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7.xml" ContentType="application/vnd.openxmlformats-officedocument.spreadsheetml.externalLink+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hreadedComments/threadedComment1.xml" ContentType="application/vnd.ms-excel.threadedcomments+xml"/>
  <Override PartName="/xl/comments5.xml" ContentType="application/vnd.openxmlformats-officedocument.spreadsheetml.comments+xml"/>
  <Override PartName="/xl/threadedComments/threadedComment2.xml" ContentType="application/vnd.ms-excel.threadedcomments+xml"/>
  <Override PartName="/xl/comments6.xml" ContentType="application/vnd.openxmlformats-officedocument.spreadsheetml.comments+xml"/>
  <Override PartName="/xl/threadedComments/threadedComment3.xml" ContentType="application/vnd.ms-excel.threadedcomments+xml"/>
  <Override PartName="/xl/comments7.xml" ContentType="application/vnd.openxmlformats-officedocument.spreadsheetml.comments+xml"/>
  <Override PartName="/xl/threadedComments/threadedComment4.xml" ContentType="application/vnd.ms-excel.threadedcomments+xml"/>
  <Override PartName="/xl/comments8.xml" ContentType="application/vnd.openxmlformats-officedocument.spreadsheetml.comments+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comments9.xml" ContentType="application/vnd.openxmlformats-officedocument.spreadsheetml.comments+xml"/>
  <Override PartName="/xl/threadedComments/threadedComment6.xml" ContentType="application/vnd.ms-excel.threadedcomments+xml"/>
  <Override PartName="/xl/externalLinks/externalLink3.xml" ContentType="application/vnd.openxmlformats-officedocument.spreadsheetml.externalLink+xml"/>
  <Override PartName="/xl/comments10.xml" ContentType="application/vnd.openxmlformats-officedocument.spreadsheetml.comments+xml"/>
  <Override PartName="/xl/threadedComments/threadedComment7.xml" ContentType="application/vnd.ms-excel.threadedcomments+xml"/>
  <Override PartName="/xl/externalLinks/externalLink4.xml" ContentType="application/vnd.openxmlformats-officedocument.spreadsheetml.externalLink+xml"/>
  <Override PartName="/xl/comments11.xml" ContentType="application/vnd.openxmlformats-officedocument.spreadsheetml.comments+xml"/>
  <Override PartName="/xl/threadedComments/threadedComment8.xml" ContentType="application/vnd.ms-excel.threadedcomments+xml"/>
  <Override PartName="/xl/externalLinks/externalLink5.xml" ContentType="application/vnd.openxmlformats-officedocument.spreadsheetml.externalLink+xml"/>
  <Override PartName="/xl/comments12.xml" ContentType="application/vnd.openxmlformats-officedocument.spreadsheetml.comments+xml"/>
  <Override PartName="/xl/threadedComments/threadedComment9.xml" ContentType="application/vnd.ms-excel.threadedcomments+xml"/>
  <Override PartName="/xl/externalLinks/externalLink6.xml" ContentType="application/vnd.openxmlformats-officedocument.spreadsheetml.externalLink+xml"/>
  <Override PartName="/xl/comments13.xml" ContentType="application/vnd.openxmlformats-officedocument.spreadsheetml.comments+xml"/>
  <Override PartName="/xl/threadedComments/threadedComment10.xml" ContentType="application/vnd.ms-excel.threadedcomments+xml"/>
  <Override PartName="/xl/externalLinks/externalLink7.xml" ContentType="application/vnd.openxmlformats-officedocument.spreadsheetml.externalLink+xml"/>
  <Override PartName="/xl/comments14.xml" ContentType="application/vnd.openxmlformats-officedocument.spreadsheetml.comments+xml"/>
  <Override PartName="/xl/threadedComments/threadedComment11.xml" ContentType="application/vnd.ms-excel.threadedcomments+xml"/>
  <Override PartName="/xl/externalLinks/externalLink8.xml" ContentType="application/vnd.openxmlformats-officedocument.spreadsheetml.externalLink+xml"/>
  <Override PartName="/xl/comments15.xml" ContentType="application/vnd.openxmlformats-officedocument.spreadsheetml.comments+xml"/>
  <Override PartName="/xl/threadedComments/threadedComment12.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threadedComments/threadedComment5.xml" ContentType="application/vnd.ms-excel.threaded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M:\Decoupling Mechanisms\Tariff Filings\2022 Def WA 8.1.23 Sch 75-175\Electric\"/>
    </mc:Choice>
  </mc:AlternateContent>
  <xr:revisionPtr revIDLastSave="0" documentId="13_ncr:1_{67438B45-79B7-4FDD-AA6B-DBE5F559BC72}" xr6:coauthVersionLast="47" xr6:coauthVersionMax="47" xr10:uidLastSave="{00000000-0000-0000-0000-000000000000}"/>
  <bookViews>
    <workbookView xWindow="-120" yWindow="-120" windowWidth="29040" windowHeight="15840" firstSheet="1" activeTab="1" xr2:uid="{00000000-000D-0000-FFFF-FFFF00000000}"/>
  </bookViews>
  <sheets>
    <sheet name="Acerno_Cache_XXXXX" sheetId="36" state="veryHidden" r:id="rId1"/>
    <sheet name="UE-220053 RY1 Auth Base" sheetId="55" r:id="rId2"/>
    <sheet name="UE-200900 Auth Base" sheetId="42" r:id="rId3"/>
    <sheet name="Deferral Calc" sheetId="24" r:id="rId4"/>
    <sheet name="Annual Adjustment (Dec Only)" sheetId="56" r:id="rId5"/>
    <sheet name="12.2022 Base Rate Revenue" sheetId="37" state="hidden" r:id="rId6"/>
    <sheet name="11.2022 Base Rate Revenue" sheetId="54" state="hidden" r:id="rId7"/>
    <sheet name="10.2022 Base Rate Revenue" sheetId="53" state="hidden" r:id="rId8"/>
    <sheet name="09.2022 Base Rate Revenue" sheetId="52" state="hidden" r:id="rId9"/>
    <sheet name="08.2022 Base Rate Revenue" sheetId="50" state="hidden" r:id="rId10"/>
    <sheet name="07.2022 Base Rate Revenue" sheetId="51" state="hidden" r:id="rId11"/>
    <sheet name="06.2022 Base Rate Revenue" sheetId="49" state="hidden" r:id="rId12"/>
    <sheet name="05.2022 Base Rate Revenue" sheetId="48" state="hidden" r:id="rId13"/>
    <sheet name="04.2022 Base Rate Revenue" sheetId="47" state="hidden" r:id="rId14"/>
    <sheet name="03.2022 Base Rate Revenue" sheetId="46" state="hidden" r:id="rId15"/>
    <sheet name="02.2022 Base Rate Revenue" sheetId="45" state="hidden" r:id="rId16"/>
    <sheet name="01.2022 Base Rate Revenue" sheetId="44" state="hidden"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__________________six6" hidden="1">{#N/A,#N/A,FALSE,"CRPT";#N/A,#N/A,FALSE,"TREND";#N/A,#N/A,FALSE,"%Curve"}</definedName>
    <definedName name="__________________www1" hidden="1">{#N/A,#N/A,FALSE,"schA"}</definedName>
    <definedName name="_________________six6" hidden="1">{#N/A,#N/A,FALSE,"CRPT";#N/A,#N/A,FALSE,"TREND";#N/A,#N/A,FALSE,"%Curve"}</definedName>
    <definedName name="_________________www1" hidden="1">{#N/A,#N/A,FALSE,"schA"}</definedName>
    <definedName name="________________six6" hidden="1">{#N/A,#N/A,FALSE,"CRPT";#N/A,#N/A,FALSE,"TREND";#N/A,#N/A,FALSE,"%Curve"}</definedName>
    <definedName name="________________www1" hidden="1">{#N/A,#N/A,FALSE,"schA"}</definedName>
    <definedName name="_______________six6" hidden="1">{#N/A,#N/A,FALSE,"CRPT";#N/A,#N/A,FALSE,"TREND";#N/A,#N/A,FALSE,"%Curve"}</definedName>
    <definedName name="_______________www1" hidden="1">{#N/A,#N/A,FALSE,"schA"}</definedName>
    <definedName name="______________six6" hidden="1">{#N/A,#N/A,FALSE,"CRPT";#N/A,#N/A,FALSE,"TREND";#N/A,#N/A,FALSE,"%Curve"}</definedName>
    <definedName name="______________www1" hidden="1">{#N/A,#N/A,FALSE,"schA"}</definedName>
    <definedName name="_____________six6" hidden="1">{#N/A,#N/A,FALSE,"CRPT";#N/A,#N/A,FALSE,"TREND";#N/A,#N/A,FALSE,"%Curve"}</definedName>
    <definedName name="_____________www1" hidden="1">{#N/A,#N/A,FALSE,"schA"}</definedName>
    <definedName name="____________six6" hidden="1">{#N/A,#N/A,FALSE,"CRPT";#N/A,#N/A,FALSE,"TREND";#N/A,#N/A,FALSE,"%Curve"}</definedName>
    <definedName name="____________www1" hidden="1">{#N/A,#N/A,FALSE,"schA"}</definedName>
    <definedName name="___________six6" hidden="1">{#N/A,#N/A,FALSE,"CRPT";#N/A,#N/A,FALSE,"TREND";#N/A,#N/A,FALSE,"%Curve"}</definedName>
    <definedName name="___________www1" hidden="1">{#N/A,#N/A,FALSE,"schA"}</definedName>
    <definedName name="__________six6" hidden="1">{#N/A,#N/A,FALSE,"CRPT";#N/A,#N/A,FALSE,"TREND";#N/A,#N/A,FALSE,"%Curve"}</definedName>
    <definedName name="__________www1" hidden="1">{#N/A,#N/A,FALSE,"schA"}</definedName>
    <definedName name="_________six6" hidden="1">{#N/A,#N/A,FALSE,"CRPT";#N/A,#N/A,FALSE,"TREND";#N/A,#N/A,FALSE,"%Curve"}</definedName>
    <definedName name="_________www1" hidden="1">{#N/A,#N/A,FALSE,"schA"}</definedName>
    <definedName name="________six6" hidden="1">{#N/A,#N/A,FALSE,"CRPT";#N/A,#N/A,FALSE,"TREND";#N/A,#N/A,FALSE,"%Curve"}</definedName>
    <definedName name="________www1" hidden="1">{#N/A,#N/A,FALSE,"schA"}</definedName>
    <definedName name="_______six6" hidden="1">{#N/A,#N/A,FALSE,"CRPT";#N/A,#N/A,FALSE,"TREND";#N/A,#N/A,FALSE,"%Curve"}</definedName>
    <definedName name="_______www1" hidden="1">{#N/A,#N/A,FALSE,"schA"}</definedName>
    <definedName name="______six6" hidden="1">{#N/A,#N/A,FALSE,"CRPT";#N/A,#N/A,FALSE,"TREND";#N/A,#N/A,FALSE,"%Curve"}</definedName>
    <definedName name="______www1" hidden="1">{#N/A,#N/A,FALSE,"schA"}</definedName>
    <definedName name="_____six6" hidden="1">{#N/A,#N/A,FALSE,"CRPT";#N/A,#N/A,FALSE,"TREND";#N/A,#N/A,FALSE,"%Curve"}</definedName>
    <definedName name="_____www1" hidden="1">{#N/A,#N/A,FALSE,"schA"}</definedName>
    <definedName name="____six6" hidden="1">{#N/A,#N/A,FALSE,"CRPT";#N/A,#N/A,FALSE,"TREND";#N/A,#N/A,FALSE,"%Curve"}</definedName>
    <definedName name="____www1" hidden="1">{#N/A,#N/A,FALSE,"schA"}</definedName>
    <definedName name="___six6" hidden="1">{#N/A,#N/A,FALSE,"CRPT";#N/A,#N/A,FALSE,"TREND";#N/A,#N/A,FALSE,"%Curve"}</definedName>
    <definedName name="___www1" hidden="1">{#N/A,#N/A,FALSE,"schA"}</definedName>
    <definedName name="__123Graph_D" localSheetId="16" hidden="1">#REF!</definedName>
    <definedName name="__123Graph_D" localSheetId="15" hidden="1">#REF!</definedName>
    <definedName name="__123Graph_D" localSheetId="14" hidden="1">#REF!</definedName>
    <definedName name="__123Graph_D" localSheetId="13" hidden="1">#REF!</definedName>
    <definedName name="__123Graph_D" localSheetId="12" hidden="1">#REF!</definedName>
    <definedName name="__123Graph_D" localSheetId="11" hidden="1">#REF!</definedName>
    <definedName name="__123Graph_D" localSheetId="10" hidden="1">#REF!</definedName>
    <definedName name="__123Graph_D" localSheetId="9" hidden="1">#REF!</definedName>
    <definedName name="__123Graph_D" localSheetId="8" hidden="1">#REF!</definedName>
    <definedName name="__123Graph_D" localSheetId="7" hidden="1">#REF!</definedName>
    <definedName name="__123Graph_D" localSheetId="6" hidden="1">#REF!</definedName>
    <definedName name="__123Graph_D" localSheetId="3" hidden="1">#REF!</definedName>
    <definedName name="__123Graph_D" localSheetId="1" hidden="1">#REF!</definedName>
    <definedName name="__123Graph_D" hidden="1">#REF!</definedName>
    <definedName name="__123Graph_ECURRENT" localSheetId="16" hidden="1">[1]ConsolidatingPL!#REF!</definedName>
    <definedName name="__123Graph_ECURRENT" localSheetId="15" hidden="1">[1]ConsolidatingPL!#REF!</definedName>
    <definedName name="__123Graph_ECURRENT" localSheetId="14" hidden="1">[1]ConsolidatingPL!#REF!</definedName>
    <definedName name="__123Graph_ECURRENT" localSheetId="13" hidden="1">[1]ConsolidatingPL!#REF!</definedName>
    <definedName name="__123Graph_ECURRENT" localSheetId="12" hidden="1">[1]ConsolidatingPL!#REF!</definedName>
    <definedName name="__123Graph_ECURRENT" localSheetId="11" hidden="1">[1]ConsolidatingPL!#REF!</definedName>
    <definedName name="__123Graph_ECURRENT" localSheetId="10" hidden="1">[1]ConsolidatingPL!#REF!</definedName>
    <definedName name="__123Graph_ECURRENT" localSheetId="9" hidden="1">[1]ConsolidatingPL!#REF!</definedName>
    <definedName name="__123Graph_ECURRENT" localSheetId="8" hidden="1">[1]ConsolidatingPL!#REF!</definedName>
    <definedName name="__123Graph_ECURRENT" localSheetId="7" hidden="1">[1]ConsolidatingPL!#REF!</definedName>
    <definedName name="__123Graph_ECURRENT" localSheetId="6" hidden="1">[1]ConsolidatingPL!#REF!</definedName>
    <definedName name="__123Graph_ECURRENT" localSheetId="3" hidden="1">[1]ConsolidatingPL!#REF!</definedName>
    <definedName name="__123Graph_ECURRENT" localSheetId="1" hidden="1">[1]ConsolidatingPL!#REF!</definedName>
    <definedName name="__123Graph_ECURRENT" hidden="1">[1]ConsolidatingPL!#REF!</definedName>
    <definedName name="__Dec03">[2]BS!$T$7:$T$3582</definedName>
    <definedName name="__Dec04">[3]BS!$AC$7:$AC$3580</definedName>
    <definedName name="__Feb04" localSheetId="16">[4]BS!#REF!</definedName>
    <definedName name="__Feb04" localSheetId="15">[4]BS!#REF!</definedName>
    <definedName name="__Feb04" localSheetId="14">[4]BS!#REF!</definedName>
    <definedName name="__Feb04" localSheetId="13">[4]BS!#REF!</definedName>
    <definedName name="__Feb04" localSheetId="12">[4]BS!#REF!</definedName>
    <definedName name="__Feb04" localSheetId="11">[4]BS!#REF!</definedName>
    <definedName name="__Feb04" localSheetId="10">[4]BS!#REF!</definedName>
    <definedName name="__Feb04" localSheetId="9">[4]BS!#REF!</definedName>
    <definedName name="__Feb04" localSheetId="8">[4]BS!#REF!</definedName>
    <definedName name="__Feb04" localSheetId="7">[4]BS!#REF!</definedName>
    <definedName name="__Feb04" localSheetId="6">[4]BS!#REF!</definedName>
    <definedName name="__Feb04" localSheetId="3">[4]BS!#REF!</definedName>
    <definedName name="__Feb04" localSheetId="1">[4]BS!#REF!</definedName>
    <definedName name="__Feb04">[4]BS!#REF!</definedName>
    <definedName name="__Jan04" localSheetId="16">[4]BS!#REF!</definedName>
    <definedName name="__Jan04" localSheetId="15">[4]BS!#REF!</definedName>
    <definedName name="__Jan04" localSheetId="14">[4]BS!#REF!</definedName>
    <definedName name="__Jan04" localSheetId="13">[4]BS!#REF!</definedName>
    <definedName name="__Jan04" localSheetId="12">[4]BS!#REF!</definedName>
    <definedName name="__Jan04" localSheetId="11">[4]BS!#REF!</definedName>
    <definedName name="__Jan04" localSheetId="10">[4]BS!#REF!</definedName>
    <definedName name="__Jan04" localSheetId="9">[4]BS!#REF!</definedName>
    <definedName name="__Jan04" localSheetId="8">[4]BS!#REF!</definedName>
    <definedName name="__Jan04" localSheetId="7">[4]BS!#REF!</definedName>
    <definedName name="__Jan04" localSheetId="6">[4]BS!#REF!</definedName>
    <definedName name="__Jan04" localSheetId="3">[4]BS!#REF!</definedName>
    <definedName name="__Jan04" localSheetId="1">[4]BS!#REF!</definedName>
    <definedName name="__Jan04">[4]BS!#REF!</definedName>
    <definedName name="__Jul04">[3]BS!$X$7:$X$3582</definedName>
    <definedName name="__Jun04">[3]BS!$W$7:$W$3582</definedName>
    <definedName name="__Mar04" localSheetId="16">[4]BS!#REF!</definedName>
    <definedName name="__Mar04" localSheetId="15">[4]BS!#REF!</definedName>
    <definedName name="__Mar04" localSheetId="14">[4]BS!#REF!</definedName>
    <definedName name="__Mar04" localSheetId="13">[4]BS!#REF!</definedName>
    <definedName name="__Mar04" localSheetId="12">[4]BS!#REF!</definedName>
    <definedName name="__Mar04" localSheetId="11">[4]BS!#REF!</definedName>
    <definedName name="__Mar04" localSheetId="10">[4]BS!#REF!</definedName>
    <definedName name="__Mar04" localSheetId="9">[4]BS!#REF!</definedName>
    <definedName name="__Mar04" localSheetId="8">[4]BS!#REF!</definedName>
    <definedName name="__Mar04" localSheetId="7">[4]BS!#REF!</definedName>
    <definedName name="__Mar04" localSheetId="6">[4]BS!#REF!</definedName>
    <definedName name="__Mar04" localSheetId="3">[4]BS!#REF!</definedName>
    <definedName name="__Mar04" localSheetId="1">[4]BS!#REF!</definedName>
    <definedName name="__Mar04">[4]BS!#REF!</definedName>
    <definedName name="__May04">[3]BS!$V$7:$V$3582</definedName>
    <definedName name="__Nov03">[2]BS!$S$7:$S$3582</definedName>
    <definedName name="__Nov04">[3]BS!$AB$7:$AB$3582</definedName>
    <definedName name="__Oct03">[2]BS!$R$7:$R$3582</definedName>
    <definedName name="__Oct04">[3]BS!$AA$7:$AA$3582</definedName>
    <definedName name="__Sep03">[2]BS!$Q$7:$Q$3582</definedName>
    <definedName name="__Sep04">[3]BS!$Z$7:$Z$3582</definedName>
    <definedName name="__six6" hidden="1">{#N/A,#N/A,FALSE,"CRPT";#N/A,#N/A,FALSE,"TREND";#N/A,#N/A,FALSE,"%Curve"}</definedName>
    <definedName name="__www1" hidden="1">{#N/A,#N/A,FALSE,"schA"}</definedName>
    <definedName name="_1_94_12_94" localSheetId="16">[5]DT_A_DOL93!#REF!</definedName>
    <definedName name="_1_94_12_94" localSheetId="15">[5]DT_A_DOL93!#REF!</definedName>
    <definedName name="_1_94_12_94" localSheetId="14">[5]DT_A_DOL93!#REF!</definedName>
    <definedName name="_1_94_12_94" localSheetId="13">[5]DT_A_DOL93!#REF!</definedName>
    <definedName name="_1_94_12_94" localSheetId="12">[5]DT_A_DOL93!#REF!</definedName>
    <definedName name="_1_94_12_94" localSheetId="11">[5]DT_A_DOL93!#REF!</definedName>
    <definedName name="_1_94_12_94" localSheetId="10">[5]DT_A_DOL93!#REF!</definedName>
    <definedName name="_1_94_12_94" localSheetId="9">[5]DT_A_DOL93!#REF!</definedName>
    <definedName name="_1_94_12_94" localSheetId="8">[5]DT_A_DOL93!#REF!</definedName>
    <definedName name="_1_94_12_94" localSheetId="7">[5]DT_A_DOL93!#REF!</definedName>
    <definedName name="_1_94_12_94" localSheetId="6">[5]DT_A_DOL93!#REF!</definedName>
    <definedName name="_1_94_12_94" localSheetId="3">[5]DT_A_DOL93!#REF!</definedName>
    <definedName name="_1_94_12_94" localSheetId="1">[5]DT_A_DOL93!#REF!</definedName>
    <definedName name="_1_94_12_94">[5]DT_A_DOL93!#REF!</definedName>
    <definedName name="_1_95_12_95" localSheetId="16">[5]DT_A_DOL93!#REF!</definedName>
    <definedName name="_1_95_12_95" localSheetId="15">[5]DT_A_DOL93!#REF!</definedName>
    <definedName name="_1_95_12_95" localSheetId="14">[5]DT_A_DOL93!#REF!</definedName>
    <definedName name="_1_95_12_95" localSheetId="13">[5]DT_A_DOL93!#REF!</definedName>
    <definedName name="_1_95_12_95" localSheetId="12">[5]DT_A_DOL93!#REF!</definedName>
    <definedName name="_1_95_12_95" localSheetId="11">[5]DT_A_DOL93!#REF!</definedName>
    <definedName name="_1_95_12_95" localSheetId="10">[5]DT_A_DOL93!#REF!</definedName>
    <definedName name="_1_95_12_95" localSheetId="9">[5]DT_A_DOL93!#REF!</definedName>
    <definedName name="_1_95_12_95" localSheetId="8">[5]DT_A_DOL93!#REF!</definedName>
    <definedName name="_1_95_12_95" localSheetId="7">[5]DT_A_DOL93!#REF!</definedName>
    <definedName name="_1_95_12_95" localSheetId="6">[5]DT_A_DOL93!#REF!</definedName>
    <definedName name="_1_95_12_95" localSheetId="3">[5]DT_A_DOL93!#REF!</definedName>
    <definedName name="_1_95_12_95" localSheetId="1">[5]DT_A_DOL93!#REF!</definedName>
    <definedName name="_1_95_12_95">[5]DT_A_DOL93!#REF!</definedName>
    <definedName name="_1_96_12_96" localSheetId="16">[5]DT_A_DOL93!#REF!</definedName>
    <definedName name="_1_96_12_96" localSheetId="15">[5]DT_A_DOL93!#REF!</definedName>
    <definedName name="_1_96_12_96" localSheetId="14">[5]DT_A_DOL93!#REF!</definedName>
    <definedName name="_1_96_12_96" localSheetId="13">[5]DT_A_DOL93!#REF!</definedName>
    <definedName name="_1_96_12_96" localSheetId="12">[5]DT_A_DOL93!#REF!</definedName>
    <definedName name="_1_96_12_96" localSheetId="11">[5]DT_A_DOL93!#REF!</definedName>
    <definedName name="_1_96_12_96" localSheetId="10">[5]DT_A_DOL93!#REF!</definedName>
    <definedName name="_1_96_12_96" localSheetId="9">[5]DT_A_DOL93!#REF!</definedName>
    <definedName name="_1_96_12_96" localSheetId="8">[5]DT_A_DOL93!#REF!</definedName>
    <definedName name="_1_96_12_96" localSheetId="7">[5]DT_A_DOL93!#REF!</definedName>
    <definedName name="_1_96_12_96" localSheetId="6">[5]DT_A_DOL93!#REF!</definedName>
    <definedName name="_1_96_12_96" localSheetId="3">[5]DT_A_DOL93!#REF!</definedName>
    <definedName name="_1_96_12_96" localSheetId="1">[5]DT_A_DOL93!#REF!</definedName>
    <definedName name="_1_96_12_96">[5]DT_A_DOL93!#REF!</definedName>
    <definedName name="_1_97_12_97" localSheetId="16">[5]DT_A_DOL93!#REF!</definedName>
    <definedName name="_1_97_12_97" localSheetId="15">[5]DT_A_DOL93!#REF!</definedName>
    <definedName name="_1_97_12_97" localSheetId="14">[5]DT_A_DOL93!#REF!</definedName>
    <definedName name="_1_97_12_97" localSheetId="13">[5]DT_A_DOL93!#REF!</definedName>
    <definedName name="_1_97_12_97" localSheetId="12">[5]DT_A_DOL93!#REF!</definedName>
    <definedName name="_1_97_12_97" localSheetId="11">[5]DT_A_DOL93!#REF!</definedName>
    <definedName name="_1_97_12_97" localSheetId="10">[5]DT_A_DOL93!#REF!</definedName>
    <definedName name="_1_97_12_97" localSheetId="9">[5]DT_A_DOL93!#REF!</definedName>
    <definedName name="_1_97_12_97" localSheetId="8">[5]DT_A_DOL93!#REF!</definedName>
    <definedName name="_1_97_12_97" localSheetId="7">[5]DT_A_DOL93!#REF!</definedName>
    <definedName name="_1_97_12_97" localSheetId="6">[5]DT_A_DOL93!#REF!</definedName>
    <definedName name="_1_97_12_97" localSheetId="3">[5]DT_A_DOL93!#REF!</definedName>
    <definedName name="_1_97_12_97" localSheetId="1">[5]DT_A_DOL93!#REF!</definedName>
    <definedName name="_1_97_12_97">[5]DT_A_DOL93!#REF!</definedName>
    <definedName name="_1_98_12_98" localSheetId="16">[5]DT_A_DOL93!#REF!</definedName>
    <definedName name="_1_98_12_98" localSheetId="15">[5]DT_A_DOL93!#REF!</definedName>
    <definedName name="_1_98_12_98" localSheetId="14">[5]DT_A_DOL93!#REF!</definedName>
    <definedName name="_1_98_12_98" localSheetId="13">[5]DT_A_DOL93!#REF!</definedName>
    <definedName name="_1_98_12_98" localSheetId="12">[5]DT_A_DOL93!#REF!</definedName>
    <definedName name="_1_98_12_98" localSheetId="11">[5]DT_A_DOL93!#REF!</definedName>
    <definedName name="_1_98_12_98" localSheetId="10">[5]DT_A_DOL93!#REF!</definedName>
    <definedName name="_1_98_12_98" localSheetId="9">[5]DT_A_DOL93!#REF!</definedName>
    <definedName name="_1_98_12_98" localSheetId="8">[5]DT_A_DOL93!#REF!</definedName>
    <definedName name="_1_98_12_98" localSheetId="7">[5]DT_A_DOL93!#REF!</definedName>
    <definedName name="_1_98_12_98" localSheetId="6">[5]DT_A_DOL93!#REF!</definedName>
    <definedName name="_1_98_12_98" localSheetId="3">[5]DT_A_DOL93!#REF!</definedName>
    <definedName name="_1_98_12_98" localSheetId="1">[5]DT_A_DOL93!#REF!</definedName>
    <definedName name="_1_98_12_98">[5]DT_A_DOL93!#REF!</definedName>
    <definedName name="_Apr04">[3]BS!$U$7:$U$3582</definedName>
    <definedName name="_Apr05" localSheetId="16">[6]BS!#REF!</definedName>
    <definedName name="_Apr05" localSheetId="15">[6]BS!#REF!</definedName>
    <definedName name="_Apr05" localSheetId="14">[6]BS!#REF!</definedName>
    <definedName name="_Apr05" localSheetId="13">[6]BS!#REF!</definedName>
    <definedName name="_Apr05" localSheetId="12">[6]BS!#REF!</definedName>
    <definedName name="_Apr05" localSheetId="11">[6]BS!#REF!</definedName>
    <definedName name="_Apr05" localSheetId="10">[6]BS!#REF!</definedName>
    <definedName name="_Apr05" localSheetId="9">[6]BS!#REF!</definedName>
    <definedName name="_Apr05" localSheetId="8">[6]BS!#REF!</definedName>
    <definedName name="_Apr05" localSheetId="7">[6]BS!#REF!</definedName>
    <definedName name="_Apr05" localSheetId="6">[6]BS!#REF!</definedName>
    <definedName name="_Apr05" localSheetId="3">[6]BS!#REF!</definedName>
    <definedName name="_Apr05" localSheetId="1">[6]BS!#REF!</definedName>
    <definedName name="_Apr05">[6]BS!#REF!</definedName>
    <definedName name="_Aug04">[3]BS!$Y$7:$Y$3582</definedName>
    <definedName name="_Aug05" localSheetId="16">[6]BS!#REF!</definedName>
    <definedName name="_Aug05" localSheetId="15">[6]BS!#REF!</definedName>
    <definedName name="_Aug05" localSheetId="14">[6]BS!#REF!</definedName>
    <definedName name="_Aug05" localSheetId="13">[6]BS!#REF!</definedName>
    <definedName name="_Aug05" localSheetId="12">[6]BS!#REF!</definedName>
    <definedName name="_Aug05" localSheetId="11">[6]BS!#REF!</definedName>
    <definedName name="_Aug05" localSheetId="10">[6]BS!#REF!</definedName>
    <definedName name="_Aug05" localSheetId="9">[6]BS!#REF!</definedName>
    <definedName name="_Aug05" localSheetId="8">[6]BS!#REF!</definedName>
    <definedName name="_Aug05" localSheetId="7">[6]BS!#REF!</definedName>
    <definedName name="_Aug05" localSheetId="6">[6]BS!#REF!</definedName>
    <definedName name="_Aug05" localSheetId="3">[6]BS!#REF!</definedName>
    <definedName name="_Aug05" localSheetId="1">[6]BS!#REF!</definedName>
    <definedName name="_Aug05">[6]BS!#REF!</definedName>
    <definedName name="_Dec03">[2]BS!$T$7:$T$3582</definedName>
    <definedName name="_Dec04">[3]BS!$AC$7:$AC$3580</definedName>
    <definedName name="_End" localSheetId="16">[6]BS!#REF!</definedName>
    <definedName name="_End" localSheetId="15">[6]BS!#REF!</definedName>
    <definedName name="_End" localSheetId="14">[6]BS!#REF!</definedName>
    <definedName name="_End" localSheetId="13">[6]BS!#REF!</definedName>
    <definedName name="_End" localSheetId="12">[6]BS!#REF!</definedName>
    <definedName name="_End" localSheetId="11">[6]BS!#REF!</definedName>
    <definedName name="_End" localSheetId="10">[6]BS!#REF!</definedName>
    <definedName name="_End" localSheetId="9">[6]BS!#REF!</definedName>
    <definedName name="_End" localSheetId="8">[6]BS!#REF!</definedName>
    <definedName name="_End" localSheetId="7">[6]BS!#REF!</definedName>
    <definedName name="_End" localSheetId="6">[6]BS!#REF!</definedName>
    <definedName name="_End" localSheetId="3">[6]BS!#REF!</definedName>
    <definedName name="_End" localSheetId="1">[6]BS!#REF!</definedName>
    <definedName name="_End">[6]BS!#REF!</definedName>
    <definedName name="_ex1" hidden="1">{#N/A,#N/A,FALSE,"Summ";#N/A,#N/A,FALSE,"General"}</definedName>
    <definedName name="_Feb04">[3]BS!$S$7:$S$3582</definedName>
    <definedName name="_Feb05" localSheetId="16">[6]BS!#REF!</definedName>
    <definedName name="_Feb05" localSheetId="15">[6]BS!#REF!</definedName>
    <definedName name="_Feb05" localSheetId="14">[6]BS!#REF!</definedName>
    <definedName name="_Feb05" localSheetId="13">[6]BS!#REF!</definedName>
    <definedName name="_Feb05" localSheetId="12">[6]BS!#REF!</definedName>
    <definedName name="_Feb05" localSheetId="11">[6]BS!#REF!</definedName>
    <definedName name="_Feb05" localSheetId="10">[6]BS!#REF!</definedName>
    <definedName name="_Feb05" localSheetId="9">[6]BS!#REF!</definedName>
    <definedName name="_Feb05" localSheetId="8">[6]BS!#REF!</definedName>
    <definedName name="_Feb05" localSheetId="7">[6]BS!#REF!</definedName>
    <definedName name="_Feb05" localSheetId="6">[6]BS!#REF!</definedName>
    <definedName name="_Feb05" localSheetId="3">[6]BS!#REF!</definedName>
    <definedName name="_Feb05" localSheetId="1">[6]BS!#REF!</definedName>
    <definedName name="_Feb05">[6]BS!#REF!</definedName>
    <definedName name="_Fill" localSheetId="16">[7]model!#REF!</definedName>
    <definedName name="_Fill" localSheetId="15">[7]model!#REF!</definedName>
    <definedName name="_Fill" localSheetId="14">[7]model!#REF!</definedName>
    <definedName name="_Fill" localSheetId="13">[7]model!#REF!</definedName>
    <definedName name="_Fill" localSheetId="12">[7]model!#REF!</definedName>
    <definedName name="_Fill" localSheetId="11">[7]model!#REF!</definedName>
    <definedName name="_Fill" localSheetId="10">[7]model!#REF!</definedName>
    <definedName name="_Fill" localSheetId="9">[7]model!#REF!</definedName>
    <definedName name="_Fill" localSheetId="8">[7]model!#REF!</definedName>
    <definedName name="_Fill" localSheetId="7">[7]model!#REF!</definedName>
    <definedName name="_Fill" localSheetId="6">[7]model!#REF!</definedName>
    <definedName name="_Fill" localSheetId="3">[7]model!#REF!</definedName>
    <definedName name="_Fill" localSheetId="1">[7]model!#REF!</definedName>
    <definedName name="_Fill">[7]model!#REF!</definedName>
    <definedName name="_xlnm._FilterDatabase" localSheetId="15" hidden="1">'02.2022 Base Rate Revenue'!$A$1:$M$21</definedName>
    <definedName name="_Jan04">[3]BS!$R$7:$R$3582</definedName>
    <definedName name="_Jan05" localSheetId="16">[6]BS!#REF!</definedName>
    <definedName name="_Jan05" localSheetId="15">[6]BS!#REF!</definedName>
    <definedName name="_Jan05" localSheetId="14">[6]BS!#REF!</definedName>
    <definedName name="_Jan05" localSheetId="13">[6]BS!#REF!</definedName>
    <definedName name="_Jan05" localSheetId="12">[6]BS!#REF!</definedName>
    <definedName name="_Jan05" localSheetId="11">[6]BS!#REF!</definedName>
    <definedName name="_Jan05" localSheetId="10">[6]BS!#REF!</definedName>
    <definedName name="_Jan05" localSheetId="9">[6]BS!#REF!</definedName>
    <definedName name="_Jan05" localSheetId="8">[6]BS!#REF!</definedName>
    <definedName name="_Jan05" localSheetId="7">[6]BS!#REF!</definedName>
    <definedName name="_Jan05" localSheetId="6">[6]BS!#REF!</definedName>
    <definedName name="_Jan05" localSheetId="3">[6]BS!#REF!</definedName>
    <definedName name="_Jan05" localSheetId="1">[6]BS!#REF!</definedName>
    <definedName name="_Jan05">[6]BS!#REF!</definedName>
    <definedName name="_Jul04">[3]BS!$X$7:$X$3582</definedName>
    <definedName name="_Jul05" localSheetId="16">[6]BS!#REF!</definedName>
    <definedName name="_Jul05" localSheetId="15">[6]BS!#REF!</definedName>
    <definedName name="_Jul05" localSheetId="14">[6]BS!#REF!</definedName>
    <definedName name="_Jul05" localSheetId="13">[6]BS!#REF!</definedName>
    <definedName name="_Jul05" localSheetId="12">[6]BS!#REF!</definedName>
    <definedName name="_Jul05" localSheetId="11">[6]BS!#REF!</definedName>
    <definedName name="_Jul05" localSheetId="10">[6]BS!#REF!</definedName>
    <definedName name="_Jul05" localSheetId="9">[6]BS!#REF!</definedName>
    <definedName name="_Jul05" localSheetId="8">[6]BS!#REF!</definedName>
    <definedName name="_Jul05" localSheetId="7">[6]BS!#REF!</definedName>
    <definedName name="_Jul05" localSheetId="6">[6]BS!#REF!</definedName>
    <definedName name="_Jul05" localSheetId="3">[6]BS!#REF!</definedName>
    <definedName name="_Jul05" localSheetId="1">[6]BS!#REF!</definedName>
    <definedName name="_Jul05">[6]BS!#REF!</definedName>
    <definedName name="_Jun04">[3]BS!$W$7:$W$3582</definedName>
    <definedName name="_Jun05" localSheetId="16">[6]BS!#REF!</definedName>
    <definedName name="_Jun05" localSheetId="15">[6]BS!#REF!</definedName>
    <definedName name="_Jun05" localSheetId="14">[6]BS!#REF!</definedName>
    <definedName name="_Jun05" localSheetId="13">[6]BS!#REF!</definedName>
    <definedName name="_Jun05" localSheetId="12">[6]BS!#REF!</definedName>
    <definedName name="_Jun05" localSheetId="11">[6]BS!#REF!</definedName>
    <definedName name="_Jun05" localSheetId="10">[6]BS!#REF!</definedName>
    <definedName name="_Jun05" localSheetId="9">[6]BS!#REF!</definedName>
    <definedName name="_Jun05" localSheetId="8">[6]BS!#REF!</definedName>
    <definedName name="_Jun05" localSheetId="7">[6]BS!#REF!</definedName>
    <definedName name="_Jun05" localSheetId="6">[6]BS!#REF!</definedName>
    <definedName name="_Jun05" localSheetId="3">[6]BS!#REF!</definedName>
    <definedName name="_Jun05" localSheetId="1">[6]BS!#REF!</definedName>
    <definedName name="_Jun05">[6]BS!#REF!</definedName>
    <definedName name="_Key1" localSheetId="16" hidden="1">#REF!</definedName>
    <definedName name="_Key1" localSheetId="15" hidden="1">#REF!</definedName>
    <definedName name="_Key1" localSheetId="14" hidden="1">#REF!</definedName>
    <definedName name="_Key1" localSheetId="13" hidden="1">#REF!</definedName>
    <definedName name="_Key1" localSheetId="12" hidden="1">#REF!</definedName>
    <definedName name="_Key1" localSheetId="11" hidden="1">#REF!</definedName>
    <definedName name="_Key1" localSheetId="10" hidden="1">#REF!</definedName>
    <definedName name="_Key1" localSheetId="9" hidden="1">#REF!</definedName>
    <definedName name="_Key1" localSheetId="8" hidden="1">#REF!</definedName>
    <definedName name="_Key1" localSheetId="7" hidden="1">#REF!</definedName>
    <definedName name="_Key1" localSheetId="6" hidden="1">#REF!</definedName>
    <definedName name="_Key1" localSheetId="3" hidden="1">#REF!</definedName>
    <definedName name="_Key1" localSheetId="1" hidden="1">#REF!</definedName>
    <definedName name="_Key1" hidden="1">#REF!</definedName>
    <definedName name="_Key2" localSheetId="16" hidden="1">#REF!</definedName>
    <definedName name="_Key2" localSheetId="15" hidden="1">#REF!</definedName>
    <definedName name="_Key2" localSheetId="14" hidden="1">#REF!</definedName>
    <definedName name="_Key2" localSheetId="13" hidden="1">#REF!</definedName>
    <definedName name="_Key2" localSheetId="12" hidden="1">#REF!</definedName>
    <definedName name="_Key2" localSheetId="11" hidden="1">#REF!</definedName>
    <definedName name="_Key2" localSheetId="10" hidden="1">#REF!</definedName>
    <definedName name="_Key2" localSheetId="9" hidden="1">#REF!</definedName>
    <definedName name="_Key2" localSheetId="8" hidden="1">#REF!</definedName>
    <definedName name="_Key2" localSheetId="7" hidden="1">#REF!</definedName>
    <definedName name="_Key2" localSheetId="6" hidden="1">#REF!</definedName>
    <definedName name="_Key2" localSheetId="3" hidden="1">#REF!</definedName>
    <definedName name="_Key2" localSheetId="1" hidden="1">#REF!</definedName>
    <definedName name="_Key2" hidden="1">#REF!</definedName>
    <definedName name="_Mar04">[3]BS!$T$7:$T$3582</definedName>
    <definedName name="_Mar05" localSheetId="16">[6]BS!#REF!</definedName>
    <definedName name="_Mar05" localSheetId="15">[6]BS!#REF!</definedName>
    <definedName name="_Mar05" localSheetId="14">[6]BS!#REF!</definedName>
    <definedName name="_Mar05" localSheetId="13">[6]BS!#REF!</definedName>
    <definedName name="_Mar05" localSheetId="12">[6]BS!#REF!</definedName>
    <definedName name="_Mar05" localSheetId="11">[6]BS!#REF!</definedName>
    <definedName name="_Mar05" localSheetId="10">[6]BS!#REF!</definedName>
    <definedName name="_Mar05" localSheetId="9">[6]BS!#REF!</definedName>
    <definedName name="_Mar05" localSheetId="8">[6]BS!#REF!</definedName>
    <definedName name="_Mar05" localSheetId="7">[6]BS!#REF!</definedName>
    <definedName name="_Mar05" localSheetId="6">[6]BS!#REF!</definedName>
    <definedName name="_Mar05" localSheetId="3">[6]BS!#REF!</definedName>
    <definedName name="_Mar05" localSheetId="1">[6]BS!#REF!</definedName>
    <definedName name="_Mar05">[6]BS!#REF!</definedName>
    <definedName name="_May04">[3]BS!$V$7:$V$3582</definedName>
    <definedName name="_May05" localSheetId="16">[6]BS!#REF!</definedName>
    <definedName name="_May05" localSheetId="15">[6]BS!#REF!</definedName>
    <definedName name="_May05" localSheetId="14">[6]BS!#REF!</definedName>
    <definedName name="_May05" localSheetId="13">[6]BS!#REF!</definedName>
    <definedName name="_May05" localSheetId="12">[6]BS!#REF!</definedName>
    <definedName name="_May05" localSheetId="11">[6]BS!#REF!</definedName>
    <definedName name="_May05" localSheetId="10">[6]BS!#REF!</definedName>
    <definedName name="_May05" localSheetId="9">[6]BS!#REF!</definedName>
    <definedName name="_May05" localSheetId="8">[6]BS!#REF!</definedName>
    <definedName name="_May05" localSheetId="7">[6]BS!#REF!</definedName>
    <definedName name="_May05" localSheetId="6">[6]BS!#REF!</definedName>
    <definedName name="_May05" localSheetId="3">[6]BS!#REF!</definedName>
    <definedName name="_May05" localSheetId="1">[6]BS!#REF!</definedName>
    <definedName name="_May05">[6]BS!#REF!</definedName>
    <definedName name="_new1" hidden="1">{#N/A,#N/A,FALSE,"Summ";#N/A,#N/A,FALSE,"General"}</definedName>
    <definedName name="_Nov03">[2]BS!$S$7:$S$3582</definedName>
    <definedName name="_Nov04">[3]BS!$AB$7:$AB$3582</definedName>
    <definedName name="_Oct03">[2]BS!$R$7:$R$3582</definedName>
    <definedName name="_Oct04">[3]BS!$AA$7:$AA$3582</definedName>
    <definedName name="_Order1" hidden="1">255</definedName>
    <definedName name="_Order2" hidden="1">255</definedName>
    <definedName name="_Regression_Int" hidden="1">1</definedName>
    <definedName name="_Sep03">[2]BS!$Q$7:$Q$3582</definedName>
    <definedName name="_Sep04">[3]BS!$Z$7:$Z$3582</definedName>
    <definedName name="_Sep05" localSheetId="16">[6]BS!#REF!</definedName>
    <definedName name="_Sep05" localSheetId="15">[6]BS!#REF!</definedName>
    <definedName name="_Sep05" localSheetId="14">[6]BS!#REF!</definedName>
    <definedName name="_Sep05" localSheetId="13">[6]BS!#REF!</definedName>
    <definedName name="_Sep05" localSheetId="12">[6]BS!#REF!</definedName>
    <definedName name="_Sep05" localSheetId="11">[6]BS!#REF!</definedName>
    <definedName name="_Sep05" localSheetId="10">[6]BS!#REF!</definedName>
    <definedName name="_Sep05" localSheetId="9">[6]BS!#REF!</definedName>
    <definedName name="_Sep05" localSheetId="8">[6]BS!#REF!</definedName>
    <definedName name="_Sep05" localSheetId="7">[6]BS!#REF!</definedName>
    <definedName name="_Sep05" localSheetId="6">[6]BS!#REF!</definedName>
    <definedName name="_Sep05" localSheetId="3">[6]BS!#REF!</definedName>
    <definedName name="_Sep05" localSheetId="1">[6]BS!#REF!</definedName>
    <definedName name="_Sep05">[6]BS!#REF!</definedName>
    <definedName name="_six6" hidden="1">{#N/A,#N/A,FALSE,"CRPT";#N/A,#N/A,FALSE,"TREND";#N/A,#N/A,FALSE,"%Curve"}</definedName>
    <definedName name="_Sort" localSheetId="16" hidden="1">#REF!</definedName>
    <definedName name="_Sort" localSheetId="15" hidden="1">#REF!</definedName>
    <definedName name="_Sort" localSheetId="14" hidden="1">#REF!</definedName>
    <definedName name="_Sort" localSheetId="13" hidden="1">#REF!</definedName>
    <definedName name="_Sort" localSheetId="12" hidden="1">#REF!</definedName>
    <definedName name="_Sort" localSheetId="11" hidden="1">#REF!</definedName>
    <definedName name="_Sort" localSheetId="10" hidden="1">#REF!</definedName>
    <definedName name="_Sort" localSheetId="9" hidden="1">#REF!</definedName>
    <definedName name="_Sort" localSheetId="8" hidden="1">#REF!</definedName>
    <definedName name="_Sort" localSheetId="7" hidden="1">#REF!</definedName>
    <definedName name="_Sort" localSheetId="6" hidden="1">#REF!</definedName>
    <definedName name="_Sort" localSheetId="3" hidden="1">#REF!</definedName>
    <definedName name="_Sort" localSheetId="1" hidden="1">#REF!</definedName>
    <definedName name="_Sort" hidden="1">#REF!</definedName>
    <definedName name="_www1" hidden="1">{#N/A,#N/A,FALSE,"schA"}</definedName>
    <definedName name="a" hidden="1">{#N/A,#N/A,FALSE,"Coversheet";#N/A,#N/A,FALSE,"QA"}</definedName>
    <definedName name="AccessDatabase" hidden="1">"I:\COMTREL\FINICLE\TradeSummary.mdb"</definedName>
    <definedName name="Acq1Plant">'[8]Acquisition Inputs'!$C$8</definedName>
    <definedName name="Acq2Plant">'[8]Acquisition Inputs'!$C$70</definedName>
    <definedName name="apeek" localSheetId="16">#REF!</definedName>
    <definedName name="apeek" localSheetId="15">#REF!</definedName>
    <definedName name="apeek" localSheetId="14">#REF!</definedName>
    <definedName name="apeek" localSheetId="13">#REF!</definedName>
    <definedName name="apeek" localSheetId="12">#REF!</definedName>
    <definedName name="apeek" localSheetId="11">#REF!</definedName>
    <definedName name="apeek" localSheetId="10">#REF!</definedName>
    <definedName name="apeek" localSheetId="9">#REF!</definedName>
    <definedName name="apeek" localSheetId="8">#REF!</definedName>
    <definedName name="apeek" localSheetId="7">#REF!</definedName>
    <definedName name="apeek" localSheetId="6">#REF!</definedName>
    <definedName name="apeek" localSheetId="3">#REF!</definedName>
    <definedName name="apeek" localSheetId="1">#REF!</definedName>
    <definedName name="apeek">#REF!</definedName>
    <definedName name="Apr03AMA" localSheetId="16">[4]BS!#REF!</definedName>
    <definedName name="Apr03AMA" localSheetId="15">[4]BS!#REF!</definedName>
    <definedName name="Apr03AMA" localSheetId="14">[4]BS!#REF!</definedName>
    <definedName name="Apr03AMA" localSheetId="13">[4]BS!#REF!</definedName>
    <definedName name="Apr03AMA" localSheetId="12">[4]BS!#REF!</definedName>
    <definedName name="Apr03AMA" localSheetId="11">[4]BS!#REF!</definedName>
    <definedName name="Apr03AMA" localSheetId="10">[4]BS!#REF!</definedName>
    <definedName name="Apr03AMA" localSheetId="9">[4]BS!#REF!</definedName>
    <definedName name="Apr03AMA" localSheetId="8">[4]BS!#REF!</definedName>
    <definedName name="Apr03AMA" localSheetId="7">[4]BS!#REF!</definedName>
    <definedName name="Apr03AMA" localSheetId="6">[4]BS!#REF!</definedName>
    <definedName name="Apr03AMA" localSheetId="3">[4]BS!#REF!</definedName>
    <definedName name="Apr03AMA" localSheetId="1">[4]BS!#REF!</definedName>
    <definedName name="Apr03AMA">[4]BS!#REF!</definedName>
    <definedName name="Apr04AMA">[3]BS!$AG$7:$AG$3582</definedName>
    <definedName name="Apr05AMA" localSheetId="16">[6]BS!#REF!</definedName>
    <definedName name="Apr05AMA" localSheetId="15">[6]BS!#REF!</definedName>
    <definedName name="Apr05AMA" localSheetId="14">[6]BS!#REF!</definedName>
    <definedName name="Apr05AMA" localSheetId="13">[6]BS!#REF!</definedName>
    <definedName name="Apr05AMA" localSheetId="12">[6]BS!#REF!</definedName>
    <definedName name="Apr05AMA" localSheetId="11">[6]BS!#REF!</definedName>
    <definedName name="Apr05AMA" localSheetId="10">[6]BS!#REF!</definedName>
    <definedName name="Apr05AMA" localSheetId="9">[6]BS!#REF!</definedName>
    <definedName name="Apr05AMA" localSheetId="8">[6]BS!#REF!</definedName>
    <definedName name="Apr05AMA" localSheetId="7">[6]BS!#REF!</definedName>
    <definedName name="Apr05AMA" localSheetId="6">[6]BS!#REF!</definedName>
    <definedName name="Apr05AMA" localSheetId="3">[6]BS!#REF!</definedName>
    <definedName name="Apr05AMA" localSheetId="1">[6]BS!#REF!</definedName>
    <definedName name="Apr05AMA">[6]BS!#REF!</definedName>
    <definedName name="AS2DocOpenMode" hidden="1">"AS2DocumentEdit"</definedName>
    <definedName name="Aug03AMA" localSheetId="16">[4]BS!#REF!</definedName>
    <definedName name="Aug03AMA" localSheetId="15">[4]BS!#REF!</definedName>
    <definedName name="Aug03AMA" localSheetId="14">[4]BS!#REF!</definedName>
    <definedName name="Aug03AMA" localSheetId="13">[4]BS!#REF!</definedName>
    <definedName name="Aug03AMA" localSheetId="12">[4]BS!#REF!</definedName>
    <definedName name="Aug03AMA" localSheetId="11">[4]BS!#REF!</definedName>
    <definedName name="Aug03AMA" localSheetId="10">[4]BS!#REF!</definedName>
    <definedName name="Aug03AMA" localSheetId="9">[4]BS!#REF!</definedName>
    <definedName name="Aug03AMA" localSheetId="8">[4]BS!#REF!</definedName>
    <definedName name="Aug03AMA" localSheetId="7">[4]BS!#REF!</definedName>
    <definedName name="Aug03AMA" localSheetId="6">[4]BS!#REF!</definedName>
    <definedName name="Aug03AMA" localSheetId="3">[4]BS!#REF!</definedName>
    <definedName name="Aug03AMA" localSheetId="1">[4]BS!#REF!</definedName>
    <definedName name="Aug03AMA">[4]BS!#REF!</definedName>
    <definedName name="Aug04AMA">[3]BS!$AK$7:$AK$3582</definedName>
    <definedName name="Aug05AMA" localSheetId="16">[6]BS!#REF!</definedName>
    <definedName name="Aug05AMA" localSheetId="15">[6]BS!#REF!</definedName>
    <definedName name="Aug05AMA" localSheetId="14">[6]BS!#REF!</definedName>
    <definedName name="Aug05AMA" localSheetId="13">[6]BS!#REF!</definedName>
    <definedName name="Aug05AMA" localSheetId="12">[6]BS!#REF!</definedName>
    <definedName name="Aug05AMA" localSheetId="11">[6]BS!#REF!</definedName>
    <definedName name="Aug05AMA" localSheetId="10">[6]BS!#REF!</definedName>
    <definedName name="Aug05AMA" localSheetId="9">[6]BS!#REF!</definedName>
    <definedName name="Aug05AMA" localSheetId="8">[6]BS!#REF!</definedName>
    <definedName name="Aug05AMA" localSheetId="7">[6]BS!#REF!</definedName>
    <definedName name="Aug05AMA" localSheetId="6">[6]BS!#REF!</definedName>
    <definedName name="Aug05AMA" localSheetId="3">[6]BS!#REF!</definedName>
    <definedName name="Aug05AMA" localSheetId="1">[6]BS!#REF!</definedName>
    <definedName name="Aug05AMA">[6]BS!#REF!</definedName>
    <definedName name="Aurora_Prices">"Monthly Price Summary'!$C$4:$H$63"</definedName>
    <definedName name="b" hidden="1">{#N/A,#N/A,FALSE,"Coversheet";#N/A,#N/A,FALSE,"QA"}</definedName>
    <definedName name="BADDEBT" localSheetId="16">[7]model!#REF!</definedName>
    <definedName name="BADDEBT" localSheetId="15">[7]model!#REF!</definedName>
    <definedName name="BADDEBT" localSheetId="14">[7]model!#REF!</definedName>
    <definedName name="BADDEBT" localSheetId="13">[7]model!#REF!</definedName>
    <definedName name="BADDEBT" localSheetId="12">[7]model!#REF!</definedName>
    <definedName name="BADDEBT" localSheetId="11">[7]model!#REF!</definedName>
    <definedName name="BADDEBT" localSheetId="10">[7]model!#REF!</definedName>
    <definedName name="BADDEBT" localSheetId="9">[7]model!#REF!</definedName>
    <definedName name="BADDEBT" localSheetId="8">[7]model!#REF!</definedName>
    <definedName name="BADDEBT" localSheetId="7">[7]model!#REF!</definedName>
    <definedName name="BADDEBT" localSheetId="6">[7]model!#REF!</definedName>
    <definedName name="BADDEBT" localSheetId="3">[7]model!#REF!</definedName>
    <definedName name="BADDEBT" localSheetId="1">[7]model!#REF!</definedName>
    <definedName name="BADDEBT">[7]model!#REF!</definedName>
    <definedName name="Base1_Billing2">'[9]2013'!$N$8</definedName>
    <definedName name="BD" localSheetId="16">[10]model!#REF!</definedName>
    <definedName name="BD" localSheetId="15">[10]model!#REF!</definedName>
    <definedName name="BD" localSheetId="14">[10]model!#REF!</definedName>
    <definedName name="BD" localSheetId="13">[10]model!#REF!</definedName>
    <definedName name="BD" localSheetId="12">[10]model!#REF!</definedName>
    <definedName name="BD" localSheetId="11">[10]model!#REF!</definedName>
    <definedName name="BD" localSheetId="10">[10]model!#REF!</definedName>
    <definedName name="BD" localSheetId="9">[10]model!#REF!</definedName>
    <definedName name="BD" localSheetId="8">[10]model!#REF!</definedName>
    <definedName name="BD" localSheetId="7">[10]model!#REF!</definedName>
    <definedName name="BD" localSheetId="6">[10]model!#REF!</definedName>
    <definedName name="BD" localSheetId="3">[10]model!#REF!</definedName>
    <definedName name="BD" localSheetId="1">[10]model!#REF!</definedName>
    <definedName name="BD">[10]model!#REF!</definedName>
    <definedName name="BEP" localSheetId="16">[7]model!#REF!</definedName>
    <definedName name="BEP" localSheetId="15">[7]model!#REF!</definedName>
    <definedName name="BEP" localSheetId="14">[7]model!#REF!</definedName>
    <definedName name="BEP" localSheetId="13">[7]model!#REF!</definedName>
    <definedName name="BEP" localSheetId="12">[7]model!#REF!</definedName>
    <definedName name="BEP" localSheetId="11">[7]model!#REF!</definedName>
    <definedName name="BEP" localSheetId="10">[7]model!#REF!</definedName>
    <definedName name="BEP" localSheetId="9">[7]model!#REF!</definedName>
    <definedName name="BEP" localSheetId="8">[7]model!#REF!</definedName>
    <definedName name="BEP" localSheetId="7">[7]model!#REF!</definedName>
    <definedName name="BEP" localSheetId="6">[7]model!#REF!</definedName>
    <definedName name="BEP" localSheetId="3">[7]model!#REF!</definedName>
    <definedName name="BEP" localSheetId="1">[7]model!#REF!</definedName>
    <definedName name="BEP">[7]model!#REF!</definedName>
    <definedName name="BEx0017DGUEDPCFJUPUZOOLJCS2B" localSheetId="16" hidden="1">#REF!</definedName>
    <definedName name="BEx0017DGUEDPCFJUPUZOOLJCS2B" localSheetId="15" hidden="1">#REF!</definedName>
    <definedName name="BEx0017DGUEDPCFJUPUZOOLJCS2B" localSheetId="14" hidden="1">#REF!</definedName>
    <definedName name="BEx0017DGUEDPCFJUPUZOOLJCS2B" localSheetId="13" hidden="1">#REF!</definedName>
    <definedName name="BEx0017DGUEDPCFJUPUZOOLJCS2B" localSheetId="12" hidden="1">#REF!</definedName>
    <definedName name="BEx0017DGUEDPCFJUPUZOOLJCS2B" localSheetId="11" hidden="1">#REF!</definedName>
    <definedName name="BEx0017DGUEDPCFJUPUZOOLJCS2B" localSheetId="10" hidden="1">#REF!</definedName>
    <definedName name="BEx0017DGUEDPCFJUPUZOOLJCS2B" localSheetId="9" hidden="1">#REF!</definedName>
    <definedName name="BEx0017DGUEDPCFJUPUZOOLJCS2B" localSheetId="8" hidden="1">#REF!</definedName>
    <definedName name="BEx0017DGUEDPCFJUPUZOOLJCS2B" localSheetId="7" hidden="1">#REF!</definedName>
    <definedName name="BEx0017DGUEDPCFJUPUZOOLJCS2B" localSheetId="6" hidden="1">#REF!</definedName>
    <definedName name="BEx0017DGUEDPCFJUPUZOOLJCS2B" localSheetId="3" hidden="1">#REF!</definedName>
    <definedName name="BEx0017DGUEDPCFJUPUZOOLJCS2B" localSheetId="1" hidden="1">#REF!</definedName>
    <definedName name="BEx0017DGUEDPCFJUPUZOOLJCS2B" hidden="1">#REF!</definedName>
    <definedName name="BEx001CNWHJ5RULCSFM36ZCGJ1UH" localSheetId="16" hidden="1">#REF!</definedName>
    <definedName name="BEx001CNWHJ5RULCSFM36ZCGJ1UH" localSheetId="15" hidden="1">#REF!</definedName>
    <definedName name="BEx001CNWHJ5RULCSFM36ZCGJ1UH" localSheetId="14" hidden="1">#REF!</definedName>
    <definedName name="BEx001CNWHJ5RULCSFM36ZCGJ1UH" localSheetId="13" hidden="1">#REF!</definedName>
    <definedName name="BEx001CNWHJ5RULCSFM36ZCGJ1UH" localSheetId="12" hidden="1">#REF!</definedName>
    <definedName name="BEx001CNWHJ5RULCSFM36ZCGJ1UH" localSheetId="11" hidden="1">#REF!</definedName>
    <definedName name="BEx001CNWHJ5RULCSFM36ZCGJ1UH" localSheetId="10" hidden="1">#REF!</definedName>
    <definedName name="BEx001CNWHJ5RULCSFM36ZCGJ1UH" localSheetId="9" hidden="1">#REF!</definedName>
    <definedName name="BEx001CNWHJ5RULCSFM36ZCGJ1UH" localSheetId="8" hidden="1">#REF!</definedName>
    <definedName name="BEx001CNWHJ5RULCSFM36ZCGJ1UH" localSheetId="7" hidden="1">#REF!</definedName>
    <definedName name="BEx001CNWHJ5RULCSFM36ZCGJ1UH" localSheetId="6" hidden="1">#REF!</definedName>
    <definedName name="BEx001CNWHJ5RULCSFM36ZCGJ1UH" localSheetId="3" hidden="1">#REF!</definedName>
    <definedName name="BEx001CNWHJ5RULCSFM36ZCGJ1UH" localSheetId="1" hidden="1">#REF!</definedName>
    <definedName name="BEx001CNWHJ5RULCSFM36ZCGJ1UH" hidden="1">#REF!</definedName>
    <definedName name="BEx004791UAJIJSN57OT7YBLNP82" localSheetId="16" hidden="1">#REF!</definedName>
    <definedName name="BEx004791UAJIJSN57OT7YBLNP82" localSheetId="15" hidden="1">#REF!</definedName>
    <definedName name="BEx004791UAJIJSN57OT7YBLNP82" localSheetId="14" hidden="1">#REF!</definedName>
    <definedName name="BEx004791UAJIJSN57OT7YBLNP82" localSheetId="13" hidden="1">#REF!</definedName>
    <definedName name="BEx004791UAJIJSN57OT7YBLNP82" localSheetId="12" hidden="1">#REF!</definedName>
    <definedName name="BEx004791UAJIJSN57OT7YBLNP82" localSheetId="11" hidden="1">#REF!</definedName>
    <definedName name="BEx004791UAJIJSN57OT7YBLNP82" localSheetId="10" hidden="1">#REF!</definedName>
    <definedName name="BEx004791UAJIJSN57OT7YBLNP82" localSheetId="9" hidden="1">#REF!</definedName>
    <definedName name="BEx004791UAJIJSN57OT7YBLNP82" localSheetId="8" hidden="1">#REF!</definedName>
    <definedName name="BEx004791UAJIJSN57OT7YBLNP82" localSheetId="7" hidden="1">#REF!</definedName>
    <definedName name="BEx004791UAJIJSN57OT7YBLNP82" localSheetId="6" hidden="1">#REF!</definedName>
    <definedName name="BEx004791UAJIJSN57OT7YBLNP82" localSheetId="3" hidden="1">#REF!</definedName>
    <definedName name="BEx004791UAJIJSN57OT7YBLNP82" localSheetId="1" hidden="1">#REF!</definedName>
    <definedName name="BEx004791UAJIJSN57OT7YBLNP82" hidden="1">#REF!</definedName>
    <definedName name="BEx008P2NVFDLBHL7IZ5WTMVOQ1F" localSheetId="16" hidden="1">#REF!</definedName>
    <definedName name="BEx008P2NVFDLBHL7IZ5WTMVOQ1F" localSheetId="15" hidden="1">#REF!</definedName>
    <definedName name="BEx008P2NVFDLBHL7IZ5WTMVOQ1F" localSheetId="14" hidden="1">#REF!</definedName>
    <definedName name="BEx008P2NVFDLBHL7IZ5WTMVOQ1F" localSheetId="13" hidden="1">#REF!</definedName>
    <definedName name="BEx008P2NVFDLBHL7IZ5WTMVOQ1F" localSheetId="12" hidden="1">#REF!</definedName>
    <definedName name="BEx008P2NVFDLBHL7IZ5WTMVOQ1F" localSheetId="11" hidden="1">#REF!</definedName>
    <definedName name="BEx008P2NVFDLBHL7IZ5WTMVOQ1F" localSheetId="10" hidden="1">#REF!</definedName>
    <definedName name="BEx008P2NVFDLBHL7IZ5WTMVOQ1F" localSheetId="9" hidden="1">#REF!</definedName>
    <definedName name="BEx008P2NVFDLBHL7IZ5WTMVOQ1F" localSheetId="8" hidden="1">#REF!</definedName>
    <definedName name="BEx008P2NVFDLBHL7IZ5WTMVOQ1F" localSheetId="7" hidden="1">#REF!</definedName>
    <definedName name="BEx008P2NVFDLBHL7IZ5WTMVOQ1F" localSheetId="6" hidden="1">#REF!</definedName>
    <definedName name="BEx008P2NVFDLBHL7IZ5WTMVOQ1F" localSheetId="3" hidden="1">#REF!</definedName>
    <definedName name="BEx008P2NVFDLBHL7IZ5WTMVOQ1F" localSheetId="1" hidden="1">#REF!</definedName>
    <definedName name="BEx008P2NVFDLBHL7IZ5WTMVOQ1F" hidden="1">#REF!</definedName>
    <definedName name="BEx009G00IN0JUIAQ4WE9NHTMQE2" localSheetId="16" hidden="1">#REF!</definedName>
    <definedName name="BEx009G00IN0JUIAQ4WE9NHTMQE2" localSheetId="15" hidden="1">#REF!</definedName>
    <definedName name="BEx009G00IN0JUIAQ4WE9NHTMQE2" localSheetId="14" hidden="1">#REF!</definedName>
    <definedName name="BEx009G00IN0JUIAQ4WE9NHTMQE2" localSheetId="13" hidden="1">#REF!</definedName>
    <definedName name="BEx009G00IN0JUIAQ4WE9NHTMQE2" localSheetId="12" hidden="1">#REF!</definedName>
    <definedName name="BEx009G00IN0JUIAQ4WE9NHTMQE2" localSheetId="11" hidden="1">#REF!</definedName>
    <definedName name="BEx009G00IN0JUIAQ4WE9NHTMQE2" localSheetId="10" hidden="1">#REF!</definedName>
    <definedName name="BEx009G00IN0JUIAQ4WE9NHTMQE2" localSheetId="9" hidden="1">#REF!</definedName>
    <definedName name="BEx009G00IN0JUIAQ4WE9NHTMQE2" localSheetId="8" hidden="1">#REF!</definedName>
    <definedName name="BEx009G00IN0JUIAQ4WE9NHTMQE2" localSheetId="7" hidden="1">#REF!</definedName>
    <definedName name="BEx009G00IN0JUIAQ4WE9NHTMQE2" localSheetId="6" hidden="1">#REF!</definedName>
    <definedName name="BEx009G00IN0JUIAQ4WE9NHTMQE2" localSheetId="3" hidden="1">#REF!</definedName>
    <definedName name="BEx009G00IN0JUIAQ4WE9NHTMQE2" localSheetId="1" hidden="1">#REF!</definedName>
    <definedName name="BEx009G00IN0JUIAQ4WE9NHTMQE2" hidden="1">#REF!</definedName>
    <definedName name="BEx00DXTY2JDVGWQKV8H7FG4SV30" localSheetId="16" hidden="1">#REF!</definedName>
    <definedName name="BEx00DXTY2JDVGWQKV8H7FG4SV30" localSheetId="15" hidden="1">#REF!</definedName>
    <definedName name="BEx00DXTY2JDVGWQKV8H7FG4SV30" localSheetId="14" hidden="1">#REF!</definedName>
    <definedName name="BEx00DXTY2JDVGWQKV8H7FG4SV30" localSheetId="13" hidden="1">#REF!</definedName>
    <definedName name="BEx00DXTY2JDVGWQKV8H7FG4SV30" localSheetId="12" hidden="1">#REF!</definedName>
    <definedName name="BEx00DXTY2JDVGWQKV8H7FG4SV30" localSheetId="11" hidden="1">#REF!</definedName>
    <definedName name="BEx00DXTY2JDVGWQKV8H7FG4SV30" localSheetId="10" hidden="1">#REF!</definedName>
    <definedName name="BEx00DXTY2JDVGWQKV8H7FG4SV30" localSheetId="9" hidden="1">#REF!</definedName>
    <definedName name="BEx00DXTY2JDVGWQKV8H7FG4SV30" localSheetId="8" hidden="1">#REF!</definedName>
    <definedName name="BEx00DXTY2JDVGWQKV8H7FG4SV30" localSheetId="7" hidden="1">#REF!</definedName>
    <definedName name="BEx00DXTY2JDVGWQKV8H7FG4SV30" localSheetId="6" hidden="1">#REF!</definedName>
    <definedName name="BEx00DXTY2JDVGWQKV8H7FG4SV30" localSheetId="3" hidden="1">#REF!</definedName>
    <definedName name="BEx00DXTY2JDVGWQKV8H7FG4SV30" localSheetId="1" hidden="1">#REF!</definedName>
    <definedName name="BEx00DXTY2JDVGWQKV8H7FG4SV30" hidden="1">#REF!</definedName>
    <definedName name="BEx00GHLTYRH5N2S6P78YW1CD30N" localSheetId="16" hidden="1">#REF!</definedName>
    <definedName name="BEx00GHLTYRH5N2S6P78YW1CD30N" localSheetId="15" hidden="1">#REF!</definedName>
    <definedName name="BEx00GHLTYRH5N2S6P78YW1CD30N" localSheetId="14" hidden="1">#REF!</definedName>
    <definedName name="BEx00GHLTYRH5N2S6P78YW1CD30N" localSheetId="13" hidden="1">#REF!</definedName>
    <definedName name="BEx00GHLTYRH5N2S6P78YW1CD30N" localSheetId="12" hidden="1">#REF!</definedName>
    <definedName name="BEx00GHLTYRH5N2S6P78YW1CD30N" localSheetId="11" hidden="1">#REF!</definedName>
    <definedName name="BEx00GHLTYRH5N2S6P78YW1CD30N" localSheetId="10" hidden="1">#REF!</definedName>
    <definedName name="BEx00GHLTYRH5N2S6P78YW1CD30N" localSheetId="9" hidden="1">#REF!</definedName>
    <definedName name="BEx00GHLTYRH5N2S6P78YW1CD30N" localSheetId="8" hidden="1">#REF!</definedName>
    <definedName name="BEx00GHLTYRH5N2S6P78YW1CD30N" localSheetId="7" hidden="1">#REF!</definedName>
    <definedName name="BEx00GHLTYRH5N2S6P78YW1CD30N" localSheetId="6" hidden="1">#REF!</definedName>
    <definedName name="BEx00GHLTYRH5N2S6P78YW1CD30N" localSheetId="3" hidden="1">#REF!</definedName>
    <definedName name="BEx00GHLTYRH5N2S6P78YW1CD30N" localSheetId="1" hidden="1">#REF!</definedName>
    <definedName name="BEx00GHLTYRH5N2S6P78YW1CD30N" hidden="1">#REF!</definedName>
    <definedName name="BEx00JC31DY11L45SEU4B10BIN6W" localSheetId="16" hidden="1">#REF!</definedName>
    <definedName name="BEx00JC31DY11L45SEU4B10BIN6W" localSheetId="15" hidden="1">#REF!</definedName>
    <definedName name="BEx00JC31DY11L45SEU4B10BIN6W" localSheetId="14" hidden="1">#REF!</definedName>
    <definedName name="BEx00JC31DY11L45SEU4B10BIN6W" localSheetId="13" hidden="1">#REF!</definedName>
    <definedName name="BEx00JC31DY11L45SEU4B10BIN6W" localSheetId="12" hidden="1">#REF!</definedName>
    <definedName name="BEx00JC31DY11L45SEU4B10BIN6W" localSheetId="11" hidden="1">#REF!</definedName>
    <definedName name="BEx00JC31DY11L45SEU4B10BIN6W" localSheetId="10" hidden="1">#REF!</definedName>
    <definedName name="BEx00JC31DY11L45SEU4B10BIN6W" localSheetId="9" hidden="1">#REF!</definedName>
    <definedName name="BEx00JC31DY11L45SEU4B10BIN6W" localSheetId="8" hidden="1">#REF!</definedName>
    <definedName name="BEx00JC31DY11L45SEU4B10BIN6W" localSheetId="7" hidden="1">#REF!</definedName>
    <definedName name="BEx00JC31DY11L45SEU4B10BIN6W" localSheetId="6" hidden="1">#REF!</definedName>
    <definedName name="BEx00JC31DY11L45SEU4B10BIN6W" localSheetId="3" hidden="1">#REF!</definedName>
    <definedName name="BEx00JC31DY11L45SEU4B10BIN6W" localSheetId="1" hidden="1">#REF!</definedName>
    <definedName name="BEx00JC31DY11L45SEU4B10BIN6W" hidden="1">#REF!</definedName>
    <definedName name="BEx00KZHZBHP3TDV1YMX4B19B95O" localSheetId="16" hidden="1">#REF!</definedName>
    <definedName name="BEx00KZHZBHP3TDV1YMX4B19B95O" localSheetId="15" hidden="1">#REF!</definedName>
    <definedName name="BEx00KZHZBHP3TDV1YMX4B19B95O" localSheetId="14" hidden="1">#REF!</definedName>
    <definedName name="BEx00KZHZBHP3TDV1YMX4B19B95O" localSheetId="13" hidden="1">#REF!</definedName>
    <definedName name="BEx00KZHZBHP3TDV1YMX4B19B95O" localSheetId="12" hidden="1">#REF!</definedName>
    <definedName name="BEx00KZHZBHP3TDV1YMX4B19B95O" localSheetId="11" hidden="1">#REF!</definedName>
    <definedName name="BEx00KZHZBHP3TDV1YMX4B19B95O" localSheetId="10" hidden="1">#REF!</definedName>
    <definedName name="BEx00KZHZBHP3TDV1YMX4B19B95O" localSheetId="9" hidden="1">#REF!</definedName>
    <definedName name="BEx00KZHZBHP3TDV1YMX4B19B95O" localSheetId="8" hidden="1">#REF!</definedName>
    <definedName name="BEx00KZHZBHP3TDV1YMX4B19B95O" localSheetId="7" hidden="1">#REF!</definedName>
    <definedName name="BEx00KZHZBHP3TDV1YMX4B19B95O" localSheetId="6" hidden="1">#REF!</definedName>
    <definedName name="BEx00KZHZBHP3TDV1YMX4B19B95O" localSheetId="3" hidden="1">#REF!</definedName>
    <definedName name="BEx00KZHZBHP3TDV1YMX4B19B95O" localSheetId="1" hidden="1">#REF!</definedName>
    <definedName name="BEx00KZHZBHP3TDV1YMX4B19B95O" hidden="1">#REF!</definedName>
    <definedName name="BEx00P11V7HA4MS6XYY3P4BPVXML" localSheetId="16" hidden="1">#REF!</definedName>
    <definedName name="BEx00P11V7HA4MS6XYY3P4BPVXML" localSheetId="15" hidden="1">#REF!</definedName>
    <definedName name="BEx00P11V7HA4MS6XYY3P4BPVXML" localSheetId="14" hidden="1">#REF!</definedName>
    <definedName name="BEx00P11V7HA4MS6XYY3P4BPVXML" localSheetId="13" hidden="1">#REF!</definedName>
    <definedName name="BEx00P11V7HA4MS6XYY3P4BPVXML" localSheetId="12" hidden="1">#REF!</definedName>
    <definedName name="BEx00P11V7HA4MS6XYY3P4BPVXML" localSheetId="11" hidden="1">#REF!</definedName>
    <definedName name="BEx00P11V7HA4MS6XYY3P4BPVXML" localSheetId="10" hidden="1">#REF!</definedName>
    <definedName name="BEx00P11V7HA4MS6XYY3P4BPVXML" localSheetId="9" hidden="1">#REF!</definedName>
    <definedName name="BEx00P11V7HA4MS6XYY3P4BPVXML" localSheetId="8" hidden="1">#REF!</definedName>
    <definedName name="BEx00P11V7HA4MS6XYY3P4BPVXML" localSheetId="7" hidden="1">#REF!</definedName>
    <definedName name="BEx00P11V7HA4MS6XYY3P4BPVXML" localSheetId="6" hidden="1">#REF!</definedName>
    <definedName name="BEx00P11V7HA4MS6XYY3P4BPVXML" localSheetId="3" hidden="1">#REF!</definedName>
    <definedName name="BEx00P11V7HA4MS6XYY3P4BPVXML" localSheetId="1" hidden="1">#REF!</definedName>
    <definedName name="BEx00P11V7HA4MS6XYY3P4BPVXML" hidden="1">#REF!</definedName>
    <definedName name="BEx00PBV7V99V7M3LDYUTF31MUFJ" localSheetId="16" hidden="1">#REF!</definedName>
    <definedName name="BEx00PBV7V99V7M3LDYUTF31MUFJ" localSheetId="15" hidden="1">#REF!</definedName>
    <definedName name="BEx00PBV7V99V7M3LDYUTF31MUFJ" localSheetId="14" hidden="1">#REF!</definedName>
    <definedName name="BEx00PBV7V99V7M3LDYUTF31MUFJ" localSheetId="13" hidden="1">#REF!</definedName>
    <definedName name="BEx00PBV7V99V7M3LDYUTF31MUFJ" localSheetId="12" hidden="1">#REF!</definedName>
    <definedName name="BEx00PBV7V99V7M3LDYUTF31MUFJ" localSheetId="11" hidden="1">#REF!</definedName>
    <definedName name="BEx00PBV7V99V7M3LDYUTF31MUFJ" localSheetId="10" hidden="1">#REF!</definedName>
    <definedName name="BEx00PBV7V99V7M3LDYUTF31MUFJ" localSheetId="9" hidden="1">#REF!</definedName>
    <definedName name="BEx00PBV7V99V7M3LDYUTF31MUFJ" localSheetId="8" hidden="1">#REF!</definedName>
    <definedName name="BEx00PBV7V99V7M3LDYUTF31MUFJ" localSheetId="7" hidden="1">#REF!</definedName>
    <definedName name="BEx00PBV7V99V7M3LDYUTF31MUFJ" localSheetId="6" hidden="1">#REF!</definedName>
    <definedName name="BEx00PBV7V99V7M3LDYUTF31MUFJ" localSheetId="3" hidden="1">#REF!</definedName>
    <definedName name="BEx00PBV7V99V7M3LDYUTF31MUFJ" localSheetId="1" hidden="1">#REF!</definedName>
    <definedName name="BEx00PBV7V99V7M3LDYUTF31MUFJ" hidden="1">#REF!</definedName>
    <definedName name="BEx00SMIQJ55EVB7T24CORX0JWQO" localSheetId="16" hidden="1">#REF!</definedName>
    <definedName name="BEx00SMIQJ55EVB7T24CORX0JWQO" localSheetId="15" hidden="1">#REF!</definedName>
    <definedName name="BEx00SMIQJ55EVB7T24CORX0JWQO" localSheetId="14" hidden="1">#REF!</definedName>
    <definedName name="BEx00SMIQJ55EVB7T24CORX0JWQO" localSheetId="13" hidden="1">#REF!</definedName>
    <definedName name="BEx00SMIQJ55EVB7T24CORX0JWQO" localSheetId="12" hidden="1">#REF!</definedName>
    <definedName name="BEx00SMIQJ55EVB7T24CORX0JWQO" localSheetId="11" hidden="1">#REF!</definedName>
    <definedName name="BEx00SMIQJ55EVB7T24CORX0JWQO" localSheetId="10" hidden="1">#REF!</definedName>
    <definedName name="BEx00SMIQJ55EVB7T24CORX0JWQO" localSheetId="9" hidden="1">#REF!</definedName>
    <definedName name="BEx00SMIQJ55EVB7T24CORX0JWQO" localSheetId="8" hidden="1">#REF!</definedName>
    <definedName name="BEx00SMIQJ55EVB7T24CORX0JWQO" localSheetId="7" hidden="1">#REF!</definedName>
    <definedName name="BEx00SMIQJ55EVB7T24CORX0JWQO" localSheetId="6" hidden="1">#REF!</definedName>
    <definedName name="BEx00SMIQJ55EVB7T24CORX0JWQO" localSheetId="3" hidden="1">#REF!</definedName>
    <definedName name="BEx00SMIQJ55EVB7T24CORX0JWQO" localSheetId="1" hidden="1">#REF!</definedName>
    <definedName name="BEx00SMIQJ55EVB7T24CORX0JWQO" hidden="1">#REF!</definedName>
    <definedName name="BEx010V7DB7O7Z9NHSX27HZK4H76" localSheetId="16" hidden="1">#REF!</definedName>
    <definedName name="BEx010V7DB7O7Z9NHSX27HZK4H76" localSheetId="15" hidden="1">#REF!</definedName>
    <definedName name="BEx010V7DB7O7Z9NHSX27HZK4H76" localSheetId="14" hidden="1">#REF!</definedName>
    <definedName name="BEx010V7DB7O7Z9NHSX27HZK4H76" localSheetId="13" hidden="1">#REF!</definedName>
    <definedName name="BEx010V7DB7O7Z9NHSX27HZK4H76" localSheetId="12" hidden="1">#REF!</definedName>
    <definedName name="BEx010V7DB7O7Z9NHSX27HZK4H76" localSheetId="11" hidden="1">#REF!</definedName>
    <definedName name="BEx010V7DB7O7Z9NHSX27HZK4H76" localSheetId="10" hidden="1">#REF!</definedName>
    <definedName name="BEx010V7DB7O7Z9NHSX27HZK4H76" localSheetId="9" hidden="1">#REF!</definedName>
    <definedName name="BEx010V7DB7O7Z9NHSX27HZK4H76" localSheetId="8" hidden="1">#REF!</definedName>
    <definedName name="BEx010V7DB7O7Z9NHSX27HZK4H76" localSheetId="7" hidden="1">#REF!</definedName>
    <definedName name="BEx010V7DB7O7Z9NHSX27HZK4H76" localSheetId="6" hidden="1">#REF!</definedName>
    <definedName name="BEx010V7DB7O7Z9NHSX27HZK4H76" localSheetId="3" hidden="1">#REF!</definedName>
    <definedName name="BEx010V7DB7O7Z9NHSX27HZK4H76" localSheetId="1" hidden="1">#REF!</definedName>
    <definedName name="BEx010V7DB7O7Z9NHSX27HZK4H76" hidden="1">#REF!</definedName>
    <definedName name="BEx012IKS6YVHG9KTG2FAKRSMYLU" localSheetId="16" hidden="1">#REF!</definedName>
    <definedName name="BEx012IKS6YVHG9KTG2FAKRSMYLU" localSheetId="15" hidden="1">#REF!</definedName>
    <definedName name="BEx012IKS6YVHG9KTG2FAKRSMYLU" localSheetId="14" hidden="1">#REF!</definedName>
    <definedName name="BEx012IKS6YVHG9KTG2FAKRSMYLU" localSheetId="13" hidden="1">#REF!</definedName>
    <definedName name="BEx012IKS6YVHG9KTG2FAKRSMYLU" localSheetId="12" hidden="1">#REF!</definedName>
    <definedName name="BEx012IKS6YVHG9KTG2FAKRSMYLU" localSheetId="11" hidden="1">#REF!</definedName>
    <definedName name="BEx012IKS6YVHG9KTG2FAKRSMYLU" localSheetId="10" hidden="1">#REF!</definedName>
    <definedName name="BEx012IKS6YVHG9KTG2FAKRSMYLU" localSheetId="9" hidden="1">#REF!</definedName>
    <definedName name="BEx012IKS6YVHG9KTG2FAKRSMYLU" localSheetId="8" hidden="1">#REF!</definedName>
    <definedName name="BEx012IKS6YVHG9KTG2FAKRSMYLU" localSheetId="7" hidden="1">#REF!</definedName>
    <definedName name="BEx012IKS6YVHG9KTG2FAKRSMYLU" localSheetId="6" hidden="1">#REF!</definedName>
    <definedName name="BEx012IKS6YVHG9KTG2FAKRSMYLU" localSheetId="3" hidden="1">#REF!</definedName>
    <definedName name="BEx012IKS6YVHG9KTG2FAKRSMYLU" localSheetId="1" hidden="1">#REF!</definedName>
    <definedName name="BEx012IKS6YVHG9KTG2FAKRSMYLU" hidden="1">#REF!</definedName>
    <definedName name="BEx01HY6E3GJ66ABU5ABN26V6Q13" localSheetId="16" hidden="1">#REF!</definedName>
    <definedName name="BEx01HY6E3GJ66ABU5ABN26V6Q13" localSheetId="15" hidden="1">#REF!</definedName>
    <definedName name="BEx01HY6E3GJ66ABU5ABN26V6Q13" localSheetId="14" hidden="1">#REF!</definedName>
    <definedName name="BEx01HY6E3GJ66ABU5ABN26V6Q13" localSheetId="13" hidden="1">#REF!</definedName>
    <definedName name="BEx01HY6E3GJ66ABU5ABN26V6Q13" localSheetId="12" hidden="1">#REF!</definedName>
    <definedName name="BEx01HY6E3GJ66ABU5ABN26V6Q13" localSheetId="11" hidden="1">#REF!</definedName>
    <definedName name="BEx01HY6E3GJ66ABU5ABN26V6Q13" localSheetId="10" hidden="1">#REF!</definedName>
    <definedName name="BEx01HY6E3GJ66ABU5ABN26V6Q13" localSheetId="9" hidden="1">#REF!</definedName>
    <definedName name="BEx01HY6E3GJ66ABU5ABN26V6Q13" localSheetId="8" hidden="1">#REF!</definedName>
    <definedName name="BEx01HY6E3GJ66ABU5ABN26V6Q13" localSheetId="7" hidden="1">#REF!</definedName>
    <definedName name="BEx01HY6E3GJ66ABU5ABN26V6Q13" localSheetId="6" hidden="1">#REF!</definedName>
    <definedName name="BEx01HY6E3GJ66ABU5ABN26V6Q13" localSheetId="3" hidden="1">#REF!</definedName>
    <definedName name="BEx01HY6E3GJ66ABU5ABN26V6Q13" localSheetId="1" hidden="1">#REF!</definedName>
    <definedName name="BEx01HY6E3GJ66ABU5ABN26V6Q13" hidden="1">#REF!</definedName>
    <definedName name="BEx01PW5YQKEGAR8JDDI5OARYXDF" localSheetId="16" hidden="1">#REF!</definedName>
    <definedName name="BEx01PW5YQKEGAR8JDDI5OARYXDF" localSheetId="15" hidden="1">#REF!</definedName>
    <definedName name="BEx01PW5YQKEGAR8JDDI5OARYXDF" localSheetId="14" hidden="1">#REF!</definedName>
    <definedName name="BEx01PW5YQKEGAR8JDDI5OARYXDF" localSheetId="13" hidden="1">#REF!</definedName>
    <definedName name="BEx01PW5YQKEGAR8JDDI5OARYXDF" localSheetId="12" hidden="1">#REF!</definedName>
    <definedName name="BEx01PW5YQKEGAR8JDDI5OARYXDF" localSheetId="11" hidden="1">#REF!</definedName>
    <definedName name="BEx01PW5YQKEGAR8JDDI5OARYXDF" localSheetId="10" hidden="1">#REF!</definedName>
    <definedName name="BEx01PW5YQKEGAR8JDDI5OARYXDF" localSheetId="9" hidden="1">#REF!</definedName>
    <definedName name="BEx01PW5YQKEGAR8JDDI5OARYXDF" localSheetId="8" hidden="1">#REF!</definedName>
    <definedName name="BEx01PW5YQKEGAR8JDDI5OARYXDF" localSheetId="7" hidden="1">#REF!</definedName>
    <definedName name="BEx01PW5YQKEGAR8JDDI5OARYXDF" localSheetId="6" hidden="1">#REF!</definedName>
    <definedName name="BEx01PW5YQKEGAR8JDDI5OARYXDF" localSheetId="3" hidden="1">#REF!</definedName>
    <definedName name="BEx01PW5YQKEGAR8JDDI5OARYXDF" localSheetId="1" hidden="1">#REF!</definedName>
    <definedName name="BEx01PW5YQKEGAR8JDDI5OARYXDF" hidden="1">#REF!</definedName>
    <definedName name="BEx01QCB2ERCAYYOFDP3OQRWUU60" localSheetId="16" hidden="1">#REF!</definedName>
    <definedName name="BEx01QCB2ERCAYYOFDP3OQRWUU60" localSheetId="15" hidden="1">#REF!</definedName>
    <definedName name="BEx01QCB2ERCAYYOFDP3OQRWUU60" localSheetId="14" hidden="1">#REF!</definedName>
    <definedName name="BEx01QCB2ERCAYYOFDP3OQRWUU60" localSheetId="13" hidden="1">#REF!</definedName>
    <definedName name="BEx01QCB2ERCAYYOFDP3OQRWUU60" localSheetId="12" hidden="1">#REF!</definedName>
    <definedName name="BEx01QCB2ERCAYYOFDP3OQRWUU60" localSheetId="11" hidden="1">#REF!</definedName>
    <definedName name="BEx01QCB2ERCAYYOFDP3OQRWUU60" localSheetId="10" hidden="1">#REF!</definedName>
    <definedName name="BEx01QCB2ERCAYYOFDP3OQRWUU60" localSheetId="9" hidden="1">#REF!</definedName>
    <definedName name="BEx01QCB2ERCAYYOFDP3OQRWUU60" localSheetId="8" hidden="1">#REF!</definedName>
    <definedName name="BEx01QCB2ERCAYYOFDP3OQRWUU60" localSheetId="7" hidden="1">#REF!</definedName>
    <definedName name="BEx01QCB2ERCAYYOFDP3OQRWUU60" localSheetId="6" hidden="1">#REF!</definedName>
    <definedName name="BEx01QCB2ERCAYYOFDP3OQRWUU60" localSheetId="3" hidden="1">#REF!</definedName>
    <definedName name="BEx01QCB2ERCAYYOFDP3OQRWUU60" localSheetId="1" hidden="1">#REF!</definedName>
    <definedName name="BEx01QCB2ERCAYYOFDP3OQRWUU60" hidden="1">#REF!</definedName>
    <definedName name="BEx01U37NQSMTGJRU8EGTJORBJ6H" localSheetId="16" hidden="1">#REF!</definedName>
    <definedName name="BEx01U37NQSMTGJRU8EGTJORBJ6H" localSheetId="15" hidden="1">#REF!</definedName>
    <definedName name="BEx01U37NQSMTGJRU8EGTJORBJ6H" localSheetId="14" hidden="1">#REF!</definedName>
    <definedName name="BEx01U37NQSMTGJRU8EGTJORBJ6H" localSheetId="13" hidden="1">#REF!</definedName>
    <definedName name="BEx01U37NQSMTGJRU8EGTJORBJ6H" localSheetId="12" hidden="1">#REF!</definedName>
    <definedName name="BEx01U37NQSMTGJRU8EGTJORBJ6H" localSheetId="11" hidden="1">#REF!</definedName>
    <definedName name="BEx01U37NQSMTGJRU8EGTJORBJ6H" localSheetId="10" hidden="1">#REF!</definedName>
    <definedName name="BEx01U37NQSMTGJRU8EGTJORBJ6H" localSheetId="9" hidden="1">#REF!</definedName>
    <definedName name="BEx01U37NQSMTGJRU8EGTJORBJ6H" localSheetId="8" hidden="1">#REF!</definedName>
    <definedName name="BEx01U37NQSMTGJRU8EGTJORBJ6H" localSheetId="7" hidden="1">#REF!</definedName>
    <definedName name="BEx01U37NQSMTGJRU8EGTJORBJ6H" localSheetId="6" hidden="1">#REF!</definedName>
    <definedName name="BEx01U37NQSMTGJRU8EGTJORBJ6H" localSheetId="3" hidden="1">#REF!</definedName>
    <definedName name="BEx01U37NQSMTGJRU8EGTJORBJ6H" localSheetId="1" hidden="1">#REF!</definedName>
    <definedName name="BEx01U37NQSMTGJRU8EGTJORBJ6H" hidden="1">#REF!</definedName>
    <definedName name="BEx01XJ94SHJ1YQ7ORPW0RQGKI2H" localSheetId="16" hidden="1">#REF!</definedName>
    <definedName name="BEx01XJ94SHJ1YQ7ORPW0RQGKI2H" localSheetId="15" hidden="1">#REF!</definedName>
    <definedName name="BEx01XJ94SHJ1YQ7ORPW0RQGKI2H" localSheetId="14" hidden="1">#REF!</definedName>
    <definedName name="BEx01XJ94SHJ1YQ7ORPW0RQGKI2H" localSheetId="13" hidden="1">#REF!</definedName>
    <definedName name="BEx01XJ94SHJ1YQ7ORPW0RQGKI2H" localSheetId="12" hidden="1">#REF!</definedName>
    <definedName name="BEx01XJ94SHJ1YQ7ORPW0RQGKI2H" localSheetId="11" hidden="1">#REF!</definedName>
    <definedName name="BEx01XJ94SHJ1YQ7ORPW0RQGKI2H" localSheetId="10" hidden="1">#REF!</definedName>
    <definedName name="BEx01XJ94SHJ1YQ7ORPW0RQGKI2H" localSheetId="9" hidden="1">#REF!</definedName>
    <definedName name="BEx01XJ94SHJ1YQ7ORPW0RQGKI2H" localSheetId="8" hidden="1">#REF!</definedName>
    <definedName name="BEx01XJ94SHJ1YQ7ORPW0RQGKI2H" localSheetId="7" hidden="1">#REF!</definedName>
    <definedName name="BEx01XJ94SHJ1YQ7ORPW0RQGKI2H" localSheetId="6" hidden="1">#REF!</definedName>
    <definedName name="BEx01XJ94SHJ1YQ7ORPW0RQGKI2H" localSheetId="3" hidden="1">#REF!</definedName>
    <definedName name="BEx01XJ94SHJ1YQ7ORPW0RQGKI2H" localSheetId="1" hidden="1">#REF!</definedName>
    <definedName name="BEx01XJ94SHJ1YQ7ORPW0RQGKI2H" hidden="1">#REF!</definedName>
    <definedName name="BEx028BOZCS2MQO9MODVS6F7NCA3" localSheetId="16" hidden="1">#REF!</definedName>
    <definedName name="BEx028BOZCS2MQO9MODVS6F7NCA3" localSheetId="15" hidden="1">#REF!</definedName>
    <definedName name="BEx028BOZCS2MQO9MODVS6F7NCA3" localSheetId="14" hidden="1">#REF!</definedName>
    <definedName name="BEx028BOZCS2MQO9MODVS6F7NCA3" localSheetId="13" hidden="1">#REF!</definedName>
    <definedName name="BEx028BOZCS2MQO9MODVS6F7NCA3" localSheetId="12" hidden="1">#REF!</definedName>
    <definedName name="BEx028BOZCS2MQO9MODVS6F7NCA3" localSheetId="11" hidden="1">#REF!</definedName>
    <definedName name="BEx028BOZCS2MQO9MODVS6F7NCA3" localSheetId="10" hidden="1">#REF!</definedName>
    <definedName name="BEx028BOZCS2MQO9MODVS6F7NCA3" localSheetId="9" hidden="1">#REF!</definedName>
    <definedName name="BEx028BOZCS2MQO9MODVS6F7NCA3" localSheetId="8" hidden="1">#REF!</definedName>
    <definedName name="BEx028BOZCS2MQO9MODVS6F7NCA3" localSheetId="7" hidden="1">#REF!</definedName>
    <definedName name="BEx028BOZCS2MQO9MODVS6F7NCA3" localSheetId="6" hidden="1">#REF!</definedName>
    <definedName name="BEx028BOZCS2MQO9MODVS6F7NCA3" localSheetId="3" hidden="1">#REF!</definedName>
    <definedName name="BEx028BOZCS2MQO9MODVS6F7NCA3" localSheetId="1" hidden="1">#REF!</definedName>
    <definedName name="BEx028BOZCS2MQO9MODVS6F7NCA3" hidden="1">#REF!</definedName>
    <definedName name="BEx02DPUYNH76938V8GVORY8LRY1" localSheetId="16" hidden="1">#REF!</definedName>
    <definedName name="BEx02DPUYNH76938V8GVORY8LRY1" localSheetId="15" hidden="1">#REF!</definedName>
    <definedName name="BEx02DPUYNH76938V8GVORY8LRY1" localSheetId="14" hidden="1">#REF!</definedName>
    <definedName name="BEx02DPUYNH76938V8GVORY8LRY1" localSheetId="13" hidden="1">#REF!</definedName>
    <definedName name="BEx02DPUYNH76938V8GVORY8LRY1" localSheetId="12" hidden="1">#REF!</definedName>
    <definedName name="BEx02DPUYNH76938V8GVORY8LRY1" localSheetId="11" hidden="1">#REF!</definedName>
    <definedName name="BEx02DPUYNH76938V8GVORY8LRY1" localSheetId="10" hidden="1">#REF!</definedName>
    <definedName name="BEx02DPUYNH76938V8GVORY8LRY1" localSheetId="9" hidden="1">#REF!</definedName>
    <definedName name="BEx02DPUYNH76938V8GVORY8LRY1" localSheetId="8" hidden="1">#REF!</definedName>
    <definedName name="BEx02DPUYNH76938V8GVORY8LRY1" localSheetId="7" hidden="1">#REF!</definedName>
    <definedName name="BEx02DPUYNH76938V8GVORY8LRY1" localSheetId="6" hidden="1">#REF!</definedName>
    <definedName name="BEx02DPUYNH76938V8GVORY8LRY1" localSheetId="3" hidden="1">#REF!</definedName>
    <definedName name="BEx02DPUYNH76938V8GVORY8LRY1" localSheetId="1" hidden="1">#REF!</definedName>
    <definedName name="BEx02DPUYNH76938V8GVORY8LRY1" hidden="1">#REF!</definedName>
    <definedName name="BEx02PEP6DY4K1JGB0HHS3B6QOGZ" localSheetId="16" hidden="1">#REF!</definedName>
    <definedName name="BEx02PEP6DY4K1JGB0HHS3B6QOGZ" localSheetId="15" hidden="1">#REF!</definedName>
    <definedName name="BEx02PEP6DY4K1JGB0HHS3B6QOGZ" localSheetId="14" hidden="1">#REF!</definedName>
    <definedName name="BEx02PEP6DY4K1JGB0HHS3B6QOGZ" localSheetId="13" hidden="1">#REF!</definedName>
    <definedName name="BEx02PEP6DY4K1JGB0HHS3B6QOGZ" localSheetId="12" hidden="1">#REF!</definedName>
    <definedName name="BEx02PEP6DY4K1JGB0HHS3B6QOGZ" localSheetId="11" hidden="1">#REF!</definedName>
    <definedName name="BEx02PEP6DY4K1JGB0HHS3B6QOGZ" localSheetId="10" hidden="1">#REF!</definedName>
    <definedName name="BEx02PEP6DY4K1JGB0HHS3B6QOGZ" localSheetId="9" hidden="1">#REF!</definedName>
    <definedName name="BEx02PEP6DY4K1JGB0HHS3B6QOGZ" localSheetId="8" hidden="1">#REF!</definedName>
    <definedName name="BEx02PEP6DY4K1JGB0HHS3B6QOGZ" localSheetId="7" hidden="1">#REF!</definedName>
    <definedName name="BEx02PEP6DY4K1JGB0HHS3B6QOGZ" localSheetId="6" hidden="1">#REF!</definedName>
    <definedName name="BEx02PEP6DY4K1JGB0HHS3B6QOGZ" localSheetId="3" hidden="1">#REF!</definedName>
    <definedName name="BEx02PEP6DY4K1JGB0HHS3B6QOGZ" localSheetId="1" hidden="1">#REF!</definedName>
    <definedName name="BEx02PEP6DY4K1JGB0HHS3B6QOGZ" hidden="1">#REF!</definedName>
    <definedName name="BEx02Q08R9G839Q4RFGG9026C7PX" localSheetId="16" hidden="1">#REF!</definedName>
    <definedName name="BEx02Q08R9G839Q4RFGG9026C7PX" localSheetId="15" hidden="1">#REF!</definedName>
    <definedName name="BEx02Q08R9G839Q4RFGG9026C7PX" localSheetId="14" hidden="1">#REF!</definedName>
    <definedName name="BEx02Q08R9G839Q4RFGG9026C7PX" localSheetId="13" hidden="1">#REF!</definedName>
    <definedName name="BEx02Q08R9G839Q4RFGG9026C7PX" localSheetId="12" hidden="1">#REF!</definedName>
    <definedName name="BEx02Q08R9G839Q4RFGG9026C7PX" localSheetId="11" hidden="1">#REF!</definedName>
    <definedName name="BEx02Q08R9G839Q4RFGG9026C7PX" localSheetId="10" hidden="1">#REF!</definedName>
    <definedName name="BEx02Q08R9G839Q4RFGG9026C7PX" localSheetId="9" hidden="1">#REF!</definedName>
    <definedName name="BEx02Q08R9G839Q4RFGG9026C7PX" localSheetId="8" hidden="1">#REF!</definedName>
    <definedName name="BEx02Q08R9G839Q4RFGG9026C7PX" localSheetId="7" hidden="1">#REF!</definedName>
    <definedName name="BEx02Q08R9G839Q4RFGG9026C7PX" localSheetId="6" hidden="1">#REF!</definedName>
    <definedName name="BEx02Q08R9G839Q4RFGG9026C7PX" localSheetId="3" hidden="1">#REF!</definedName>
    <definedName name="BEx02Q08R9G839Q4RFGG9026C7PX" localSheetId="1" hidden="1">#REF!</definedName>
    <definedName name="BEx02Q08R9G839Q4RFGG9026C7PX" hidden="1">#REF!</definedName>
    <definedName name="BEx02SEL3Z1QWGAHXDPUA9WLTTPS" localSheetId="16" hidden="1">#REF!</definedName>
    <definedName name="BEx02SEL3Z1QWGAHXDPUA9WLTTPS" localSheetId="15" hidden="1">#REF!</definedName>
    <definedName name="BEx02SEL3Z1QWGAHXDPUA9WLTTPS" localSheetId="14" hidden="1">#REF!</definedName>
    <definedName name="BEx02SEL3Z1QWGAHXDPUA9WLTTPS" localSheetId="13" hidden="1">#REF!</definedName>
    <definedName name="BEx02SEL3Z1QWGAHXDPUA9WLTTPS" localSheetId="12" hidden="1">#REF!</definedName>
    <definedName name="BEx02SEL3Z1QWGAHXDPUA9WLTTPS" localSheetId="11" hidden="1">#REF!</definedName>
    <definedName name="BEx02SEL3Z1QWGAHXDPUA9WLTTPS" localSheetId="10" hidden="1">#REF!</definedName>
    <definedName name="BEx02SEL3Z1QWGAHXDPUA9WLTTPS" localSheetId="9" hidden="1">#REF!</definedName>
    <definedName name="BEx02SEL3Z1QWGAHXDPUA9WLTTPS" localSheetId="8" hidden="1">#REF!</definedName>
    <definedName name="BEx02SEL3Z1QWGAHXDPUA9WLTTPS" localSheetId="7" hidden="1">#REF!</definedName>
    <definedName name="BEx02SEL3Z1QWGAHXDPUA9WLTTPS" localSheetId="6" hidden="1">#REF!</definedName>
    <definedName name="BEx02SEL3Z1QWGAHXDPUA9WLTTPS" localSheetId="3" hidden="1">#REF!</definedName>
    <definedName name="BEx02SEL3Z1QWGAHXDPUA9WLTTPS" localSheetId="1" hidden="1">#REF!</definedName>
    <definedName name="BEx02SEL3Z1QWGAHXDPUA9WLTTPS" hidden="1">#REF!</definedName>
    <definedName name="BEx02Y3KJZH5BGDM9QEZ1PVVI114" localSheetId="16" hidden="1">#REF!</definedName>
    <definedName name="BEx02Y3KJZH5BGDM9QEZ1PVVI114" localSheetId="15" hidden="1">#REF!</definedName>
    <definedName name="BEx02Y3KJZH5BGDM9QEZ1PVVI114" localSheetId="14" hidden="1">#REF!</definedName>
    <definedName name="BEx02Y3KJZH5BGDM9QEZ1PVVI114" localSheetId="13" hidden="1">#REF!</definedName>
    <definedName name="BEx02Y3KJZH5BGDM9QEZ1PVVI114" localSheetId="12" hidden="1">#REF!</definedName>
    <definedName name="BEx02Y3KJZH5BGDM9QEZ1PVVI114" localSheetId="11" hidden="1">#REF!</definedName>
    <definedName name="BEx02Y3KJZH5BGDM9QEZ1PVVI114" localSheetId="10" hidden="1">#REF!</definedName>
    <definedName name="BEx02Y3KJZH5BGDM9QEZ1PVVI114" localSheetId="9" hidden="1">#REF!</definedName>
    <definedName name="BEx02Y3KJZH5BGDM9QEZ1PVVI114" localSheetId="8" hidden="1">#REF!</definedName>
    <definedName name="BEx02Y3KJZH5BGDM9QEZ1PVVI114" localSheetId="7" hidden="1">#REF!</definedName>
    <definedName name="BEx02Y3KJZH5BGDM9QEZ1PVVI114" localSheetId="6" hidden="1">#REF!</definedName>
    <definedName name="BEx02Y3KJZH5BGDM9QEZ1PVVI114" localSheetId="3" hidden="1">#REF!</definedName>
    <definedName name="BEx02Y3KJZH5BGDM9QEZ1PVVI114" localSheetId="1" hidden="1">#REF!</definedName>
    <definedName name="BEx02Y3KJZH5BGDM9QEZ1PVVI114" hidden="1">#REF!</definedName>
    <definedName name="BEx0313GRLLASDTVPW5DHTXHE74M" localSheetId="16" hidden="1">#REF!</definedName>
    <definedName name="BEx0313GRLLASDTVPW5DHTXHE74M" localSheetId="15" hidden="1">#REF!</definedName>
    <definedName name="BEx0313GRLLASDTVPW5DHTXHE74M" localSheetId="14" hidden="1">#REF!</definedName>
    <definedName name="BEx0313GRLLASDTVPW5DHTXHE74M" localSheetId="13" hidden="1">#REF!</definedName>
    <definedName name="BEx0313GRLLASDTVPW5DHTXHE74M" localSheetId="12" hidden="1">#REF!</definedName>
    <definedName name="BEx0313GRLLASDTVPW5DHTXHE74M" localSheetId="11" hidden="1">#REF!</definedName>
    <definedName name="BEx0313GRLLASDTVPW5DHTXHE74M" localSheetId="10" hidden="1">#REF!</definedName>
    <definedName name="BEx0313GRLLASDTVPW5DHTXHE74M" localSheetId="9" hidden="1">#REF!</definedName>
    <definedName name="BEx0313GRLLASDTVPW5DHTXHE74M" localSheetId="8" hidden="1">#REF!</definedName>
    <definedName name="BEx0313GRLLASDTVPW5DHTXHE74M" localSheetId="7" hidden="1">#REF!</definedName>
    <definedName name="BEx0313GRLLASDTVPW5DHTXHE74M" localSheetId="6" hidden="1">#REF!</definedName>
    <definedName name="BEx0313GRLLASDTVPW5DHTXHE74M" localSheetId="3" hidden="1">#REF!</definedName>
    <definedName name="BEx0313GRLLASDTVPW5DHTXHE74M" localSheetId="1" hidden="1">#REF!</definedName>
    <definedName name="BEx0313GRLLASDTVPW5DHTXHE74M" hidden="1">#REF!</definedName>
    <definedName name="BEx1F0SOZ3H5XUHXD7O01TCR8T6J" localSheetId="16" hidden="1">#REF!</definedName>
    <definedName name="BEx1F0SOZ3H5XUHXD7O01TCR8T6J" localSheetId="15" hidden="1">#REF!</definedName>
    <definedName name="BEx1F0SOZ3H5XUHXD7O01TCR8T6J" localSheetId="14" hidden="1">#REF!</definedName>
    <definedName name="BEx1F0SOZ3H5XUHXD7O01TCR8T6J" localSheetId="13" hidden="1">#REF!</definedName>
    <definedName name="BEx1F0SOZ3H5XUHXD7O01TCR8T6J" localSheetId="12" hidden="1">#REF!</definedName>
    <definedName name="BEx1F0SOZ3H5XUHXD7O01TCR8T6J" localSheetId="11" hidden="1">#REF!</definedName>
    <definedName name="BEx1F0SOZ3H5XUHXD7O01TCR8T6J" localSheetId="10" hidden="1">#REF!</definedName>
    <definedName name="BEx1F0SOZ3H5XUHXD7O01TCR8T6J" localSheetId="9" hidden="1">#REF!</definedName>
    <definedName name="BEx1F0SOZ3H5XUHXD7O01TCR8T6J" localSheetId="8" hidden="1">#REF!</definedName>
    <definedName name="BEx1F0SOZ3H5XUHXD7O01TCR8T6J" localSheetId="7" hidden="1">#REF!</definedName>
    <definedName name="BEx1F0SOZ3H5XUHXD7O01TCR8T6J" localSheetId="6" hidden="1">#REF!</definedName>
    <definedName name="BEx1F0SOZ3H5XUHXD7O01TCR8T6J" localSheetId="3" hidden="1">#REF!</definedName>
    <definedName name="BEx1F0SOZ3H5XUHXD7O01TCR8T6J" localSheetId="1" hidden="1">#REF!</definedName>
    <definedName name="BEx1F0SOZ3H5XUHXD7O01TCR8T6J" hidden="1">#REF!</definedName>
    <definedName name="BEx1F9HL824UCNCVZ2U62J4KZCX8" localSheetId="16" hidden="1">#REF!</definedName>
    <definedName name="BEx1F9HL824UCNCVZ2U62J4KZCX8" localSheetId="15" hidden="1">#REF!</definedName>
    <definedName name="BEx1F9HL824UCNCVZ2U62J4KZCX8" localSheetId="14" hidden="1">#REF!</definedName>
    <definedName name="BEx1F9HL824UCNCVZ2U62J4KZCX8" localSheetId="13" hidden="1">#REF!</definedName>
    <definedName name="BEx1F9HL824UCNCVZ2U62J4KZCX8" localSheetId="12" hidden="1">#REF!</definedName>
    <definedName name="BEx1F9HL824UCNCVZ2U62J4KZCX8" localSheetId="11" hidden="1">#REF!</definedName>
    <definedName name="BEx1F9HL824UCNCVZ2U62J4KZCX8" localSheetId="10" hidden="1">#REF!</definedName>
    <definedName name="BEx1F9HL824UCNCVZ2U62J4KZCX8" localSheetId="9" hidden="1">#REF!</definedName>
    <definedName name="BEx1F9HL824UCNCVZ2U62J4KZCX8" localSheetId="8" hidden="1">#REF!</definedName>
    <definedName name="BEx1F9HL824UCNCVZ2U62J4KZCX8" localSheetId="7" hidden="1">#REF!</definedName>
    <definedName name="BEx1F9HL824UCNCVZ2U62J4KZCX8" localSheetId="6" hidden="1">#REF!</definedName>
    <definedName name="BEx1F9HL824UCNCVZ2U62J4KZCX8" localSheetId="3" hidden="1">#REF!</definedName>
    <definedName name="BEx1F9HL824UCNCVZ2U62J4KZCX8" localSheetId="1" hidden="1">#REF!</definedName>
    <definedName name="BEx1F9HL824UCNCVZ2U62J4KZCX8" hidden="1">#REF!</definedName>
    <definedName name="BEx1FEVSJKTI1Q1Z874QZVFSJSVA" localSheetId="16" hidden="1">#REF!</definedName>
    <definedName name="BEx1FEVSJKTI1Q1Z874QZVFSJSVA" localSheetId="15" hidden="1">#REF!</definedName>
    <definedName name="BEx1FEVSJKTI1Q1Z874QZVFSJSVA" localSheetId="14" hidden="1">#REF!</definedName>
    <definedName name="BEx1FEVSJKTI1Q1Z874QZVFSJSVA" localSheetId="13" hidden="1">#REF!</definedName>
    <definedName name="BEx1FEVSJKTI1Q1Z874QZVFSJSVA" localSheetId="12" hidden="1">#REF!</definedName>
    <definedName name="BEx1FEVSJKTI1Q1Z874QZVFSJSVA" localSheetId="11" hidden="1">#REF!</definedName>
    <definedName name="BEx1FEVSJKTI1Q1Z874QZVFSJSVA" localSheetId="10" hidden="1">#REF!</definedName>
    <definedName name="BEx1FEVSJKTI1Q1Z874QZVFSJSVA" localSheetId="9" hidden="1">#REF!</definedName>
    <definedName name="BEx1FEVSJKTI1Q1Z874QZVFSJSVA" localSheetId="8" hidden="1">#REF!</definedName>
    <definedName name="BEx1FEVSJKTI1Q1Z874QZVFSJSVA" localSheetId="7" hidden="1">#REF!</definedName>
    <definedName name="BEx1FEVSJKTI1Q1Z874QZVFSJSVA" localSheetId="6" hidden="1">#REF!</definedName>
    <definedName name="BEx1FEVSJKTI1Q1Z874QZVFSJSVA" localSheetId="3" hidden="1">#REF!</definedName>
    <definedName name="BEx1FEVSJKTI1Q1Z874QZVFSJSVA" localSheetId="1" hidden="1">#REF!</definedName>
    <definedName name="BEx1FEVSJKTI1Q1Z874QZVFSJSVA" hidden="1">#REF!</definedName>
    <definedName name="BEx1FGDRUHHLI1GBHELT4PK0LY4V" localSheetId="16" hidden="1">#REF!</definedName>
    <definedName name="BEx1FGDRUHHLI1GBHELT4PK0LY4V" localSheetId="15" hidden="1">#REF!</definedName>
    <definedName name="BEx1FGDRUHHLI1GBHELT4PK0LY4V" localSheetId="14" hidden="1">#REF!</definedName>
    <definedName name="BEx1FGDRUHHLI1GBHELT4PK0LY4V" localSheetId="13" hidden="1">#REF!</definedName>
    <definedName name="BEx1FGDRUHHLI1GBHELT4PK0LY4V" localSheetId="12" hidden="1">#REF!</definedName>
    <definedName name="BEx1FGDRUHHLI1GBHELT4PK0LY4V" localSheetId="11" hidden="1">#REF!</definedName>
    <definedName name="BEx1FGDRUHHLI1GBHELT4PK0LY4V" localSheetId="10" hidden="1">#REF!</definedName>
    <definedName name="BEx1FGDRUHHLI1GBHELT4PK0LY4V" localSheetId="9" hidden="1">#REF!</definedName>
    <definedName name="BEx1FGDRUHHLI1GBHELT4PK0LY4V" localSheetId="8" hidden="1">#REF!</definedName>
    <definedName name="BEx1FGDRUHHLI1GBHELT4PK0LY4V" localSheetId="7" hidden="1">#REF!</definedName>
    <definedName name="BEx1FGDRUHHLI1GBHELT4PK0LY4V" localSheetId="6" hidden="1">#REF!</definedName>
    <definedName name="BEx1FGDRUHHLI1GBHELT4PK0LY4V" localSheetId="3" hidden="1">#REF!</definedName>
    <definedName name="BEx1FGDRUHHLI1GBHELT4PK0LY4V" localSheetId="1" hidden="1">#REF!</definedName>
    <definedName name="BEx1FGDRUHHLI1GBHELT4PK0LY4V" hidden="1">#REF!</definedName>
    <definedName name="BEx1FJZ7GKO99IYTP6GGGF7EUL3Z" localSheetId="16" hidden="1">#REF!</definedName>
    <definedName name="BEx1FJZ7GKO99IYTP6GGGF7EUL3Z" localSheetId="15" hidden="1">#REF!</definedName>
    <definedName name="BEx1FJZ7GKO99IYTP6GGGF7EUL3Z" localSheetId="14" hidden="1">#REF!</definedName>
    <definedName name="BEx1FJZ7GKO99IYTP6GGGF7EUL3Z" localSheetId="13" hidden="1">#REF!</definedName>
    <definedName name="BEx1FJZ7GKO99IYTP6GGGF7EUL3Z" localSheetId="12" hidden="1">#REF!</definedName>
    <definedName name="BEx1FJZ7GKO99IYTP6GGGF7EUL3Z" localSheetId="11" hidden="1">#REF!</definedName>
    <definedName name="BEx1FJZ7GKO99IYTP6GGGF7EUL3Z" localSheetId="10" hidden="1">#REF!</definedName>
    <definedName name="BEx1FJZ7GKO99IYTP6GGGF7EUL3Z" localSheetId="9" hidden="1">#REF!</definedName>
    <definedName name="BEx1FJZ7GKO99IYTP6GGGF7EUL3Z" localSheetId="8" hidden="1">#REF!</definedName>
    <definedName name="BEx1FJZ7GKO99IYTP6GGGF7EUL3Z" localSheetId="7" hidden="1">#REF!</definedName>
    <definedName name="BEx1FJZ7GKO99IYTP6GGGF7EUL3Z" localSheetId="6" hidden="1">#REF!</definedName>
    <definedName name="BEx1FJZ7GKO99IYTP6GGGF7EUL3Z" localSheetId="3" hidden="1">#REF!</definedName>
    <definedName name="BEx1FJZ7GKO99IYTP6GGGF7EUL3Z" localSheetId="1" hidden="1">#REF!</definedName>
    <definedName name="BEx1FJZ7GKO99IYTP6GGGF7EUL3Z" hidden="1">#REF!</definedName>
    <definedName name="BEx1FPDH0YKYQXDHUTFIQLIF34J8" localSheetId="16" hidden="1">#REF!</definedName>
    <definedName name="BEx1FPDH0YKYQXDHUTFIQLIF34J8" localSheetId="15" hidden="1">#REF!</definedName>
    <definedName name="BEx1FPDH0YKYQXDHUTFIQLIF34J8" localSheetId="14" hidden="1">#REF!</definedName>
    <definedName name="BEx1FPDH0YKYQXDHUTFIQLIF34J8" localSheetId="13" hidden="1">#REF!</definedName>
    <definedName name="BEx1FPDH0YKYQXDHUTFIQLIF34J8" localSheetId="12" hidden="1">#REF!</definedName>
    <definedName name="BEx1FPDH0YKYQXDHUTFIQLIF34J8" localSheetId="11" hidden="1">#REF!</definedName>
    <definedName name="BEx1FPDH0YKYQXDHUTFIQLIF34J8" localSheetId="10" hidden="1">#REF!</definedName>
    <definedName name="BEx1FPDH0YKYQXDHUTFIQLIF34J8" localSheetId="9" hidden="1">#REF!</definedName>
    <definedName name="BEx1FPDH0YKYQXDHUTFIQLIF34J8" localSheetId="8" hidden="1">#REF!</definedName>
    <definedName name="BEx1FPDH0YKYQXDHUTFIQLIF34J8" localSheetId="7" hidden="1">#REF!</definedName>
    <definedName name="BEx1FPDH0YKYQXDHUTFIQLIF34J8" localSheetId="6" hidden="1">#REF!</definedName>
    <definedName name="BEx1FPDH0YKYQXDHUTFIQLIF34J8" localSheetId="3" hidden="1">#REF!</definedName>
    <definedName name="BEx1FPDH0YKYQXDHUTFIQLIF34J8" localSheetId="1" hidden="1">#REF!</definedName>
    <definedName name="BEx1FPDH0YKYQXDHUTFIQLIF34J8" hidden="1">#REF!</definedName>
    <definedName name="BEx1FQ9SZAGL2HEKRB046EOQDWOX" localSheetId="16" hidden="1">#REF!</definedName>
    <definedName name="BEx1FQ9SZAGL2HEKRB046EOQDWOX" localSheetId="15" hidden="1">#REF!</definedName>
    <definedName name="BEx1FQ9SZAGL2HEKRB046EOQDWOX" localSheetId="14" hidden="1">#REF!</definedName>
    <definedName name="BEx1FQ9SZAGL2HEKRB046EOQDWOX" localSheetId="13" hidden="1">#REF!</definedName>
    <definedName name="BEx1FQ9SZAGL2HEKRB046EOQDWOX" localSheetId="12" hidden="1">#REF!</definedName>
    <definedName name="BEx1FQ9SZAGL2HEKRB046EOQDWOX" localSheetId="11" hidden="1">#REF!</definedName>
    <definedName name="BEx1FQ9SZAGL2HEKRB046EOQDWOX" localSheetId="10" hidden="1">#REF!</definedName>
    <definedName name="BEx1FQ9SZAGL2HEKRB046EOQDWOX" localSheetId="9" hidden="1">#REF!</definedName>
    <definedName name="BEx1FQ9SZAGL2HEKRB046EOQDWOX" localSheetId="8" hidden="1">#REF!</definedName>
    <definedName name="BEx1FQ9SZAGL2HEKRB046EOQDWOX" localSheetId="7" hidden="1">#REF!</definedName>
    <definedName name="BEx1FQ9SZAGL2HEKRB046EOQDWOX" localSheetId="6" hidden="1">#REF!</definedName>
    <definedName name="BEx1FQ9SZAGL2HEKRB046EOQDWOX" localSheetId="3" hidden="1">#REF!</definedName>
    <definedName name="BEx1FQ9SZAGL2HEKRB046EOQDWOX" localSheetId="1" hidden="1">#REF!</definedName>
    <definedName name="BEx1FQ9SZAGL2HEKRB046EOQDWOX" hidden="1">#REF!</definedName>
    <definedName name="BEx1FZV2CM77TBH1R6YYV9P06KA2" localSheetId="16" hidden="1">#REF!</definedName>
    <definedName name="BEx1FZV2CM77TBH1R6YYV9P06KA2" localSheetId="15" hidden="1">#REF!</definedName>
    <definedName name="BEx1FZV2CM77TBH1R6YYV9P06KA2" localSheetId="14" hidden="1">#REF!</definedName>
    <definedName name="BEx1FZV2CM77TBH1R6YYV9P06KA2" localSheetId="13" hidden="1">#REF!</definedName>
    <definedName name="BEx1FZV2CM77TBH1R6YYV9P06KA2" localSheetId="12" hidden="1">#REF!</definedName>
    <definedName name="BEx1FZV2CM77TBH1R6YYV9P06KA2" localSheetId="11" hidden="1">#REF!</definedName>
    <definedName name="BEx1FZV2CM77TBH1R6YYV9P06KA2" localSheetId="10" hidden="1">#REF!</definedName>
    <definedName name="BEx1FZV2CM77TBH1R6YYV9P06KA2" localSheetId="9" hidden="1">#REF!</definedName>
    <definedName name="BEx1FZV2CM77TBH1R6YYV9P06KA2" localSheetId="8" hidden="1">#REF!</definedName>
    <definedName name="BEx1FZV2CM77TBH1R6YYV9P06KA2" localSheetId="7" hidden="1">#REF!</definedName>
    <definedName name="BEx1FZV2CM77TBH1R6YYV9P06KA2" localSheetId="6" hidden="1">#REF!</definedName>
    <definedName name="BEx1FZV2CM77TBH1R6YYV9P06KA2" localSheetId="3" hidden="1">#REF!</definedName>
    <definedName name="BEx1FZV2CM77TBH1R6YYV9P06KA2" localSheetId="1" hidden="1">#REF!</definedName>
    <definedName name="BEx1FZV2CM77TBH1R6YYV9P06KA2" hidden="1">#REF!</definedName>
    <definedName name="BEx1G59AY8195JTUM6P18VXUFJ3E" localSheetId="16" hidden="1">#REF!</definedName>
    <definedName name="BEx1G59AY8195JTUM6P18VXUFJ3E" localSheetId="15" hidden="1">#REF!</definedName>
    <definedName name="BEx1G59AY8195JTUM6P18VXUFJ3E" localSheetId="14" hidden="1">#REF!</definedName>
    <definedName name="BEx1G59AY8195JTUM6P18VXUFJ3E" localSheetId="13" hidden="1">#REF!</definedName>
    <definedName name="BEx1G59AY8195JTUM6P18VXUFJ3E" localSheetId="12" hidden="1">#REF!</definedName>
    <definedName name="BEx1G59AY8195JTUM6P18VXUFJ3E" localSheetId="11" hidden="1">#REF!</definedName>
    <definedName name="BEx1G59AY8195JTUM6P18VXUFJ3E" localSheetId="10" hidden="1">#REF!</definedName>
    <definedName name="BEx1G59AY8195JTUM6P18VXUFJ3E" localSheetId="9" hidden="1">#REF!</definedName>
    <definedName name="BEx1G59AY8195JTUM6P18VXUFJ3E" localSheetId="8" hidden="1">#REF!</definedName>
    <definedName name="BEx1G59AY8195JTUM6P18VXUFJ3E" localSheetId="7" hidden="1">#REF!</definedName>
    <definedName name="BEx1G59AY8195JTUM6P18VXUFJ3E" localSheetId="6" hidden="1">#REF!</definedName>
    <definedName name="BEx1G59AY8195JTUM6P18VXUFJ3E" localSheetId="3" hidden="1">#REF!</definedName>
    <definedName name="BEx1G59AY8195JTUM6P18VXUFJ3E" localSheetId="1" hidden="1">#REF!</definedName>
    <definedName name="BEx1G59AY8195JTUM6P18VXUFJ3E" hidden="1">#REF!</definedName>
    <definedName name="BEx1GKUDMCV60BOZT0SENCT0MD8L" localSheetId="16" hidden="1">#REF!</definedName>
    <definedName name="BEx1GKUDMCV60BOZT0SENCT0MD8L" localSheetId="15" hidden="1">#REF!</definedName>
    <definedName name="BEx1GKUDMCV60BOZT0SENCT0MD8L" localSheetId="14" hidden="1">#REF!</definedName>
    <definedName name="BEx1GKUDMCV60BOZT0SENCT0MD8L" localSheetId="13" hidden="1">#REF!</definedName>
    <definedName name="BEx1GKUDMCV60BOZT0SENCT0MD8L" localSheetId="12" hidden="1">#REF!</definedName>
    <definedName name="BEx1GKUDMCV60BOZT0SENCT0MD8L" localSheetId="11" hidden="1">#REF!</definedName>
    <definedName name="BEx1GKUDMCV60BOZT0SENCT0MD8L" localSheetId="10" hidden="1">#REF!</definedName>
    <definedName name="BEx1GKUDMCV60BOZT0SENCT0MD8L" localSheetId="9" hidden="1">#REF!</definedName>
    <definedName name="BEx1GKUDMCV60BOZT0SENCT0MD8L" localSheetId="8" hidden="1">#REF!</definedName>
    <definedName name="BEx1GKUDMCV60BOZT0SENCT0MD8L" localSheetId="7" hidden="1">#REF!</definedName>
    <definedName name="BEx1GKUDMCV60BOZT0SENCT0MD8L" localSheetId="6" hidden="1">#REF!</definedName>
    <definedName name="BEx1GKUDMCV60BOZT0SENCT0MD8L" localSheetId="3" hidden="1">#REF!</definedName>
    <definedName name="BEx1GKUDMCV60BOZT0SENCT0MD8L" localSheetId="1" hidden="1">#REF!</definedName>
    <definedName name="BEx1GKUDMCV60BOZT0SENCT0MD8L" hidden="1">#REF!</definedName>
    <definedName name="BEx1GUVQ5L0JCX3E4SROI4WBYVTO" localSheetId="16" hidden="1">#REF!</definedName>
    <definedName name="BEx1GUVQ5L0JCX3E4SROI4WBYVTO" localSheetId="15" hidden="1">#REF!</definedName>
    <definedName name="BEx1GUVQ5L0JCX3E4SROI4WBYVTO" localSheetId="14" hidden="1">#REF!</definedName>
    <definedName name="BEx1GUVQ5L0JCX3E4SROI4WBYVTO" localSheetId="13" hidden="1">#REF!</definedName>
    <definedName name="BEx1GUVQ5L0JCX3E4SROI4WBYVTO" localSheetId="12" hidden="1">#REF!</definedName>
    <definedName name="BEx1GUVQ5L0JCX3E4SROI4WBYVTO" localSheetId="11" hidden="1">#REF!</definedName>
    <definedName name="BEx1GUVQ5L0JCX3E4SROI4WBYVTO" localSheetId="10" hidden="1">#REF!</definedName>
    <definedName name="BEx1GUVQ5L0JCX3E4SROI4WBYVTO" localSheetId="9" hidden="1">#REF!</definedName>
    <definedName name="BEx1GUVQ5L0JCX3E4SROI4WBYVTO" localSheetId="8" hidden="1">#REF!</definedName>
    <definedName name="BEx1GUVQ5L0JCX3E4SROI4WBYVTO" localSheetId="7" hidden="1">#REF!</definedName>
    <definedName name="BEx1GUVQ5L0JCX3E4SROI4WBYVTO" localSheetId="6" hidden="1">#REF!</definedName>
    <definedName name="BEx1GUVQ5L0JCX3E4SROI4WBYVTO" localSheetId="3" hidden="1">#REF!</definedName>
    <definedName name="BEx1GUVQ5L0JCX3E4SROI4WBYVTO" localSheetId="1" hidden="1">#REF!</definedName>
    <definedName name="BEx1GUVQ5L0JCX3E4SROI4WBYVTO" hidden="1">#REF!</definedName>
    <definedName name="BEx1GVMRHFXUP6XYYY9NR12PV5TF" localSheetId="16" hidden="1">#REF!</definedName>
    <definedName name="BEx1GVMRHFXUP6XYYY9NR12PV5TF" localSheetId="15" hidden="1">#REF!</definedName>
    <definedName name="BEx1GVMRHFXUP6XYYY9NR12PV5TF" localSheetId="14" hidden="1">#REF!</definedName>
    <definedName name="BEx1GVMRHFXUP6XYYY9NR12PV5TF" localSheetId="13" hidden="1">#REF!</definedName>
    <definedName name="BEx1GVMRHFXUP6XYYY9NR12PV5TF" localSheetId="12" hidden="1">#REF!</definedName>
    <definedName name="BEx1GVMRHFXUP6XYYY9NR12PV5TF" localSheetId="11" hidden="1">#REF!</definedName>
    <definedName name="BEx1GVMRHFXUP6XYYY9NR12PV5TF" localSheetId="10" hidden="1">#REF!</definedName>
    <definedName name="BEx1GVMRHFXUP6XYYY9NR12PV5TF" localSheetId="9" hidden="1">#REF!</definedName>
    <definedName name="BEx1GVMRHFXUP6XYYY9NR12PV5TF" localSheetId="8" hidden="1">#REF!</definedName>
    <definedName name="BEx1GVMRHFXUP6XYYY9NR12PV5TF" localSheetId="7" hidden="1">#REF!</definedName>
    <definedName name="BEx1GVMRHFXUP6XYYY9NR12PV5TF" localSheetId="6" hidden="1">#REF!</definedName>
    <definedName name="BEx1GVMRHFXUP6XYYY9NR12PV5TF" localSheetId="3" hidden="1">#REF!</definedName>
    <definedName name="BEx1GVMRHFXUP6XYYY9NR12PV5TF" localSheetId="1" hidden="1">#REF!</definedName>
    <definedName name="BEx1GVMRHFXUP6XYYY9NR12PV5TF" hidden="1">#REF!</definedName>
    <definedName name="BEx1H6KIT7BHUH6MDDWC935V9N47" localSheetId="16" hidden="1">#REF!</definedName>
    <definedName name="BEx1H6KIT7BHUH6MDDWC935V9N47" localSheetId="15" hidden="1">#REF!</definedName>
    <definedName name="BEx1H6KIT7BHUH6MDDWC935V9N47" localSheetId="14" hidden="1">#REF!</definedName>
    <definedName name="BEx1H6KIT7BHUH6MDDWC935V9N47" localSheetId="13" hidden="1">#REF!</definedName>
    <definedName name="BEx1H6KIT7BHUH6MDDWC935V9N47" localSheetId="12" hidden="1">#REF!</definedName>
    <definedName name="BEx1H6KIT7BHUH6MDDWC935V9N47" localSheetId="11" hidden="1">#REF!</definedName>
    <definedName name="BEx1H6KIT7BHUH6MDDWC935V9N47" localSheetId="10" hidden="1">#REF!</definedName>
    <definedName name="BEx1H6KIT7BHUH6MDDWC935V9N47" localSheetId="9" hidden="1">#REF!</definedName>
    <definedName name="BEx1H6KIT7BHUH6MDDWC935V9N47" localSheetId="8" hidden="1">#REF!</definedName>
    <definedName name="BEx1H6KIT7BHUH6MDDWC935V9N47" localSheetId="7" hidden="1">#REF!</definedName>
    <definedName name="BEx1H6KIT7BHUH6MDDWC935V9N47" localSheetId="6" hidden="1">#REF!</definedName>
    <definedName name="BEx1H6KIT7BHUH6MDDWC935V9N47" localSheetId="3" hidden="1">#REF!</definedName>
    <definedName name="BEx1H6KIT7BHUH6MDDWC935V9N47" localSheetId="1" hidden="1">#REF!</definedName>
    <definedName name="BEx1H6KIT7BHUH6MDDWC935V9N47" hidden="1">#REF!</definedName>
    <definedName name="BEx1HA60AI3STEJQZAQ0RA3Q3AZV" localSheetId="16" hidden="1">#REF!</definedName>
    <definedName name="BEx1HA60AI3STEJQZAQ0RA3Q3AZV" localSheetId="15" hidden="1">#REF!</definedName>
    <definedName name="BEx1HA60AI3STEJQZAQ0RA3Q3AZV" localSheetId="14" hidden="1">#REF!</definedName>
    <definedName name="BEx1HA60AI3STEJQZAQ0RA3Q3AZV" localSheetId="13" hidden="1">#REF!</definedName>
    <definedName name="BEx1HA60AI3STEJQZAQ0RA3Q3AZV" localSheetId="12" hidden="1">#REF!</definedName>
    <definedName name="BEx1HA60AI3STEJQZAQ0RA3Q3AZV" localSheetId="11" hidden="1">#REF!</definedName>
    <definedName name="BEx1HA60AI3STEJQZAQ0RA3Q3AZV" localSheetId="10" hidden="1">#REF!</definedName>
    <definedName name="BEx1HA60AI3STEJQZAQ0RA3Q3AZV" localSheetId="9" hidden="1">#REF!</definedName>
    <definedName name="BEx1HA60AI3STEJQZAQ0RA3Q3AZV" localSheetId="8" hidden="1">#REF!</definedName>
    <definedName name="BEx1HA60AI3STEJQZAQ0RA3Q3AZV" localSheetId="7" hidden="1">#REF!</definedName>
    <definedName name="BEx1HA60AI3STEJQZAQ0RA3Q3AZV" localSheetId="6" hidden="1">#REF!</definedName>
    <definedName name="BEx1HA60AI3STEJQZAQ0RA3Q3AZV" localSheetId="3" hidden="1">#REF!</definedName>
    <definedName name="BEx1HA60AI3STEJQZAQ0RA3Q3AZV" localSheetId="1" hidden="1">#REF!</definedName>
    <definedName name="BEx1HA60AI3STEJQZAQ0RA3Q3AZV" hidden="1">#REF!</definedName>
    <definedName name="BEx1HB2DBVO5N6V2WX7BEHUFYTFU" localSheetId="16" hidden="1">#REF!</definedName>
    <definedName name="BEx1HB2DBVO5N6V2WX7BEHUFYTFU" localSheetId="15" hidden="1">#REF!</definedName>
    <definedName name="BEx1HB2DBVO5N6V2WX7BEHUFYTFU" localSheetId="14" hidden="1">#REF!</definedName>
    <definedName name="BEx1HB2DBVO5N6V2WX7BEHUFYTFU" localSheetId="13" hidden="1">#REF!</definedName>
    <definedName name="BEx1HB2DBVO5N6V2WX7BEHUFYTFU" localSheetId="12" hidden="1">#REF!</definedName>
    <definedName name="BEx1HB2DBVO5N6V2WX7BEHUFYTFU" localSheetId="11" hidden="1">#REF!</definedName>
    <definedName name="BEx1HB2DBVO5N6V2WX7BEHUFYTFU" localSheetId="10" hidden="1">#REF!</definedName>
    <definedName name="BEx1HB2DBVO5N6V2WX7BEHUFYTFU" localSheetId="9" hidden="1">#REF!</definedName>
    <definedName name="BEx1HB2DBVO5N6V2WX7BEHUFYTFU" localSheetId="8" hidden="1">#REF!</definedName>
    <definedName name="BEx1HB2DBVO5N6V2WX7BEHUFYTFU" localSheetId="7" hidden="1">#REF!</definedName>
    <definedName name="BEx1HB2DBVO5N6V2WX7BEHUFYTFU" localSheetId="6" hidden="1">#REF!</definedName>
    <definedName name="BEx1HB2DBVO5N6V2WX7BEHUFYTFU" localSheetId="3" hidden="1">#REF!</definedName>
    <definedName name="BEx1HB2DBVO5N6V2WX7BEHUFYTFU" localSheetId="1" hidden="1">#REF!</definedName>
    <definedName name="BEx1HB2DBVO5N6V2WX7BEHUFYTFU" hidden="1">#REF!</definedName>
    <definedName name="BEx1HDGOOJ3SKHYMWUZJ1P0RQZ9N" localSheetId="16" hidden="1">#REF!</definedName>
    <definedName name="BEx1HDGOOJ3SKHYMWUZJ1P0RQZ9N" localSheetId="15" hidden="1">#REF!</definedName>
    <definedName name="BEx1HDGOOJ3SKHYMWUZJ1P0RQZ9N" localSheetId="14" hidden="1">#REF!</definedName>
    <definedName name="BEx1HDGOOJ3SKHYMWUZJ1P0RQZ9N" localSheetId="13" hidden="1">#REF!</definedName>
    <definedName name="BEx1HDGOOJ3SKHYMWUZJ1P0RQZ9N" localSheetId="12" hidden="1">#REF!</definedName>
    <definedName name="BEx1HDGOOJ3SKHYMWUZJ1P0RQZ9N" localSheetId="11" hidden="1">#REF!</definedName>
    <definedName name="BEx1HDGOOJ3SKHYMWUZJ1P0RQZ9N" localSheetId="10" hidden="1">#REF!</definedName>
    <definedName name="BEx1HDGOOJ3SKHYMWUZJ1P0RQZ9N" localSheetId="9" hidden="1">#REF!</definedName>
    <definedName name="BEx1HDGOOJ3SKHYMWUZJ1P0RQZ9N" localSheetId="8" hidden="1">#REF!</definedName>
    <definedName name="BEx1HDGOOJ3SKHYMWUZJ1P0RQZ9N" localSheetId="7" hidden="1">#REF!</definedName>
    <definedName name="BEx1HDGOOJ3SKHYMWUZJ1P0RQZ9N" localSheetId="6" hidden="1">#REF!</definedName>
    <definedName name="BEx1HDGOOJ3SKHYMWUZJ1P0RQZ9N" localSheetId="3" hidden="1">#REF!</definedName>
    <definedName name="BEx1HDGOOJ3SKHYMWUZJ1P0RQZ9N" localSheetId="1" hidden="1">#REF!</definedName>
    <definedName name="BEx1HDGOOJ3SKHYMWUZJ1P0RQZ9N" hidden="1">#REF!</definedName>
    <definedName name="BEx1HDM5ZXSJG6JQEMSFV52PZ10V" localSheetId="16" hidden="1">#REF!</definedName>
    <definedName name="BEx1HDM5ZXSJG6JQEMSFV52PZ10V" localSheetId="15" hidden="1">#REF!</definedName>
    <definedName name="BEx1HDM5ZXSJG6JQEMSFV52PZ10V" localSheetId="14" hidden="1">#REF!</definedName>
    <definedName name="BEx1HDM5ZXSJG6JQEMSFV52PZ10V" localSheetId="13" hidden="1">#REF!</definedName>
    <definedName name="BEx1HDM5ZXSJG6JQEMSFV52PZ10V" localSheetId="12" hidden="1">#REF!</definedName>
    <definedName name="BEx1HDM5ZXSJG6JQEMSFV52PZ10V" localSheetId="11" hidden="1">#REF!</definedName>
    <definedName name="BEx1HDM5ZXSJG6JQEMSFV52PZ10V" localSheetId="10" hidden="1">#REF!</definedName>
    <definedName name="BEx1HDM5ZXSJG6JQEMSFV52PZ10V" localSheetId="9" hidden="1">#REF!</definedName>
    <definedName name="BEx1HDM5ZXSJG6JQEMSFV52PZ10V" localSheetId="8" hidden="1">#REF!</definedName>
    <definedName name="BEx1HDM5ZXSJG6JQEMSFV52PZ10V" localSheetId="7" hidden="1">#REF!</definedName>
    <definedName name="BEx1HDM5ZXSJG6JQEMSFV52PZ10V" localSheetId="6" hidden="1">#REF!</definedName>
    <definedName name="BEx1HDM5ZXSJG6JQEMSFV52PZ10V" localSheetId="3" hidden="1">#REF!</definedName>
    <definedName name="BEx1HDM5ZXSJG6JQEMSFV52PZ10V" localSheetId="1" hidden="1">#REF!</definedName>
    <definedName name="BEx1HDM5ZXSJG6JQEMSFV52PZ10V" hidden="1">#REF!</definedName>
    <definedName name="BEx1HETBBZVN5F43LKOFMC4QB0CR" localSheetId="16" hidden="1">#REF!</definedName>
    <definedName name="BEx1HETBBZVN5F43LKOFMC4QB0CR" localSheetId="15" hidden="1">#REF!</definedName>
    <definedName name="BEx1HETBBZVN5F43LKOFMC4QB0CR" localSheetId="14" hidden="1">#REF!</definedName>
    <definedName name="BEx1HETBBZVN5F43LKOFMC4QB0CR" localSheetId="13" hidden="1">#REF!</definedName>
    <definedName name="BEx1HETBBZVN5F43LKOFMC4QB0CR" localSheetId="12" hidden="1">#REF!</definedName>
    <definedName name="BEx1HETBBZVN5F43LKOFMC4QB0CR" localSheetId="11" hidden="1">#REF!</definedName>
    <definedName name="BEx1HETBBZVN5F43LKOFMC4QB0CR" localSheetId="10" hidden="1">#REF!</definedName>
    <definedName name="BEx1HETBBZVN5F43LKOFMC4QB0CR" localSheetId="9" hidden="1">#REF!</definedName>
    <definedName name="BEx1HETBBZVN5F43LKOFMC4QB0CR" localSheetId="8" hidden="1">#REF!</definedName>
    <definedName name="BEx1HETBBZVN5F43LKOFMC4QB0CR" localSheetId="7" hidden="1">#REF!</definedName>
    <definedName name="BEx1HETBBZVN5F43LKOFMC4QB0CR" localSheetId="6" hidden="1">#REF!</definedName>
    <definedName name="BEx1HETBBZVN5F43LKOFMC4QB0CR" localSheetId="3" hidden="1">#REF!</definedName>
    <definedName name="BEx1HETBBZVN5F43LKOFMC4QB0CR" localSheetId="1" hidden="1">#REF!</definedName>
    <definedName name="BEx1HETBBZVN5F43LKOFMC4QB0CR" hidden="1">#REF!</definedName>
    <definedName name="BEx1HGWNWPLNXICOTP90TKQVVE4E" localSheetId="16" hidden="1">#REF!</definedName>
    <definedName name="BEx1HGWNWPLNXICOTP90TKQVVE4E" localSheetId="15" hidden="1">#REF!</definedName>
    <definedName name="BEx1HGWNWPLNXICOTP90TKQVVE4E" localSheetId="14" hidden="1">#REF!</definedName>
    <definedName name="BEx1HGWNWPLNXICOTP90TKQVVE4E" localSheetId="13" hidden="1">#REF!</definedName>
    <definedName name="BEx1HGWNWPLNXICOTP90TKQVVE4E" localSheetId="12" hidden="1">#REF!</definedName>
    <definedName name="BEx1HGWNWPLNXICOTP90TKQVVE4E" localSheetId="11" hidden="1">#REF!</definedName>
    <definedName name="BEx1HGWNWPLNXICOTP90TKQVVE4E" localSheetId="10" hidden="1">#REF!</definedName>
    <definedName name="BEx1HGWNWPLNXICOTP90TKQVVE4E" localSheetId="9" hidden="1">#REF!</definedName>
    <definedName name="BEx1HGWNWPLNXICOTP90TKQVVE4E" localSheetId="8" hidden="1">#REF!</definedName>
    <definedName name="BEx1HGWNWPLNXICOTP90TKQVVE4E" localSheetId="7" hidden="1">#REF!</definedName>
    <definedName name="BEx1HGWNWPLNXICOTP90TKQVVE4E" localSheetId="6" hidden="1">#REF!</definedName>
    <definedName name="BEx1HGWNWPLNXICOTP90TKQVVE4E" localSheetId="3" hidden="1">#REF!</definedName>
    <definedName name="BEx1HGWNWPLNXICOTP90TKQVVE4E" localSheetId="1" hidden="1">#REF!</definedName>
    <definedName name="BEx1HGWNWPLNXICOTP90TKQVVE4E" hidden="1">#REF!</definedName>
    <definedName name="BEx1HIPLJZABY0EMUOTZN0EQMDPU" localSheetId="16" hidden="1">#REF!</definedName>
    <definedName name="BEx1HIPLJZABY0EMUOTZN0EQMDPU" localSheetId="15" hidden="1">#REF!</definedName>
    <definedName name="BEx1HIPLJZABY0EMUOTZN0EQMDPU" localSheetId="14" hidden="1">#REF!</definedName>
    <definedName name="BEx1HIPLJZABY0EMUOTZN0EQMDPU" localSheetId="13" hidden="1">#REF!</definedName>
    <definedName name="BEx1HIPLJZABY0EMUOTZN0EQMDPU" localSheetId="12" hidden="1">#REF!</definedName>
    <definedName name="BEx1HIPLJZABY0EMUOTZN0EQMDPU" localSheetId="11" hidden="1">#REF!</definedName>
    <definedName name="BEx1HIPLJZABY0EMUOTZN0EQMDPU" localSheetId="10" hidden="1">#REF!</definedName>
    <definedName name="BEx1HIPLJZABY0EMUOTZN0EQMDPU" localSheetId="9" hidden="1">#REF!</definedName>
    <definedName name="BEx1HIPLJZABY0EMUOTZN0EQMDPU" localSheetId="8" hidden="1">#REF!</definedName>
    <definedName name="BEx1HIPLJZABY0EMUOTZN0EQMDPU" localSheetId="7" hidden="1">#REF!</definedName>
    <definedName name="BEx1HIPLJZABY0EMUOTZN0EQMDPU" localSheetId="6" hidden="1">#REF!</definedName>
    <definedName name="BEx1HIPLJZABY0EMUOTZN0EQMDPU" localSheetId="3" hidden="1">#REF!</definedName>
    <definedName name="BEx1HIPLJZABY0EMUOTZN0EQMDPU" localSheetId="1" hidden="1">#REF!</definedName>
    <definedName name="BEx1HIPLJZABY0EMUOTZN0EQMDPU" hidden="1">#REF!</definedName>
    <definedName name="BEx1HO94JIRX219MPWMB5E5XZ04X" localSheetId="16" hidden="1">#REF!</definedName>
    <definedName name="BEx1HO94JIRX219MPWMB5E5XZ04X" localSheetId="15" hidden="1">#REF!</definedName>
    <definedName name="BEx1HO94JIRX219MPWMB5E5XZ04X" localSheetId="14" hidden="1">#REF!</definedName>
    <definedName name="BEx1HO94JIRX219MPWMB5E5XZ04X" localSheetId="13" hidden="1">#REF!</definedName>
    <definedName name="BEx1HO94JIRX219MPWMB5E5XZ04X" localSheetId="12" hidden="1">#REF!</definedName>
    <definedName name="BEx1HO94JIRX219MPWMB5E5XZ04X" localSheetId="11" hidden="1">#REF!</definedName>
    <definedName name="BEx1HO94JIRX219MPWMB5E5XZ04X" localSheetId="10" hidden="1">#REF!</definedName>
    <definedName name="BEx1HO94JIRX219MPWMB5E5XZ04X" localSheetId="9" hidden="1">#REF!</definedName>
    <definedName name="BEx1HO94JIRX219MPWMB5E5XZ04X" localSheetId="8" hidden="1">#REF!</definedName>
    <definedName name="BEx1HO94JIRX219MPWMB5E5XZ04X" localSheetId="7" hidden="1">#REF!</definedName>
    <definedName name="BEx1HO94JIRX219MPWMB5E5XZ04X" localSheetId="6" hidden="1">#REF!</definedName>
    <definedName name="BEx1HO94JIRX219MPWMB5E5XZ04X" localSheetId="3" hidden="1">#REF!</definedName>
    <definedName name="BEx1HO94JIRX219MPWMB5E5XZ04X" localSheetId="1" hidden="1">#REF!</definedName>
    <definedName name="BEx1HO94JIRX219MPWMB5E5XZ04X" hidden="1">#REF!</definedName>
    <definedName name="BEx1HQNF6KHM21E3XLW0NMSSEI9S" localSheetId="16" hidden="1">#REF!</definedName>
    <definedName name="BEx1HQNF6KHM21E3XLW0NMSSEI9S" localSheetId="15" hidden="1">#REF!</definedName>
    <definedName name="BEx1HQNF6KHM21E3XLW0NMSSEI9S" localSheetId="14" hidden="1">#REF!</definedName>
    <definedName name="BEx1HQNF6KHM21E3XLW0NMSSEI9S" localSheetId="13" hidden="1">#REF!</definedName>
    <definedName name="BEx1HQNF6KHM21E3XLW0NMSSEI9S" localSheetId="12" hidden="1">#REF!</definedName>
    <definedName name="BEx1HQNF6KHM21E3XLW0NMSSEI9S" localSheetId="11" hidden="1">#REF!</definedName>
    <definedName name="BEx1HQNF6KHM21E3XLW0NMSSEI9S" localSheetId="10" hidden="1">#REF!</definedName>
    <definedName name="BEx1HQNF6KHM21E3XLW0NMSSEI9S" localSheetId="9" hidden="1">#REF!</definedName>
    <definedName name="BEx1HQNF6KHM21E3XLW0NMSSEI9S" localSheetId="8" hidden="1">#REF!</definedName>
    <definedName name="BEx1HQNF6KHM21E3XLW0NMSSEI9S" localSheetId="7" hidden="1">#REF!</definedName>
    <definedName name="BEx1HQNF6KHM21E3XLW0NMSSEI9S" localSheetId="6" hidden="1">#REF!</definedName>
    <definedName name="BEx1HQNF6KHM21E3XLW0NMSSEI9S" localSheetId="3" hidden="1">#REF!</definedName>
    <definedName name="BEx1HQNF6KHM21E3XLW0NMSSEI9S" localSheetId="1" hidden="1">#REF!</definedName>
    <definedName name="BEx1HQNF6KHM21E3XLW0NMSSEI9S" hidden="1">#REF!</definedName>
    <definedName name="BEx1HSLNWIW4S97ZBYY7I7M5YVH4" localSheetId="16" hidden="1">#REF!</definedName>
    <definedName name="BEx1HSLNWIW4S97ZBYY7I7M5YVH4" localSheetId="15" hidden="1">#REF!</definedName>
    <definedName name="BEx1HSLNWIW4S97ZBYY7I7M5YVH4" localSheetId="14" hidden="1">#REF!</definedName>
    <definedName name="BEx1HSLNWIW4S97ZBYY7I7M5YVH4" localSheetId="13" hidden="1">#REF!</definedName>
    <definedName name="BEx1HSLNWIW4S97ZBYY7I7M5YVH4" localSheetId="12" hidden="1">#REF!</definedName>
    <definedName name="BEx1HSLNWIW4S97ZBYY7I7M5YVH4" localSheetId="11" hidden="1">#REF!</definedName>
    <definedName name="BEx1HSLNWIW4S97ZBYY7I7M5YVH4" localSheetId="10" hidden="1">#REF!</definedName>
    <definedName name="BEx1HSLNWIW4S97ZBYY7I7M5YVH4" localSheetId="9" hidden="1">#REF!</definedName>
    <definedName name="BEx1HSLNWIW4S97ZBYY7I7M5YVH4" localSheetId="8" hidden="1">#REF!</definedName>
    <definedName name="BEx1HSLNWIW4S97ZBYY7I7M5YVH4" localSheetId="7" hidden="1">#REF!</definedName>
    <definedName name="BEx1HSLNWIW4S97ZBYY7I7M5YVH4" localSheetId="6" hidden="1">#REF!</definedName>
    <definedName name="BEx1HSLNWIW4S97ZBYY7I7M5YVH4" localSheetId="3" hidden="1">#REF!</definedName>
    <definedName name="BEx1HSLNWIW4S97ZBYY7I7M5YVH4" localSheetId="1" hidden="1">#REF!</definedName>
    <definedName name="BEx1HSLNWIW4S97ZBYY7I7M5YVH4" hidden="1">#REF!</definedName>
    <definedName name="BEx1HZCBBWLB2BTNOXP319ZDEVOJ" localSheetId="16" hidden="1">#REF!</definedName>
    <definedName name="BEx1HZCBBWLB2BTNOXP319ZDEVOJ" localSheetId="15" hidden="1">#REF!</definedName>
    <definedName name="BEx1HZCBBWLB2BTNOXP319ZDEVOJ" localSheetId="14" hidden="1">#REF!</definedName>
    <definedName name="BEx1HZCBBWLB2BTNOXP319ZDEVOJ" localSheetId="13" hidden="1">#REF!</definedName>
    <definedName name="BEx1HZCBBWLB2BTNOXP319ZDEVOJ" localSheetId="12" hidden="1">#REF!</definedName>
    <definedName name="BEx1HZCBBWLB2BTNOXP319ZDEVOJ" localSheetId="11" hidden="1">#REF!</definedName>
    <definedName name="BEx1HZCBBWLB2BTNOXP319ZDEVOJ" localSheetId="10" hidden="1">#REF!</definedName>
    <definedName name="BEx1HZCBBWLB2BTNOXP319ZDEVOJ" localSheetId="9" hidden="1">#REF!</definedName>
    <definedName name="BEx1HZCBBWLB2BTNOXP319ZDEVOJ" localSheetId="8" hidden="1">#REF!</definedName>
    <definedName name="BEx1HZCBBWLB2BTNOXP319ZDEVOJ" localSheetId="7" hidden="1">#REF!</definedName>
    <definedName name="BEx1HZCBBWLB2BTNOXP319ZDEVOJ" localSheetId="6" hidden="1">#REF!</definedName>
    <definedName name="BEx1HZCBBWLB2BTNOXP319ZDEVOJ" localSheetId="3" hidden="1">#REF!</definedName>
    <definedName name="BEx1HZCBBWLB2BTNOXP319ZDEVOJ" localSheetId="1" hidden="1">#REF!</definedName>
    <definedName name="BEx1HZCBBWLB2BTNOXP319ZDEVOJ" hidden="1">#REF!</definedName>
    <definedName name="BEx1I4QKTILCKZUSOJCVZN7SNHL5" localSheetId="16" hidden="1">#REF!</definedName>
    <definedName name="BEx1I4QKTILCKZUSOJCVZN7SNHL5" localSheetId="15" hidden="1">#REF!</definedName>
    <definedName name="BEx1I4QKTILCKZUSOJCVZN7SNHL5" localSheetId="14" hidden="1">#REF!</definedName>
    <definedName name="BEx1I4QKTILCKZUSOJCVZN7SNHL5" localSheetId="13" hidden="1">#REF!</definedName>
    <definedName name="BEx1I4QKTILCKZUSOJCVZN7SNHL5" localSheetId="12" hidden="1">#REF!</definedName>
    <definedName name="BEx1I4QKTILCKZUSOJCVZN7SNHL5" localSheetId="11" hidden="1">#REF!</definedName>
    <definedName name="BEx1I4QKTILCKZUSOJCVZN7SNHL5" localSheetId="10" hidden="1">#REF!</definedName>
    <definedName name="BEx1I4QKTILCKZUSOJCVZN7SNHL5" localSheetId="9" hidden="1">#REF!</definedName>
    <definedName name="BEx1I4QKTILCKZUSOJCVZN7SNHL5" localSheetId="8" hidden="1">#REF!</definedName>
    <definedName name="BEx1I4QKTILCKZUSOJCVZN7SNHL5" localSheetId="7" hidden="1">#REF!</definedName>
    <definedName name="BEx1I4QKTILCKZUSOJCVZN7SNHL5" localSheetId="6" hidden="1">#REF!</definedName>
    <definedName name="BEx1I4QKTILCKZUSOJCVZN7SNHL5" localSheetId="3" hidden="1">#REF!</definedName>
    <definedName name="BEx1I4QKTILCKZUSOJCVZN7SNHL5" localSheetId="1" hidden="1">#REF!</definedName>
    <definedName name="BEx1I4QKTILCKZUSOJCVZN7SNHL5" hidden="1">#REF!</definedName>
    <definedName name="BEx1IE0ZP7RIFM9FI24S9I6AAJ14" localSheetId="16" hidden="1">#REF!</definedName>
    <definedName name="BEx1IE0ZP7RIFM9FI24S9I6AAJ14" localSheetId="15" hidden="1">#REF!</definedName>
    <definedName name="BEx1IE0ZP7RIFM9FI24S9I6AAJ14" localSheetId="14" hidden="1">#REF!</definedName>
    <definedName name="BEx1IE0ZP7RIFM9FI24S9I6AAJ14" localSheetId="13" hidden="1">#REF!</definedName>
    <definedName name="BEx1IE0ZP7RIFM9FI24S9I6AAJ14" localSheetId="12" hidden="1">#REF!</definedName>
    <definedName name="BEx1IE0ZP7RIFM9FI24S9I6AAJ14" localSheetId="11" hidden="1">#REF!</definedName>
    <definedName name="BEx1IE0ZP7RIFM9FI24S9I6AAJ14" localSheetId="10" hidden="1">#REF!</definedName>
    <definedName name="BEx1IE0ZP7RIFM9FI24S9I6AAJ14" localSheetId="9" hidden="1">#REF!</definedName>
    <definedName name="BEx1IE0ZP7RIFM9FI24S9I6AAJ14" localSheetId="8" hidden="1">#REF!</definedName>
    <definedName name="BEx1IE0ZP7RIFM9FI24S9I6AAJ14" localSheetId="7" hidden="1">#REF!</definedName>
    <definedName name="BEx1IE0ZP7RIFM9FI24S9I6AAJ14" localSheetId="6" hidden="1">#REF!</definedName>
    <definedName name="BEx1IE0ZP7RIFM9FI24S9I6AAJ14" localSheetId="3" hidden="1">#REF!</definedName>
    <definedName name="BEx1IE0ZP7RIFM9FI24S9I6AAJ14" localSheetId="1" hidden="1">#REF!</definedName>
    <definedName name="BEx1IE0ZP7RIFM9FI24S9I6AAJ14" hidden="1">#REF!</definedName>
    <definedName name="BEx1IGQ5B697MNDOE06MVSR0H58E" localSheetId="16" hidden="1">#REF!</definedName>
    <definedName name="BEx1IGQ5B697MNDOE06MVSR0H58E" localSheetId="15" hidden="1">#REF!</definedName>
    <definedName name="BEx1IGQ5B697MNDOE06MVSR0H58E" localSheetId="14" hidden="1">#REF!</definedName>
    <definedName name="BEx1IGQ5B697MNDOE06MVSR0H58E" localSheetId="13" hidden="1">#REF!</definedName>
    <definedName name="BEx1IGQ5B697MNDOE06MVSR0H58E" localSheetId="12" hidden="1">#REF!</definedName>
    <definedName name="BEx1IGQ5B697MNDOE06MVSR0H58E" localSheetId="11" hidden="1">#REF!</definedName>
    <definedName name="BEx1IGQ5B697MNDOE06MVSR0H58E" localSheetId="10" hidden="1">#REF!</definedName>
    <definedName name="BEx1IGQ5B697MNDOE06MVSR0H58E" localSheetId="9" hidden="1">#REF!</definedName>
    <definedName name="BEx1IGQ5B697MNDOE06MVSR0H58E" localSheetId="8" hidden="1">#REF!</definedName>
    <definedName name="BEx1IGQ5B697MNDOE06MVSR0H58E" localSheetId="7" hidden="1">#REF!</definedName>
    <definedName name="BEx1IGQ5B697MNDOE06MVSR0H58E" localSheetId="6" hidden="1">#REF!</definedName>
    <definedName name="BEx1IGQ5B697MNDOE06MVSR0H58E" localSheetId="3" hidden="1">#REF!</definedName>
    <definedName name="BEx1IGQ5B697MNDOE06MVSR0H58E" localSheetId="1" hidden="1">#REF!</definedName>
    <definedName name="BEx1IGQ5B697MNDOE06MVSR0H58E" hidden="1">#REF!</definedName>
    <definedName name="BEx1IKRPW8MLB9Y485M1TL2IT9SH" localSheetId="16" hidden="1">#REF!</definedName>
    <definedName name="BEx1IKRPW8MLB9Y485M1TL2IT9SH" localSheetId="15" hidden="1">#REF!</definedName>
    <definedName name="BEx1IKRPW8MLB9Y485M1TL2IT9SH" localSheetId="14" hidden="1">#REF!</definedName>
    <definedName name="BEx1IKRPW8MLB9Y485M1TL2IT9SH" localSheetId="13" hidden="1">#REF!</definedName>
    <definedName name="BEx1IKRPW8MLB9Y485M1TL2IT9SH" localSheetId="12" hidden="1">#REF!</definedName>
    <definedName name="BEx1IKRPW8MLB9Y485M1TL2IT9SH" localSheetId="11" hidden="1">#REF!</definedName>
    <definedName name="BEx1IKRPW8MLB9Y485M1TL2IT9SH" localSheetId="10" hidden="1">#REF!</definedName>
    <definedName name="BEx1IKRPW8MLB9Y485M1TL2IT9SH" localSheetId="9" hidden="1">#REF!</definedName>
    <definedName name="BEx1IKRPW8MLB9Y485M1TL2IT9SH" localSheetId="8" hidden="1">#REF!</definedName>
    <definedName name="BEx1IKRPW8MLB9Y485M1TL2IT9SH" localSheetId="7" hidden="1">#REF!</definedName>
    <definedName name="BEx1IKRPW8MLB9Y485M1TL2IT9SH" localSheetId="6" hidden="1">#REF!</definedName>
    <definedName name="BEx1IKRPW8MLB9Y485M1TL2IT9SH" localSheetId="3" hidden="1">#REF!</definedName>
    <definedName name="BEx1IKRPW8MLB9Y485M1TL2IT9SH" localSheetId="1" hidden="1">#REF!</definedName>
    <definedName name="BEx1IKRPW8MLB9Y485M1TL2IT9SH" hidden="1">#REF!</definedName>
    <definedName name="BEx1IPKCFCT3TL9MSO1LSYJ2VJ2X" localSheetId="16" hidden="1">#REF!</definedName>
    <definedName name="BEx1IPKCFCT3TL9MSO1LSYJ2VJ2X" localSheetId="15" hidden="1">#REF!</definedName>
    <definedName name="BEx1IPKCFCT3TL9MSO1LSYJ2VJ2X" localSheetId="14" hidden="1">#REF!</definedName>
    <definedName name="BEx1IPKCFCT3TL9MSO1LSYJ2VJ2X" localSheetId="13" hidden="1">#REF!</definedName>
    <definedName name="BEx1IPKCFCT3TL9MSO1LSYJ2VJ2X" localSheetId="12" hidden="1">#REF!</definedName>
    <definedName name="BEx1IPKCFCT3TL9MSO1LSYJ2VJ2X" localSheetId="11" hidden="1">#REF!</definedName>
    <definedName name="BEx1IPKCFCT3TL9MSO1LSYJ2VJ2X" localSheetId="10" hidden="1">#REF!</definedName>
    <definedName name="BEx1IPKCFCT3TL9MSO1LSYJ2VJ2X" localSheetId="9" hidden="1">#REF!</definedName>
    <definedName name="BEx1IPKCFCT3TL9MSO1LSYJ2VJ2X" localSheetId="8" hidden="1">#REF!</definedName>
    <definedName name="BEx1IPKCFCT3TL9MSO1LSYJ2VJ2X" localSheetId="7" hidden="1">#REF!</definedName>
    <definedName name="BEx1IPKCFCT3TL9MSO1LSYJ2VJ2X" localSheetId="6" hidden="1">#REF!</definedName>
    <definedName name="BEx1IPKCFCT3TL9MSO1LSYJ2VJ2X" localSheetId="3" hidden="1">#REF!</definedName>
    <definedName name="BEx1IPKCFCT3TL9MSO1LSYJ2VJ2X" localSheetId="1" hidden="1">#REF!</definedName>
    <definedName name="BEx1IPKCFCT3TL9MSO1LSYJ2VJ2X" hidden="1">#REF!</definedName>
    <definedName name="BEx1IW5PQTTMD62XZ287XF2O3FBQ" localSheetId="16" hidden="1">#REF!</definedName>
    <definedName name="BEx1IW5PQTTMD62XZ287XF2O3FBQ" localSheetId="15" hidden="1">#REF!</definedName>
    <definedName name="BEx1IW5PQTTMD62XZ287XF2O3FBQ" localSheetId="14" hidden="1">#REF!</definedName>
    <definedName name="BEx1IW5PQTTMD62XZ287XF2O3FBQ" localSheetId="13" hidden="1">#REF!</definedName>
    <definedName name="BEx1IW5PQTTMD62XZ287XF2O3FBQ" localSheetId="12" hidden="1">#REF!</definedName>
    <definedName name="BEx1IW5PQTTMD62XZ287XF2O3FBQ" localSheetId="11" hidden="1">#REF!</definedName>
    <definedName name="BEx1IW5PQTTMD62XZ287XF2O3FBQ" localSheetId="10" hidden="1">#REF!</definedName>
    <definedName name="BEx1IW5PQTTMD62XZ287XF2O3FBQ" localSheetId="9" hidden="1">#REF!</definedName>
    <definedName name="BEx1IW5PQTTMD62XZ287XF2O3FBQ" localSheetId="8" hidden="1">#REF!</definedName>
    <definedName name="BEx1IW5PQTTMD62XZ287XF2O3FBQ" localSheetId="7" hidden="1">#REF!</definedName>
    <definedName name="BEx1IW5PQTTMD62XZ287XF2O3FBQ" localSheetId="6" hidden="1">#REF!</definedName>
    <definedName name="BEx1IW5PQTTMD62XZ287XF2O3FBQ" localSheetId="3" hidden="1">#REF!</definedName>
    <definedName name="BEx1IW5PQTTMD62XZ287XF2O3FBQ" localSheetId="1" hidden="1">#REF!</definedName>
    <definedName name="BEx1IW5PQTTMD62XZ287XF2O3FBQ" hidden="1">#REF!</definedName>
    <definedName name="BEx1J0CSSHDJGBJUHVOEMCF2P4DL" localSheetId="16" hidden="1">#REF!</definedName>
    <definedName name="BEx1J0CSSHDJGBJUHVOEMCF2P4DL" localSheetId="15" hidden="1">#REF!</definedName>
    <definedName name="BEx1J0CSSHDJGBJUHVOEMCF2P4DL" localSheetId="14" hidden="1">#REF!</definedName>
    <definedName name="BEx1J0CSSHDJGBJUHVOEMCF2P4DL" localSheetId="13" hidden="1">#REF!</definedName>
    <definedName name="BEx1J0CSSHDJGBJUHVOEMCF2P4DL" localSheetId="12" hidden="1">#REF!</definedName>
    <definedName name="BEx1J0CSSHDJGBJUHVOEMCF2P4DL" localSheetId="11" hidden="1">#REF!</definedName>
    <definedName name="BEx1J0CSSHDJGBJUHVOEMCF2P4DL" localSheetId="10" hidden="1">#REF!</definedName>
    <definedName name="BEx1J0CSSHDJGBJUHVOEMCF2P4DL" localSheetId="9" hidden="1">#REF!</definedName>
    <definedName name="BEx1J0CSSHDJGBJUHVOEMCF2P4DL" localSheetId="8" hidden="1">#REF!</definedName>
    <definedName name="BEx1J0CSSHDJGBJUHVOEMCF2P4DL" localSheetId="7" hidden="1">#REF!</definedName>
    <definedName name="BEx1J0CSSHDJGBJUHVOEMCF2P4DL" localSheetId="6" hidden="1">#REF!</definedName>
    <definedName name="BEx1J0CSSHDJGBJUHVOEMCF2P4DL" localSheetId="3" hidden="1">#REF!</definedName>
    <definedName name="BEx1J0CSSHDJGBJUHVOEMCF2P4DL" localSheetId="1" hidden="1">#REF!</definedName>
    <definedName name="BEx1J0CSSHDJGBJUHVOEMCF2P4DL" hidden="1">#REF!</definedName>
    <definedName name="BEx1J0NL6D3ILC18B48AL0VNEN9A" localSheetId="16" hidden="1">#REF!</definedName>
    <definedName name="BEx1J0NL6D3ILC18B48AL0VNEN9A" localSheetId="15" hidden="1">#REF!</definedName>
    <definedName name="BEx1J0NL6D3ILC18B48AL0VNEN9A" localSheetId="14" hidden="1">#REF!</definedName>
    <definedName name="BEx1J0NL6D3ILC18B48AL0VNEN9A" localSheetId="13" hidden="1">#REF!</definedName>
    <definedName name="BEx1J0NL6D3ILC18B48AL0VNEN9A" localSheetId="12" hidden="1">#REF!</definedName>
    <definedName name="BEx1J0NL6D3ILC18B48AL0VNEN9A" localSheetId="11" hidden="1">#REF!</definedName>
    <definedName name="BEx1J0NL6D3ILC18B48AL0VNEN9A" localSheetId="10" hidden="1">#REF!</definedName>
    <definedName name="BEx1J0NL6D3ILC18B48AL0VNEN9A" localSheetId="9" hidden="1">#REF!</definedName>
    <definedName name="BEx1J0NL6D3ILC18B48AL0VNEN9A" localSheetId="8" hidden="1">#REF!</definedName>
    <definedName name="BEx1J0NL6D3ILC18B48AL0VNEN9A" localSheetId="7" hidden="1">#REF!</definedName>
    <definedName name="BEx1J0NL6D3ILC18B48AL0VNEN9A" localSheetId="6" hidden="1">#REF!</definedName>
    <definedName name="BEx1J0NL6D3ILC18B48AL0VNEN9A" localSheetId="3" hidden="1">#REF!</definedName>
    <definedName name="BEx1J0NL6D3ILC18B48AL0VNEN9A" localSheetId="1" hidden="1">#REF!</definedName>
    <definedName name="BEx1J0NL6D3ILC18B48AL0VNEN9A" hidden="1">#REF!</definedName>
    <definedName name="BEx1J7E8VCGLPYU82QXVUG5N3ZAI" localSheetId="16" hidden="1">#REF!</definedName>
    <definedName name="BEx1J7E8VCGLPYU82QXVUG5N3ZAI" localSheetId="15" hidden="1">#REF!</definedName>
    <definedName name="BEx1J7E8VCGLPYU82QXVUG5N3ZAI" localSheetId="14" hidden="1">#REF!</definedName>
    <definedName name="BEx1J7E8VCGLPYU82QXVUG5N3ZAI" localSheetId="13" hidden="1">#REF!</definedName>
    <definedName name="BEx1J7E8VCGLPYU82QXVUG5N3ZAI" localSheetId="12" hidden="1">#REF!</definedName>
    <definedName name="BEx1J7E8VCGLPYU82QXVUG5N3ZAI" localSheetId="11" hidden="1">#REF!</definedName>
    <definedName name="BEx1J7E8VCGLPYU82QXVUG5N3ZAI" localSheetId="10" hidden="1">#REF!</definedName>
    <definedName name="BEx1J7E8VCGLPYU82QXVUG5N3ZAI" localSheetId="9" hidden="1">#REF!</definedName>
    <definedName name="BEx1J7E8VCGLPYU82QXVUG5N3ZAI" localSheetId="8" hidden="1">#REF!</definedName>
    <definedName name="BEx1J7E8VCGLPYU82QXVUG5N3ZAI" localSheetId="7" hidden="1">#REF!</definedName>
    <definedName name="BEx1J7E8VCGLPYU82QXVUG5N3ZAI" localSheetId="6" hidden="1">#REF!</definedName>
    <definedName name="BEx1J7E8VCGLPYU82QXVUG5N3ZAI" localSheetId="3" hidden="1">#REF!</definedName>
    <definedName name="BEx1J7E8VCGLPYU82QXVUG5N3ZAI" localSheetId="1" hidden="1">#REF!</definedName>
    <definedName name="BEx1J7E8VCGLPYU82QXVUG5N3ZAI" hidden="1">#REF!</definedName>
    <definedName name="BEx1JGE2YQWH8S25USOY08XVGO0D" localSheetId="16" hidden="1">#REF!</definedName>
    <definedName name="BEx1JGE2YQWH8S25USOY08XVGO0D" localSheetId="15" hidden="1">#REF!</definedName>
    <definedName name="BEx1JGE2YQWH8S25USOY08XVGO0D" localSheetId="14" hidden="1">#REF!</definedName>
    <definedName name="BEx1JGE2YQWH8S25USOY08XVGO0D" localSheetId="13" hidden="1">#REF!</definedName>
    <definedName name="BEx1JGE2YQWH8S25USOY08XVGO0D" localSheetId="12" hidden="1">#REF!</definedName>
    <definedName name="BEx1JGE2YQWH8S25USOY08XVGO0D" localSheetId="11" hidden="1">#REF!</definedName>
    <definedName name="BEx1JGE2YQWH8S25USOY08XVGO0D" localSheetId="10" hidden="1">#REF!</definedName>
    <definedName name="BEx1JGE2YQWH8S25USOY08XVGO0D" localSheetId="9" hidden="1">#REF!</definedName>
    <definedName name="BEx1JGE2YQWH8S25USOY08XVGO0D" localSheetId="8" hidden="1">#REF!</definedName>
    <definedName name="BEx1JGE2YQWH8S25USOY08XVGO0D" localSheetId="7" hidden="1">#REF!</definedName>
    <definedName name="BEx1JGE2YQWH8S25USOY08XVGO0D" localSheetId="6" hidden="1">#REF!</definedName>
    <definedName name="BEx1JGE2YQWH8S25USOY08XVGO0D" localSheetId="3" hidden="1">#REF!</definedName>
    <definedName name="BEx1JGE2YQWH8S25USOY08XVGO0D" localSheetId="1" hidden="1">#REF!</definedName>
    <definedName name="BEx1JGE2YQWH8S25USOY08XVGO0D" hidden="1">#REF!</definedName>
    <definedName name="BEx1JJJC9T1W7HY4V7HP1S1W4JO1" localSheetId="16" hidden="1">#REF!</definedName>
    <definedName name="BEx1JJJC9T1W7HY4V7HP1S1W4JO1" localSheetId="15" hidden="1">#REF!</definedName>
    <definedName name="BEx1JJJC9T1W7HY4V7HP1S1W4JO1" localSheetId="14" hidden="1">#REF!</definedName>
    <definedName name="BEx1JJJC9T1W7HY4V7HP1S1W4JO1" localSheetId="13" hidden="1">#REF!</definedName>
    <definedName name="BEx1JJJC9T1W7HY4V7HP1S1W4JO1" localSheetId="12" hidden="1">#REF!</definedName>
    <definedName name="BEx1JJJC9T1W7HY4V7HP1S1W4JO1" localSheetId="11" hidden="1">#REF!</definedName>
    <definedName name="BEx1JJJC9T1W7HY4V7HP1S1W4JO1" localSheetId="10" hidden="1">#REF!</definedName>
    <definedName name="BEx1JJJC9T1W7HY4V7HP1S1W4JO1" localSheetId="9" hidden="1">#REF!</definedName>
    <definedName name="BEx1JJJC9T1W7HY4V7HP1S1W4JO1" localSheetId="8" hidden="1">#REF!</definedName>
    <definedName name="BEx1JJJC9T1W7HY4V7HP1S1W4JO1" localSheetId="7" hidden="1">#REF!</definedName>
    <definedName name="BEx1JJJC9T1W7HY4V7HP1S1W4JO1" localSheetId="6" hidden="1">#REF!</definedName>
    <definedName name="BEx1JJJC9T1W7HY4V7HP1S1W4JO1" localSheetId="3" hidden="1">#REF!</definedName>
    <definedName name="BEx1JJJC9T1W7HY4V7HP1S1W4JO1" localSheetId="1" hidden="1">#REF!</definedName>
    <definedName name="BEx1JJJC9T1W7HY4V7HP1S1W4JO1" hidden="1">#REF!</definedName>
    <definedName name="BEx1JKKZSJ7DI4PTFVI9VVFMB1X2" localSheetId="16" hidden="1">#REF!</definedName>
    <definedName name="BEx1JKKZSJ7DI4PTFVI9VVFMB1X2" localSheetId="15" hidden="1">#REF!</definedName>
    <definedName name="BEx1JKKZSJ7DI4PTFVI9VVFMB1X2" localSheetId="14" hidden="1">#REF!</definedName>
    <definedName name="BEx1JKKZSJ7DI4PTFVI9VVFMB1X2" localSheetId="13" hidden="1">#REF!</definedName>
    <definedName name="BEx1JKKZSJ7DI4PTFVI9VVFMB1X2" localSheetId="12" hidden="1">#REF!</definedName>
    <definedName name="BEx1JKKZSJ7DI4PTFVI9VVFMB1X2" localSheetId="11" hidden="1">#REF!</definedName>
    <definedName name="BEx1JKKZSJ7DI4PTFVI9VVFMB1X2" localSheetId="10" hidden="1">#REF!</definedName>
    <definedName name="BEx1JKKZSJ7DI4PTFVI9VVFMB1X2" localSheetId="9" hidden="1">#REF!</definedName>
    <definedName name="BEx1JKKZSJ7DI4PTFVI9VVFMB1X2" localSheetId="8" hidden="1">#REF!</definedName>
    <definedName name="BEx1JKKZSJ7DI4PTFVI9VVFMB1X2" localSheetId="7" hidden="1">#REF!</definedName>
    <definedName name="BEx1JKKZSJ7DI4PTFVI9VVFMB1X2" localSheetId="6" hidden="1">#REF!</definedName>
    <definedName name="BEx1JKKZSJ7DI4PTFVI9VVFMB1X2" localSheetId="3" hidden="1">#REF!</definedName>
    <definedName name="BEx1JKKZSJ7DI4PTFVI9VVFMB1X2" localSheetId="1" hidden="1">#REF!</definedName>
    <definedName name="BEx1JKKZSJ7DI4PTFVI9VVFMB1X2" hidden="1">#REF!</definedName>
    <definedName name="BEx1JUBQFRVMASSFK4B3V0AD7YP9" localSheetId="16" hidden="1">#REF!</definedName>
    <definedName name="BEx1JUBQFRVMASSFK4B3V0AD7YP9" localSheetId="15" hidden="1">#REF!</definedName>
    <definedName name="BEx1JUBQFRVMASSFK4B3V0AD7YP9" localSheetId="14" hidden="1">#REF!</definedName>
    <definedName name="BEx1JUBQFRVMASSFK4B3V0AD7YP9" localSheetId="13" hidden="1">#REF!</definedName>
    <definedName name="BEx1JUBQFRVMASSFK4B3V0AD7YP9" localSheetId="12" hidden="1">#REF!</definedName>
    <definedName name="BEx1JUBQFRVMASSFK4B3V0AD7YP9" localSheetId="11" hidden="1">#REF!</definedName>
    <definedName name="BEx1JUBQFRVMASSFK4B3V0AD7YP9" localSheetId="10" hidden="1">#REF!</definedName>
    <definedName name="BEx1JUBQFRVMASSFK4B3V0AD7YP9" localSheetId="9" hidden="1">#REF!</definedName>
    <definedName name="BEx1JUBQFRVMASSFK4B3V0AD7YP9" localSheetId="8" hidden="1">#REF!</definedName>
    <definedName name="BEx1JUBQFRVMASSFK4B3V0AD7YP9" localSheetId="7" hidden="1">#REF!</definedName>
    <definedName name="BEx1JUBQFRVMASSFK4B3V0AD7YP9" localSheetId="6" hidden="1">#REF!</definedName>
    <definedName name="BEx1JUBQFRVMASSFK4B3V0AD7YP9" localSheetId="3" hidden="1">#REF!</definedName>
    <definedName name="BEx1JUBQFRVMASSFK4B3V0AD7YP9" localSheetId="1" hidden="1">#REF!</definedName>
    <definedName name="BEx1JUBQFRVMASSFK4B3V0AD7YP9" hidden="1">#REF!</definedName>
    <definedName name="BEx1JVTOATZGRJFXGXPJJLC4DOBE" localSheetId="16" hidden="1">#REF!</definedName>
    <definedName name="BEx1JVTOATZGRJFXGXPJJLC4DOBE" localSheetId="15" hidden="1">#REF!</definedName>
    <definedName name="BEx1JVTOATZGRJFXGXPJJLC4DOBE" localSheetId="14" hidden="1">#REF!</definedName>
    <definedName name="BEx1JVTOATZGRJFXGXPJJLC4DOBE" localSheetId="13" hidden="1">#REF!</definedName>
    <definedName name="BEx1JVTOATZGRJFXGXPJJLC4DOBE" localSheetId="12" hidden="1">#REF!</definedName>
    <definedName name="BEx1JVTOATZGRJFXGXPJJLC4DOBE" localSheetId="11" hidden="1">#REF!</definedName>
    <definedName name="BEx1JVTOATZGRJFXGXPJJLC4DOBE" localSheetId="10" hidden="1">#REF!</definedName>
    <definedName name="BEx1JVTOATZGRJFXGXPJJLC4DOBE" localSheetId="9" hidden="1">#REF!</definedName>
    <definedName name="BEx1JVTOATZGRJFXGXPJJLC4DOBE" localSheetId="8" hidden="1">#REF!</definedName>
    <definedName name="BEx1JVTOATZGRJFXGXPJJLC4DOBE" localSheetId="7" hidden="1">#REF!</definedName>
    <definedName name="BEx1JVTOATZGRJFXGXPJJLC4DOBE" localSheetId="6" hidden="1">#REF!</definedName>
    <definedName name="BEx1JVTOATZGRJFXGXPJJLC4DOBE" localSheetId="3" hidden="1">#REF!</definedName>
    <definedName name="BEx1JVTOATZGRJFXGXPJJLC4DOBE" localSheetId="1" hidden="1">#REF!</definedName>
    <definedName name="BEx1JVTOATZGRJFXGXPJJLC4DOBE" hidden="1">#REF!</definedName>
    <definedName name="BEx1JXBM5W4YRWNQ0P95QQS6JWD6" localSheetId="16" hidden="1">#REF!</definedName>
    <definedName name="BEx1JXBM5W4YRWNQ0P95QQS6JWD6" localSheetId="15" hidden="1">#REF!</definedName>
    <definedName name="BEx1JXBM5W4YRWNQ0P95QQS6JWD6" localSheetId="14" hidden="1">#REF!</definedName>
    <definedName name="BEx1JXBM5W4YRWNQ0P95QQS6JWD6" localSheetId="13" hidden="1">#REF!</definedName>
    <definedName name="BEx1JXBM5W4YRWNQ0P95QQS6JWD6" localSheetId="12" hidden="1">#REF!</definedName>
    <definedName name="BEx1JXBM5W4YRWNQ0P95QQS6JWD6" localSheetId="11" hidden="1">#REF!</definedName>
    <definedName name="BEx1JXBM5W4YRWNQ0P95QQS6JWD6" localSheetId="10" hidden="1">#REF!</definedName>
    <definedName name="BEx1JXBM5W4YRWNQ0P95QQS6JWD6" localSheetId="9" hidden="1">#REF!</definedName>
    <definedName name="BEx1JXBM5W4YRWNQ0P95QQS6JWD6" localSheetId="8" hidden="1">#REF!</definedName>
    <definedName name="BEx1JXBM5W4YRWNQ0P95QQS6JWD6" localSheetId="7" hidden="1">#REF!</definedName>
    <definedName name="BEx1JXBM5W4YRWNQ0P95QQS6JWD6" localSheetId="6" hidden="1">#REF!</definedName>
    <definedName name="BEx1JXBM5W4YRWNQ0P95QQS6JWD6" localSheetId="3" hidden="1">#REF!</definedName>
    <definedName name="BEx1JXBM5W4YRWNQ0P95QQS6JWD6" localSheetId="1" hidden="1">#REF!</definedName>
    <definedName name="BEx1JXBM5W4YRWNQ0P95QQS6JWD6" hidden="1">#REF!</definedName>
    <definedName name="BEx1KGY9QEHZ9QSARMQUTQKRK4UX" localSheetId="16" hidden="1">#REF!</definedName>
    <definedName name="BEx1KGY9QEHZ9QSARMQUTQKRK4UX" localSheetId="15" hidden="1">#REF!</definedName>
    <definedName name="BEx1KGY9QEHZ9QSARMQUTQKRK4UX" localSheetId="14" hidden="1">#REF!</definedName>
    <definedName name="BEx1KGY9QEHZ9QSARMQUTQKRK4UX" localSheetId="13" hidden="1">#REF!</definedName>
    <definedName name="BEx1KGY9QEHZ9QSARMQUTQKRK4UX" localSheetId="12" hidden="1">#REF!</definedName>
    <definedName name="BEx1KGY9QEHZ9QSARMQUTQKRK4UX" localSheetId="11" hidden="1">#REF!</definedName>
    <definedName name="BEx1KGY9QEHZ9QSARMQUTQKRK4UX" localSheetId="10" hidden="1">#REF!</definedName>
    <definedName name="BEx1KGY9QEHZ9QSARMQUTQKRK4UX" localSheetId="9" hidden="1">#REF!</definedName>
    <definedName name="BEx1KGY9QEHZ9QSARMQUTQKRK4UX" localSheetId="8" hidden="1">#REF!</definedName>
    <definedName name="BEx1KGY9QEHZ9QSARMQUTQKRK4UX" localSheetId="7" hidden="1">#REF!</definedName>
    <definedName name="BEx1KGY9QEHZ9QSARMQUTQKRK4UX" localSheetId="6" hidden="1">#REF!</definedName>
    <definedName name="BEx1KGY9QEHZ9QSARMQUTQKRK4UX" localSheetId="3" hidden="1">#REF!</definedName>
    <definedName name="BEx1KGY9QEHZ9QSARMQUTQKRK4UX" localSheetId="1" hidden="1">#REF!</definedName>
    <definedName name="BEx1KGY9QEHZ9QSARMQUTQKRK4UX" hidden="1">#REF!</definedName>
    <definedName name="BEx1KIWH5MOLR00SBECT39NS3AJ1" localSheetId="16" hidden="1">#REF!</definedName>
    <definedName name="BEx1KIWH5MOLR00SBECT39NS3AJ1" localSheetId="15" hidden="1">#REF!</definedName>
    <definedName name="BEx1KIWH5MOLR00SBECT39NS3AJ1" localSheetId="14" hidden="1">#REF!</definedName>
    <definedName name="BEx1KIWH5MOLR00SBECT39NS3AJ1" localSheetId="13" hidden="1">#REF!</definedName>
    <definedName name="BEx1KIWH5MOLR00SBECT39NS3AJ1" localSheetId="12" hidden="1">#REF!</definedName>
    <definedName name="BEx1KIWH5MOLR00SBECT39NS3AJ1" localSheetId="11" hidden="1">#REF!</definedName>
    <definedName name="BEx1KIWH5MOLR00SBECT39NS3AJ1" localSheetId="10" hidden="1">#REF!</definedName>
    <definedName name="BEx1KIWH5MOLR00SBECT39NS3AJ1" localSheetId="9" hidden="1">#REF!</definedName>
    <definedName name="BEx1KIWH5MOLR00SBECT39NS3AJ1" localSheetId="8" hidden="1">#REF!</definedName>
    <definedName name="BEx1KIWH5MOLR00SBECT39NS3AJ1" localSheetId="7" hidden="1">#REF!</definedName>
    <definedName name="BEx1KIWH5MOLR00SBECT39NS3AJ1" localSheetId="6" hidden="1">#REF!</definedName>
    <definedName name="BEx1KIWH5MOLR00SBECT39NS3AJ1" localSheetId="3" hidden="1">#REF!</definedName>
    <definedName name="BEx1KIWH5MOLR00SBECT39NS3AJ1" localSheetId="1" hidden="1">#REF!</definedName>
    <definedName name="BEx1KIWH5MOLR00SBECT39NS3AJ1" hidden="1">#REF!</definedName>
    <definedName name="BEx1KKP1ELIF2UII2FWVGL7M1X7J" localSheetId="16" hidden="1">#REF!</definedName>
    <definedName name="BEx1KKP1ELIF2UII2FWVGL7M1X7J" localSheetId="15" hidden="1">#REF!</definedName>
    <definedName name="BEx1KKP1ELIF2UII2FWVGL7M1X7J" localSheetId="14" hidden="1">#REF!</definedName>
    <definedName name="BEx1KKP1ELIF2UII2FWVGL7M1X7J" localSheetId="13" hidden="1">#REF!</definedName>
    <definedName name="BEx1KKP1ELIF2UII2FWVGL7M1X7J" localSheetId="12" hidden="1">#REF!</definedName>
    <definedName name="BEx1KKP1ELIF2UII2FWVGL7M1X7J" localSheetId="11" hidden="1">#REF!</definedName>
    <definedName name="BEx1KKP1ELIF2UII2FWVGL7M1X7J" localSheetId="10" hidden="1">#REF!</definedName>
    <definedName name="BEx1KKP1ELIF2UII2FWVGL7M1X7J" localSheetId="9" hidden="1">#REF!</definedName>
    <definedName name="BEx1KKP1ELIF2UII2FWVGL7M1X7J" localSheetId="8" hidden="1">#REF!</definedName>
    <definedName name="BEx1KKP1ELIF2UII2FWVGL7M1X7J" localSheetId="7" hidden="1">#REF!</definedName>
    <definedName name="BEx1KKP1ELIF2UII2FWVGL7M1X7J" localSheetId="6" hidden="1">#REF!</definedName>
    <definedName name="BEx1KKP1ELIF2UII2FWVGL7M1X7J" localSheetId="3" hidden="1">#REF!</definedName>
    <definedName name="BEx1KKP1ELIF2UII2FWVGL7M1X7J" localSheetId="1" hidden="1">#REF!</definedName>
    <definedName name="BEx1KKP1ELIF2UII2FWVGL7M1X7J" hidden="1">#REF!</definedName>
    <definedName name="BEx1KQJKIAPZKE9YDYH5HKXX52FM" localSheetId="16" hidden="1">#REF!</definedName>
    <definedName name="BEx1KQJKIAPZKE9YDYH5HKXX52FM" localSheetId="15" hidden="1">#REF!</definedName>
    <definedName name="BEx1KQJKIAPZKE9YDYH5HKXX52FM" localSheetId="14" hidden="1">#REF!</definedName>
    <definedName name="BEx1KQJKIAPZKE9YDYH5HKXX52FM" localSheetId="13" hidden="1">#REF!</definedName>
    <definedName name="BEx1KQJKIAPZKE9YDYH5HKXX52FM" localSheetId="12" hidden="1">#REF!</definedName>
    <definedName name="BEx1KQJKIAPZKE9YDYH5HKXX52FM" localSheetId="11" hidden="1">#REF!</definedName>
    <definedName name="BEx1KQJKIAPZKE9YDYH5HKXX52FM" localSheetId="10" hidden="1">#REF!</definedName>
    <definedName name="BEx1KQJKIAPZKE9YDYH5HKXX52FM" localSheetId="9" hidden="1">#REF!</definedName>
    <definedName name="BEx1KQJKIAPZKE9YDYH5HKXX52FM" localSheetId="8" hidden="1">#REF!</definedName>
    <definedName name="BEx1KQJKIAPZKE9YDYH5HKXX52FM" localSheetId="7" hidden="1">#REF!</definedName>
    <definedName name="BEx1KQJKIAPZKE9YDYH5HKXX52FM" localSheetId="6" hidden="1">#REF!</definedName>
    <definedName name="BEx1KQJKIAPZKE9YDYH5HKXX52FM" localSheetId="3" hidden="1">#REF!</definedName>
    <definedName name="BEx1KQJKIAPZKE9YDYH5HKXX52FM" localSheetId="1" hidden="1">#REF!</definedName>
    <definedName name="BEx1KQJKIAPZKE9YDYH5HKXX52FM" hidden="1">#REF!</definedName>
    <definedName name="BEx1KUVWMB0QCWA3RBE4CADFVRIS" localSheetId="16" hidden="1">#REF!</definedName>
    <definedName name="BEx1KUVWMB0QCWA3RBE4CADFVRIS" localSheetId="15" hidden="1">#REF!</definedName>
    <definedName name="BEx1KUVWMB0QCWA3RBE4CADFVRIS" localSheetId="14" hidden="1">#REF!</definedName>
    <definedName name="BEx1KUVWMB0QCWA3RBE4CADFVRIS" localSheetId="13" hidden="1">#REF!</definedName>
    <definedName name="BEx1KUVWMB0QCWA3RBE4CADFVRIS" localSheetId="12" hidden="1">#REF!</definedName>
    <definedName name="BEx1KUVWMB0QCWA3RBE4CADFVRIS" localSheetId="11" hidden="1">#REF!</definedName>
    <definedName name="BEx1KUVWMB0QCWA3RBE4CADFVRIS" localSheetId="10" hidden="1">#REF!</definedName>
    <definedName name="BEx1KUVWMB0QCWA3RBE4CADFVRIS" localSheetId="9" hidden="1">#REF!</definedName>
    <definedName name="BEx1KUVWMB0QCWA3RBE4CADFVRIS" localSheetId="8" hidden="1">#REF!</definedName>
    <definedName name="BEx1KUVWMB0QCWA3RBE4CADFVRIS" localSheetId="7" hidden="1">#REF!</definedName>
    <definedName name="BEx1KUVWMB0QCWA3RBE4CADFVRIS" localSheetId="6" hidden="1">#REF!</definedName>
    <definedName name="BEx1KUVWMB0QCWA3RBE4CADFVRIS" localSheetId="3" hidden="1">#REF!</definedName>
    <definedName name="BEx1KUVWMB0QCWA3RBE4CADFVRIS" localSheetId="1" hidden="1">#REF!</definedName>
    <definedName name="BEx1KUVWMB0QCWA3RBE4CADFVRIS" hidden="1">#REF!</definedName>
    <definedName name="BEx1L0AAH7PV8PPQQDBP5AI4TLYP" localSheetId="16" hidden="1">#REF!</definedName>
    <definedName name="BEx1L0AAH7PV8PPQQDBP5AI4TLYP" localSheetId="15" hidden="1">#REF!</definedName>
    <definedName name="BEx1L0AAH7PV8PPQQDBP5AI4TLYP" localSheetId="14" hidden="1">#REF!</definedName>
    <definedName name="BEx1L0AAH7PV8PPQQDBP5AI4TLYP" localSheetId="13" hidden="1">#REF!</definedName>
    <definedName name="BEx1L0AAH7PV8PPQQDBP5AI4TLYP" localSheetId="12" hidden="1">#REF!</definedName>
    <definedName name="BEx1L0AAH7PV8PPQQDBP5AI4TLYP" localSheetId="11" hidden="1">#REF!</definedName>
    <definedName name="BEx1L0AAH7PV8PPQQDBP5AI4TLYP" localSheetId="10" hidden="1">#REF!</definedName>
    <definedName name="BEx1L0AAH7PV8PPQQDBP5AI4TLYP" localSheetId="9" hidden="1">#REF!</definedName>
    <definedName name="BEx1L0AAH7PV8PPQQDBP5AI4TLYP" localSheetId="8" hidden="1">#REF!</definedName>
    <definedName name="BEx1L0AAH7PV8PPQQDBP5AI4TLYP" localSheetId="7" hidden="1">#REF!</definedName>
    <definedName name="BEx1L0AAH7PV8PPQQDBP5AI4TLYP" localSheetId="6" hidden="1">#REF!</definedName>
    <definedName name="BEx1L0AAH7PV8PPQQDBP5AI4TLYP" localSheetId="3" hidden="1">#REF!</definedName>
    <definedName name="BEx1L0AAH7PV8PPQQDBP5AI4TLYP" localSheetId="1" hidden="1">#REF!</definedName>
    <definedName name="BEx1L0AAH7PV8PPQQDBP5AI4TLYP" hidden="1">#REF!</definedName>
    <definedName name="BEx1L2OG1SDFK2TPXELJ77YP4NI2" localSheetId="16" hidden="1">#REF!</definedName>
    <definedName name="BEx1L2OG1SDFK2TPXELJ77YP4NI2" localSheetId="15" hidden="1">#REF!</definedName>
    <definedName name="BEx1L2OG1SDFK2TPXELJ77YP4NI2" localSheetId="14" hidden="1">#REF!</definedName>
    <definedName name="BEx1L2OG1SDFK2TPXELJ77YP4NI2" localSheetId="13" hidden="1">#REF!</definedName>
    <definedName name="BEx1L2OG1SDFK2TPXELJ77YP4NI2" localSheetId="12" hidden="1">#REF!</definedName>
    <definedName name="BEx1L2OG1SDFK2TPXELJ77YP4NI2" localSheetId="11" hidden="1">#REF!</definedName>
    <definedName name="BEx1L2OG1SDFK2TPXELJ77YP4NI2" localSheetId="10" hidden="1">#REF!</definedName>
    <definedName name="BEx1L2OG1SDFK2TPXELJ77YP4NI2" localSheetId="9" hidden="1">#REF!</definedName>
    <definedName name="BEx1L2OG1SDFK2TPXELJ77YP4NI2" localSheetId="8" hidden="1">#REF!</definedName>
    <definedName name="BEx1L2OG1SDFK2TPXELJ77YP4NI2" localSheetId="7" hidden="1">#REF!</definedName>
    <definedName name="BEx1L2OG1SDFK2TPXELJ77YP4NI2" localSheetId="6" hidden="1">#REF!</definedName>
    <definedName name="BEx1L2OG1SDFK2TPXELJ77YP4NI2" localSheetId="3" hidden="1">#REF!</definedName>
    <definedName name="BEx1L2OG1SDFK2TPXELJ77YP4NI2" localSheetId="1" hidden="1">#REF!</definedName>
    <definedName name="BEx1L2OG1SDFK2TPXELJ77YP4NI2" hidden="1">#REF!</definedName>
    <definedName name="BEx1L6Q60MWRDJB4L20LK0XPA0Z2" localSheetId="16" hidden="1">#REF!</definedName>
    <definedName name="BEx1L6Q60MWRDJB4L20LK0XPA0Z2" localSheetId="15" hidden="1">#REF!</definedName>
    <definedName name="BEx1L6Q60MWRDJB4L20LK0XPA0Z2" localSheetId="14" hidden="1">#REF!</definedName>
    <definedName name="BEx1L6Q60MWRDJB4L20LK0XPA0Z2" localSheetId="13" hidden="1">#REF!</definedName>
    <definedName name="BEx1L6Q60MWRDJB4L20LK0XPA0Z2" localSheetId="12" hidden="1">#REF!</definedName>
    <definedName name="BEx1L6Q60MWRDJB4L20LK0XPA0Z2" localSheetId="11" hidden="1">#REF!</definedName>
    <definedName name="BEx1L6Q60MWRDJB4L20LK0XPA0Z2" localSheetId="10" hidden="1">#REF!</definedName>
    <definedName name="BEx1L6Q60MWRDJB4L20LK0XPA0Z2" localSheetId="9" hidden="1">#REF!</definedName>
    <definedName name="BEx1L6Q60MWRDJB4L20LK0XPA0Z2" localSheetId="8" hidden="1">#REF!</definedName>
    <definedName name="BEx1L6Q60MWRDJB4L20LK0XPA0Z2" localSheetId="7" hidden="1">#REF!</definedName>
    <definedName name="BEx1L6Q60MWRDJB4L20LK0XPA0Z2" localSheetId="6" hidden="1">#REF!</definedName>
    <definedName name="BEx1L6Q60MWRDJB4L20LK0XPA0Z2" localSheetId="3" hidden="1">#REF!</definedName>
    <definedName name="BEx1L6Q60MWRDJB4L20LK0XPA0Z2" localSheetId="1" hidden="1">#REF!</definedName>
    <definedName name="BEx1L6Q60MWRDJB4L20LK0XPA0Z2" hidden="1">#REF!</definedName>
    <definedName name="BEx1L7BSEFOLQDNZWMLUNBRO08T4" localSheetId="16" hidden="1">#REF!</definedName>
    <definedName name="BEx1L7BSEFOLQDNZWMLUNBRO08T4" localSheetId="15" hidden="1">#REF!</definedName>
    <definedName name="BEx1L7BSEFOLQDNZWMLUNBRO08T4" localSheetId="14" hidden="1">#REF!</definedName>
    <definedName name="BEx1L7BSEFOLQDNZWMLUNBRO08T4" localSheetId="13" hidden="1">#REF!</definedName>
    <definedName name="BEx1L7BSEFOLQDNZWMLUNBRO08T4" localSheetId="12" hidden="1">#REF!</definedName>
    <definedName name="BEx1L7BSEFOLQDNZWMLUNBRO08T4" localSheetId="11" hidden="1">#REF!</definedName>
    <definedName name="BEx1L7BSEFOLQDNZWMLUNBRO08T4" localSheetId="10" hidden="1">#REF!</definedName>
    <definedName name="BEx1L7BSEFOLQDNZWMLUNBRO08T4" localSheetId="9" hidden="1">#REF!</definedName>
    <definedName name="BEx1L7BSEFOLQDNZWMLUNBRO08T4" localSheetId="8" hidden="1">#REF!</definedName>
    <definedName name="BEx1L7BSEFOLQDNZWMLUNBRO08T4" localSheetId="7" hidden="1">#REF!</definedName>
    <definedName name="BEx1L7BSEFOLQDNZWMLUNBRO08T4" localSheetId="6" hidden="1">#REF!</definedName>
    <definedName name="BEx1L7BSEFOLQDNZWMLUNBRO08T4" localSheetId="3" hidden="1">#REF!</definedName>
    <definedName name="BEx1L7BSEFOLQDNZWMLUNBRO08T4" localSheetId="1" hidden="1">#REF!</definedName>
    <definedName name="BEx1L7BSEFOLQDNZWMLUNBRO08T4" hidden="1">#REF!</definedName>
    <definedName name="BEx1LD63FP2Z4BR9TKSHOZW9KKZ5" localSheetId="16" hidden="1">#REF!</definedName>
    <definedName name="BEx1LD63FP2Z4BR9TKSHOZW9KKZ5" localSheetId="15" hidden="1">#REF!</definedName>
    <definedName name="BEx1LD63FP2Z4BR9TKSHOZW9KKZ5" localSheetId="14" hidden="1">#REF!</definedName>
    <definedName name="BEx1LD63FP2Z4BR9TKSHOZW9KKZ5" localSheetId="13" hidden="1">#REF!</definedName>
    <definedName name="BEx1LD63FP2Z4BR9TKSHOZW9KKZ5" localSheetId="12" hidden="1">#REF!</definedName>
    <definedName name="BEx1LD63FP2Z4BR9TKSHOZW9KKZ5" localSheetId="11" hidden="1">#REF!</definedName>
    <definedName name="BEx1LD63FP2Z4BR9TKSHOZW9KKZ5" localSheetId="10" hidden="1">#REF!</definedName>
    <definedName name="BEx1LD63FP2Z4BR9TKSHOZW9KKZ5" localSheetId="9" hidden="1">#REF!</definedName>
    <definedName name="BEx1LD63FP2Z4BR9TKSHOZW9KKZ5" localSheetId="8" hidden="1">#REF!</definedName>
    <definedName name="BEx1LD63FP2Z4BR9TKSHOZW9KKZ5" localSheetId="7" hidden="1">#REF!</definedName>
    <definedName name="BEx1LD63FP2Z4BR9TKSHOZW9KKZ5" localSheetId="6" hidden="1">#REF!</definedName>
    <definedName name="BEx1LD63FP2Z4BR9TKSHOZW9KKZ5" localSheetId="3" hidden="1">#REF!</definedName>
    <definedName name="BEx1LD63FP2Z4BR9TKSHOZW9KKZ5" localSheetId="1" hidden="1">#REF!</definedName>
    <definedName name="BEx1LD63FP2Z4BR9TKSHOZW9KKZ5" hidden="1">#REF!</definedName>
    <definedName name="BEx1LDMB9RW982DUILM2WPT5VWQ3" localSheetId="16" hidden="1">#REF!</definedName>
    <definedName name="BEx1LDMB9RW982DUILM2WPT5VWQ3" localSheetId="15" hidden="1">#REF!</definedName>
    <definedName name="BEx1LDMB9RW982DUILM2WPT5VWQ3" localSheetId="14" hidden="1">#REF!</definedName>
    <definedName name="BEx1LDMB9RW982DUILM2WPT5VWQ3" localSheetId="13" hidden="1">#REF!</definedName>
    <definedName name="BEx1LDMB9RW982DUILM2WPT5VWQ3" localSheetId="12" hidden="1">#REF!</definedName>
    <definedName name="BEx1LDMB9RW982DUILM2WPT5VWQ3" localSheetId="11" hidden="1">#REF!</definedName>
    <definedName name="BEx1LDMB9RW982DUILM2WPT5VWQ3" localSheetId="10" hidden="1">#REF!</definedName>
    <definedName name="BEx1LDMB9RW982DUILM2WPT5VWQ3" localSheetId="9" hidden="1">#REF!</definedName>
    <definedName name="BEx1LDMB9RW982DUILM2WPT5VWQ3" localSheetId="8" hidden="1">#REF!</definedName>
    <definedName name="BEx1LDMB9RW982DUILM2WPT5VWQ3" localSheetId="7" hidden="1">#REF!</definedName>
    <definedName name="BEx1LDMB9RW982DUILM2WPT5VWQ3" localSheetId="6" hidden="1">#REF!</definedName>
    <definedName name="BEx1LDMB9RW982DUILM2WPT5VWQ3" localSheetId="3" hidden="1">#REF!</definedName>
    <definedName name="BEx1LDMB9RW982DUILM2WPT5VWQ3" localSheetId="1" hidden="1">#REF!</definedName>
    <definedName name="BEx1LDMB9RW982DUILM2WPT5VWQ3" hidden="1">#REF!</definedName>
    <definedName name="BEx1LFF2UQ13XL4X1I2WBD73NZ21" localSheetId="16" hidden="1">#REF!</definedName>
    <definedName name="BEx1LFF2UQ13XL4X1I2WBD73NZ21" localSheetId="15" hidden="1">#REF!</definedName>
    <definedName name="BEx1LFF2UQ13XL4X1I2WBD73NZ21" localSheetId="14" hidden="1">#REF!</definedName>
    <definedName name="BEx1LFF2UQ13XL4X1I2WBD73NZ21" localSheetId="13" hidden="1">#REF!</definedName>
    <definedName name="BEx1LFF2UQ13XL4X1I2WBD73NZ21" localSheetId="12" hidden="1">#REF!</definedName>
    <definedName name="BEx1LFF2UQ13XL4X1I2WBD73NZ21" localSheetId="11" hidden="1">#REF!</definedName>
    <definedName name="BEx1LFF2UQ13XL4X1I2WBD73NZ21" localSheetId="10" hidden="1">#REF!</definedName>
    <definedName name="BEx1LFF2UQ13XL4X1I2WBD73NZ21" localSheetId="9" hidden="1">#REF!</definedName>
    <definedName name="BEx1LFF2UQ13XL4X1I2WBD73NZ21" localSheetId="8" hidden="1">#REF!</definedName>
    <definedName name="BEx1LFF2UQ13XL4X1I2WBD73NZ21" localSheetId="7" hidden="1">#REF!</definedName>
    <definedName name="BEx1LFF2UQ13XL4X1I2WBD73NZ21" localSheetId="6" hidden="1">#REF!</definedName>
    <definedName name="BEx1LFF2UQ13XL4X1I2WBD73NZ21" localSheetId="3" hidden="1">#REF!</definedName>
    <definedName name="BEx1LFF2UQ13XL4X1I2WBD73NZ21" localSheetId="1" hidden="1">#REF!</definedName>
    <definedName name="BEx1LFF2UQ13XL4X1I2WBD73NZ21" hidden="1">#REF!</definedName>
    <definedName name="BEx1LKTB33LO23ACTADIVRY7ZNFC" localSheetId="16" hidden="1">#REF!</definedName>
    <definedName name="BEx1LKTB33LO23ACTADIVRY7ZNFC" localSheetId="15" hidden="1">#REF!</definedName>
    <definedName name="BEx1LKTB33LO23ACTADIVRY7ZNFC" localSheetId="14" hidden="1">#REF!</definedName>
    <definedName name="BEx1LKTB33LO23ACTADIVRY7ZNFC" localSheetId="13" hidden="1">#REF!</definedName>
    <definedName name="BEx1LKTB33LO23ACTADIVRY7ZNFC" localSheetId="12" hidden="1">#REF!</definedName>
    <definedName name="BEx1LKTB33LO23ACTADIVRY7ZNFC" localSheetId="11" hidden="1">#REF!</definedName>
    <definedName name="BEx1LKTB33LO23ACTADIVRY7ZNFC" localSheetId="10" hidden="1">#REF!</definedName>
    <definedName name="BEx1LKTB33LO23ACTADIVRY7ZNFC" localSheetId="9" hidden="1">#REF!</definedName>
    <definedName name="BEx1LKTB33LO23ACTADIVRY7ZNFC" localSheetId="8" hidden="1">#REF!</definedName>
    <definedName name="BEx1LKTB33LO23ACTADIVRY7ZNFC" localSheetId="7" hidden="1">#REF!</definedName>
    <definedName name="BEx1LKTB33LO23ACTADIVRY7ZNFC" localSheetId="6" hidden="1">#REF!</definedName>
    <definedName name="BEx1LKTB33LO23ACTADIVRY7ZNFC" localSheetId="3" hidden="1">#REF!</definedName>
    <definedName name="BEx1LKTB33LO23ACTADIVRY7ZNFC" localSheetId="1" hidden="1">#REF!</definedName>
    <definedName name="BEx1LKTB33LO23ACTADIVRY7ZNFC" hidden="1">#REF!</definedName>
    <definedName name="BEx1LQNKVZAXGSEPDAM8AWU2FHHJ" localSheetId="16" hidden="1">#REF!</definedName>
    <definedName name="BEx1LQNKVZAXGSEPDAM8AWU2FHHJ" localSheetId="15" hidden="1">#REF!</definedName>
    <definedName name="BEx1LQNKVZAXGSEPDAM8AWU2FHHJ" localSheetId="14" hidden="1">#REF!</definedName>
    <definedName name="BEx1LQNKVZAXGSEPDAM8AWU2FHHJ" localSheetId="13" hidden="1">#REF!</definedName>
    <definedName name="BEx1LQNKVZAXGSEPDAM8AWU2FHHJ" localSheetId="12" hidden="1">#REF!</definedName>
    <definedName name="BEx1LQNKVZAXGSEPDAM8AWU2FHHJ" localSheetId="11" hidden="1">#REF!</definedName>
    <definedName name="BEx1LQNKVZAXGSEPDAM8AWU2FHHJ" localSheetId="10" hidden="1">#REF!</definedName>
    <definedName name="BEx1LQNKVZAXGSEPDAM8AWU2FHHJ" localSheetId="9" hidden="1">#REF!</definedName>
    <definedName name="BEx1LQNKVZAXGSEPDAM8AWU2FHHJ" localSheetId="8" hidden="1">#REF!</definedName>
    <definedName name="BEx1LQNKVZAXGSEPDAM8AWU2FHHJ" localSheetId="7" hidden="1">#REF!</definedName>
    <definedName name="BEx1LQNKVZAXGSEPDAM8AWU2FHHJ" localSheetId="6" hidden="1">#REF!</definedName>
    <definedName name="BEx1LQNKVZAXGSEPDAM8AWU2FHHJ" localSheetId="3" hidden="1">#REF!</definedName>
    <definedName name="BEx1LQNKVZAXGSEPDAM8AWU2FHHJ" localSheetId="1" hidden="1">#REF!</definedName>
    <definedName name="BEx1LQNKVZAXGSEPDAM8AWU2FHHJ" hidden="1">#REF!</definedName>
    <definedName name="BEx1LRPGDQCOEMW8YT80J1XCDCIV" localSheetId="16" hidden="1">#REF!</definedName>
    <definedName name="BEx1LRPGDQCOEMW8YT80J1XCDCIV" localSheetId="15" hidden="1">#REF!</definedName>
    <definedName name="BEx1LRPGDQCOEMW8YT80J1XCDCIV" localSheetId="14" hidden="1">#REF!</definedName>
    <definedName name="BEx1LRPGDQCOEMW8YT80J1XCDCIV" localSheetId="13" hidden="1">#REF!</definedName>
    <definedName name="BEx1LRPGDQCOEMW8YT80J1XCDCIV" localSheetId="12" hidden="1">#REF!</definedName>
    <definedName name="BEx1LRPGDQCOEMW8YT80J1XCDCIV" localSheetId="11" hidden="1">#REF!</definedName>
    <definedName name="BEx1LRPGDQCOEMW8YT80J1XCDCIV" localSheetId="10" hidden="1">#REF!</definedName>
    <definedName name="BEx1LRPGDQCOEMW8YT80J1XCDCIV" localSheetId="9" hidden="1">#REF!</definedName>
    <definedName name="BEx1LRPGDQCOEMW8YT80J1XCDCIV" localSheetId="8" hidden="1">#REF!</definedName>
    <definedName name="BEx1LRPGDQCOEMW8YT80J1XCDCIV" localSheetId="7" hidden="1">#REF!</definedName>
    <definedName name="BEx1LRPGDQCOEMW8YT80J1XCDCIV" localSheetId="6" hidden="1">#REF!</definedName>
    <definedName name="BEx1LRPGDQCOEMW8YT80J1XCDCIV" localSheetId="3" hidden="1">#REF!</definedName>
    <definedName name="BEx1LRPGDQCOEMW8YT80J1XCDCIV" localSheetId="1" hidden="1">#REF!</definedName>
    <definedName name="BEx1LRPGDQCOEMW8YT80J1XCDCIV" hidden="1">#REF!</definedName>
    <definedName name="BEx1LRUSJW4JG54X07QWD9R27WV9" localSheetId="16" hidden="1">#REF!</definedName>
    <definedName name="BEx1LRUSJW4JG54X07QWD9R27WV9" localSheetId="15" hidden="1">#REF!</definedName>
    <definedName name="BEx1LRUSJW4JG54X07QWD9R27WV9" localSheetId="14" hidden="1">#REF!</definedName>
    <definedName name="BEx1LRUSJW4JG54X07QWD9R27WV9" localSheetId="13" hidden="1">#REF!</definedName>
    <definedName name="BEx1LRUSJW4JG54X07QWD9R27WV9" localSheetId="12" hidden="1">#REF!</definedName>
    <definedName name="BEx1LRUSJW4JG54X07QWD9R27WV9" localSheetId="11" hidden="1">#REF!</definedName>
    <definedName name="BEx1LRUSJW4JG54X07QWD9R27WV9" localSheetId="10" hidden="1">#REF!</definedName>
    <definedName name="BEx1LRUSJW4JG54X07QWD9R27WV9" localSheetId="9" hidden="1">#REF!</definedName>
    <definedName name="BEx1LRUSJW4JG54X07QWD9R27WV9" localSheetId="8" hidden="1">#REF!</definedName>
    <definedName name="BEx1LRUSJW4JG54X07QWD9R27WV9" localSheetId="7" hidden="1">#REF!</definedName>
    <definedName name="BEx1LRUSJW4JG54X07QWD9R27WV9" localSheetId="6" hidden="1">#REF!</definedName>
    <definedName name="BEx1LRUSJW4JG54X07QWD9R27WV9" localSheetId="3" hidden="1">#REF!</definedName>
    <definedName name="BEx1LRUSJW4JG54X07QWD9R27WV9" localSheetId="1" hidden="1">#REF!</definedName>
    <definedName name="BEx1LRUSJW4JG54X07QWD9R27WV9" hidden="1">#REF!</definedName>
    <definedName name="BEx1M1WBK5T0LP1AK2JYV6W87ID6" localSheetId="16" hidden="1">#REF!</definedName>
    <definedName name="BEx1M1WBK5T0LP1AK2JYV6W87ID6" localSheetId="15" hidden="1">#REF!</definedName>
    <definedName name="BEx1M1WBK5T0LP1AK2JYV6W87ID6" localSheetId="14" hidden="1">#REF!</definedName>
    <definedName name="BEx1M1WBK5T0LP1AK2JYV6W87ID6" localSheetId="13" hidden="1">#REF!</definedName>
    <definedName name="BEx1M1WBK5T0LP1AK2JYV6W87ID6" localSheetId="12" hidden="1">#REF!</definedName>
    <definedName name="BEx1M1WBK5T0LP1AK2JYV6W87ID6" localSheetId="11" hidden="1">#REF!</definedName>
    <definedName name="BEx1M1WBK5T0LP1AK2JYV6W87ID6" localSheetId="10" hidden="1">#REF!</definedName>
    <definedName name="BEx1M1WBK5T0LP1AK2JYV6W87ID6" localSheetId="9" hidden="1">#REF!</definedName>
    <definedName name="BEx1M1WBK5T0LP1AK2JYV6W87ID6" localSheetId="8" hidden="1">#REF!</definedName>
    <definedName name="BEx1M1WBK5T0LP1AK2JYV6W87ID6" localSheetId="7" hidden="1">#REF!</definedName>
    <definedName name="BEx1M1WBK5T0LP1AK2JYV6W87ID6" localSheetId="6" hidden="1">#REF!</definedName>
    <definedName name="BEx1M1WBK5T0LP1AK2JYV6W87ID6" localSheetId="3" hidden="1">#REF!</definedName>
    <definedName name="BEx1M1WBK5T0LP1AK2JYV6W87ID6" localSheetId="1" hidden="1">#REF!</definedName>
    <definedName name="BEx1M1WBK5T0LP1AK2JYV6W87ID6" hidden="1">#REF!</definedName>
    <definedName name="BEx1M51HHDYGIT8PON7U8ICL2S95" localSheetId="16" hidden="1">#REF!</definedName>
    <definedName name="BEx1M51HHDYGIT8PON7U8ICL2S95" localSheetId="15" hidden="1">#REF!</definedName>
    <definedName name="BEx1M51HHDYGIT8PON7U8ICL2S95" localSheetId="14" hidden="1">#REF!</definedName>
    <definedName name="BEx1M51HHDYGIT8PON7U8ICL2S95" localSheetId="13" hidden="1">#REF!</definedName>
    <definedName name="BEx1M51HHDYGIT8PON7U8ICL2S95" localSheetId="12" hidden="1">#REF!</definedName>
    <definedName name="BEx1M51HHDYGIT8PON7U8ICL2S95" localSheetId="11" hidden="1">#REF!</definedName>
    <definedName name="BEx1M51HHDYGIT8PON7U8ICL2S95" localSheetId="10" hidden="1">#REF!</definedName>
    <definedName name="BEx1M51HHDYGIT8PON7U8ICL2S95" localSheetId="9" hidden="1">#REF!</definedName>
    <definedName name="BEx1M51HHDYGIT8PON7U8ICL2S95" localSheetId="8" hidden="1">#REF!</definedName>
    <definedName name="BEx1M51HHDYGIT8PON7U8ICL2S95" localSheetId="7" hidden="1">#REF!</definedName>
    <definedName name="BEx1M51HHDYGIT8PON7U8ICL2S95" localSheetId="6" hidden="1">#REF!</definedName>
    <definedName name="BEx1M51HHDYGIT8PON7U8ICL2S95" localSheetId="3" hidden="1">#REF!</definedName>
    <definedName name="BEx1M51HHDYGIT8PON7U8ICL2S95" localSheetId="1" hidden="1">#REF!</definedName>
    <definedName name="BEx1M51HHDYGIT8PON7U8ICL2S95" hidden="1">#REF!</definedName>
    <definedName name="BEx1MP4FWKV0QYXE13PX9JSNA270" localSheetId="16" hidden="1">#REF!</definedName>
    <definedName name="BEx1MP4FWKV0QYXE13PX9JSNA270" localSheetId="15" hidden="1">#REF!</definedName>
    <definedName name="BEx1MP4FWKV0QYXE13PX9JSNA270" localSheetId="14" hidden="1">#REF!</definedName>
    <definedName name="BEx1MP4FWKV0QYXE13PX9JSNA270" localSheetId="13" hidden="1">#REF!</definedName>
    <definedName name="BEx1MP4FWKV0QYXE13PX9JSNA270" localSheetId="12" hidden="1">#REF!</definedName>
    <definedName name="BEx1MP4FWKV0QYXE13PX9JSNA270" localSheetId="11" hidden="1">#REF!</definedName>
    <definedName name="BEx1MP4FWKV0QYXE13PX9JSNA270" localSheetId="10" hidden="1">#REF!</definedName>
    <definedName name="BEx1MP4FWKV0QYXE13PX9JSNA270" localSheetId="9" hidden="1">#REF!</definedName>
    <definedName name="BEx1MP4FWKV0QYXE13PX9JSNA270" localSheetId="8" hidden="1">#REF!</definedName>
    <definedName name="BEx1MP4FWKV0QYXE13PX9JSNA270" localSheetId="7" hidden="1">#REF!</definedName>
    <definedName name="BEx1MP4FWKV0QYXE13PX9JSNA270" localSheetId="6" hidden="1">#REF!</definedName>
    <definedName name="BEx1MP4FWKV0QYXE13PX9JSNA270" localSheetId="3" hidden="1">#REF!</definedName>
    <definedName name="BEx1MP4FWKV0QYXE13PX9JSNA270" localSheetId="1" hidden="1">#REF!</definedName>
    <definedName name="BEx1MP4FWKV0QYXE13PX9JSNA270" hidden="1">#REF!</definedName>
    <definedName name="BEx1MSV791FSS4CZQKG04NHT3F79" localSheetId="16" hidden="1">#REF!</definedName>
    <definedName name="BEx1MSV791FSS4CZQKG04NHT3F79" localSheetId="15" hidden="1">#REF!</definedName>
    <definedName name="BEx1MSV791FSS4CZQKG04NHT3F79" localSheetId="14" hidden="1">#REF!</definedName>
    <definedName name="BEx1MSV791FSS4CZQKG04NHT3F79" localSheetId="13" hidden="1">#REF!</definedName>
    <definedName name="BEx1MSV791FSS4CZQKG04NHT3F79" localSheetId="12" hidden="1">#REF!</definedName>
    <definedName name="BEx1MSV791FSS4CZQKG04NHT3F79" localSheetId="11" hidden="1">#REF!</definedName>
    <definedName name="BEx1MSV791FSS4CZQKG04NHT3F79" localSheetId="10" hidden="1">#REF!</definedName>
    <definedName name="BEx1MSV791FSS4CZQKG04NHT3F79" localSheetId="9" hidden="1">#REF!</definedName>
    <definedName name="BEx1MSV791FSS4CZQKG04NHT3F79" localSheetId="8" hidden="1">#REF!</definedName>
    <definedName name="BEx1MSV791FSS4CZQKG04NHT3F79" localSheetId="7" hidden="1">#REF!</definedName>
    <definedName name="BEx1MSV791FSS4CZQKG04NHT3F79" localSheetId="6" hidden="1">#REF!</definedName>
    <definedName name="BEx1MSV791FSS4CZQKG04NHT3F79" localSheetId="3" hidden="1">#REF!</definedName>
    <definedName name="BEx1MSV791FSS4CZQKG04NHT3F79" localSheetId="1" hidden="1">#REF!</definedName>
    <definedName name="BEx1MSV791FSS4CZQKG04NHT3F79" hidden="1">#REF!</definedName>
    <definedName name="BEx1MTRKKVCHOZ0YGID6HZ49LJTO" localSheetId="16" hidden="1">#REF!</definedName>
    <definedName name="BEx1MTRKKVCHOZ0YGID6HZ49LJTO" localSheetId="15" hidden="1">#REF!</definedName>
    <definedName name="BEx1MTRKKVCHOZ0YGID6HZ49LJTO" localSheetId="14" hidden="1">#REF!</definedName>
    <definedName name="BEx1MTRKKVCHOZ0YGID6HZ49LJTO" localSheetId="13" hidden="1">#REF!</definedName>
    <definedName name="BEx1MTRKKVCHOZ0YGID6HZ49LJTO" localSheetId="12" hidden="1">#REF!</definedName>
    <definedName name="BEx1MTRKKVCHOZ0YGID6HZ49LJTO" localSheetId="11" hidden="1">#REF!</definedName>
    <definedName name="BEx1MTRKKVCHOZ0YGID6HZ49LJTO" localSheetId="10" hidden="1">#REF!</definedName>
    <definedName name="BEx1MTRKKVCHOZ0YGID6HZ49LJTO" localSheetId="9" hidden="1">#REF!</definedName>
    <definedName name="BEx1MTRKKVCHOZ0YGID6HZ49LJTO" localSheetId="8" hidden="1">#REF!</definedName>
    <definedName name="BEx1MTRKKVCHOZ0YGID6HZ49LJTO" localSheetId="7" hidden="1">#REF!</definedName>
    <definedName name="BEx1MTRKKVCHOZ0YGID6HZ49LJTO" localSheetId="6" hidden="1">#REF!</definedName>
    <definedName name="BEx1MTRKKVCHOZ0YGID6HZ49LJTO" localSheetId="3" hidden="1">#REF!</definedName>
    <definedName name="BEx1MTRKKVCHOZ0YGID6HZ49LJTO" localSheetId="1" hidden="1">#REF!</definedName>
    <definedName name="BEx1MTRKKVCHOZ0YGID6HZ49LJTO" hidden="1">#REF!</definedName>
    <definedName name="BEx1N3CUJ3UX61X38ZAJVPEN4KMC" localSheetId="16" hidden="1">#REF!</definedName>
    <definedName name="BEx1N3CUJ3UX61X38ZAJVPEN4KMC" localSheetId="15" hidden="1">#REF!</definedName>
    <definedName name="BEx1N3CUJ3UX61X38ZAJVPEN4KMC" localSheetId="14" hidden="1">#REF!</definedName>
    <definedName name="BEx1N3CUJ3UX61X38ZAJVPEN4KMC" localSheetId="13" hidden="1">#REF!</definedName>
    <definedName name="BEx1N3CUJ3UX61X38ZAJVPEN4KMC" localSheetId="12" hidden="1">#REF!</definedName>
    <definedName name="BEx1N3CUJ3UX61X38ZAJVPEN4KMC" localSheetId="11" hidden="1">#REF!</definedName>
    <definedName name="BEx1N3CUJ3UX61X38ZAJVPEN4KMC" localSheetId="10" hidden="1">#REF!</definedName>
    <definedName name="BEx1N3CUJ3UX61X38ZAJVPEN4KMC" localSheetId="9" hidden="1">#REF!</definedName>
    <definedName name="BEx1N3CUJ3UX61X38ZAJVPEN4KMC" localSheetId="8" hidden="1">#REF!</definedName>
    <definedName name="BEx1N3CUJ3UX61X38ZAJVPEN4KMC" localSheetId="7" hidden="1">#REF!</definedName>
    <definedName name="BEx1N3CUJ3UX61X38ZAJVPEN4KMC" localSheetId="6" hidden="1">#REF!</definedName>
    <definedName name="BEx1N3CUJ3UX61X38ZAJVPEN4KMC" localSheetId="3" hidden="1">#REF!</definedName>
    <definedName name="BEx1N3CUJ3UX61X38ZAJVPEN4KMC" localSheetId="1" hidden="1">#REF!</definedName>
    <definedName name="BEx1N3CUJ3UX61X38ZAJVPEN4KMC" hidden="1">#REF!</definedName>
    <definedName name="BEx1N5R5IJ3CG6CL344F5KWPINEO" localSheetId="16" hidden="1">#REF!</definedName>
    <definedName name="BEx1N5R5IJ3CG6CL344F5KWPINEO" localSheetId="15" hidden="1">#REF!</definedName>
    <definedName name="BEx1N5R5IJ3CG6CL344F5KWPINEO" localSheetId="14" hidden="1">#REF!</definedName>
    <definedName name="BEx1N5R5IJ3CG6CL344F5KWPINEO" localSheetId="13" hidden="1">#REF!</definedName>
    <definedName name="BEx1N5R5IJ3CG6CL344F5KWPINEO" localSheetId="12" hidden="1">#REF!</definedName>
    <definedName name="BEx1N5R5IJ3CG6CL344F5KWPINEO" localSheetId="11" hidden="1">#REF!</definedName>
    <definedName name="BEx1N5R5IJ3CG6CL344F5KWPINEO" localSheetId="10" hidden="1">#REF!</definedName>
    <definedName name="BEx1N5R5IJ3CG6CL344F5KWPINEO" localSheetId="9" hidden="1">#REF!</definedName>
    <definedName name="BEx1N5R5IJ3CG6CL344F5KWPINEO" localSheetId="8" hidden="1">#REF!</definedName>
    <definedName name="BEx1N5R5IJ3CG6CL344F5KWPINEO" localSheetId="7" hidden="1">#REF!</definedName>
    <definedName name="BEx1N5R5IJ3CG6CL344F5KWPINEO" localSheetId="6" hidden="1">#REF!</definedName>
    <definedName name="BEx1N5R5IJ3CG6CL344F5KWPINEO" localSheetId="3" hidden="1">#REF!</definedName>
    <definedName name="BEx1N5R5IJ3CG6CL344F5KWPINEO" localSheetId="1" hidden="1">#REF!</definedName>
    <definedName name="BEx1N5R5IJ3CG6CL344F5KWPINEO" hidden="1">#REF!</definedName>
    <definedName name="BEx1NFCFVPBS7XURQ8Y0BZEGPBVP" localSheetId="16" hidden="1">#REF!</definedName>
    <definedName name="BEx1NFCFVPBS7XURQ8Y0BZEGPBVP" localSheetId="15" hidden="1">#REF!</definedName>
    <definedName name="BEx1NFCFVPBS7XURQ8Y0BZEGPBVP" localSheetId="14" hidden="1">#REF!</definedName>
    <definedName name="BEx1NFCFVPBS7XURQ8Y0BZEGPBVP" localSheetId="13" hidden="1">#REF!</definedName>
    <definedName name="BEx1NFCFVPBS7XURQ8Y0BZEGPBVP" localSheetId="12" hidden="1">#REF!</definedName>
    <definedName name="BEx1NFCFVPBS7XURQ8Y0BZEGPBVP" localSheetId="11" hidden="1">#REF!</definedName>
    <definedName name="BEx1NFCFVPBS7XURQ8Y0BZEGPBVP" localSheetId="10" hidden="1">#REF!</definedName>
    <definedName name="BEx1NFCFVPBS7XURQ8Y0BZEGPBVP" localSheetId="9" hidden="1">#REF!</definedName>
    <definedName name="BEx1NFCFVPBS7XURQ8Y0BZEGPBVP" localSheetId="8" hidden="1">#REF!</definedName>
    <definedName name="BEx1NFCFVPBS7XURQ8Y0BZEGPBVP" localSheetId="7" hidden="1">#REF!</definedName>
    <definedName name="BEx1NFCFVPBS7XURQ8Y0BZEGPBVP" localSheetId="6" hidden="1">#REF!</definedName>
    <definedName name="BEx1NFCFVPBS7XURQ8Y0BZEGPBVP" localSheetId="3" hidden="1">#REF!</definedName>
    <definedName name="BEx1NFCFVPBS7XURQ8Y0BZEGPBVP" localSheetId="1" hidden="1">#REF!</definedName>
    <definedName name="BEx1NFCFVPBS7XURQ8Y0BZEGPBVP" hidden="1">#REF!</definedName>
    <definedName name="BEx1NM34KQTO1LDNSAFD1L82UZFG" localSheetId="16" hidden="1">#REF!</definedName>
    <definedName name="BEx1NM34KQTO1LDNSAFD1L82UZFG" localSheetId="15" hidden="1">#REF!</definedName>
    <definedName name="BEx1NM34KQTO1LDNSAFD1L82UZFG" localSheetId="14" hidden="1">#REF!</definedName>
    <definedName name="BEx1NM34KQTO1LDNSAFD1L82UZFG" localSheetId="13" hidden="1">#REF!</definedName>
    <definedName name="BEx1NM34KQTO1LDNSAFD1L82UZFG" localSheetId="12" hidden="1">#REF!</definedName>
    <definedName name="BEx1NM34KQTO1LDNSAFD1L82UZFG" localSheetId="11" hidden="1">#REF!</definedName>
    <definedName name="BEx1NM34KQTO1LDNSAFD1L82UZFG" localSheetId="10" hidden="1">#REF!</definedName>
    <definedName name="BEx1NM34KQTO1LDNSAFD1L82UZFG" localSheetId="9" hidden="1">#REF!</definedName>
    <definedName name="BEx1NM34KQTO1LDNSAFD1L82UZFG" localSheetId="8" hidden="1">#REF!</definedName>
    <definedName name="BEx1NM34KQTO1LDNSAFD1L82UZFG" localSheetId="7" hidden="1">#REF!</definedName>
    <definedName name="BEx1NM34KQTO1LDNSAFD1L82UZFG" localSheetId="6" hidden="1">#REF!</definedName>
    <definedName name="BEx1NM34KQTO1LDNSAFD1L82UZFG" localSheetId="3" hidden="1">#REF!</definedName>
    <definedName name="BEx1NM34KQTO1LDNSAFD1L82UZFG" localSheetId="1" hidden="1">#REF!</definedName>
    <definedName name="BEx1NM34KQTO1LDNSAFD1L82UZFG" hidden="1">#REF!</definedName>
    <definedName name="BEx1NO6TXZVOGCUWCCRTXRXWW0XL" localSheetId="16" hidden="1">#REF!</definedName>
    <definedName name="BEx1NO6TXZVOGCUWCCRTXRXWW0XL" localSheetId="15" hidden="1">#REF!</definedName>
    <definedName name="BEx1NO6TXZVOGCUWCCRTXRXWW0XL" localSheetId="14" hidden="1">#REF!</definedName>
    <definedName name="BEx1NO6TXZVOGCUWCCRTXRXWW0XL" localSheetId="13" hidden="1">#REF!</definedName>
    <definedName name="BEx1NO6TXZVOGCUWCCRTXRXWW0XL" localSheetId="12" hidden="1">#REF!</definedName>
    <definedName name="BEx1NO6TXZVOGCUWCCRTXRXWW0XL" localSheetId="11" hidden="1">#REF!</definedName>
    <definedName name="BEx1NO6TXZVOGCUWCCRTXRXWW0XL" localSheetId="10" hidden="1">#REF!</definedName>
    <definedName name="BEx1NO6TXZVOGCUWCCRTXRXWW0XL" localSheetId="9" hidden="1">#REF!</definedName>
    <definedName name="BEx1NO6TXZVOGCUWCCRTXRXWW0XL" localSheetId="8" hidden="1">#REF!</definedName>
    <definedName name="BEx1NO6TXZVOGCUWCCRTXRXWW0XL" localSheetId="7" hidden="1">#REF!</definedName>
    <definedName name="BEx1NO6TXZVOGCUWCCRTXRXWW0XL" localSheetId="6" hidden="1">#REF!</definedName>
    <definedName name="BEx1NO6TXZVOGCUWCCRTXRXWW0XL" localSheetId="3" hidden="1">#REF!</definedName>
    <definedName name="BEx1NO6TXZVOGCUWCCRTXRXWW0XL" localSheetId="1" hidden="1">#REF!</definedName>
    <definedName name="BEx1NO6TXZVOGCUWCCRTXRXWW0XL" hidden="1">#REF!</definedName>
    <definedName name="BEx1NS8EU5P9FQV3S0WRTXI5L361" localSheetId="16" hidden="1">#REF!</definedName>
    <definedName name="BEx1NS8EU5P9FQV3S0WRTXI5L361" localSheetId="15" hidden="1">#REF!</definedName>
    <definedName name="BEx1NS8EU5P9FQV3S0WRTXI5L361" localSheetId="14" hidden="1">#REF!</definedName>
    <definedName name="BEx1NS8EU5P9FQV3S0WRTXI5L361" localSheetId="13" hidden="1">#REF!</definedName>
    <definedName name="BEx1NS8EU5P9FQV3S0WRTXI5L361" localSheetId="12" hidden="1">#REF!</definedName>
    <definedName name="BEx1NS8EU5P9FQV3S0WRTXI5L361" localSheetId="11" hidden="1">#REF!</definedName>
    <definedName name="BEx1NS8EU5P9FQV3S0WRTXI5L361" localSheetId="10" hidden="1">#REF!</definedName>
    <definedName name="BEx1NS8EU5P9FQV3S0WRTXI5L361" localSheetId="9" hidden="1">#REF!</definedName>
    <definedName name="BEx1NS8EU5P9FQV3S0WRTXI5L361" localSheetId="8" hidden="1">#REF!</definedName>
    <definedName name="BEx1NS8EU5P9FQV3S0WRTXI5L361" localSheetId="7" hidden="1">#REF!</definedName>
    <definedName name="BEx1NS8EU5P9FQV3S0WRTXI5L361" localSheetId="6" hidden="1">#REF!</definedName>
    <definedName name="BEx1NS8EU5P9FQV3S0WRTXI5L361" localSheetId="3" hidden="1">#REF!</definedName>
    <definedName name="BEx1NS8EU5P9FQV3S0WRTXI5L361" localSheetId="1" hidden="1">#REF!</definedName>
    <definedName name="BEx1NS8EU5P9FQV3S0WRTXI5L361" hidden="1">#REF!</definedName>
    <definedName name="BEx1NUBX5VUYZFKQH69FN6BTLWCR" localSheetId="16" hidden="1">#REF!</definedName>
    <definedName name="BEx1NUBX5VUYZFKQH69FN6BTLWCR" localSheetId="15" hidden="1">#REF!</definedName>
    <definedName name="BEx1NUBX5VUYZFKQH69FN6BTLWCR" localSheetId="14" hidden="1">#REF!</definedName>
    <definedName name="BEx1NUBX5VUYZFKQH69FN6BTLWCR" localSheetId="13" hidden="1">#REF!</definedName>
    <definedName name="BEx1NUBX5VUYZFKQH69FN6BTLWCR" localSheetId="12" hidden="1">#REF!</definedName>
    <definedName name="BEx1NUBX5VUYZFKQH69FN6BTLWCR" localSheetId="11" hidden="1">#REF!</definedName>
    <definedName name="BEx1NUBX5VUYZFKQH69FN6BTLWCR" localSheetId="10" hidden="1">#REF!</definedName>
    <definedName name="BEx1NUBX5VUYZFKQH69FN6BTLWCR" localSheetId="9" hidden="1">#REF!</definedName>
    <definedName name="BEx1NUBX5VUYZFKQH69FN6BTLWCR" localSheetId="8" hidden="1">#REF!</definedName>
    <definedName name="BEx1NUBX5VUYZFKQH69FN6BTLWCR" localSheetId="7" hidden="1">#REF!</definedName>
    <definedName name="BEx1NUBX5VUYZFKQH69FN6BTLWCR" localSheetId="6" hidden="1">#REF!</definedName>
    <definedName name="BEx1NUBX5VUYZFKQH69FN6BTLWCR" localSheetId="3" hidden="1">#REF!</definedName>
    <definedName name="BEx1NUBX5VUYZFKQH69FN6BTLWCR" localSheetId="1" hidden="1">#REF!</definedName>
    <definedName name="BEx1NUBX5VUYZFKQH69FN6BTLWCR" hidden="1">#REF!</definedName>
    <definedName name="BEx1NZ4K1L8UON80Y2A4RASKWGNP" localSheetId="16" hidden="1">#REF!</definedName>
    <definedName name="BEx1NZ4K1L8UON80Y2A4RASKWGNP" localSheetId="15" hidden="1">#REF!</definedName>
    <definedName name="BEx1NZ4K1L8UON80Y2A4RASKWGNP" localSheetId="14" hidden="1">#REF!</definedName>
    <definedName name="BEx1NZ4K1L8UON80Y2A4RASKWGNP" localSheetId="13" hidden="1">#REF!</definedName>
    <definedName name="BEx1NZ4K1L8UON80Y2A4RASKWGNP" localSheetId="12" hidden="1">#REF!</definedName>
    <definedName name="BEx1NZ4K1L8UON80Y2A4RASKWGNP" localSheetId="11" hidden="1">#REF!</definedName>
    <definedName name="BEx1NZ4K1L8UON80Y2A4RASKWGNP" localSheetId="10" hidden="1">#REF!</definedName>
    <definedName name="BEx1NZ4K1L8UON80Y2A4RASKWGNP" localSheetId="9" hidden="1">#REF!</definedName>
    <definedName name="BEx1NZ4K1L8UON80Y2A4RASKWGNP" localSheetId="8" hidden="1">#REF!</definedName>
    <definedName name="BEx1NZ4K1L8UON80Y2A4RASKWGNP" localSheetId="7" hidden="1">#REF!</definedName>
    <definedName name="BEx1NZ4K1L8UON80Y2A4RASKWGNP" localSheetId="6" hidden="1">#REF!</definedName>
    <definedName name="BEx1NZ4K1L8UON80Y2A4RASKWGNP" localSheetId="3" hidden="1">#REF!</definedName>
    <definedName name="BEx1NZ4K1L8UON80Y2A4RASKWGNP" localSheetId="1" hidden="1">#REF!</definedName>
    <definedName name="BEx1NZ4K1L8UON80Y2A4RASKWGNP" hidden="1">#REF!</definedName>
    <definedName name="BEx1O24FB2CPATAGE3T7L1NBQQO1" localSheetId="16" hidden="1">#REF!</definedName>
    <definedName name="BEx1O24FB2CPATAGE3T7L1NBQQO1" localSheetId="15" hidden="1">#REF!</definedName>
    <definedName name="BEx1O24FB2CPATAGE3T7L1NBQQO1" localSheetId="14" hidden="1">#REF!</definedName>
    <definedName name="BEx1O24FB2CPATAGE3T7L1NBQQO1" localSheetId="13" hidden="1">#REF!</definedName>
    <definedName name="BEx1O24FB2CPATAGE3T7L1NBQQO1" localSheetId="12" hidden="1">#REF!</definedName>
    <definedName name="BEx1O24FB2CPATAGE3T7L1NBQQO1" localSheetId="11" hidden="1">#REF!</definedName>
    <definedName name="BEx1O24FB2CPATAGE3T7L1NBQQO1" localSheetId="10" hidden="1">#REF!</definedName>
    <definedName name="BEx1O24FB2CPATAGE3T7L1NBQQO1" localSheetId="9" hidden="1">#REF!</definedName>
    <definedName name="BEx1O24FB2CPATAGE3T7L1NBQQO1" localSheetId="8" hidden="1">#REF!</definedName>
    <definedName name="BEx1O24FB2CPATAGE3T7L1NBQQO1" localSheetId="7" hidden="1">#REF!</definedName>
    <definedName name="BEx1O24FB2CPATAGE3T7L1NBQQO1" localSheetId="6" hidden="1">#REF!</definedName>
    <definedName name="BEx1O24FB2CPATAGE3T7L1NBQQO1" localSheetId="3" hidden="1">#REF!</definedName>
    <definedName name="BEx1O24FB2CPATAGE3T7L1NBQQO1" localSheetId="1" hidden="1">#REF!</definedName>
    <definedName name="BEx1O24FB2CPATAGE3T7L1NBQQO1" hidden="1">#REF!</definedName>
    <definedName name="BEx1OLAZ915OGYWP0QP1QQWDLCRX" localSheetId="16" hidden="1">#REF!</definedName>
    <definedName name="BEx1OLAZ915OGYWP0QP1QQWDLCRX" localSheetId="15" hidden="1">#REF!</definedName>
    <definedName name="BEx1OLAZ915OGYWP0QP1QQWDLCRX" localSheetId="14" hidden="1">#REF!</definedName>
    <definedName name="BEx1OLAZ915OGYWP0QP1QQWDLCRX" localSheetId="13" hidden="1">#REF!</definedName>
    <definedName name="BEx1OLAZ915OGYWP0QP1QQWDLCRX" localSheetId="12" hidden="1">#REF!</definedName>
    <definedName name="BEx1OLAZ915OGYWP0QP1QQWDLCRX" localSheetId="11" hidden="1">#REF!</definedName>
    <definedName name="BEx1OLAZ915OGYWP0QP1QQWDLCRX" localSheetId="10" hidden="1">#REF!</definedName>
    <definedName name="BEx1OLAZ915OGYWP0QP1QQWDLCRX" localSheetId="9" hidden="1">#REF!</definedName>
    <definedName name="BEx1OLAZ915OGYWP0QP1QQWDLCRX" localSheetId="8" hidden="1">#REF!</definedName>
    <definedName name="BEx1OLAZ915OGYWP0QP1QQWDLCRX" localSheetId="7" hidden="1">#REF!</definedName>
    <definedName name="BEx1OLAZ915OGYWP0QP1QQWDLCRX" localSheetId="6" hidden="1">#REF!</definedName>
    <definedName name="BEx1OLAZ915OGYWP0QP1QQWDLCRX" localSheetId="3" hidden="1">#REF!</definedName>
    <definedName name="BEx1OLAZ915OGYWP0QP1QQWDLCRX" localSheetId="1" hidden="1">#REF!</definedName>
    <definedName name="BEx1OLAZ915OGYWP0QP1QQWDLCRX" hidden="1">#REF!</definedName>
    <definedName name="BEx1OO5ER042IS6IC4TLDI75JNVH" localSheetId="16" hidden="1">#REF!</definedName>
    <definedName name="BEx1OO5ER042IS6IC4TLDI75JNVH" localSheetId="15" hidden="1">#REF!</definedName>
    <definedName name="BEx1OO5ER042IS6IC4TLDI75JNVH" localSheetId="14" hidden="1">#REF!</definedName>
    <definedName name="BEx1OO5ER042IS6IC4TLDI75JNVH" localSheetId="13" hidden="1">#REF!</definedName>
    <definedName name="BEx1OO5ER042IS6IC4TLDI75JNVH" localSheetId="12" hidden="1">#REF!</definedName>
    <definedName name="BEx1OO5ER042IS6IC4TLDI75JNVH" localSheetId="11" hidden="1">#REF!</definedName>
    <definedName name="BEx1OO5ER042IS6IC4TLDI75JNVH" localSheetId="10" hidden="1">#REF!</definedName>
    <definedName name="BEx1OO5ER042IS6IC4TLDI75JNVH" localSheetId="9" hidden="1">#REF!</definedName>
    <definedName name="BEx1OO5ER042IS6IC4TLDI75JNVH" localSheetId="8" hidden="1">#REF!</definedName>
    <definedName name="BEx1OO5ER042IS6IC4TLDI75JNVH" localSheetId="7" hidden="1">#REF!</definedName>
    <definedName name="BEx1OO5ER042IS6IC4TLDI75JNVH" localSheetId="6" hidden="1">#REF!</definedName>
    <definedName name="BEx1OO5ER042IS6IC4TLDI75JNVH" localSheetId="3" hidden="1">#REF!</definedName>
    <definedName name="BEx1OO5ER042IS6IC4TLDI75JNVH" localSheetId="1" hidden="1">#REF!</definedName>
    <definedName name="BEx1OO5ER042IS6IC4TLDI75JNVH" hidden="1">#REF!</definedName>
    <definedName name="BEx1OTE54CBSUT8FWKRALEDCUWN4" localSheetId="16" hidden="1">#REF!</definedName>
    <definedName name="BEx1OTE54CBSUT8FWKRALEDCUWN4" localSheetId="15" hidden="1">#REF!</definedName>
    <definedName name="BEx1OTE54CBSUT8FWKRALEDCUWN4" localSheetId="14" hidden="1">#REF!</definedName>
    <definedName name="BEx1OTE54CBSUT8FWKRALEDCUWN4" localSheetId="13" hidden="1">#REF!</definedName>
    <definedName name="BEx1OTE54CBSUT8FWKRALEDCUWN4" localSheetId="12" hidden="1">#REF!</definedName>
    <definedName name="BEx1OTE54CBSUT8FWKRALEDCUWN4" localSheetId="11" hidden="1">#REF!</definedName>
    <definedName name="BEx1OTE54CBSUT8FWKRALEDCUWN4" localSheetId="10" hidden="1">#REF!</definedName>
    <definedName name="BEx1OTE54CBSUT8FWKRALEDCUWN4" localSheetId="9" hidden="1">#REF!</definedName>
    <definedName name="BEx1OTE54CBSUT8FWKRALEDCUWN4" localSheetId="8" hidden="1">#REF!</definedName>
    <definedName name="BEx1OTE54CBSUT8FWKRALEDCUWN4" localSheetId="7" hidden="1">#REF!</definedName>
    <definedName name="BEx1OTE54CBSUT8FWKRALEDCUWN4" localSheetId="6" hidden="1">#REF!</definedName>
    <definedName name="BEx1OTE54CBSUT8FWKRALEDCUWN4" localSheetId="3" hidden="1">#REF!</definedName>
    <definedName name="BEx1OTE54CBSUT8FWKRALEDCUWN4" localSheetId="1" hidden="1">#REF!</definedName>
    <definedName name="BEx1OTE54CBSUT8FWKRALEDCUWN4" hidden="1">#REF!</definedName>
    <definedName name="BEx1OVSMPADTX95QUOX34KZQ8EDY" localSheetId="16" hidden="1">#REF!</definedName>
    <definedName name="BEx1OVSMPADTX95QUOX34KZQ8EDY" localSheetId="15" hidden="1">#REF!</definedName>
    <definedName name="BEx1OVSMPADTX95QUOX34KZQ8EDY" localSheetId="14" hidden="1">#REF!</definedName>
    <definedName name="BEx1OVSMPADTX95QUOX34KZQ8EDY" localSheetId="13" hidden="1">#REF!</definedName>
    <definedName name="BEx1OVSMPADTX95QUOX34KZQ8EDY" localSheetId="12" hidden="1">#REF!</definedName>
    <definedName name="BEx1OVSMPADTX95QUOX34KZQ8EDY" localSheetId="11" hidden="1">#REF!</definedName>
    <definedName name="BEx1OVSMPADTX95QUOX34KZQ8EDY" localSheetId="10" hidden="1">#REF!</definedName>
    <definedName name="BEx1OVSMPADTX95QUOX34KZQ8EDY" localSheetId="9" hidden="1">#REF!</definedName>
    <definedName name="BEx1OVSMPADTX95QUOX34KZQ8EDY" localSheetId="8" hidden="1">#REF!</definedName>
    <definedName name="BEx1OVSMPADTX95QUOX34KZQ8EDY" localSheetId="7" hidden="1">#REF!</definedName>
    <definedName name="BEx1OVSMPADTX95QUOX34KZQ8EDY" localSheetId="6" hidden="1">#REF!</definedName>
    <definedName name="BEx1OVSMPADTX95QUOX34KZQ8EDY" localSheetId="3" hidden="1">#REF!</definedName>
    <definedName name="BEx1OVSMPADTX95QUOX34KZQ8EDY" localSheetId="1" hidden="1">#REF!</definedName>
    <definedName name="BEx1OVSMPADTX95QUOX34KZQ8EDY" hidden="1">#REF!</definedName>
    <definedName name="BEx1OWJJ0DP4628GCVVRQ9X0DRHQ" localSheetId="16" hidden="1">#REF!</definedName>
    <definedName name="BEx1OWJJ0DP4628GCVVRQ9X0DRHQ" localSheetId="15" hidden="1">#REF!</definedName>
    <definedName name="BEx1OWJJ0DP4628GCVVRQ9X0DRHQ" localSheetId="14" hidden="1">#REF!</definedName>
    <definedName name="BEx1OWJJ0DP4628GCVVRQ9X0DRHQ" localSheetId="13" hidden="1">#REF!</definedName>
    <definedName name="BEx1OWJJ0DP4628GCVVRQ9X0DRHQ" localSheetId="12" hidden="1">#REF!</definedName>
    <definedName name="BEx1OWJJ0DP4628GCVVRQ9X0DRHQ" localSheetId="11" hidden="1">#REF!</definedName>
    <definedName name="BEx1OWJJ0DP4628GCVVRQ9X0DRHQ" localSheetId="10" hidden="1">#REF!</definedName>
    <definedName name="BEx1OWJJ0DP4628GCVVRQ9X0DRHQ" localSheetId="9" hidden="1">#REF!</definedName>
    <definedName name="BEx1OWJJ0DP4628GCVVRQ9X0DRHQ" localSheetId="8" hidden="1">#REF!</definedName>
    <definedName name="BEx1OWJJ0DP4628GCVVRQ9X0DRHQ" localSheetId="7" hidden="1">#REF!</definedName>
    <definedName name="BEx1OWJJ0DP4628GCVVRQ9X0DRHQ" localSheetId="6" hidden="1">#REF!</definedName>
    <definedName name="BEx1OWJJ0DP4628GCVVRQ9X0DRHQ" localSheetId="3" hidden="1">#REF!</definedName>
    <definedName name="BEx1OWJJ0DP4628GCVVRQ9X0DRHQ" localSheetId="1" hidden="1">#REF!</definedName>
    <definedName name="BEx1OWJJ0DP4628GCVVRQ9X0DRHQ" hidden="1">#REF!</definedName>
    <definedName name="BEx1OX544IO9FQJI7YYQGZCEHB3O" localSheetId="16" hidden="1">#REF!</definedName>
    <definedName name="BEx1OX544IO9FQJI7YYQGZCEHB3O" localSheetId="15" hidden="1">#REF!</definedName>
    <definedName name="BEx1OX544IO9FQJI7YYQGZCEHB3O" localSheetId="14" hidden="1">#REF!</definedName>
    <definedName name="BEx1OX544IO9FQJI7YYQGZCEHB3O" localSheetId="13" hidden="1">#REF!</definedName>
    <definedName name="BEx1OX544IO9FQJI7YYQGZCEHB3O" localSheetId="12" hidden="1">#REF!</definedName>
    <definedName name="BEx1OX544IO9FQJI7YYQGZCEHB3O" localSheetId="11" hidden="1">#REF!</definedName>
    <definedName name="BEx1OX544IO9FQJI7YYQGZCEHB3O" localSheetId="10" hidden="1">#REF!</definedName>
    <definedName name="BEx1OX544IO9FQJI7YYQGZCEHB3O" localSheetId="9" hidden="1">#REF!</definedName>
    <definedName name="BEx1OX544IO9FQJI7YYQGZCEHB3O" localSheetId="8" hidden="1">#REF!</definedName>
    <definedName name="BEx1OX544IO9FQJI7YYQGZCEHB3O" localSheetId="7" hidden="1">#REF!</definedName>
    <definedName name="BEx1OX544IO9FQJI7YYQGZCEHB3O" localSheetId="6" hidden="1">#REF!</definedName>
    <definedName name="BEx1OX544IO9FQJI7YYQGZCEHB3O" localSheetId="3" hidden="1">#REF!</definedName>
    <definedName name="BEx1OX544IO9FQJI7YYQGZCEHB3O" localSheetId="1" hidden="1">#REF!</definedName>
    <definedName name="BEx1OX544IO9FQJI7YYQGZCEHB3O" hidden="1">#REF!</definedName>
    <definedName name="BEx1OY6SVEUT2EQ26P7EKEND342G" localSheetId="16" hidden="1">#REF!</definedName>
    <definedName name="BEx1OY6SVEUT2EQ26P7EKEND342G" localSheetId="15" hidden="1">#REF!</definedName>
    <definedName name="BEx1OY6SVEUT2EQ26P7EKEND342G" localSheetId="14" hidden="1">#REF!</definedName>
    <definedName name="BEx1OY6SVEUT2EQ26P7EKEND342G" localSheetId="13" hidden="1">#REF!</definedName>
    <definedName name="BEx1OY6SVEUT2EQ26P7EKEND342G" localSheetId="12" hidden="1">#REF!</definedName>
    <definedName name="BEx1OY6SVEUT2EQ26P7EKEND342G" localSheetId="11" hidden="1">#REF!</definedName>
    <definedName name="BEx1OY6SVEUT2EQ26P7EKEND342G" localSheetId="10" hidden="1">#REF!</definedName>
    <definedName name="BEx1OY6SVEUT2EQ26P7EKEND342G" localSheetId="9" hidden="1">#REF!</definedName>
    <definedName name="BEx1OY6SVEUT2EQ26P7EKEND342G" localSheetId="8" hidden="1">#REF!</definedName>
    <definedName name="BEx1OY6SVEUT2EQ26P7EKEND342G" localSheetId="7" hidden="1">#REF!</definedName>
    <definedName name="BEx1OY6SVEUT2EQ26P7EKEND342G" localSheetId="6" hidden="1">#REF!</definedName>
    <definedName name="BEx1OY6SVEUT2EQ26P7EKEND342G" localSheetId="3" hidden="1">#REF!</definedName>
    <definedName name="BEx1OY6SVEUT2EQ26P7EKEND342G" localSheetId="1" hidden="1">#REF!</definedName>
    <definedName name="BEx1OY6SVEUT2EQ26P7EKEND342G" hidden="1">#REF!</definedName>
    <definedName name="BEx1OYN1LPIPI12O9G6F7QAOS9T4" localSheetId="16" hidden="1">#REF!</definedName>
    <definedName name="BEx1OYN1LPIPI12O9G6F7QAOS9T4" localSheetId="15" hidden="1">#REF!</definedName>
    <definedName name="BEx1OYN1LPIPI12O9G6F7QAOS9T4" localSheetId="14" hidden="1">#REF!</definedName>
    <definedName name="BEx1OYN1LPIPI12O9G6F7QAOS9T4" localSheetId="13" hidden="1">#REF!</definedName>
    <definedName name="BEx1OYN1LPIPI12O9G6F7QAOS9T4" localSheetId="12" hidden="1">#REF!</definedName>
    <definedName name="BEx1OYN1LPIPI12O9G6F7QAOS9T4" localSheetId="11" hidden="1">#REF!</definedName>
    <definedName name="BEx1OYN1LPIPI12O9G6F7QAOS9T4" localSheetId="10" hidden="1">#REF!</definedName>
    <definedName name="BEx1OYN1LPIPI12O9G6F7QAOS9T4" localSheetId="9" hidden="1">#REF!</definedName>
    <definedName name="BEx1OYN1LPIPI12O9G6F7QAOS9T4" localSheetId="8" hidden="1">#REF!</definedName>
    <definedName name="BEx1OYN1LPIPI12O9G6F7QAOS9T4" localSheetId="7" hidden="1">#REF!</definedName>
    <definedName name="BEx1OYN1LPIPI12O9G6F7QAOS9T4" localSheetId="6" hidden="1">#REF!</definedName>
    <definedName name="BEx1OYN1LPIPI12O9G6F7QAOS9T4" localSheetId="3" hidden="1">#REF!</definedName>
    <definedName name="BEx1OYN1LPIPI12O9G6F7QAOS9T4" localSheetId="1" hidden="1">#REF!</definedName>
    <definedName name="BEx1OYN1LPIPI12O9G6F7QAOS9T4" hidden="1">#REF!</definedName>
    <definedName name="BEx1P1HHKJA799O3YZXQAX6KFH58" localSheetId="16" hidden="1">#REF!</definedName>
    <definedName name="BEx1P1HHKJA799O3YZXQAX6KFH58" localSheetId="15" hidden="1">#REF!</definedName>
    <definedName name="BEx1P1HHKJA799O3YZXQAX6KFH58" localSheetId="14" hidden="1">#REF!</definedName>
    <definedName name="BEx1P1HHKJA799O3YZXQAX6KFH58" localSheetId="13" hidden="1">#REF!</definedName>
    <definedName name="BEx1P1HHKJA799O3YZXQAX6KFH58" localSheetId="12" hidden="1">#REF!</definedName>
    <definedName name="BEx1P1HHKJA799O3YZXQAX6KFH58" localSheetId="11" hidden="1">#REF!</definedName>
    <definedName name="BEx1P1HHKJA799O3YZXQAX6KFH58" localSheetId="10" hidden="1">#REF!</definedName>
    <definedName name="BEx1P1HHKJA799O3YZXQAX6KFH58" localSheetId="9" hidden="1">#REF!</definedName>
    <definedName name="BEx1P1HHKJA799O3YZXQAX6KFH58" localSheetId="8" hidden="1">#REF!</definedName>
    <definedName name="BEx1P1HHKJA799O3YZXQAX6KFH58" localSheetId="7" hidden="1">#REF!</definedName>
    <definedName name="BEx1P1HHKJA799O3YZXQAX6KFH58" localSheetId="6" hidden="1">#REF!</definedName>
    <definedName name="BEx1P1HHKJA799O3YZXQAX6KFH58" localSheetId="3" hidden="1">#REF!</definedName>
    <definedName name="BEx1P1HHKJA799O3YZXQAX6KFH58" localSheetId="1" hidden="1">#REF!</definedName>
    <definedName name="BEx1P1HHKJA799O3YZXQAX6KFH58" hidden="1">#REF!</definedName>
    <definedName name="BEx1P34W467WGPOXPK292QFJIPHJ" localSheetId="16" hidden="1">#REF!</definedName>
    <definedName name="BEx1P34W467WGPOXPK292QFJIPHJ" localSheetId="15" hidden="1">#REF!</definedName>
    <definedName name="BEx1P34W467WGPOXPK292QFJIPHJ" localSheetId="14" hidden="1">#REF!</definedName>
    <definedName name="BEx1P34W467WGPOXPK292QFJIPHJ" localSheetId="13" hidden="1">#REF!</definedName>
    <definedName name="BEx1P34W467WGPOXPK292QFJIPHJ" localSheetId="12" hidden="1">#REF!</definedName>
    <definedName name="BEx1P34W467WGPOXPK292QFJIPHJ" localSheetId="11" hidden="1">#REF!</definedName>
    <definedName name="BEx1P34W467WGPOXPK292QFJIPHJ" localSheetId="10" hidden="1">#REF!</definedName>
    <definedName name="BEx1P34W467WGPOXPK292QFJIPHJ" localSheetId="9" hidden="1">#REF!</definedName>
    <definedName name="BEx1P34W467WGPOXPK292QFJIPHJ" localSheetId="8" hidden="1">#REF!</definedName>
    <definedName name="BEx1P34W467WGPOXPK292QFJIPHJ" localSheetId="7" hidden="1">#REF!</definedName>
    <definedName name="BEx1P34W467WGPOXPK292QFJIPHJ" localSheetId="6" hidden="1">#REF!</definedName>
    <definedName name="BEx1P34W467WGPOXPK292QFJIPHJ" localSheetId="3" hidden="1">#REF!</definedName>
    <definedName name="BEx1P34W467WGPOXPK292QFJIPHJ" localSheetId="1" hidden="1">#REF!</definedName>
    <definedName name="BEx1P34W467WGPOXPK292QFJIPHJ" hidden="1">#REF!</definedName>
    <definedName name="BEx1P76FRYAB1BWA5RJS4KOB3G9I" localSheetId="16" hidden="1">#REF!</definedName>
    <definedName name="BEx1P76FRYAB1BWA5RJS4KOB3G9I" localSheetId="15" hidden="1">#REF!</definedName>
    <definedName name="BEx1P76FRYAB1BWA5RJS4KOB3G9I" localSheetId="14" hidden="1">#REF!</definedName>
    <definedName name="BEx1P76FRYAB1BWA5RJS4KOB3G9I" localSheetId="13" hidden="1">#REF!</definedName>
    <definedName name="BEx1P76FRYAB1BWA5RJS4KOB3G9I" localSheetId="12" hidden="1">#REF!</definedName>
    <definedName name="BEx1P76FRYAB1BWA5RJS4KOB3G9I" localSheetId="11" hidden="1">#REF!</definedName>
    <definedName name="BEx1P76FRYAB1BWA5RJS4KOB3G9I" localSheetId="10" hidden="1">#REF!</definedName>
    <definedName name="BEx1P76FRYAB1BWA5RJS4KOB3G9I" localSheetId="9" hidden="1">#REF!</definedName>
    <definedName name="BEx1P76FRYAB1BWA5RJS4KOB3G9I" localSheetId="8" hidden="1">#REF!</definedName>
    <definedName name="BEx1P76FRYAB1BWA5RJS4KOB3G9I" localSheetId="7" hidden="1">#REF!</definedName>
    <definedName name="BEx1P76FRYAB1BWA5RJS4KOB3G9I" localSheetId="6" hidden="1">#REF!</definedName>
    <definedName name="BEx1P76FRYAB1BWA5RJS4KOB3G9I" localSheetId="3" hidden="1">#REF!</definedName>
    <definedName name="BEx1P76FRYAB1BWA5RJS4KOB3G9I" localSheetId="1" hidden="1">#REF!</definedName>
    <definedName name="BEx1P76FRYAB1BWA5RJS4KOB3G9I" hidden="1">#REF!</definedName>
    <definedName name="BEx1P7S1J4TKGVJ43C2Q2R3M9WRB" localSheetId="16" hidden="1">#REF!</definedName>
    <definedName name="BEx1P7S1J4TKGVJ43C2Q2R3M9WRB" localSheetId="15" hidden="1">#REF!</definedName>
    <definedName name="BEx1P7S1J4TKGVJ43C2Q2R3M9WRB" localSheetId="14" hidden="1">#REF!</definedName>
    <definedName name="BEx1P7S1J4TKGVJ43C2Q2R3M9WRB" localSheetId="13" hidden="1">#REF!</definedName>
    <definedName name="BEx1P7S1J4TKGVJ43C2Q2R3M9WRB" localSheetId="12" hidden="1">#REF!</definedName>
    <definedName name="BEx1P7S1J4TKGVJ43C2Q2R3M9WRB" localSheetId="11" hidden="1">#REF!</definedName>
    <definedName name="BEx1P7S1J4TKGVJ43C2Q2R3M9WRB" localSheetId="10" hidden="1">#REF!</definedName>
    <definedName name="BEx1P7S1J4TKGVJ43C2Q2R3M9WRB" localSheetId="9" hidden="1">#REF!</definedName>
    <definedName name="BEx1P7S1J4TKGVJ43C2Q2R3M9WRB" localSheetId="8" hidden="1">#REF!</definedName>
    <definedName name="BEx1P7S1J4TKGVJ43C2Q2R3M9WRB" localSheetId="7" hidden="1">#REF!</definedName>
    <definedName name="BEx1P7S1J4TKGVJ43C2Q2R3M9WRB" localSheetId="6" hidden="1">#REF!</definedName>
    <definedName name="BEx1P7S1J4TKGVJ43C2Q2R3M9WRB" localSheetId="3" hidden="1">#REF!</definedName>
    <definedName name="BEx1P7S1J4TKGVJ43C2Q2R3M9WRB" localSheetId="1" hidden="1">#REF!</definedName>
    <definedName name="BEx1P7S1J4TKGVJ43C2Q2R3M9WRB" hidden="1">#REF!</definedName>
    <definedName name="BEx1P8OF6WY3IH8SO71KQOU83V3Y" localSheetId="16" hidden="1">#REF!</definedName>
    <definedName name="BEx1P8OF6WY3IH8SO71KQOU83V3Y" localSheetId="15" hidden="1">#REF!</definedName>
    <definedName name="BEx1P8OF6WY3IH8SO71KQOU83V3Y" localSheetId="14" hidden="1">#REF!</definedName>
    <definedName name="BEx1P8OF6WY3IH8SO71KQOU83V3Y" localSheetId="13" hidden="1">#REF!</definedName>
    <definedName name="BEx1P8OF6WY3IH8SO71KQOU83V3Y" localSheetId="12" hidden="1">#REF!</definedName>
    <definedName name="BEx1P8OF6WY3IH8SO71KQOU83V3Y" localSheetId="11" hidden="1">#REF!</definedName>
    <definedName name="BEx1P8OF6WY3IH8SO71KQOU83V3Y" localSheetId="10" hidden="1">#REF!</definedName>
    <definedName name="BEx1P8OF6WY3IH8SO71KQOU83V3Y" localSheetId="9" hidden="1">#REF!</definedName>
    <definedName name="BEx1P8OF6WY3IH8SO71KQOU83V3Y" localSheetId="8" hidden="1">#REF!</definedName>
    <definedName name="BEx1P8OF6WY3IH8SO71KQOU83V3Y" localSheetId="7" hidden="1">#REF!</definedName>
    <definedName name="BEx1P8OF6WY3IH8SO71KQOU83V3Y" localSheetId="6" hidden="1">#REF!</definedName>
    <definedName name="BEx1P8OF6WY3IH8SO71KQOU83V3Y" localSheetId="3" hidden="1">#REF!</definedName>
    <definedName name="BEx1P8OF6WY3IH8SO71KQOU83V3Y" localSheetId="1" hidden="1">#REF!</definedName>
    <definedName name="BEx1P8OF6WY3IH8SO71KQOU83V3Y" hidden="1">#REF!</definedName>
    <definedName name="BEx1PA11BLPVZM8RC5BL46WX8YB5" localSheetId="16" hidden="1">#REF!</definedName>
    <definedName name="BEx1PA11BLPVZM8RC5BL46WX8YB5" localSheetId="15" hidden="1">#REF!</definedName>
    <definedName name="BEx1PA11BLPVZM8RC5BL46WX8YB5" localSheetId="14" hidden="1">#REF!</definedName>
    <definedName name="BEx1PA11BLPVZM8RC5BL46WX8YB5" localSheetId="13" hidden="1">#REF!</definedName>
    <definedName name="BEx1PA11BLPVZM8RC5BL46WX8YB5" localSheetId="12" hidden="1">#REF!</definedName>
    <definedName name="BEx1PA11BLPVZM8RC5BL46WX8YB5" localSheetId="11" hidden="1">#REF!</definedName>
    <definedName name="BEx1PA11BLPVZM8RC5BL46WX8YB5" localSheetId="10" hidden="1">#REF!</definedName>
    <definedName name="BEx1PA11BLPVZM8RC5BL46WX8YB5" localSheetId="9" hidden="1">#REF!</definedName>
    <definedName name="BEx1PA11BLPVZM8RC5BL46WX8YB5" localSheetId="8" hidden="1">#REF!</definedName>
    <definedName name="BEx1PA11BLPVZM8RC5BL46WX8YB5" localSheetId="7" hidden="1">#REF!</definedName>
    <definedName name="BEx1PA11BLPVZM8RC5BL46WX8YB5" localSheetId="6" hidden="1">#REF!</definedName>
    <definedName name="BEx1PA11BLPVZM8RC5BL46WX8YB5" localSheetId="3" hidden="1">#REF!</definedName>
    <definedName name="BEx1PA11BLPVZM8RC5BL46WX8YB5" localSheetId="1" hidden="1">#REF!</definedName>
    <definedName name="BEx1PA11BLPVZM8RC5BL46WX8YB5" hidden="1">#REF!</definedName>
    <definedName name="BEx1PAMMMZTO2BTR6YLZ9ASMPS4N" localSheetId="16" hidden="1">#REF!</definedName>
    <definedName name="BEx1PAMMMZTO2BTR6YLZ9ASMPS4N" localSheetId="15" hidden="1">#REF!</definedName>
    <definedName name="BEx1PAMMMZTO2BTR6YLZ9ASMPS4N" localSheetId="14" hidden="1">#REF!</definedName>
    <definedName name="BEx1PAMMMZTO2BTR6YLZ9ASMPS4N" localSheetId="13" hidden="1">#REF!</definedName>
    <definedName name="BEx1PAMMMZTO2BTR6YLZ9ASMPS4N" localSheetId="12" hidden="1">#REF!</definedName>
    <definedName name="BEx1PAMMMZTO2BTR6YLZ9ASMPS4N" localSheetId="11" hidden="1">#REF!</definedName>
    <definedName name="BEx1PAMMMZTO2BTR6YLZ9ASMPS4N" localSheetId="10" hidden="1">#REF!</definedName>
    <definedName name="BEx1PAMMMZTO2BTR6YLZ9ASMPS4N" localSheetId="9" hidden="1">#REF!</definedName>
    <definedName name="BEx1PAMMMZTO2BTR6YLZ9ASMPS4N" localSheetId="8" hidden="1">#REF!</definedName>
    <definedName name="BEx1PAMMMZTO2BTR6YLZ9ASMPS4N" localSheetId="7" hidden="1">#REF!</definedName>
    <definedName name="BEx1PAMMMZTO2BTR6YLZ9ASMPS4N" localSheetId="6" hidden="1">#REF!</definedName>
    <definedName name="BEx1PAMMMZTO2BTR6YLZ9ASMPS4N" localSheetId="3" hidden="1">#REF!</definedName>
    <definedName name="BEx1PAMMMZTO2BTR6YLZ9ASMPS4N" localSheetId="1" hidden="1">#REF!</definedName>
    <definedName name="BEx1PAMMMZTO2BTR6YLZ9ASMPS4N" hidden="1">#REF!</definedName>
    <definedName name="BEx1PBZ4BEFIPGMQXT9T8S4PZ2IM" localSheetId="16" hidden="1">#REF!</definedName>
    <definedName name="BEx1PBZ4BEFIPGMQXT9T8S4PZ2IM" localSheetId="15" hidden="1">#REF!</definedName>
    <definedName name="BEx1PBZ4BEFIPGMQXT9T8S4PZ2IM" localSheetId="14" hidden="1">#REF!</definedName>
    <definedName name="BEx1PBZ4BEFIPGMQXT9T8S4PZ2IM" localSheetId="13" hidden="1">#REF!</definedName>
    <definedName name="BEx1PBZ4BEFIPGMQXT9T8S4PZ2IM" localSheetId="12" hidden="1">#REF!</definedName>
    <definedName name="BEx1PBZ4BEFIPGMQXT9T8S4PZ2IM" localSheetId="11" hidden="1">#REF!</definedName>
    <definedName name="BEx1PBZ4BEFIPGMQXT9T8S4PZ2IM" localSheetId="10" hidden="1">#REF!</definedName>
    <definedName name="BEx1PBZ4BEFIPGMQXT9T8S4PZ2IM" localSheetId="9" hidden="1">#REF!</definedName>
    <definedName name="BEx1PBZ4BEFIPGMQXT9T8S4PZ2IM" localSheetId="8" hidden="1">#REF!</definedName>
    <definedName name="BEx1PBZ4BEFIPGMQXT9T8S4PZ2IM" localSheetId="7" hidden="1">#REF!</definedName>
    <definedName name="BEx1PBZ4BEFIPGMQXT9T8S4PZ2IM" localSheetId="6" hidden="1">#REF!</definedName>
    <definedName name="BEx1PBZ4BEFIPGMQXT9T8S4PZ2IM" localSheetId="3" hidden="1">#REF!</definedName>
    <definedName name="BEx1PBZ4BEFIPGMQXT9T8S4PZ2IM" localSheetId="1" hidden="1">#REF!</definedName>
    <definedName name="BEx1PBZ4BEFIPGMQXT9T8S4PZ2IM" hidden="1">#REF!</definedName>
    <definedName name="BEx1PJMAAUI73DAR3XUON2UMXTBS" localSheetId="16" hidden="1">#REF!</definedName>
    <definedName name="BEx1PJMAAUI73DAR3XUON2UMXTBS" localSheetId="15" hidden="1">#REF!</definedName>
    <definedName name="BEx1PJMAAUI73DAR3XUON2UMXTBS" localSheetId="14" hidden="1">#REF!</definedName>
    <definedName name="BEx1PJMAAUI73DAR3XUON2UMXTBS" localSheetId="13" hidden="1">#REF!</definedName>
    <definedName name="BEx1PJMAAUI73DAR3XUON2UMXTBS" localSheetId="12" hidden="1">#REF!</definedName>
    <definedName name="BEx1PJMAAUI73DAR3XUON2UMXTBS" localSheetId="11" hidden="1">#REF!</definedName>
    <definedName name="BEx1PJMAAUI73DAR3XUON2UMXTBS" localSheetId="10" hidden="1">#REF!</definedName>
    <definedName name="BEx1PJMAAUI73DAR3XUON2UMXTBS" localSheetId="9" hidden="1">#REF!</definedName>
    <definedName name="BEx1PJMAAUI73DAR3XUON2UMXTBS" localSheetId="8" hidden="1">#REF!</definedName>
    <definedName name="BEx1PJMAAUI73DAR3XUON2UMXTBS" localSheetId="7" hidden="1">#REF!</definedName>
    <definedName name="BEx1PJMAAUI73DAR3XUON2UMXTBS" localSheetId="6" hidden="1">#REF!</definedName>
    <definedName name="BEx1PJMAAUI73DAR3XUON2UMXTBS" localSheetId="3" hidden="1">#REF!</definedName>
    <definedName name="BEx1PJMAAUI73DAR3XUON2UMXTBS" localSheetId="1" hidden="1">#REF!</definedName>
    <definedName name="BEx1PJMAAUI73DAR3XUON2UMXTBS" hidden="1">#REF!</definedName>
    <definedName name="BEx1PLF2CFSXBZPVI6CJ534EIJDN" localSheetId="16" hidden="1">#REF!</definedName>
    <definedName name="BEx1PLF2CFSXBZPVI6CJ534EIJDN" localSheetId="15" hidden="1">#REF!</definedName>
    <definedName name="BEx1PLF2CFSXBZPVI6CJ534EIJDN" localSheetId="14" hidden="1">#REF!</definedName>
    <definedName name="BEx1PLF2CFSXBZPVI6CJ534EIJDN" localSheetId="13" hidden="1">#REF!</definedName>
    <definedName name="BEx1PLF2CFSXBZPVI6CJ534EIJDN" localSheetId="12" hidden="1">#REF!</definedName>
    <definedName name="BEx1PLF2CFSXBZPVI6CJ534EIJDN" localSheetId="11" hidden="1">#REF!</definedName>
    <definedName name="BEx1PLF2CFSXBZPVI6CJ534EIJDN" localSheetId="10" hidden="1">#REF!</definedName>
    <definedName name="BEx1PLF2CFSXBZPVI6CJ534EIJDN" localSheetId="9" hidden="1">#REF!</definedName>
    <definedName name="BEx1PLF2CFSXBZPVI6CJ534EIJDN" localSheetId="8" hidden="1">#REF!</definedName>
    <definedName name="BEx1PLF2CFSXBZPVI6CJ534EIJDN" localSheetId="7" hidden="1">#REF!</definedName>
    <definedName name="BEx1PLF2CFSXBZPVI6CJ534EIJDN" localSheetId="6" hidden="1">#REF!</definedName>
    <definedName name="BEx1PLF2CFSXBZPVI6CJ534EIJDN" localSheetId="3" hidden="1">#REF!</definedName>
    <definedName name="BEx1PLF2CFSXBZPVI6CJ534EIJDN" localSheetId="1" hidden="1">#REF!</definedName>
    <definedName name="BEx1PLF2CFSXBZPVI6CJ534EIJDN" hidden="1">#REF!</definedName>
    <definedName name="BEx1PMWZB2DO6EM9BKLUICZJ65HD" localSheetId="16" hidden="1">#REF!</definedName>
    <definedName name="BEx1PMWZB2DO6EM9BKLUICZJ65HD" localSheetId="15" hidden="1">#REF!</definedName>
    <definedName name="BEx1PMWZB2DO6EM9BKLUICZJ65HD" localSheetId="14" hidden="1">#REF!</definedName>
    <definedName name="BEx1PMWZB2DO6EM9BKLUICZJ65HD" localSheetId="13" hidden="1">#REF!</definedName>
    <definedName name="BEx1PMWZB2DO6EM9BKLUICZJ65HD" localSheetId="12" hidden="1">#REF!</definedName>
    <definedName name="BEx1PMWZB2DO6EM9BKLUICZJ65HD" localSheetId="11" hidden="1">#REF!</definedName>
    <definedName name="BEx1PMWZB2DO6EM9BKLUICZJ65HD" localSheetId="10" hidden="1">#REF!</definedName>
    <definedName name="BEx1PMWZB2DO6EM9BKLUICZJ65HD" localSheetId="9" hidden="1">#REF!</definedName>
    <definedName name="BEx1PMWZB2DO6EM9BKLUICZJ65HD" localSheetId="8" hidden="1">#REF!</definedName>
    <definedName name="BEx1PMWZB2DO6EM9BKLUICZJ65HD" localSheetId="7" hidden="1">#REF!</definedName>
    <definedName name="BEx1PMWZB2DO6EM9BKLUICZJ65HD" localSheetId="6" hidden="1">#REF!</definedName>
    <definedName name="BEx1PMWZB2DO6EM9BKLUICZJ65HD" localSheetId="3" hidden="1">#REF!</definedName>
    <definedName name="BEx1PMWZB2DO6EM9BKLUICZJ65HD" localSheetId="1" hidden="1">#REF!</definedName>
    <definedName name="BEx1PMWZB2DO6EM9BKLUICZJ65HD" hidden="1">#REF!</definedName>
    <definedName name="BEx1PU3X6U0EVLY9569KVBPAH7XU" localSheetId="16" hidden="1">#REF!</definedName>
    <definedName name="BEx1PU3X6U0EVLY9569KVBPAH7XU" localSheetId="15" hidden="1">#REF!</definedName>
    <definedName name="BEx1PU3X6U0EVLY9569KVBPAH7XU" localSheetId="14" hidden="1">#REF!</definedName>
    <definedName name="BEx1PU3X6U0EVLY9569KVBPAH7XU" localSheetId="13" hidden="1">#REF!</definedName>
    <definedName name="BEx1PU3X6U0EVLY9569KVBPAH7XU" localSheetId="12" hidden="1">#REF!</definedName>
    <definedName name="BEx1PU3X6U0EVLY9569KVBPAH7XU" localSheetId="11" hidden="1">#REF!</definedName>
    <definedName name="BEx1PU3X6U0EVLY9569KVBPAH7XU" localSheetId="10" hidden="1">#REF!</definedName>
    <definedName name="BEx1PU3X6U0EVLY9569KVBPAH7XU" localSheetId="9" hidden="1">#REF!</definedName>
    <definedName name="BEx1PU3X6U0EVLY9569KVBPAH7XU" localSheetId="8" hidden="1">#REF!</definedName>
    <definedName name="BEx1PU3X6U0EVLY9569KVBPAH7XU" localSheetId="7" hidden="1">#REF!</definedName>
    <definedName name="BEx1PU3X6U0EVLY9569KVBPAH7XU" localSheetId="6" hidden="1">#REF!</definedName>
    <definedName name="BEx1PU3X6U0EVLY9569KVBPAH7XU" localSheetId="3" hidden="1">#REF!</definedName>
    <definedName name="BEx1PU3X6U0EVLY9569KVBPAH7XU" localSheetId="1" hidden="1">#REF!</definedName>
    <definedName name="BEx1PU3X6U0EVLY9569KVBPAH7XU" hidden="1">#REF!</definedName>
    <definedName name="BEx1Q9OV5AOW28OUGRFCD3ZFVWC3" localSheetId="16" hidden="1">#REF!</definedName>
    <definedName name="BEx1Q9OV5AOW28OUGRFCD3ZFVWC3" localSheetId="15" hidden="1">#REF!</definedName>
    <definedName name="BEx1Q9OV5AOW28OUGRFCD3ZFVWC3" localSheetId="14" hidden="1">#REF!</definedName>
    <definedName name="BEx1Q9OV5AOW28OUGRFCD3ZFVWC3" localSheetId="13" hidden="1">#REF!</definedName>
    <definedName name="BEx1Q9OV5AOW28OUGRFCD3ZFVWC3" localSheetId="12" hidden="1">#REF!</definedName>
    <definedName name="BEx1Q9OV5AOW28OUGRFCD3ZFVWC3" localSheetId="11" hidden="1">#REF!</definedName>
    <definedName name="BEx1Q9OV5AOW28OUGRFCD3ZFVWC3" localSheetId="10" hidden="1">#REF!</definedName>
    <definedName name="BEx1Q9OV5AOW28OUGRFCD3ZFVWC3" localSheetId="9" hidden="1">#REF!</definedName>
    <definedName name="BEx1Q9OV5AOW28OUGRFCD3ZFVWC3" localSheetId="8" hidden="1">#REF!</definedName>
    <definedName name="BEx1Q9OV5AOW28OUGRFCD3ZFVWC3" localSheetId="7" hidden="1">#REF!</definedName>
    <definedName name="BEx1Q9OV5AOW28OUGRFCD3ZFVWC3" localSheetId="6" hidden="1">#REF!</definedName>
    <definedName name="BEx1Q9OV5AOW28OUGRFCD3ZFVWC3" localSheetId="3" hidden="1">#REF!</definedName>
    <definedName name="BEx1Q9OV5AOW28OUGRFCD3ZFVWC3" localSheetId="1" hidden="1">#REF!</definedName>
    <definedName name="BEx1Q9OV5AOW28OUGRFCD3ZFVWC3" hidden="1">#REF!</definedName>
    <definedName name="BEx1QA54J2A4I7IBQR19BTY28ZMR" localSheetId="16" hidden="1">#REF!</definedName>
    <definedName name="BEx1QA54J2A4I7IBQR19BTY28ZMR" localSheetId="15" hidden="1">#REF!</definedName>
    <definedName name="BEx1QA54J2A4I7IBQR19BTY28ZMR" localSheetId="14" hidden="1">#REF!</definedName>
    <definedName name="BEx1QA54J2A4I7IBQR19BTY28ZMR" localSheetId="13" hidden="1">#REF!</definedName>
    <definedName name="BEx1QA54J2A4I7IBQR19BTY28ZMR" localSheetId="12" hidden="1">#REF!</definedName>
    <definedName name="BEx1QA54J2A4I7IBQR19BTY28ZMR" localSheetId="11" hidden="1">#REF!</definedName>
    <definedName name="BEx1QA54J2A4I7IBQR19BTY28ZMR" localSheetId="10" hidden="1">#REF!</definedName>
    <definedName name="BEx1QA54J2A4I7IBQR19BTY28ZMR" localSheetId="9" hidden="1">#REF!</definedName>
    <definedName name="BEx1QA54J2A4I7IBQR19BTY28ZMR" localSheetId="8" hidden="1">#REF!</definedName>
    <definedName name="BEx1QA54J2A4I7IBQR19BTY28ZMR" localSheetId="7" hidden="1">#REF!</definedName>
    <definedName name="BEx1QA54J2A4I7IBQR19BTY28ZMR" localSheetId="6" hidden="1">#REF!</definedName>
    <definedName name="BEx1QA54J2A4I7IBQR19BTY28ZMR" localSheetId="3" hidden="1">#REF!</definedName>
    <definedName name="BEx1QA54J2A4I7IBQR19BTY28ZMR" localSheetId="1" hidden="1">#REF!</definedName>
    <definedName name="BEx1QA54J2A4I7IBQR19BTY28ZMR" hidden="1">#REF!</definedName>
    <definedName name="BEx1QD50TNYYZ6YO943BWHPB9UD9" localSheetId="16" hidden="1">#REF!</definedName>
    <definedName name="BEx1QD50TNYYZ6YO943BWHPB9UD9" localSheetId="15" hidden="1">#REF!</definedName>
    <definedName name="BEx1QD50TNYYZ6YO943BWHPB9UD9" localSheetId="14" hidden="1">#REF!</definedName>
    <definedName name="BEx1QD50TNYYZ6YO943BWHPB9UD9" localSheetId="13" hidden="1">#REF!</definedName>
    <definedName name="BEx1QD50TNYYZ6YO943BWHPB9UD9" localSheetId="12" hidden="1">#REF!</definedName>
    <definedName name="BEx1QD50TNYYZ6YO943BWHPB9UD9" localSheetId="11" hidden="1">#REF!</definedName>
    <definedName name="BEx1QD50TNYYZ6YO943BWHPB9UD9" localSheetId="10" hidden="1">#REF!</definedName>
    <definedName name="BEx1QD50TNYYZ6YO943BWHPB9UD9" localSheetId="9" hidden="1">#REF!</definedName>
    <definedName name="BEx1QD50TNYYZ6YO943BWHPB9UD9" localSheetId="8" hidden="1">#REF!</definedName>
    <definedName name="BEx1QD50TNYYZ6YO943BWHPB9UD9" localSheetId="7" hidden="1">#REF!</definedName>
    <definedName name="BEx1QD50TNYYZ6YO943BWHPB9UD9" localSheetId="6" hidden="1">#REF!</definedName>
    <definedName name="BEx1QD50TNYYZ6YO943BWHPB9UD9" localSheetId="3" hidden="1">#REF!</definedName>
    <definedName name="BEx1QD50TNYYZ6YO943BWHPB9UD9" localSheetId="1" hidden="1">#REF!</definedName>
    <definedName name="BEx1QD50TNYYZ6YO943BWHPB9UD9" hidden="1">#REF!</definedName>
    <definedName name="BEx1QMQAHG3KQUK59DVM68SWKZIZ" localSheetId="16" hidden="1">#REF!</definedName>
    <definedName name="BEx1QMQAHG3KQUK59DVM68SWKZIZ" localSheetId="15" hidden="1">#REF!</definedName>
    <definedName name="BEx1QMQAHG3KQUK59DVM68SWKZIZ" localSheetId="14" hidden="1">#REF!</definedName>
    <definedName name="BEx1QMQAHG3KQUK59DVM68SWKZIZ" localSheetId="13" hidden="1">#REF!</definedName>
    <definedName name="BEx1QMQAHG3KQUK59DVM68SWKZIZ" localSheetId="12" hidden="1">#REF!</definedName>
    <definedName name="BEx1QMQAHG3KQUK59DVM68SWKZIZ" localSheetId="11" hidden="1">#REF!</definedName>
    <definedName name="BEx1QMQAHG3KQUK59DVM68SWKZIZ" localSheetId="10" hidden="1">#REF!</definedName>
    <definedName name="BEx1QMQAHG3KQUK59DVM68SWKZIZ" localSheetId="9" hidden="1">#REF!</definedName>
    <definedName name="BEx1QMQAHG3KQUK59DVM68SWKZIZ" localSheetId="8" hidden="1">#REF!</definedName>
    <definedName name="BEx1QMQAHG3KQUK59DVM68SWKZIZ" localSheetId="7" hidden="1">#REF!</definedName>
    <definedName name="BEx1QMQAHG3KQUK59DVM68SWKZIZ" localSheetId="6" hidden="1">#REF!</definedName>
    <definedName name="BEx1QMQAHG3KQUK59DVM68SWKZIZ" localSheetId="3" hidden="1">#REF!</definedName>
    <definedName name="BEx1QMQAHG3KQUK59DVM68SWKZIZ" localSheetId="1" hidden="1">#REF!</definedName>
    <definedName name="BEx1QMQAHG3KQUK59DVM68SWKZIZ" hidden="1">#REF!</definedName>
    <definedName name="BEx1R9YFKJCMSEST8OVCAO5E47FO" localSheetId="16" hidden="1">#REF!</definedName>
    <definedName name="BEx1R9YFKJCMSEST8OVCAO5E47FO" localSheetId="15" hidden="1">#REF!</definedName>
    <definedName name="BEx1R9YFKJCMSEST8OVCAO5E47FO" localSheetId="14" hidden="1">#REF!</definedName>
    <definedName name="BEx1R9YFKJCMSEST8OVCAO5E47FO" localSheetId="13" hidden="1">#REF!</definedName>
    <definedName name="BEx1R9YFKJCMSEST8OVCAO5E47FO" localSheetId="12" hidden="1">#REF!</definedName>
    <definedName name="BEx1R9YFKJCMSEST8OVCAO5E47FO" localSheetId="11" hidden="1">#REF!</definedName>
    <definedName name="BEx1R9YFKJCMSEST8OVCAO5E47FO" localSheetId="10" hidden="1">#REF!</definedName>
    <definedName name="BEx1R9YFKJCMSEST8OVCAO5E47FO" localSheetId="9" hidden="1">#REF!</definedName>
    <definedName name="BEx1R9YFKJCMSEST8OVCAO5E47FO" localSheetId="8" hidden="1">#REF!</definedName>
    <definedName name="BEx1R9YFKJCMSEST8OVCAO5E47FO" localSheetId="7" hidden="1">#REF!</definedName>
    <definedName name="BEx1R9YFKJCMSEST8OVCAO5E47FO" localSheetId="6" hidden="1">#REF!</definedName>
    <definedName name="BEx1R9YFKJCMSEST8OVCAO5E47FO" localSheetId="3" hidden="1">#REF!</definedName>
    <definedName name="BEx1R9YFKJCMSEST8OVCAO5E47FO" localSheetId="1" hidden="1">#REF!</definedName>
    <definedName name="BEx1R9YFKJCMSEST8OVCAO5E47FO" hidden="1">#REF!</definedName>
    <definedName name="BEx1RBGC06B3T52OIC0EQ1KGVP1I" localSheetId="16" hidden="1">#REF!</definedName>
    <definedName name="BEx1RBGC06B3T52OIC0EQ1KGVP1I" localSheetId="15" hidden="1">#REF!</definedName>
    <definedName name="BEx1RBGC06B3T52OIC0EQ1KGVP1I" localSheetId="14" hidden="1">#REF!</definedName>
    <definedName name="BEx1RBGC06B3T52OIC0EQ1KGVP1I" localSheetId="13" hidden="1">#REF!</definedName>
    <definedName name="BEx1RBGC06B3T52OIC0EQ1KGVP1I" localSheetId="12" hidden="1">#REF!</definedName>
    <definedName name="BEx1RBGC06B3T52OIC0EQ1KGVP1I" localSheetId="11" hidden="1">#REF!</definedName>
    <definedName name="BEx1RBGC06B3T52OIC0EQ1KGVP1I" localSheetId="10" hidden="1">#REF!</definedName>
    <definedName name="BEx1RBGC06B3T52OIC0EQ1KGVP1I" localSheetId="9" hidden="1">#REF!</definedName>
    <definedName name="BEx1RBGC06B3T52OIC0EQ1KGVP1I" localSheetId="8" hidden="1">#REF!</definedName>
    <definedName name="BEx1RBGC06B3T52OIC0EQ1KGVP1I" localSheetId="7" hidden="1">#REF!</definedName>
    <definedName name="BEx1RBGC06B3T52OIC0EQ1KGVP1I" localSheetId="6" hidden="1">#REF!</definedName>
    <definedName name="BEx1RBGC06B3T52OIC0EQ1KGVP1I" localSheetId="3" hidden="1">#REF!</definedName>
    <definedName name="BEx1RBGC06B3T52OIC0EQ1KGVP1I" localSheetId="1" hidden="1">#REF!</definedName>
    <definedName name="BEx1RBGC06B3T52OIC0EQ1KGVP1I" hidden="1">#REF!</definedName>
    <definedName name="BEx1RRC7X4NI1CU4EO5XYE2GVARJ" localSheetId="16" hidden="1">#REF!</definedName>
    <definedName name="BEx1RRC7X4NI1CU4EO5XYE2GVARJ" localSheetId="15" hidden="1">#REF!</definedName>
    <definedName name="BEx1RRC7X4NI1CU4EO5XYE2GVARJ" localSheetId="14" hidden="1">#REF!</definedName>
    <definedName name="BEx1RRC7X4NI1CU4EO5XYE2GVARJ" localSheetId="13" hidden="1">#REF!</definedName>
    <definedName name="BEx1RRC7X4NI1CU4EO5XYE2GVARJ" localSheetId="12" hidden="1">#REF!</definedName>
    <definedName name="BEx1RRC7X4NI1CU4EO5XYE2GVARJ" localSheetId="11" hidden="1">#REF!</definedName>
    <definedName name="BEx1RRC7X4NI1CU4EO5XYE2GVARJ" localSheetId="10" hidden="1">#REF!</definedName>
    <definedName name="BEx1RRC7X4NI1CU4EO5XYE2GVARJ" localSheetId="9" hidden="1">#REF!</definedName>
    <definedName name="BEx1RRC7X4NI1CU4EO5XYE2GVARJ" localSheetId="8" hidden="1">#REF!</definedName>
    <definedName name="BEx1RRC7X4NI1CU4EO5XYE2GVARJ" localSheetId="7" hidden="1">#REF!</definedName>
    <definedName name="BEx1RRC7X4NI1CU4EO5XYE2GVARJ" localSheetId="6" hidden="1">#REF!</definedName>
    <definedName name="BEx1RRC7X4NI1CU4EO5XYE2GVARJ" localSheetId="3" hidden="1">#REF!</definedName>
    <definedName name="BEx1RRC7X4NI1CU4EO5XYE2GVARJ" localSheetId="1" hidden="1">#REF!</definedName>
    <definedName name="BEx1RRC7X4NI1CU4EO5XYE2GVARJ" hidden="1">#REF!</definedName>
    <definedName name="BEx1RZA1NCGT832L7EMR7GMF588W" localSheetId="16" hidden="1">#REF!</definedName>
    <definedName name="BEx1RZA1NCGT832L7EMR7GMF588W" localSheetId="15" hidden="1">#REF!</definedName>
    <definedName name="BEx1RZA1NCGT832L7EMR7GMF588W" localSheetId="14" hidden="1">#REF!</definedName>
    <definedName name="BEx1RZA1NCGT832L7EMR7GMF588W" localSheetId="13" hidden="1">#REF!</definedName>
    <definedName name="BEx1RZA1NCGT832L7EMR7GMF588W" localSheetId="12" hidden="1">#REF!</definedName>
    <definedName name="BEx1RZA1NCGT832L7EMR7GMF588W" localSheetId="11" hidden="1">#REF!</definedName>
    <definedName name="BEx1RZA1NCGT832L7EMR7GMF588W" localSheetId="10" hidden="1">#REF!</definedName>
    <definedName name="BEx1RZA1NCGT832L7EMR7GMF588W" localSheetId="9" hidden="1">#REF!</definedName>
    <definedName name="BEx1RZA1NCGT832L7EMR7GMF588W" localSheetId="8" hidden="1">#REF!</definedName>
    <definedName name="BEx1RZA1NCGT832L7EMR7GMF588W" localSheetId="7" hidden="1">#REF!</definedName>
    <definedName name="BEx1RZA1NCGT832L7EMR7GMF588W" localSheetId="6" hidden="1">#REF!</definedName>
    <definedName name="BEx1RZA1NCGT832L7EMR7GMF588W" localSheetId="3" hidden="1">#REF!</definedName>
    <definedName name="BEx1RZA1NCGT832L7EMR7GMF588W" localSheetId="1" hidden="1">#REF!</definedName>
    <definedName name="BEx1RZA1NCGT832L7EMR7GMF588W" hidden="1">#REF!</definedName>
    <definedName name="BEx1S0XGIPUSZQUCSGWSK10GKW7Y" localSheetId="16" hidden="1">#REF!</definedName>
    <definedName name="BEx1S0XGIPUSZQUCSGWSK10GKW7Y" localSheetId="15" hidden="1">#REF!</definedName>
    <definedName name="BEx1S0XGIPUSZQUCSGWSK10GKW7Y" localSheetId="14" hidden="1">#REF!</definedName>
    <definedName name="BEx1S0XGIPUSZQUCSGWSK10GKW7Y" localSheetId="13" hidden="1">#REF!</definedName>
    <definedName name="BEx1S0XGIPUSZQUCSGWSK10GKW7Y" localSheetId="12" hidden="1">#REF!</definedName>
    <definedName name="BEx1S0XGIPUSZQUCSGWSK10GKW7Y" localSheetId="11" hidden="1">#REF!</definedName>
    <definedName name="BEx1S0XGIPUSZQUCSGWSK10GKW7Y" localSheetId="10" hidden="1">#REF!</definedName>
    <definedName name="BEx1S0XGIPUSZQUCSGWSK10GKW7Y" localSheetId="9" hidden="1">#REF!</definedName>
    <definedName name="BEx1S0XGIPUSZQUCSGWSK10GKW7Y" localSheetId="8" hidden="1">#REF!</definedName>
    <definedName name="BEx1S0XGIPUSZQUCSGWSK10GKW7Y" localSheetId="7" hidden="1">#REF!</definedName>
    <definedName name="BEx1S0XGIPUSZQUCSGWSK10GKW7Y" localSheetId="6" hidden="1">#REF!</definedName>
    <definedName name="BEx1S0XGIPUSZQUCSGWSK10GKW7Y" localSheetId="3" hidden="1">#REF!</definedName>
    <definedName name="BEx1S0XGIPUSZQUCSGWSK10GKW7Y" localSheetId="1" hidden="1">#REF!</definedName>
    <definedName name="BEx1S0XGIPUSZQUCSGWSK10GKW7Y" hidden="1">#REF!</definedName>
    <definedName name="BEx1S5VFNKIXHTTCWSV60UC50EZ8" localSheetId="16" hidden="1">#REF!</definedName>
    <definedName name="BEx1S5VFNKIXHTTCWSV60UC50EZ8" localSheetId="15" hidden="1">#REF!</definedName>
    <definedName name="BEx1S5VFNKIXHTTCWSV60UC50EZ8" localSheetId="14" hidden="1">#REF!</definedName>
    <definedName name="BEx1S5VFNKIXHTTCWSV60UC50EZ8" localSheetId="13" hidden="1">#REF!</definedName>
    <definedName name="BEx1S5VFNKIXHTTCWSV60UC50EZ8" localSheetId="12" hidden="1">#REF!</definedName>
    <definedName name="BEx1S5VFNKIXHTTCWSV60UC50EZ8" localSheetId="11" hidden="1">#REF!</definedName>
    <definedName name="BEx1S5VFNKIXHTTCWSV60UC50EZ8" localSheetId="10" hidden="1">#REF!</definedName>
    <definedName name="BEx1S5VFNKIXHTTCWSV60UC50EZ8" localSheetId="9" hidden="1">#REF!</definedName>
    <definedName name="BEx1S5VFNKIXHTTCWSV60UC50EZ8" localSheetId="8" hidden="1">#REF!</definedName>
    <definedName name="BEx1S5VFNKIXHTTCWSV60UC50EZ8" localSheetId="7" hidden="1">#REF!</definedName>
    <definedName name="BEx1S5VFNKIXHTTCWSV60UC50EZ8" localSheetId="6" hidden="1">#REF!</definedName>
    <definedName name="BEx1S5VFNKIXHTTCWSV60UC50EZ8" localSheetId="3" hidden="1">#REF!</definedName>
    <definedName name="BEx1S5VFNKIXHTTCWSV60UC50EZ8" localSheetId="1" hidden="1">#REF!</definedName>
    <definedName name="BEx1S5VFNKIXHTTCWSV60UC50EZ8" hidden="1">#REF!</definedName>
    <definedName name="BEx1SK3U02H0RGKEYXW7ZMCEOF3V" localSheetId="16" hidden="1">#REF!</definedName>
    <definedName name="BEx1SK3U02H0RGKEYXW7ZMCEOF3V" localSheetId="15" hidden="1">#REF!</definedName>
    <definedName name="BEx1SK3U02H0RGKEYXW7ZMCEOF3V" localSheetId="14" hidden="1">#REF!</definedName>
    <definedName name="BEx1SK3U02H0RGKEYXW7ZMCEOF3V" localSheetId="13" hidden="1">#REF!</definedName>
    <definedName name="BEx1SK3U02H0RGKEYXW7ZMCEOF3V" localSheetId="12" hidden="1">#REF!</definedName>
    <definedName name="BEx1SK3U02H0RGKEYXW7ZMCEOF3V" localSheetId="11" hidden="1">#REF!</definedName>
    <definedName name="BEx1SK3U02H0RGKEYXW7ZMCEOF3V" localSheetId="10" hidden="1">#REF!</definedName>
    <definedName name="BEx1SK3U02H0RGKEYXW7ZMCEOF3V" localSheetId="9" hidden="1">#REF!</definedName>
    <definedName name="BEx1SK3U02H0RGKEYXW7ZMCEOF3V" localSheetId="8" hidden="1">#REF!</definedName>
    <definedName name="BEx1SK3U02H0RGKEYXW7ZMCEOF3V" localSheetId="7" hidden="1">#REF!</definedName>
    <definedName name="BEx1SK3U02H0RGKEYXW7ZMCEOF3V" localSheetId="6" hidden="1">#REF!</definedName>
    <definedName name="BEx1SK3U02H0RGKEYXW7ZMCEOF3V" localSheetId="3" hidden="1">#REF!</definedName>
    <definedName name="BEx1SK3U02H0RGKEYXW7ZMCEOF3V" localSheetId="1" hidden="1">#REF!</definedName>
    <definedName name="BEx1SK3U02H0RGKEYXW7ZMCEOF3V" hidden="1">#REF!</definedName>
    <definedName name="BEx1SSNEZINBJT29QVS62VS1THT4" localSheetId="16" hidden="1">#REF!</definedName>
    <definedName name="BEx1SSNEZINBJT29QVS62VS1THT4" localSheetId="15" hidden="1">#REF!</definedName>
    <definedName name="BEx1SSNEZINBJT29QVS62VS1THT4" localSheetId="14" hidden="1">#REF!</definedName>
    <definedName name="BEx1SSNEZINBJT29QVS62VS1THT4" localSheetId="13" hidden="1">#REF!</definedName>
    <definedName name="BEx1SSNEZINBJT29QVS62VS1THT4" localSheetId="12" hidden="1">#REF!</definedName>
    <definedName name="BEx1SSNEZINBJT29QVS62VS1THT4" localSheetId="11" hidden="1">#REF!</definedName>
    <definedName name="BEx1SSNEZINBJT29QVS62VS1THT4" localSheetId="10" hidden="1">#REF!</definedName>
    <definedName name="BEx1SSNEZINBJT29QVS62VS1THT4" localSheetId="9" hidden="1">#REF!</definedName>
    <definedName name="BEx1SSNEZINBJT29QVS62VS1THT4" localSheetId="8" hidden="1">#REF!</definedName>
    <definedName name="BEx1SSNEZINBJT29QVS62VS1THT4" localSheetId="7" hidden="1">#REF!</definedName>
    <definedName name="BEx1SSNEZINBJT29QVS62VS1THT4" localSheetId="6" hidden="1">#REF!</definedName>
    <definedName name="BEx1SSNEZINBJT29QVS62VS1THT4" localSheetId="3" hidden="1">#REF!</definedName>
    <definedName name="BEx1SSNEZINBJT29QVS62VS1THT4" localSheetId="1" hidden="1">#REF!</definedName>
    <definedName name="BEx1SSNEZINBJT29QVS62VS1THT4" hidden="1">#REF!</definedName>
    <definedName name="BEx1SVNCHNANBJIDIQVB8AFK4HAN" localSheetId="16" hidden="1">#REF!</definedName>
    <definedName name="BEx1SVNCHNANBJIDIQVB8AFK4HAN" localSheetId="15" hidden="1">#REF!</definedName>
    <definedName name="BEx1SVNCHNANBJIDIQVB8AFK4HAN" localSheetId="14" hidden="1">#REF!</definedName>
    <definedName name="BEx1SVNCHNANBJIDIQVB8AFK4HAN" localSheetId="13" hidden="1">#REF!</definedName>
    <definedName name="BEx1SVNCHNANBJIDIQVB8AFK4HAN" localSheetId="12" hidden="1">#REF!</definedName>
    <definedName name="BEx1SVNCHNANBJIDIQVB8AFK4HAN" localSheetId="11" hidden="1">#REF!</definedName>
    <definedName name="BEx1SVNCHNANBJIDIQVB8AFK4HAN" localSheetId="10" hidden="1">#REF!</definedName>
    <definedName name="BEx1SVNCHNANBJIDIQVB8AFK4HAN" localSheetId="9" hidden="1">#REF!</definedName>
    <definedName name="BEx1SVNCHNANBJIDIQVB8AFK4HAN" localSheetId="8" hidden="1">#REF!</definedName>
    <definedName name="BEx1SVNCHNANBJIDIQVB8AFK4HAN" localSheetId="7" hidden="1">#REF!</definedName>
    <definedName name="BEx1SVNCHNANBJIDIQVB8AFK4HAN" localSheetId="6" hidden="1">#REF!</definedName>
    <definedName name="BEx1SVNCHNANBJIDIQVB8AFK4HAN" localSheetId="3" hidden="1">#REF!</definedName>
    <definedName name="BEx1SVNCHNANBJIDIQVB8AFK4HAN" localSheetId="1" hidden="1">#REF!</definedName>
    <definedName name="BEx1SVNCHNANBJIDIQVB8AFK4HAN" hidden="1">#REF!</definedName>
    <definedName name="BEx1SY74DYVEPAQ9TGGGXKJA025O" localSheetId="16" hidden="1">#REF!</definedName>
    <definedName name="BEx1SY74DYVEPAQ9TGGGXKJA025O" localSheetId="15" hidden="1">#REF!</definedName>
    <definedName name="BEx1SY74DYVEPAQ9TGGGXKJA025O" localSheetId="14" hidden="1">#REF!</definedName>
    <definedName name="BEx1SY74DYVEPAQ9TGGGXKJA025O" localSheetId="13" hidden="1">#REF!</definedName>
    <definedName name="BEx1SY74DYVEPAQ9TGGGXKJA025O" localSheetId="12" hidden="1">#REF!</definedName>
    <definedName name="BEx1SY74DYVEPAQ9TGGGXKJA025O" localSheetId="11" hidden="1">#REF!</definedName>
    <definedName name="BEx1SY74DYVEPAQ9TGGGXKJA025O" localSheetId="10" hidden="1">#REF!</definedName>
    <definedName name="BEx1SY74DYVEPAQ9TGGGXKJA025O" localSheetId="9" hidden="1">#REF!</definedName>
    <definedName name="BEx1SY74DYVEPAQ9TGGGXKJA025O" localSheetId="8" hidden="1">#REF!</definedName>
    <definedName name="BEx1SY74DYVEPAQ9TGGGXKJA025O" localSheetId="7" hidden="1">#REF!</definedName>
    <definedName name="BEx1SY74DYVEPAQ9TGGGXKJA025O" localSheetId="6" hidden="1">#REF!</definedName>
    <definedName name="BEx1SY74DYVEPAQ9TGGGXKJA025O" localSheetId="3" hidden="1">#REF!</definedName>
    <definedName name="BEx1SY74DYVEPAQ9TGGGXKJA025O" localSheetId="1" hidden="1">#REF!</definedName>
    <definedName name="BEx1SY74DYVEPAQ9TGGGXKJA025O" hidden="1">#REF!</definedName>
    <definedName name="BEx1TJ0WLS9O7KNSGIPWTYHDYI1D" localSheetId="16" hidden="1">#REF!</definedName>
    <definedName name="BEx1TJ0WLS9O7KNSGIPWTYHDYI1D" localSheetId="15" hidden="1">#REF!</definedName>
    <definedName name="BEx1TJ0WLS9O7KNSGIPWTYHDYI1D" localSheetId="14" hidden="1">#REF!</definedName>
    <definedName name="BEx1TJ0WLS9O7KNSGIPWTYHDYI1D" localSheetId="13" hidden="1">#REF!</definedName>
    <definedName name="BEx1TJ0WLS9O7KNSGIPWTYHDYI1D" localSheetId="12" hidden="1">#REF!</definedName>
    <definedName name="BEx1TJ0WLS9O7KNSGIPWTYHDYI1D" localSheetId="11" hidden="1">#REF!</definedName>
    <definedName name="BEx1TJ0WLS9O7KNSGIPWTYHDYI1D" localSheetId="10" hidden="1">#REF!</definedName>
    <definedName name="BEx1TJ0WLS9O7KNSGIPWTYHDYI1D" localSheetId="9" hidden="1">#REF!</definedName>
    <definedName name="BEx1TJ0WLS9O7KNSGIPWTYHDYI1D" localSheetId="8" hidden="1">#REF!</definedName>
    <definedName name="BEx1TJ0WLS9O7KNSGIPWTYHDYI1D" localSheetId="7" hidden="1">#REF!</definedName>
    <definedName name="BEx1TJ0WLS9O7KNSGIPWTYHDYI1D" localSheetId="6" hidden="1">#REF!</definedName>
    <definedName name="BEx1TJ0WLS9O7KNSGIPWTYHDYI1D" localSheetId="3" hidden="1">#REF!</definedName>
    <definedName name="BEx1TJ0WLS9O7KNSGIPWTYHDYI1D" localSheetId="1" hidden="1">#REF!</definedName>
    <definedName name="BEx1TJ0WLS9O7KNSGIPWTYHDYI1D" hidden="1">#REF!</definedName>
    <definedName name="BEx1TUPQAYGAI13ZC7FU1FJXFAPM" localSheetId="16" hidden="1">#REF!</definedName>
    <definedName name="BEx1TUPQAYGAI13ZC7FU1FJXFAPM" localSheetId="15" hidden="1">#REF!</definedName>
    <definedName name="BEx1TUPQAYGAI13ZC7FU1FJXFAPM" localSheetId="14" hidden="1">#REF!</definedName>
    <definedName name="BEx1TUPQAYGAI13ZC7FU1FJXFAPM" localSheetId="13" hidden="1">#REF!</definedName>
    <definedName name="BEx1TUPQAYGAI13ZC7FU1FJXFAPM" localSheetId="12" hidden="1">#REF!</definedName>
    <definedName name="BEx1TUPQAYGAI13ZC7FU1FJXFAPM" localSheetId="11" hidden="1">#REF!</definedName>
    <definedName name="BEx1TUPQAYGAI13ZC7FU1FJXFAPM" localSheetId="10" hidden="1">#REF!</definedName>
    <definedName name="BEx1TUPQAYGAI13ZC7FU1FJXFAPM" localSheetId="9" hidden="1">#REF!</definedName>
    <definedName name="BEx1TUPQAYGAI13ZC7FU1FJXFAPM" localSheetId="8" hidden="1">#REF!</definedName>
    <definedName name="BEx1TUPQAYGAI13ZC7FU1FJXFAPM" localSheetId="7" hidden="1">#REF!</definedName>
    <definedName name="BEx1TUPQAYGAI13ZC7FU1FJXFAPM" localSheetId="6" hidden="1">#REF!</definedName>
    <definedName name="BEx1TUPQAYGAI13ZC7FU1FJXFAPM" localSheetId="3" hidden="1">#REF!</definedName>
    <definedName name="BEx1TUPQAYGAI13ZC7FU1FJXFAPM" localSheetId="1" hidden="1">#REF!</definedName>
    <definedName name="BEx1TUPQAYGAI13ZC7FU1FJXFAPM" hidden="1">#REF!</definedName>
    <definedName name="BEx1TY0F9W7EOF31FZXITWEYBSRT" localSheetId="16" hidden="1">#REF!</definedName>
    <definedName name="BEx1TY0F9W7EOF31FZXITWEYBSRT" localSheetId="15" hidden="1">#REF!</definedName>
    <definedName name="BEx1TY0F9W7EOF31FZXITWEYBSRT" localSheetId="14" hidden="1">#REF!</definedName>
    <definedName name="BEx1TY0F9W7EOF31FZXITWEYBSRT" localSheetId="13" hidden="1">#REF!</definedName>
    <definedName name="BEx1TY0F9W7EOF31FZXITWEYBSRT" localSheetId="12" hidden="1">#REF!</definedName>
    <definedName name="BEx1TY0F9W7EOF31FZXITWEYBSRT" localSheetId="11" hidden="1">#REF!</definedName>
    <definedName name="BEx1TY0F9W7EOF31FZXITWEYBSRT" localSheetId="10" hidden="1">#REF!</definedName>
    <definedName name="BEx1TY0F9W7EOF31FZXITWEYBSRT" localSheetId="9" hidden="1">#REF!</definedName>
    <definedName name="BEx1TY0F9W7EOF31FZXITWEYBSRT" localSheetId="8" hidden="1">#REF!</definedName>
    <definedName name="BEx1TY0F9W7EOF31FZXITWEYBSRT" localSheetId="7" hidden="1">#REF!</definedName>
    <definedName name="BEx1TY0F9W7EOF31FZXITWEYBSRT" localSheetId="6" hidden="1">#REF!</definedName>
    <definedName name="BEx1TY0F9W7EOF31FZXITWEYBSRT" localSheetId="3" hidden="1">#REF!</definedName>
    <definedName name="BEx1TY0F9W7EOF31FZXITWEYBSRT" localSheetId="1" hidden="1">#REF!</definedName>
    <definedName name="BEx1TY0F9W7EOF31FZXITWEYBSRT" hidden="1">#REF!</definedName>
    <definedName name="BEx1U7WFO8OZKB1EBF4H386JW91L" localSheetId="16" hidden="1">#REF!</definedName>
    <definedName name="BEx1U7WFO8OZKB1EBF4H386JW91L" localSheetId="15" hidden="1">#REF!</definedName>
    <definedName name="BEx1U7WFO8OZKB1EBF4H386JW91L" localSheetId="14" hidden="1">#REF!</definedName>
    <definedName name="BEx1U7WFO8OZKB1EBF4H386JW91L" localSheetId="13" hidden="1">#REF!</definedName>
    <definedName name="BEx1U7WFO8OZKB1EBF4H386JW91L" localSheetId="12" hidden="1">#REF!</definedName>
    <definedName name="BEx1U7WFO8OZKB1EBF4H386JW91L" localSheetId="11" hidden="1">#REF!</definedName>
    <definedName name="BEx1U7WFO8OZKB1EBF4H386JW91L" localSheetId="10" hidden="1">#REF!</definedName>
    <definedName name="BEx1U7WFO8OZKB1EBF4H386JW91L" localSheetId="9" hidden="1">#REF!</definedName>
    <definedName name="BEx1U7WFO8OZKB1EBF4H386JW91L" localSheetId="8" hidden="1">#REF!</definedName>
    <definedName name="BEx1U7WFO8OZKB1EBF4H386JW91L" localSheetId="7" hidden="1">#REF!</definedName>
    <definedName name="BEx1U7WFO8OZKB1EBF4H386JW91L" localSheetId="6" hidden="1">#REF!</definedName>
    <definedName name="BEx1U7WFO8OZKB1EBF4H386JW91L" localSheetId="3" hidden="1">#REF!</definedName>
    <definedName name="BEx1U7WFO8OZKB1EBF4H386JW91L" localSheetId="1" hidden="1">#REF!</definedName>
    <definedName name="BEx1U7WFO8OZKB1EBF4H386JW91L" hidden="1">#REF!</definedName>
    <definedName name="BEx1U87938YR9N6HYI24KVBKLOS3" localSheetId="16" hidden="1">#REF!</definedName>
    <definedName name="BEx1U87938YR9N6HYI24KVBKLOS3" localSheetId="15" hidden="1">#REF!</definedName>
    <definedName name="BEx1U87938YR9N6HYI24KVBKLOS3" localSheetId="14" hidden="1">#REF!</definedName>
    <definedName name="BEx1U87938YR9N6HYI24KVBKLOS3" localSheetId="13" hidden="1">#REF!</definedName>
    <definedName name="BEx1U87938YR9N6HYI24KVBKLOS3" localSheetId="12" hidden="1">#REF!</definedName>
    <definedName name="BEx1U87938YR9N6HYI24KVBKLOS3" localSheetId="11" hidden="1">#REF!</definedName>
    <definedName name="BEx1U87938YR9N6HYI24KVBKLOS3" localSheetId="10" hidden="1">#REF!</definedName>
    <definedName name="BEx1U87938YR9N6HYI24KVBKLOS3" localSheetId="9" hidden="1">#REF!</definedName>
    <definedName name="BEx1U87938YR9N6HYI24KVBKLOS3" localSheetId="8" hidden="1">#REF!</definedName>
    <definedName name="BEx1U87938YR9N6HYI24KVBKLOS3" localSheetId="7" hidden="1">#REF!</definedName>
    <definedName name="BEx1U87938YR9N6HYI24KVBKLOS3" localSheetId="6" hidden="1">#REF!</definedName>
    <definedName name="BEx1U87938YR9N6HYI24KVBKLOS3" localSheetId="3" hidden="1">#REF!</definedName>
    <definedName name="BEx1U87938YR9N6HYI24KVBKLOS3" localSheetId="1" hidden="1">#REF!</definedName>
    <definedName name="BEx1U87938YR9N6HYI24KVBKLOS3" hidden="1">#REF!</definedName>
    <definedName name="BEx1U9P6VQWSVRICLZR9DYRMN61U" localSheetId="16" hidden="1">#REF!</definedName>
    <definedName name="BEx1U9P6VQWSVRICLZR9DYRMN61U" localSheetId="15" hidden="1">#REF!</definedName>
    <definedName name="BEx1U9P6VQWSVRICLZR9DYRMN61U" localSheetId="14" hidden="1">#REF!</definedName>
    <definedName name="BEx1U9P6VQWSVRICLZR9DYRMN61U" localSheetId="13" hidden="1">#REF!</definedName>
    <definedName name="BEx1U9P6VQWSVRICLZR9DYRMN61U" localSheetId="12" hidden="1">#REF!</definedName>
    <definedName name="BEx1U9P6VQWSVRICLZR9DYRMN61U" localSheetId="11" hidden="1">#REF!</definedName>
    <definedName name="BEx1U9P6VQWSVRICLZR9DYRMN61U" localSheetId="10" hidden="1">#REF!</definedName>
    <definedName name="BEx1U9P6VQWSVRICLZR9DYRMN61U" localSheetId="9" hidden="1">#REF!</definedName>
    <definedName name="BEx1U9P6VQWSVRICLZR9DYRMN61U" localSheetId="8" hidden="1">#REF!</definedName>
    <definedName name="BEx1U9P6VQWSVRICLZR9DYRMN61U" localSheetId="7" hidden="1">#REF!</definedName>
    <definedName name="BEx1U9P6VQWSVRICLZR9DYRMN61U" localSheetId="6" hidden="1">#REF!</definedName>
    <definedName name="BEx1U9P6VQWSVRICLZR9DYRMN61U" localSheetId="3" hidden="1">#REF!</definedName>
    <definedName name="BEx1U9P6VQWSVRICLZR9DYRMN61U" localSheetId="1" hidden="1">#REF!</definedName>
    <definedName name="BEx1U9P6VQWSVRICLZR9DYRMN61U" hidden="1">#REF!</definedName>
    <definedName name="BEx1UESH4KDWHYESQU2IE55RS3LI" localSheetId="16" hidden="1">#REF!</definedName>
    <definedName name="BEx1UESH4KDWHYESQU2IE55RS3LI" localSheetId="15" hidden="1">#REF!</definedName>
    <definedName name="BEx1UESH4KDWHYESQU2IE55RS3LI" localSheetId="14" hidden="1">#REF!</definedName>
    <definedName name="BEx1UESH4KDWHYESQU2IE55RS3LI" localSheetId="13" hidden="1">#REF!</definedName>
    <definedName name="BEx1UESH4KDWHYESQU2IE55RS3LI" localSheetId="12" hidden="1">#REF!</definedName>
    <definedName name="BEx1UESH4KDWHYESQU2IE55RS3LI" localSheetId="11" hidden="1">#REF!</definedName>
    <definedName name="BEx1UESH4KDWHYESQU2IE55RS3LI" localSheetId="10" hidden="1">#REF!</definedName>
    <definedName name="BEx1UESH4KDWHYESQU2IE55RS3LI" localSheetId="9" hidden="1">#REF!</definedName>
    <definedName name="BEx1UESH4KDWHYESQU2IE55RS3LI" localSheetId="8" hidden="1">#REF!</definedName>
    <definedName name="BEx1UESH4KDWHYESQU2IE55RS3LI" localSheetId="7" hidden="1">#REF!</definedName>
    <definedName name="BEx1UESH4KDWHYESQU2IE55RS3LI" localSheetId="6" hidden="1">#REF!</definedName>
    <definedName name="BEx1UESH4KDWHYESQU2IE55RS3LI" localSheetId="3" hidden="1">#REF!</definedName>
    <definedName name="BEx1UESH4KDWHYESQU2IE55RS3LI" localSheetId="1" hidden="1">#REF!</definedName>
    <definedName name="BEx1UESH4KDWHYESQU2IE55RS3LI" hidden="1">#REF!</definedName>
    <definedName name="BEx1UI8N9KTCPSOJ7RDW0T8UEBNP" localSheetId="16" hidden="1">#REF!</definedName>
    <definedName name="BEx1UI8N9KTCPSOJ7RDW0T8UEBNP" localSheetId="15" hidden="1">#REF!</definedName>
    <definedName name="BEx1UI8N9KTCPSOJ7RDW0T8UEBNP" localSheetId="14" hidden="1">#REF!</definedName>
    <definedName name="BEx1UI8N9KTCPSOJ7RDW0T8UEBNP" localSheetId="13" hidden="1">#REF!</definedName>
    <definedName name="BEx1UI8N9KTCPSOJ7RDW0T8UEBNP" localSheetId="12" hidden="1">#REF!</definedName>
    <definedName name="BEx1UI8N9KTCPSOJ7RDW0T8UEBNP" localSheetId="11" hidden="1">#REF!</definedName>
    <definedName name="BEx1UI8N9KTCPSOJ7RDW0T8UEBNP" localSheetId="10" hidden="1">#REF!</definedName>
    <definedName name="BEx1UI8N9KTCPSOJ7RDW0T8UEBNP" localSheetId="9" hidden="1">#REF!</definedName>
    <definedName name="BEx1UI8N9KTCPSOJ7RDW0T8UEBNP" localSheetId="8" hidden="1">#REF!</definedName>
    <definedName name="BEx1UI8N9KTCPSOJ7RDW0T8UEBNP" localSheetId="7" hidden="1">#REF!</definedName>
    <definedName name="BEx1UI8N9KTCPSOJ7RDW0T8UEBNP" localSheetId="6" hidden="1">#REF!</definedName>
    <definedName name="BEx1UI8N9KTCPSOJ7RDW0T8UEBNP" localSheetId="3" hidden="1">#REF!</definedName>
    <definedName name="BEx1UI8N9KTCPSOJ7RDW0T8UEBNP" localSheetId="1" hidden="1">#REF!</definedName>
    <definedName name="BEx1UI8N9KTCPSOJ7RDW0T8UEBNP" hidden="1">#REF!</definedName>
    <definedName name="BEx1UML0HHJFHA5TBOYQ24I3RV1W" localSheetId="16" hidden="1">#REF!</definedName>
    <definedName name="BEx1UML0HHJFHA5TBOYQ24I3RV1W" localSheetId="15" hidden="1">#REF!</definedName>
    <definedName name="BEx1UML0HHJFHA5TBOYQ24I3RV1W" localSheetId="14" hidden="1">#REF!</definedName>
    <definedName name="BEx1UML0HHJFHA5TBOYQ24I3RV1W" localSheetId="13" hidden="1">#REF!</definedName>
    <definedName name="BEx1UML0HHJFHA5TBOYQ24I3RV1W" localSheetId="12" hidden="1">#REF!</definedName>
    <definedName name="BEx1UML0HHJFHA5TBOYQ24I3RV1W" localSheetId="11" hidden="1">#REF!</definedName>
    <definedName name="BEx1UML0HHJFHA5TBOYQ24I3RV1W" localSheetId="10" hidden="1">#REF!</definedName>
    <definedName name="BEx1UML0HHJFHA5TBOYQ24I3RV1W" localSheetId="9" hidden="1">#REF!</definedName>
    <definedName name="BEx1UML0HHJFHA5TBOYQ24I3RV1W" localSheetId="8" hidden="1">#REF!</definedName>
    <definedName name="BEx1UML0HHJFHA5TBOYQ24I3RV1W" localSheetId="7" hidden="1">#REF!</definedName>
    <definedName name="BEx1UML0HHJFHA5TBOYQ24I3RV1W" localSheetId="6" hidden="1">#REF!</definedName>
    <definedName name="BEx1UML0HHJFHA5TBOYQ24I3RV1W" localSheetId="3" hidden="1">#REF!</definedName>
    <definedName name="BEx1UML0HHJFHA5TBOYQ24I3RV1W" localSheetId="1" hidden="1">#REF!</definedName>
    <definedName name="BEx1UML0HHJFHA5TBOYQ24I3RV1W" hidden="1">#REF!</definedName>
    <definedName name="BEx1UO8ENOJNYCNX5Z95TBIJ3MKP" localSheetId="16" hidden="1">#REF!</definedName>
    <definedName name="BEx1UO8ENOJNYCNX5Z95TBIJ3MKP" localSheetId="15" hidden="1">#REF!</definedName>
    <definedName name="BEx1UO8ENOJNYCNX5Z95TBIJ3MKP" localSheetId="14" hidden="1">#REF!</definedName>
    <definedName name="BEx1UO8ENOJNYCNX5Z95TBIJ3MKP" localSheetId="13" hidden="1">#REF!</definedName>
    <definedName name="BEx1UO8ENOJNYCNX5Z95TBIJ3MKP" localSheetId="12" hidden="1">#REF!</definedName>
    <definedName name="BEx1UO8ENOJNYCNX5Z95TBIJ3MKP" localSheetId="11" hidden="1">#REF!</definedName>
    <definedName name="BEx1UO8ENOJNYCNX5Z95TBIJ3MKP" localSheetId="10" hidden="1">#REF!</definedName>
    <definedName name="BEx1UO8ENOJNYCNX5Z95TBIJ3MKP" localSheetId="9" hidden="1">#REF!</definedName>
    <definedName name="BEx1UO8ENOJNYCNX5Z95TBIJ3MKP" localSheetId="8" hidden="1">#REF!</definedName>
    <definedName name="BEx1UO8ENOJNYCNX5Z95TBIJ3MKP" localSheetId="7" hidden="1">#REF!</definedName>
    <definedName name="BEx1UO8ENOJNYCNX5Z95TBIJ3MKP" localSheetId="6" hidden="1">#REF!</definedName>
    <definedName name="BEx1UO8ENOJNYCNX5Z95TBIJ3MKP" localSheetId="3" hidden="1">#REF!</definedName>
    <definedName name="BEx1UO8ENOJNYCNX5Z95TBIJ3MKP" localSheetId="1" hidden="1">#REF!</definedName>
    <definedName name="BEx1UO8ENOJNYCNX5Z95TBIJ3MKP" hidden="1">#REF!</definedName>
    <definedName name="BEx1UUDIQPZ23XQ79GUL0RAWRSCK" localSheetId="16" hidden="1">#REF!</definedName>
    <definedName name="BEx1UUDIQPZ23XQ79GUL0RAWRSCK" localSheetId="15" hidden="1">#REF!</definedName>
    <definedName name="BEx1UUDIQPZ23XQ79GUL0RAWRSCK" localSheetId="14" hidden="1">#REF!</definedName>
    <definedName name="BEx1UUDIQPZ23XQ79GUL0RAWRSCK" localSheetId="13" hidden="1">#REF!</definedName>
    <definedName name="BEx1UUDIQPZ23XQ79GUL0RAWRSCK" localSheetId="12" hidden="1">#REF!</definedName>
    <definedName name="BEx1UUDIQPZ23XQ79GUL0RAWRSCK" localSheetId="11" hidden="1">#REF!</definedName>
    <definedName name="BEx1UUDIQPZ23XQ79GUL0RAWRSCK" localSheetId="10" hidden="1">#REF!</definedName>
    <definedName name="BEx1UUDIQPZ23XQ79GUL0RAWRSCK" localSheetId="9" hidden="1">#REF!</definedName>
    <definedName name="BEx1UUDIQPZ23XQ79GUL0RAWRSCK" localSheetId="8" hidden="1">#REF!</definedName>
    <definedName name="BEx1UUDIQPZ23XQ79GUL0RAWRSCK" localSheetId="7" hidden="1">#REF!</definedName>
    <definedName name="BEx1UUDIQPZ23XQ79GUL0RAWRSCK" localSheetId="6" hidden="1">#REF!</definedName>
    <definedName name="BEx1UUDIQPZ23XQ79GUL0RAWRSCK" localSheetId="3" hidden="1">#REF!</definedName>
    <definedName name="BEx1UUDIQPZ23XQ79GUL0RAWRSCK" localSheetId="1" hidden="1">#REF!</definedName>
    <definedName name="BEx1UUDIQPZ23XQ79GUL0RAWRSCK" hidden="1">#REF!</definedName>
    <definedName name="BEx1V67SEV778NVW68J8W5SND1J7" localSheetId="16" hidden="1">#REF!</definedName>
    <definedName name="BEx1V67SEV778NVW68J8W5SND1J7" localSheetId="15" hidden="1">#REF!</definedName>
    <definedName name="BEx1V67SEV778NVW68J8W5SND1J7" localSheetId="14" hidden="1">#REF!</definedName>
    <definedName name="BEx1V67SEV778NVW68J8W5SND1J7" localSheetId="13" hidden="1">#REF!</definedName>
    <definedName name="BEx1V67SEV778NVW68J8W5SND1J7" localSheetId="12" hidden="1">#REF!</definedName>
    <definedName name="BEx1V67SEV778NVW68J8W5SND1J7" localSheetId="11" hidden="1">#REF!</definedName>
    <definedName name="BEx1V67SEV778NVW68J8W5SND1J7" localSheetId="10" hidden="1">#REF!</definedName>
    <definedName name="BEx1V67SEV778NVW68J8W5SND1J7" localSheetId="9" hidden="1">#REF!</definedName>
    <definedName name="BEx1V67SEV778NVW68J8W5SND1J7" localSheetId="8" hidden="1">#REF!</definedName>
    <definedName name="BEx1V67SEV778NVW68J8W5SND1J7" localSheetId="7" hidden="1">#REF!</definedName>
    <definedName name="BEx1V67SEV778NVW68J8W5SND1J7" localSheetId="6" hidden="1">#REF!</definedName>
    <definedName name="BEx1V67SEV778NVW68J8W5SND1J7" localSheetId="3" hidden="1">#REF!</definedName>
    <definedName name="BEx1V67SEV778NVW68J8W5SND1J7" localSheetId="1" hidden="1">#REF!</definedName>
    <definedName name="BEx1V67SEV778NVW68J8W5SND1J7" hidden="1">#REF!</definedName>
    <definedName name="BEx1VIY9SQLRESD11CC4PHYT0XSG" localSheetId="16" hidden="1">#REF!</definedName>
    <definedName name="BEx1VIY9SQLRESD11CC4PHYT0XSG" localSheetId="15" hidden="1">#REF!</definedName>
    <definedName name="BEx1VIY9SQLRESD11CC4PHYT0XSG" localSheetId="14" hidden="1">#REF!</definedName>
    <definedName name="BEx1VIY9SQLRESD11CC4PHYT0XSG" localSheetId="13" hidden="1">#REF!</definedName>
    <definedName name="BEx1VIY9SQLRESD11CC4PHYT0XSG" localSheetId="12" hidden="1">#REF!</definedName>
    <definedName name="BEx1VIY9SQLRESD11CC4PHYT0XSG" localSheetId="11" hidden="1">#REF!</definedName>
    <definedName name="BEx1VIY9SQLRESD11CC4PHYT0XSG" localSheetId="10" hidden="1">#REF!</definedName>
    <definedName name="BEx1VIY9SQLRESD11CC4PHYT0XSG" localSheetId="9" hidden="1">#REF!</definedName>
    <definedName name="BEx1VIY9SQLRESD11CC4PHYT0XSG" localSheetId="8" hidden="1">#REF!</definedName>
    <definedName name="BEx1VIY9SQLRESD11CC4PHYT0XSG" localSheetId="7" hidden="1">#REF!</definedName>
    <definedName name="BEx1VIY9SQLRESD11CC4PHYT0XSG" localSheetId="6" hidden="1">#REF!</definedName>
    <definedName name="BEx1VIY9SQLRESD11CC4PHYT0XSG" localSheetId="3" hidden="1">#REF!</definedName>
    <definedName name="BEx1VIY9SQLRESD11CC4PHYT0XSG" localSheetId="1" hidden="1">#REF!</definedName>
    <definedName name="BEx1VIY9SQLRESD11CC4PHYT0XSG" hidden="1">#REF!</definedName>
    <definedName name="BEx1W3170EJU6QEJR4F8E2ULUU2U" localSheetId="16" hidden="1">#REF!</definedName>
    <definedName name="BEx1W3170EJU6QEJR4F8E2ULUU2U" localSheetId="15" hidden="1">#REF!</definedName>
    <definedName name="BEx1W3170EJU6QEJR4F8E2ULUU2U" localSheetId="14" hidden="1">#REF!</definedName>
    <definedName name="BEx1W3170EJU6QEJR4F8E2ULUU2U" localSheetId="13" hidden="1">#REF!</definedName>
    <definedName name="BEx1W3170EJU6QEJR4F8E2ULUU2U" localSheetId="12" hidden="1">#REF!</definedName>
    <definedName name="BEx1W3170EJU6QEJR4F8E2ULUU2U" localSheetId="11" hidden="1">#REF!</definedName>
    <definedName name="BEx1W3170EJU6QEJR4F8E2ULUU2U" localSheetId="10" hidden="1">#REF!</definedName>
    <definedName name="BEx1W3170EJU6QEJR4F8E2ULUU2U" localSheetId="9" hidden="1">#REF!</definedName>
    <definedName name="BEx1W3170EJU6QEJR4F8E2ULUU2U" localSheetId="8" hidden="1">#REF!</definedName>
    <definedName name="BEx1W3170EJU6QEJR4F8E2ULUU2U" localSheetId="7" hidden="1">#REF!</definedName>
    <definedName name="BEx1W3170EJU6QEJR4F8E2ULUU2U" localSheetId="6" hidden="1">#REF!</definedName>
    <definedName name="BEx1W3170EJU6QEJR4F8E2ULUU2U" localSheetId="3" hidden="1">#REF!</definedName>
    <definedName name="BEx1W3170EJU6QEJR4F8E2ULUU2U" localSheetId="1" hidden="1">#REF!</definedName>
    <definedName name="BEx1W3170EJU6QEJR4F8E2ULUU2U" hidden="1">#REF!</definedName>
    <definedName name="BEx1WC67EH10SC38QWX3WEA5KH3A" localSheetId="16" hidden="1">#REF!</definedName>
    <definedName name="BEx1WC67EH10SC38QWX3WEA5KH3A" localSheetId="15" hidden="1">#REF!</definedName>
    <definedName name="BEx1WC67EH10SC38QWX3WEA5KH3A" localSheetId="14" hidden="1">#REF!</definedName>
    <definedName name="BEx1WC67EH10SC38QWX3WEA5KH3A" localSheetId="13" hidden="1">#REF!</definedName>
    <definedName name="BEx1WC67EH10SC38QWX3WEA5KH3A" localSheetId="12" hidden="1">#REF!</definedName>
    <definedName name="BEx1WC67EH10SC38QWX3WEA5KH3A" localSheetId="11" hidden="1">#REF!</definedName>
    <definedName name="BEx1WC67EH10SC38QWX3WEA5KH3A" localSheetId="10" hidden="1">#REF!</definedName>
    <definedName name="BEx1WC67EH10SC38QWX3WEA5KH3A" localSheetId="9" hidden="1">#REF!</definedName>
    <definedName name="BEx1WC67EH10SC38QWX3WEA5KH3A" localSheetId="8" hidden="1">#REF!</definedName>
    <definedName name="BEx1WC67EH10SC38QWX3WEA5KH3A" localSheetId="7" hidden="1">#REF!</definedName>
    <definedName name="BEx1WC67EH10SC38QWX3WEA5KH3A" localSheetId="6" hidden="1">#REF!</definedName>
    <definedName name="BEx1WC67EH10SC38QWX3WEA5KH3A" localSheetId="3" hidden="1">#REF!</definedName>
    <definedName name="BEx1WC67EH10SC38QWX3WEA5KH3A" localSheetId="1" hidden="1">#REF!</definedName>
    <definedName name="BEx1WC67EH10SC38QWX3WEA5KH3A" hidden="1">#REF!</definedName>
    <definedName name="BEx1WDTMC6W73PJPTY0JYLKOA883" localSheetId="16" hidden="1">#REF!</definedName>
    <definedName name="BEx1WDTMC6W73PJPTY0JYLKOA883" localSheetId="15" hidden="1">#REF!</definedName>
    <definedName name="BEx1WDTMC6W73PJPTY0JYLKOA883" localSheetId="14" hidden="1">#REF!</definedName>
    <definedName name="BEx1WDTMC6W73PJPTY0JYLKOA883" localSheetId="13" hidden="1">#REF!</definedName>
    <definedName name="BEx1WDTMC6W73PJPTY0JYLKOA883" localSheetId="12" hidden="1">#REF!</definedName>
    <definedName name="BEx1WDTMC6W73PJPTY0JYLKOA883" localSheetId="11" hidden="1">#REF!</definedName>
    <definedName name="BEx1WDTMC6W73PJPTY0JYLKOA883" localSheetId="10" hidden="1">#REF!</definedName>
    <definedName name="BEx1WDTMC6W73PJPTY0JYLKOA883" localSheetId="9" hidden="1">#REF!</definedName>
    <definedName name="BEx1WDTMC6W73PJPTY0JYLKOA883" localSheetId="8" hidden="1">#REF!</definedName>
    <definedName name="BEx1WDTMC6W73PJPTY0JYLKOA883" localSheetId="7" hidden="1">#REF!</definedName>
    <definedName name="BEx1WDTMC6W73PJPTY0JYLKOA883" localSheetId="6" hidden="1">#REF!</definedName>
    <definedName name="BEx1WDTMC6W73PJPTY0JYLKOA883" localSheetId="3" hidden="1">#REF!</definedName>
    <definedName name="BEx1WDTMC6W73PJPTY0JYLKOA883" localSheetId="1" hidden="1">#REF!</definedName>
    <definedName name="BEx1WDTMC6W73PJPTY0JYLKOA883" hidden="1">#REF!</definedName>
    <definedName name="BEx1WGYTKZZIPM1577W5FEYKFH3V" localSheetId="16" hidden="1">#REF!</definedName>
    <definedName name="BEx1WGYTKZZIPM1577W5FEYKFH3V" localSheetId="15" hidden="1">#REF!</definedName>
    <definedName name="BEx1WGYTKZZIPM1577W5FEYKFH3V" localSheetId="14" hidden="1">#REF!</definedName>
    <definedName name="BEx1WGYTKZZIPM1577W5FEYKFH3V" localSheetId="13" hidden="1">#REF!</definedName>
    <definedName name="BEx1WGYTKZZIPM1577W5FEYKFH3V" localSheetId="12" hidden="1">#REF!</definedName>
    <definedName name="BEx1WGYTKZZIPM1577W5FEYKFH3V" localSheetId="11" hidden="1">#REF!</definedName>
    <definedName name="BEx1WGYTKZZIPM1577W5FEYKFH3V" localSheetId="10" hidden="1">#REF!</definedName>
    <definedName name="BEx1WGYTKZZIPM1577W5FEYKFH3V" localSheetId="9" hidden="1">#REF!</definedName>
    <definedName name="BEx1WGYTKZZIPM1577W5FEYKFH3V" localSheetId="8" hidden="1">#REF!</definedName>
    <definedName name="BEx1WGYTKZZIPM1577W5FEYKFH3V" localSheetId="7" hidden="1">#REF!</definedName>
    <definedName name="BEx1WGYTKZZIPM1577W5FEYKFH3V" localSheetId="6" hidden="1">#REF!</definedName>
    <definedName name="BEx1WGYTKZZIPM1577W5FEYKFH3V" localSheetId="3" hidden="1">#REF!</definedName>
    <definedName name="BEx1WGYTKZZIPM1577W5FEYKFH3V" localSheetId="1" hidden="1">#REF!</definedName>
    <definedName name="BEx1WGYTKZZIPM1577W5FEYKFH3V" hidden="1">#REF!</definedName>
    <definedName name="BEx1WHPURIV3D3PTJJ359H1OP7ZV" localSheetId="16" hidden="1">#REF!</definedName>
    <definedName name="BEx1WHPURIV3D3PTJJ359H1OP7ZV" localSheetId="15" hidden="1">#REF!</definedName>
    <definedName name="BEx1WHPURIV3D3PTJJ359H1OP7ZV" localSheetId="14" hidden="1">#REF!</definedName>
    <definedName name="BEx1WHPURIV3D3PTJJ359H1OP7ZV" localSheetId="13" hidden="1">#REF!</definedName>
    <definedName name="BEx1WHPURIV3D3PTJJ359H1OP7ZV" localSheetId="12" hidden="1">#REF!</definedName>
    <definedName name="BEx1WHPURIV3D3PTJJ359H1OP7ZV" localSheetId="11" hidden="1">#REF!</definedName>
    <definedName name="BEx1WHPURIV3D3PTJJ359H1OP7ZV" localSheetId="10" hidden="1">#REF!</definedName>
    <definedName name="BEx1WHPURIV3D3PTJJ359H1OP7ZV" localSheetId="9" hidden="1">#REF!</definedName>
    <definedName name="BEx1WHPURIV3D3PTJJ359H1OP7ZV" localSheetId="8" hidden="1">#REF!</definedName>
    <definedName name="BEx1WHPURIV3D3PTJJ359H1OP7ZV" localSheetId="7" hidden="1">#REF!</definedName>
    <definedName name="BEx1WHPURIV3D3PTJJ359H1OP7ZV" localSheetId="6" hidden="1">#REF!</definedName>
    <definedName name="BEx1WHPURIV3D3PTJJ359H1OP7ZV" localSheetId="3" hidden="1">#REF!</definedName>
    <definedName name="BEx1WHPURIV3D3PTJJ359H1OP7ZV" localSheetId="1" hidden="1">#REF!</definedName>
    <definedName name="BEx1WHPURIV3D3PTJJ359H1OP7ZV" hidden="1">#REF!</definedName>
    <definedName name="BEx1WLBBR45RLDQX9FCLJWUUQX5R" localSheetId="16" hidden="1">#REF!</definedName>
    <definedName name="BEx1WLBBR45RLDQX9FCLJWUUQX5R" localSheetId="15" hidden="1">#REF!</definedName>
    <definedName name="BEx1WLBBR45RLDQX9FCLJWUUQX5R" localSheetId="14" hidden="1">#REF!</definedName>
    <definedName name="BEx1WLBBR45RLDQX9FCLJWUUQX5R" localSheetId="13" hidden="1">#REF!</definedName>
    <definedName name="BEx1WLBBR45RLDQX9FCLJWUUQX5R" localSheetId="12" hidden="1">#REF!</definedName>
    <definedName name="BEx1WLBBR45RLDQX9FCLJWUUQX5R" localSheetId="11" hidden="1">#REF!</definedName>
    <definedName name="BEx1WLBBR45RLDQX9FCLJWUUQX5R" localSheetId="10" hidden="1">#REF!</definedName>
    <definedName name="BEx1WLBBR45RLDQX9FCLJWUUQX5R" localSheetId="9" hidden="1">#REF!</definedName>
    <definedName name="BEx1WLBBR45RLDQX9FCLJWUUQX5R" localSheetId="8" hidden="1">#REF!</definedName>
    <definedName name="BEx1WLBBR45RLDQX9FCLJWUUQX5R" localSheetId="7" hidden="1">#REF!</definedName>
    <definedName name="BEx1WLBBR45RLDQX9FCLJWUUQX5R" localSheetId="6" hidden="1">#REF!</definedName>
    <definedName name="BEx1WLBBR45RLDQX9FCLJWUUQX5R" localSheetId="3" hidden="1">#REF!</definedName>
    <definedName name="BEx1WLBBR45RLDQX9FCLJWUUQX5R" localSheetId="1" hidden="1">#REF!</definedName>
    <definedName name="BEx1WLBBR45RLDQX9FCLJWUUQX5R" hidden="1">#REF!</definedName>
    <definedName name="BEx1WLWY2CR1WRD694JJSWSDFAIR" localSheetId="16" hidden="1">#REF!</definedName>
    <definedName name="BEx1WLWY2CR1WRD694JJSWSDFAIR" localSheetId="15" hidden="1">#REF!</definedName>
    <definedName name="BEx1WLWY2CR1WRD694JJSWSDFAIR" localSheetId="14" hidden="1">#REF!</definedName>
    <definedName name="BEx1WLWY2CR1WRD694JJSWSDFAIR" localSheetId="13" hidden="1">#REF!</definedName>
    <definedName name="BEx1WLWY2CR1WRD694JJSWSDFAIR" localSheetId="12" hidden="1">#REF!</definedName>
    <definedName name="BEx1WLWY2CR1WRD694JJSWSDFAIR" localSheetId="11" hidden="1">#REF!</definedName>
    <definedName name="BEx1WLWY2CR1WRD694JJSWSDFAIR" localSheetId="10" hidden="1">#REF!</definedName>
    <definedName name="BEx1WLWY2CR1WRD694JJSWSDFAIR" localSheetId="9" hidden="1">#REF!</definedName>
    <definedName name="BEx1WLWY2CR1WRD694JJSWSDFAIR" localSheetId="8" hidden="1">#REF!</definedName>
    <definedName name="BEx1WLWY2CR1WRD694JJSWSDFAIR" localSheetId="7" hidden="1">#REF!</definedName>
    <definedName name="BEx1WLWY2CR1WRD694JJSWSDFAIR" localSheetId="6" hidden="1">#REF!</definedName>
    <definedName name="BEx1WLWY2CR1WRD694JJSWSDFAIR" localSheetId="3" hidden="1">#REF!</definedName>
    <definedName name="BEx1WLWY2CR1WRD694JJSWSDFAIR" localSheetId="1" hidden="1">#REF!</definedName>
    <definedName name="BEx1WLWY2CR1WRD694JJSWSDFAIR" hidden="1">#REF!</definedName>
    <definedName name="BEx1WMD1LWPWRIK6GGAJRJAHJM8I" localSheetId="16" hidden="1">#REF!</definedName>
    <definedName name="BEx1WMD1LWPWRIK6GGAJRJAHJM8I" localSheetId="15" hidden="1">#REF!</definedName>
    <definedName name="BEx1WMD1LWPWRIK6GGAJRJAHJM8I" localSheetId="14" hidden="1">#REF!</definedName>
    <definedName name="BEx1WMD1LWPWRIK6GGAJRJAHJM8I" localSheetId="13" hidden="1">#REF!</definedName>
    <definedName name="BEx1WMD1LWPWRIK6GGAJRJAHJM8I" localSheetId="12" hidden="1">#REF!</definedName>
    <definedName name="BEx1WMD1LWPWRIK6GGAJRJAHJM8I" localSheetId="11" hidden="1">#REF!</definedName>
    <definedName name="BEx1WMD1LWPWRIK6GGAJRJAHJM8I" localSheetId="10" hidden="1">#REF!</definedName>
    <definedName name="BEx1WMD1LWPWRIK6GGAJRJAHJM8I" localSheetId="9" hidden="1">#REF!</definedName>
    <definedName name="BEx1WMD1LWPWRIK6GGAJRJAHJM8I" localSheetId="8" hidden="1">#REF!</definedName>
    <definedName name="BEx1WMD1LWPWRIK6GGAJRJAHJM8I" localSheetId="7" hidden="1">#REF!</definedName>
    <definedName name="BEx1WMD1LWPWRIK6GGAJRJAHJM8I" localSheetId="6" hidden="1">#REF!</definedName>
    <definedName name="BEx1WMD1LWPWRIK6GGAJRJAHJM8I" localSheetId="3" hidden="1">#REF!</definedName>
    <definedName name="BEx1WMD1LWPWRIK6GGAJRJAHJM8I" localSheetId="1" hidden="1">#REF!</definedName>
    <definedName name="BEx1WMD1LWPWRIK6GGAJRJAHJM8I" hidden="1">#REF!</definedName>
    <definedName name="BEx1WR0D41MR174LBF3P9E3K0J51" localSheetId="16" hidden="1">#REF!</definedName>
    <definedName name="BEx1WR0D41MR174LBF3P9E3K0J51" localSheetId="15" hidden="1">#REF!</definedName>
    <definedName name="BEx1WR0D41MR174LBF3P9E3K0J51" localSheetId="14" hidden="1">#REF!</definedName>
    <definedName name="BEx1WR0D41MR174LBF3P9E3K0J51" localSheetId="13" hidden="1">#REF!</definedName>
    <definedName name="BEx1WR0D41MR174LBF3P9E3K0J51" localSheetId="12" hidden="1">#REF!</definedName>
    <definedName name="BEx1WR0D41MR174LBF3P9E3K0J51" localSheetId="11" hidden="1">#REF!</definedName>
    <definedName name="BEx1WR0D41MR174LBF3P9E3K0J51" localSheetId="10" hidden="1">#REF!</definedName>
    <definedName name="BEx1WR0D41MR174LBF3P9E3K0J51" localSheetId="9" hidden="1">#REF!</definedName>
    <definedName name="BEx1WR0D41MR174LBF3P9E3K0J51" localSheetId="8" hidden="1">#REF!</definedName>
    <definedName name="BEx1WR0D41MR174LBF3P9E3K0J51" localSheetId="7" hidden="1">#REF!</definedName>
    <definedName name="BEx1WR0D41MR174LBF3P9E3K0J51" localSheetId="6" hidden="1">#REF!</definedName>
    <definedName name="BEx1WR0D41MR174LBF3P9E3K0J51" localSheetId="3" hidden="1">#REF!</definedName>
    <definedName name="BEx1WR0D41MR174LBF3P9E3K0J51" localSheetId="1" hidden="1">#REF!</definedName>
    <definedName name="BEx1WR0D41MR174LBF3P9E3K0J51" hidden="1">#REF!</definedName>
    <definedName name="BEx1WT3VU2F7OSUQZHBIV4KTTFJ4" localSheetId="16" hidden="1">#REF!</definedName>
    <definedName name="BEx1WT3VU2F7OSUQZHBIV4KTTFJ4" localSheetId="15" hidden="1">#REF!</definedName>
    <definedName name="BEx1WT3VU2F7OSUQZHBIV4KTTFJ4" localSheetId="14" hidden="1">#REF!</definedName>
    <definedName name="BEx1WT3VU2F7OSUQZHBIV4KTTFJ4" localSheetId="13" hidden="1">#REF!</definedName>
    <definedName name="BEx1WT3VU2F7OSUQZHBIV4KTTFJ4" localSheetId="12" hidden="1">#REF!</definedName>
    <definedName name="BEx1WT3VU2F7OSUQZHBIV4KTTFJ4" localSheetId="11" hidden="1">#REF!</definedName>
    <definedName name="BEx1WT3VU2F7OSUQZHBIV4KTTFJ4" localSheetId="10" hidden="1">#REF!</definedName>
    <definedName name="BEx1WT3VU2F7OSUQZHBIV4KTTFJ4" localSheetId="9" hidden="1">#REF!</definedName>
    <definedName name="BEx1WT3VU2F7OSUQZHBIV4KTTFJ4" localSheetId="8" hidden="1">#REF!</definedName>
    <definedName name="BEx1WT3VU2F7OSUQZHBIV4KTTFJ4" localSheetId="7" hidden="1">#REF!</definedName>
    <definedName name="BEx1WT3VU2F7OSUQZHBIV4KTTFJ4" localSheetId="6" hidden="1">#REF!</definedName>
    <definedName name="BEx1WT3VU2F7OSUQZHBIV4KTTFJ4" localSheetId="3" hidden="1">#REF!</definedName>
    <definedName name="BEx1WT3VU2F7OSUQZHBIV4KTTFJ4" localSheetId="1" hidden="1">#REF!</definedName>
    <definedName name="BEx1WT3VU2F7OSUQZHBIV4KTTFJ4" hidden="1">#REF!</definedName>
    <definedName name="BEx1WUB1FAS5PHU33TJ60SUHR618" localSheetId="16" hidden="1">#REF!</definedName>
    <definedName name="BEx1WUB1FAS5PHU33TJ60SUHR618" localSheetId="15" hidden="1">#REF!</definedName>
    <definedName name="BEx1WUB1FAS5PHU33TJ60SUHR618" localSheetId="14" hidden="1">#REF!</definedName>
    <definedName name="BEx1WUB1FAS5PHU33TJ60SUHR618" localSheetId="13" hidden="1">#REF!</definedName>
    <definedName name="BEx1WUB1FAS5PHU33TJ60SUHR618" localSheetId="12" hidden="1">#REF!</definedName>
    <definedName name="BEx1WUB1FAS5PHU33TJ60SUHR618" localSheetId="11" hidden="1">#REF!</definedName>
    <definedName name="BEx1WUB1FAS5PHU33TJ60SUHR618" localSheetId="10" hidden="1">#REF!</definedName>
    <definedName name="BEx1WUB1FAS5PHU33TJ60SUHR618" localSheetId="9" hidden="1">#REF!</definedName>
    <definedName name="BEx1WUB1FAS5PHU33TJ60SUHR618" localSheetId="8" hidden="1">#REF!</definedName>
    <definedName name="BEx1WUB1FAS5PHU33TJ60SUHR618" localSheetId="7" hidden="1">#REF!</definedName>
    <definedName name="BEx1WUB1FAS5PHU33TJ60SUHR618" localSheetId="6" hidden="1">#REF!</definedName>
    <definedName name="BEx1WUB1FAS5PHU33TJ60SUHR618" localSheetId="3" hidden="1">#REF!</definedName>
    <definedName name="BEx1WUB1FAS5PHU33TJ60SUHR618" localSheetId="1" hidden="1">#REF!</definedName>
    <definedName name="BEx1WUB1FAS5PHU33TJ60SUHR618" hidden="1">#REF!</definedName>
    <definedName name="BEx1WX04G0INSPPG9NTNR3DYR6PZ" localSheetId="16" hidden="1">#REF!</definedName>
    <definedName name="BEx1WX04G0INSPPG9NTNR3DYR6PZ" localSheetId="15" hidden="1">#REF!</definedName>
    <definedName name="BEx1WX04G0INSPPG9NTNR3DYR6PZ" localSheetId="14" hidden="1">#REF!</definedName>
    <definedName name="BEx1WX04G0INSPPG9NTNR3DYR6PZ" localSheetId="13" hidden="1">#REF!</definedName>
    <definedName name="BEx1WX04G0INSPPG9NTNR3DYR6PZ" localSheetId="12" hidden="1">#REF!</definedName>
    <definedName name="BEx1WX04G0INSPPG9NTNR3DYR6PZ" localSheetId="11" hidden="1">#REF!</definedName>
    <definedName name="BEx1WX04G0INSPPG9NTNR3DYR6PZ" localSheetId="10" hidden="1">#REF!</definedName>
    <definedName name="BEx1WX04G0INSPPG9NTNR3DYR6PZ" localSheetId="9" hidden="1">#REF!</definedName>
    <definedName name="BEx1WX04G0INSPPG9NTNR3DYR6PZ" localSheetId="8" hidden="1">#REF!</definedName>
    <definedName name="BEx1WX04G0INSPPG9NTNR3DYR6PZ" localSheetId="7" hidden="1">#REF!</definedName>
    <definedName name="BEx1WX04G0INSPPG9NTNR3DYR6PZ" localSheetId="6" hidden="1">#REF!</definedName>
    <definedName name="BEx1WX04G0INSPPG9NTNR3DYR6PZ" localSheetId="3" hidden="1">#REF!</definedName>
    <definedName name="BEx1WX04G0INSPPG9NTNR3DYR6PZ" localSheetId="1" hidden="1">#REF!</definedName>
    <definedName name="BEx1WX04G0INSPPG9NTNR3DYR6PZ" hidden="1">#REF!</definedName>
    <definedName name="BEx1X3LHU9DPG01VWX2IF65TRATF" localSheetId="16" hidden="1">#REF!</definedName>
    <definedName name="BEx1X3LHU9DPG01VWX2IF65TRATF" localSheetId="15" hidden="1">#REF!</definedName>
    <definedName name="BEx1X3LHU9DPG01VWX2IF65TRATF" localSheetId="14" hidden="1">#REF!</definedName>
    <definedName name="BEx1X3LHU9DPG01VWX2IF65TRATF" localSheetId="13" hidden="1">#REF!</definedName>
    <definedName name="BEx1X3LHU9DPG01VWX2IF65TRATF" localSheetId="12" hidden="1">#REF!</definedName>
    <definedName name="BEx1X3LHU9DPG01VWX2IF65TRATF" localSheetId="11" hidden="1">#REF!</definedName>
    <definedName name="BEx1X3LHU9DPG01VWX2IF65TRATF" localSheetId="10" hidden="1">#REF!</definedName>
    <definedName name="BEx1X3LHU9DPG01VWX2IF65TRATF" localSheetId="9" hidden="1">#REF!</definedName>
    <definedName name="BEx1X3LHU9DPG01VWX2IF65TRATF" localSheetId="8" hidden="1">#REF!</definedName>
    <definedName name="BEx1X3LHU9DPG01VWX2IF65TRATF" localSheetId="7" hidden="1">#REF!</definedName>
    <definedName name="BEx1X3LHU9DPG01VWX2IF65TRATF" localSheetId="6" hidden="1">#REF!</definedName>
    <definedName name="BEx1X3LHU9DPG01VWX2IF65TRATF" localSheetId="3" hidden="1">#REF!</definedName>
    <definedName name="BEx1X3LHU9DPG01VWX2IF65TRATF" localSheetId="1" hidden="1">#REF!</definedName>
    <definedName name="BEx1X3LHU9DPG01VWX2IF65TRATF" hidden="1">#REF!</definedName>
    <definedName name="BEx1XFL3ISYW3FU1DQ3US0DYA8NQ" localSheetId="16" hidden="1">#REF!</definedName>
    <definedName name="BEx1XFL3ISYW3FU1DQ3US0DYA8NQ" localSheetId="15" hidden="1">#REF!</definedName>
    <definedName name="BEx1XFL3ISYW3FU1DQ3US0DYA8NQ" localSheetId="14" hidden="1">#REF!</definedName>
    <definedName name="BEx1XFL3ISYW3FU1DQ3US0DYA8NQ" localSheetId="13" hidden="1">#REF!</definedName>
    <definedName name="BEx1XFL3ISYW3FU1DQ3US0DYA8NQ" localSheetId="12" hidden="1">#REF!</definedName>
    <definedName name="BEx1XFL3ISYW3FU1DQ3US0DYA8NQ" localSheetId="11" hidden="1">#REF!</definedName>
    <definedName name="BEx1XFL3ISYW3FU1DQ3US0DYA8NQ" localSheetId="10" hidden="1">#REF!</definedName>
    <definedName name="BEx1XFL3ISYW3FU1DQ3US0DYA8NQ" localSheetId="9" hidden="1">#REF!</definedName>
    <definedName name="BEx1XFL3ISYW3FU1DQ3US0DYA8NQ" localSheetId="8" hidden="1">#REF!</definedName>
    <definedName name="BEx1XFL3ISYW3FU1DQ3US0DYA8NQ" localSheetId="7" hidden="1">#REF!</definedName>
    <definedName name="BEx1XFL3ISYW3FU1DQ3US0DYA8NQ" localSheetId="6" hidden="1">#REF!</definedName>
    <definedName name="BEx1XFL3ISYW3FU1DQ3US0DYA8NQ" localSheetId="3" hidden="1">#REF!</definedName>
    <definedName name="BEx1XFL3ISYW3FU1DQ3US0DYA8NQ" localSheetId="1" hidden="1">#REF!</definedName>
    <definedName name="BEx1XFL3ISYW3FU1DQ3US0DYA8NQ" hidden="1">#REF!</definedName>
    <definedName name="BEx1XK8AAMO0AH0Z1OUKW30CA7EQ" localSheetId="16" hidden="1">#REF!</definedName>
    <definedName name="BEx1XK8AAMO0AH0Z1OUKW30CA7EQ" localSheetId="15" hidden="1">#REF!</definedName>
    <definedName name="BEx1XK8AAMO0AH0Z1OUKW30CA7EQ" localSheetId="14" hidden="1">#REF!</definedName>
    <definedName name="BEx1XK8AAMO0AH0Z1OUKW30CA7EQ" localSheetId="13" hidden="1">#REF!</definedName>
    <definedName name="BEx1XK8AAMO0AH0Z1OUKW30CA7EQ" localSheetId="12" hidden="1">#REF!</definedName>
    <definedName name="BEx1XK8AAMO0AH0Z1OUKW30CA7EQ" localSheetId="11" hidden="1">#REF!</definedName>
    <definedName name="BEx1XK8AAMO0AH0Z1OUKW30CA7EQ" localSheetId="10" hidden="1">#REF!</definedName>
    <definedName name="BEx1XK8AAMO0AH0Z1OUKW30CA7EQ" localSheetId="9" hidden="1">#REF!</definedName>
    <definedName name="BEx1XK8AAMO0AH0Z1OUKW30CA7EQ" localSheetId="8" hidden="1">#REF!</definedName>
    <definedName name="BEx1XK8AAMO0AH0Z1OUKW30CA7EQ" localSheetId="7" hidden="1">#REF!</definedName>
    <definedName name="BEx1XK8AAMO0AH0Z1OUKW30CA7EQ" localSheetId="6" hidden="1">#REF!</definedName>
    <definedName name="BEx1XK8AAMO0AH0Z1OUKW30CA7EQ" localSheetId="3" hidden="1">#REF!</definedName>
    <definedName name="BEx1XK8AAMO0AH0Z1OUKW30CA7EQ" localSheetId="1" hidden="1">#REF!</definedName>
    <definedName name="BEx1XK8AAMO0AH0Z1OUKW30CA7EQ" hidden="1">#REF!</definedName>
    <definedName name="BEx1XL4MZ7C80495GHQRWOBS16PQ" localSheetId="16" hidden="1">#REF!</definedName>
    <definedName name="BEx1XL4MZ7C80495GHQRWOBS16PQ" localSheetId="15" hidden="1">#REF!</definedName>
    <definedName name="BEx1XL4MZ7C80495GHQRWOBS16PQ" localSheetId="14" hidden="1">#REF!</definedName>
    <definedName name="BEx1XL4MZ7C80495GHQRWOBS16PQ" localSheetId="13" hidden="1">#REF!</definedName>
    <definedName name="BEx1XL4MZ7C80495GHQRWOBS16PQ" localSheetId="12" hidden="1">#REF!</definedName>
    <definedName name="BEx1XL4MZ7C80495GHQRWOBS16PQ" localSheetId="11" hidden="1">#REF!</definedName>
    <definedName name="BEx1XL4MZ7C80495GHQRWOBS16PQ" localSheetId="10" hidden="1">#REF!</definedName>
    <definedName name="BEx1XL4MZ7C80495GHQRWOBS16PQ" localSheetId="9" hidden="1">#REF!</definedName>
    <definedName name="BEx1XL4MZ7C80495GHQRWOBS16PQ" localSheetId="8" hidden="1">#REF!</definedName>
    <definedName name="BEx1XL4MZ7C80495GHQRWOBS16PQ" localSheetId="7" hidden="1">#REF!</definedName>
    <definedName name="BEx1XL4MZ7C80495GHQRWOBS16PQ" localSheetId="6" hidden="1">#REF!</definedName>
    <definedName name="BEx1XL4MZ7C80495GHQRWOBS16PQ" localSheetId="3" hidden="1">#REF!</definedName>
    <definedName name="BEx1XL4MZ7C80495GHQRWOBS16PQ" localSheetId="1" hidden="1">#REF!</definedName>
    <definedName name="BEx1XL4MZ7C80495GHQRWOBS16PQ" hidden="1">#REF!</definedName>
    <definedName name="BEx1Y2IGS2K95E1M51PEF9KJZ0KB" localSheetId="16" hidden="1">#REF!</definedName>
    <definedName name="BEx1Y2IGS2K95E1M51PEF9KJZ0KB" localSheetId="15" hidden="1">#REF!</definedName>
    <definedName name="BEx1Y2IGS2K95E1M51PEF9KJZ0KB" localSheetId="14" hidden="1">#REF!</definedName>
    <definedName name="BEx1Y2IGS2K95E1M51PEF9KJZ0KB" localSheetId="13" hidden="1">#REF!</definedName>
    <definedName name="BEx1Y2IGS2K95E1M51PEF9KJZ0KB" localSheetId="12" hidden="1">#REF!</definedName>
    <definedName name="BEx1Y2IGS2K95E1M51PEF9KJZ0KB" localSheetId="11" hidden="1">#REF!</definedName>
    <definedName name="BEx1Y2IGS2K95E1M51PEF9KJZ0KB" localSheetId="10" hidden="1">#REF!</definedName>
    <definedName name="BEx1Y2IGS2K95E1M51PEF9KJZ0KB" localSheetId="9" hidden="1">#REF!</definedName>
    <definedName name="BEx1Y2IGS2K95E1M51PEF9KJZ0KB" localSheetId="8" hidden="1">#REF!</definedName>
    <definedName name="BEx1Y2IGS2K95E1M51PEF9KJZ0KB" localSheetId="7" hidden="1">#REF!</definedName>
    <definedName name="BEx1Y2IGS2K95E1M51PEF9KJZ0KB" localSheetId="6" hidden="1">#REF!</definedName>
    <definedName name="BEx1Y2IGS2K95E1M51PEF9KJZ0KB" localSheetId="3" hidden="1">#REF!</definedName>
    <definedName name="BEx1Y2IGS2K95E1M51PEF9KJZ0KB" localSheetId="1" hidden="1">#REF!</definedName>
    <definedName name="BEx1Y2IGS2K95E1M51PEF9KJZ0KB" hidden="1">#REF!</definedName>
    <definedName name="BEx1Y3PKK83X2FN9SAALFHOWKMRQ" localSheetId="16" hidden="1">#REF!</definedName>
    <definedName name="BEx1Y3PKK83X2FN9SAALFHOWKMRQ" localSheetId="15" hidden="1">#REF!</definedName>
    <definedName name="BEx1Y3PKK83X2FN9SAALFHOWKMRQ" localSheetId="14" hidden="1">#REF!</definedName>
    <definedName name="BEx1Y3PKK83X2FN9SAALFHOWKMRQ" localSheetId="13" hidden="1">#REF!</definedName>
    <definedName name="BEx1Y3PKK83X2FN9SAALFHOWKMRQ" localSheetId="12" hidden="1">#REF!</definedName>
    <definedName name="BEx1Y3PKK83X2FN9SAALFHOWKMRQ" localSheetId="11" hidden="1">#REF!</definedName>
    <definedName name="BEx1Y3PKK83X2FN9SAALFHOWKMRQ" localSheetId="10" hidden="1">#REF!</definedName>
    <definedName name="BEx1Y3PKK83X2FN9SAALFHOWKMRQ" localSheetId="9" hidden="1">#REF!</definedName>
    <definedName name="BEx1Y3PKK83X2FN9SAALFHOWKMRQ" localSheetId="8" hidden="1">#REF!</definedName>
    <definedName name="BEx1Y3PKK83X2FN9SAALFHOWKMRQ" localSheetId="7" hidden="1">#REF!</definedName>
    <definedName name="BEx1Y3PKK83X2FN9SAALFHOWKMRQ" localSheetId="6" hidden="1">#REF!</definedName>
    <definedName name="BEx1Y3PKK83X2FN9SAALFHOWKMRQ" localSheetId="3" hidden="1">#REF!</definedName>
    <definedName name="BEx1Y3PKK83X2FN9SAALFHOWKMRQ" localSheetId="1" hidden="1">#REF!</definedName>
    <definedName name="BEx1Y3PKK83X2FN9SAALFHOWKMRQ" hidden="1">#REF!</definedName>
    <definedName name="BEx1YL3DJ7Y4AZ01ERCOGW0FJ26T" localSheetId="16" hidden="1">#REF!</definedName>
    <definedName name="BEx1YL3DJ7Y4AZ01ERCOGW0FJ26T" localSheetId="15" hidden="1">#REF!</definedName>
    <definedName name="BEx1YL3DJ7Y4AZ01ERCOGW0FJ26T" localSheetId="14" hidden="1">#REF!</definedName>
    <definedName name="BEx1YL3DJ7Y4AZ01ERCOGW0FJ26T" localSheetId="13" hidden="1">#REF!</definedName>
    <definedName name="BEx1YL3DJ7Y4AZ01ERCOGW0FJ26T" localSheetId="12" hidden="1">#REF!</definedName>
    <definedName name="BEx1YL3DJ7Y4AZ01ERCOGW0FJ26T" localSheetId="11" hidden="1">#REF!</definedName>
    <definedName name="BEx1YL3DJ7Y4AZ01ERCOGW0FJ26T" localSheetId="10" hidden="1">#REF!</definedName>
    <definedName name="BEx1YL3DJ7Y4AZ01ERCOGW0FJ26T" localSheetId="9" hidden="1">#REF!</definedName>
    <definedName name="BEx1YL3DJ7Y4AZ01ERCOGW0FJ26T" localSheetId="8" hidden="1">#REF!</definedName>
    <definedName name="BEx1YL3DJ7Y4AZ01ERCOGW0FJ26T" localSheetId="7" hidden="1">#REF!</definedName>
    <definedName name="BEx1YL3DJ7Y4AZ01ERCOGW0FJ26T" localSheetId="6" hidden="1">#REF!</definedName>
    <definedName name="BEx1YL3DJ7Y4AZ01ERCOGW0FJ26T" localSheetId="3" hidden="1">#REF!</definedName>
    <definedName name="BEx1YL3DJ7Y4AZ01ERCOGW0FJ26T" localSheetId="1" hidden="1">#REF!</definedName>
    <definedName name="BEx1YL3DJ7Y4AZ01ERCOGW0FJ26T" hidden="1">#REF!</definedName>
    <definedName name="BEx1Z2RYHSVD1H37817SN93VMURZ" localSheetId="16" hidden="1">#REF!</definedName>
    <definedName name="BEx1Z2RYHSVD1H37817SN93VMURZ" localSheetId="15" hidden="1">#REF!</definedName>
    <definedName name="BEx1Z2RYHSVD1H37817SN93VMURZ" localSheetId="14" hidden="1">#REF!</definedName>
    <definedName name="BEx1Z2RYHSVD1H37817SN93VMURZ" localSheetId="13" hidden="1">#REF!</definedName>
    <definedName name="BEx1Z2RYHSVD1H37817SN93VMURZ" localSheetId="12" hidden="1">#REF!</definedName>
    <definedName name="BEx1Z2RYHSVD1H37817SN93VMURZ" localSheetId="11" hidden="1">#REF!</definedName>
    <definedName name="BEx1Z2RYHSVD1H37817SN93VMURZ" localSheetId="10" hidden="1">#REF!</definedName>
    <definedName name="BEx1Z2RYHSVD1H37817SN93VMURZ" localSheetId="9" hidden="1">#REF!</definedName>
    <definedName name="BEx1Z2RYHSVD1H37817SN93VMURZ" localSheetId="8" hidden="1">#REF!</definedName>
    <definedName name="BEx1Z2RYHSVD1H37817SN93VMURZ" localSheetId="7" hidden="1">#REF!</definedName>
    <definedName name="BEx1Z2RYHSVD1H37817SN93VMURZ" localSheetId="6" hidden="1">#REF!</definedName>
    <definedName name="BEx1Z2RYHSVD1H37817SN93VMURZ" localSheetId="3" hidden="1">#REF!</definedName>
    <definedName name="BEx1Z2RYHSVD1H37817SN93VMURZ" localSheetId="1" hidden="1">#REF!</definedName>
    <definedName name="BEx1Z2RYHSVD1H37817SN93VMURZ" hidden="1">#REF!</definedName>
    <definedName name="BEx3AMAKWI6458B67VKZO56MCNJW" localSheetId="16" hidden="1">#REF!</definedName>
    <definedName name="BEx3AMAKWI6458B67VKZO56MCNJW" localSheetId="15" hidden="1">#REF!</definedName>
    <definedName name="BEx3AMAKWI6458B67VKZO56MCNJW" localSheetId="14" hidden="1">#REF!</definedName>
    <definedName name="BEx3AMAKWI6458B67VKZO56MCNJW" localSheetId="13" hidden="1">#REF!</definedName>
    <definedName name="BEx3AMAKWI6458B67VKZO56MCNJW" localSheetId="12" hidden="1">#REF!</definedName>
    <definedName name="BEx3AMAKWI6458B67VKZO56MCNJW" localSheetId="11" hidden="1">#REF!</definedName>
    <definedName name="BEx3AMAKWI6458B67VKZO56MCNJW" localSheetId="10" hidden="1">#REF!</definedName>
    <definedName name="BEx3AMAKWI6458B67VKZO56MCNJW" localSheetId="9" hidden="1">#REF!</definedName>
    <definedName name="BEx3AMAKWI6458B67VKZO56MCNJW" localSheetId="8" hidden="1">#REF!</definedName>
    <definedName name="BEx3AMAKWI6458B67VKZO56MCNJW" localSheetId="7" hidden="1">#REF!</definedName>
    <definedName name="BEx3AMAKWI6458B67VKZO56MCNJW" localSheetId="6" hidden="1">#REF!</definedName>
    <definedName name="BEx3AMAKWI6458B67VKZO56MCNJW" localSheetId="3" hidden="1">#REF!</definedName>
    <definedName name="BEx3AMAKWI6458B67VKZO56MCNJW" localSheetId="1" hidden="1">#REF!</definedName>
    <definedName name="BEx3AMAKWI6458B67VKZO56MCNJW" hidden="1">#REF!</definedName>
    <definedName name="BEx3AOOVM42G82TNF53W0EKXLUSI" localSheetId="16" hidden="1">#REF!</definedName>
    <definedName name="BEx3AOOVM42G82TNF53W0EKXLUSI" localSheetId="15" hidden="1">#REF!</definedName>
    <definedName name="BEx3AOOVM42G82TNF53W0EKXLUSI" localSheetId="14" hidden="1">#REF!</definedName>
    <definedName name="BEx3AOOVM42G82TNF53W0EKXLUSI" localSheetId="13" hidden="1">#REF!</definedName>
    <definedName name="BEx3AOOVM42G82TNF53W0EKXLUSI" localSheetId="12" hidden="1">#REF!</definedName>
    <definedName name="BEx3AOOVM42G82TNF53W0EKXLUSI" localSheetId="11" hidden="1">#REF!</definedName>
    <definedName name="BEx3AOOVM42G82TNF53W0EKXLUSI" localSheetId="10" hidden="1">#REF!</definedName>
    <definedName name="BEx3AOOVM42G82TNF53W0EKXLUSI" localSheetId="9" hidden="1">#REF!</definedName>
    <definedName name="BEx3AOOVM42G82TNF53W0EKXLUSI" localSheetId="8" hidden="1">#REF!</definedName>
    <definedName name="BEx3AOOVM42G82TNF53W0EKXLUSI" localSheetId="7" hidden="1">#REF!</definedName>
    <definedName name="BEx3AOOVM42G82TNF53W0EKXLUSI" localSheetId="6" hidden="1">#REF!</definedName>
    <definedName name="BEx3AOOVM42G82TNF53W0EKXLUSI" localSheetId="3" hidden="1">#REF!</definedName>
    <definedName name="BEx3AOOVM42G82TNF53W0EKXLUSI" localSheetId="1" hidden="1">#REF!</definedName>
    <definedName name="BEx3AOOVM42G82TNF53W0EKXLUSI" hidden="1">#REF!</definedName>
    <definedName name="BEx3AZH9W4SUFCAHNDOQ728R9V4L" localSheetId="16" hidden="1">#REF!</definedName>
    <definedName name="BEx3AZH9W4SUFCAHNDOQ728R9V4L" localSheetId="15" hidden="1">#REF!</definedName>
    <definedName name="BEx3AZH9W4SUFCAHNDOQ728R9V4L" localSheetId="14" hidden="1">#REF!</definedName>
    <definedName name="BEx3AZH9W4SUFCAHNDOQ728R9V4L" localSheetId="13" hidden="1">#REF!</definedName>
    <definedName name="BEx3AZH9W4SUFCAHNDOQ728R9V4L" localSheetId="12" hidden="1">#REF!</definedName>
    <definedName name="BEx3AZH9W4SUFCAHNDOQ728R9V4L" localSheetId="11" hidden="1">#REF!</definedName>
    <definedName name="BEx3AZH9W4SUFCAHNDOQ728R9V4L" localSheetId="10" hidden="1">#REF!</definedName>
    <definedName name="BEx3AZH9W4SUFCAHNDOQ728R9V4L" localSheetId="9" hidden="1">#REF!</definedName>
    <definedName name="BEx3AZH9W4SUFCAHNDOQ728R9V4L" localSheetId="8" hidden="1">#REF!</definedName>
    <definedName name="BEx3AZH9W4SUFCAHNDOQ728R9V4L" localSheetId="7" hidden="1">#REF!</definedName>
    <definedName name="BEx3AZH9W4SUFCAHNDOQ728R9V4L" localSheetId="6" hidden="1">#REF!</definedName>
    <definedName name="BEx3AZH9W4SUFCAHNDOQ728R9V4L" localSheetId="3" hidden="1">#REF!</definedName>
    <definedName name="BEx3AZH9W4SUFCAHNDOQ728R9V4L" localSheetId="1" hidden="1">#REF!</definedName>
    <definedName name="BEx3AZH9W4SUFCAHNDOQ728R9V4L" hidden="1">#REF!</definedName>
    <definedName name="BEx3BNR9ES4KY7Q1DK83KC5NDGL8" localSheetId="16" hidden="1">#REF!</definedName>
    <definedName name="BEx3BNR9ES4KY7Q1DK83KC5NDGL8" localSheetId="15" hidden="1">#REF!</definedName>
    <definedName name="BEx3BNR9ES4KY7Q1DK83KC5NDGL8" localSheetId="14" hidden="1">#REF!</definedName>
    <definedName name="BEx3BNR9ES4KY7Q1DK83KC5NDGL8" localSheetId="13" hidden="1">#REF!</definedName>
    <definedName name="BEx3BNR9ES4KY7Q1DK83KC5NDGL8" localSheetId="12" hidden="1">#REF!</definedName>
    <definedName name="BEx3BNR9ES4KY7Q1DK83KC5NDGL8" localSheetId="11" hidden="1">#REF!</definedName>
    <definedName name="BEx3BNR9ES4KY7Q1DK83KC5NDGL8" localSheetId="10" hidden="1">#REF!</definedName>
    <definedName name="BEx3BNR9ES4KY7Q1DK83KC5NDGL8" localSheetId="9" hidden="1">#REF!</definedName>
    <definedName name="BEx3BNR9ES4KY7Q1DK83KC5NDGL8" localSheetId="8" hidden="1">#REF!</definedName>
    <definedName name="BEx3BNR9ES4KY7Q1DK83KC5NDGL8" localSheetId="7" hidden="1">#REF!</definedName>
    <definedName name="BEx3BNR9ES4KY7Q1DK83KC5NDGL8" localSheetId="6" hidden="1">#REF!</definedName>
    <definedName name="BEx3BNR9ES4KY7Q1DK83KC5NDGL8" localSheetId="3" hidden="1">#REF!</definedName>
    <definedName name="BEx3BNR9ES4KY7Q1DK83KC5NDGL8" localSheetId="1" hidden="1">#REF!</definedName>
    <definedName name="BEx3BNR9ES4KY7Q1DK83KC5NDGL8" hidden="1">#REF!</definedName>
    <definedName name="BEx3BQR5VZXNQ4H949ORM8ESU3B3" localSheetId="16" hidden="1">#REF!</definedName>
    <definedName name="BEx3BQR5VZXNQ4H949ORM8ESU3B3" localSheetId="15" hidden="1">#REF!</definedName>
    <definedName name="BEx3BQR5VZXNQ4H949ORM8ESU3B3" localSheetId="14" hidden="1">#REF!</definedName>
    <definedName name="BEx3BQR5VZXNQ4H949ORM8ESU3B3" localSheetId="13" hidden="1">#REF!</definedName>
    <definedName name="BEx3BQR5VZXNQ4H949ORM8ESU3B3" localSheetId="12" hidden="1">#REF!</definedName>
    <definedName name="BEx3BQR5VZXNQ4H949ORM8ESU3B3" localSheetId="11" hidden="1">#REF!</definedName>
    <definedName name="BEx3BQR5VZXNQ4H949ORM8ESU3B3" localSheetId="10" hidden="1">#REF!</definedName>
    <definedName name="BEx3BQR5VZXNQ4H949ORM8ESU3B3" localSheetId="9" hidden="1">#REF!</definedName>
    <definedName name="BEx3BQR5VZXNQ4H949ORM8ESU3B3" localSheetId="8" hidden="1">#REF!</definedName>
    <definedName name="BEx3BQR5VZXNQ4H949ORM8ESU3B3" localSheetId="7" hidden="1">#REF!</definedName>
    <definedName name="BEx3BQR5VZXNQ4H949ORM8ESU3B3" localSheetId="6" hidden="1">#REF!</definedName>
    <definedName name="BEx3BQR5VZXNQ4H949ORM8ESU3B3" localSheetId="3" hidden="1">#REF!</definedName>
    <definedName name="BEx3BQR5VZXNQ4H949ORM8ESU3B3" localSheetId="1" hidden="1">#REF!</definedName>
    <definedName name="BEx3BQR5VZXNQ4H949ORM8ESU3B3" hidden="1">#REF!</definedName>
    <definedName name="BEx3BTLL3ASJN134DLEQTQM70VZM" localSheetId="16" hidden="1">#REF!</definedName>
    <definedName name="BEx3BTLL3ASJN134DLEQTQM70VZM" localSheetId="15" hidden="1">#REF!</definedName>
    <definedName name="BEx3BTLL3ASJN134DLEQTQM70VZM" localSheetId="14" hidden="1">#REF!</definedName>
    <definedName name="BEx3BTLL3ASJN134DLEQTQM70VZM" localSheetId="13" hidden="1">#REF!</definedName>
    <definedName name="BEx3BTLL3ASJN134DLEQTQM70VZM" localSheetId="12" hidden="1">#REF!</definedName>
    <definedName name="BEx3BTLL3ASJN134DLEQTQM70VZM" localSheetId="11" hidden="1">#REF!</definedName>
    <definedName name="BEx3BTLL3ASJN134DLEQTQM70VZM" localSheetId="10" hidden="1">#REF!</definedName>
    <definedName name="BEx3BTLL3ASJN134DLEQTQM70VZM" localSheetId="9" hidden="1">#REF!</definedName>
    <definedName name="BEx3BTLL3ASJN134DLEQTQM70VZM" localSheetId="8" hidden="1">#REF!</definedName>
    <definedName name="BEx3BTLL3ASJN134DLEQTQM70VZM" localSheetId="7" hidden="1">#REF!</definedName>
    <definedName name="BEx3BTLL3ASJN134DLEQTQM70VZM" localSheetId="6" hidden="1">#REF!</definedName>
    <definedName name="BEx3BTLL3ASJN134DLEQTQM70VZM" localSheetId="3" hidden="1">#REF!</definedName>
    <definedName name="BEx3BTLL3ASJN134DLEQTQM70VZM" localSheetId="1" hidden="1">#REF!</definedName>
    <definedName name="BEx3BTLL3ASJN134DLEQTQM70VZM" hidden="1">#REF!</definedName>
    <definedName name="BEx3BW5CTV0DJU5AQS3ZQFK2VLF3" localSheetId="16" hidden="1">#REF!</definedName>
    <definedName name="BEx3BW5CTV0DJU5AQS3ZQFK2VLF3" localSheetId="15" hidden="1">#REF!</definedName>
    <definedName name="BEx3BW5CTV0DJU5AQS3ZQFK2VLF3" localSheetId="14" hidden="1">#REF!</definedName>
    <definedName name="BEx3BW5CTV0DJU5AQS3ZQFK2VLF3" localSheetId="13" hidden="1">#REF!</definedName>
    <definedName name="BEx3BW5CTV0DJU5AQS3ZQFK2VLF3" localSheetId="12" hidden="1">#REF!</definedName>
    <definedName name="BEx3BW5CTV0DJU5AQS3ZQFK2VLF3" localSheetId="11" hidden="1">#REF!</definedName>
    <definedName name="BEx3BW5CTV0DJU5AQS3ZQFK2VLF3" localSheetId="10" hidden="1">#REF!</definedName>
    <definedName name="BEx3BW5CTV0DJU5AQS3ZQFK2VLF3" localSheetId="9" hidden="1">#REF!</definedName>
    <definedName name="BEx3BW5CTV0DJU5AQS3ZQFK2VLF3" localSheetId="8" hidden="1">#REF!</definedName>
    <definedName name="BEx3BW5CTV0DJU5AQS3ZQFK2VLF3" localSheetId="7" hidden="1">#REF!</definedName>
    <definedName name="BEx3BW5CTV0DJU5AQS3ZQFK2VLF3" localSheetId="6" hidden="1">#REF!</definedName>
    <definedName name="BEx3BW5CTV0DJU5AQS3ZQFK2VLF3" localSheetId="3" hidden="1">#REF!</definedName>
    <definedName name="BEx3BW5CTV0DJU5AQS3ZQFK2VLF3" localSheetId="1" hidden="1">#REF!</definedName>
    <definedName name="BEx3BW5CTV0DJU5AQS3ZQFK2VLF3" hidden="1">#REF!</definedName>
    <definedName name="BEx3BYP0FG369M7G3JEFLMMXAKTS" localSheetId="16" hidden="1">#REF!</definedName>
    <definedName name="BEx3BYP0FG369M7G3JEFLMMXAKTS" localSheetId="15" hidden="1">#REF!</definedName>
    <definedName name="BEx3BYP0FG369M7G3JEFLMMXAKTS" localSheetId="14" hidden="1">#REF!</definedName>
    <definedName name="BEx3BYP0FG369M7G3JEFLMMXAKTS" localSheetId="13" hidden="1">#REF!</definedName>
    <definedName name="BEx3BYP0FG369M7G3JEFLMMXAKTS" localSheetId="12" hidden="1">#REF!</definedName>
    <definedName name="BEx3BYP0FG369M7G3JEFLMMXAKTS" localSheetId="11" hidden="1">#REF!</definedName>
    <definedName name="BEx3BYP0FG369M7G3JEFLMMXAKTS" localSheetId="10" hidden="1">#REF!</definedName>
    <definedName name="BEx3BYP0FG369M7G3JEFLMMXAKTS" localSheetId="9" hidden="1">#REF!</definedName>
    <definedName name="BEx3BYP0FG369M7G3JEFLMMXAKTS" localSheetId="8" hidden="1">#REF!</definedName>
    <definedName name="BEx3BYP0FG369M7G3JEFLMMXAKTS" localSheetId="7" hidden="1">#REF!</definedName>
    <definedName name="BEx3BYP0FG369M7G3JEFLMMXAKTS" localSheetId="6" hidden="1">#REF!</definedName>
    <definedName name="BEx3BYP0FG369M7G3JEFLMMXAKTS" localSheetId="3" hidden="1">#REF!</definedName>
    <definedName name="BEx3BYP0FG369M7G3JEFLMMXAKTS" localSheetId="1" hidden="1">#REF!</definedName>
    <definedName name="BEx3BYP0FG369M7G3JEFLMMXAKTS" hidden="1">#REF!</definedName>
    <definedName name="BEx3C2QR0WUD19QSVO8EMIPNQJKH" localSheetId="16" hidden="1">#REF!</definedName>
    <definedName name="BEx3C2QR0WUD19QSVO8EMIPNQJKH" localSheetId="15" hidden="1">#REF!</definedName>
    <definedName name="BEx3C2QR0WUD19QSVO8EMIPNQJKH" localSheetId="14" hidden="1">#REF!</definedName>
    <definedName name="BEx3C2QR0WUD19QSVO8EMIPNQJKH" localSheetId="13" hidden="1">#REF!</definedName>
    <definedName name="BEx3C2QR0WUD19QSVO8EMIPNQJKH" localSheetId="12" hidden="1">#REF!</definedName>
    <definedName name="BEx3C2QR0WUD19QSVO8EMIPNQJKH" localSheetId="11" hidden="1">#REF!</definedName>
    <definedName name="BEx3C2QR0WUD19QSVO8EMIPNQJKH" localSheetId="10" hidden="1">#REF!</definedName>
    <definedName name="BEx3C2QR0WUD19QSVO8EMIPNQJKH" localSheetId="9" hidden="1">#REF!</definedName>
    <definedName name="BEx3C2QR0WUD19QSVO8EMIPNQJKH" localSheetId="8" hidden="1">#REF!</definedName>
    <definedName name="BEx3C2QR0WUD19QSVO8EMIPNQJKH" localSheetId="7" hidden="1">#REF!</definedName>
    <definedName name="BEx3C2QR0WUD19QSVO8EMIPNQJKH" localSheetId="6" hidden="1">#REF!</definedName>
    <definedName name="BEx3C2QR0WUD19QSVO8EMIPNQJKH" localSheetId="3" hidden="1">#REF!</definedName>
    <definedName name="BEx3C2QR0WUD19QSVO8EMIPNQJKH" localSheetId="1" hidden="1">#REF!</definedName>
    <definedName name="BEx3C2QR0WUD19QSVO8EMIPNQJKH" hidden="1">#REF!</definedName>
    <definedName name="BEx3CKFCCPZZ6ROLAT5C1DZNIC1U" localSheetId="16" hidden="1">#REF!</definedName>
    <definedName name="BEx3CKFCCPZZ6ROLAT5C1DZNIC1U" localSheetId="15" hidden="1">#REF!</definedName>
    <definedName name="BEx3CKFCCPZZ6ROLAT5C1DZNIC1U" localSheetId="14" hidden="1">#REF!</definedName>
    <definedName name="BEx3CKFCCPZZ6ROLAT5C1DZNIC1U" localSheetId="13" hidden="1">#REF!</definedName>
    <definedName name="BEx3CKFCCPZZ6ROLAT5C1DZNIC1U" localSheetId="12" hidden="1">#REF!</definedName>
    <definedName name="BEx3CKFCCPZZ6ROLAT5C1DZNIC1U" localSheetId="11" hidden="1">#REF!</definedName>
    <definedName name="BEx3CKFCCPZZ6ROLAT5C1DZNIC1U" localSheetId="10" hidden="1">#REF!</definedName>
    <definedName name="BEx3CKFCCPZZ6ROLAT5C1DZNIC1U" localSheetId="9" hidden="1">#REF!</definedName>
    <definedName name="BEx3CKFCCPZZ6ROLAT5C1DZNIC1U" localSheetId="8" hidden="1">#REF!</definedName>
    <definedName name="BEx3CKFCCPZZ6ROLAT5C1DZNIC1U" localSheetId="7" hidden="1">#REF!</definedName>
    <definedName name="BEx3CKFCCPZZ6ROLAT5C1DZNIC1U" localSheetId="6" hidden="1">#REF!</definedName>
    <definedName name="BEx3CKFCCPZZ6ROLAT5C1DZNIC1U" localSheetId="3" hidden="1">#REF!</definedName>
    <definedName name="BEx3CKFCCPZZ6ROLAT5C1DZNIC1U" localSheetId="1" hidden="1">#REF!</definedName>
    <definedName name="BEx3CKFCCPZZ6ROLAT5C1DZNIC1U" hidden="1">#REF!</definedName>
    <definedName name="BEx3CO0SVO4WLH0DO43DCHYDTH1P" localSheetId="16" hidden="1">#REF!</definedName>
    <definedName name="BEx3CO0SVO4WLH0DO43DCHYDTH1P" localSheetId="15" hidden="1">#REF!</definedName>
    <definedName name="BEx3CO0SVO4WLH0DO43DCHYDTH1P" localSheetId="14" hidden="1">#REF!</definedName>
    <definedName name="BEx3CO0SVO4WLH0DO43DCHYDTH1P" localSheetId="13" hidden="1">#REF!</definedName>
    <definedName name="BEx3CO0SVO4WLH0DO43DCHYDTH1P" localSheetId="12" hidden="1">#REF!</definedName>
    <definedName name="BEx3CO0SVO4WLH0DO43DCHYDTH1P" localSheetId="11" hidden="1">#REF!</definedName>
    <definedName name="BEx3CO0SVO4WLH0DO43DCHYDTH1P" localSheetId="10" hidden="1">#REF!</definedName>
    <definedName name="BEx3CO0SVO4WLH0DO43DCHYDTH1P" localSheetId="9" hidden="1">#REF!</definedName>
    <definedName name="BEx3CO0SVO4WLH0DO43DCHYDTH1P" localSheetId="8" hidden="1">#REF!</definedName>
    <definedName name="BEx3CO0SVO4WLH0DO43DCHYDTH1P" localSheetId="7" hidden="1">#REF!</definedName>
    <definedName name="BEx3CO0SVO4WLH0DO43DCHYDTH1P" localSheetId="6" hidden="1">#REF!</definedName>
    <definedName name="BEx3CO0SVO4WLH0DO43DCHYDTH1P" localSheetId="3" hidden="1">#REF!</definedName>
    <definedName name="BEx3CO0SVO4WLH0DO43DCHYDTH1P" localSheetId="1" hidden="1">#REF!</definedName>
    <definedName name="BEx3CO0SVO4WLH0DO43DCHYDTH1P" hidden="1">#REF!</definedName>
    <definedName name="BEx3CPDAEBC12450MVHX6S78ILBS" localSheetId="16" hidden="1">#REF!</definedName>
    <definedName name="BEx3CPDAEBC12450MVHX6S78ILBS" localSheetId="15" hidden="1">#REF!</definedName>
    <definedName name="BEx3CPDAEBC12450MVHX6S78ILBS" localSheetId="14" hidden="1">#REF!</definedName>
    <definedName name="BEx3CPDAEBC12450MVHX6S78ILBS" localSheetId="13" hidden="1">#REF!</definedName>
    <definedName name="BEx3CPDAEBC12450MVHX6S78ILBS" localSheetId="12" hidden="1">#REF!</definedName>
    <definedName name="BEx3CPDAEBC12450MVHX6S78ILBS" localSheetId="11" hidden="1">#REF!</definedName>
    <definedName name="BEx3CPDAEBC12450MVHX6S78ILBS" localSheetId="10" hidden="1">#REF!</definedName>
    <definedName name="BEx3CPDAEBC12450MVHX6S78ILBS" localSheetId="9" hidden="1">#REF!</definedName>
    <definedName name="BEx3CPDAEBC12450MVHX6S78ILBS" localSheetId="8" hidden="1">#REF!</definedName>
    <definedName name="BEx3CPDAEBC12450MVHX6S78ILBS" localSheetId="7" hidden="1">#REF!</definedName>
    <definedName name="BEx3CPDAEBC12450MVHX6S78ILBS" localSheetId="6" hidden="1">#REF!</definedName>
    <definedName name="BEx3CPDAEBC12450MVHX6S78ILBS" localSheetId="3" hidden="1">#REF!</definedName>
    <definedName name="BEx3CPDAEBC12450MVHX6S78ILBS" localSheetId="1" hidden="1">#REF!</definedName>
    <definedName name="BEx3CPDAEBC12450MVHX6S78ILBS" hidden="1">#REF!</definedName>
    <definedName name="BEx3CQ9OQ7E1YH93NADGWWEH0HD5" localSheetId="16" hidden="1">#REF!</definedName>
    <definedName name="BEx3CQ9OQ7E1YH93NADGWWEH0HD5" localSheetId="15" hidden="1">#REF!</definedName>
    <definedName name="BEx3CQ9OQ7E1YH93NADGWWEH0HD5" localSheetId="14" hidden="1">#REF!</definedName>
    <definedName name="BEx3CQ9OQ7E1YH93NADGWWEH0HD5" localSheetId="13" hidden="1">#REF!</definedName>
    <definedName name="BEx3CQ9OQ7E1YH93NADGWWEH0HD5" localSheetId="12" hidden="1">#REF!</definedName>
    <definedName name="BEx3CQ9OQ7E1YH93NADGWWEH0HD5" localSheetId="11" hidden="1">#REF!</definedName>
    <definedName name="BEx3CQ9OQ7E1YH93NADGWWEH0HD5" localSheetId="10" hidden="1">#REF!</definedName>
    <definedName name="BEx3CQ9OQ7E1YH93NADGWWEH0HD5" localSheetId="9" hidden="1">#REF!</definedName>
    <definedName name="BEx3CQ9OQ7E1YH93NADGWWEH0HD5" localSheetId="8" hidden="1">#REF!</definedName>
    <definedName name="BEx3CQ9OQ7E1YH93NADGWWEH0HD5" localSheetId="7" hidden="1">#REF!</definedName>
    <definedName name="BEx3CQ9OQ7E1YH93NADGWWEH0HD5" localSheetId="6" hidden="1">#REF!</definedName>
    <definedName name="BEx3CQ9OQ7E1YH93NADGWWEH0HD5" localSheetId="3" hidden="1">#REF!</definedName>
    <definedName name="BEx3CQ9OQ7E1YH93NADGWWEH0HD5" localSheetId="1" hidden="1">#REF!</definedName>
    <definedName name="BEx3CQ9OQ7E1YH93NADGWWEH0HD5" hidden="1">#REF!</definedName>
    <definedName name="BEx3D9G6QTSPF9UYI4X0XY0VE896" localSheetId="16" hidden="1">#REF!</definedName>
    <definedName name="BEx3D9G6QTSPF9UYI4X0XY0VE896" localSheetId="15" hidden="1">#REF!</definedName>
    <definedName name="BEx3D9G6QTSPF9UYI4X0XY0VE896" localSheetId="14" hidden="1">#REF!</definedName>
    <definedName name="BEx3D9G6QTSPF9UYI4X0XY0VE896" localSheetId="13" hidden="1">#REF!</definedName>
    <definedName name="BEx3D9G6QTSPF9UYI4X0XY0VE896" localSheetId="12" hidden="1">#REF!</definedName>
    <definedName name="BEx3D9G6QTSPF9UYI4X0XY0VE896" localSheetId="11" hidden="1">#REF!</definedName>
    <definedName name="BEx3D9G6QTSPF9UYI4X0XY0VE896" localSheetId="10" hidden="1">#REF!</definedName>
    <definedName name="BEx3D9G6QTSPF9UYI4X0XY0VE896" localSheetId="9" hidden="1">#REF!</definedName>
    <definedName name="BEx3D9G6QTSPF9UYI4X0XY0VE896" localSheetId="8" hidden="1">#REF!</definedName>
    <definedName name="BEx3D9G6QTSPF9UYI4X0XY0VE896" localSheetId="7" hidden="1">#REF!</definedName>
    <definedName name="BEx3D9G6QTSPF9UYI4X0XY0VE896" localSheetId="6" hidden="1">#REF!</definedName>
    <definedName name="BEx3D9G6QTSPF9UYI4X0XY0VE896" localSheetId="3" hidden="1">#REF!</definedName>
    <definedName name="BEx3D9G6QTSPF9UYI4X0XY0VE896" localSheetId="1" hidden="1">#REF!</definedName>
    <definedName name="BEx3D9G6QTSPF9UYI4X0XY0VE896" hidden="1">#REF!</definedName>
    <definedName name="BEx3DCQU9PBRXIMLO62KS5RLH447" localSheetId="16" hidden="1">#REF!</definedName>
    <definedName name="BEx3DCQU9PBRXIMLO62KS5RLH447" localSheetId="15" hidden="1">#REF!</definedName>
    <definedName name="BEx3DCQU9PBRXIMLO62KS5RLH447" localSheetId="14" hidden="1">#REF!</definedName>
    <definedName name="BEx3DCQU9PBRXIMLO62KS5RLH447" localSheetId="13" hidden="1">#REF!</definedName>
    <definedName name="BEx3DCQU9PBRXIMLO62KS5RLH447" localSheetId="12" hidden="1">#REF!</definedName>
    <definedName name="BEx3DCQU9PBRXIMLO62KS5RLH447" localSheetId="11" hidden="1">#REF!</definedName>
    <definedName name="BEx3DCQU9PBRXIMLO62KS5RLH447" localSheetId="10" hidden="1">#REF!</definedName>
    <definedName name="BEx3DCQU9PBRXIMLO62KS5RLH447" localSheetId="9" hidden="1">#REF!</definedName>
    <definedName name="BEx3DCQU9PBRXIMLO62KS5RLH447" localSheetId="8" hidden="1">#REF!</definedName>
    <definedName name="BEx3DCQU9PBRXIMLO62KS5RLH447" localSheetId="7" hidden="1">#REF!</definedName>
    <definedName name="BEx3DCQU9PBRXIMLO62KS5RLH447" localSheetId="6" hidden="1">#REF!</definedName>
    <definedName name="BEx3DCQU9PBRXIMLO62KS5RLH447" localSheetId="3" hidden="1">#REF!</definedName>
    <definedName name="BEx3DCQU9PBRXIMLO62KS5RLH447" localSheetId="1" hidden="1">#REF!</definedName>
    <definedName name="BEx3DCQU9PBRXIMLO62KS5RLH447" hidden="1">#REF!</definedName>
    <definedName name="BEx3DQ8EH7C7L4XQAOL3NRRVRRT3" localSheetId="16" hidden="1">#REF!</definedName>
    <definedName name="BEx3DQ8EH7C7L4XQAOL3NRRVRRT3" localSheetId="15" hidden="1">#REF!</definedName>
    <definedName name="BEx3DQ8EH7C7L4XQAOL3NRRVRRT3" localSheetId="14" hidden="1">#REF!</definedName>
    <definedName name="BEx3DQ8EH7C7L4XQAOL3NRRVRRT3" localSheetId="13" hidden="1">#REF!</definedName>
    <definedName name="BEx3DQ8EH7C7L4XQAOL3NRRVRRT3" localSheetId="12" hidden="1">#REF!</definedName>
    <definedName name="BEx3DQ8EH7C7L4XQAOL3NRRVRRT3" localSheetId="11" hidden="1">#REF!</definedName>
    <definedName name="BEx3DQ8EH7C7L4XQAOL3NRRVRRT3" localSheetId="10" hidden="1">#REF!</definedName>
    <definedName name="BEx3DQ8EH7C7L4XQAOL3NRRVRRT3" localSheetId="9" hidden="1">#REF!</definedName>
    <definedName name="BEx3DQ8EH7C7L4XQAOL3NRRVRRT3" localSheetId="8" hidden="1">#REF!</definedName>
    <definedName name="BEx3DQ8EH7C7L4XQAOL3NRRVRRT3" localSheetId="7" hidden="1">#REF!</definedName>
    <definedName name="BEx3DQ8EH7C7L4XQAOL3NRRVRRT3" localSheetId="6" hidden="1">#REF!</definedName>
    <definedName name="BEx3DQ8EH7C7L4XQAOL3NRRVRRT3" localSheetId="3" hidden="1">#REF!</definedName>
    <definedName name="BEx3DQ8EH7C7L4XQAOL3NRRVRRT3" localSheetId="1" hidden="1">#REF!</definedName>
    <definedName name="BEx3DQ8EH7C7L4XQAOL3NRRVRRT3" hidden="1">#REF!</definedName>
    <definedName name="BEx3EF99FD6QNNCNOKDEE67JHTUJ" localSheetId="16" hidden="1">#REF!</definedName>
    <definedName name="BEx3EF99FD6QNNCNOKDEE67JHTUJ" localSheetId="15" hidden="1">#REF!</definedName>
    <definedName name="BEx3EF99FD6QNNCNOKDEE67JHTUJ" localSheetId="14" hidden="1">#REF!</definedName>
    <definedName name="BEx3EF99FD6QNNCNOKDEE67JHTUJ" localSheetId="13" hidden="1">#REF!</definedName>
    <definedName name="BEx3EF99FD6QNNCNOKDEE67JHTUJ" localSheetId="12" hidden="1">#REF!</definedName>
    <definedName name="BEx3EF99FD6QNNCNOKDEE67JHTUJ" localSheetId="11" hidden="1">#REF!</definedName>
    <definedName name="BEx3EF99FD6QNNCNOKDEE67JHTUJ" localSheetId="10" hidden="1">#REF!</definedName>
    <definedName name="BEx3EF99FD6QNNCNOKDEE67JHTUJ" localSheetId="9" hidden="1">#REF!</definedName>
    <definedName name="BEx3EF99FD6QNNCNOKDEE67JHTUJ" localSheetId="8" hidden="1">#REF!</definedName>
    <definedName name="BEx3EF99FD6QNNCNOKDEE67JHTUJ" localSheetId="7" hidden="1">#REF!</definedName>
    <definedName name="BEx3EF99FD6QNNCNOKDEE67JHTUJ" localSheetId="6" hidden="1">#REF!</definedName>
    <definedName name="BEx3EF99FD6QNNCNOKDEE67JHTUJ" localSheetId="3" hidden="1">#REF!</definedName>
    <definedName name="BEx3EF99FD6QNNCNOKDEE67JHTUJ" localSheetId="1" hidden="1">#REF!</definedName>
    <definedName name="BEx3EF99FD6QNNCNOKDEE67JHTUJ" hidden="1">#REF!</definedName>
    <definedName name="BEx3EGLXG4AU8GXIFP26DZ61E6EP" localSheetId="16" hidden="1">#REF!</definedName>
    <definedName name="BEx3EGLXG4AU8GXIFP26DZ61E6EP" localSheetId="15" hidden="1">#REF!</definedName>
    <definedName name="BEx3EGLXG4AU8GXIFP26DZ61E6EP" localSheetId="14" hidden="1">#REF!</definedName>
    <definedName name="BEx3EGLXG4AU8GXIFP26DZ61E6EP" localSheetId="13" hidden="1">#REF!</definedName>
    <definedName name="BEx3EGLXG4AU8GXIFP26DZ61E6EP" localSheetId="12" hidden="1">#REF!</definedName>
    <definedName name="BEx3EGLXG4AU8GXIFP26DZ61E6EP" localSheetId="11" hidden="1">#REF!</definedName>
    <definedName name="BEx3EGLXG4AU8GXIFP26DZ61E6EP" localSheetId="10" hidden="1">#REF!</definedName>
    <definedName name="BEx3EGLXG4AU8GXIFP26DZ61E6EP" localSheetId="9" hidden="1">#REF!</definedName>
    <definedName name="BEx3EGLXG4AU8GXIFP26DZ61E6EP" localSheetId="8" hidden="1">#REF!</definedName>
    <definedName name="BEx3EGLXG4AU8GXIFP26DZ61E6EP" localSheetId="7" hidden="1">#REF!</definedName>
    <definedName name="BEx3EGLXG4AU8GXIFP26DZ61E6EP" localSheetId="6" hidden="1">#REF!</definedName>
    <definedName name="BEx3EGLXG4AU8GXIFP26DZ61E6EP" localSheetId="3" hidden="1">#REF!</definedName>
    <definedName name="BEx3EGLXG4AU8GXIFP26DZ61E6EP" localSheetId="1" hidden="1">#REF!</definedName>
    <definedName name="BEx3EGLXG4AU8GXIFP26DZ61E6EP" hidden="1">#REF!</definedName>
    <definedName name="BEx3EHCSERZ2O2OAG8Y95UPG2IY9" localSheetId="16" hidden="1">#REF!</definedName>
    <definedName name="BEx3EHCSERZ2O2OAG8Y95UPG2IY9" localSheetId="15" hidden="1">#REF!</definedName>
    <definedName name="BEx3EHCSERZ2O2OAG8Y95UPG2IY9" localSheetId="14" hidden="1">#REF!</definedName>
    <definedName name="BEx3EHCSERZ2O2OAG8Y95UPG2IY9" localSheetId="13" hidden="1">#REF!</definedName>
    <definedName name="BEx3EHCSERZ2O2OAG8Y95UPG2IY9" localSheetId="12" hidden="1">#REF!</definedName>
    <definedName name="BEx3EHCSERZ2O2OAG8Y95UPG2IY9" localSheetId="11" hidden="1">#REF!</definedName>
    <definedName name="BEx3EHCSERZ2O2OAG8Y95UPG2IY9" localSheetId="10" hidden="1">#REF!</definedName>
    <definedName name="BEx3EHCSERZ2O2OAG8Y95UPG2IY9" localSheetId="9" hidden="1">#REF!</definedName>
    <definedName name="BEx3EHCSERZ2O2OAG8Y95UPG2IY9" localSheetId="8" hidden="1">#REF!</definedName>
    <definedName name="BEx3EHCSERZ2O2OAG8Y95UPG2IY9" localSheetId="7" hidden="1">#REF!</definedName>
    <definedName name="BEx3EHCSERZ2O2OAG8Y95UPG2IY9" localSheetId="6" hidden="1">#REF!</definedName>
    <definedName name="BEx3EHCSERZ2O2OAG8Y95UPG2IY9" localSheetId="3" hidden="1">#REF!</definedName>
    <definedName name="BEx3EHCSERZ2O2OAG8Y95UPG2IY9" localSheetId="1" hidden="1">#REF!</definedName>
    <definedName name="BEx3EHCSERZ2O2OAG8Y95UPG2IY9" hidden="1">#REF!</definedName>
    <definedName name="BEx3EJR3TCJDYS7ZXNDS5N9KTGIK" localSheetId="16" hidden="1">#REF!</definedName>
    <definedName name="BEx3EJR3TCJDYS7ZXNDS5N9KTGIK" localSheetId="15" hidden="1">#REF!</definedName>
    <definedName name="BEx3EJR3TCJDYS7ZXNDS5N9KTGIK" localSheetId="14" hidden="1">#REF!</definedName>
    <definedName name="BEx3EJR3TCJDYS7ZXNDS5N9KTGIK" localSheetId="13" hidden="1">#REF!</definedName>
    <definedName name="BEx3EJR3TCJDYS7ZXNDS5N9KTGIK" localSheetId="12" hidden="1">#REF!</definedName>
    <definedName name="BEx3EJR3TCJDYS7ZXNDS5N9KTGIK" localSheetId="11" hidden="1">#REF!</definedName>
    <definedName name="BEx3EJR3TCJDYS7ZXNDS5N9KTGIK" localSheetId="10" hidden="1">#REF!</definedName>
    <definedName name="BEx3EJR3TCJDYS7ZXNDS5N9KTGIK" localSheetId="9" hidden="1">#REF!</definedName>
    <definedName name="BEx3EJR3TCJDYS7ZXNDS5N9KTGIK" localSheetId="8" hidden="1">#REF!</definedName>
    <definedName name="BEx3EJR3TCJDYS7ZXNDS5N9KTGIK" localSheetId="7" hidden="1">#REF!</definedName>
    <definedName name="BEx3EJR3TCJDYS7ZXNDS5N9KTGIK" localSheetId="6" hidden="1">#REF!</definedName>
    <definedName name="BEx3EJR3TCJDYS7ZXNDS5N9KTGIK" localSheetId="3" hidden="1">#REF!</definedName>
    <definedName name="BEx3EJR3TCJDYS7ZXNDS5N9KTGIK" localSheetId="1" hidden="1">#REF!</definedName>
    <definedName name="BEx3EJR3TCJDYS7ZXNDS5N9KTGIK" hidden="1">#REF!</definedName>
    <definedName name="BEx3ELJTTBS6P05CNISMGOJOA60V" localSheetId="16" hidden="1">#REF!</definedName>
    <definedName name="BEx3ELJTTBS6P05CNISMGOJOA60V" localSheetId="15" hidden="1">#REF!</definedName>
    <definedName name="BEx3ELJTTBS6P05CNISMGOJOA60V" localSheetId="14" hidden="1">#REF!</definedName>
    <definedName name="BEx3ELJTTBS6P05CNISMGOJOA60V" localSheetId="13" hidden="1">#REF!</definedName>
    <definedName name="BEx3ELJTTBS6P05CNISMGOJOA60V" localSheetId="12" hidden="1">#REF!</definedName>
    <definedName name="BEx3ELJTTBS6P05CNISMGOJOA60V" localSheetId="11" hidden="1">#REF!</definedName>
    <definedName name="BEx3ELJTTBS6P05CNISMGOJOA60V" localSheetId="10" hidden="1">#REF!</definedName>
    <definedName name="BEx3ELJTTBS6P05CNISMGOJOA60V" localSheetId="9" hidden="1">#REF!</definedName>
    <definedName name="BEx3ELJTTBS6P05CNISMGOJOA60V" localSheetId="8" hidden="1">#REF!</definedName>
    <definedName name="BEx3ELJTTBS6P05CNISMGOJOA60V" localSheetId="7" hidden="1">#REF!</definedName>
    <definedName name="BEx3ELJTTBS6P05CNISMGOJOA60V" localSheetId="6" hidden="1">#REF!</definedName>
    <definedName name="BEx3ELJTTBS6P05CNISMGOJOA60V" localSheetId="3" hidden="1">#REF!</definedName>
    <definedName name="BEx3ELJTTBS6P05CNISMGOJOA60V" localSheetId="1" hidden="1">#REF!</definedName>
    <definedName name="BEx3ELJTTBS6P05CNISMGOJOA60V" hidden="1">#REF!</definedName>
    <definedName name="BEx3EQSLJBDDJRHNX19PBFCKNY2I" localSheetId="16" hidden="1">#REF!</definedName>
    <definedName name="BEx3EQSLJBDDJRHNX19PBFCKNY2I" localSheetId="15" hidden="1">#REF!</definedName>
    <definedName name="BEx3EQSLJBDDJRHNX19PBFCKNY2I" localSheetId="14" hidden="1">#REF!</definedName>
    <definedName name="BEx3EQSLJBDDJRHNX19PBFCKNY2I" localSheetId="13" hidden="1">#REF!</definedName>
    <definedName name="BEx3EQSLJBDDJRHNX19PBFCKNY2I" localSheetId="12" hidden="1">#REF!</definedName>
    <definedName name="BEx3EQSLJBDDJRHNX19PBFCKNY2I" localSheetId="11" hidden="1">#REF!</definedName>
    <definedName name="BEx3EQSLJBDDJRHNX19PBFCKNY2I" localSheetId="10" hidden="1">#REF!</definedName>
    <definedName name="BEx3EQSLJBDDJRHNX19PBFCKNY2I" localSheetId="9" hidden="1">#REF!</definedName>
    <definedName name="BEx3EQSLJBDDJRHNX19PBFCKNY2I" localSheetId="8" hidden="1">#REF!</definedName>
    <definedName name="BEx3EQSLJBDDJRHNX19PBFCKNY2I" localSheetId="7" hidden="1">#REF!</definedName>
    <definedName name="BEx3EQSLJBDDJRHNX19PBFCKNY2I" localSheetId="6" hidden="1">#REF!</definedName>
    <definedName name="BEx3EQSLJBDDJRHNX19PBFCKNY2I" localSheetId="3" hidden="1">#REF!</definedName>
    <definedName name="BEx3EQSLJBDDJRHNX19PBFCKNY2I" localSheetId="1" hidden="1">#REF!</definedName>
    <definedName name="BEx3EQSLJBDDJRHNX19PBFCKNY2I" hidden="1">#REF!</definedName>
    <definedName name="BEx3EUUAX947Q5N6MY6W0KSNY78Y" localSheetId="16" hidden="1">#REF!</definedName>
    <definedName name="BEx3EUUAX947Q5N6MY6W0KSNY78Y" localSheetId="15" hidden="1">#REF!</definedName>
    <definedName name="BEx3EUUAX947Q5N6MY6W0KSNY78Y" localSheetId="14" hidden="1">#REF!</definedName>
    <definedName name="BEx3EUUAX947Q5N6MY6W0KSNY78Y" localSheetId="13" hidden="1">#REF!</definedName>
    <definedName name="BEx3EUUAX947Q5N6MY6W0KSNY78Y" localSheetId="12" hidden="1">#REF!</definedName>
    <definedName name="BEx3EUUAX947Q5N6MY6W0KSNY78Y" localSheetId="11" hidden="1">#REF!</definedName>
    <definedName name="BEx3EUUAX947Q5N6MY6W0KSNY78Y" localSheetId="10" hidden="1">#REF!</definedName>
    <definedName name="BEx3EUUAX947Q5N6MY6W0KSNY78Y" localSheetId="9" hidden="1">#REF!</definedName>
    <definedName name="BEx3EUUAX947Q5N6MY6W0KSNY78Y" localSheetId="8" hidden="1">#REF!</definedName>
    <definedName name="BEx3EUUAX947Q5N6MY6W0KSNY78Y" localSheetId="7" hidden="1">#REF!</definedName>
    <definedName name="BEx3EUUAX947Q5N6MY6W0KSNY78Y" localSheetId="6" hidden="1">#REF!</definedName>
    <definedName name="BEx3EUUAX947Q5N6MY6W0KSNY78Y" localSheetId="3" hidden="1">#REF!</definedName>
    <definedName name="BEx3EUUAX947Q5N6MY6W0KSNY78Y" localSheetId="1" hidden="1">#REF!</definedName>
    <definedName name="BEx3EUUAX947Q5N6MY6W0KSNY78Y" hidden="1">#REF!</definedName>
    <definedName name="BEx3F3OJYKFH63TY4TBS69H5CI8M" localSheetId="16" hidden="1">#REF!</definedName>
    <definedName name="BEx3F3OJYKFH63TY4TBS69H5CI8M" localSheetId="15" hidden="1">#REF!</definedName>
    <definedName name="BEx3F3OJYKFH63TY4TBS69H5CI8M" localSheetId="14" hidden="1">#REF!</definedName>
    <definedName name="BEx3F3OJYKFH63TY4TBS69H5CI8M" localSheetId="13" hidden="1">#REF!</definedName>
    <definedName name="BEx3F3OJYKFH63TY4TBS69H5CI8M" localSheetId="12" hidden="1">#REF!</definedName>
    <definedName name="BEx3F3OJYKFH63TY4TBS69H5CI8M" localSheetId="11" hidden="1">#REF!</definedName>
    <definedName name="BEx3F3OJYKFH63TY4TBS69H5CI8M" localSheetId="10" hidden="1">#REF!</definedName>
    <definedName name="BEx3F3OJYKFH63TY4TBS69H5CI8M" localSheetId="9" hidden="1">#REF!</definedName>
    <definedName name="BEx3F3OJYKFH63TY4TBS69H5CI8M" localSheetId="8" hidden="1">#REF!</definedName>
    <definedName name="BEx3F3OJYKFH63TY4TBS69H5CI8M" localSheetId="7" hidden="1">#REF!</definedName>
    <definedName name="BEx3F3OJYKFH63TY4TBS69H5CI8M" localSheetId="6" hidden="1">#REF!</definedName>
    <definedName name="BEx3F3OJYKFH63TY4TBS69H5CI8M" localSheetId="3" hidden="1">#REF!</definedName>
    <definedName name="BEx3F3OJYKFH63TY4TBS69H5CI8M" localSheetId="1" hidden="1">#REF!</definedName>
    <definedName name="BEx3F3OJYKFH63TY4TBS69H5CI8M" hidden="1">#REF!</definedName>
    <definedName name="BEx3FHMD1P5XBCH23ZKIFO6ZTCNB" localSheetId="16" hidden="1">#REF!</definedName>
    <definedName name="BEx3FHMD1P5XBCH23ZKIFO6ZTCNB" localSheetId="15" hidden="1">#REF!</definedName>
    <definedName name="BEx3FHMD1P5XBCH23ZKIFO6ZTCNB" localSheetId="14" hidden="1">#REF!</definedName>
    <definedName name="BEx3FHMD1P5XBCH23ZKIFO6ZTCNB" localSheetId="13" hidden="1">#REF!</definedName>
    <definedName name="BEx3FHMD1P5XBCH23ZKIFO6ZTCNB" localSheetId="12" hidden="1">#REF!</definedName>
    <definedName name="BEx3FHMD1P5XBCH23ZKIFO6ZTCNB" localSheetId="11" hidden="1">#REF!</definedName>
    <definedName name="BEx3FHMD1P5XBCH23ZKIFO6ZTCNB" localSheetId="10" hidden="1">#REF!</definedName>
    <definedName name="BEx3FHMD1P5XBCH23ZKIFO6ZTCNB" localSheetId="9" hidden="1">#REF!</definedName>
    <definedName name="BEx3FHMD1P5XBCH23ZKIFO6ZTCNB" localSheetId="8" hidden="1">#REF!</definedName>
    <definedName name="BEx3FHMD1P5XBCH23ZKIFO6ZTCNB" localSheetId="7" hidden="1">#REF!</definedName>
    <definedName name="BEx3FHMD1P5XBCH23ZKIFO6ZTCNB" localSheetId="6" hidden="1">#REF!</definedName>
    <definedName name="BEx3FHMD1P5XBCH23ZKIFO6ZTCNB" localSheetId="3" hidden="1">#REF!</definedName>
    <definedName name="BEx3FHMD1P5XBCH23ZKIFO6ZTCNB" localSheetId="1" hidden="1">#REF!</definedName>
    <definedName name="BEx3FHMD1P5XBCH23ZKIFO6ZTCNB" hidden="1">#REF!</definedName>
    <definedName name="BEx3FI2G3YYIACQHXNXEA15M8ZK5" localSheetId="16" hidden="1">#REF!</definedName>
    <definedName name="BEx3FI2G3YYIACQHXNXEA15M8ZK5" localSheetId="15" hidden="1">#REF!</definedName>
    <definedName name="BEx3FI2G3YYIACQHXNXEA15M8ZK5" localSheetId="14" hidden="1">#REF!</definedName>
    <definedName name="BEx3FI2G3YYIACQHXNXEA15M8ZK5" localSheetId="13" hidden="1">#REF!</definedName>
    <definedName name="BEx3FI2G3YYIACQHXNXEA15M8ZK5" localSheetId="12" hidden="1">#REF!</definedName>
    <definedName name="BEx3FI2G3YYIACQHXNXEA15M8ZK5" localSheetId="11" hidden="1">#REF!</definedName>
    <definedName name="BEx3FI2G3YYIACQHXNXEA15M8ZK5" localSheetId="10" hidden="1">#REF!</definedName>
    <definedName name="BEx3FI2G3YYIACQHXNXEA15M8ZK5" localSheetId="9" hidden="1">#REF!</definedName>
    <definedName name="BEx3FI2G3YYIACQHXNXEA15M8ZK5" localSheetId="8" hidden="1">#REF!</definedName>
    <definedName name="BEx3FI2G3YYIACQHXNXEA15M8ZK5" localSheetId="7" hidden="1">#REF!</definedName>
    <definedName name="BEx3FI2G3YYIACQHXNXEA15M8ZK5" localSheetId="6" hidden="1">#REF!</definedName>
    <definedName name="BEx3FI2G3YYIACQHXNXEA15M8ZK5" localSheetId="3" hidden="1">#REF!</definedName>
    <definedName name="BEx3FI2G3YYIACQHXNXEA15M8ZK5" localSheetId="1" hidden="1">#REF!</definedName>
    <definedName name="BEx3FI2G3YYIACQHXNXEA15M8ZK5" hidden="1">#REF!</definedName>
    <definedName name="BEx3FJ9MHSLDK8W91GO85FX1GX57" localSheetId="16" hidden="1">#REF!</definedName>
    <definedName name="BEx3FJ9MHSLDK8W91GO85FX1GX57" localSheetId="15" hidden="1">#REF!</definedName>
    <definedName name="BEx3FJ9MHSLDK8W91GO85FX1GX57" localSheetId="14" hidden="1">#REF!</definedName>
    <definedName name="BEx3FJ9MHSLDK8W91GO85FX1GX57" localSheetId="13" hidden="1">#REF!</definedName>
    <definedName name="BEx3FJ9MHSLDK8W91GO85FX1GX57" localSheetId="12" hidden="1">#REF!</definedName>
    <definedName name="BEx3FJ9MHSLDK8W91GO85FX1GX57" localSheetId="11" hidden="1">#REF!</definedName>
    <definedName name="BEx3FJ9MHSLDK8W91GO85FX1GX57" localSheetId="10" hidden="1">#REF!</definedName>
    <definedName name="BEx3FJ9MHSLDK8W91GO85FX1GX57" localSheetId="9" hidden="1">#REF!</definedName>
    <definedName name="BEx3FJ9MHSLDK8W91GO85FX1GX57" localSheetId="8" hidden="1">#REF!</definedName>
    <definedName name="BEx3FJ9MHSLDK8W91GO85FX1GX57" localSheetId="7" hidden="1">#REF!</definedName>
    <definedName name="BEx3FJ9MHSLDK8W91GO85FX1GX57" localSheetId="6" hidden="1">#REF!</definedName>
    <definedName name="BEx3FJ9MHSLDK8W91GO85FX1GX57" localSheetId="3" hidden="1">#REF!</definedName>
    <definedName name="BEx3FJ9MHSLDK8W91GO85FX1GX57" localSheetId="1" hidden="1">#REF!</definedName>
    <definedName name="BEx3FJ9MHSLDK8W91GO85FX1GX57" hidden="1">#REF!</definedName>
    <definedName name="BEx3FR251HFU7A33PU01SJUENL2B" localSheetId="16" hidden="1">#REF!</definedName>
    <definedName name="BEx3FR251HFU7A33PU01SJUENL2B" localSheetId="15" hidden="1">#REF!</definedName>
    <definedName name="BEx3FR251HFU7A33PU01SJUENL2B" localSheetId="14" hidden="1">#REF!</definedName>
    <definedName name="BEx3FR251HFU7A33PU01SJUENL2B" localSheetId="13" hidden="1">#REF!</definedName>
    <definedName name="BEx3FR251HFU7A33PU01SJUENL2B" localSheetId="12" hidden="1">#REF!</definedName>
    <definedName name="BEx3FR251HFU7A33PU01SJUENL2B" localSheetId="11" hidden="1">#REF!</definedName>
    <definedName name="BEx3FR251HFU7A33PU01SJUENL2B" localSheetId="10" hidden="1">#REF!</definedName>
    <definedName name="BEx3FR251HFU7A33PU01SJUENL2B" localSheetId="9" hidden="1">#REF!</definedName>
    <definedName name="BEx3FR251HFU7A33PU01SJUENL2B" localSheetId="8" hidden="1">#REF!</definedName>
    <definedName name="BEx3FR251HFU7A33PU01SJUENL2B" localSheetId="7" hidden="1">#REF!</definedName>
    <definedName name="BEx3FR251HFU7A33PU01SJUENL2B" localSheetId="6" hidden="1">#REF!</definedName>
    <definedName name="BEx3FR251HFU7A33PU01SJUENL2B" localSheetId="3" hidden="1">#REF!</definedName>
    <definedName name="BEx3FR251HFU7A33PU01SJUENL2B" localSheetId="1" hidden="1">#REF!</definedName>
    <definedName name="BEx3FR251HFU7A33PU01SJUENL2B" hidden="1">#REF!</definedName>
    <definedName name="BEx3FX7EJL47JSLSWP3EOC265WAE" localSheetId="16" hidden="1">#REF!</definedName>
    <definedName name="BEx3FX7EJL47JSLSWP3EOC265WAE" localSheetId="15" hidden="1">#REF!</definedName>
    <definedName name="BEx3FX7EJL47JSLSWP3EOC265WAE" localSheetId="14" hidden="1">#REF!</definedName>
    <definedName name="BEx3FX7EJL47JSLSWP3EOC265WAE" localSheetId="13" hidden="1">#REF!</definedName>
    <definedName name="BEx3FX7EJL47JSLSWP3EOC265WAE" localSheetId="12" hidden="1">#REF!</definedName>
    <definedName name="BEx3FX7EJL47JSLSWP3EOC265WAE" localSheetId="11" hidden="1">#REF!</definedName>
    <definedName name="BEx3FX7EJL47JSLSWP3EOC265WAE" localSheetId="10" hidden="1">#REF!</definedName>
    <definedName name="BEx3FX7EJL47JSLSWP3EOC265WAE" localSheetId="9" hidden="1">#REF!</definedName>
    <definedName name="BEx3FX7EJL47JSLSWP3EOC265WAE" localSheetId="8" hidden="1">#REF!</definedName>
    <definedName name="BEx3FX7EJL47JSLSWP3EOC265WAE" localSheetId="7" hidden="1">#REF!</definedName>
    <definedName name="BEx3FX7EJL47JSLSWP3EOC265WAE" localSheetId="6" hidden="1">#REF!</definedName>
    <definedName name="BEx3FX7EJL47JSLSWP3EOC265WAE" localSheetId="3" hidden="1">#REF!</definedName>
    <definedName name="BEx3FX7EJL47JSLSWP3EOC265WAE" localSheetId="1" hidden="1">#REF!</definedName>
    <definedName name="BEx3FX7EJL47JSLSWP3EOC265WAE" hidden="1">#REF!</definedName>
    <definedName name="BEx3G201R8NLJ6FIHO2QS0SW9QVV" localSheetId="16" hidden="1">#REF!</definedName>
    <definedName name="BEx3G201R8NLJ6FIHO2QS0SW9QVV" localSheetId="15" hidden="1">#REF!</definedName>
    <definedName name="BEx3G201R8NLJ6FIHO2QS0SW9QVV" localSheetId="14" hidden="1">#REF!</definedName>
    <definedName name="BEx3G201R8NLJ6FIHO2QS0SW9QVV" localSheetId="13" hidden="1">#REF!</definedName>
    <definedName name="BEx3G201R8NLJ6FIHO2QS0SW9QVV" localSheetId="12" hidden="1">#REF!</definedName>
    <definedName name="BEx3G201R8NLJ6FIHO2QS0SW9QVV" localSheetId="11" hidden="1">#REF!</definedName>
    <definedName name="BEx3G201R8NLJ6FIHO2QS0SW9QVV" localSheetId="10" hidden="1">#REF!</definedName>
    <definedName name="BEx3G201R8NLJ6FIHO2QS0SW9QVV" localSheetId="9" hidden="1">#REF!</definedName>
    <definedName name="BEx3G201R8NLJ6FIHO2QS0SW9QVV" localSheetId="8" hidden="1">#REF!</definedName>
    <definedName name="BEx3G201R8NLJ6FIHO2QS0SW9QVV" localSheetId="7" hidden="1">#REF!</definedName>
    <definedName name="BEx3G201R8NLJ6FIHO2QS0SW9QVV" localSheetId="6" hidden="1">#REF!</definedName>
    <definedName name="BEx3G201R8NLJ6FIHO2QS0SW9QVV" localSheetId="3" hidden="1">#REF!</definedName>
    <definedName name="BEx3G201R8NLJ6FIHO2QS0SW9QVV" localSheetId="1" hidden="1">#REF!</definedName>
    <definedName name="BEx3G201R8NLJ6FIHO2QS0SW9QVV" hidden="1">#REF!</definedName>
    <definedName name="BEx3G2LL2II66XY5YCDPG4JE13A3" localSheetId="16" hidden="1">#REF!</definedName>
    <definedName name="BEx3G2LL2II66XY5YCDPG4JE13A3" localSheetId="15" hidden="1">#REF!</definedName>
    <definedName name="BEx3G2LL2II66XY5YCDPG4JE13A3" localSheetId="14" hidden="1">#REF!</definedName>
    <definedName name="BEx3G2LL2II66XY5YCDPG4JE13A3" localSheetId="13" hidden="1">#REF!</definedName>
    <definedName name="BEx3G2LL2II66XY5YCDPG4JE13A3" localSheetId="12" hidden="1">#REF!</definedName>
    <definedName name="BEx3G2LL2II66XY5YCDPG4JE13A3" localSheetId="11" hidden="1">#REF!</definedName>
    <definedName name="BEx3G2LL2II66XY5YCDPG4JE13A3" localSheetId="10" hidden="1">#REF!</definedName>
    <definedName name="BEx3G2LL2II66XY5YCDPG4JE13A3" localSheetId="9" hidden="1">#REF!</definedName>
    <definedName name="BEx3G2LL2II66XY5YCDPG4JE13A3" localSheetId="8" hidden="1">#REF!</definedName>
    <definedName name="BEx3G2LL2II66XY5YCDPG4JE13A3" localSheetId="7" hidden="1">#REF!</definedName>
    <definedName name="BEx3G2LL2II66XY5YCDPG4JE13A3" localSheetId="6" hidden="1">#REF!</definedName>
    <definedName name="BEx3G2LL2II66XY5YCDPG4JE13A3" localSheetId="3" hidden="1">#REF!</definedName>
    <definedName name="BEx3G2LL2II66XY5YCDPG4JE13A3" localSheetId="1" hidden="1">#REF!</definedName>
    <definedName name="BEx3G2LL2II66XY5YCDPG4JE13A3" hidden="1">#REF!</definedName>
    <definedName name="BEx3G2WA0DTYY9D8AGHHOBTPE2B2" localSheetId="16" hidden="1">#REF!</definedName>
    <definedName name="BEx3G2WA0DTYY9D8AGHHOBTPE2B2" localSheetId="15" hidden="1">#REF!</definedName>
    <definedName name="BEx3G2WA0DTYY9D8AGHHOBTPE2B2" localSheetId="14" hidden="1">#REF!</definedName>
    <definedName name="BEx3G2WA0DTYY9D8AGHHOBTPE2B2" localSheetId="13" hidden="1">#REF!</definedName>
    <definedName name="BEx3G2WA0DTYY9D8AGHHOBTPE2B2" localSheetId="12" hidden="1">#REF!</definedName>
    <definedName name="BEx3G2WA0DTYY9D8AGHHOBTPE2B2" localSheetId="11" hidden="1">#REF!</definedName>
    <definedName name="BEx3G2WA0DTYY9D8AGHHOBTPE2B2" localSheetId="10" hidden="1">#REF!</definedName>
    <definedName name="BEx3G2WA0DTYY9D8AGHHOBTPE2B2" localSheetId="9" hidden="1">#REF!</definedName>
    <definedName name="BEx3G2WA0DTYY9D8AGHHOBTPE2B2" localSheetId="8" hidden="1">#REF!</definedName>
    <definedName name="BEx3G2WA0DTYY9D8AGHHOBTPE2B2" localSheetId="7" hidden="1">#REF!</definedName>
    <definedName name="BEx3G2WA0DTYY9D8AGHHOBTPE2B2" localSheetId="6" hidden="1">#REF!</definedName>
    <definedName name="BEx3G2WA0DTYY9D8AGHHOBTPE2B2" localSheetId="3" hidden="1">#REF!</definedName>
    <definedName name="BEx3G2WA0DTYY9D8AGHHOBTPE2B2" localSheetId="1" hidden="1">#REF!</definedName>
    <definedName name="BEx3G2WA0DTYY9D8AGHHOBTPE2B2" hidden="1">#REF!</definedName>
    <definedName name="BEx3GCXR6IAS0B6WJ03GJVH7CO52" localSheetId="16" hidden="1">#REF!</definedName>
    <definedName name="BEx3GCXR6IAS0B6WJ03GJVH7CO52" localSheetId="15" hidden="1">#REF!</definedName>
    <definedName name="BEx3GCXR6IAS0B6WJ03GJVH7CO52" localSheetId="14" hidden="1">#REF!</definedName>
    <definedName name="BEx3GCXR6IAS0B6WJ03GJVH7CO52" localSheetId="13" hidden="1">#REF!</definedName>
    <definedName name="BEx3GCXR6IAS0B6WJ03GJVH7CO52" localSheetId="12" hidden="1">#REF!</definedName>
    <definedName name="BEx3GCXR6IAS0B6WJ03GJVH7CO52" localSheetId="11" hidden="1">#REF!</definedName>
    <definedName name="BEx3GCXR6IAS0B6WJ03GJVH7CO52" localSheetId="10" hidden="1">#REF!</definedName>
    <definedName name="BEx3GCXR6IAS0B6WJ03GJVH7CO52" localSheetId="9" hidden="1">#REF!</definedName>
    <definedName name="BEx3GCXR6IAS0B6WJ03GJVH7CO52" localSheetId="8" hidden="1">#REF!</definedName>
    <definedName name="BEx3GCXR6IAS0B6WJ03GJVH7CO52" localSheetId="7" hidden="1">#REF!</definedName>
    <definedName name="BEx3GCXR6IAS0B6WJ03GJVH7CO52" localSheetId="6" hidden="1">#REF!</definedName>
    <definedName name="BEx3GCXR6IAS0B6WJ03GJVH7CO52" localSheetId="3" hidden="1">#REF!</definedName>
    <definedName name="BEx3GCXR6IAS0B6WJ03GJVH7CO52" localSheetId="1" hidden="1">#REF!</definedName>
    <definedName name="BEx3GCXR6IAS0B6WJ03GJVH7CO52" hidden="1">#REF!</definedName>
    <definedName name="BEx3GEVV18SEQDI1JGY7EN6D1GT1" localSheetId="16" hidden="1">#REF!</definedName>
    <definedName name="BEx3GEVV18SEQDI1JGY7EN6D1GT1" localSheetId="15" hidden="1">#REF!</definedName>
    <definedName name="BEx3GEVV18SEQDI1JGY7EN6D1GT1" localSheetId="14" hidden="1">#REF!</definedName>
    <definedName name="BEx3GEVV18SEQDI1JGY7EN6D1GT1" localSheetId="13" hidden="1">#REF!</definedName>
    <definedName name="BEx3GEVV18SEQDI1JGY7EN6D1GT1" localSheetId="12" hidden="1">#REF!</definedName>
    <definedName name="BEx3GEVV18SEQDI1JGY7EN6D1GT1" localSheetId="11" hidden="1">#REF!</definedName>
    <definedName name="BEx3GEVV18SEQDI1JGY7EN6D1GT1" localSheetId="10" hidden="1">#REF!</definedName>
    <definedName name="BEx3GEVV18SEQDI1JGY7EN6D1GT1" localSheetId="9" hidden="1">#REF!</definedName>
    <definedName name="BEx3GEVV18SEQDI1JGY7EN6D1GT1" localSheetId="8" hidden="1">#REF!</definedName>
    <definedName name="BEx3GEVV18SEQDI1JGY7EN6D1GT1" localSheetId="7" hidden="1">#REF!</definedName>
    <definedName name="BEx3GEVV18SEQDI1JGY7EN6D1GT1" localSheetId="6" hidden="1">#REF!</definedName>
    <definedName name="BEx3GEVV18SEQDI1JGY7EN6D1GT1" localSheetId="3" hidden="1">#REF!</definedName>
    <definedName name="BEx3GEVV18SEQDI1JGY7EN6D1GT1" localSheetId="1" hidden="1">#REF!</definedName>
    <definedName name="BEx3GEVV18SEQDI1JGY7EN6D1GT1" hidden="1">#REF!</definedName>
    <definedName name="BEx3GKFH64MKQX61S7DYTZ15JCPY" localSheetId="16" hidden="1">#REF!</definedName>
    <definedName name="BEx3GKFH64MKQX61S7DYTZ15JCPY" localSheetId="15" hidden="1">#REF!</definedName>
    <definedName name="BEx3GKFH64MKQX61S7DYTZ15JCPY" localSheetId="14" hidden="1">#REF!</definedName>
    <definedName name="BEx3GKFH64MKQX61S7DYTZ15JCPY" localSheetId="13" hidden="1">#REF!</definedName>
    <definedName name="BEx3GKFH64MKQX61S7DYTZ15JCPY" localSheetId="12" hidden="1">#REF!</definedName>
    <definedName name="BEx3GKFH64MKQX61S7DYTZ15JCPY" localSheetId="11" hidden="1">#REF!</definedName>
    <definedName name="BEx3GKFH64MKQX61S7DYTZ15JCPY" localSheetId="10" hidden="1">#REF!</definedName>
    <definedName name="BEx3GKFH64MKQX61S7DYTZ15JCPY" localSheetId="9" hidden="1">#REF!</definedName>
    <definedName name="BEx3GKFH64MKQX61S7DYTZ15JCPY" localSheetId="8" hidden="1">#REF!</definedName>
    <definedName name="BEx3GKFH64MKQX61S7DYTZ15JCPY" localSheetId="7" hidden="1">#REF!</definedName>
    <definedName name="BEx3GKFH64MKQX61S7DYTZ15JCPY" localSheetId="6" hidden="1">#REF!</definedName>
    <definedName name="BEx3GKFH64MKQX61S7DYTZ15JCPY" localSheetId="3" hidden="1">#REF!</definedName>
    <definedName name="BEx3GKFH64MKQX61S7DYTZ15JCPY" localSheetId="1" hidden="1">#REF!</definedName>
    <definedName name="BEx3GKFH64MKQX61S7DYTZ15JCPY" hidden="1">#REF!</definedName>
    <definedName name="BEx3GMJ1Y6UU02DLRL0QXCEKDA6C" localSheetId="16" hidden="1">#REF!</definedName>
    <definedName name="BEx3GMJ1Y6UU02DLRL0QXCEKDA6C" localSheetId="15" hidden="1">#REF!</definedName>
    <definedName name="BEx3GMJ1Y6UU02DLRL0QXCEKDA6C" localSheetId="14" hidden="1">#REF!</definedName>
    <definedName name="BEx3GMJ1Y6UU02DLRL0QXCEKDA6C" localSheetId="13" hidden="1">#REF!</definedName>
    <definedName name="BEx3GMJ1Y6UU02DLRL0QXCEKDA6C" localSheetId="12" hidden="1">#REF!</definedName>
    <definedName name="BEx3GMJ1Y6UU02DLRL0QXCEKDA6C" localSheetId="11" hidden="1">#REF!</definedName>
    <definedName name="BEx3GMJ1Y6UU02DLRL0QXCEKDA6C" localSheetId="10" hidden="1">#REF!</definedName>
    <definedName name="BEx3GMJ1Y6UU02DLRL0QXCEKDA6C" localSheetId="9" hidden="1">#REF!</definedName>
    <definedName name="BEx3GMJ1Y6UU02DLRL0QXCEKDA6C" localSheetId="8" hidden="1">#REF!</definedName>
    <definedName name="BEx3GMJ1Y6UU02DLRL0QXCEKDA6C" localSheetId="7" hidden="1">#REF!</definedName>
    <definedName name="BEx3GMJ1Y6UU02DLRL0QXCEKDA6C" localSheetId="6" hidden="1">#REF!</definedName>
    <definedName name="BEx3GMJ1Y6UU02DLRL0QXCEKDA6C" localSheetId="3" hidden="1">#REF!</definedName>
    <definedName name="BEx3GMJ1Y6UU02DLRL0QXCEKDA6C" localSheetId="1" hidden="1">#REF!</definedName>
    <definedName name="BEx3GMJ1Y6UU02DLRL0QXCEKDA6C" hidden="1">#REF!</definedName>
    <definedName name="BEx3GN4LY0135CBDIN1TU2UEODGF" localSheetId="16" hidden="1">#REF!</definedName>
    <definedName name="BEx3GN4LY0135CBDIN1TU2UEODGF" localSheetId="15" hidden="1">#REF!</definedName>
    <definedName name="BEx3GN4LY0135CBDIN1TU2UEODGF" localSheetId="14" hidden="1">#REF!</definedName>
    <definedName name="BEx3GN4LY0135CBDIN1TU2UEODGF" localSheetId="13" hidden="1">#REF!</definedName>
    <definedName name="BEx3GN4LY0135CBDIN1TU2UEODGF" localSheetId="12" hidden="1">#REF!</definedName>
    <definedName name="BEx3GN4LY0135CBDIN1TU2UEODGF" localSheetId="11" hidden="1">#REF!</definedName>
    <definedName name="BEx3GN4LY0135CBDIN1TU2UEODGF" localSheetId="10" hidden="1">#REF!</definedName>
    <definedName name="BEx3GN4LY0135CBDIN1TU2UEODGF" localSheetId="9" hidden="1">#REF!</definedName>
    <definedName name="BEx3GN4LY0135CBDIN1TU2UEODGF" localSheetId="8" hidden="1">#REF!</definedName>
    <definedName name="BEx3GN4LY0135CBDIN1TU2UEODGF" localSheetId="7" hidden="1">#REF!</definedName>
    <definedName name="BEx3GN4LY0135CBDIN1TU2UEODGF" localSheetId="6" hidden="1">#REF!</definedName>
    <definedName name="BEx3GN4LY0135CBDIN1TU2UEODGF" localSheetId="3" hidden="1">#REF!</definedName>
    <definedName name="BEx3GN4LY0135CBDIN1TU2UEODGF" localSheetId="1" hidden="1">#REF!</definedName>
    <definedName name="BEx3GN4LY0135CBDIN1TU2UEODGF" hidden="1">#REF!</definedName>
    <definedName name="BEx3GPDH2AH4QKT4OOSN563XUHBD" localSheetId="16" hidden="1">#REF!</definedName>
    <definedName name="BEx3GPDH2AH4QKT4OOSN563XUHBD" localSheetId="15" hidden="1">#REF!</definedName>
    <definedName name="BEx3GPDH2AH4QKT4OOSN563XUHBD" localSheetId="14" hidden="1">#REF!</definedName>
    <definedName name="BEx3GPDH2AH4QKT4OOSN563XUHBD" localSheetId="13" hidden="1">#REF!</definedName>
    <definedName name="BEx3GPDH2AH4QKT4OOSN563XUHBD" localSheetId="12" hidden="1">#REF!</definedName>
    <definedName name="BEx3GPDH2AH4QKT4OOSN563XUHBD" localSheetId="11" hidden="1">#REF!</definedName>
    <definedName name="BEx3GPDH2AH4QKT4OOSN563XUHBD" localSheetId="10" hidden="1">#REF!</definedName>
    <definedName name="BEx3GPDH2AH4QKT4OOSN563XUHBD" localSheetId="9" hidden="1">#REF!</definedName>
    <definedName name="BEx3GPDH2AH4QKT4OOSN563XUHBD" localSheetId="8" hidden="1">#REF!</definedName>
    <definedName name="BEx3GPDH2AH4QKT4OOSN563XUHBD" localSheetId="7" hidden="1">#REF!</definedName>
    <definedName name="BEx3GPDH2AH4QKT4OOSN563XUHBD" localSheetId="6" hidden="1">#REF!</definedName>
    <definedName name="BEx3GPDH2AH4QKT4OOSN563XUHBD" localSheetId="3" hidden="1">#REF!</definedName>
    <definedName name="BEx3GPDH2AH4QKT4OOSN563XUHBD" localSheetId="1" hidden="1">#REF!</definedName>
    <definedName name="BEx3GPDH2AH4QKT4OOSN563XUHBD" hidden="1">#REF!</definedName>
    <definedName name="BEx3GRGZOH1A62SHC133FKNN9K23" localSheetId="16" hidden="1">#REF!</definedName>
    <definedName name="BEx3GRGZOH1A62SHC133FKNN9K23" localSheetId="15" hidden="1">#REF!</definedName>
    <definedName name="BEx3GRGZOH1A62SHC133FKNN9K23" localSheetId="14" hidden="1">#REF!</definedName>
    <definedName name="BEx3GRGZOH1A62SHC133FKNN9K23" localSheetId="13" hidden="1">#REF!</definedName>
    <definedName name="BEx3GRGZOH1A62SHC133FKNN9K23" localSheetId="12" hidden="1">#REF!</definedName>
    <definedName name="BEx3GRGZOH1A62SHC133FKNN9K23" localSheetId="11" hidden="1">#REF!</definedName>
    <definedName name="BEx3GRGZOH1A62SHC133FKNN9K23" localSheetId="10" hidden="1">#REF!</definedName>
    <definedName name="BEx3GRGZOH1A62SHC133FKNN9K23" localSheetId="9" hidden="1">#REF!</definedName>
    <definedName name="BEx3GRGZOH1A62SHC133FKNN9K23" localSheetId="8" hidden="1">#REF!</definedName>
    <definedName name="BEx3GRGZOH1A62SHC133FKNN9K23" localSheetId="7" hidden="1">#REF!</definedName>
    <definedName name="BEx3GRGZOH1A62SHC133FKNN9K23" localSheetId="6" hidden="1">#REF!</definedName>
    <definedName name="BEx3GRGZOH1A62SHC133FKNN9K23" localSheetId="3" hidden="1">#REF!</definedName>
    <definedName name="BEx3GRGZOH1A62SHC133FKNN9K23" localSheetId="1" hidden="1">#REF!</definedName>
    <definedName name="BEx3GRGZOH1A62SHC133FKNN9K23" hidden="1">#REF!</definedName>
    <definedName name="BEx3GS2LABKJSRV8GPZLJZVX7NMJ" localSheetId="16" hidden="1">#REF!</definedName>
    <definedName name="BEx3GS2LABKJSRV8GPZLJZVX7NMJ" localSheetId="15" hidden="1">#REF!</definedName>
    <definedName name="BEx3GS2LABKJSRV8GPZLJZVX7NMJ" localSheetId="14" hidden="1">#REF!</definedName>
    <definedName name="BEx3GS2LABKJSRV8GPZLJZVX7NMJ" localSheetId="13" hidden="1">#REF!</definedName>
    <definedName name="BEx3GS2LABKJSRV8GPZLJZVX7NMJ" localSheetId="12" hidden="1">#REF!</definedName>
    <definedName name="BEx3GS2LABKJSRV8GPZLJZVX7NMJ" localSheetId="11" hidden="1">#REF!</definedName>
    <definedName name="BEx3GS2LABKJSRV8GPZLJZVX7NMJ" localSheetId="10" hidden="1">#REF!</definedName>
    <definedName name="BEx3GS2LABKJSRV8GPZLJZVX7NMJ" localSheetId="9" hidden="1">#REF!</definedName>
    <definedName name="BEx3GS2LABKJSRV8GPZLJZVX7NMJ" localSheetId="8" hidden="1">#REF!</definedName>
    <definedName name="BEx3GS2LABKJSRV8GPZLJZVX7NMJ" localSheetId="7" hidden="1">#REF!</definedName>
    <definedName name="BEx3GS2LABKJSRV8GPZLJZVX7NMJ" localSheetId="6" hidden="1">#REF!</definedName>
    <definedName name="BEx3GS2LABKJSRV8GPZLJZVX7NMJ" localSheetId="3" hidden="1">#REF!</definedName>
    <definedName name="BEx3GS2LABKJSRV8GPZLJZVX7NMJ" localSheetId="1" hidden="1">#REF!</definedName>
    <definedName name="BEx3GS2LABKJSRV8GPZLJZVX7NMJ" hidden="1">#REF!</definedName>
    <definedName name="BEx3H05W7OEBR6W6YJKGD6W5M3I1" localSheetId="16" hidden="1">#REF!</definedName>
    <definedName name="BEx3H05W7OEBR6W6YJKGD6W5M3I1" localSheetId="15" hidden="1">#REF!</definedName>
    <definedName name="BEx3H05W7OEBR6W6YJKGD6W5M3I1" localSheetId="14" hidden="1">#REF!</definedName>
    <definedName name="BEx3H05W7OEBR6W6YJKGD6W5M3I1" localSheetId="13" hidden="1">#REF!</definedName>
    <definedName name="BEx3H05W7OEBR6W6YJKGD6W5M3I1" localSheetId="12" hidden="1">#REF!</definedName>
    <definedName name="BEx3H05W7OEBR6W6YJKGD6W5M3I1" localSheetId="11" hidden="1">#REF!</definedName>
    <definedName name="BEx3H05W7OEBR6W6YJKGD6W5M3I1" localSheetId="10" hidden="1">#REF!</definedName>
    <definedName name="BEx3H05W7OEBR6W6YJKGD6W5M3I1" localSheetId="9" hidden="1">#REF!</definedName>
    <definedName name="BEx3H05W7OEBR6W6YJKGD6W5M3I1" localSheetId="8" hidden="1">#REF!</definedName>
    <definedName name="BEx3H05W7OEBR6W6YJKGD6W5M3I1" localSheetId="7" hidden="1">#REF!</definedName>
    <definedName name="BEx3H05W7OEBR6W6YJKGD6W5M3I1" localSheetId="6" hidden="1">#REF!</definedName>
    <definedName name="BEx3H05W7OEBR6W6YJKGD6W5M3I1" localSheetId="3" hidden="1">#REF!</definedName>
    <definedName name="BEx3H05W7OEBR6W6YJKGD6W5M3I1" localSheetId="1" hidden="1">#REF!</definedName>
    <definedName name="BEx3H05W7OEBR6W6YJKGD6W5M3I1" hidden="1">#REF!</definedName>
    <definedName name="BEx3H244GCME7ZDNAXG6ZSJ64ZRE" localSheetId="16" hidden="1">#REF!</definedName>
    <definedName name="BEx3H244GCME7ZDNAXG6ZSJ64ZRE" localSheetId="15" hidden="1">#REF!</definedName>
    <definedName name="BEx3H244GCME7ZDNAXG6ZSJ64ZRE" localSheetId="14" hidden="1">#REF!</definedName>
    <definedName name="BEx3H244GCME7ZDNAXG6ZSJ64ZRE" localSheetId="13" hidden="1">#REF!</definedName>
    <definedName name="BEx3H244GCME7ZDNAXG6ZSJ64ZRE" localSheetId="12" hidden="1">#REF!</definedName>
    <definedName name="BEx3H244GCME7ZDNAXG6ZSJ64ZRE" localSheetId="11" hidden="1">#REF!</definedName>
    <definedName name="BEx3H244GCME7ZDNAXG6ZSJ64ZRE" localSheetId="10" hidden="1">#REF!</definedName>
    <definedName name="BEx3H244GCME7ZDNAXG6ZSJ64ZRE" localSheetId="9" hidden="1">#REF!</definedName>
    <definedName name="BEx3H244GCME7ZDNAXG6ZSJ64ZRE" localSheetId="8" hidden="1">#REF!</definedName>
    <definedName name="BEx3H244GCME7ZDNAXG6ZSJ64ZRE" localSheetId="7" hidden="1">#REF!</definedName>
    <definedName name="BEx3H244GCME7ZDNAXG6ZSJ64ZRE" localSheetId="6" hidden="1">#REF!</definedName>
    <definedName name="BEx3H244GCME7ZDNAXG6ZSJ64ZRE" localSheetId="3" hidden="1">#REF!</definedName>
    <definedName name="BEx3H244GCME7ZDNAXG6ZSJ64ZRE" localSheetId="1" hidden="1">#REF!</definedName>
    <definedName name="BEx3H244GCME7ZDNAXG6ZSJ64ZRE" hidden="1">#REF!</definedName>
    <definedName name="BEx3H5UX2GZFZZT657YR76RHW5I6" localSheetId="16" hidden="1">#REF!</definedName>
    <definedName name="BEx3H5UX2GZFZZT657YR76RHW5I6" localSheetId="15" hidden="1">#REF!</definedName>
    <definedName name="BEx3H5UX2GZFZZT657YR76RHW5I6" localSheetId="14" hidden="1">#REF!</definedName>
    <definedName name="BEx3H5UX2GZFZZT657YR76RHW5I6" localSheetId="13" hidden="1">#REF!</definedName>
    <definedName name="BEx3H5UX2GZFZZT657YR76RHW5I6" localSheetId="12" hidden="1">#REF!</definedName>
    <definedName name="BEx3H5UX2GZFZZT657YR76RHW5I6" localSheetId="11" hidden="1">#REF!</definedName>
    <definedName name="BEx3H5UX2GZFZZT657YR76RHW5I6" localSheetId="10" hidden="1">#REF!</definedName>
    <definedName name="BEx3H5UX2GZFZZT657YR76RHW5I6" localSheetId="9" hidden="1">#REF!</definedName>
    <definedName name="BEx3H5UX2GZFZZT657YR76RHW5I6" localSheetId="8" hidden="1">#REF!</definedName>
    <definedName name="BEx3H5UX2GZFZZT657YR76RHW5I6" localSheetId="7" hidden="1">#REF!</definedName>
    <definedName name="BEx3H5UX2GZFZZT657YR76RHW5I6" localSheetId="6" hidden="1">#REF!</definedName>
    <definedName name="BEx3H5UX2GZFZZT657YR76RHW5I6" localSheetId="3" hidden="1">#REF!</definedName>
    <definedName name="BEx3H5UX2GZFZZT657YR76RHW5I6" localSheetId="1" hidden="1">#REF!</definedName>
    <definedName name="BEx3H5UX2GZFZZT657YR76RHW5I6" hidden="1">#REF!</definedName>
    <definedName name="BEx3HACPKDZVUOS9WBDCCFJB46DK" localSheetId="16" hidden="1">#REF!</definedName>
    <definedName name="BEx3HACPKDZVUOS9WBDCCFJB46DK" localSheetId="15" hidden="1">#REF!</definedName>
    <definedName name="BEx3HACPKDZVUOS9WBDCCFJB46DK" localSheetId="14" hidden="1">#REF!</definedName>
    <definedName name="BEx3HACPKDZVUOS9WBDCCFJB46DK" localSheetId="13" hidden="1">#REF!</definedName>
    <definedName name="BEx3HACPKDZVUOS9WBDCCFJB46DK" localSheetId="12" hidden="1">#REF!</definedName>
    <definedName name="BEx3HACPKDZVUOS9WBDCCFJB46DK" localSheetId="11" hidden="1">#REF!</definedName>
    <definedName name="BEx3HACPKDZVUOS9WBDCCFJB46DK" localSheetId="10" hidden="1">#REF!</definedName>
    <definedName name="BEx3HACPKDZVUOS9WBDCCFJB46DK" localSheetId="9" hidden="1">#REF!</definedName>
    <definedName name="BEx3HACPKDZVUOS9WBDCCFJB46DK" localSheetId="8" hidden="1">#REF!</definedName>
    <definedName name="BEx3HACPKDZVUOS9WBDCCFJB46DK" localSheetId="7" hidden="1">#REF!</definedName>
    <definedName name="BEx3HACPKDZVUOS9WBDCCFJB46DK" localSheetId="6" hidden="1">#REF!</definedName>
    <definedName name="BEx3HACPKDZVUOS9WBDCCFJB46DK" localSheetId="3" hidden="1">#REF!</definedName>
    <definedName name="BEx3HACPKDZVUOS9WBDCCFJB46DK" localSheetId="1" hidden="1">#REF!</definedName>
    <definedName name="BEx3HACPKDZVUOS9WBDCCFJB46DK" hidden="1">#REF!</definedName>
    <definedName name="BEx3HMSEFOP6DBM4R97XA6B7NFG6" localSheetId="16" hidden="1">#REF!</definedName>
    <definedName name="BEx3HMSEFOP6DBM4R97XA6B7NFG6" localSheetId="15" hidden="1">#REF!</definedName>
    <definedName name="BEx3HMSEFOP6DBM4R97XA6B7NFG6" localSheetId="14" hidden="1">#REF!</definedName>
    <definedName name="BEx3HMSEFOP6DBM4R97XA6B7NFG6" localSheetId="13" hidden="1">#REF!</definedName>
    <definedName name="BEx3HMSEFOP6DBM4R97XA6B7NFG6" localSheetId="12" hidden="1">#REF!</definedName>
    <definedName name="BEx3HMSEFOP6DBM4R97XA6B7NFG6" localSheetId="11" hidden="1">#REF!</definedName>
    <definedName name="BEx3HMSEFOP6DBM4R97XA6B7NFG6" localSheetId="10" hidden="1">#REF!</definedName>
    <definedName name="BEx3HMSEFOP6DBM4R97XA6B7NFG6" localSheetId="9" hidden="1">#REF!</definedName>
    <definedName name="BEx3HMSEFOP6DBM4R97XA6B7NFG6" localSheetId="8" hidden="1">#REF!</definedName>
    <definedName name="BEx3HMSEFOP6DBM4R97XA6B7NFG6" localSheetId="7" hidden="1">#REF!</definedName>
    <definedName name="BEx3HMSEFOP6DBM4R97XA6B7NFG6" localSheetId="6" hidden="1">#REF!</definedName>
    <definedName name="BEx3HMSEFOP6DBM4R97XA6B7NFG6" localSheetId="3" hidden="1">#REF!</definedName>
    <definedName name="BEx3HMSEFOP6DBM4R97XA6B7NFG6" localSheetId="1" hidden="1">#REF!</definedName>
    <definedName name="BEx3HMSEFOP6DBM4R97XA6B7NFG6" hidden="1">#REF!</definedName>
    <definedName name="BEx3HWJ5SQSD2CVCQNR183X44FR8" localSheetId="16" hidden="1">#REF!</definedName>
    <definedName name="BEx3HWJ5SQSD2CVCQNR183X44FR8" localSheetId="15" hidden="1">#REF!</definedName>
    <definedName name="BEx3HWJ5SQSD2CVCQNR183X44FR8" localSheetId="14" hidden="1">#REF!</definedName>
    <definedName name="BEx3HWJ5SQSD2CVCQNR183X44FR8" localSheetId="13" hidden="1">#REF!</definedName>
    <definedName name="BEx3HWJ5SQSD2CVCQNR183X44FR8" localSheetId="12" hidden="1">#REF!</definedName>
    <definedName name="BEx3HWJ5SQSD2CVCQNR183X44FR8" localSheetId="11" hidden="1">#REF!</definedName>
    <definedName name="BEx3HWJ5SQSD2CVCQNR183X44FR8" localSheetId="10" hidden="1">#REF!</definedName>
    <definedName name="BEx3HWJ5SQSD2CVCQNR183X44FR8" localSheetId="9" hidden="1">#REF!</definedName>
    <definedName name="BEx3HWJ5SQSD2CVCQNR183X44FR8" localSheetId="8" hidden="1">#REF!</definedName>
    <definedName name="BEx3HWJ5SQSD2CVCQNR183X44FR8" localSheetId="7" hidden="1">#REF!</definedName>
    <definedName name="BEx3HWJ5SQSD2CVCQNR183X44FR8" localSheetId="6" hidden="1">#REF!</definedName>
    <definedName name="BEx3HWJ5SQSD2CVCQNR183X44FR8" localSheetId="3" hidden="1">#REF!</definedName>
    <definedName name="BEx3HWJ5SQSD2CVCQNR183X44FR8" localSheetId="1" hidden="1">#REF!</definedName>
    <definedName name="BEx3HWJ5SQSD2CVCQNR183X44FR8" hidden="1">#REF!</definedName>
    <definedName name="BEx3I09YVXO0G4X7KGSA4WGORM35" localSheetId="16" hidden="1">#REF!</definedName>
    <definedName name="BEx3I09YVXO0G4X7KGSA4WGORM35" localSheetId="15" hidden="1">#REF!</definedName>
    <definedName name="BEx3I09YVXO0G4X7KGSA4WGORM35" localSheetId="14" hidden="1">#REF!</definedName>
    <definedName name="BEx3I09YVXO0G4X7KGSA4WGORM35" localSheetId="13" hidden="1">#REF!</definedName>
    <definedName name="BEx3I09YVXO0G4X7KGSA4WGORM35" localSheetId="12" hidden="1">#REF!</definedName>
    <definedName name="BEx3I09YVXO0G4X7KGSA4WGORM35" localSheetId="11" hidden="1">#REF!</definedName>
    <definedName name="BEx3I09YVXO0G4X7KGSA4WGORM35" localSheetId="10" hidden="1">#REF!</definedName>
    <definedName name="BEx3I09YVXO0G4X7KGSA4WGORM35" localSheetId="9" hidden="1">#REF!</definedName>
    <definedName name="BEx3I09YVXO0G4X7KGSA4WGORM35" localSheetId="8" hidden="1">#REF!</definedName>
    <definedName name="BEx3I09YVXO0G4X7KGSA4WGORM35" localSheetId="7" hidden="1">#REF!</definedName>
    <definedName name="BEx3I09YVXO0G4X7KGSA4WGORM35" localSheetId="6" hidden="1">#REF!</definedName>
    <definedName name="BEx3I09YVXO0G4X7KGSA4WGORM35" localSheetId="3" hidden="1">#REF!</definedName>
    <definedName name="BEx3I09YVXO0G4X7KGSA4WGORM35" localSheetId="1" hidden="1">#REF!</definedName>
    <definedName name="BEx3I09YVXO0G4X7KGSA4WGORM35" hidden="1">#REF!</definedName>
    <definedName name="BEx3I3KN8WAL54AYYACGCUM43J9W" localSheetId="16" hidden="1">#REF!</definedName>
    <definedName name="BEx3I3KN8WAL54AYYACGCUM43J9W" localSheetId="15" hidden="1">#REF!</definedName>
    <definedName name="BEx3I3KN8WAL54AYYACGCUM43J9W" localSheetId="14" hidden="1">#REF!</definedName>
    <definedName name="BEx3I3KN8WAL54AYYACGCUM43J9W" localSheetId="13" hidden="1">#REF!</definedName>
    <definedName name="BEx3I3KN8WAL54AYYACGCUM43J9W" localSheetId="12" hidden="1">#REF!</definedName>
    <definedName name="BEx3I3KN8WAL54AYYACGCUM43J9W" localSheetId="11" hidden="1">#REF!</definedName>
    <definedName name="BEx3I3KN8WAL54AYYACGCUM43J9W" localSheetId="10" hidden="1">#REF!</definedName>
    <definedName name="BEx3I3KN8WAL54AYYACGCUM43J9W" localSheetId="9" hidden="1">#REF!</definedName>
    <definedName name="BEx3I3KN8WAL54AYYACGCUM43J9W" localSheetId="8" hidden="1">#REF!</definedName>
    <definedName name="BEx3I3KN8WAL54AYYACGCUM43J9W" localSheetId="7" hidden="1">#REF!</definedName>
    <definedName name="BEx3I3KN8WAL54AYYACGCUM43J9W" localSheetId="6" hidden="1">#REF!</definedName>
    <definedName name="BEx3I3KN8WAL54AYYACGCUM43J9W" localSheetId="3" hidden="1">#REF!</definedName>
    <definedName name="BEx3I3KN8WAL54AYYACGCUM43J9W" localSheetId="1" hidden="1">#REF!</definedName>
    <definedName name="BEx3I3KN8WAL54AYYACGCUM43J9W" hidden="1">#REF!</definedName>
    <definedName name="BEx3ICF1GY8HQEBIU9S43PDJ90BX" localSheetId="16" hidden="1">#REF!</definedName>
    <definedName name="BEx3ICF1GY8HQEBIU9S43PDJ90BX" localSheetId="15" hidden="1">#REF!</definedName>
    <definedName name="BEx3ICF1GY8HQEBIU9S43PDJ90BX" localSheetId="14" hidden="1">#REF!</definedName>
    <definedName name="BEx3ICF1GY8HQEBIU9S43PDJ90BX" localSheetId="13" hidden="1">#REF!</definedName>
    <definedName name="BEx3ICF1GY8HQEBIU9S43PDJ90BX" localSheetId="12" hidden="1">#REF!</definedName>
    <definedName name="BEx3ICF1GY8HQEBIU9S43PDJ90BX" localSheetId="11" hidden="1">#REF!</definedName>
    <definedName name="BEx3ICF1GY8HQEBIU9S43PDJ90BX" localSheetId="10" hidden="1">#REF!</definedName>
    <definedName name="BEx3ICF1GY8HQEBIU9S43PDJ90BX" localSheetId="9" hidden="1">#REF!</definedName>
    <definedName name="BEx3ICF1GY8HQEBIU9S43PDJ90BX" localSheetId="8" hidden="1">#REF!</definedName>
    <definedName name="BEx3ICF1GY8HQEBIU9S43PDJ90BX" localSheetId="7" hidden="1">#REF!</definedName>
    <definedName name="BEx3ICF1GY8HQEBIU9S43PDJ90BX" localSheetId="6" hidden="1">#REF!</definedName>
    <definedName name="BEx3ICF1GY8HQEBIU9S43PDJ90BX" localSheetId="3" hidden="1">#REF!</definedName>
    <definedName name="BEx3ICF1GY8HQEBIU9S43PDJ90BX" localSheetId="1" hidden="1">#REF!</definedName>
    <definedName name="BEx3ICF1GY8HQEBIU9S43PDJ90BX" hidden="1">#REF!</definedName>
    <definedName name="BEx3IYAH2DEBFWO8F94H4MXE3RLY" localSheetId="16" hidden="1">#REF!</definedName>
    <definedName name="BEx3IYAH2DEBFWO8F94H4MXE3RLY" localSheetId="15" hidden="1">#REF!</definedName>
    <definedName name="BEx3IYAH2DEBFWO8F94H4MXE3RLY" localSheetId="14" hidden="1">#REF!</definedName>
    <definedName name="BEx3IYAH2DEBFWO8F94H4MXE3RLY" localSheetId="13" hidden="1">#REF!</definedName>
    <definedName name="BEx3IYAH2DEBFWO8F94H4MXE3RLY" localSheetId="12" hidden="1">#REF!</definedName>
    <definedName name="BEx3IYAH2DEBFWO8F94H4MXE3RLY" localSheetId="11" hidden="1">#REF!</definedName>
    <definedName name="BEx3IYAH2DEBFWO8F94H4MXE3RLY" localSheetId="10" hidden="1">#REF!</definedName>
    <definedName name="BEx3IYAH2DEBFWO8F94H4MXE3RLY" localSheetId="9" hidden="1">#REF!</definedName>
    <definedName name="BEx3IYAH2DEBFWO8F94H4MXE3RLY" localSheetId="8" hidden="1">#REF!</definedName>
    <definedName name="BEx3IYAH2DEBFWO8F94H4MXE3RLY" localSheetId="7" hidden="1">#REF!</definedName>
    <definedName name="BEx3IYAH2DEBFWO8F94H4MXE3RLY" localSheetId="6" hidden="1">#REF!</definedName>
    <definedName name="BEx3IYAH2DEBFWO8F94H4MXE3RLY" localSheetId="3" hidden="1">#REF!</definedName>
    <definedName name="BEx3IYAH2DEBFWO8F94H4MXE3RLY" localSheetId="1" hidden="1">#REF!</definedName>
    <definedName name="BEx3IYAH2DEBFWO8F94H4MXE3RLY" hidden="1">#REF!</definedName>
    <definedName name="BEx3IZSG3932LSWHR5YV78IVRPCK" localSheetId="16" hidden="1">#REF!</definedName>
    <definedName name="BEx3IZSG3932LSWHR5YV78IVRPCK" localSheetId="15" hidden="1">#REF!</definedName>
    <definedName name="BEx3IZSG3932LSWHR5YV78IVRPCK" localSheetId="14" hidden="1">#REF!</definedName>
    <definedName name="BEx3IZSG3932LSWHR5YV78IVRPCK" localSheetId="13" hidden="1">#REF!</definedName>
    <definedName name="BEx3IZSG3932LSWHR5YV78IVRPCK" localSheetId="12" hidden="1">#REF!</definedName>
    <definedName name="BEx3IZSG3932LSWHR5YV78IVRPCK" localSheetId="11" hidden="1">#REF!</definedName>
    <definedName name="BEx3IZSG3932LSWHR5YV78IVRPCK" localSheetId="10" hidden="1">#REF!</definedName>
    <definedName name="BEx3IZSG3932LSWHR5YV78IVRPCK" localSheetId="9" hidden="1">#REF!</definedName>
    <definedName name="BEx3IZSG3932LSWHR5YV78IVRPCK" localSheetId="8" hidden="1">#REF!</definedName>
    <definedName name="BEx3IZSG3932LSWHR5YV78IVRPCK" localSheetId="7" hidden="1">#REF!</definedName>
    <definedName name="BEx3IZSG3932LSWHR5YV78IVRPCK" localSheetId="6" hidden="1">#REF!</definedName>
    <definedName name="BEx3IZSG3932LSWHR5YV78IVRPCK" localSheetId="3" hidden="1">#REF!</definedName>
    <definedName name="BEx3IZSG3932LSWHR5YV78IVRPCK" localSheetId="1" hidden="1">#REF!</definedName>
    <definedName name="BEx3IZSG3932LSWHR5YV78IVRPCK" hidden="1">#REF!</definedName>
    <definedName name="BEx3IZXXSYEW50379N2EAFWO8DZV" localSheetId="16" hidden="1">#REF!</definedName>
    <definedName name="BEx3IZXXSYEW50379N2EAFWO8DZV" localSheetId="15" hidden="1">#REF!</definedName>
    <definedName name="BEx3IZXXSYEW50379N2EAFWO8DZV" localSheetId="14" hidden="1">#REF!</definedName>
    <definedName name="BEx3IZXXSYEW50379N2EAFWO8DZV" localSheetId="13" hidden="1">#REF!</definedName>
    <definedName name="BEx3IZXXSYEW50379N2EAFWO8DZV" localSheetId="12" hidden="1">#REF!</definedName>
    <definedName name="BEx3IZXXSYEW50379N2EAFWO8DZV" localSheetId="11" hidden="1">#REF!</definedName>
    <definedName name="BEx3IZXXSYEW50379N2EAFWO8DZV" localSheetId="10" hidden="1">#REF!</definedName>
    <definedName name="BEx3IZXXSYEW50379N2EAFWO8DZV" localSheetId="9" hidden="1">#REF!</definedName>
    <definedName name="BEx3IZXXSYEW50379N2EAFWO8DZV" localSheetId="8" hidden="1">#REF!</definedName>
    <definedName name="BEx3IZXXSYEW50379N2EAFWO8DZV" localSheetId="7" hidden="1">#REF!</definedName>
    <definedName name="BEx3IZXXSYEW50379N2EAFWO8DZV" localSheetId="6" hidden="1">#REF!</definedName>
    <definedName name="BEx3IZXXSYEW50379N2EAFWO8DZV" localSheetId="3" hidden="1">#REF!</definedName>
    <definedName name="BEx3IZXXSYEW50379N2EAFWO8DZV" localSheetId="1" hidden="1">#REF!</definedName>
    <definedName name="BEx3IZXXSYEW50379N2EAFWO8DZV" hidden="1">#REF!</definedName>
    <definedName name="BEx3J1VZVGTKT4ATPO9O5JCSFTTR" localSheetId="16" hidden="1">#REF!</definedName>
    <definedName name="BEx3J1VZVGTKT4ATPO9O5JCSFTTR" localSheetId="15" hidden="1">#REF!</definedName>
    <definedName name="BEx3J1VZVGTKT4ATPO9O5JCSFTTR" localSheetId="14" hidden="1">#REF!</definedName>
    <definedName name="BEx3J1VZVGTKT4ATPO9O5JCSFTTR" localSheetId="13" hidden="1">#REF!</definedName>
    <definedName name="BEx3J1VZVGTKT4ATPO9O5JCSFTTR" localSheetId="12" hidden="1">#REF!</definedName>
    <definedName name="BEx3J1VZVGTKT4ATPO9O5JCSFTTR" localSheetId="11" hidden="1">#REF!</definedName>
    <definedName name="BEx3J1VZVGTKT4ATPO9O5JCSFTTR" localSheetId="10" hidden="1">#REF!</definedName>
    <definedName name="BEx3J1VZVGTKT4ATPO9O5JCSFTTR" localSheetId="9" hidden="1">#REF!</definedName>
    <definedName name="BEx3J1VZVGTKT4ATPO9O5JCSFTTR" localSheetId="8" hidden="1">#REF!</definedName>
    <definedName name="BEx3J1VZVGTKT4ATPO9O5JCSFTTR" localSheetId="7" hidden="1">#REF!</definedName>
    <definedName name="BEx3J1VZVGTKT4ATPO9O5JCSFTTR" localSheetId="6" hidden="1">#REF!</definedName>
    <definedName name="BEx3J1VZVGTKT4ATPO9O5JCSFTTR" localSheetId="3" hidden="1">#REF!</definedName>
    <definedName name="BEx3J1VZVGTKT4ATPO9O5JCSFTTR" localSheetId="1" hidden="1">#REF!</definedName>
    <definedName name="BEx3J1VZVGTKT4ATPO9O5JCSFTTR" hidden="1">#REF!</definedName>
    <definedName name="BEx3JC2TY7JNAAC3L7QHVPQXLGQ8" localSheetId="16" hidden="1">#REF!</definedName>
    <definedName name="BEx3JC2TY7JNAAC3L7QHVPQXLGQ8" localSheetId="15" hidden="1">#REF!</definedName>
    <definedName name="BEx3JC2TY7JNAAC3L7QHVPQXLGQ8" localSheetId="14" hidden="1">#REF!</definedName>
    <definedName name="BEx3JC2TY7JNAAC3L7QHVPQXLGQ8" localSheetId="13" hidden="1">#REF!</definedName>
    <definedName name="BEx3JC2TY7JNAAC3L7QHVPQXLGQ8" localSheetId="12" hidden="1">#REF!</definedName>
    <definedName name="BEx3JC2TY7JNAAC3L7QHVPQXLGQ8" localSheetId="11" hidden="1">#REF!</definedName>
    <definedName name="BEx3JC2TY7JNAAC3L7QHVPQXLGQ8" localSheetId="10" hidden="1">#REF!</definedName>
    <definedName name="BEx3JC2TY7JNAAC3L7QHVPQXLGQ8" localSheetId="9" hidden="1">#REF!</definedName>
    <definedName name="BEx3JC2TY7JNAAC3L7QHVPQXLGQ8" localSheetId="8" hidden="1">#REF!</definedName>
    <definedName name="BEx3JC2TY7JNAAC3L7QHVPQXLGQ8" localSheetId="7" hidden="1">#REF!</definedName>
    <definedName name="BEx3JC2TY7JNAAC3L7QHVPQXLGQ8" localSheetId="6" hidden="1">#REF!</definedName>
    <definedName name="BEx3JC2TY7JNAAC3L7QHVPQXLGQ8" localSheetId="3" hidden="1">#REF!</definedName>
    <definedName name="BEx3JC2TY7JNAAC3L7QHVPQXLGQ8" localSheetId="1" hidden="1">#REF!</definedName>
    <definedName name="BEx3JC2TY7JNAAC3L7QHVPQXLGQ8" hidden="1">#REF!</definedName>
    <definedName name="BEx3JMF5D7ODCJ7THAJTC1GFSG95" localSheetId="16" hidden="1">#REF!</definedName>
    <definedName name="BEx3JMF5D7ODCJ7THAJTC1GFSG95" localSheetId="15" hidden="1">#REF!</definedName>
    <definedName name="BEx3JMF5D7ODCJ7THAJTC1GFSG95" localSheetId="14" hidden="1">#REF!</definedName>
    <definedName name="BEx3JMF5D7ODCJ7THAJTC1GFSG95" localSheetId="13" hidden="1">#REF!</definedName>
    <definedName name="BEx3JMF5D7ODCJ7THAJTC1GFSG95" localSheetId="12" hidden="1">#REF!</definedName>
    <definedName name="BEx3JMF5D7ODCJ7THAJTC1GFSG95" localSheetId="11" hidden="1">#REF!</definedName>
    <definedName name="BEx3JMF5D7ODCJ7THAJTC1GFSG95" localSheetId="10" hidden="1">#REF!</definedName>
    <definedName name="BEx3JMF5D7ODCJ7THAJTC1GFSG95" localSheetId="9" hidden="1">#REF!</definedName>
    <definedName name="BEx3JMF5D7ODCJ7THAJTC1GFSG95" localSheetId="8" hidden="1">#REF!</definedName>
    <definedName name="BEx3JMF5D7ODCJ7THAJTC1GFSG95" localSheetId="7" hidden="1">#REF!</definedName>
    <definedName name="BEx3JMF5D7ODCJ7THAJTC1GFSG95" localSheetId="6" hidden="1">#REF!</definedName>
    <definedName name="BEx3JMF5D7ODCJ7THAJTC1GFSG95" localSheetId="3" hidden="1">#REF!</definedName>
    <definedName name="BEx3JMF5D7ODCJ7THAJTC1GFSG95" localSheetId="1" hidden="1">#REF!</definedName>
    <definedName name="BEx3JMF5D7ODCJ7THAJTC1GFSG95" hidden="1">#REF!</definedName>
    <definedName name="BEx3JX23SYDIGOGM4Y0CQFBW8ZBV" localSheetId="16" hidden="1">#REF!</definedName>
    <definedName name="BEx3JX23SYDIGOGM4Y0CQFBW8ZBV" localSheetId="15" hidden="1">#REF!</definedName>
    <definedName name="BEx3JX23SYDIGOGM4Y0CQFBW8ZBV" localSheetId="14" hidden="1">#REF!</definedName>
    <definedName name="BEx3JX23SYDIGOGM4Y0CQFBW8ZBV" localSheetId="13" hidden="1">#REF!</definedName>
    <definedName name="BEx3JX23SYDIGOGM4Y0CQFBW8ZBV" localSheetId="12" hidden="1">#REF!</definedName>
    <definedName name="BEx3JX23SYDIGOGM4Y0CQFBW8ZBV" localSheetId="11" hidden="1">#REF!</definedName>
    <definedName name="BEx3JX23SYDIGOGM4Y0CQFBW8ZBV" localSheetId="10" hidden="1">#REF!</definedName>
    <definedName name="BEx3JX23SYDIGOGM4Y0CQFBW8ZBV" localSheetId="9" hidden="1">#REF!</definedName>
    <definedName name="BEx3JX23SYDIGOGM4Y0CQFBW8ZBV" localSheetId="8" hidden="1">#REF!</definedName>
    <definedName name="BEx3JX23SYDIGOGM4Y0CQFBW8ZBV" localSheetId="7" hidden="1">#REF!</definedName>
    <definedName name="BEx3JX23SYDIGOGM4Y0CQFBW8ZBV" localSheetId="6" hidden="1">#REF!</definedName>
    <definedName name="BEx3JX23SYDIGOGM4Y0CQFBW8ZBV" localSheetId="3" hidden="1">#REF!</definedName>
    <definedName name="BEx3JX23SYDIGOGM4Y0CQFBW8ZBV" localSheetId="1" hidden="1">#REF!</definedName>
    <definedName name="BEx3JX23SYDIGOGM4Y0CQFBW8ZBV" hidden="1">#REF!</definedName>
    <definedName name="BEx3JXCXCVBZJGV5VEG9MJEI01AL" localSheetId="16" hidden="1">#REF!</definedName>
    <definedName name="BEx3JXCXCVBZJGV5VEG9MJEI01AL" localSheetId="15" hidden="1">#REF!</definedName>
    <definedName name="BEx3JXCXCVBZJGV5VEG9MJEI01AL" localSheetId="14" hidden="1">#REF!</definedName>
    <definedName name="BEx3JXCXCVBZJGV5VEG9MJEI01AL" localSheetId="13" hidden="1">#REF!</definedName>
    <definedName name="BEx3JXCXCVBZJGV5VEG9MJEI01AL" localSheetId="12" hidden="1">#REF!</definedName>
    <definedName name="BEx3JXCXCVBZJGV5VEG9MJEI01AL" localSheetId="11" hidden="1">#REF!</definedName>
    <definedName name="BEx3JXCXCVBZJGV5VEG9MJEI01AL" localSheetId="10" hidden="1">#REF!</definedName>
    <definedName name="BEx3JXCXCVBZJGV5VEG9MJEI01AL" localSheetId="9" hidden="1">#REF!</definedName>
    <definedName name="BEx3JXCXCVBZJGV5VEG9MJEI01AL" localSheetId="8" hidden="1">#REF!</definedName>
    <definedName name="BEx3JXCXCVBZJGV5VEG9MJEI01AL" localSheetId="7" hidden="1">#REF!</definedName>
    <definedName name="BEx3JXCXCVBZJGV5VEG9MJEI01AL" localSheetId="6" hidden="1">#REF!</definedName>
    <definedName name="BEx3JXCXCVBZJGV5VEG9MJEI01AL" localSheetId="3" hidden="1">#REF!</definedName>
    <definedName name="BEx3JXCXCVBZJGV5VEG9MJEI01AL" localSheetId="1" hidden="1">#REF!</definedName>
    <definedName name="BEx3JXCXCVBZJGV5VEG9MJEI01AL" hidden="1">#REF!</definedName>
    <definedName name="BEx3JYK2N7X59TPJSKYZ77ENY8SS" localSheetId="16" hidden="1">#REF!</definedName>
    <definedName name="BEx3JYK2N7X59TPJSKYZ77ENY8SS" localSheetId="15" hidden="1">#REF!</definedName>
    <definedName name="BEx3JYK2N7X59TPJSKYZ77ENY8SS" localSheetId="14" hidden="1">#REF!</definedName>
    <definedName name="BEx3JYK2N7X59TPJSKYZ77ENY8SS" localSheetId="13" hidden="1">#REF!</definedName>
    <definedName name="BEx3JYK2N7X59TPJSKYZ77ENY8SS" localSheetId="12" hidden="1">#REF!</definedName>
    <definedName name="BEx3JYK2N7X59TPJSKYZ77ENY8SS" localSheetId="11" hidden="1">#REF!</definedName>
    <definedName name="BEx3JYK2N7X59TPJSKYZ77ENY8SS" localSheetId="10" hidden="1">#REF!</definedName>
    <definedName name="BEx3JYK2N7X59TPJSKYZ77ENY8SS" localSheetId="9" hidden="1">#REF!</definedName>
    <definedName name="BEx3JYK2N7X59TPJSKYZ77ENY8SS" localSheetId="8" hidden="1">#REF!</definedName>
    <definedName name="BEx3JYK2N7X59TPJSKYZ77ENY8SS" localSheetId="7" hidden="1">#REF!</definedName>
    <definedName name="BEx3JYK2N7X59TPJSKYZ77ENY8SS" localSheetId="6" hidden="1">#REF!</definedName>
    <definedName name="BEx3JYK2N7X59TPJSKYZ77ENY8SS" localSheetId="3" hidden="1">#REF!</definedName>
    <definedName name="BEx3JYK2N7X59TPJSKYZ77ENY8SS" localSheetId="1" hidden="1">#REF!</definedName>
    <definedName name="BEx3JYK2N7X59TPJSKYZ77ENY8SS" hidden="1">#REF!</definedName>
    <definedName name="BEx3K13PSDK50JLCLD0GX8L4TWAH" localSheetId="16" hidden="1">#REF!</definedName>
    <definedName name="BEx3K13PSDK50JLCLD0GX8L4TWAH" localSheetId="15" hidden="1">#REF!</definedName>
    <definedName name="BEx3K13PSDK50JLCLD0GX8L4TWAH" localSheetId="14" hidden="1">#REF!</definedName>
    <definedName name="BEx3K13PSDK50JLCLD0GX8L4TWAH" localSheetId="13" hidden="1">#REF!</definedName>
    <definedName name="BEx3K13PSDK50JLCLD0GX8L4TWAH" localSheetId="12" hidden="1">#REF!</definedName>
    <definedName name="BEx3K13PSDK50JLCLD0GX8L4TWAH" localSheetId="11" hidden="1">#REF!</definedName>
    <definedName name="BEx3K13PSDK50JLCLD0GX8L4TWAH" localSheetId="10" hidden="1">#REF!</definedName>
    <definedName name="BEx3K13PSDK50JLCLD0GX8L4TWAH" localSheetId="9" hidden="1">#REF!</definedName>
    <definedName name="BEx3K13PSDK50JLCLD0GX8L4TWAH" localSheetId="8" hidden="1">#REF!</definedName>
    <definedName name="BEx3K13PSDK50JLCLD0GX8L4TWAH" localSheetId="7" hidden="1">#REF!</definedName>
    <definedName name="BEx3K13PSDK50JLCLD0GX8L4TWAH" localSheetId="6" hidden="1">#REF!</definedName>
    <definedName name="BEx3K13PSDK50JLCLD0GX8L4TWAH" localSheetId="3" hidden="1">#REF!</definedName>
    <definedName name="BEx3K13PSDK50JLCLD0GX8L4TWAH" localSheetId="1" hidden="1">#REF!</definedName>
    <definedName name="BEx3K13PSDK50JLCLD0GX8L4TWAH" hidden="1">#REF!</definedName>
    <definedName name="BEx3K4EII7GU1CG0BN7UL15M6J8Z" localSheetId="16" hidden="1">#REF!</definedName>
    <definedName name="BEx3K4EII7GU1CG0BN7UL15M6J8Z" localSheetId="15" hidden="1">#REF!</definedName>
    <definedName name="BEx3K4EII7GU1CG0BN7UL15M6J8Z" localSheetId="14" hidden="1">#REF!</definedName>
    <definedName name="BEx3K4EII7GU1CG0BN7UL15M6J8Z" localSheetId="13" hidden="1">#REF!</definedName>
    <definedName name="BEx3K4EII7GU1CG0BN7UL15M6J8Z" localSheetId="12" hidden="1">#REF!</definedName>
    <definedName name="BEx3K4EII7GU1CG0BN7UL15M6J8Z" localSheetId="11" hidden="1">#REF!</definedName>
    <definedName name="BEx3K4EII7GU1CG0BN7UL15M6J8Z" localSheetId="10" hidden="1">#REF!</definedName>
    <definedName name="BEx3K4EII7GU1CG0BN7UL15M6J8Z" localSheetId="9" hidden="1">#REF!</definedName>
    <definedName name="BEx3K4EII7GU1CG0BN7UL15M6J8Z" localSheetId="8" hidden="1">#REF!</definedName>
    <definedName name="BEx3K4EII7GU1CG0BN7UL15M6J8Z" localSheetId="7" hidden="1">#REF!</definedName>
    <definedName name="BEx3K4EII7GU1CG0BN7UL15M6J8Z" localSheetId="6" hidden="1">#REF!</definedName>
    <definedName name="BEx3K4EII7GU1CG0BN7UL15M6J8Z" localSheetId="3" hidden="1">#REF!</definedName>
    <definedName name="BEx3K4EII7GU1CG0BN7UL15M6J8Z" localSheetId="1" hidden="1">#REF!</definedName>
    <definedName name="BEx3K4EII7GU1CG0BN7UL15M6J8Z" hidden="1">#REF!</definedName>
    <definedName name="BEx3K4ZXQUQ2KYZF74B84SO48XMW" localSheetId="16" hidden="1">#REF!</definedName>
    <definedName name="BEx3K4ZXQUQ2KYZF74B84SO48XMW" localSheetId="15" hidden="1">#REF!</definedName>
    <definedName name="BEx3K4ZXQUQ2KYZF74B84SO48XMW" localSheetId="14" hidden="1">#REF!</definedName>
    <definedName name="BEx3K4ZXQUQ2KYZF74B84SO48XMW" localSheetId="13" hidden="1">#REF!</definedName>
    <definedName name="BEx3K4ZXQUQ2KYZF74B84SO48XMW" localSheetId="12" hidden="1">#REF!</definedName>
    <definedName name="BEx3K4ZXQUQ2KYZF74B84SO48XMW" localSheetId="11" hidden="1">#REF!</definedName>
    <definedName name="BEx3K4ZXQUQ2KYZF74B84SO48XMW" localSheetId="10" hidden="1">#REF!</definedName>
    <definedName name="BEx3K4ZXQUQ2KYZF74B84SO48XMW" localSheetId="9" hidden="1">#REF!</definedName>
    <definedName name="BEx3K4ZXQUQ2KYZF74B84SO48XMW" localSheetId="8" hidden="1">#REF!</definedName>
    <definedName name="BEx3K4ZXQUQ2KYZF74B84SO48XMW" localSheetId="7" hidden="1">#REF!</definedName>
    <definedName name="BEx3K4ZXQUQ2KYZF74B84SO48XMW" localSheetId="6" hidden="1">#REF!</definedName>
    <definedName name="BEx3K4ZXQUQ2KYZF74B84SO48XMW" localSheetId="3" hidden="1">#REF!</definedName>
    <definedName name="BEx3K4ZXQUQ2KYZF74B84SO48XMW" localSheetId="1" hidden="1">#REF!</definedName>
    <definedName name="BEx3K4ZXQUQ2KYZF74B84SO48XMW" hidden="1">#REF!</definedName>
    <definedName name="BEx3KEFXUCVNVPH7KSEGAZYX13B5" localSheetId="16" hidden="1">#REF!</definedName>
    <definedName name="BEx3KEFXUCVNVPH7KSEGAZYX13B5" localSheetId="15" hidden="1">#REF!</definedName>
    <definedName name="BEx3KEFXUCVNVPH7KSEGAZYX13B5" localSheetId="14" hidden="1">#REF!</definedName>
    <definedName name="BEx3KEFXUCVNVPH7KSEGAZYX13B5" localSheetId="13" hidden="1">#REF!</definedName>
    <definedName name="BEx3KEFXUCVNVPH7KSEGAZYX13B5" localSheetId="12" hidden="1">#REF!</definedName>
    <definedName name="BEx3KEFXUCVNVPH7KSEGAZYX13B5" localSheetId="11" hidden="1">#REF!</definedName>
    <definedName name="BEx3KEFXUCVNVPH7KSEGAZYX13B5" localSheetId="10" hidden="1">#REF!</definedName>
    <definedName name="BEx3KEFXUCVNVPH7KSEGAZYX13B5" localSheetId="9" hidden="1">#REF!</definedName>
    <definedName name="BEx3KEFXUCVNVPH7KSEGAZYX13B5" localSheetId="8" hidden="1">#REF!</definedName>
    <definedName name="BEx3KEFXUCVNVPH7KSEGAZYX13B5" localSheetId="7" hidden="1">#REF!</definedName>
    <definedName name="BEx3KEFXUCVNVPH7KSEGAZYX13B5" localSheetId="6" hidden="1">#REF!</definedName>
    <definedName name="BEx3KEFXUCVNVPH7KSEGAZYX13B5" localSheetId="3" hidden="1">#REF!</definedName>
    <definedName name="BEx3KEFXUCVNVPH7KSEGAZYX13B5" localSheetId="1" hidden="1">#REF!</definedName>
    <definedName name="BEx3KEFXUCVNVPH7KSEGAZYX13B5" hidden="1">#REF!</definedName>
    <definedName name="BEx3KFXUAF6YXAA47B7Q6X9B3VGB" localSheetId="16" hidden="1">#REF!</definedName>
    <definedName name="BEx3KFXUAF6YXAA47B7Q6X9B3VGB" localSheetId="15" hidden="1">#REF!</definedName>
    <definedName name="BEx3KFXUAF6YXAA47B7Q6X9B3VGB" localSheetId="14" hidden="1">#REF!</definedName>
    <definedName name="BEx3KFXUAF6YXAA47B7Q6X9B3VGB" localSheetId="13" hidden="1">#REF!</definedName>
    <definedName name="BEx3KFXUAF6YXAA47B7Q6X9B3VGB" localSheetId="12" hidden="1">#REF!</definedName>
    <definedName name="BEx3KFXUAF6YXAA47B7Q6X9B3VGB" localSheetId="11" hidden="1">#REF!</definedName>
    <definedName name="BEx3KFXUAF6YXAA47B7Q6X9B3VGB" localSheetId="10" hidden="1">#REF!</definedName>
    <definedName name="BEx3KFXUAF6YXAA47B7Q6X9B3VGB" localSheetId="9" hidden="1">#REF!</definedName>
    <definedName name="BEx3KFXUAF6YXAA47B7Q6X9B3VGB" localSheetId="8" hidden="1">#REF!</definedName>
    <definedName name="BEx3KFXUAF6YXAA47B7Q6X9B3VGB" localSheetId="7" hidden="1">#REF!</definedName>
    <definedName name="BEx3KFXUAF6YXAA47B7Q6X9B3VGB" localSheetId="6" hidden="1">#REF!</definedName>
    <definedName name="BEx3KFXUAF6YXAA47B7Q6X9B3VGB" localSheetId="3" hidden="1">#REF!</definedName>
    <definedName name="BEx3KFXUAF6YXAA47B7Q6X9B3VGB" localSheetId="1" hidden="1">#REF!</definedName>
    <definedName name="BEx3KFXUAF6YXAA47B7Q6X9B3VGB" hidden="1">#REF!</definedName>
    <definedName name="BEx3KIXQYOGMPK4WJJAVBRX4NR28" localSheetId="16" hidden="1">#REF!</definedName>
    <definedName name="BEx3KIXQYOGMPK4WJJAVBRX4NR28" localSheetId="15" hidden="1">#REF!</definedName>
    <definedName name="BEx3KIXQYOGMPK4WJJAVBRX4NR28" localSheetId="14" hidden="1">#REF!</definedName>
    <definedName name="BEx3KIXQYOGMPK4WJJAVBRX4NR28" localSheetId="13" hidden="1">#REF!</definedName>
    <definedName name="BEx3KIXQYOGMPK4WJJAVBRX4NR28" localSheetId="12" hidden="1">#REF!</definedName>
    <definedName name="BEx3KIXQYOGMPK4WJJAVBRX4NR28" localSheetId="11" hidden="1">#REF!</definedName>
    <definedName name="BEx3KIXQYOGMPK4WJJAVBRX4NR28" localSheetId="10" hidden="1">#REF!</definedName>
    <definedName name="BEx3KIXQYOGMPK4WJJAVBRX4NR28" localSheetId="9" hidden="1">#REF!</definedName>
    <definedName name="BEx3KIXQYOGMPK4WJJAVBRX4NR28" localSheetId="8" hidden="1">#REF!</definedName>
    <definedName name="BEx3KIXQYOGMPK4WJJAVBRX4NR28" localSheetId="7" hidden="1">#REF!</definedName>
    <definedName name="BEx3KIXQYOGMPK4WJJAVBRX4NR28" localSheetId="6" hidden="1">#REF!</definedName>
    <definedName name="BEx3KIXQYOGMPK4WJJAVBRX4NR28" localSheetId="3" hidden="1">#REF!</definedName>
    <definedName name="BEx3KIXQYOGMPK4WJJAVBRX4NR28" localSheetId="1" hidden="1">#REF!</definedName>
    <definedName name="BEx3KIXQYOGMPK4WJJAVBRX4NR28" hidden="1">#REF!</definedName>
    <definedName name="BEx3KJOMVOSFZVJUL3GKCNP6DQDS" localSheetId="16" hidden="1">#REF!</definedName>
    <definedName name="BEx3KJOMVOSFZVJUL3GKCNP6DQDS" localSheetId="15" hidden="1">#REF!</definedName>
    <definedName name="BEx3KJOMVOSFZVJUL3GKCNP6DQDS" localSheetId="14" hidden="1">#REF!</definedName>
    <definedName name="BEx3KJOMVOSFZVJUL3GKCNP6DQDS" localSheetId="13" hidden="1">#REF!</definedName>
    <definedName name="BEx3KJOMVOSFZVJUL3GKCNP6DQDS" localSheetId="12" hidden="1">#REF!</definedName>
    <definedName name="BEx3KJOMVOSFZVJUL3GKCNP6DQDS" localSheetId="11" hidden="1">#REF!</definedName>
    <definedName name="BEx3KJOMVOSFZVJUL3GKCNP6DQDS" localSheetId="10" hidden="1">#REF!</definedName>
    <definedName name="BEx3KJOMVOSFZVJUL3GKCNP6DQDS" localSheetId="9" hidden="1">#REF!</definedName>
    <definedName name="BEx3KJOMVOSFZVJUL3GKCNP6DQDS" localSheetId="8" hidden="1">#REF!</definedName>
    <definedName name="BEx3KJOMVOSFZVJUL3GKCNP6DQDS" localSheetId="7" hidden="1">#REF!</definedName>
    <definedName name="BEx3KJOMVOSFZVJUL3GKCNP6DQDS" localSheetId="6" hidden="1">#REF!</definedName>
    <definedName name="BEx3KJOMVOSFZVJUL3GKCNP6DQDS" localSheetId="3" hidden="1">#REF!</definedName>
    <definedName name="BEx3KJOMVOSFZVJUL3GKCNP6DQDS" localSheetId="1" hidden="1">#REF!</definedName>
    <definedName name="BEx3KJOMVOSFZVJUL3GKCNP6DQDS" hidden="1">#REF!</definedName>
    <definedName name="BEx3KP2VRBMORK0QEAZUYCXL3DHJ" localSheetId="16" hidden="1">#REF!</definedName>
    <definedName name="BEx3KP2VRBMORK0QEAZUYCXL3DHJ" localSheetId="15" hidden="1">#REF!</definedName>
    <definedName name="BEx3KP2VRBMORK0QEAZUYCXL3DHJ" localSheetId="14" hidden="1">#REF!</definedName>
    <definedName name="BEx3KP2VRBMORK0QEAZUYCXL3DHJ" localSheetId="13" hidden="1">#REF!</definedName>
    <definedName name="BEx3KP2VRBMORK0QEAZUYCXL3DHJ" localSheetId="12" hidden="1">#REF!</definedName>
    <definedName name="BEx3KP2VRBMORK0QEAZUYCXL3DHJ" localSheetId="11" hidden="1">#REF!</definedName>
    <definedName name="BEx3KP2VRBMORK0QEAZUYCXL3DHJ" localSheetId="10" hidden="1">#REF!</definedName>
    <definedName name="BEx3KP2VRBMORK0QEAZUYCXL3DHJ" localSheetId="9" hidden="1">#REF!</definedName>
    <definedName name="BEx3KP2VRBMORK0QEAZUYCXL3DHJ" localSheetId="8" hidden="1">#REF!</definedName>
    <definedName name="BEx3KP2VRBMORK0QEAZUYCXL3DHJ" localSheetId="7" hidden="1">#REF!</definedName>
    <definedName name="BEx3KP2VRBMORK0QEAZUYCXL3DHJ" localSheetId="6" hidden="1">#REF!</definedName>
    <definedName name="BEx3KP2VRBMORK0QEAZUYCXL3DHJ" localSheetId="3" hidden="1">#REF!</definedName>
    <definedName name="BEx3KP2VRBMORK0QEAZUYCXL3DHJ" localSheetId="1" hidden="1">#REF!</definedName>
    <definedName name="BEx3KP2VRBMORK0QEAZUYCXL3DHJ" hidden="1">#REF!</definedName>
    <definedName name="BEx3L4IN3LI4C26SITKTGAH27CDU" localSheetId="16" hidden="1">#REF!</definedName>
    <definedName name="BEx3L4IN3LI4C26SITKTGAH27CDU" localSheetId="15" hidden="1">#REF!</definedName>
    <definedName name="BEx3L4IN3LI4C26SITKTGAH27CDU" localSheetId="14" hidden="1">#REF!</definedName>
    <definedName name="BEx3L4IN3LI4C26SITKTGAH27CDU" localSheetId="13" hidden="1">#REF!</definedName>
    <definedName name="BEx3L4IN3LI4C26SITKTGAH27CDU" localSheetId="12" hidden="1">#REF!</definedName>
    <definedName name="BEx3L4IN3LI4C26SITKTGAH27CDU" localSheetId="11" hidden="1">#REF!</definedName>
    <definedName name="BEx3L4IN3LI4C26SITKTGAH27CDU" localSheetId="10" hidden="1">#REF!</definedName>
    <definedName name="BEx3L4IN3LI4C26SITKTGAH27CDU" localSheetId="9" hidden="1">#REF!</definedName>
    <definedName name="BEx3L4IN3LI4C26SITKTGAH27CDU" localSheetId="8" hidden="1">#REF!</definedName>
    <definedName name="BEx3L4IN3LI4C26SITKTGAH27CDU" localSheetId="7" hidden="1">#REF!</definedName>
    <definedName name="BEx3L4IN3LI4C26SITKTGAH27CDU" localSheetId="6" hidden="1">#REF!</definedName>
    <definedName name="BEx3L4IN3LI4C26SITKTGAH27CDU" localSheetId="3" hidden="1">#REF!</definedName>
    <definedName name="BEx3L4IN3LI4C26SITKTGAH27CDU" localSheetId="1" hidden="1">#REF!</definedName>
    <definedName name="BEx3L4IN3LI4C26SITKTGAH27CDU" hidden="1">#REF!</definedName>
    <definedName name="BEx3L4YQ0J7ZU0M5QM6YIPCEYC9K" localSheetId="16" hidden="1">#REF!</definedName>
    <definedName name="BEx3L4YQ0J7ZU0M5QM6YIPCEYC9K" localSheetId="15" hidden="1">#REF!</definedName>
    <definedName name="BEx3L4YQ0J7ZU0M5QM6YIPCEYC9K" localSheetId="14" hidden="1">#REF!</definedName>
    <definedName name="BEx3L4YQ0J7ZU0M5QM6YIPCEYC9K" localSheetId="13" hidden="1">#REF!</definedName>
    <definedName name="BEx3L4YQ0J7ZU0M5QM6YIPCEYC9K" localSheetId="12" hidden="1">#REF!</definedName>
    <definedName name="BEx3L4YQ0J7ZU0M5QM6YIPCEYC9K" localSheetId="11" hidden="1">#REF!</definedName>
    <definedName name="BEx3L4YQ0J7ZU0M5QM6YIPCEYC9K" localSheetId="10" hidden="1">#REF!</definedName>
    <definedName name="BEx3L4YQ0J7ZU0M5QM6YIPCEYC9K" localSheetId="9" hidden="1">#REF!</definedName>
    <definedName name="BEx3L4YQ0J7ZU0M5QM6YIPCEYC9K" localSheetId="8" hidden="1">#REF!</definedName>
    <definedName name="BEx3L4YQ0J7ZU0M5QM6YIPCEYC9K" localSheetId="7" hidden="1">#REF!</definedName>
    <definedName name="BEx3L4YQ0J7ZU0M5QM6YIPCEYC9K" localSheetId="6" hidden="1">#REF!</definedName>
    <definedName name="BEx3L4YQ0J7ZU0M5QM6YIPCEYC9K" localSheetId="3" hidden="1">#REF!</definedName>
    <definedName name="BEx3L4YQ0J7ZU0M5QM6YIPCEYC9K" localSheetId="1" hidden="1">#REF!</definedName>
    <definedName name="BEx3L4YQ0J7ZU0M5QM6YIPCEYC9K" hidden="1">#REF!</definedName>
    <definedName name="BEx3L60DJOR7NQN42G7YSAODP1EX" localSheetId="16" hidden="1">#REF!</definedName>
    <definedName name="BEx3L60DJOR7NQN42G7YSAODP1EX" localSheetId="15" hidden="1">#REF!</definedName>
    <definedName name="BEx3L60DJOR7NQN42G7YSAODP1EX" localSheetId="14" hidden="1">#REF!</definedName>
    <definedName name="BEx3L60DJOR7NQN42G7YSAODP1EX" localSheetId="13" hidden="1">#REF!</definedName>
    <definedName name="BEx3L60DJOR7NQN42G7YSAODP1EX" localSheetId="12" hidden="1">#REF!</definedName>
    <definedName name="BEx3L60DJOR7NQN42G7YSAODP1EX" localSheetId="11" hidden="1">#REF!</definedName>
    <definedName name="BEx3L60DJOR7NQN42G7YSAODP1EX" localSheetId="10" hidden="1">#REF!</definedName>
    <definedName name="BEx3L60DJOR7NQN42G7YSAODP1EX" localSheetId="9" hidden="1">#REF!</definedName>
    <definedName name="BEx3L60DJOR7NQN42G7YSAODP1EX" localSheetId="8" hidden="1">#REF!</definedName>
    <definedName name="BEx3L60DJOR7NQN42G7YSAODP1EX" localSheetId="7" hidden="1">#REF!</definedName>
    <definedName name="BEx3L60DJOR7NQN42G7YSAODP1EX" localSheetId="6" hidden="1">#REF!</definedName>
    <definedName name="BEx3L60DJOR7NQN42G7YSAODP1EX" localSheetId="3" hidden="1">#REF!</definedName>
    <definedName name="BEx3L60DJOR7NQN42G7YSAODP1EX" localSheetId="1" hidden="1">#REF!</definedName>
    <definedName name="BEx3L60DJOR7NQN42G7YSAODP1EX" hidden="1">#REF!</definedName>
    <definedName name="BEx3L7D0PI38HWZ7VADU16C9E33D" localSheetId="16" hidden="1">#REF!</definedName>
    <definedName name="BEx3L7D0PI38HWZ7VADU16C9E33D" localSheetId="15" hidden="1">#REF!</definedName>
    <definedName name="BEx3L7D0PI38HWZ7VADU16C9E33D" localSheetId="14" hidden="1">#REF!</definedName>
    <definedName name="BEx3L7D0PI38HWZ7VADU16C9E33D" localSheetId="13" hidden="1">#REF!</definedName>
    <definedName name="BEx3L7D0PI38HWZ7VADU16C9E33D" localSheetId="12" hidden="1">#REF!</definedName>
    <definedName name="BEx3L7D0PI38HWZ7VADU16C9E33D" localSheetId="11" hidden="1">#REF!</definedName>
    <definedName name="BEx3L7D0PI38HWZ7VADU16C9E33D" localSheetId="10" hidden="1">#REF!</definedName>
    <definedName name="BEx3L7D0PI38HWZ7VADU16C9E33D" localSheetId="9" hidden="1">#REF!</definedName>
    <definedName name="BEx3L7D0PI38HWZ7VADU16C9E33D" localSheetId="8" hidden="1">#REF!</definedName>
    <definedName name="BEx3L7D0PI38HWZ7VADU16C9E33D" localSheetId="7" hidden="1">#REF!</definedName>
    <definedName name="BEx3L7D0PI38HWZ7VADU16C9E33D" localSheetId="6" hidden="1">#REF!</definedName>
    <definedName name="BEx3L7D0PI38HWZ7VADU16C9E33D" localSheetId="3" hidden="1">#REF!</definedName>
    <definedName name="BEx3L7D0PI38HWZ7VADU16C9E33D" localSheetId="1" hidden="1">#REF!</definedName>
    <definedName name="BEx3L7D0PI38HWZ7VADU16C9E33D" hidden="1">#REF!</definedName>
    <definedName name="BEx3LANPY1HT49TAH98H4B9RC1D4" localSheetId="16" hidden="1">#REF!</definedName>
    <definedName name="BEx3LANPY1HT49TAH98H4B9RC1D4" localSheetId="15" hidden="1">#REF!</definedName>
    <definedName name="BEx3LANPY1HT49TAH98H4B9RC1D4" localSheetId="14" hidden="1">#REF!</definedName>
    <definedName name="BEx3LANPY1HT49TAH98H4B9RC1D4" localSheetId="13" hidden="1">#REF!</definedName>
    <definedName name="BEx3LANPY1HT49TAH98H4B9RC1D4" localSheetId="12" hidden="1">#REF!</definedName>
    <definedName name="BEx3LANPY1HT49TAH98H4B9RC1D4" localSheetId="11" hidden="1">#REF!</definedName>
    <definedName name="BEx3LANPY1HT49TAH98H4B9RC1D4" localSheetId="10" hidden="1">#REF!</definedName>
    <definedName name="BEx3LANPY1HT49TAH98H4B9RC1D4" localSheetId="9" hidden="1">#REF!</definedName>
    <definedName name="BEx3LANPY1HT49TAH98H4B9RC1D4" localSheetId="8" hidden="1">#REF!</definedName>
    <definedName name="BEx3LANPY1HT49TAH98H4B9RC1D4" localSheetId="7" hidden="1">#REF!</definedName>
    <definedName name="BEx3LANPY1HT49TAH98H4B9RC1D4" localSheetId="6" hidden="1">#REF!</definedName>
    <definedName name="BEx3LANPY1HT49TAH98H4B9RC1D4" localSheetId="3" hidden="1">#REF!</definedName>
    <definedName name="BEx3LANPY1HT49TAH98H4B9RC1D4" localSheetId="1" hidden="1">#REF!</definedName>
    <definedName name="BEx3LANPY1HT49TAH98H4B9RC1D4" hidden="1">#REF!</definedName>
    <definedName name="BEx3LM1PR4Y7KINKMTMKR984GX8Q" localSheetId="16" hidden="1">#REF!</definedName>
    <definedName name="BEx3LM1PR4Y7KINKMTMKR984GX8Q" localSheetId="15" hidden="1">#REF!</definedName>
    <definedName name="BEx3LM1PR4Y7KINKMTMKR984GX8Q" localSheetId="14" hidden="1">#REF!</definedName>
    <definedName name="BEx3LM1PR4Y7KINKMTMKR984GX8Q" localSheetId="13" hidden="1">#REF!</definedName>
    <definedName name="BEx3LM1PR4Y7KINKMTMKR984GX8Q" localSheetId="12" hidden="1">#REF!</definedName>
    <definedName name="BEx3LM1PR4Y7KINKMTMKR984GX8Q" localSheetId="11" hidden="1">#REF!</definedName>
    <definedName name="BEx3LM1PR4Y7KINKMTMKR984GX8Q" localSheetId="10" hidden="1">#REF!</definedName>
    <definedName name="BEx3LM1PR4Y7KINKMTMKR984GX8Q" localSheetId="9" hidden="1">#REF!</definedName>
    <definedName name="BEx3LM1PR4Y7KINKMTMKR984GX8Q" localSheetId="8" hidden="1">#REF!</definedName>
    <definedName name="BEx3LM1PR4Y7KINKMTMKR984GX8Q" localSheetId="7" hidden="1">#REF!</definedName>
    <definedName name="BEx3LM1PR4Y7KINKMTMKR984GX8Q" localSheetId="6" hidden="1">#REF!</definedName>
    <definedName name="BEx3LM1PR4Y7KINKMTMKR984GX8Q" localSheetId="3" hidden="1">#REF!</definedName>
    <definedName name="BEx3LM1PR4Y7KINKMTMKR984GX8Q" localSheetId="1" hidden="1">#REF!</definedName>
    <definedName name="BEx3LM1PR4Y7KINKMTMKR984GX8Q" hidden="1">#REF!</definedName>
    <definedName name="BEx3LM1PWWC9WH0R5TX5K06V559U" localSheetId="16" hidden="1">#REF!</definedName>
    <definedName name="BEx3LM1PWWC9WH0R5TX5K06V559U" localSheetId="15" hidden="1">#REF!</definedName>
    <definedName name="BEx3LM1PWWC9WH0R5TX5K06V559U" localSheetId="14" hidden="1">#REF!</definedName>
    <definedName name="BEx3LM1PWWC9WH0R5TX5K06V559U" localSheetId="13" hidden="1">#REF!</definedName>
    <definedName name="BEx3LM1PWWC9WH0R5TX5K06V559U" localSheetId="12" hidden="1">#REF!</definedName>
    <definedName name="BEx3LM1PWWC9WH0R5TX5K06V559U" localSheetId="11" hidden="1">#REF!</definedName>
    <definedName name="BEx3LM1PWWC9WH0R5TX5K06V559U" localSheetId="10" hidden="1">#REF!</definedName>
    <definedName name="BEx3LM1PWWC9WH0R5TX5K06V559U" localSheetId="9" hidden="1">#REF!</definedName>
    <definedName name="BEx3LM1PWWC9WH0R5TX5K06V559U" localSheetId="8" hidden="1">#REF!</definedName>
    <definedName name="BEx3LM1PWWC9WH0R5TX5K06V559U" localSheetId="7" hidden="1">#REF!</definedName>
    <definedName name="BEx3LM1PWWC9WH0R5TX5K06V559U" localSheetId="6" hidden="1">#REF!</definedName>
    <definedName name="BEx3LM1PWWC9WH0R5TX5K06V559U" localSheetId="3" hidden="1">#REF!</definedName>
    <definedName name="BEx3LM1PWWC9WH0R5TX5K06V559U" localSheetId="1" hidden="1">#REF!</definedName>
    <definedName name="BEx3LM1PWWC9WH0R5TX5K06V559U" hidden="1">#REF!</definedName>
    <definedName name="BEx3LPCEZ1C0XEKNCM3YT09JWCUO" localSheetId="16" hidden="1">#REF!</definedName>
    <definedName name="BEx3LPCEZ1C0XEKNCM3YT09JWCUO" localSheetId="15" hidden="1">#REF!</definedName>
    <definedName name="BEx3LPCEZ1C0XEKNCM3YT09JWCUO" localSheetId="14" hidden="1">#REF!</definedName>
    <definedName name="BEx3LPCEZ1C0XEKNCM3YT09JWCUO" localSheetId="13" hidden="1">#REF!</definedName>
    <definedName name="BEx3LPCEZ1C0XEKNCM3YT09JWCUO" localSheetId="12" hidden="1">#REF!</definedName>
    <definedName name="BEx3LPCEZ1C0XEKNCM3YT09JWCUO" localSheetId="11" hidden="1">#REF!</definedName>
    <definedName name="BEx3LPCEZ1C0XEKNCM3YT09JWCUO" localSheetId="10" hidden="1">#REF!</definedName>
    <definedName name="BEx3LPCEZ1C0XEKNCM3YT09JWCUO" localSheetId="9" hidden="1">#REF!</definedName>
    <definedName name="BEx3LPCEZ1C0XEKNCM3YT09JWCUO" localSheetId="8" hidden="1">#REF!</definedName>
    <definedName name="BEx3LPCEZ1C0XEKNCM3YT09JWCUO" localSheetId="7" hidden="1">#REF!</definedName>
    <definedName name="BEx3LPCEZ1C0XEKNCM3YT09JWCUO" localSheetId="6" hidden="1">#REF!</definedName>
    <definedName name="BEx3LPCEZ1C0XEKNCM3YT09JWCUO" localSheetId="3" hidden="1">#REF!</definedName>
    <definedName name="BEx3LPCEZ1C0XEKNCM3YT09JWCUO" localSheetId="1" hidden="1">#REF!</definedName>
    <definedName name="BEx3LPCEZ1C0XEKNCM3YT09JWCUO" hidden="1">#REF!</definedName>
    <definedName name="BEx3LSXW33WR1ECIMRYUPFBJXGGH" localSheetId="16" hidden="1">#REF!</definedName>
    <definedName name="BEx3LSXW33WR1ECIMRYUPFBJXGGH" localSheetId="15" hidden="1">#REF!</definedName>
    <definedName name="BEx3LSXW33WR1ECIMRYUPFBJXGGH" localSheetId="14" hidden="1">#REF!</definedName>
    <definedName name="BEx3LSXW33WR1ECIMRYUPFBJXGGH" localSheetId="13" hidden="1">#REF!</definedName>
    <definedName name="BEx3LSXW33WR1ECIMRYUPFBJXGGH" localSheetId="12" hidden="1">#REF!</definedName>
    <definedName name="BEx3LSXW33WR1ECIMRYUPFBJXGGH" localSheetId="11" hidden="1">#REF!</definedName>
    <definedName name="BEx3LSXW33WR1ECIMRYUPFBJXGGH" localSheetId="10" hidden="1">#REF!</definedName>
    <definedName name="BEx3LSXW33WR1ECIMRYUPFBJXGGH" localSheetId="9" hidden="1">#REF!</definedName>
    <definedName name="BEx3LSXW33WR1ECIMRYUPFBJXGGH" localSheetId="8" hidden="1">#REF!</definedName>
    <definedName name="BEx3LSXW33WR1ECIMRYUPFBJXGGH" localSheetId="7" hidden="1">#REF!</definedName>
    <definedName name="BEx3LSXW33WR1ECIMRYUPFBJXGGH" localSheetId="6" hidden="1">#REF!</definedName>
    <definedName name="BEx3LSXW33WR1ECIMRYUPFBJXGGH" localSheetId="3" hidden="1">#REF!</definedName>
    <definedName name="BEx3LSXW33WR1ECIMRYUPFBJXGGH" localSheetId="1" hidden="1">#REF!</definedName>
    <definedName name="BEx3LSXW33WR1ECIMRYUPFBJXGGH" hidden="1">#REF!</definedName>
    <definedName name="BEx3M1MR1K1NQD03H74BFWOK4MWQ" localSheetId="16" hidden="1">#REF!</definedName>
    <definedName name="BEx3M1MR1K1NQD03H74BFWOK4MWQ" localSheetId="15" hidden="1">#REF!</definedName>
    <definedName name="BEx3M1MR1K1NQD03H74BFWOK4MWQ" localSheetId="14" hidden="1">#REF!</definedName>
    <definedName name="BEx3M1MR1K1NQD03H74BFWOK4MWQ" localSheetId="13" hidden="1">#REF!</definedName>
    <definedName name="BEx3M1MR1K1NQD03H74BFWOK4MWQ" localSheetId="12" hidden="1">#REF!</definedName>
    <definedName name="BEx3M1MR1K1NQD03H74BFWOK4MWQ" localSheetId="11" hidden="1">#REF!</definedName>
    <definedName name="BEx3M1MR1K1NQD03H74BFWOK4MWQ" localSheetId="10" hidden="1">#REF!</definedName>
    <definedName name="BEx3M1MR1K1NQD03H74BFWOK4MWQ" localSheetId="9" hidden="1">#REF!</definedName>
    <definedName name="BEx3M1MR1K1NQD03H74BFWOK4MWQ" localSheetId="8" hidden="1">#REF!</definedName>
    <definedName name="BEx3M1MR1K1NQD03H74BFWOK4MWQ" localSheetId="7" hidden="1">#REF!</definedName>
    <definedName name="BEx3M1MR1K1NQD03H74BFWOK4MWQ" localSheetId="6" hidden="1">#REF!</definedName>
    <definedName name="BEx3M1MR1K1NQD03H74BFWOK4MWQ" localSheetId="3" hidden="1">#REF!</definedName>
    <definedName name="BEx3M1MR1K1NQD03H74BFWOK4MWQ" localSheetId="1" hidden="1">#REF!</definedName>
    <definedName name="BEx3M1MR1K1NQD03H74BFWOK4MWQ" hidden="1">#REF!</definedName>
    <definedName name="BEx3M4H77MYUKOOD31H9F80NMVK8" localSheetId="16" hidden="1">#REF!</definedName>
    <definedName name="BEx3M4H77MYUKOOD31H9F80NMVK8" localSheetId="15" hidden="1">#REF!</definedName>
    <definedName name="BEx3M4H77MYUKOOD31H9F80NMVK8" localSheetId="14" hidden="1">#REF!</definedName>
    <definedName name="BEx3M4H77MYUKOOD31H9F80NMVK8" localSheetId="13" hidden="1">#REF!</definedName>
    <definedName name="BEx3M4H77MYUKOOD31H9F80NMVK8" localSheetId="12" hidden="1">#REF!</definedName>
    <definedName name="BEx3M4H77MYUKOOD31H9F80NMVK8" localSheetId="11" hidden="1">#REF!</definedName>
    <definedName name="BEx3M4H77MYUKOOD31H9F80NMVK8" localSheetId="10" hidden="1">#REF!</definedName>
    <definedName name="BEx3M4H77MYUKOOD31H9F80NMVK8" localSheetId="9" hidden="1">#REF!</definedName>
    <definedName name="BEx3M4H77MYUKOOD31H9F80NMVK8" localSheetId="8" hidden="1">#REF!</definedName>
    <definedName name="BEx3M4H77MYUKOOD31H9F80NMVK8" localSheetId="7" hidden="1">#REF!</definedName>
    <definedName name="BEx3M4H77MYUKOOD31H9F80NMVK8" localSheetId="6" hidden="1">#REF!</definedName>
    <definedName name="BEx3M4H77MYUKOOD31H9F80NMVK8" localSheetId="3" hidden="1">#REF!</definedName>
    <definedName name="BEx3M4H77MYUKOOD31H9F80NMVK8" localSheetId="1" hidden="1">#REF!</definedName>
    <definedName name="BEx3M4H77MYUKOOD31H9F80NMVK8" hidden="1">#REF!</definedName>
    <definedName name="BEx3M9VFX329PZWYC4DMZ6P3W9R2" localSheetId="16" hidden="1">#REF!</definedName>
    <definedName name="BEx3M9VFX329PZWYC4DMZ6P3W9R2" localSheetId="15" hidden="1">#REF!</definedName>
    <definedName name="BEx3M9VFX329PZWYC4DMZ6P3W9R2" localSheetId="14" hidden="1">#REF!</definedName>
    <definedName name="BEx3M9VFX329PZWYC4DMZ6P3W9R2" localSheetId="13" hidden="1">#REF!</definedName>
    <definedName name="BEx3M9VFX329PZWYC4DMZ6P3W9R2" localSheetId="12" hidden="1">#REF!</definedName>
    <definedName name="BEx3M9VFX329PZWYC4DMZ6P3W9R2" localSheetId="11" hidden="1">#REF!</definedName>
    <definedName name="BEx3M9VFX329PZWYC4DMZ6P3W9R2" localSheetId="10" hidden="1">#REF!</definedName>
    <definedName name="BEx3M9VFX329PZWYC4DMZ6P3W9R2" localSheetId="9" hidden="1">#REF!</definedName>
    <definedName name="BEx3M9VFX329PZWYC4DMZ6P3W9R2" localSheetId="8" hidden="1">#REF!</definedName>
    <definedName name="BEx3M9VFX329PZWYC4DMZ6P3W9R2" localSheetId="7" hidden="1">#REF!</definedName>
    <definedName name="BEx3M9VFX329PZWYC4DMZ6P3W9R2" localSheetId="6" hidden="1">#REF!</definedName>
    <definedName name="BEx3M9VFX329PZWYC4DMZ6P3W9R2" localSheetId="3" hidden="1">#REF!</definedName>
    <definedName name="BEx3M9VFX329PZWYC4DMZ6P3W9R2" localSheetId="1" hidden="1">#REF!</definedName>
    <definedName name="BEx3M9VFX329PZWYC4DMZ6P3W9R2" hidden="1">#REF!</definedName>
    <definedName name="BEx3MCQ0VEBV0CZXDS505L38EQ8N" localSheetId="16" hidden="1">#REF!</definedName>
    <definedName name="BEx3MCQ0VEBV0CZXDS505L38EQ8N" localSheetId="15" hidden="1">#REF!</definedName>
    <definedName name="BEx3MCQ0VEBV0CZXDS505L38EQ8N" localSheetId="14" hidden="1">#REF!</definedName>
    <definedName name="BEx3MCQ0VEBV0CZXDS505L38EQ8N" localSheetId="13" hidden="1">#REF!</definedName>
    <definedName name="BEx3MCQ0VEBV0CZXDS505L38EQ8N" localSheetId="12" hidden="1">#REF!</definedName>
    <definedName name="BEx3MCQ0VEBV0CZXDS505L38EQ8N" localSheetId="11" hidden="1">#REF!</definedName>
    <definedName name="BEx3MCQ0VEBV0CZXDS505L38EQ8N" localSheetId="10" hidden="1">#REF!</definedName>
    <definedName name="BEx3MCQ0VEBV0CZXDS505L38EQ8N" localSheetId="9" hidden="1">#REF!</definedName>
    <definedName name="BEx3MCQ0VEBV0CZXDS505L38EQ8N" localSheetId="8" hidden="1">#REF!</definedName>
    <definedName name="BEx3MCQ0VEBV0CZXDS505L38EQ8N" localSheetId="7" hidden="1">#REF!</definedName>
    <definedName name="BEx3MCQ0VEBV0CZXDS505L38EQ8N" localSheetId="6" hidden="1">#REF!</definedName>
    <definedName name="BEx3MCQ0VEBV0CZXDS505L38EQ8N" localSheetId="3" hidden="1">#REF!</definedName>
    <definedName name="BEx3MCQ0VEBV0CZXDS505L38EQ8N" localSheetId="1" hidden="1">#REF!</definedName>
    <definedName name="BEx3MCQ0VEBV0CZXDS505L38EQ8N" hidden="1">#REF!</definedName>
    <definedName name="BEx3MEYV5LQY0BAL7V3CFAFVOM3T" localSheetId="16" hidden="1">#REF!</definedName>
    <definedName name="BEx3MEYV5LQY0BAL7V3CFAFVOM3T" localSheetId="15" hidden="1">#REF!</definedName>
    <definedName name="BEx3MEYV5LQY0BAL7V3CFAFVOM3T" localSheetId="14" hidden="1">#REF!</definedName>
    <definedName name="BEx3MEYV5LQY0BAL7V3CFAFVOM3T" localSheetId="13" hidden="1">#REF!</definedName>
    <definedName name="BEx3MEYV5LQY0BAL7V3CFAFVOM3T" localSheetId="12" hidden="1">#REF!</definedName>
    <definedName name="BEx3MEYV5LQY0BAL7V3CFAFVOM3T" localSheetId="11" hidden="1">#REF!</definedName>
    <definedName name="BEx3MEYV5LQY0BAL7V3CFAFVOM3T" localSheetId="10" hidden="1">#REF!</definedName>
    <definedName name="BEx3MEYV5LQY0BAL7V3CFAFVOM3T" localSheetId="9" hidden="1">#REF!</definedName>
    <definedName name="BEx3MEYV5LQY0BAL7V3CFAFVOM3T" localSheetId="8" hidden="1">#REF!</definedName>
    <definedName name="BEx3MEYV5LQY0BAL7V3CFAFVOM3T" localSheetId="7" hidden="1">#REF!</definedName>
    <definedName name="BEx3MEYV5LQY0BAL7V3CFAFVOM3T" localSheetId="6" hidden="1">#REF!</definedName>
    <definedName name="BEx3MEYV5LQY0BAL7V3CFAFVOM3T" localSheetId="3" hidden="1">#REF!</definedName>
    <definedName name="BEx3MEYV5LQY0BAL7V3CFAFVOM3T" localSheetId="1" hidden="1">#REF!</definedName>
    <definedName name="BEx3MEYV5LQY0BAL7V3CFAFVOM3T" hidden="1">#REF!</definedName>
    <definedName name="BEx3MF9LX8G8DXGARRYNTDH542WG" localSheetId="16" hidden="1">#REF!</definedName>
    <definedName name="BEx3MF9LX8G8DXGARRYNTDH542WG" localSheetId="15" hidden="1">#REF!</definedName>
    <definedName name="BEx3MF9LX8G8DXGARRYNTDH542WG" localSheetId="14" hidden="1">#REF!</definedName>
    <definedName name="BEx3MF9LX8G8DXGARRYNTDH542WG" localSheetId="13" hidden="1">#REF!</definedName>
    <definedName name="BEx3MF9LX8G8DXGARRYNTDH542WG" localSheetId="12" hidden="1">#REF!</definedName>
    <definedName name="BEx3MF9LX8G8DXGARRYNTDH542WG" localSheetId="11" hidden="1">#REF!</definedName>
    <definedName name="BEx3MF9LX8G8DXGARRYNTDH542WG" localSheetId="10" hidden="1">#REF!</definedName>
    <definedName name="BEx3MF9LX8G8DXGARRYNTDH542WG" localSheetId="9" hidden="1">#REF!</definedName>
    <definedName name="BEx3MF9LX8G8DXGARRYNTDH542WG" localSheetId="8" hidden="1">#REF!</definedName>
    <definedName name="BEx3MF9LX8G8DXGARRYNTDH542WG" localSheetId="7" hidden="1">#REF!</definedName>
    <definedName name="BEx3MF9LX8G8DXGARRYNTDH542WG" localSheetId="6" hidden="1">#REF!</definedName>
    <definedName name="BEx3MF9LX8G8DXGARRYNTDH542WG" localSheetId="3" hidden="1">#REF!</definedName>
    <definedName name="BEx3MF9LX8G8DXGARRYNTDH542WG" localSheetId="1" hidden="1">#REF!</definedName>
    <definedName name="BEx3MF9LX8G8DXGARRYNTDH542WG" hidden="1">#REF!</definedName>
    <definedName name="BEx3MREOFWJQEYMCMBL7ZE06NBN6" localSheetId="16" hidden="1">#REF!</definedName>
    <definedName name="BEx3MREOFWJQEYMCMBL7ZE06NBN6" localSheetId="15" hidden="1">#REF!</definedName>
    <definedName name="BEx3MREOFWJQEYMCMBL7ZE06NBN6" localSheetId="14" hidden="1">#REF!</definedName>
    <definedName name="BEx3MREOFWJQEYMCMBL7ZE06NBN6" localSheetId="13" hidden="1">#REF!</definedName>
    <definedName name="BEx3MREOFWJQEYMCMBL7ZE06NBN6" localSheetId="12" hidden="1">#REF!</definedName>
    <definedName name="BEx3MREOFWJQEYMCMBL7ZE06NBN6" localSheetId="11" hidden="1">#REF!</definedName>
    <definedName name="BEx3MREOFWJQEYMCMBL7ZE06NBN6" localSheetId="10" hidden="1">#REF!</definedName>
    <definedName name="BEx3MREOFWJQEYMCMBL7ZE06NBN6" localSheetId="9" hidden="1">#REF!</definedName>
    <definedName name="BEx3MREOFWJQEYMCMBL7ZE06NBN6" localSheetId="8" hidden="1">#REF!</definedName>
    <definedName name="BEx3MREOFWJQEYMCMBL7ZE06NBN6" localSheetId="7" hidden="1">#REF!</definedName>
    <definedName name="BEx3MREOFWJQEYMCMBL7ZE06NBN6" localSheetId="6" hidden="1">#REF!</definedName>
    <definedName name="BEx3MREOFWJQEYMCMBL7ZE06NBN6" localSheetId="3" hidden="1">#REF!</definedName>
    <definedName name="BEx3MREOFWJQEYMCMBL7ZE06NBN6" localSheetId="1" hidden="1">#REF!</definedName>
    <definedName name="BEx3MREOFWJQEYMCMBL7ZE06NBN6" hidden="1">#REF!</definedName>
    <definedName name="BEx3MSGD8I6KBFD4XFWYGH3DKUK3" localSheetId="16" hidden="1">#REF!</definedName>
    <definedName name="BEx3MSGD8I6KBFD4XFWYGH3DKUK3" localSheetId="15" hidden="1">#REF!</definedName>
    <definedName name="BEx3MSGD8I6KBFD4XFWYGH3DKUK3" localSheetId="14" hidden="1">#REF!</definedName>
    <definedName name="BEx3MSGD8I6KBFD4XFWYGH3DKUK3" localSheetId="13" hidden="1">#REF!</definedName>
    <definedName name="BEx3MSGD8I6KBFD4XFWYGH3DKUK3" localSheetId="12" hidden="1">#REF!</definedName>
    <definedName name="BEx3MSGD8I6KBFD4XFWYGH3DKUK3" localSheetId="11" hidden="1">#REF!</definedName>
    <definedName name="BEx3MSGD8I6KBFD4XFWYGH3DKUK3" localSheetId="10" hidden="1">#REF!</definedName>
    <definedName name="BEx3MSGD8I6KBFD4XFWYGH3DKUK3" localSheetId="9" hidden="1">#REF!</definedName>
    <definedName name="BEx3MSGD8I6KBFD4XFWYGH3DKUK3" localSheetId="8" hidden="1">#REF!</definedName>
    <definedName name="BEx3MSGD8I6KBFD4XFWYGH3DKUK3" localSheetId="7" hidden="1">#REF!</definedName>
    <definedName name="BEx3MSGD8I6KBFD4XFWYGH3DKUK3" localSheetId="6" hidden="1">#REF!</definedName>
    <definedName name="BEx3MSGD8I6KBFD4XFWYGH3DKUK3" localSheetId="3" hidden="1">#REF!</definedName>
    <definedName name="BEx3MSGD8I6KBFD4XFWYGH3DKUK3" localSheetId="1" hidden="1">#REF!</definedName>
    <definedName name="BEx3MSGD8I6KBFD4XFWYGH3DKUK3" hidden="1">#REF!</definedName>
    <definedName name="BEx3NDQFYEWZAUGWFMGT2R7E7RBT" localSheetId="16" hidden="1">#REF!</definedName>
    <definedName name="BEx3NDQFYEWZAUGWFMGT2R7E7RBT" localSheetId="15" hidden="1">#REF!</definedName>
    <definedName name="BEx3NDQFYEWZAUGWFMGT2R7E7RBT" localSheetId="14" hidden="1">#REF!</definedName>
    <definedName name="BEx3NDQFYEWZAUGWFMGT2R7E7RBT" localSheetId="13" hidden="1">#REF!</definedName>
    <definedName name="BEx3NDQFYEWZAUGWFMGT2R7E7RBT" localSheetId="12" hidden="1">#REF!</definedName>
    <definedName name="BEx3NDQFYEWZAUGWFMGT2R7E7RBT" localSheetId="11" hidden="1">#REF!</definedName>
    <definedName name="BEx3NDQFYEWZAUGWFMGT2R7E7RBT" localSheetId="10" hidden="1">#REF!</definedName>
    <definedName name="BEx3NDQFYEWZAUGWFMGT2R7E7RBT" localSheetId="9" hidden="1">#REF!</definedName>
    <definedName name="BEx3NDQFYEWZAUGWFMGT2R7E7RBT" localSheetId="8" hidden="1">#REF!</definedName>
    <definedName name="BEx3NDQFYEWZAUGWFMGT2R7E7RBT" localSheetId="7" hidden="1">#REF!</definedName>
    <definedName name="BEx3NDQFYEWZAUGWFMGT2R7E7RBT" localSheetId="6" hidden="1">#REF!</definedName>
    <definedName name="BEx3NDQFYEWZAUGWFMGT2R7E7RBT" localSheetId="3" hidden="1">#REF!</definedName>
    <definedName name="BEx3NDQFYEWZAUGWFMGT2R7E7RBT" localSheetId="1" hidden="1">#REF!</definedName>
    <definedName name="BEx3NDQFYEWZAUGWFMGT2R7E7RBT" hidden="1">#REF!</definedName>
    <definedName name="BEx3NGQBX2HEDKOCDX0TX1TGBB3P" localSheetId="16" hidden="1">#REF!</definedName>
    <definedName name="BEx3NGQBX2HEDKOCDX0TX1TGBB3P" localSheetId="15" hidden="1">#REF!</definedName>
    <definedName name="BEx3NGQBX2HEDKOCDX0TX1TGBB3P" localSheetId="14" hidden="1">#REF!</definedName>
    <definedName name="BEx3NGQBX2HEDKOCDX0TX1TGBB3P" localSheetId="13" hidden="1">#REF!</definedName>
    <definedName name="BEx3NGQBX2HEDKOCDX0TX1TGBB3P" localSheetId="12" hidden="1">#REF!</definedName>
    <definedName name="BEx3NGQBX2HEDKOCDX0TX1TGBB3P" localSheetId="11" hidden="1">#REF!</definedName>
    <definedName name="BEx3NGQBX2HEDKOCDX0TX1TGBB3P" localSheetId="10" hidden="1">#REF!</definedName>
    <definedName name="BEx3NGQBX2HEDKOCDX0TX1TGBB3P" localSheetId="9" hidden="1">#REF!</definedName>
    <definedName name="BEx3NGQBX2HEDKOCDX0TX1TGBB3P" localSheetId="8" hidden="1">#REF!</definedName>
    <definedName name="BEx3NGQBX2HEDKOCDX0TX1TGBB3P" localSheetId="7" hidden="1">#REF!</definedName>
    <definedName name="BEx3NGQBX2HEDKOCDX0TX1TGBB3P" localSheetId="6" hidden="1">#REF!</definedName>
    <definedName name="BEx3NGQBX2HEDKOCDX0TX1TGBB3P" localSheetId="3" hidden="1">#REF!</definedName>
    <definedName name="BEx3NGQBX2HEDKOCDX0TX1TGBB3P" localSheetId="1" hidden="1">#REF!</definedName>
    <definedName name="BEx3NGQBX2HEDKOCDX0TX1TGBB3P" hidden="1">#REF!</definedName>
    <definedName name="BEx3NLIZ7PHF2XE59ECZ3MD04ZG1" localSheetId="16" hidden="1">#REF!</definedName>
    <definedName name="BEx3NLIZ7PHF2XE59ECZ3MD04ZG1" localSheetId="15" hidden="1">#REF!</definedName>
    <definedName name="BEx3NLIZ7PHF2XE59ECZ3MD04ZG1" localSheetId="14" hidden="1">#REF!</definedName>
    <definedName name="BEx3NLIZ7PHF2XE59ECZ3MD04ZG1" localSheetId="13" hidden="1">#REF!</definedName>
    <definedName name="BEx3NLIZ7PHF2XE59ECZ3MD04ZG1" localSheetId="12" hidden="1">#REF!</definedName>
    <definedName name="BEx3NLIZ7PHF2XE59ECZ3MD04ZG1" localSheetId="11" hidden="1">#REF!</definedName>
    <definedName name="BEx3NLIZ7PHF2XE59ECZ3MD04ZG1" localSheetId="10" hidden="1">#REF!</definedName>
    <definedName name="BEx3NLIZ7PHF2XE59ECZ3MD04ZG1" localSheetId="9" hidden="1">#REF!</definedName>
    <definedName name="BEx3NLIZ7PHF2XE59ECZ3MD04ZG1" localSheetId="8" hidden="1">#REF!</definedName>
    <definedName name="BEx3NLIZ7PHF2XE59ECZ3MD04ZG1" localSheetId="7" hidden="1">#REF!</definedName>
    <definedName name="BEx3NLIZ7PHF2XE59ECZ3MD04ZG1" localSheetId="6" hidden="1">#REF!</definedName>
    <definedName name="BEx3NLIZ7PHF2XE59ECZ3MD04ZG1" localSheetId="3" hidden="1">#REF!</definedName>
    <definedName name="BEx3NLIZ7PHF2XE59ECZ3MD04ZG1" localSheetId="1" hidden="1">#REF!</definedName>
    <definedName name="BEx3NLIZ7PHF2XE59ECZ3MD04ZG1" hidden="1">#REF!</definedName>
    <definedName name="BEx3NMQ4BVC94728AUM7CCX7UHTU" localSheetId="16" hidden="1">#REF!</definedName>
    <definedName name="BEx3NMQ4BVC94728AUM7CCX7UHTU" localSheetId="15" hidden="1">#REF!</definedName>
    <definedName name="BEx3NMQ4BVC94728AUM7CCX7UHTU" localSheetId="14" hidden="1">#REF!</definedName>
    <definedName name="BEx3NMQ4BVC94728AUM7CCX7UHTU" localSheetId="13" hidden="1">#REF!</definedName>
    <definedName name="BEx3NMQ4BVC94728AUM7CCX7UHTU" localSheetId="12" hidden="1">#REF!</definedName>
    <definedName name="BEx3NMQ4BVC94728AUM7CCX7UHTU" localSheetId="11" hidden="1">#REF!</definedName>
    <definedName name="BEx3NMQ4BVC94728AUM7CCX7UHTU" localSheetId="10" hidden="1">#REF!</definedName>
    <definedName name="BEx3NMQ4BVC94728AUM7CCX7UHTU" localSheetId="9" hidden="1">#REF!</definedName>
    <definedName name="BEx3NMQ4BVC94728AUM7CCX7UHTU" localSheetId="8" hidden="1">#REF!</definedName>
    <definedName name="BEx3NMQ4BVC94728AUM7CCX7UHTU" localSheetId="7" hidden="1">#REF!</definedName>
    <definedName name="BEx3NMQ4BVC94728AUM7CCX7UHTU" localSheetId="6" hidden="1">#REF!</definedName>
    <definedName name="BEx3NMQ4BVC94728AUM7CCX7UHTU" localSheetId="3" hidden="1">#REF!</definedName>
    <definedName name="BEx3NMQ4BVC94728AUM7CCX7UHTU" localSheetId="1" hidden="1">#REF!</definedName>
    <definedName name="BEx3NMQ4BVC94728AUM7CCX7UHTU" hidden="1">#REF!</definedName>
    <definedName name="BEx3NR2I4OUFP3Z2QZEDU2PIFIDI" localSheetId="16" hidden="1">#REF!</definedName>
    <definedName name="BEx3NR2I4OUFP3Z2QZEDU2PIFIDI" localSheetId="15" hidden="1">#REF!</definedName>
    <definedName name="BEx3NR2I4OUFP3Z2QZEDU2PIFIDI" localSheetId="14" hidden="1">#REF!</definedName>
    <definedName name="BEx3NR2I4OUFP3Z2QZEDU2PIFIDI" localSheetId="13" hidden="1">#REF!</definedName>
    <definedName name="BEx3NR2I4OUFP3Z2QZEDU2PIFIDI" localSheetId="12" hidden="1">#REF!</definedName>
    <definedName name="BEx3NR2I4OUFP3Z2QZEDU2PIFIDI" localSheetId="11" hidden="1">#REF!</definedName>
    <definedName name="BEx3NR2I4OUFP3Z2QZEDU2PIFIDI" localSheetId="10" hidden="1">#REF!</definedName>
    <definedName name="BEx3NR2I4OUFP3Z2QZEDU2PIFIDI" localSheetId="9" hidden="1">#REF!</definedName>
    <definedName name="BEx3NR2I4OUFP3Z2QZEDU2PIFIDI" localSheetId="8" hidden="1">#REF!</definedName>
    <definedName name="BEx3NR2I4OUFP3Z2QZEDU2PIFIDI" localSheetId="7" hidden="1">#REF!</definedName>
    <definedName name="BEx3NR2I4OUFP3Z2QZEDU2PIFIDI" localSheetId="6" hidden="1">#REF!</definedName>
    <definedName name="BEx3NR2I4OUFP3Z2QZEDU2PIFIDI" localSheetId="3" hidden="1">#REF!</definedName>
    <definedName name="BEx3NR2I4OUFP3Z2QZEDU2PIFIDI" localSheetId="1" hidden="1">#REF!</definedName>
    <definedName name="BEx3NR2I4OUFP3Z2QZEDU2PIFIDI" hidden="1">#REF!</definedName>
    <definedName name="BEx3O19B8FTTAPVT5DZXQGQXWFR8" localSheetId="16" hidden="1">#REF!</definedName>
    <definedName name="BEx3O19B8FTTAPVT5DZXQGQXWFR8" localSheetId="15" hidden="1">#REF!</definedName>
    <definedName name="BEx3O19B8FTTAPVT5DZXQGQXWFR8" localSheetId="14" hidden="1">#REF!</definedName>
    <definedName name="BEx3O19B8FTTAPVT5DZXQGQXWFR8" localSheetId="13" hidden="1">#REF!</definedName>
    <definedName name="BEx3O19B8FTTAPVT5DZXQGQXWFR8" localSheetId="12" hidden="1">#REF!</definedName>
    <definedName name="BEx3O19B8FTTAPVT5DZXQGQXWFR8" localSheetId="11" hidden="1">#REF!</definedName>
    <definedName name="BEx3O19B8FTTAPVT5DZXQGQXWFR8" localSheetId="10" hidden="1">#REF!</definedName>
    <definedName name="BEx3O19B8FTTAPVT5DZXQGQXWFR8" localSheetId="9" hidden="1">#REF!</definedName>
    <definedName name="BEx3O19B8FTTAPVT5DZXQGQXWFR8" localSheetId="8" hidden="1">#REF!</definedName>
    <definedName name="BEx3O19B8FTTAPVT5DZXQGQXWFR8" localSheetId="7" hidden="1">#REF!</definedName>
    <definedName name="BEx3O19B8FTTAPVT5DZXQGQXWFR8" localSheetId="6" hidden="1">#REF!</definedName>
    <definedName name="BEx3O19B8FTTAPVT5DZXQGQXWFR8" localSheetId="3" hidden="1">#REF!</definedName>
    <definedName name="BEx3O19B8FTTAPVT5DZXQGQXWFR8" localSheetId="1" hidden="1">#REF!</definedName>
    <definedName name="BEx3O19B8FTTAPVT5DZXQGQXWFR8" hidden="1">#REF!</definedName>
    <definedName name="BEx3O85IKWARA6NCJOLRBRJFMEWW" localSheetId="16" hidden="1">#REF!</definedName>
    <definedName name="BEx3O85IKWARA6NCJOLRBRJFMEWW" localSheetId="15" hidden="1">#REF!</definedName>
    <definedName name="BEx3O85IKWARA6NCJOLRBRJFMEWW" localSheetId="14" hidden="1">#REF!</definedName>
    <definedName name="BEx3O85IKWARA6NCJOLRBRJFMEWW" localSheetId="13" hidden="1">#REF!</definedName>
    <definedName name="BEx3O85IKWARA6NCJOLRBRJFMEWW" localSheetId="12" hidden="1">#REF!</definedName>
    <definedName name="BEx3O85IKWARA6NCJOLRBRJFMEWW" localSheetId="11" hidden="1">#REF!</definedName>
    <definedName name="BEx3O85IKWARA6NCJOLRBRJFMEWW" localSheetId="10" hidden="1">#REF!</definedName>
    <definedName name="BEx3O85IKWARA6NCJOLRBRJFMEWW" localSheetId="9" hidden="1">#REF!</definedName>
    <definedName name="BEx3O85IKWARA6NCJOLRBRJFMEWW" localSheetId="8" hidden="1">#REF!</definedName>
    <definedName name="BEx3O85IKWARA6NCJOLRBRJFMEWW" localSheetId="7" hidden="1">#REF!</definedName>
    <definedName name="BEx3O85IKWARA6NCJOLRBRJFMEWW" localSheetId="6" hidden="1">#REF!</definedName>
    <definedName name="BEx3O85IKWARA6NCJOLRBRJFMEWW" localSheetId="3" hidden="1">#REF!</definedName>
    <definedName name="BEx3O85IKWARA6NCJOLRBRJFMEWW" localSheetId="1" hidden="1">#REF!</definedName>
    <definedName name="BEx3O85IKWARA6NCJOLRBRJFMEWW" hidden="1">#REF!</definedName>
    <definedName name="BEx3OJZSCGFRW7SVGBFI0X9DNVMM" localSheetId="16" hidden="1">#REF!</definedName>
    <definedName name="BEx3OJZSCGFRW7SVGBFI0X9DNVMM" localSheetId="15" hidden="1">#REF!</definedName>
    <definedName name="BEx3OJZSCGFRW7SVGBFI0X9DNVMM" localSheetId="14" hidden="1">#REF!</definedName>
    <definedName name="BEx3OJZSCGFRW7SVGBFI0X9DNVMM" localSheetId="13" hidden="1">#REF!</definedName>
    <definedName name="BEx3OJZSCGFRW7SVGBFI0X9DNVMM" localSheetId="12" hidden="1">#REF!</definedName>
    <definedName name="BEx3OJZSCGFRW7SVGBFI0X9DNVMM" localSheetId="11" hidden="1">#REF!</definedName>
    <definedName name="BEx3OJZSCGFRW7SVGBFI0X9DNVMM" localSheetId="10" hidden="1">#REF!</definedName>
    <definedName name="BEx3OJZSCGFRW7SVGBFI0X9DNVMM" localSheetId="9" hidden="1">#REF!</definedName>
    <definedName name="BEx3OJZSCGFRW7SVGBFI0X9DNVMM" localSheetId="8" hidden="1">#REF!</definedName>
    <definedName name="BEx3OJZSCGFRW7SVGBFI0X9DNVMM" localSheetId="7" hidden="1">#REF!</definedName>
    <definedName name="BEx3OJZSCGFRW7SVGBFI0X9DNVMM" localSheetId="6" hidden="1">#REF!</definedName>
    <definedName name="BEx3OJZSCGFRW7SVGBFI0X9DNVMM" localSheetId="3" hidden="1">#REF!</definedName>
    <definedName name="BEx3OJZSCGFRW7SVGBFI0X9DNVMM" localSheetId="1" hidden="1">#REF!</definedName>
    <definedName name="BEx3OJZSCGFRW7SVGBFI0X9DNVMM" hidden="1">#REF!</definedName>
    <definedName name="BEx3ORSBUXAF21MKEY90YJV9AY9A" localSheetId="16" hidden="1">#REF!</definedName>
    <definedName name="BEx3ORSBUXAF21MKEY90YJV9AY9A" localSheetId="15" hidden="1">#REF!</definedName>
    <definedName name="BEx3ORSBUXAF21MKEY90YJV9AY9A" localSheetId="14" hidden="1">#REF!</definedName>
    <definedName name="BEx3ORSBUXAF21MKEY90YJV9AY9A" localSheetId="13" hidden="1">#REF!</definedName>
    <definedName name="BEx3ORSBUXAF21MKEY90YJV9AY9A" localSheetId="12" hidden="1">#REF!</definedName>
    <definedName name="BEx3ORSBUXAF21MKEY90YJV9AY9A" localSheetId="11" hidden="1">#REF!</definedName>
    <definedName name="BEx3ORSBUXAF21MKEY90YJV9AY9A" localSheetId="10" hidden="1">#REF!</definedName>
    <definedName name="BEx3ORSBUXAF21MKEY90YJV9AY9A" localSheetId="9" hidden="1">#REF!</definedName>
    <definedName name="BEx3ORSBUXAF21MKEY90YJV9AY9A" localSheetId="8" hidden="1">#REF!</definedName>
    <definedName name="BEx3ORSBUXAF21MKEY90YJV9AY9A" localSheetId="7" hidden="1">#REF!</definedName>
    <definedName name="BEx3ORSBUXAF21MKEY90YJV9AY9A" localSheetId="6" hidden="1">#REF!</definedName>
    <definedName name="BEx3ORSBUXAF21MKEY90YJV9AY9A" localSheetId="3" hidden="1">#REF!</definedName>
    <definedName name="BEx3ORSBUXAF21MKEY90YJV9AY9A" localSheetId="1" hidden="1">#REF!</definedName>
    <definedName name="BEx3ORSBUXAF21MKEY90YJV9AY9A" hidden="1">#REF!</definedName>
    <definedName name="BEx3OUS0N576NJN078Y1BWUWQK6B" localSheetId="16" hidden="1">#REF!</definedName>
    <definedName name="BEx3OUS0N576NJN078Y1BWUWQK6B" localSheetId="15" hidden="1">#REF!</definedName>
    <definedName name="BEx3OUS0N576NJN078Y1BWUWQK6B" localSheetId="14" hidden="1">#REF!</definedName>
    <definedName name="BEx3OUS0N576NJN078Y1BWUWQK6B" localSheetId="13" hidden="1">#REF!</definedName>
    <definedName name="BEx3OUS0N576NJN078Y1BWUWQK6B" localSheetId="12" hidden="1">#REF!</definedName>
    <definedName name="BEx3OUS0N576NJN078Y1BWUWQK6B" localSheetId="11" hidden="1">#REF!</definedName>
    <definedName name="BEx3OUS0N576NJN078Y1BWUWQK6B" localSheetId="10" hidden="1">#REF!</definedName>
    <definedName name="BEx3OUS0N576NJN078Y1BWUWQK6B" localSheetId="9" hidden="1">#REF!</definedName>
    <definedName name="BEx3OUS0N576NJN078Y1BWUWQK6B" localSheetId="8" hidden="1">#REF!</definedName>
    <definedName name="BEx3OUS0N576NJN078Y1BWUWQK6B" localSheetId="7" hidden="1">#REF!</definedName>
    <definedName name="BEx3OUS0N576NJN078Y1BWUWQK6B" localSheetId="6" hidden="1">#REF!</definedName>
    <definedName name="BEx3OUS0N576NJN078Y1BWUWQK6B" localSheetId="3" hidden="1">#REF!</definedName>
    <definedName name="BEx3OUS0N576NJN078Y1BWUWQK6B" localSheetId="1" hidden="1">#REF!</definedName>
    <definedName name="BEx3OUS0N576NJN078Y1BWUWQK6B" hidden="1">#REF!</definedName>
    <definedName name="BEx3OV8BH6PYNZT7C246LOAU9SVX" localSheetId="16" hidden="1">#REF!</definedName>
    <definedName name="BEx3OV8BH6PYNZT7C246LOAU9SVX" localSheetId="15" hidden="1">#REF!</definedName>
    <definedName name="BEx3OV8BH6PYNZT7C246LOAU9SVX" localSheetId="14" hidden="1">#REF!</definedName>
    <definedName name="BEx3OV8BH6PYNZT7C246LOAU9SVX" localSheetId="13" hidden="1">#REF!</definedName>
    <definedName name="BEx3OV8BH6PYNZT7C246LOAU9SVX" localSheetId="12" hidden="1">#REF!</definedName>
    <definedName name="BEx3OV8BH6PYNZT7C246LOAU9SVX" localSheetId="11" hidden="1">#REF!</definedName>
    <definedName name="BEx3OV8BH6PYNZT7C246LOAU9SVX" localSheetId="10" hidden="1">#REF!</definedName>
    <definedName name="BEx3OV8BH6PYNZT7C246LOAU9SVX" localSheetId="9" hidden="1">#REF!</definedName>
    <definedName name="BEx3OV8BH6PYNZT7C246LOAU9SVX" localSheetId="8" hidden="1">#REF!</definedName>
    <definedName name="BEx3OV8BH6PYNZT7C246LOAU9SVX" localSheetId="7" hidden="1">#REF!</definedName>
    <definedName name="BEx3OV8BH6PYNZT7C246LOAU9SVX" localSheetId="6" hidden="1">#REF!</definedName>
    <definedName name="BEx3OV8BH6PYNZT7C246LOAU9SVX" localSheetId="3" hidden="1">#REF!</definedName>
    <definedName name="BEx3OV8BH6PYNZT7C246LOAU9SVX" localSheetId="1" hidden="1">#REF!</definedName>
    <definedName name="BEx3OV8BH6PYNZT7C246LOAU9SVX" hidden="1">#REF!</definedName>
    <definedName name="BEx3OXRYJZUEY6E72UJU0PHLMYAR" localSheetId="16" hidden="1">#REF!</definedName>
    <definedName name="BEx3OXRYJZUEY6E72UJU0PHLMYAR" localSheetId="15" hidden="1">#REF!</definedName>
    <definedName name="BEx3OXRYJZUEY6E72UJU0PHLMYAR" localSheetId="14" hidden="1">#REF!</definedName>
    <definedName name="BEx3OXRYJZUEY6E72UJU0PHLMYAR" localSheetId="13" hidden="1">#REF!</definedName>
    <definedName name="BEx3OXRYJZUEY6E72UJU0PHLMYAR" localSheetId="12" hidden="1">#REF!</definedName>
    <definedName name="BEx3OXRYJZUEY6E72UJU0PHLMYAR" localSheetId="11" hidden="1">#REF!</definedName>
    <definedName name="BEx3OXRYJZUEY6E72UJU0PHLMYAR" localSheetId="10" hidden="1">#REF!</definedName>
    <definedName name="BEx3OXRYJZUEY6E72UJU0PHLMYAR" localSheetId="9" hidden="1">#REF!</definedName>
    <definedName name="BEx3OXRYJZUEY6E72UJU0PHLMYAR" localSheetId="8" hidden="1">#REF!</definedName>
    <definedName name="BEx3OXRYJZUEY6E72UJU0PHLMYAR" localSheetId="7" hidden="1">#REF!</definedName>
    <definedName name="BEx3OXRYJZUEY6E72UJU0PHLMYAR" localSheetId="6" hidden="1">#REF!</definedName>
    <definedName name="BEx3OXRYJZUEY6E72UJU0PHLMYAR" localSheetId="3" hidden="1">#REF!</definedName>
    <definedName name="BEx3OXRYJZUEY6E72UJU0PHLMYAR" localSheetId="1" hidden="1">#REF!</definedName>
    <definedName name="BEx3OXRYJZUEY6E72UJU0PHLMYAR" hidden="1">#REF!</definedName>
    <definedName name="BEx3P3RP5PYI4BJVYGNU1V7KT5EH" localSheetId="16" hidden="1">#REF!</definedName>
    <definedName name="BEx3P3RP5PYI4BJVYGNU1V7KT5EH" localSheetId="15" hidden="1">#REF!</definedName>
    <definedName name="BEx3P3RP5PYI4BJVYGNU1V7KT5EH" localSheetId="14" hidden="1">#REF!</definedName>
    <definedName name="BEx3P3RP5PYI4BJVYGNU1V7KT5EH" localSheetId="13" hidden="1">#REF!</definedName>
    <definedName name="BEx3P3RP5PYI4BJVYGNU1V7KT5EH" localSheetId="12" hidden="1">#REF!</definedName>
    <definedName name="BEx3P3RP5PYI4BJVYGNU1V7KT5EH" localSheetId="11" hidden="1">#REF!</definedName>
    <definedName name="BEx3P3RP5PYI4BJVYGNU1V7KT5EH" localSheetId="10" hidden="1">#REF!</definedName>
    <definedName name="BEx3P3RP5PYI4BJVYGNU1V7KT5EH" localSheetId="9" hidden="1">#REF!</definedName>
    <definedName name="BEx3P3RP5PYI4BJVYGNU1V7KT5EH" localSheetId="8" hidden="1">#REF!</definedName>
    <definedName name="BEx3P3RP5PYI4BJVYGNU1V7KT5EH" localSheetId="7" hidden="1">#REF!</definedName>
    <definedName name="BEx3P3RP5PYI4BJVYGNU1V7KT5EH" localSheetId="6" hidden="1">#REF!</definedName>
    <definedName name="BEx3P3RP5PYI4BJVYGNU1V7KT5EH" localSheetId="3" hidden="1">#REF!</definedName>
    <definedName name="BEx3P3RP5PYI4BJVYGNU1V7KT5EH" localSheetId="1" hidden="1">#REF!</definedName>
    <definedName name="BEx3P3RP5PYI4BJVYGNU1V7KT5EH" hidden="1">#REF!</definedName>
    <definedName name="BEx3P59TTRSGQY888P5C1O7M2PQT" localSheetId="16" hidden="1">#REF!</definedName>
    <definedName name="BEx3P59TTRSGQY888P5C1O7M2PQT" localSheetId="15" hidden="1">#REF!</definedName>
    <definedName name="BEx3P59TTRSGQY888P5C1O7M2PQT" localSheetId="14" hidden="1">#REF!</definedName>
    <definedName name="BEx3P59TTRSGQY888P5C1O7M2PQT" localSheetId="13" hidden="1">#REF!</definedName>
    <definedName name="BEx3P59TTRSGQY888P5C1O7M2PQT" localSheetId="12" hidden="1">#REF!</definedName>
    <definedName name="BEx3P59TTRSGQY888P5C1O7M2PQT" localSheetId="11" hidden="1">#REF!</definedName>
    <definedName name="BEx3P59TTRSGQY888P5C1O7M2PQT" localSheetId="10" hidden="1">#REF!</definedName>
    <definedName name="BEx3P59TTRSGQY888P5C1O7M2PQT" localSheetId="9" hidden="1">#REF!</definedName>
    <definedName name="BEx3P59TTRSGQY888P5C1O7M2PQT" localSheetId="8" hidden="1">#REF!</definedName>
    <definedName name="BEx3P59TTRSGQY888P5C1O7M2PQT" localSheetId="7" hidden="1">#REF!</definedName>
    <definedName name="BEx3P59TTRSGQY888P5C1O7M2PQT" localSheetId="6" hidden="1">#REF!</definedName>
    <definedName name="BEx3P59TTRSGQY888P5C1O7M2PQT" localSheetId="3" hidden="1">#REF!</definedName>
    <definedName name="BEx3P59TTRSGQY888P5C1O7M2PQT" localSheetId="1" hidden="1">#REF!</definedName>
    <definedName name="BEx3P59TTRSGQY888P5C1O7M2PQT" hidden="1">#REF!</definedName>
    <definedName name="BEx3PDNRRNKD5GOUBUQFXAHIXLD9" localSheetId="16" hidden="1">#REF!</definedName>
    <definedName name="BEx3PDNRRNKD5GOUBUQFXAHIXLD9" localSheetId="15" hidden="1">#REF!</definedName>
    <definedName name="BEx3PDNRRNKD5GOUBUQFXAHIXLD9" localSheetId="14" hidden="1">#REF!</definedName>
    <definedName name="BEx3PDNRRNKD5GOUBUQFXAHIXLD9" localSheetId="13" hidden="1">#REF!</definedName>
    <definedName name="BEx3PDNRRNKD5GOUBUQFXAHIXLD9" localSheetId="12" hidden="1">#REF!</definedName>
    <definedName name="BEx3PDNRRNKD5GOUBUQFXAHIXLD9" localSheetId="11" hidden="1">#REF!</definedName>
    <definedName name="BEx3PDNRRNKD5GOUBUQFXAHIXLD9" localSheetId="10" hidden="1">#REF!</definedName>
    <definedName name="BEx3PDNRRNKD5GOUBUQFXAHIXLD9" localSheetId="9" hidden="1">#REF!</definedName>
    <definedName name="BEx3PDNRRNKD5GOUBUQFXAHIXLD9" localSheetId="8" hidden="1">#REF!</definedName>
    <definedName name="BEx3PDNRRNKD5GOUBUQFXAHIXLD9" localSheetId="7" hidden="1">#REF!</definedName>
    <definedName name="BEx3PDNRRNKD5GOUBUQFXAHIXLD9" localSheetId="6" hidden="1">#REF!</definedName>
    <definedName name="BEx3PDNRRNKD5GOUBUQFXAHIXLD9" localSheetId="3" hidden="1">#REF!</definedName>
    <definedName name="BEx3PDNRRNKD5GOUBUQFXAHIXLD9" localSheetId="1" hidden="1">#REF!</definedName>
    <definedName name="BEx3PDNRRNKD5GOUBUQFXAHIXLD9" hidden="1">#REF!</definedName>
    <definedName name="BEx3PDT8GNPWLLN02IH1XPV90XYK" localSheetId="16" hidden="1">#REF!</definedName>
    <definedName name="BEx3PDT8GNPWLLN02IH1XPV90XYK" localSheetId="15" hidden="1">#REF!</definedName>
    <definedName name="BEx3PDT8GNPWLLN02IH1XPV90XYK" localSheetId="14" hidden="1">#REF!</definedName>
    <definedName name="BEx3PDT8GNPWLLN02IH1XPV90XYK" localSheetId="13" hidden="1">#REF!</definedName>
    <definedName name="BEx3PDT8GNPWLLN02IH1XPV90XYK" localSheetId="12" hidden="1">#REF!</definedName>
    <definedName name="BEx3PDT8GNPWLLN02IH1XPV90XYK" localSheetId="11" hidden="1">#REF!</definedName>
    <definedName name="BEx3PDT8GNPWLLN02IH1XPV90XYK" localSheetId="10" hidden="1">#REF!</definedName>
    <definedName name="BEx3PDT8GNPWLLN02IH1XPV90XYK" localSheetId="9" hidden="1">#REF!</definedName>
    <definedName name="BEx3PDT8GNPWLLN02IH1XPV90XYK" localSheetId="8" hidden="1">#REF!</definedName>
    <definedName name="BEx3PDT8GNPWLLN02IH1XPV90XYK" localSheetId="7" hidden="1">#REF!</definedName>
    <definedName name="BEx3PDT8GNPWLLN02IH1XPV90XYK" localSheetId="6" hidden="1">#REF!</definedName>
    <definedName name="BEx3PDT8GNPWLLN02IH1XPV90XYK" localSheetId="3" hidden="1">#REF!</definedName>
    <definedName name="BEx3PDT8GNPWLLN02IH1XPV90XYK" localSheetId="1" hidden="1">#REF!</definedName>
    <definedName name="BEx3PDT8GNPWLLN02IH1XPV90XYK" hidden="1">#REF!</definedName>
    <definedName name="BEx3PKEMDW8KZEP11IL927C5O7I2" localSheetId="16" hidden="1">#REF!</definedName>
    <definedName name="BEx3PKEMDW8KZEP11IL927C5O7I2" localSheetId="15" hidden="1">#REF!</definedName>
    <definedName name="BEx3PKEMDW8KZEP11IL927C5O7I2" localSheetId="14" hidden="1">#REF!</definedName>
    <definedName name="BEx3PKEMDW8KZEP11IL927C5O7I2" localSheetId="13" hidden="1">#REF!</definedName>
    <definedName name="BEx3PKEMDW8KZEP11IL927C5O7I2" localSheetId="12" hidden="1">#REF!</definedName>
    <definedName name="BEx3PKEMDW8KZEP11IL927C5O7I2" localSheetId="11" hidden="1">#REF!</definedName>
    <definedName name="BEx3PKEMDW8KZEP11IL927C5O7I2" localSheetId="10" hidden="1">#REF!</definedName>
    <definedName name="BEx3PKEMDW8KZEP11IL927C5O7I2" localSheetId="9" hidden="1">#REF!</definedName>
    <definedName name="BEx3PKEMDW8KZEP11IL927C5O7I2" localSheetId="8" hidden="1">#REF!</definedName>
    <definedName name="BEx3PKEMDW8KZEP11IL927C5O7I2" localSheetId="7" hidden="1">#REF!</definedName>
    <definedName name="BEx3PKEMDW8KZEP11IL927C5O7I2" localSheetId="6" hidden="1">#REF!</definedName>
    <definedName name="BEx3PKEMDW8KZEP11IL927C5O7I2" localSheetId="3" hidden="1">#REF!</definedName>
    <definedName name="BEx3PKEMDW8KZEP11IL927C5O7I2" localSheetId="1" hidden="1">#REF!</definedName>
    <definedName name="BEx3PKEMDW8KZEP11IL927C5O7I2" hidden="1">#REF!</definedName>
    <definedName name="BEx3PKJZ1Z7L9S6KV8KXVS6B2FX4" localSheetId="16" hidden="1">#REF!</definedName>
    <definedName name="BEx3PKJZ1Z7L9S6KV8KXVS6B2FX4" localSheetId="15" hidden="1">#REF!</definedName>
    <definedName name="BEx3PKJZ1Z7L9S6KV8KXVS6B2FX4" localSheetId="14" hidden="1">#REF!</definedName>
    <definedName name="BEx3PKJZ1Z7L9S6KV8KXVS6B2FX4" localSheetId="13" hidden="1">#REF!</definedName>
    <definedName name="BEx3PKJZ1Z7L9S6KV8KXVS6B2FX4" localSheetId="12" hidden="1">#REF!</definedName>
    <definedName name="BEx3PKJZ1Z7L9S6KV8KXVS6B2FX4" localSheetId="11" hidden="1">#REF!</definedName>
    <definedName name="BEx3PKJZ1Z7L9S6KV8KXVS6B2FX4" localSheetId="10" hidden="1">#REF!</definedName>
    <definedName name="BEx3PKJZ1Z7L9S6KV8KXVS6B2FX4" localSheetId="9" hidden="1">#REF!</definedName>
    <definedName name="BEx3PKJZ1Z7L9S6KV8KXVS6B2FX4" localSheetId="8" hidden="1">#REF!</definedName>
    <definedName name="BEx3PKJZ1Z7L9S6KV8KXVS6B2FX4" localSheetId="7" hidden="1">#REF!</definedName>
    <definedName name="BEx3PKJZ1Z7L9S6KV8KXVS6B2FX4" localSheetId="6" hidden="1">#REF!</definedName>
    <definedName name="BEx3PKJZ1Z7L9S6KV8KXVS6B2FX4" localSheetId="3" hidden="1">#REF!</definedName>
    <definedName name="BEx3PKJZ1Z7L9S6KV8KXVS6B2FX4" localSheetId="1" hidden="1">#REF!</definedName>
    <definedName name="BEx3PKJZ1Z7L9S6KV8KXVS6B2FX4" hidden="1">#REF!</definedName>
    <definedName name="BEx3PMNG53Z5HY138H99QOMTX8W3" localSheetId="16" hidden="1">#REF!</definedName>
    <definedName name="BEx3PMNG53Z5HY138H99QOMTX8W3" localSheetId="15" hidden="1">#REF!</definedName>
    <definedName name="BEx3PMNG53Z5HY138H99QOMTX8W3" localSheetId="14" hidden="1">#REF!</definedName>
    <definedName name="BEx3PMNG53Z5HY138H99QOMTX8W3" localSheetId="13" hidden="1">#REF!</definedName>
    <definedName name="BEx3PMNG53Z5HY138H99QOMTX8W3" localSheetId="12" hidden="1">#REF!</definedName>
    <definedName name="BEx3PMNG53Z5HY138H99QOMTX8W3" localSheetId="11" hidden="1">#REF!</definedName>
    <definedName name="BEx3PMNG53Z5HY138H99QOMTX8W3" localSheetId="10" hidden="1">#REF!</definedName>
    <definedName name="BEx3PMNG53Z5HY138H99QOMTX8W3" localSheetId="9" hidden="1">#REF!</definedName>
    <definedName name="BEx3PMNG53Z5HY138H99QOMTX8W3" localSheetId="8" hidden="1">#REF!</definedName>
    <definedName name="BEx3PMNG53Z5HY138H99QOMTX8W3" localSheetId="7" hidden="1">#REF!</definedName>
    <definedName name="BEx3PMNG53Z5HY138H99QOMTX8W3" localSheetId="6" hidden="1">#REF!</definedName>
    <definedName name="BEx3PMNG53Z5HY138H99QOMTX8W3" localSheetId="3" hidden="1">#REF!</definedName>
    <definedName name="BEx3PMNG53Z5HY138H99QOMTX8W3" localSheetId="1" hidden="1">#REF!</definedName>
    <definedName name="BEx3PMNG53Z5HY138H99QOMTX8W3" hidden="1">#REF!</definedName>
    <definedName name="BEx3PP1RRSFZ8UC0JC9R91W6LNKW" localSheetId="16" hidden="1">#REF!</definedName>
    <definedName name="BEx3PP1RRSFZ8UC0JC9R91W6LNKW" localSheetId="15" hidden="1">#REF!</definedName>
    <definedName name="BEx3PP1RRSFZ8UC0JC9R91W6LNKW" localSheetId="14" hidden="1">#REF!</definedName>
    <definedName name="BEx3PP1RRSFZ8UC0JC9R91W6LNKW" localSheetId="13" hidden="1">#REF!</definedName>
    <definedName name="BEx3PP1RRSFZ8UC0JC9R91W6LNKW" localSheetId="12" hidden="1">#REF!</definedName>
    <definedName name="BEx3PP1RRSFZ8UC0JC9R91W6LNKW" localSheetId="11" hidden="1">#REF!</definedName>
    <definedName name="BEx3PP1RRSFZ8UC0JC9R91W6LNKW" localSheetId="10" hidden="1">#REF!</definedName>
    <definedName name="BEx3PP1RRSFZ8UC0JC9R91W6LNKW" localSheetId="9" hidden="1">#REF!</definedName>
    <definedName name="BEx3PP1RRSFZ8UC0JC9R91W6LNKW" localSheetId="8" hidden="1">#REF!</definedName>
    <definedName name="BEx3PP1RRSFZ8UC0JC9R91W6LNKW" localSheetId="7" hidden="1">#REF!</definedName>
    <definedName name="BEx3PP1RRSFZ8UC0JC9R91W6LNKW" localSheetId="6" hidden="1">#REF!</definedName>
    <definedName name="BEx3PP1RRSFZ8UC0JC9R91W6LNKW" localSheetId="3" hidden="1">#REF!</definedName>
    <definedName name="BEx3PP1RRSFZ8UC0JC9R91W6LNKW" localSheetId="1" hidden="1">#REF!</definedName>
    <definedName name="BEx3PP1RRSFZ8UC0JC9R91W6LNKW" hidden="1">#REF!</definedName>
    <definedName name="BEx3PRQW017D7T1X732WDV7L1KP8" localSheetId="16" hidden="1">#REF!</definedName>
    <definedName name="BEx3PRQW017D7T1X732WDV7L1KP8" localSheetId="15" hidden="1">#REF!</definedName>
    <definedName name="BEx3PRQW017D7T1X732WDV7L1KP8" localSheetId="14" hidden="1">#REF!</definedName>
    <definedName name="BEx3PRQW017D7T1X732WDV7L1KP8" localSheetId="13" hidden="1">#REF!</definedName>
    <definedName name="BEx3PRQW017D7T1X732WDV7L1KP8" localSheetId="12" hidden="1">#REF!</definedName>
    <definedName name="BEx3PRQW017D7T1X732WDV7L1KP8" localSheetId="11" hidden="1">#REF!</definedName>
    <definedName name="BEx3PRQW017D7T1X732WDV7L1KP8" localSheetId="10" hidden="1">#REF!</definedName>
    <definedName name="BEx3PRQW017D7T1X732WDV7L1KP8" localSheetId="9" hidden="1">#REF!</definedName>
    <definedName name="BEx3PRQW017D7T1X732WDV7L1KP8" localSheetId="8" hidden="1">#REF!</definedName>
    <definedName name="BEx3PRQW017D7T1X732WDV7L1KP8" localSheetId="7" hidden="1">#REF!</definedName>
    <definedName name="BEx3PRQW017D7T1X732WDV7L1KP8" localSheetId="6" hidden="1">#REF!</definedName>
    <definedName name="BEx3PRQW017D7T1X732WDV7L1KP8" localSheetId="3" hidden="1">#REF!</definedName>
    <definedName name="BEx3PRQW017D7T1X732WDV7L1KP8" localSheetId="1" hidden="1">#REF!</definedName>
    <definedName name="BEx3PRQW017D7T1X732WDV7L1KP8" hidden="1">#REF!</definedName>
    <definedName name="BEx3PVXYZC8WB9ZJE7OCKUXZ46EA" localSheetId="16" hidden="1">#REF!</definedName>
    <definedName name="BEx3PVXYZC8WB9ZJE7OCKUXZ46EA" localSheetId="15" hidden="1">#REF!</definedName>
    <definedName name="BEx3PVXYZC8WB9ZJE7OCKUXZ46EA" localSheetId="14" hidden="1">#REF!</definedName>
    <definedName name="BEx3PVXYZC8WB9ZJE7OCKUXZ46EA" localSheetId="13" hidden="1">#REF!</definedName>
    <definedName name="BEx3PVXYZC8WB9ZJE7OCKUXZ46EA" localSheetId="12" hidden="1">#REF!</definedName>
    <definedName name="BEx3PVXYZC8WB9ZJE7OCKUXZ46EA" localSheetId="11" hidden="1">#REF!</definedName>
    <definedName name="BEx3PVXYZC8WB9ZJE7OCKUXZ46EA" localSheetId="10" hidden="1">#REF!</definedName>
    <definedName name="BEx3PVXYZC8WB9ZJE7OCKUXZ46EA" localSheetId="9" hidden="1">#REF!</definedName>
    <definedName name="BEx3PVXYZC8WB9ZJE7OCKUXZ46EA" localSheetId="8" hidden="1">#REF!</definedName>
    <definedName name="BEx3PVXYZC8WB9ZJE7OCKUXZ46EA" localSheetId="7" hidden="1">#REF!</definedName>
    <definedName name="BEx3PVXYZC8WB9ZJE7OCKUXZ46EA" localSheetId="6" hidden="1">#REF!</definedName>
    <definedName name="BEx3PVXYZC8WB9ZJE7OCKUXZ46EA" localSheetId="3" hidden="1">#REF!</definedName>
    <definedName name="BEx3PVXYZC8WB9ZJE7OCKUXZ46EA" localSheetId="1" hidden="1">#REF!</definedName>
    <definedName name="BEx3PVXYZC8WB9ZJE7OCKUXZ46EA" hidden="1">#REF!</definedName>
    <definedName name="BEx3Q0VWPU5EQECK7MQ47TYJ3SWW" localSheetId="16" hidden="1">#REF!</definedName>
    <definedName name="BEx3Q0VWPU5EQECK7MQ47TYJ3SWW" localSheetId="15" hidden="1">#REF!</definedName>
    <definedName name="BEx3Q0VWPU5EQECK7MQ47TYJ3SWW" localSheetId="14" hidden="1">#REF!</definedName>
    <definedName name="BEx3Q0VWPU5EQECK7MQ47TYJ3SWW" localSheetId="13" hidden="1">#REF!</definedName>
    <definedName name="BEx3Q0VWPU5EQECK7MQ47TYJ3SWW" localSheetId="12" hidden="1">#REF!</definedName>
    <definedName name="BEx3Q0VWPU5EQECK7MQ47TYJ3SWW" localSheetId="11" hidden="1">#REF!</definedName>
    <definedName name="BEx3Q0VWPU5EQECK7MQ47TYJ3SWW" localSheetId="10" hidden="1">#REF!</definedName>
    <definedName name="BEx3Q0VWPU5EQECK7MQ47TYJ3SWW" localSheetId="9" hidden="1">#REF!</definedName>
    <definedName name="BEx3Q0VWPU5EQECK7MQ47TYJ3SWW" localSheetId="8" hidden="1">#REF!</definedName>
    <definedName name="BEx3Q0VWPU5EQECK7MQ47TYJ3SWW" localSheetId="7" hidden="1">#REF!</definedName>
    <definedName name="BEx3Q0VWPU5EQECK7MQ47TYJ3SWW" localSheetId="6" hidden="1">#REF!</definedName>
    <definedName name="BEx3Q0VWPU5EQECK7MQ47TYJ3SWW" localSheetId="3" hidden="1">#REF!</definedName>
    <definedName name="BEx3Q0VWPU5EQECK7MQ47TYJ3SWW" localSheetId="1" hidden="1">#REF!</definedName>
    <definedName name="BEx3Q0VWPU5EQECK7MQ47TYJ3SWW" hidden="1">#REF!</definedName>
    <definedName name="BEx3Q7BZ9PUXK2RLIOFSIS9AHU1B" localSheetId="16" hidden="1">#REF!</definedName>
    <definedName name="BEx3Q7BZ9PUXK2RLIOFSIS9AHU1B" localSheetId="15" hidden="1">#REF!</definedName>
    <definedName name="BEx3Q7BZ9PUXK2RLIOFSIS9AHU1B" localSheetId="14" hidden="1">#REF!</definedName>
    <definedName name="BEx3Q7BZ9PUXK2RLIOFSIS9AHU1B" localSheetId="13" hidden="1">#REF!</definedName>
    <definedName name="BEx3Q7BZ9PUXK2RLIOFSIS9AHU1B" localSheetId="12" hidden="1">#REF!</definedName>
    <definedName name="BEx3Q7BZ9PUXK2RLIOFSIS9AHU1B" localSheetId="11" hidden="1">#REF!</definedName>
    <definedName name="BEx3Q7BZ9PUXK2RLIOFSIS9AHU1B" localSheetId="10" hidden="1">#REF!</definedName>
    <definedName name="BEx3Q7BZ9PUXK2RLIOFSIS9AHU1B" localSheetId="9" hidden="1">#REF!</definedName>
    <definedName name="BEx3Q7BZ9PUXK2RLIOFSIS9AHU1B" localSheetId="8" hidden="1">#REF!</definedName>
    <definedName name="BEx3Q7BZ9PUXK2RLIOFSIS9AHU1B" localSheetId="7" hidden="1">#REF!</definedName>
    <definedName name="BEx3Q7BZ9PUXK2RLIOFSIS9AHU1B" localSheetId="6" hidden="1">#REF!</definedName>
    <definedName name="BEx3Q7BZ9PUXK2RLIOFSIS9AHU1B" localSheetId="3" hidden="1">#REF!</definedName>
    <definedName name="BEx3Q7BZ9PUXK2RLIOFSIS9AHU1B" localSheetId="1" hidden="1">#REF!</definedName>
    <definedName name="BEx3Q7BZ9PUXK2RLIOFSIS9AHU1B" hidden="1">#REF!</definedName>
    <definedName name="BEx3Q8J42S9VU6EAN2Y28MR6DF88" localSheetId="16" hidden="1">#REF!</definedName>
    <definedName name="BEx3Q8J42S9VU6EAN2Y28MR6DF88" localSheetId="15" hidden="1">#REF!</definedName>
    <definedName name="BEx3Q8J42S9VU6EAN2Y28MR6DF88" localSheetId="14" hidden="1">#REF!</definedName>
    <definedName name="BEx3Q8J42S9VU6EAN2Y28MR6DF88" localSheetId="13" hidden="1">#REF!</definedName>
    <definedName name="BEx3Q8J42S9VU6EAN2Y28MR6DF88" localSheetId="12" hidden="1">#REF!</definedName>
    <definedName name="BEx3Q8J42S9VU6EAN2Y28MR6DF88" localSheetId="11" hidden="1">#REF!</definedName>
    <definedName name="BEx3Q8J42S9VU6EAN2Y28MR6DF88" localSheetId="10" hidden="1">#REF!</definedName>
    <definedName name="BEx3Q8J42S9VU6EAN2Y28MR6DF88" localSheetId="9" hidden="1">#REF!</definedName>
    <definedName name="BEx3Q8J42S9VU6EAN2Y28MR6DF88" localSheetId="8" hidden="1">#REF!</definedName>
    <definedName name="BEx3Q8J42S9VU6EAN2Y28MR6DF88" localSheetId="7" hidden="1">#REF!</definedName>
    <definedName name="BEx3Q8J42S9VU6EAN2Y28MR6DF88" localSheetId="6" hidden="1">#REF!</definedName>
    <definedName name="BEx3Q8J42S9VU6EAN2Y28MR6DF88" localSheetId="3" hidden="1">#REF!</definedName>
    <definedName name="BEx3Q8J42S9VU6EAN2Y28MR6DF88" localSheetId="1" hidden="1">#REF!</definedName>
    <definedName name="BEx3Q8J42S9VU6EAN2Y28MR6DF88" hidden="1">#REF!</definedName>
    <definedName name="BEx3QCFD2TBUF95ZN83Q7JPV97FK" localSheetId="16" hidden="1">#REF!</definedName>
    <definedName name="BEx3QCFD2TBUF95ZN83Q7JPV97FK" localSheetId="15" hidden="1">#REF!</definedName>
    <definedName name="BEx3QCFD2TBUF95ZN83Q7JPV97FK" localSheetId="14" hidden="1">#REF!</definedName>
    <definedName name="BEx3QCFD2TBUF95ZN83Q7JPV97FK" localSheetId="13" hidden="1">#REF!</definedName>
    <definedName name="BEx3QCFD2TBUF95ZN83Q7JPV97FK" localSheetId="12" hidden="1">#REF!</definedName>
    <definedName name="BEx3QCFD2TBUF95ZN83Q7JPV97FK" localSheetId="11" hidden="1">#REF!</definedName>
    <definedName name="BEx3QCFD2TBUF95ZN83Q7JPV97FK" localSheetId="10" hidden="1">#REF!</definedName>
    <definedName name="BEx3QCFD2TBUF95ZN83Q7JPV97FK" localSheetId="9" hidden="1">#REF!</definedName>
    <definedName name="BEx3QCFD2TBUF95ZN83Q7JPV97FK" localSheetId="8" hidden="1">#REF!</definedName>
    <definedName name="BEx3QCFD2TBUF95ZN83Q7JPV97FK" localSheetId="7" hidden="1">#REF!</definedName>
    <definedName name="BEx3QCFD2TBUF95ZN83Q7JPV97FK" localSheetId="6" hidden="1">#REF!</definedName>
    <definedName name="BEx3QCFD2TBUF95ZN83Q7JPV97FK" localSheetId="3" hidden="1">#REF!</definedName>
    <definedName name="BEx3QCFD2TBUF95ZN83Q7JPV97FK" localSheetId="1" hidden="1">#REF!</definedName>
    <definedName name="BEx3QCFD2TBUF95ZN83Q7JPV97FK" hidden="1">#REF!</definedName>
    <definedName name="BEx3QEDFOYFY5NBTININ5W4RLD4Q" localSheetId="16" hidden="1">#REF!</definedName>
    <definedName name="BEx3QEDFOYFY5NBTININ5W4RLD4Q" localSheetId="15" hidden="1">#REF!</definedName>
    <definedName name="BEx3QEDFOYFY5NBTININ5W4RLD4Q" localSheetId="14" hidden="1">#REF!</definedName>
    <definedName name="BEx3QEDFOYFY5NBTININ5W4RLD4Q" localSheetId="13" hidden="1">#REF!</definedName>
    <definedName name="BEx3QEDFOYFY5NBTININ5W4RLD4Q" localSheetId="12" hidden="1">#REF!</definedName>
    <definedName name="BEx3QEDFOYFY5NBTININ5W4RLD4Q" localSheetId="11" hidden="1">#REF!</definedName>
    <definedName name="BEx3QEDFOYFY5NBTININ5W4RLD4Q" localSheetId="10" hidden="1">#REF!</definedName>
    <definedName name="BEx3QEDFOYFY5NBTININ5W4RLD4Q" localSheetId="9" hidden="1">#REF!</definedName>
    <definedName name="BEx3QEDFOYFY5NBTININ5W4RLD4Q" localSheetId="8" hidden="1">#REF!</definedName>
    <definedName name="BEx3QEDFOYFY5NBTININ5W4RLD4Q" localSheetId="7" hidden="1">#REF!</definedName>
    <definedName name="BEx3QEDFOYFY5NBTININ5W4RLD4Q" localSheetId="6" hidden="1">#REF!</definedName>
    <definedName name="BEx3QEDFOYFY5NBTININ5W4RLD4Q" localSheetId="3" hidden="1">#REF!</definedName>
    <definedName name="BEx3QEDFOYFY5NBTININ5W4RLD4Q" localSheetId="1" hidden="1">#REF!</definedName>
    <definedName name="BEx3QEDFOYFY5NBTININ5W4RLD4Q" hidden="1">#REF!</definedName>
    <definedName name="BEx3QIKJ3U962US1Q564NZDLU8LD" localSheetId="16" hidden="1">#REF!</definedName>
    <definedName name="BEx3QIKJ3U962US1Q564NZDLU8LD" localSheetId="15" hidden="1">#REF!</definedName>
    <definedName name="BEx3QIKJ3U962US1Q564NZDLU8LD" localSheetId="14" hidden="1">#REF!</definedName>
    <definedName name="BEx3QIKJ3U962US1Q564NZDLU8LD" localSheetId="13" hidden="1">#REF!</definedName>
    <definedName name="BEx3QIKJ3U962US1Q564NZDLU8LD" localSheetId="12" hidden="1">#REF!</definedName>
    <definedName name="BEx3QIKJ3U962US1Q564NZDLU8LD" localSheetId="11" hidden="1">#REF!</definedName>
    <definedName name="BEx3QIKJ3U962US1Q564NZDLU8LD" localSheetId="10" hidden="1">#REF!</definedName>
    <definedName name="BEx3QIKJ3U962US1Q564NZDLU8LD" localSheetId="9" hidden="1">#REF!</definedName>
    <definedName name="BEx3QIKJ3U962US1Q564NZDLU8LD" localSheetId="8" hidden="1">#REF!</definedName>
    <definedName name="BEx3QIKJ3U962US1Q564NZDLU8LD" localSheetId="7" hidden="1">#REF!</definedName>
    <definedName name="BEx3QIKJ3U962US1Q564NZDLU8LD" localSheetId="6" hidden="1">#REF!</definedName>
    <definedName name="BEx3QIKJ3U962US1Q564NZDLU8LD" localSheetId="3" hidden="1">#REF!</definedName>
    <definedName name="BEx3QIKJ3U962US1Q564NZDLU8LD" localSheetId="1" hidden="1">#REF!</definedName>
    <definedName name="BEx3QIKJ3U962US1Q564NZDLU8LD" hidden="1">#REF!</definedName>
    <definedName name="BEx3QLF3RHHBNUFLUWEROBZDF1U4" localSheetId="16" hidden="1">#REF!</definedName>
    <definedName name="BEx3QLF3RHHBNUFLUWEROBZDF1U4" localSheetId="15" hidden="1">#REF!</definedName>
    <definedName name="BEx3QLF3RHHBNUFLUWEROBZDF1U4" localSheetId="14" hidden="1">#REF!</definedName>
    <definedName name="BEx3QLF3RHHBNUFLUWEROBZDF1U4" localSheetId="13" hidden="1">#REF!</definedName>
    <definedName name="BEx3QLF3RHHBNUFLUWEROBZDF1U4" localSheetId="12" hidden="1">#REF!</definedName>
    <definedName name="BEx3QLF3RHHBNUFLUWEROBZDF1U4" localSheetId="11" hidden="1">#REF!</definedName>
    <definedName name="BEx3QLF3RHHBNUFLUWEROBZDF1U4" localSheetId="10" hidden="1">#REF!</definedName>
    <definedName name="BEx3QLF3RHHBNUFLUWEROBZDF1U4" localSheetId="9" hidden="1">#REF!</definedName>
    <definedName name="BEx3QLF3RHHBNUFLUWEROBZDF1U4" localSheetId="8" hidden="1">#REF!</definedName>
    <definedName name="BEx3QLF3RHHBNUFLUWEROBZDF1U4" localSheetId="7" hidden="1">#REF!</definedName>
    <definedName name="BEx3QLF3RHHBNUFLUWEROBZDF1U4" localSheetId="6" hidden="1">#REF!</definedName>
    <definedName name="BEx3QLF3RHHBNUFLUWEROBZDF1U4" localSheetId="3" hidden="1">#REF!</definedName>
    <definedName name="BEx3QLF3RHHBNUFLUWEROBZDF1U4" localSheetId="1" hidden="1">#REF!</definedName>
    <definedName name="BEx3QLF3RHHBNUFLUWEROBZDF1U4" hidden="1">#REF!</definedName>
    <definedName name="BEx3QR9D45DHW50VQ7Y3Q1AXPOB9" localSheetId="16" hidden="1">#REF!</definedName>
    <definedName name="BEx3QR9D45DHW50VQ7Y3Q1AXPOB9" localSheetId="15" hidden="1">#REF!</definedName>
    <definedName name="BEx3QR9D45DHW50VQ7Y3Q1AXPOB9" localSheetId="14" hidden="1">#REF!</definedName>
    <definedName name="BEx3QR9D45DHW50VQ7Y3Q1AXPOB9" localSheetId="13" hidden="1">#REF!</definedName>
    <definedName name="BEx3QR9D45DHW50VQ7Y3Q1AXPOB9" localSheetId="12" hidden="1">#REF!</definedName>
    <definedName name="BEx3QR9D45DHW50VQ7Y3Q1AXPOB9" localSheetId="11" hidden="1">#REF!</definedName>
    <definedName name="BEx3QR9D45DHW50VQ7Y3Q1AXPOB9" localSheetId="10" hidden="1">#REF!</definedName>
    <definedName name="BEx3QR9D45DHW50VQ7Y3Q1AXPOB9" localSheetId="9" hidden="1">#REF!</definedName>
    <definedName name="BEx3QR9D45DHW50VQ7Y3Q1AXPOB9" localSheetId="8" hidden="1">#REF!</definedName>
    <definedName name="BEx3QR9D45DHW50VQ7Y3Q1AXPOB9" localSheetId="7" hidden="1">#REF!</definedName>
    <definedName name="BEx3QR9D45DHW50VQ7Y3Q1AXPOB9" localSheetId="6" hidden="1">#REF!</definedName>
    <definedName name="BEx3QR9D45DHW50VQ7Y3Q1AXPOB9" localSheetId="3" hidden="1">#REF!</definedName>
    <definedName name="BEx3QR9D45DHW50VQ7Y3Q1AXPOB9" localSheetId="1" hidden="1">#REF!</definedName>
    <definedName name="BEx3QR9D45DHW50VQ7Y3Q1AXPOB9" hidden="1">#REF!</definedName>
    <definedName name="BEx3QSWT2S5KWG6U2V9711IYDQBM" localSheetId="16" hidden="1">#REF!</definedName>
    <definedName name="BEx3QSWT2S5KWG6U2V9711IYDQBM" localSheetId="15" hidden="1">#REF!</definedName>
    <definedName name="BEx3QSWT2S5KWG6U2V9711IYDQBM" localSheetId="14" hidden="1">#REF!</definedName>
    <definedName name="BEx3QSWT2S5KWG6U2V9711IYDQBM" localSheetId="13" hidden="1">#REF!</definedName>
    <definedName name="BEx3QSWT2S5KWG6U2V9711IYDQBM" localSheetId="12" hidden="1">#REF!</definedName>
    <definedName name="BEx3QSWT2S5KWG6U2V9711IYDQBM" localSheetId="11" hidden="1">#REF!</definedName>
    <definedName name="BEx3QSWT2S5KWG6U2V9711IYDQBM" localSheetId="10" hidden="1">#REF!</definedName>
    <definedName name="BEx3QSWT2S5KWG6U2V9711IYDQBM" localSheetId="9" hidden="1">#REF!</definedName>
    <definedName name="BEx3QSWT2S5KWG6U2V9711IYDQBM" localSheetId="8" hidden="1">#REF!</definedName>
    <definedName name="BEx3QSWT2S5KWG6U2V9711IYDQBM" localSheetId="7" hidden="1">#REF!</definedName>
    <definedName name="BEx3QSWT2S5KWG6U2V9711IYDQBM" localSheetId="6" hidden="1">#REF!</definedName>
    <definedName name="BEx3QSWT2S5KWG6U2V9711IYDQBM" localSheetId="3" hidden="1">#REF!</definedName>
    <definedName name="BEx3QSWT2S5KWG6U2V9711IYDQBM" localSheetId="1" hidden="1">#REF!</definedName>
    <definedName name="BEx3QSWT2S5KWG6U2V9711IYDQBM" hidden="1">#REF!</definedName>
    <definedName name="BEx3QVGG7Q2X4HZHJAM35A8T3VR7" localSheetId="16" hidden="1">#REF!</definedName>
    <definedName name="BEx3QVGG7Q2X4HZHJAM35A8T3VR7" localSheetId="15" hidden="1">#REF!</definedName>
    <definedName name="BEx3QVGG7Q2X4HZHJAM35A8T3VR7" localSheetId="14" hidden="1">#REF!</definedName>
    <definedName name="BEx3QVGG7Q2X4HZHJAM35A8T3VR7" localSheetId="13" hidden="1">#REF!</definedName>
    <definedName name="BEx3QVGG7Q2X4HZHJAM35A8T3VR7" localSheetId="12" hidden="1">#REF!</definedName>
    <definedName name="BEx3QVGG7Q2X4HZHJAM35A8T3VR7" localSheetId="11" hidden="1">#REF!</definedName>
    <definedName name="BEx3QVGG7Q2X4HZHJAM35A8T3VR7" localSheetId="10" hidden="1">#REF!</definedName>
    <definedName name="BEx3QVGG7Q2X4HZHJAM35A8T3VR7" localSheetId="9" hidden="1">#REF!</definedName>
    <definedName name="BEx3QVGG7Q2X4HZHJAM35A8T3VR7" localSheetId="8" hidden="1">#REF!</definedName>
    <definedName name="BEx3QVGG7Q2X4HZHJAM35A8T3VR7" localSheetId="7" hidden="1">#REF!</definedName>
    <definedName name="BEx3QVGG7Q2X4HZHJAM35A8T3VR7" localSheetId="6" hidden="1">#REF!</definedName>
    <definedName name="BEx3QVGG7Q2X4HZHJAM35A8T3VR7" localSheetId="3" hidden="1">#REF!</definedName>
    <definedName name="BEx3QVGG7Q2X4HZHJAM35A8T3VR7" localSheetId="1" hidden="1">#REF!</definedName>
    <definedName name="BEx3QVGG7Q2X4HZHJAM35A8T3VR7" hidden="1">#REF!</definedName>
    <definedName name="BEx3R0JUB9YN8PHPPQTAMIT1IHWK" localSheetId="16" hidden="1">#REF!</definedName>
    <definedName name="BEx3R0JUB9YN8PHPPQTAMIT1IHWK" localSheetId="15" hidden="1">#REF!</definedName>
    <definedName name="BEx3R0JUB9YN8PHPPQTAMIT1IHWK" localSheetId="14" hidden="1">#REF!</definedName>
    <definedName name="BEx3R0JUB9YN8PHPPQTAMIT1IHWK" localSheetId="13" hidden="1">#REF!</definedName>
    <definedName name="BEx3R0JUB9YN8PHPPQTAMIT1IHWK" localSheetId="12" hidden="1">#REF!</definedName>
    <definedName name="BEx3R0JUB9YN8PHPPQTAMIT1IHWK" localSheetId="11" hidden="1">#REF!</definedName>
    <definedName name="BEx3R0JUB9YN8PHPPQTAMIT1IHWK" localSheetId="10" hidden="1">#REF!</definedName>
    <definedName name="BEx3R0JUB9YN8PHPPQTAMIT1IHWK" localSheetId="9" hidden="1">#REF!</definedName>
    <definedName name="BEx3R0JUB9YN8PHPPQTAMIT1IHWK" localSheetId="8" hidden="1">#REF!</definedName>
    <definedName name="BEx3R0JUB9YN8PHPPQTAMIT1IHWK" localSheetId="7" hidden="1">#REF!</definedName>
    <definedName name="BEx3R0JUB9YN8PHPPQTAMIT1IHWK" localSheetId="6" hidden="1">#REF!</definedName>
    <definedName name="BEx3R0JUB9YN8PHPPQTAMIT1IHWK" localSheetId="3" hidden="1">#REF!</definedName>
    <definedName name="BEx3R0JUB9YN8PHPPQTAMIT1IHWK" localSheetId="1" hidden="1">#REF!</definedName>
    <definedName name="BEx3R0JUB9YN8PHPPQTAMIT1IHWK" hidden="1">#REF!</definedName>
    <definedName name="BEx3R81NFRO7M81VHVKOBFT0QBIL" localSheetId="16" hidden="1">#REF!</definedName>
    <definedName name="BEx3R81NFRO7M81VHVKOBFT0QBIL" localSheetId="15" hidden="1">#REF!</definedName>
    <definedName name="BEx3R81NFRO7M81VHVKOBFT0QBIL" localSheetId="14" hidden="1">#REF!</definedName>
    <definedName name="BEx3R81NFRO7M81VHVKOBFT0QBIL" localSheetId="13" hidden="1">#REF!</definedName>
    <definedName name="BEx3R81NFRO7M81VHVKOBFT0QBIL" localSheetId="12" hidden="1">#REF!</definedName>
    <definedName name="BEx3R81NFRO7M81VHVKOBFT0QBIL" localSheetId="11" hidden="1">#REF!</definedName>
    <definedName name="BEx3R81NFRO7M81VHVKOBFT0QBIL" localSheetId="10" hidden="1">#REF!</definedName>
    <definedName name="BEx3R81NFRO7M81VHVKOBFT0QBIL" localSheetId="9" hidden="1">#REF!</definedName>
    <definedName name="BEx3R81NFRO7M81VHVKOBFT0QBIL" localSheetId="8" hidden="1">#REF!</definedName>
    <definedName name="BEx3R81NFRO7M81VHVKOBFT0QBIL" localSheetId="7" hidden="1">#REF!</definedName>
    <definedName name="BEx3R81NFRO7M81VHVKOBFT0QBIL" localSheetId="6" hidden="1">#REF!</definedName>
    <definedName name="BEx3R81NFRO7M81VHVKOBFT0QBIL" localSheetId="3" hidden="1">#REF!</definedName>
    <definedName name="BEx3R81NFRO7M81VHVKOBFT0QBIL" localSheetId="1" hidden="1">#REF!</definedName>
    <definedName name="BEx3R81NFRO7M81VHVKOBFT0QBIL" hidden="1">#REF!</definedName>
    <definedName name="BEx3RHC2ZD5UFS6QD4OPFCNNMWH1" localSheetId="16" hidden="1">#REF!</definedName>
    <definedName name="BEx3RHC2ZD5UFS6QD4OPFCNNMWH1" localSheetId="15" hidden="1">#REF!</definedName>
    <definedName name="BEx3RHC2ZD5UFS6QD4OPFCNNMWH1" localSheetId="14" hidden="1">#REF!</definedName>
    <definedName name="BEx3RHC2ZD5UFS6QD4OPFCNNMWH1" localSheetId="13" hidden="1">#REF!</definedName>
    <definedName name="BEx3RHC2ZD5UFS6QD4OPFCNNMWH1" localSheetId="12" hidden="1">#REF!</definedName>
    <definedName name="BEx3RHC2ZD5UFS6QD4OPFCNNMWH1" localSheetId="11" hidden="1">#REF!</definedName>
    <definedName name="BEx3RHC2ZD5UFS6QD4OPFCNNMWH1" localSheetId="10" hidden="1">#REF!</definedName>
    <definedName name="BEx3RHC2ZD5UFS6QD4OPFCNNMWH1" localSheetId="9" hidden="1">#REF!</definedName>
    <definedName name="BEx3RHC2ZD5UFS6QD4OPFCNNMWH1" localSheetId="8" hidden="1">#REF!</definedName>
    <definedName name="BEx3RHC2ZD5UFS6QD4OPFCNNMWH1" localSheetId="7" hidden="1">#REF!</definedName>
    <definedName name="BEx3RHC2ZD5UFS6QD4OPFCNNMWH1" localSheetId="6" hidden="1">#REF!</definedName>
    <definedName name="BEx3RHC2ZD5UFS6QD4OPFCNNMWH1" localSheetId="3" hidden="1">#REF!</definedName>
    <definedName name="BEx3RHC2ZD5UFS6QD4OPFCNNMWH1" localSheetId="1" hidden="1">#REF!</definedName>
    <definedName name="BEx3RHC2ZD5UFS6QD4OPFCNNMWH1" hidden="1">#REF!</definedName>
    <definedName name="BEx3RQ10QIWBAPHALAA91BUUCM2X" localSheetId="16" hidden="1">#REF!</definedName>
    <definedName name="BEx3RQ10QIWBAPHALAA91BUUCM2X" localSheetId="15" hidden="1">#REF!</definedName>
    <definedName name="BEx3RQ10QIWBAPHALAA91BUUCM2X" localSheetId="14" hidden="1">#REF!</definedName>
    <definedName name="BEx3RQ10QIWBAPHALAA91BUUCM2X" localSheetId="13" hidden="1">#REF!</definedName>
    <definedName name="BEx3RQ10QIWBAPHALAA91BUUCM2X" localSheetId="12" hidden="1">#REF!</definedName>
    <definedName name="BEx3RQ10QIWBAPHALAA91BUUCM2X" localSheetId="11" hidden="1">#REF!</definedName>
    <definedName name="BEx3RQ10QIWBAPHALAA91BUUCM2X" localSheetId="10" hidden="1">#REF!</definedName>
    <definedName name="BEx3RQ10QIWBAPHALAA91BUUCM2X" localSheetId="9" hidden="1">#REF!</definedName>
    <definedName name="BEx3RQ10QIWBAPHALAA91BUUCM2X" localSheetId="8" hidden="1">#REF!</definedName>
    <definedName name="BEx3RQ10QIWBAPHALAA91BUUCM2X" localSheetId="7" hidden="1">#REF!</definedName>
    <definedName name="BEx3RQ10QIWBAPHALAA91BUUCM2X" localSheetId="6" hidden="1">#REF!</definedName>
    <definedName name="BEx3RQ10QIWBAPHALAA91BUUCM2X" localSheetId="3" hidden="1">#REF!</definedName>
    <definedName name="BEx3RQ10QIWBAPHALAA91BUUCM2X" localSheetId="1" hidden="1">#REF!</definedName>
    <definedName name="BEx3RQ10QIWBAPHALAA91BUUCM2X" hidden="1">#REF!</definedName>
    <definedName name="BEx3RV4E1WT43SZBUN09RTB8EK1O" localSheetId="16" hidden="1">#REF!</definedName>
    <definedName name="BEx3RV4E1WT43SZBUN09RTB8EK1O" localSheetId="15" hidden="1">#REF!</definedName>
    <definedName name="BEx3RV4E1WT43SZBUN09RTB8EK1O" localSheetId="14" hidden="1">#REF!</definedName>
    <definedName name="BEx3RV4E1WT43SZBUN09RTB8EK1O" localSheetId="13" hidden="1">#REF!</definedName>
    <definedName name="BEx3RV4E1WT43SZBUN09RTB8EK1O" localSheetId="12" hidden="1">#REF!</definedName>
    <definedName name="BEx3RV4E1WT43SZBUN09RTB8EK1O" localSheetId="11" hidden="1">#REF!</definedName>
    <definedName name="BEx3RV4E1WT43SZBUN09RTB8EK1O" localSheetId="10" hidden="1">#REF!</definedName>
    <definedName name="BEx3RV4E1WT43SZBUN09RTB8EK1O" localSheetId="9" hidden="1">#REF!</definedName>
    <definedName name="BEx3RV4E1WT43SZBUN09RTB8EK1O" localSheetId="8" hidden="1">#REF!</definedName>
    <definedName name="BEx3RV4E1WT43SZBUN09RTB8EK1O" localSheetId="7" hidden="1">#REF!</definedName>
    <definedName name="BEx3RV4E1WT43SZBUN09RTB8EK1O" localSheetId="6" hidden="1">#REF!</definedName>
    <definedName name="BEx3RV4E1WT43SZBUN09RTB8EK1O" localSheetId="3" hidden="1">#REF!</definedName>
    <definedName name="BEx3RV4E1WT43SZBUN09RTB8EK1O" localSheetId="1" hidden="1">#REF!</definedName>
    <definedName name="BEx3RV4E1WT43SZBUN09RTB8EK1O" hidden="1">#REF!</definedName>
    <definedName name="BEx3RXYU0QLFXSFTM5EB20GD03W5" localSheetId="16" hidden="1">#REF!</definedName>
    <definedName name="BEx3RXYU0QLFXSFTM5EB20GD03W5" localSheetId="15" hidden="1">#REF!</definedName>
    <definedName name="BEx3RXYU0QLFXSFTM5EB20GD03W5" localSheetId="14" hidden="1">#REF!</definedName>
    <definedName name="BEx3RXYU0QLFXSFTM5EB20GD03W5" localSheetId="13" hidden="1">#REF!</definedName>
    <definedName name="BEx3RXYU0QLFXSFTM5EB20GD03W5" localSheetId="12" hidden="1">#REF!</definedName>
    <definedName name="BEx3RXYU0QLFXSFTM5EB20GD03W5" localSheetId="11" hidden="1">#REF!</definedName>
    <definedName name="BEx3RXYU0QLFXSFTM5EB20GD03W5" localSheetId="10" hidden="1">#REF!</definedName>
    <definedName name="BEx3RXYU0QLFXSFTM5EB20GD03W5" localSheetId="9" hidden="1">#REF!</definedName>
    <definedName name="BEx3RXYU0QLFXSFTM5EB20GD03W5" localSheetId="8" hidden="1">#REF!</definedName>
    <definedName name="BEx3RXYU0QLFXSFTM5EB20GD03W5" localSheetId="7" hidden="1">#REF!</definedName>
    <definedName name="BEx3RXYU0QLFXSFTM5EB20GD03W5" localSheetId="6" hidden="1">#REF!</definedName>
    <definedName name="BEx3RXYU0QLFXSFTM5EB20GD03W5" localSheetId="3" hidden="1">#REF!</definedName>
    <definedName name="BEx3RXYU0QLFXSFTM5EB20GD03W5" localSheetId="1" hidden="1">#REF!</definedName>
    <definedName name="BEx3RXYU0QLFXSFTM5EB20GD03W5" hidden="1">#REF!</definedName>
    <definedName name="BEx3RYKLC3QQO3XTUN7BEW2AQL98" localSheetId="16" hidden="1">#REF!</definedName>
    <definedName name="BEx3RYKLC3QQO3XTUN7BEW2AQL98" localSheetId="15" hidden="1">#REF!</definedName>
    <definedName name="BEx3RYKLC3QQO3XTUN7BEW2AQL98" localSheetId="14" hidden="1">#REF!</definedName>
    <definedName name="BEx3RYKLC3QQO3XTUN7BEW2AQL98" localSheetId="13" hidden="1">#REF!</definedName>
    <definedName name="BEx3RYKLC3QQO3XTUN7BEW2AQL98" localSheetId="12" hidden="1">#REF!</definedName>
    <definedName name="BEx3RYKLC3QQO3XTUN7BEW2AQL98" localSheetId="11" hidden="1">#REF!</definedName>
    <definedName name="BEx3RYKLC3QQO3XTUN7BEW2AQL98" localSheetId="10" hidden="1">#REF!</definedName>
    <definedName name="BEx3RYKLC3QQO3XTUN7BEW2AQL98" localSheetId="9" hidden="1">#REF!</definedName>
    <definedName name="BEx3RYKLC3QQO3XTUN7BEW2AQL98" localSheetId="8" hidden="1">#REF!</definedName>
    <definedName name="BEx3RYKLC3QQO3XTUN7BEW2AQL98" localSheetId="7" hidden="1">#REF!</definedName>
    <definedName name="BEx3RYKLC3QQO3XTUN7BEW2AQL98" localSheetId="6" hidden="1">#REF!</definedName>
    <definedName name="BEx3RYKLC3QQO3XTUN7BEW2AQL98" localSheetId="3" hidden="1">#REF!</definedName>
    <definedName name="BEx3RYKLC3QQO3XTUN7BEW2AQL98" localSheetId="1" hidden="1">#REF!</definedName>
    <definedName name="BEx3RYKLC3QQO3XTUN7BEW2AQL98" hidden="1">#REF!</definedName>
    <definedName name="BEx3S37QNFSKW3DGRH5YVVEZLJI7" localSheetId="16" hidden="1">#REF!</definedName>
    <definedName name="BEx3S37QNFSKW3DGRH5YVVEZLJI7" localSheetId="15" hidden="1">#REF!</definedName>
    <definedName name="BEx3S37QNFSKW3DGRH5YVVEZLJI7" localSheetId="14" hidden="1">#REF!</definedName>
    <definedName name="BEx3S37QNFSKW3DGRH5YVVEZLJI7" localSheetId="13" hidden="1">#REF!</definedName>
    <definedName name="BEx3S37QNFSKW3DGRH5YVVEZLJI7" localSheetId="12" hidden="1">#REF!</definedName>
    <definedName name="BEx3S37QNFSKW3DGRH5YVVEZLJI7" localSheetId="11" hidden="1">#REF!</definedName>
    <definedName name="BEx3S37QNFSKW3DGRH5YVVEZLJI7" localSheetId="10" hidden="1">#REF!</definedName>
    <definedName name="BEx3S37QNFSKW3DGRH5YVVEZLJI7" localSheetId="9" hidden="1">#REF!</definedName>
    <definedName name="BEx3S37QNFSKW3DGRH5YVVEZLJI7" localSheetId="8" hidden="1">#REF!</definedName>
    <definedName name="BEx3S37QNFSKW3DGRH5YVVEZLJI7" localSheetId="7" hidden="1">#REF!</definedName>
    <definedName name="BEx3S37QNFSKW3DGRH5YVVEZLJI7" localSheetId="6" hidden="1">#REF!</definedName>
    <definedName name="BEx3S37QNFSKW3DGRH5YVVEZLJI7" localSheetId="3" hidden="1">#REF!</definedName>
    <definedName name="BEx3S37QNFSKW3DGRH5YVVEZLJI7" localSheetId="1" hidden="1">#REF!</definedName>
    <definedName name="BEx3S37QNFSKW3DGRH5YVVEZLJI7" hidden="1">#REF!</definedName>
    <definedName name="BEx3SICJ45BYT6FHBER86PJT25FC" localSheetId="16" hidden="1">#REF!</definedName>
    <definedName name="BEx3SICJ45BYT6FHBER86PJT25FC" localSheetId="15" hidden="1">#REF!</definedName>
    <definedName name="BEx3SICJ45BYT6FHBER86PJT25FC" localSheetId="14" hidden="1">#REF!</definedName>
    <definedName name="BEx3SICJ45BYT6FHBER86PJT25FC" localSheetId="13" hidden="1">#REF!</definedName>
    <definedName name="BEx3SICJ45BYT6FHBER86PJT25FC" localSheetId="12" hidden="1">#REF!</definedName>
    <definedName name="BEx3SICJ45BYT6FHBER86PJT25FC" localSheetId="11" hidden="1">#REF!</definedName>
    <definedName name="BEx3SICJ45BYT6FHBER86PJT25FC" localSheetId="10" hidden="1">#REF!</definedName>
    <definedName name="BEx3SICJ45BYT6FHBER86PJT25FC" localSheetId="9" hidden="1">#REF!</definedName>
    <definedName name="BEx3SICJ45BYT6FHBER86PJT25FC" localSheetId="8" hidden="1">#REF!</definedName>
    <definedName name="BEx3SICJ45BYT6FHBER86PJT25FC" localSheetId="7" hidden="1">#REF!</definedName>
    <definedName name="BEx3SICJ45BYT6FHBER86PJT25FC" localSheetId="6" hidden="1">#REF!</definedName>
    <definedName name="BEx3SICJ45BYT6FHBER86PJT25FC" localSheetId="3" hidden="1">#REF!</definedName>
    <definedName name="BEx3SICJ45BYT6FHBER86PJT25FC" localSheetId="1" hidden="1">#REF!</definedName>
    <definedName name="BEx3SICJ45BYT6FHBER86PJT25FC" hidden="1">#REF!</definedName>
    <definedName name="BEx3SMUCMJVGQ2H4EHQI5ZFHEF0P" localSheetId="16" hidden="1">#REF!</definedName>
    <definedName name="BEx3SMUCMJVGQ2H4EHQI5ZFHEF0P" localSheetId="15" hidden="1">#REF!</definedName>
    <definedName name="BEx3SMUCMJVGQ2H4EHQI5ZFHEF0P" localSheetId="14" hidden="1">#REF!</definedName>
    <definedName name="BEx3SMUCMJVGQ2H4EHQI5ZFHEF0P" localSheetId="13" hidden="1">#REF!</definedName>
    <definedName name="BEx3SMUCMJVGQ2H4EHQI5ZFHEF0P" localSheetId="12" hidden="1">#REF!</definedName>
    <definedName name="BEx3SMUCMJVGQ2H4EHQI5ZFHEF0P" localSheetId="11" hidden="1">#REF!</definedName>
    <definedName name="BEx3SMUCMJVGQ2H4EHQI5ZFHEF0P" localSheetId="10" hidden="1">#REF!</definedName>
    <definedName name="BEx3SMUCMJVGQ2H4EHQI5ZFHEF0P" localSheetId="9" hidden="1">#REF!</definedName>
    <definedName name="BEx3SMUCMJVGQ2H4EHQI5ZFHEF0P" localSheetId="8" hidden="1">#REF!</definedName>
    <definedName name="BEx3SMUCMJVGQ2H4EHQI5ZFHEF0P" localSheetId="7" hidden="1">#REF!</definedName>
    <definedName name="BEx3SMUCMJVGQ2H4EHQI5ZFHEF0P" localSheetId="6" hidden="1">#REF!</definedName>
    <definedName name="BEx3SMUCMJVGQ2H4EHQI5ZFHEF0P" localSheetId="3" hidden="1">#REF!</definedName>
    <definedName name="BEx3SMUCMJVGQ2H4EHQI5ZFHEF0P" localSheetId="1" hidden="1">#REF!</definedName>
    <definedName name="BEx3SMUCMJVGQ2H4EHQI5ZFHEF0P" hidden="1">#REF!</definedName>
    <definedName name="BEx3SN56F03CPDRDA7LZ763V0N4I" localSheetId="16" hidden="1">#REF!</definedName>
    <definedName name="BEx3SN56F03CPDRDA7LZ763V0N4I" localSheetId="15" hidden="1">#REF!</definedName>
    <definedName name="BEx3SN56F03CPDRDA7LZ763V0N4I" localSheetId="14" hidden="1">#REF!</definedName>
    <definedName name="BEx3SN56F03CPDRDA7LZ763V0N4I" localSheetId="13" hidden="1">#REF!</definedName>
    <definedName name="BEx3SN56F03CPDRDA7LZ763V0N4I" localSheetId="12" hidden="1">#REF!</definedName>
    <definedName name="BEx3SN56F03CPDRDA7LZ763V0N4I" localSheetId="11" hidden="1">#REF!</definedName>
    <definedName name="BEx3SN56F03CPDRDA7LZ763V0N4I" localSheetId="10" hidden="1">#REF!</definedName>
    <definedName name="BEx3SN56F03CPDRDA7LZ763V0N4I" localSheetId="9" hidden="1">#REF!</definedName>
    <definedName name="BEx3SN56F03CPDRDA7LZ763V0N4I" localSheetId="8" hidden="1">#REF!</definedName>
    <definedName name="BEx3SN56F03CPDRDA7LZ763V0N4I" localSheetId="7" hidden="1">#REF!</definedName>
    <definedName name="BEx3SN56F03CPDRDA7LZ763V0N4I" localSheetId="6" hidden="1">#REF!</definedName>
    <definedName name="BEx3SN56F03CPDRDA7LZ763V0N4I" localSheetId="3" hidden="1">#REF!</definedName>
    <definedName name="BEx3SN56F03CPDRDA7LZ763V0N4I" localSheetId="1" hidden="1">#REF!</definedName>
    <definedName name="BEx3SN56F03CPDRDA7LZ763V0N4I" hidden="1">#REF!</definedName>
    <definedName name="BEx3SPE6N1ORXPRCDL3JPZD73Z9F" localSheetId="16" hidden="1">#REF!</definedName>
    <definedName name="BEx3SPE6N1ORXPRCDL3JPZD73Z9F" localSheetId="15" hidden="1">#REF!</definedName>
    <definedName name="BEx3SPE6N1ORXPRCDL3JPZD73Z9F" localSheetId="14" hidden="1">#REF!</definedName>
    <definedName name="BEx3SPE6N1ORXPRCDL3JPZD73Z9F" localSheetId="13" hidden="1">#REF!</definedName>
    <definedName name="BEx3SPE6N1ORXPRCDL3JPZD73Z9F" localSheetId="12" hidden="1">#REF!</definedName>
    <definedName name="BEx3SPE6N1ORXPRCDL3JPZD73Z9F" localSheetId="11" hidden="1">#REF!</definedName>
    <definedName name="BEx3SPE6N1ORXPRCDL3JPZD73Z9F" localSheetId="10" hidden="1">#REF!</definedName>
    <definedName name="BEx3SPE6N1ORXPRCDL3JPZD73Z9F" localSheetId="9" hidden="1">#REF!</definedName>
    <definedName name="BEx3SPE6N1ORXPRCDL3JPZD73Z9F" localSheetId="8" hidden="1">#REF!</definedName>
    <definedName name="BEx3SPE6N1ORXPRCDL3JPZD73Z9F" localSheetId="7" hidden="1">#REF!</definedName>
    <definedName name="BEx3SPE6N1ORXPRCDL3JPZD73Z9F" localSheetId="6" hidden="1">#REF!</definedName>
    <definedName name="BEx3SPE6N1ORXPRCDL3JPZD73Z9F" localSheetId="3" hidden="1">#REF!</definedName>
    <definedName name="BEx3SPE6N1ORXPRCDL3JPZD73Z9F" localSheetId="1" hidden="1">#REF!</definedName>
    <definedName name="BEx3SPE6N1ORXPRCDL3JPZD73Z9F" hidden="1">#REF!</definedName>
    <definedName name="BEx3T29ZTULQE0OMSMWUMZDU9ZZ0" localSheetId="16" hidden="1">#REF!</definedName>
    <definedName name="BEx3T29ZTULQE0OMSMWUMZDU9ZZ0" localSheetId="15" hidden="1">#REF!</definedName>
    <definedName name="BEx3T29ZTULQE0OMSMWUMZDU9ZZ0" localSheetId="14" hidden="1">#REF!</definedName>
    <definedName name="BEx3T29ZTULQE0OMSMWUMZDU9ZZ0" localSheetId="13" hidden="1">#REF!</definedName>
    <definedName name="BEx3T29ZTULQE0OMSMWUMZDU9ZZ0" localSheetId="12" hidden="1">#REF!</definedName>
    <definedName name="BEx3T29ZTULQE0OMSMWUMZDU9ZZ0" localSheetId="11" hidden="1">#REF!</definedName>
    <definedName name="BEx3T29ZTULQE0OMSMWUMZDU9ZZ0" localSheetId="10" hidden="1">#REF!</definedName>
    <definedName name="BEx3T29ZTULQE0OMSMWUMZDU9ZZ0" localSheetId="9" hidden="1">#REF!</definedName>
    <definedName name="BEx3T29ZTULQE0OMSMWUMZDU9ZZ0" localSheetId="8" hidden="1">#REF!</definedName>
    <definedName name="BEx3T29ZTULQE0OMSMWUMZDU9ZZ0" localSheetId="7" hidden="1">#REF!</definedName>
    <definedName name="BEx3T29ZTULQE0OMSMWUMZDU9ZZ0" localSheetId="6" hidden="1">#REF!</definedName>
    <definedName name="BEx3T29ZTULQE0OMSMWUMZDU9ZZ0" localSheetId="3" hidden="1">#REF!</definedName>
    <definedName name="BEx3T29ZTULQE0OMSMWUMZDU9ZZ0" localSheetId="1" hidden="1">#REF!</definedName>
    <definedName name="BEx3T29ZTULQE0OMSMWUMZDU9ZZ0" hidden="1">#REF!</definedName>
    <definedName name="BEx3T6MJ1QDJ929WMUDVZ0O3UW0Y" localSheetId="16" hidden="1">#REF!</definedName>
    <definedName name="BEx3T6MJ1QDJ929WMUDVZ0O3UW0Y" localSheetId="15" hidden="1">#REF!</definedName>
    <definedName name="BEx3T6MJ1QDJ929WMUDVZ0O3UW0Y" localSheetId="14" hidden="1">#REF!</definedName>
    <definedName name="BEx3T6MJ1QDJ929WMUDVZ0O3UW0Y" localSheetId="13" hidden="1">#REF!</definedName>
    <definedName name="BEx3T6MJ1QDJ929WMUDVZ0O3UW0Y" localSheetId="12" hidden="1">#REF!</definedName>
    <definedName name="BEx3T6MJ1QDJ929WMUDVZ0O3UW0Y" localSheetId="11" hidden="1">#REF!</definedName>
    <definedName name="BEx3T6MJ1QDJ929WMUDVZ0O3UW0Y" localSheetId="10" hidden="1">#REF!</definedName>
    <definedName name="BEx3T6MJ1QDJ929WMUDVZ0O3UW0Y" localSheetId="9" hidden="1">#REF!</definedName>
    <definedName name="BEx3T6MJ1QDJ929WMUDVZ0O3UW0Y" localSheetId="8" hidden="1">#REF!</definedName>
    <definedName name="BEx3T6MJ1QDJ929WMUDVZ0O3UW0Y" localSheetId="7" hidden="1">#REF!</definedName>
    <definedName name="BEx3T6MJ1QDJ929WMUDVZ0O3UW0Y" localSheetId="6" hidden="1">#REF!</definedName>
    <definedName name="BEx3T6MJ1QDJ929WMUDVZ0O3UW0Y" localSheetId="3" hidden="1">#REF!</definedName>
    <definedName name="BEx3T6MJ1QDJ929WMUDVZ0O3UW0Y" localSheetId="1" hidden="1">#REF!</definedName>
    <definedName name="BEx3T6MJ1QDJ929WMUDVZ0O3UW0Y" hidden="1">#REF!</definedName>
    <definedName name="BEx3TD7WH1NN1OH0MRS4T8ENRU32" localSheetId="16" hidden="1">#REF!</definedName>
    <definedName name="BEx3TD7WH1NN1OH0MRS4T8ENRU32" localSheetId="15" hidden="1">#REF!</definedName>
    <definedName name="BEx3TD7WH1NN1OH0MRS4T8ENRU32" localSheetId="14" hidden="1">#REF!</definedName>
    <definedName name="BEx3TD7WH1NN1OH0MRS4T8ENRU32" localSheetId="13" hidden="1">#REF!</definedName>
    <definedName name="BEx3TD7WH1NN1OH0MRS4T8ENRU32" localSheetId="12" hidden="1">#REF!</definedName>
    <definedName name="BEx3TD7WH1NN1OH0MRS4T8ENRU32" localSheetId="11" hidden="1">#REF!</definedName>
    <definedName name="BEx3TD7WH1NN1OH0MRS4T8ENRU32" localSheetId="10" hidden="1">#REF!</definedName>
    <definedName name="BEx3TD7WH1NN1OH0MRS4T8ENRU32" localSheetId="9" hidden="1">#REF!</definedName>
    <definedName name="BEx3TD7WH1NN1OH0MRS4T8ENRU32" localSheetId="8" hidden="1">#REF!</definedName>
    <definedName name="BEx3TD7WH1NN1OH0MRS4T8ENRU32" localSheetId="7" hidden="1">#REF!</definedName>
    <definedName name="BEx3TD7WH1NN1OH0MRS4T8ENRU32" localSheetId="6" hidden="1">#REF!</definedName>
    <definedName name="BEx3TD7WH1NN1OH0MRS4T8ENRU32" localSheetId="3" hidden="1">#REF!</definedName>
    <definedName name="BEx3TD7WH1NN1OH0MRS4T8ENRU32" localSheetId="1" hidden="1">#REF!</definedName>
    <definedName name="BEx3TD7WH1NN1OH0MRS4T8ENRU32" hidden="1">#REF!</definedName>
    <definedName name="BEx3TPCSI16OAB2L9M9IULQMQ9J9" localSheetId="16" hidden="1">#REF!</definedName>
    <definedName name="BEx3TPCSI16OAB2L9M9IULQMQ9J9" localSheetId="15" hidden="1">#REF!</definedName>
    <definedName name="BEx3TPCSI16OAB2L9M9IULQMQ9J9" localSheetId="14" hidden="1">#REF!</definedName>
    <definedName name="BEx3TPCSI16OAB2L9M9IULQMQ9J9" localSheetId="13" hidden="1">#REF!</definedName>
    <definedName name="BEx3TPCSI16OAB2L9M9IULQMQ9J9" localSheetId="12" hidden="1">#REF!</definedName>
    <definedName name="BEx3TPCSI16OAB2L9M9IULQMQ9J9" localSheetId="11" hidden="1">#REF!</definedName>
    <definedName name="BEx3TPCSI16OAB2L9M9IULQMQ9J9" localSheetId="10" hidden="1">#REF!</definedName>
    <definedName name="BEx3TPCSI16OAB2L9M9IULQMQ9J9" localSheetId="9" hidden="1">#REF!</definedName>
    <definedName name="BEx3TPCSI16OAB2L9M9IULQMQ9J9" localSheetId="8" hidden="1">#REF!</definedName>
    <definedName name="BEx3TPCSI16OAB2L9M9IULQMQ9J9" localSheetId="7" hidden="1">#REF!</definedName>
    <definedName name="BEx3TPCSI16OAB2L9M9IULQMQ9J9" localSheetId="6" hidden="1">#REF!</definedName>
    <definedName name="BEx3TPCSI16OAB2L9M9IULQMQ9J9" localSheetId="3" hidden="1">#REF!</definedName>
    <definedName name="BEx3TPCSI16OAB2L9M9IULQMQ9J9" localSheetId="1" hidden="1">#REF!</definedName>
    <definedName name="BEx3TPCSI16OAB2L9M9IULQMQ9J9" hidden="1">#REF!</definedName>
    <definedName name="BEx3TQ3SFJB2WTCV0OXDE56FB46K" localSheetId="16" hidden="1">#REF!</definedName>
    <definedName name="BEx3TQ3SFJB2WTCV0OXDE56FB46K" localSheetId="15" hidden="1">#REF!</definedName>
    <definedName name="BEx3TQ3SFJB2WTCV0OXDE56FB46K" localSheetId="14" hidden="1">#REF!</definedName>
    <definedName name="BEx3TQ3SFJB2WTCV0OXDE56FB46K" localSheetId="13" hidden="1">#REF!</definedName>
    <definedName name="BEx3TQ3SFJB2WTCV0OXDE56FB46K" localSheetId="12" hidden="1">#REF!</definedName>
    <definedName name="BEx3TQ3SFJB2WTCV0OXDE56FB46K" localSheetId="11" hidden="1">#REF!</definedName>
    <definedName name="BEx3TQ3SFJB2WTCV0OXDE56FB46K" localSheetId="10" hidden="1">#REF!</definedName>
    <definedName name="BEx3TQ3SFJB2WTCV0OXDE56FB46K" localSheetId="9" hidden="1">#REF!</definedName>
    <definedName name="BEx3TQ3SFJB2WTCV0OXDE56FB46K" localSheetId="8" hidden="1">#REF!</definedName>
    <definedName name="BEx3TQ3SFJB2WTCV0OXDE56FB46K" localSheetId="7" hidden="1">#REF!</definedName>
    <definedName name="BEx3TQ3SFJB2WTCV0OXDE56FB46K" localSheetId="6" hidden="1">#REF!</definedName>
    <definedName name="BEx3TQ3SFJB2WTCV0OXDE56FB46K" localSheetId="3" hidden="1">#REF!</definedName>
    <definedName name="BEx3TQ3SFJB2WTCV0OXDE56FB46K" localSheetId="1" hidden="1">#REF!</definedName>
    <definedName name="BEx3TQ3SFJB2WTCV0OXDE56FB46K" hidden="1">#REF!</definedName>
    <definedName name="BEx3TX59M3456DDBXWFJ8X2TU37A" localSheetId="16" hidden="1">#REF!</definedName>
    <definedName name="BEx3TX59M3456DDBXWFJ8X2TU37A" localSheetId="15" hidden="1">#REF!</definedName>
    <definedName name="BEx3TX59M3456DDBXWFJ8X2TU37A" localSheetId="14" hidden="1">#REF!</definedName>
    <definedName name="BEx3TX59M3456DDBXWFJ8X2TU37A" localSheetId="13" hidden="1">#REF!</definedName>
    <definedName name="BEx3TX59M3456DDBXWFJ8X2TU37A" localSheetId="12" hidden="1">#REF!</definedName>
    <definedName name="BEx3TX59M3456DDBXWFJ8X2TU37A" localSheetId="11" hidden="1">#REF!</definedName>
    <definedName name="BEx3TX59M3456DDBXWFJ8X2TU37A" localSheetId="10" hidden="1">#REF!</definedName>
    <definedName name="BEx3TX59M3456DDBXWFJ8X2TU37A" localSheetId="9" hidden="1">#REF!</definedName>
    <definedName name="BEx3TX59M3456DDBXWFJ8X2TU37A" localSheetId="8" hidden="1">#REF!</definedName>
    <definedName name="BEx3TX59M3456DDBXWFJ8X2TU37A" localSheetId="7" hidden="1">#REF!</definedName>
    <definedName name="BEx3TX59M3456DDBXWFJ8X2TU37A" localSheetId="6" hidden="1">#REF!</definedName>
    <definedName name="BEx3TX59M3456DDBXWFJ8X2TU37A" localSheetId="3" hidden="1">#REF!</definedName>
    <definedName name="BEx3TX59M3456DDBXWFJ8X2TU37A" localSheetId="1" hidden="1">#REF!</definedName>
    <definedName name="BEx3TX59M3456DDBXWFJ8X2TU37A" hidden="1">#REF!</definedName>
    <definedName name="BEx3U2UBY80GPGSTYFGI6F8TPKCV" localSheetId="16" hidden="1">#REF!</definedName>
    <definedName name="BEx3U2UBY80GPGSTYFGI6F8TPKCV" localSheetId="15" hidden="1">#REF!</definedName>
    <definedName name="BEx3U2UBY80GPGSTYFGI6F8TPKCV" localSheetId="14" hidden="1">#REF!</definedName>
    <definedName name="BEx3U2UBY80GPGSTYFGI6F8TPKCV" localSheetId="13" hidden="1">#REF!</definedName>
    <definedName name="BEx3U2UBY80GPGSTYFGI6F8TPKCV" localSheetId="12" hidden="1">#REF!</definedName>
    <definedName name="BEx3U2UBY80GPGSTYFGI6F8TPKCV" localSheetId="11" hidden="1">#REF!</definedName>
    <definedName name="BEx3U2UBY80GPGSTYFGI6F8TPKCV" localSheetId="10" hidden="1">#REF!</definedName>
    <definedName name="BEx3U2UBY80GPGSTYFGI6F8TPKCV" localSheetId="9" hidden="1">#REF!</definedName>
    <definedName name="BEx3U2UBY80GPGSTYFGI6F8TPKCV" localSheetId="8" hidden="1">#REF!</definedName>
    <definedName name="BEx3U2UBY80GPGSTYFGI6F8TPKCV" localSheetId="7" hidden="1">#REF!</definedName>
    <definedName name="BEx3U2UBY80GPGSTYFGI6F8TPKCV" localSheetId="6" hidden="1">#REF!</definedName>
    <definedName name="BEx3U2UBY80GPGSTYFGI6F8TPKCV" localSheetId="3" hidden="1">#REF!</definedName>
    <definedName name="BEx3U2UBY80GPGSTYFGI6F8TPKCV" localSheetId="1" hidden="1">#REF!</definedName>
    <definedName name="BEx3U2UBY80GPGSTYFGI6F8TPKCV" hidden="1">#REF!</definedName>
    <definedName name="BEx3U64YUOZ419BAJS2W78UMATAW" localSheetId="16" hidden="1">#REF!</definedName>
    <definedName name="BEx3U64YUOZ419BAJS2W78UMATAW" localSheetId="15" hidden="1">#REF!</definedName>
    <definedName name="BEx3U64YUOZ419BAJS2W78UMATAW" localSheetId="14" hidden="1">#REF!</definedName>
    <definedName name="BEx3U64YUOZ419BAJS2W78UMATAW" localSheetId="13" hidden="1">#REF!</definedName>
    <definedName name="BEx3U64YUOZ419BAJS2W78UMATAW" localSheetId="12" hidden="1">#REF!</definedName>
    <definedName name="BEx3U64YUOZ419BAJS2W78UMATAW" localSheetId="11" hidden="1">#REF!</definedName>
    <definedName name="BEx3U64YUOZ419BAJS2W78UMATAW" localSheetId="10" hidden="1">#REF!</definedName>
    <definedName name="BEx3U64YUOZ419BAJS2W78UMATAW" localSheetId="9" hidden="1">#REF!</definedName>
    <definedName name="BEx3U64YUOZ419BAJS2W78UMATAW" localSheetId="8" hidden="1">#REF!</definedName>
    <definedName name="BEx3U64YUOZ419BAJS2W78UMATAW" localSheetId="7" hidden="1">#REF!</definedName>
    <definedName name="BEx3U64YUOZ419BAJS2W78UMATAW" localSheetId="6" hidden="1">#REF!</definedName>
    <definedName name="BEx3U64YUOZ419BAJS2W78UMATAW" localSheetId="3" hidden="1">#REF!</definedName>
    <definedName name="BEx3U64YUOZ419BAJS2W78UMATAW" localSheetId="1" hidden="1">#REF!</definedName>
    <definedName name="BEx3U64YUOZ419BAJS2W78UMATAW" hidden="1">#REF!</definedName>
    <definedName name="BEx3U94WCEA5DKMWBEX1GU0LKYG2" localSheetId="16" hidden="1">#REF!</definedName>
    <definedName name="BEx3U94WCEA5DKMWBEX1GU0LKYG2" localSheetId="15" hidden="1">#REF!</definedName>
    <definedName name="BEx3U94WCEA5DKMWBEX1GU0LKYG2" localSheetId="14" hidden="1">#REF!</definedName>
    <definedName name="BEx3U94WCEA5DKMWBEX1GU0LKYG2" localSheetId="13" hidden="1">#REF!</definedName>
    <definedName name="BEx3U94WCEA5DKMWBEX1GU0LKYG2" localSheetId="12" hidden="1">#REF!</definedName>
    <definedName name="BEx3U94WCEA5DKMWBEX1GU0LKYG2" localSheetId="11" hidden="1">#REF!</definedName>
    <definedName name="BEx3U94WCEA5DKMWBEX1GU0LKYG2" localSheetId="10" hidden="1">#REF!</definedName>
    <definedName name="BEx3U94WCEA5DKMWBEX1GU0LKYG2" localSheetId="9" hidden="1">#REF!</definedName>
    <definedName name="BEx3U94WCEA5DKMWBEX1GU0LKYG2" localSheetId="8" hidden="1">#REF!</definedName>
    <definedName name="BEx3U94WCEA5DKMWBEX1GU0LKYG2" localSheetId="7" hidden="1">#REF!</definedName>
    <definedName name="BEx3U94WCEA5DKMWBEX1GU0LKYG2" localSheetId="6" hidden="1">#REF!</definedName>
    <definedName name="BEx3U94WCEA5DKMWBEX1GU0LKYG2" localSheetId="3" hidden="1">#REF!</definedName>
    <definedName name="BEx3U94WCEA5DKMWBEX1GU0LKYG2" localSheetId="1" hidden="1">#REF!</definedName>
    <definedName name="BEx3U94WCEA5DKMWBEX1GU0LKYG2" hidden="1">#REF!</definedName>
    <definedName name="BEx3U9VZ8SQVYS6ZA038J7AP7ZGW" localSheetId="16" hidden="1">#REF!</definedName>
    <definedName name="BEx3U9VZ8SQVYS6ZA038J7AP7ZGW" localSheetId="15" hidden="1">#REF!</definedName>
    <definedName name="BEx3U9VZ8SQVYS6ZA038J7AP7ZGW" localSheetId="14" hidden="1">#REF!</definedName>
    <definedName name="BEx3U9VZ8SQVYS6ZA038J7AP7ZGW" localSheetId="13" hidden="1">#REF!</definedName>
    <definedName name="BEx3U9VZ8SQVYS6ZA038J7AP7ZGW" localSheetId="12" hidden="1">#REF!</definedName>
    <definedName name="BEx3U9VZ8SQVYS6ZA038J7AP7ZGW" localSheetId="11" hidden="1">#REF!</definedName>
    <definedName name="BEx3U9VZ8SQVYS6ZA038J7AP7ZGW" localSheetId="10" hidden="1">#REF!</definedName>
    <definedName name="BEx3U9VZ8SQVYS6ZA038J7AP7ZGW" localSheetId="9" hidden="1">#REF!</definedName>
    <definedName name="BEx3U9VZ8SQVYS6ZA038J7AP7ZGW" localSheetId="8" hidden="1">#REF!</definedName>
    <definedName name="BEx3U9VZ8SQVYS6ZA038J7AP7ZGW" localSheetId="7" hidden="1">#REF!</definedName>
    <definedName name="BEx3U9VZ8SQVYS6ZA038J7AP7ZGW" localSheetId="6" hidden="1">#REF!</definedName>
    <definedName name="BEx3U9VZ8SQVYS6ZA038J7AP7ZGW" localSheetId="3" hidden="1">#REF!</definedName>
    <definedName name="BEx3U9VZ8SQVYS6ZA038J7AP7ZGW" localSheetId="1" hidden="1">#REF!</definedName>
    <definedName name="BEx3U9VZ8SQVYS6ZA038J7AP7ZGW" hidden="1">#REF!</definedName>
    <definedName name="BEx3UIQ5WRJBGNTFCCLOR4N7B1OQ" localSheetId="16" hidden="1">#REF!</definedName>
    <definedName name="BEx3UIQ5WRJBGNTFCCLOR4N7B1OQ" localSheetId="15" hidden="1">#REF!</definedName>
    <definedName name="BEx3UIQ5WRJBGNTFCCLOR4N7B1OQ" localSheetId="14" hidden="1">#REF!</definedName>
    <definedName name="BEx3UIQ5WRJBGNTFCCLOR4N7B1OQ" localSheetId="13" hidden="1">#REF!</definedName>
    <definedName name="BEx3UIQ5WRJBGNTFCCLOR4N7B1OQ" localSheetId="12" hidden="1">#REF!</definedName>
    <definedName name="BEx3UIQ5WRJBGNTFCCLOR4N7B1OQ" localSheetId="11" hidden="1">#REF!</definedName>
    <definedName name="BEx3UIQ5WRJBGNTFCCLOR4N7B1OQ" localSheetId="10" hidden="1">#REF!</definedName>
    <definedName name="BEx3UIQ5WRJBGNTFCCLOR4N7B1OQ" localSheetId="9" hidden="1">#REF!</definedName>
    <definedName name="BEx3UIQ5WRJBGNTFCCLOR4N7B1OQ" localSheetId="8" hidden="1">#REF!</definedName>
    <definedName name="BEx3UIQ5WRJBGNTFCCLOR4N7B1OQ" localSheetId="7" hidden="1">#REF!</definedName>
    <definedName name="BEx3UIQ5WRJBGNTFCCLOR4N7B1OQ" localSheetId="6" hidden="1">#REF!</definedName>
    <definedName name="BEx3UIQ5WRJBGNTFCCLOR4N7B1OQ" localSheetId="3" hidden="1">#REF!</definedName>
    <definedName name="BEx3UIQ5WRJBGNTFCCLOR4N7B1OQ" localSheetId="1" hidden="1">#REF!</definedName>
    <definedName name="BEx3UIQ5WRJBGNTFCCLOR4N7B1OQ" hidden="1">#REF!</definedName>
    <definedName name="BEx3UJMIX2NUSSWGMSI25A5DM4CH" localSheetId="16" hidden="1">#REF!</definedName>
    <definedName name="BEx3UJMIX2NUSSWGMSI25A5DM4CH" localSheetId="15" hidden="1">#REF!</definedName>
    <definedName name="BEx3UJMIX2NUSSWGMSI25A5DM4CH" localSheetId="14" hidden="1">#REF!</definedName>
    <definedName name="BEx3UJMIX2NUSSWGMSI25A5DM4CH" localSheetId="13" hidden="1">#REF!</definedName>
    <definedName name="BEx3UJMIX2NUSSWGMSI25A5DM4CH" localSheetId="12" hidden="1">#REF!</definedName>
    <definedName name="BEx3UJMIX2NUSSWGMSI25A5DM4CH" localSheetId="11" hidden="1">#REF!</definedName>
    <definedName name="BEx3UJMIX2NUSSWGMSI25A5DM4CH" localSheetId="10" hidden="1">#REF!</definedName>
    <definedName name="BEx3UJMIX2NUSSWGMSI25A5DM4CH" localSheetId="9" hidden="1">#REF!</definedName>
    <definedName name="BEx3UJMIX2NUSSWGMSI25A5DM4CH" localSheetId="8" hidden="1">#REF!</definedName>
    <definedName name="BEx3UJMIX2NUSSWGMSI25A5DM4CH" localSheetId="7" hidden="1">#REF!</definedName>
    <definedName name="BEx3UJMIX2NUSSWGMSI25A5DM4CH" localSheetId="6" hidden="1">#REF!</definedName>
    <definedName name="BEx3UJMIX2NUSSWGMSI25A5DM4CH" localSheetId="3" hidden="1">#REF!</definedName>
    <definedName name="BEx3UJMIX2NUSSWGMSI25A5DM4CH" localSheetId="1" hidden="1">#REF!</definedName>
    <definedName name="BEx3UJMIX2NUSSWGMSI25A5DM4CH" hidden="1">#REF!</definedName>
    <definedName name="BEx3UKIX0UULWP3BZA8VT2SQ8WI7" localSheetId="16" hidden="1">#REF!</definedName>
    <definedName name="BEx3UKIX0UULWP3BZA8VT2SQ8WI7" localSheetId="15" hidden="1">#REF!</definedName>
    <definedName name="BEx3UKIX0UULWP3BZA8VT2SQ8WI7" localSheetId="14" hidden="1">#REF!</definedName>
    <definedName name="BEx3UKIX0UULWP3BZA8VT2SQ8WI7" localSheetId="13" hidden="1">#REF!</definedName>
    <definedName name="BEx3UKIX0UULWP3BZA8VT2SQ8WI7" localSheetId="12" hidden="1">#REF!</definedName>
    <definedName name="BEx3UKIX0UULWP3BZA8VT2SQ8WI7" localSheetId="11" hidden="1">#REF!</definedName>
    <definedName name="BEx3UKIX0UULWP3BZA8VT2SQ8WI7" localSheetId="10" hidden="1">#REF!</definedName>
    <definedName name="BEx3UKIX0UULWP3BZA8VT2SQ8WI7" localSheetId="9" hidden="1">#REF!</definedName>
    <definedName name="BEx3UKIX0UULWP3BZA8VT2SQ8WI7" localSheetId="8" hidden="1">#REF!</definedName>
    <definedName name="BEx3UKIX0UULWP3BZA8VT2SQ8WI7" localSheetId="7" hidden="1">#REF!</definedName>
    <definedName name="BEx3UKIX0UULWP3BZA8VT2SQ8WI7" localSheetId="6" hidden="1">#REF!</definedName>
    <definedName name="BEx3UKIX0UULWP3BZA8VT2SQ8WI7" localSheetId="3" hidden="1">#REF!</definedName>
    <definedName name="BEx3UKIX0UULWP3BZA8VT2SQ8WI7" localSheetId="1" hidden="1">#REF!</definedName>
    <definedName name="BEx3UKIX0UULWP3BZA8VT2SQ8WI7" hidden="1">#REF!</definedName>
    <definedName name="BEx3UKOCOQG7S1YQ436S997K1KWV" localSheetId="16" hidden="1">#REF!</definedName>
    <definedName name="BEx3UKOCOQG7S1YQ436S997K1KWV" localSheetId="15" hidden="1">#REF!</definedName>
    <definedName name="BEx3UKOCOQG7S1YQ436S997K1KWV" localSheetId="14" hidden="1">#REF!</definedName>
    <definedName name="BEx3UKOCOQG7S1YQ436S997K1KWV" localSheetId="13" hidden="1">#REF!</definedName>
    <definedName name="BEx3UKOCOQG7S1YQ436S997K1KWV" localSheetId="12" hidden="1">#REF!</definedName>
    <definedName name="BEx3UKOCOQG7S1YQ436S997K1KWV" localSheetId="11" hidden="1">#REF!</definedName>
    <definedName name="BEx3UKOCOQG7S1YQ436S997K1KWV" localSheetId="10" hidden="1">#REF!</definedName>
    <definedName name="BEx3UKOCOQG7S1YQ436S997K1KWV" localSheetId="9" hidden="1">#REF!</definedName>
    <definedName name="BEx3UKOCOQG7S1YQ436S997K1KWV" localSheetId="8" hidden="1">#REF!</definedName>
    <definedName name="BEx3UKOCOQG7S1YQ436S997K1KWV" localSheetId="7" hidden="1">#REF!</definedName>
    <definedName name="BEx3UKOCOQG7S1YQ436S997K1KWV" localSheetId="6" hidden="1">#REF!</definedName>
    <definedName name="BEx3UKOCOQG7S1YQ436S997K1KWV" localSheetId="3" hidden="1">#REF!</definedName>
    <definedName name="BEx3UKOCOQG7S1YQ436S997K1KWV" localSheetId="1" hidden="1">#REF!</definedName>
    <definedName name="BEx3UKOCOQG7S1YQ436S997K1KWV" hidden="1">#REF!</definedName>
    <definedName name="BEx3UNISOEXF3OFHT2BUA6P9RBIJ" localSheetId="16" hidden="1">#REF!</definedName>
    <definedName name="BEx3UNISOEXF3OFHT2BUA6P9RBIJ" localSheetId="15" hidden="1">#REF!</definedName>
    <definedName name="BEx3UNISOEXF3OFHT2BUA6P9RBIJ" localSheetId="14" hidden="1">#REF!</definedName>
    <definedName name="BEx3UNISOEXF3OFHT2BUA6P9RBIJ" localSheetId="13" hidden="1">#REF!</definedName>
    <definedName name="BEx3UNISOEXF3OFHT2BUA6P9RBIJ" localSheetId="12" hidden="1">#REF!</definedName>
    <definedName name="BEx3UNISOEXF3OFHT2BUA6P9RBIJ" localSheetId="11" hidden="1">#REF!</definedName>
    <definedName name="BEx3UNISOEXF3OFHT2BUA6P9RBIJ" localSheetId="10" hidden="1">#REF!</definedName>
    <definedName name="BEx3UNISOEXF3OFHT2BUA6P9RBIJ" localSheetId="9" hidden="1">#REF!</definedName>
    <definedName name="BEx3UNISOEXF3OFHT2BUA6P9RBIJ" localSheetId="8" hidden="1">#REF!</definedName>
    <definedName name="BEx3UNISOEXF3OFHT2BUA6P9RBIJ" localSheetId="7" hidden="1">#REF!</definedName>
    <definedName name="BEx3UNISOEXF3OFHT2BUA6P9RBIJ" localSheetId="6" hidden="1">#REF!</definedName>
    <definedName name="BEx3UNISOEXF3OFHT2BUA6P9RBIJ" localSheetId="3" hidden="1">#REF!</definedName>
    <definedName name="BEx3UNISOEXF3OFHT2BUA6P9RBIJ" localSheetId="1" hidden="1">#REF!</definedName>
    <definedName name="BEx3UNISOEXF3OFHT2BUA6P9RBIJ" hidden="1">#REF!</definedName>
    <definedName name="BEx3UYM19VIXLA0EU7LB9NHA77PB" localSheetId="16" hidden="1">#REF!</definedName>
    <definedName name="BEx3UYM19VIXLA0EU7LB9NHA77PB" localSheetId="15" hidden="1">#REF!</definedName>
    <definedName name="BEx3UYM19VIXLA0EU7LB9NHA77PB" localSheetId="14" hidden="1">#REF!</definedName>
    <definedName name="BEx3UYM19VIXLA0EU7LB9NHA77PB" localSheetId="13" hidden="1">#REF!</definedName>
    <definedName name="BEx3UYM19VIXLA0EU7LB9NHA77PB" localSheetId="12" hidden="1">#REF!</definedName>
    <definedName name="BEx3UYM19VIXLA0EU7LB9NHA77PB" localSheetId="11" hidden="1">#REF!</definedName>
    <definedName name="BEx3UYM19VIXLA0EU7LB9NHA77PB" localSheetId="10" hidden="1">#REF!</definedName>
    <definedName name="BEx3UYM19VIXLA0EU7LB9NHA77PB" localSheetId="9" hidden="1">#REF!</definedName>
    <definedName name="BEx3UYM19VIXLA0EU7LB9NHA77PB" localSheetId="8" hidden="1">#REF!</definedName>
    <definedName name="BEx3UYM19VIXLA0EU7LB9NHA77PB" localSheetId="7" hidden="1">#REF!</definedName>
    <definedName name="BEx3UYM19VIXLA0EU7LB9NHA77PB" localSheetId="6" hidden="1">#REF!</definedName>
    <definedName name="BEx3UYM19VIXLA0EU7LB9NHA77PB" localSheetId="3" hidden="1">#REF!</definedName>
    <definedName name="BEx3UYM19VIXLA0EU7LB9NHA77PB" localSheetId="1" hidden="1">#REF!</definedName>
    <definedName name="BEx3UYM19VIXLA0EU7LB9NHA77PB" hidden="1">#REF!</definedName>
    <definedName name="BEx3VML7CG70HPISMVYIUEN3711Q" localSheetId="16" hidden="1">#REF!</definedName>
    <definedName name="BEx3VML7CG70HPISMVYIUEN3711Q" localSheetId="15" hidden="1">#REF!</definedName>
    <definedName name="BEx3VML7CG70HPISMVYIUEN3711Q" localSheetId="14" hidden="1">#REF!</definedName>
    <definedName name="BEx3VML7CG70HPISMVYIUEN3711Q" localSheetId="13" hidden="1">#REF!</definedName>
    <definedName name="BEx3VML7CG70HPISMVYIUEN3711Q" localSheetId="12" hidden="1">#REF!</definedName>
    <definedName name="BEx3VML7CG70HPISMVYIUEN3711Q" localSheetId="11" hidden="1">#REF!</definedName>
    <definedName name="BEx3VML7CG70HPISMVYIUEN3711Q" localSheetId="10" hidden="1">#REF!</definedName>
    <definedName name="BEx3VML7CG70HPISMVYIUEN3711Q" localSheetId="9" hidden="1">#REF!</definedName>
    <definedName name="BEx3VML7CG70HPISMVYIUEN3711Q" localSheetId="8" hidden="1">#REF!</definedName>
    <definedName name="BEx3VML7CG70HPISMVYIUEN3711Q" localSheetId="7" hidden="1">#REF!</definedName>
    <definedName name="BEx3VML7CG70HPISMVYIUEN3711Q" localSheetId="6" hidden="1">#REF!</definedName>
    <definedName name="BEx3VML7CG70HPISMVYIUEN3711Q" localSheetId="3" hidden="1">#REF!</definedName>
    <definedName name="BEx3VML7CG70HPISMVYIUEN3711Q" localSheetId="1" hidden="1">#REF!</definedName>
    <definedName name="BEx3VML7CG70HPISMVYIUEN3711Q" hidden="1">#REF!</definedName>
    <definedName name="BEx56ZID5H04P9AIYLP1OASFGV56" localSheetId="16" hidden="1">#REF!</definedName>
    <definedName name="BEx56ZID5H04P9AIYLP1OASFGV56" localSheetId="15" hidden="1">#REF!</definedName>
    <definedName name="BEx56ZID5H04P9AIYLP1OASFGV56" localSheetId="14" hidden="1">#REF!</definedName>
    <definedName name="BEx56ZID5H04P9AIYLP1OASFGV56" localSheetId="13" hidden="1">#REF!</definedName>
    <definedName name="BEx56ZID5H04P9AIYLP1OASFGV56" localSheetId="12" hidden="1">#REF!</definedName>
    <definedName name="BEx56ZID5H04P9AIYLP1OASFGV56" localSheetId="11" hidden="1">#REF!</definedName>
    <definedName name="BEx56ZID5H04P9AIYLP1OASFGV56" localSheetId="10" hidden="1">#REF!</definedName>
    <definedName name="BEx56ZID5H04P9AIYLP1OASFGV56" localSheetId="9" hidden="1">#REF!</definedName>
    <definedName name="BEx56ZID5H04P9AIYLP1OASFGV56" localSheetId="8" hidden="1">#REF!</definedName>
    <definedName name="BEx56ZID5H04P9AIYLP1OASFGV56" localSheetId="7" hidden="1">#REF!</definedName>
    <definedName name="BEx56ZID5H04P9AIYLP1OASFGV56" localSheetId="6" hidden="1">#REF!</definedName>
    <definedName name="BEx56ZID5H04P9AIYLP1OASFGV56" localSheetId="3" hidden="1">#REF!</definedName>
    <definedName name="BEx56ZID5H04P9AIYLP1OASFGV56" localSheetId="1" hidden="1">#REF!</definedName>
    <definedName name="BEx56ZID5H04P9AIYLP1OASFGV56" hidden="1">#REF!</definedName>
    <definedName name="BEx57ROM8UIFKV5C1BOZWSQQLESO" localSheetId="16" hidden="1">#REF!</definedName>
    <definedName name="BEx57ROM8UIFKV5C1BOZWSQQLESO" localSheetId="15" hidden="1">#REF!</definedName>
    <definedName name="BEx57ROM8UIFKV5C1BOZWSQQLESO" localSheetId="14" hidden="1">#REF!</definedName>
    <definedName name="BEx57ROM8UIFKV5C1BOZWSQQLESO" localSheetId="13" hidden="1">#REF!</definedName>
    <definedName name="BEx57ROM8UIFKV5C1BOZWSQQLESO" localSheetId="12" hidden="1">#REF!</definedName>
    <definedName name="BEx57ROM8UIFKV5C1BOZWSQQLESO" localSheetId="11" hidden="1">#REF!</definedName>
    <definedName name="BEx57ROM8UIFKV5C1BOZWSQQLESO" localSheetId="10" hidden="1">#REF!</definedName>
    <definedName name="BEx57ROM8UIFKV5C1BOZWSQQLESO" localSheetId="9" hidden="1">#REF!</definedName>
    <definedName name="BEx57ROM8UIFKV5C1BOZWSQQLESO" localSheetId="8" hidden="1">#REF!</definedName>
    <definedName name="BEx57ROM8UIFKV5C1BOZWSQQLESO" localSheetId="7" hidden="1">#REF!</definedName>
    <definedName name="BEx57ROM8UIFKV5C1BOZWSQQLESO" localSheetId="6" hidden="1">#REF!</definedName>
    <definedName name="BEx57ROM8UIFKV5C1BOZWSQQLESO" localSheetId="3" hidden="1">#REF!</definedName>
    <definedName name="BEx57ROM8UIFKV5C1BOZWSQQLESO" localSheetId="1" hidden="1">#REF!</definedName>
    <definedName name="BEx57ROM8UIFKV5C1BOZWSQQLESO" hidden="1">#REF!</definedName>
    <definedName name="BEx587EYSS57E3PI8DT973HLJM9E" localSheetId="16" hidden="1">#REF!</definedName>
    <definedName name="BEx587EYSS57E3PI8DT973HLJM9E" localSheetId="15" hidden="1">#REF!</definedName>
    <definedName name="BEx587EYSS57E3PI8DT973HLJM9E" localSheetId="14" hidden="1">#REF!</definedName>
    <definedName name="BEx587EYSS57E3PI8DT973HLJM9E" localSheetId="13" hidden="1">#REF!</definedName>
    <definedName name="BEx587EYSS57E3PI8DT973HLJM9E" localSheetId="12" hidden="1">#REF!</definedName>
    <definedName name="BEx587EYSS57E3PI8DT973HLJM9E" localSheetId="11" hidden="1">#REF!</definedName>
    <definedName name="BEx587EYSS57E3PI8DT973HLJM9E" localSheetId="10" hidden="1">#REF!</definedName>
    <definedName name="BEx587EYSS57E3PI8DT973HLJM9E" localSheetId="9" hidden="1">#REF!</definedName>
    <definedName name="BEx587EYSS57E3PI8DT973HLJM9E" localSheetId="8" hidden="1">#REF!</definedName>
    <definedName name="BEx587EYSS57E3PI8DT973HLJM9E" localSheetId="7" hidden="1">#REF!</definedName>
    <definedName name="BEx587EYSS57E3PI8DT973HLJM9E" localSheetId="6" hidden="1">#REF!</definedName>
    <definedName name="BEx587EYSS57E3PI8DT973HLJM9E" localSheetId="3" hidden="1">#REF!</definedName>
    <definedName name="BEx587EYSS57E3PI8DT973HLJM9E" localSheetId="1" hidden="1">#REF!</definedName>
    <definedName name="BEx587EYSS57E3PI8DT973HLJM9E" hidden="1">#REF!</definedName>
    <definedName name="BEx587KFQ3VKCOCY1SA5F24PQGUI" localSheetId="16" hidden="1">#REF!</definedName>
    <definedName name="BEx587KFQ3VKCOCY1SA5F24PQGUI" localSheetId="15" hidden="1">#REF!</definedName>
    <definedName name="BEx587KFQ3VKCOCY1SA5F24PQGUI" localSheetId="14" hidden="1">#REF!</definedName>
    <definedName name="BEx587KFQ3VKCOCY1SA5F24PQGUI" localSheetId="13" hidden="1">#REF!</definedName>
    <definedName name="BEx587KFQ3VKCOCY1SA5F24PQGUI" localSheetId="12" hidden="1">#REF!</definedName>
    <definedName name="BEx587KFQ3VKCOCY1SA5F24PQGUI" localSheetId="11" hidden="1">#REF!</definedName>
    <definedName name="BEx587KFQ3VKCOCY1SA5F24PQGUI" localSheetId="10" hidden="1">#REF!</definedName>
    <definedName name="BEx587KFQ3VKCOCY1SA5F24PQGUI" localSheetId="9" hidden="1">#REF!</definedName>
    <definedName name="BEx587KFQ3VKCOCY1SA5F24PQGUI" localSheetId="8" hidden="1">#REF!</definedName>
    <definedName name="BEx587KFQ3VKCOCY1SA5F24PQGUI" localSheetId="7" hidden="1">#REF!</definedName>
    <definedName name="BEx587KFQ3VKCOCY1SA5F24PQGUI" localSheetId="6" hidden="1">#REF!</definedName>
    <definedName name="BEx587KFQ3VKCOCY1SA5F24PQGUI" localSheetId="3" hidden="1">#REF!</definedName>
    <definedName name="BEx587KFQ3VKCOCY1SA5F24PQGUI" localSheetId="1" hidden="1">#REF!</definedName>
    <definedName name="BEx587KFQ3VKCOCY1SA5F24PQGUI" hidden="1">#REF!</definedName>
    <definedName name="BEx58O780PQ05NF0Z1SKKRB3N099" localSheetId="16" hidden="1">#REF!</definedName>
    <definedName name="BEx58O780PQ05NF0Z1SKKRB3N099" localSheetId="15" hidden="1">#REF!</definedName>
    <definedName name="BEx58O780PQ05NF0Z1SKKRB3N099" localSheetId="14" hidden="1">#REF!</definedName>
    <definedName name="BEx58O780PQ05NF0Z1SKKRB3N099" localSheetId="13" hidden="1">#REF!</definedName>
    <definedName name="BEx58O780PQ05NF0Z1SKKRB3N099" localSheetId="12" hidden="1">#REF!</definedName>
    <definedName name="BEx58O780PQ05NF0Z1SKKRB3N099" localSheetId="11" hidden="1">#REF!</definedName>
    <definedName name="BEx58O780PQ05NF0Z1SKKRB3N099" localSheetId="10" hidden="1">#REF!</definedName>
    <definedName name="BEx58O780PQ05NF0Z1SKKRB3N099" localSheetId="9" hidden="1">#REF!</definedName>
    <definedName name="BEx58O780PQ05NF0Z1SKKRB3N099" localSheetId="8" hidden="1">#REF!</definedName>
    <definedName name="BEx58O780PQ05NF0Z1SKKRB3N099" localSheetId="7" hidden="1">#REF!</definedName>
    <definedName name="BEx58O780PQ05NF0Z1SKKRB3N099" localSheetId="6" hidden="1">#REF!</definedName>
    <definedName name="BEx58O780PQ05NF0Z1SKKRB3N099" localSheetId="3" hidden="1">#REF!</definedName>
    <definedName name="BEx58O780PQ05NF0Z1SKKRB3N099" localSheetId="1" hidden="1">#REF!</definedName>
    <definedName name="BEx58O780PQ05NF0Z1SKKRB3N099" hidden="1">#REF!</definedName>
    <definedName name="BEx58W57CTL8HFK3U7ZRFYZR6MXE" localSheetId="16" hidden="1">#REF!</definedName>
    <definedName name="BEx58W57CTL8HFK3U7ZRFYZR6MXE" localSheetId="15" hidden="1">#REF!</definedName>
    <definedName name="BEx58W57CTL8HFK3U7ZRFYZR6MXE" localSheetId="14" hidden="1">#REF!</definedName>
    <definedName name="BEx58W57CTL8HFK3U7ZRFYZR6MXE" localSheetId="13" hidden="1">#REF!</definedName>
    <definedName name="BEx58W57CTL8HFK3U7ZRFYZR6MXE" localSheetId="12" hidden="1">#REF!</definedName>
    <definedName name="BEx58W57CTL8HFK3U7ZRFYZR6MXE" localSheetId="11" hidden="1">#REF!</definedName>
    <definedName name="BEx58W57CTL8HFK3U7ZRFYZR6MXE" localSheetId="10" hidden="1">#REF!</definedName>
    <definedName name="BEx58W57CTL8HFK3U7ZRFYZR6MXE" localSheetId="9" hidden="1">#REF!</definedName>
    <definedName name="BEx58W57CTL8HFK3U7ZRFYZR6MXE" localSheetId="8" hidden="1">#REF!</definedName>
    <definedName name="BEx58W57CTL8HFK3U7ZRFYZR6MXE" localSheetId="7" hidden="1">#REF!</definedName>
    <definedName name="BEx58W57CTL8HFK3U7ZRFYZR6MXE" localSheetId="6" hidden="1">#REF!</definedName>
    <definedName name="BEx58W57CTL8HFK3U7ZRFYZR6MXE" localSheetId="3" hidden="1">#REF!</definedName>
    <definedName name="BEx58W57CTL8HFK3U7ZRFYZR6MXE" localSheetId="1" hidden="1">#REF!</definedName>
    <definedName name="BEx58W57CTL8HFK3U7ZRFYZR6MXE" hidden="1">#REF!</definedName>
    <definedName name="BEx58XHO7ZULLF2EUD7YIS0MGQJ5" localSheetId="16" hidden="1">#REF!</definedName>
    <definedName name="BEx58XHO7ZULLF2EUD7YIS0MGQJ5" localSheetId="15" hidden="1">#REF!</definedName>
    <definedName name="BEx58XHO7ZULLF2EUD7YIS0MGQJ5" localSheetId="14" hidden="1">#REF!</definedName>
    <definedName name="BEx58XHO7ZULLF2EUD7YIS0MGQJ5" localSheetId="13" hidden="1">#REF!</definedName>
    <definedName name="BEx58XHO7ZULLF2EUD7YIS0MGQJ5" localSheetId="12" hidden="1">#REF!</definedName>
    <definedName name="BEx58XHO7ZULLF2EUD7YIS0MGQJ5" localSheetId="11" hidden="1">#REF!</definedName>
    <definedName name="BEx58XHO7ZULLF2EUD7YIS0MGQJ5" localSheetId="10" hidden="1">#REF!</definedName>
    <definedName name="BEx58XHO7ZULLF2EUD7YIS0MGQJ5" localSheetId="9" hidden="1">#REF!</definedName>
    <definedName name="BEx58XHO7ZULLF2EUD7YIS0MGQJ5" localSheetId="8" hidden="1">#REF!</definedName>
    <definedName name="BEx58XHO7ZULLF2EUD7YIS0MGQJ5" localSheetId="7" hidden="1">#REF!</definedName>
    <definedName name="BEx58XHO7ZULLF2EUD7YIS0MGQJ5" localSheetId="6" hidden="1">#REF!</definedName>
    <definedName name="BEx58XHO7ZULLF2EUD7YIS0MGQJ5" localSheetId="3" hidden="1">#REF!</definedName>
    <definedName name="BEx58XHO7ZULLF2EUD7YIS0MGQJ5" localSheetId="1" hidden="1">#REF!</definedName>
    <definedName name="BEx58XHO7ZULLF2EUD7YIS0MGQJ5" hidden="1">#REF!</definedName>
    <definedName name="BEx58ZAFNTMGBNDH52VUYXLRJO7P" localSheetId="16" hidden="1">#REF!</definedName>
    <definedName name="BEx58ZAFNTMGBNDH52VUYXLRJO7P" localSheetId="15" hidden="1">#REF!</definedName>
    <definedName name="BEx58ZAFNTMGBNDH52VUYXLRJO7P" localSheetId="14" hidden="1">#REF!</definedName>
    <definedName name="BEx58ZAFNTMGBNDH52VUYXLRJO7P" localSheetId="13" hidden="1">#REF!</definedName>
    <definedName name="BEx58ZAFNTMGBNDH52VUYXLRJO7P" localSheetId="12" hidden="1">#REF!</definedName>
    <definedName name="BEx58ZAFNTMGBNDH52VUYXLRJO7P" localSheetId="11" hidden="1">#REF!</definedName>
    <definedName name="BEx58ZAFNTMGBNDH52VUYXLRJO7P" localSheetId="10" hidden="1">#REF!</definedName>
    <definedName name="BEx58ZAFNTMGBNDH52VUYXLRJO7P" localSheetId="9" hidden="1">#REF!</definedName>
    <definedName name="BEx58ZAFNTMGBNDH52VUYXLRJO7P" localSheetId="8" hidden="1">#REF!</definedName>
    <definedName name="BEx58ZAFNTMGBNDH52VUYXLRJO7P" localSheetId="7" hidden="1">#REF!</definedName>
    <definedName name="BEx58ZAFNTMGBNDH52VUYXLRJO7P" localSheetId="6" hidden="1">#REF!</definedName>
    <definedName name="BEx58ZAFNTMGBNDH52VUYXLRJO7P" localSheetId="3" hidden="1">#REF!</definedName>
    <definedName name="BEx58ZAFNTMGBNDH52VUYXLRJO7P" localSheetId="1" hidden="1">#REF!</definedName>
    <definedName name="BEx58ZAFNTMGBNDH52VUYXLRJO7P" hidden="1">#REF!</definedName>
    <definedName name="BEx58ZW0HAIGIPEX9CVA1PQQTR6X" localSheetId="16" hidden="1">#REF!</definedName>
    <definedName name="BEx58ZW0HAIGIPEX9CVA1PQQTR6X" localSheetId="15" hidden="1">#REF!</definedName>
    <definedName name="BEx58ZW0HAIGIPEX9CVA1PQQTR6X" localSheetId="14" hidden="1">#REF!</definedName>
    <definedName name="BEx58ZW0HAIGIPEX9CVA1PQQTR6X" localSheetId="13" hidden="1">#REF!</definedName>
    <definedName name="BEx58ZW0HAIGIPEX9CVA1PQQTR6X" localSheetId="12" hidden="1">#REF!</definedName>
    <definedName name="BEx58ZW0HAIGIPEX9CVA1PQQTR6X" localSheetId="11" hidden="1">#REF!</definedName>
    <definedName name="BEx58ZW0HAIGIPEX9CVA1PQQTR6X" localSheetId="10" hidden="1">#REF!</definedName>
    <definedName name="BEx58ZW0HAIGIPEX9CVA1PQQTR6X" localSheetId="9" hidden="1">#REF!</definedName>
    <definedName name="BEx58ZW0HAIGIPEX9CVA1PQQTR6X" localSheetId="8" hidden="1">#REF!</definedName>
    <definedName name="BEx58ZW0HAIGIPEX9CVA1PQQTR6X" localSheetId="7" hidden="1">#REF!</definedName>
    <definedName name="BEx58ZW0HAIGIPEX9CVA1PQQTR6X" localSheetId="6" hidden="1">#REF!</definedName>
    <definedName name="BEx58ZW0HAIGIPEX9CVA1PQQTR6X" localSheetId="3" hidden="1">#REF!</definedName>
    <definedName name="BEx58ZW0HAIGIPEX9CVA1PQQTR6X" localSheetId="1" hidden="1">#REF!</definedName>
    <definedName name="BEx58ZW0HAIGIPEX9CVA1PQQTR6X" hidden="1">#REF!</definedName>
    <definedName name="BEx593SAFVYKW7V61D9COEZJXDA7" localSheetId="16" hidden="1">#REF!</definedName>
    <definedName name="BEx593SAFVYKW7V61D9COEZJXDA7" localSheetId="15" hidden="1">#REF!</definedName>
    <definedName name="BEx593SAFVYKW7V61D9COEZJXDA7" localSheetId="14" hidden="1">#REF!</definedName>
    <definedName name="BEx593SAFVYKW7V61D9COEZJXDA7" localSheetId="13" hidden="1">#REF!</definedName>
    <definedName name="BEx593SAFVYKW7V61D9COEZJXDA7" localSheetId="12" hidden="1">#REF!</definedName>
    <definedName name="BEx593SAFVYKW7V61D9COEZJXDA7" localSheetId="11" hidden="1">#REF!</definedName>
    <definedName name="BEx593SAFVYKW7V61D9COEZJXDA7" localSheetId="10" hidden="1">#REF!</definedName>
    <definedName name="BEx593SAFVYKW7V61D9COEZJXDA7" localSheetId="9" hidden="1">#REF!</definedName>
    <definedName name="BEx593SAFVYKW7V61D9COEZJXDA7" localSheetId="8" hidden="1">#REF!</definedName>
    <definedName name="BEx593SAFVYKW7V61D9COEZJXDA7" localSheetId="7" hidden="1">#REF!</definedName>
    <definedName name="BEx593SAFVYKW7V61D9COEZJXDA7" localSheetId="6" hidden="1">#REF!</definedName>
    <definedName name="BEx593SAFVYKW7V61D9COEZJXDA7" localSheetId="3" hidden="1">#REF!</definedName>
    <definedName name="BEx593SAFVYKW7V61D9COEZJXDA7" localSheetId="1" hidden="1">#REF!</definedName>
    <definedName name="BEx593SAFVYKW7V61D9COEZJXDA7" hidden="1">#REF!</definedName>
    <definedName name="BEx59BA1KH3RG6K1LHL7YS2VB79N" localSheetId="16" hidden="1">#REF!</definedName>
    <definedName name="BEx59BA1KH3RG6K1LHL7YS2VB79N" localSheetId="15" hidden="1">#REF!</definedName>
    <definedName name="BEx59BA1KH3RG6K1LHL7YS2VB79N" localSheetId="14" hidden="1">#REF!</definedName>
    <definedName name="BEx59BA1KH3RG6K1LHL7YS2VB79N" localSheetId="13" hidden="1">#REF!</definedName>
    <definedName name="BEx59BA1KH3RG6K1LHL7YS2VB79N" localSheetId="12" hidden="1">#REF!</definedName>
    <definedName name="BEx59BA1KH3RG6K1LHL7YS2VB79N" localSheetId="11" hidden="1">#REF!</definedName>
    <definedName name="BEx59BA1KH3RG6K1LHL7YS2VB79N" localSheetId="10" hidden="1">#REF!</definedName>
    <definedName name="BEx59BA1KH3RG6K1LHL7YS2VB79N" localSheetId="9" hidden="1">#REF!</definedName>
    <definedName name="BEx59BA1KH3RG6K1LHL7YS2VB79N" localSheetId="8" hidden="1">#REF!</definedName>
    <definedName name="BEx59BA1KH3RG6K1LHL7YS2VB79N" localSheetId="7" hidden="1">#REF!</definedName>
    <definedName name="BEx59BA1KH3RG6K1LHL7YS2VB79N" localSheetId="6" hidden="1">#REF!</definedName>
    <definedName name="BEx59BA1KH3RG6K1LHL7YS2VB79N" localSheetId="3" hidden="1">#REF!</definedName>
    <definedName name="BEx59BA1KH3RG6K1LHL7YS2VB79N" localSheetId="1" hidden="1">#REF!</definedName>
    <definedName name="BEx59BA1KH3RG6K1LHL7YS2VB79N" hidden="1">#REF!</definedName>
    <definedName name="BEx59DDIU0AMFOY94NSP1ULST8JD" localSheetId="16" hidden="1">#REF!</definedName>
    <definedName name="BEx59DDIU0AMFOY94NSP1ULST8JD" localSheetId="15" hidden="1">#REF!</definedName>
    <definedName name="BEx59DDIU0AMFOY94NSP1ULST8JD" localSheetId="14" hidden="1">#REF!</definedName>
    <definedName name="BEx59DDIU0AMFOY94NSP1ULST8JD" localSheetId="13" hidden="1">#REF!</definedName>
    <definedName name="BEx59DDIU0AMFOY94NSP1ULST8JD" localSheetId="12" hidden="1">#REF!</definedName>
    <definedName name="BEx59DDIU0AMFOY94NSP1ULST8JD" localSheetId="11" hidden="1">#REF!</definedName>
    <definedName name="BEx59DDIU0AMFOY94NSP1ULST8JD" localSheetId="10" hidden="1">#REF!</definedName>
    <definedName name="BEx59DDIU0AMFOY94NSP1ULST8JD" localSheetId="9" hidden="1">#REF!</definedName>
    <definedName name="BEx59DDIU0AMFOY94NSP1ULST8JD" localSheetId="8" hidden="1">#REF!</definedName>
    <definedName name="BEx59DDIU0AMFOY94NSP1ULST8JD" localSheetId="7" hidden="1">#REF!</definedName>
    <definedName name="BEx59DDIU0AMFOY94NSP1ULST8JD" localSheetId="6" hidden="1">#REF!</definedName>
    <definedName name="BEx59DDIU0AMFOY94NSP1ULST8JD" localSheetId="3" hidden="1">#REF!</definedName>
    <definedName name="BEx59DDIU0AMFOY94NSP1ULST8JD" localSheetId="1" hidden="1">#REF!</definedName>
    <definedName name="BEx59DDIU0AMFOY94NSP1ULST8JD" hidden="1">#REF!</definedName>
    <definedName name="BEx59E9WABJP2TN71QAIKK79HPK9" localSheetId="16" hidden="1">#REF!</definedName>
    <definedName name="BEx59E9WABJP2TN71QAIKK79HPK9" localSheetId="15" hidden="1">#REF!</definedName>
    <definedName name="BEx59E9WABJP2TN71QAIKK79HPK9" localSheetId="14" hidden="1">#REF!</definedName>
    <definedName name="BEx59E9WABJP2TN71QAIKK79HPK9" localSheetId="13" hidden="1">#REF!</definedName>
    <definedName name="BEx59E9WABJP2TN71QAIKK79HPK9" localSheetId="12" hidden="1">#REF!</definedName>
    <definedName name="BEx59E9WABJP2TN71QAIKK79HPK9" localSheetId="11" hidden="1">#REF!</definedName>
    <definedName name="BEx59E9WABJP2TN71QAIKK79HPK9" localSheetId="10" hidden="1">#REF!</definedName>
    <definedName name="BEx59E9WABJP2TN71QAIKK79HPK9" localSheetId="9" hidden="1">#REF!</definedName>
    <definedName name="BEx59E9WABJP2TN71QAIKK79HPK9" localSheetId="8" hidden="1">#REF!</definedName>
    <definedName name="BEx59E9WABJP2TN71QAIKK79HPK9" localSheetId="7" hidden="1">#REF!</definedName>
    <definedName name="BEx59E9WABJP2TN71QAIKK79HPK9" localSheetId="6" hidden="1">#REF!</definedName>
    <definedName name="BEx59E9WABJP2TN71QAIKK79HPK9" localSheetId="3" hidden="1">#REF!</definedName>
    <definedName name="BEx59E9WABJP2TN71QAIKK79HPK9" localSheetId="1" hidden="1">#REF!</definedName>
    <definedName name="BEx59E9WABJP2TN71QAIKK79HPK9" hidden="1">#REF!</definedName>
    <definedName name="BEx59F0T17A80RNLNSZNFX8NAO8Y" localSheetId="16" hidden="1">#REF!</definedName>
    <definedName name="BEx59F0T17A80RNLNSZNFX8NAO8Y" localSheetId="15" hidden="1">#REF!</definedName>
    <definedName name="BEx59F0T17A80RNLNSZNFX8NAO8Y" localSheetId="14" hidden="1">#REF!</definedName>
    <definedName name="BEx59F0T17A80RNLNSZNFX8NAO8Y" localSheetId="13" hidden="1">#REF!</definedName>
    <definedName name="BEx59F0T17A80RNLNSZNFX8NAO8Y" localSheetId="12" hidden="1">#REF!</definedName>
    <definedName name="BEx59F0T17A80RNLNSZNFX8NAO8Y" localSheetId="11" hidden="1">#REF!</definedName>
    <definedName name="BEx59F0T17A80RNLNSZNFX8NAO8Y" localSheetId="10" hidden="1">#REF!</definedName>
    <definedName name="BEx59F0T17A80RNLNSZNFX8NAO8Y" localSheetId="9" hidden="1">#REF!</definedName>
    <definedName name="BEx59F0T17A80RNLNSZNFX8NAO8Y" localSheetId="8" hidden="1">#REF!</definedName>
    <definedName name="BEx59F0T17A80RNLNSZNFX8NAO8Y" localSheetId="7" hidden="1">#REF!</definedName>
    <definedName name="BEx59F0T17A80RNLNSZNFX8NAO8Y" localSheetId="6" hidden="1">#REF!</definedName>
    <definedName name="BEx59F0T17A80RNLNSZNFX8NAO8Y" localSheetId="3" hidden="1">#REF!</definedName>
    <definedName name="BEx59F0T17A80RNLNSZNFX8NAO8Y" localSheetId="1" hidden="1">#REF!</definedName>
    <definedName name="BEx59F0T17A80RNLNSZNFX8NAO8Y" hidden="1">#REF!</definedName>
    <definedName name="BEx59P7MAPNU129ZTC5H3EH892G1" localSheetId="16" hidden="1">#REF!</definedName>
    <definedName name="BEx59P7MAPNU129ZTC5H3EH892G1" localSheetId="15" hidden="1">#REF!</definedName>
    <definedName name="BEx59P7MAPNU129ZTC5H3EH892G1" localSheetId="14" hidden="1">#REF!</definedName>
    <definedName name="BEx59P7MAPNU129ZTC5H3EH892G1" localSheetId="13" hidden="1">#REF!</definedName>
    <definedName name="BEx59P7MAPNU129ZTC5H3EH892G1" localSheetId="12" hidden="1">#REF!</definedName>
    <definedName name="BEx59P7MAPNU129ZTC5H3EH892G1" localSheetId="11" hidden="1">#REF!</definedName>
    <definedName name="BEx59P7MAPNU129ZTC5H3EH892G1" localSheetId="10" hidden="1">#REF!</definedName>
    <definedName name="BEx59P7MAPNU129ZTC5H3EH892G1" localSheetId="9" hidden="1">#REF!</definedName>
    <definedName name="BEx59P7MAPNU129ZTC5H3EH892G1" localSheetId="8" hidden="1">#REF!</definedName>
    <definedName name="BEx59P7MAPNU129ZTC5H3EH892G1" localSheetId="7" hidden="1">#REF!</definedName>
    <definedName name="BEx59P7MAPNU129ZTC5H3EH892G1" localSheetId="6" hidden="1">#REF!</definedName>
    <definedName name="BEx59P7MAPNU129ZTC5H3EH892G1" localSheetId="3" hidden="1">#REF!</definedName>
    <definedName name="BEx59P7MAPNU129ZTC5H3EH892G1" localSheetId="1" hidden="1">#REF!</definedName>
    <definedName name="BEx59P7MAPNU129ZTC5H3EH892G1" hidden="1">#REF!</definedName>
    <definedName name="BEx5A11WZRQSIE089QE119AOX9ZG" localSheetId="16" hidden="1">#REF!</definedName>
    <definedName name="BEx5A11WZRQSIE089QE119AOX9ZG" localSheetId="15" hidden="1">#REF!</definedName>
    <definedName name="BEx5A11WZRQSIE089QE119AOX9ZG" localSheetId="14" hidden="1">#REF!</definedName>
    <definedName name="BEx5A11WZRQSIE089QE119AOX9ZG" localSheetId="13" hidden="1">#REF!</definedName>
    <definedName name="BEx5A11WZRQSIE089QE119AOX9ZG" localSheetId="12" hidden="1">#REF!</definedName>
    <definedName name="BEx5A11WZRQSIE089QE119AOX9ZG" localSheetId="11" hidden="1">#REF!</definedName>
    <definedName name="BEx5A11WZRQSIE089QE119AOX9ZG" localSheetId="10" hidden="1">#REF!</definedName>
    <definedName name="BEx5A11WZRQSIE089QE119AOX9ZG" localSheetId="9" hidden="1">#REF!</definedName>
    <definedName name="BEx5A11WZRQSIE089QE119AOX9ZG" localSheetId="8" hidden="1">#REF!</definedName>
    <definedName name="BEx5A11WZRQSIE089QE119AOX9ZG" localSheetId="7" hidden="1">#REF!</definedName>
    <definedName name="BEx5A11WZRQSIE089QE119AOX9ZG" localSheetId="6" hidden="1">#REF!</definedName>
    <definedName name="BEx5A11WZRQSIE089QE119AOX9ZG" localSheetId="3" hidden="1">#REF!</definedName>
    <definedName name="BEx5A11WZRQSIE089QE119AOX9ZG" localSheetId="1" hidden="1">#REF!</definedName>
    <definedName name="BEx5A11WZRQSIE089QE119AOX9ZG" hidden="1">#REF!</definedName>
    <definedName name="BEx5A7CIGCOTHJKHGUBDZG91JGPZ" localSheetId="16" hidden="1">#REF!</definedName>
    <definedName name="BEx5A7CIGCOTHJKHGUBDZG91JGPZ" localSheetId="15" hidden="1">#REF!</definedName>
    <definedName name="BEx5A7CIGCOTHJKHGUBDZG91JGPZ" localSheetId="14" hidden="1">#REF!</definedName>
    <definedName name="BEx5A7CIGCOTHJKHGUBDZG91JGPZ" localSheetId="13" hidden="1">#REF!</definedName>
    <definedName name="BEx5A7CIGCOTHJKHGUBDZG91JGPZ" localSheetId="12" hidden="1">#REF!</definedName>
    <definedName name="BEx5A7CIGCOTHJKHGUBDZG91JGPZ" localSheetId="11" hidden="1">#REF!</definedName>
    <definedName name="BEx5A7CIGCOTHJKHGUBDZG91JGPZ" localSheetId="10" hidden="1">#REF!</definedName>
    <definedName name="BEx5A7CIGCOTHJKHGUBDZG91JGPZ" localSheetId="9" hidden="1">#REF!</definedName>
    <definedName name="BEx5A7CIGCOTHJKHGUBDZG91JGPZ" localSheetId="8" hidden="1">#REF!</definedName>
    <definedName name="BEx5A7CIGCOTHJKHGUBDZG91JGPZ" localSheetId="7" hidden="1">#REF!</definedName>
    <definedName name="BEx5A7CIGCOTHJKHGUBDZG91JGPZ" localSheetId="6" hidden="1">#REF!</definedName>
    <definedName name="BEx5A7CIGCOTHJKHGUBDZG91JGPZ" localSheetId="3" hidden="1">#REF!</definedName>
    <definedName name="BEx5A7CIGCOTHJKHGUBDZG91JGPZ" localSheetId="1" hidden="1">#REF!</definedName>
    <definedName name="BEx5A7CIGCOTHJKHGUBDZG91JGPZ" hidden="1">#REF!</definedName>
    <definedName name="BEx5A8UFLT2SWVSG5COFA9B8P376" localSheetId="16" hidden="1">#REF!</definedName>
    <definedName name="BEx5A8UFLT2SWVSG5COFA9B8P376" localSheetId="15" hidden="1">#REF!</definedName>
    <definedName name="BEx5A8UFLT2SWVSG5COFA9B8P376" localSheetId="14" hidden="1">#REF!</definedName>
    <definedName name="BEx5A8UFLT2SWVSG5COFA9B8P376" localSheetId="13" hidden="1">#REF!</definedName>
    <definedName name="BEx5A8UFLT2SWVSG5COFA9B8P376" localSheetId="12" hidden="1">#REF!</definedName>
    <definedName name="BEx5A8UFLT2SWVSG5COFA9B8P376" localSheetId="11" hidden="1">#REF!</definedName>
    <definedName name="BEx5A8UFLT2SWVSG5COFA9B8P376" localSheetId="10" hidden="1">#REF!</definedName>
    <definedName name="BEx5A8UFLT2SWVSG5COFA9B8P376" localSheetId="9" hidden="1">#REF!</definedName>
    <definedName name="BEx5A8UFLT2SWVSG5COFA9B8P376" localSheetId="8" hidden="1">#REF!</definedName>
    <definedName name="BEx5A8UFLT2SWVSG5COFA9B8P376" localSheetId="7" hidden="1">#REF!</definedName>
    <definedName name="BEx5A8UFLT2SWVSG5COFA9B8P376" localSheetId="6" hidden="1">#REF!</definedName>
    <definedName name="BEx5A8UFLT2SWVSG5COFA9B8P376" localSheetId="3" hidden="1">#REF!</definedName>
    <definedName name="BEx5A8UFLT2SWVSG5COFA9B8P376" localSheetId="1" hidden="1">#REF!</definedName>
    <definedName name="BEx5A8UFLT2SWVSG5COFA9B8P376" hidden="1">#REF!</definedName>
    <definedName name="BEx5ABUBK8WJV1WILGYU9A7CO0KI" localSheetId="16" hidden="1">#REF!</definedName>
    <definedName name="BEx5ABUBK8WJV1WILGYU9A7CO0KI" localSheetId="15" hidden="1">#REF!</definedName>
    <definedName name="BEx5ABUBK8WJV1WILGYU9A7CO0KI" localSheetId="14" hidden="1">#REF!</definedName>
    <definedName name="BEx5ABUBK8WJV1WILGYU9A7CO0KI" localSheetId="13" hidden="1">#REF!</definedName>
    <definedName name="BEx5ABUBK8WJV1WILGYU9A7CO0KI" localSheetId="12" hidden="1">#REF!</definedName>
    <definedName name="BEx5ABUBK8WJV1WILGYU9A7CO0KI" localSheetId="11" hidden="1">#REF!</definedName>
    <definedName name="BEx5ABUBK8WJV1WILGYU9A7CO0KI" localSheetId="10" hidden="1">#REF!</definedName>
    <definedName name="BEx5ABUBK8WJV1WILGYU9A7CO0KI" localSheetId="9" hidden="1">#REF!</definedName>
    <definedName name="BEx5ABUBK8WJV1WILGYU9A7CO0KI" localSheetId="8" hidden="1">#REF!</definedName>
    <definedName name="BEx5ABUBK8WJV1WILGYU9A7CO0KI" localSheetId="7" hidden="1">#REF!</definedName>
    <definedName name="BEx5ABUBK8WJV1WILGYU9A7CO0KI" localSheetId="6" hidden="1">#REF!</definedName>
    <definedName name="BEx5ABUBK8WJV1WILGYU9A7CO0KI" localSheetId="3" hidden="1">#REF!</definedName>
    <definedName name="BEx5ABUBK8WJV1WILGYU9A7CO0KI" localSheetId="1" hidden="1">#REF!</definedName>
    <definedName name="BEx5ABUBK8WJV1WILGYU9A7CO0KI" hidden="1">#REF!</definedName>
    <definedName name="BEx5AFFTN3IXIBHDKM0FYC4OFL1S" localSheetId="16" hidden="1">#REF!</definedName>
    <definedName name="BEx5AFFTN3IXIBHDKM0FYC4OFL1S" localSheetId="15" hidden="1">#REF!</definedName>
    <definedName name="BEx5AFFTN3IXIBHDKM0FYC4OFL1S" localSheetId="14" hidden="1">#REF!</definedName>
    <definedName name="BEx5AFFTN3IXIBHDKM0FYC4OFL1S" localSheetId="13" hidden="1">#REF!</definedName>
    <definedName name="BEx5AFFTN3IXIBHDKM0FYC4OFL1S" localSheetId="12" hidden="1">#REF!</definedName>
    <definedName name="BEx5AFFTN3IXIBHDKM0FYC4OFL1S" localSheetId="11" hidden="1">#REF!</definedName>
    <definedName name="BEx5AFFTN3IXIBHDKM0FYC4OFL1S" localSheetId="10" hidden="1">#REF!</definedName>
    <definedName name="BEx5AFFTN3IXIBHDKM0FYC4OFL1S" localSheetId="9" hidden="1">#REF!</definedName>
    <definedName name="BEx5AFFTN3IXIBHDKM0FYC4OFL1S" localSheetId="8" hidden="1">#REF!</definedName>
    <definedName name="BEx5AFFTN3IXIBHDKM0FYC4OFL1S" localSheetId="7" hidden="1">#REF!</definedName>
    <definedName name="BEx5AFFTN3IXIBHDKM0FYC4OFL1S" localSheetId="6" hidden="1">#REF!</definedName>
    <definedName name="BEx5AFFTN3IXIBHDKM0FYC4OFL1S" localSheetId="3" hidden="1">#REF!</definedName>
    <definedName name="BEx5AFFTN3IXIBHDKM0FYC4OFL1S" localSheetId="1" hidden="1">#REF!</definedName>
    <definedName name="BEx5AFFTN3IXIBHDKM0FYC4OFL1S" hidden="1">#REF!</definedName>
    <definedName name="BEx5AOFIO8KVRHIZ1RII337AA8ML" localSheetId="16" hidden="1">#REF!</definedName>
    <definedName name="BEx5AOFIO8KVRHIZ1RII337AA8ML" localSheetId="15" hidden="1">#REF!</definedName>
    <definedName name="BEx5AOFIO8KVRHIZ1RII337AA8ML" localSheetId="14" hidden="1">#REF!</definedName>
    <definedName name="BEx5AOFIO8KVRHIZ1RII337AA8ML" localSheetId="13" hidden="1">#REF!</definedName>
    <definedName name="BEx5AOFIO8KVRHIZ1RII337AA8ML" localSheetId="12" hidden="1">#REF!</definedName>
    <definedName name="BEx5AOFIO8KVRHIZ1RII337AA8ML" localSheetId="11" hidden="1">#REF!</definedName>
    <definedName name="BEx5AOFIO8KVRHIZ1RII337AA8ML" localSheetId="10" hidden="1">#REF!</definedName>
    <definedName name="BEx5AOFIO8KVRHIZ1RII337AA8ML" localSheetId="9" hidden="1">#REF!</definedName>
    <definedName name="BEx5AOFIO8KVRHIZ1RII337AA8ML" localSheetId="8" hidden="1">#REF!</definedName>
    <definedName name="BEx5AOFIO8KVRHIZ1RII337AA8ML" localSheetId="7" hidden="1">#REF!</definedName>
    <definedName name="BEx5AOFIO8KVRHIZ1RII337AA8ML" localSheetId="6" hidden="1">#REF!</definedName>
    <definedName name="BEx5AOFIO8KVRHIZ1RII337AA8ML" localSheetId="3" hidden="1">#REF!</definedName>
    <definedName name="BEx5AOFIO8KVRHIZ1RII337AA8ML" localSheetId="1" hidden="1">#REF!</definedName>
    <definedName name="BEx5AOFIO8KVRHIZ1RII337AA8ML" hidden="1">#REF!</definedName>
    <definedName name="BEx5APRZ66L5BWHFE8E4YYNEDTI4" localSheetId="16" hidden="1">#REF!</definedName>
    <definedName name="BEx5APRZ66L5BWHFE8E4YYNEDTI4" localSheetId="15" hidden="1">#REF!</definedName>
    <definedName name="BEx5APRZ66L5BWHFE8E4YYNEDTI4" localSheetId="14" hidden="1">#REF!</definedName>
    <definedName name="BEx5APRZ66L5BWHFE8E4YYNEDTI4" localSheetId="13" hidden="1">#REF!</definedName>
    <definedName name="BEx5APRZ66L5BWHFE8E4YYNEDTI4" localSheetId="12" hidden="1">#REF!</definedName>
    <definedName name="BEx5APRZ66L5BWHFE8E4YYNEDTI4" localSheetId="11" hidden="1">#REF!</definedName>
    <definedName name="BEx5APRZ66L5BWHFE8E4YYNEDTI4" localSheetId="10" hidden="1">#REF!</definedName>
    <definedName name="BEx5APRZ66L5BWHFE8E4YYNEDTI4" localSheetId="9" hidden="1">#REF!</definedName>
    <definedName name="BEx5APRZ66L5BWHFE8E4YYNEDTI4" localSheetId="8" hidden="1">#REF!</definedName>
    <definedName name="BEx5APRZ66L5BWHFE8E4YYNEDTI4" localSheetId="7" hidden="1">#REF!</definedName>
    <definedName name="BEx5APRZ66L5BWHFE8E4YYNEDTI4" localSheetId="6" hidden="1">#REF!</definedName>
    <definedName name="BEx5APRZ66L5BWHFE8E4YYNEDTI4" localSheetId="3" hidden="1">#REF!</definedName>
    <definedName name="BEx5APRZ66L5BWHFE8E4YYNEDTI4" localSheetId="1" hidden="1">#REF!</definedName>
    <definedName name="BEx5APRZ66L5BWHFE8E4YYNEDTI4" hidden="1">#REF!</definedName>
    <definedName name="BEx5AQJ1Z64KY10P8ZF1JKJUFEGN" localSheetId="16" hidden="1">#REF!</definedName>
    <definedName name="BEx5AQJ1Z64KY10P8ZF1JKJUFEGN" localSheetId="15" hidden="1">#REF!</definedName>
    <definedName name="BEx5AQJ1Z64KY10P8ZF1JKJUFEGN" localSheetId="14" hidden="1">#REF!</definedName>
    <definedName name="BEx5AQJ1Z64KY10P8ZF1JKJUFEGN" localSheetId="13" hidden="1">#REF!</definedName>
    <definedName name="BEx5AQJ1Z64KY10P8ZF1JKJUFEGN" localSheetId="12" hidden="1">#REF!</definedName>
    <definedName name="BEx5AQJ1Z64KY10P8ZF1JKJUFEGN" localSheetId="11" hidden="1">#REF!</definedName>
    <definedName name="BEx5AQJ1Z64KY10P8ZF1JKJUFEGN" localSheetId="10" hidden="1">#REF!</definedName>
    <definedName name="BEx5AQJ1Z64KY10P8ZF1JKJUFEGN" localSheetId="9" hidden="1">#REF!</definedName>
    <definedName name="BEx5AQJ1Z64KY10P8ZF1JKJUFEGN" localSheetId="8" hidden="1">#REF!</definedName>
    <definedName name="BEx5AQJ1Z64KY10P8ZF1JKJUFEGN" localSheetId="7" hidden="1">#REF!</definedName>
    <definedName name="BEx5AQJ1Z64KY10P8ZF1JKJUFEGN" localSheetId="6" hidden="1">#REF!</definedName>
    <definedName name="BEx5AQJ1Z64KY10P8ZF1JKJUFEGN" localSheetId="3" hidden="1">#REF!</definedName>
    <definedName name="BEx5AQJ1Z64KY10P8ZF1JKJUFEGN" localSheetId="1" hidden="1">#REF!</definedName>
    <definedName name="BEx5AQJ1Z64KY10P8ZF1JKJUFEGN" hidden="1">#REF!</definedName>
    <definedName name="BEx5AY62R0TL82VHXE37SCZCINQC" localSheetId="16" hidden="1">#REF!</definedName>
    <definedName name="BEx5AY62R0TL82VHXE37SCZCINQC" localSheetId="15" hidden="1">#REF!</definedName>
    <definedName name="BEx5AY62R0TL82VHXE37SCZCINQC" localSheetId="14" hidden="1">#REF!</definedName>
    <definedName name="BEx5AY62R0TL82VHXE37SCZCINQC" localSheetId="13" hidden="1">#REF!</definedName>
    <definedName name="BEx5AY62R0TL82VHXE37SCZCINQC" localSheetId="12" hidden="1">#REF!</definedName>
    <definedName name="BEx5AY62R0TL82VHXE37SCZCINQC" localSheetId="11" hidden="1">#REF!</definedName>
    <definedName name="BEx5AY62R0TL82VHXE37SCZCINQC" localSheetId="10" hidden="1">#REF!</definedName>
    <definedName name="BEx5AY62R0TL82VHXE37SCZCINQC" localSheetId="9" hidden="1">#REF!</definedName>
    <definedName name="BEx5AY62R0TL82VHXE37SCZCINQC" localSheetId="8" hidden="1">#REF!</definedName>
    <definedName name="BEx5AY62R0TL82VHXE37SCZCINQC" localSheetId="7" hidden="1">#REF!</definedName>
    <definedName name="BEx5AY62R0TL82VHXE37SCZCINQC" localSheetId="6" hidden="1">#REF!</definedName>
    <definedName name="BEx5AY62R0TL82VHXE37SCZCINQC" localSheetId="3" hidden="1">#REF!</definedName>
    <definedName name="BEx5AY62R0TL82VHXE37SCZCINQC" localSheetId="1" hidden="1">#REF!</definedName>
    <definedName name="BEx5AY62R0TL82VHXE37SCZCINQC" hidden="1">#REF!</definedName>
    <definedName name="BEx5B0PV1FCOUSHWQTY94AO0B8P0" localSheetId="16" hidden="1">#REF!</definedName>
    <definedName name="BEx5B0PV1FCOUSHWQTY94AO0B8P0" localSheetId="15" hidden="1">#REF!</definedName>
    <definedName name="BEx5B0PV1FCOUSHWQTY94AO0B8P0" localSheetId="14" hidden="1">#REF!</definedName>
    <definedName name="BEx5B0PV1FCOUSHWQTY94AO0B8P0" localSheetId="13" hidden="1">#REF!</definedName>
    <definedName name="BEx5B0PV1FCOUSHWQTY94AO0B8P0" localSheetId="12" hidden="1">#REF!</definedName>
    <definedName name="BEx5B0PV1FCOUSHWQTY94AO0B8P0" localSheetId="11" hidden="1">#REF!</definedName>
    <definedName name="BEx5B0PV1FCOUSHWQTY94AO0B8P0" localSheetId="10" hidden="1">#REF!</definedName>
    <definedName name="BEx5B0PV1FCOUSHWQTY94AO0B8P0" localSheetId="9" hidden="1">#REF!</definedName>
    <definedName name="BEx5B0PV1FCOUSHWQTY94AO0B8P0" localSheetId="8" hidden="1">#REF!</definedName>
    <definedName name="BEx5B0PV1FCOUSHWQTY94AO0B8P0" localSheetId="7" hidden="1">#REF!</definedName>
    <definedName name="BEx5B0PV1FCOUSHWQTY94AO0B8P0" localSheetId="6" hidden="1">#REF!</definedName>
    <definedName name="BEx5B0PV1FCOUSHWQTY94AO0B8P0" localSheetId="3" hidden="1">#REF!</definedName>
    <definedName name="BEx5B0PV1FCOUSHWQTY94AO0B8P0" localSheetId="1" hidden="1">#REF!</definedName>
    <definedName name="BEx5B0PV1FCOUSHWQTY94AO0B8P0" hidden="1">#REF!</definedName>
    <definedName name="BEx5B4RHHX0J1BF2FZKEA0SPP29O" localSheetId="16" hidden="1">#REF!</definedName>
    <definedName name="BEx5B4RHHX0J1BF2FZKEA0SPP29O" localSheetId="15" hidden="1">#REF!</definedName>
    <definedName name="BEx5B4RHHX0J1BF2FZKEA0SPP29O" localSheetId="14" hidden="1">#REF!</definedName>
    <definedName name="BEx5B4RHHX0J1BF2FZKEA0SPP29O" localSheetId="13" hidden="1">#REF!</definedName>
    <definedName name="BEx5B4RHHX0J1BF2FZKEA0SPP29O" localSheetId="12" hidden="1">#REF!</definedName>
    <definedName name="BEx5B4RHHX0J1BF2FZKEA0SPP29O" localSheetId="11" hidden="1">#REF!</definedName>
    <definedName name="BEx5B4RHHX0J1BF2FZKEA0SPP29O" localSheetId="10" hidden="1">#REF!</definedName>
    <definedName name="BEx5B4RHHX0J1BF2FZKEA0SPP29O" localSheetId="9" hidden="1">#REF!</definedName>
    <definedName name="BEx5B4RHHX0J1BF2FZKEA0SPP29O" localSheetId="8" hidden="1">#REF!</definedName>
    <definedName name="BEx5B4RHHX0J1BF2FZKEA0SPP29O" localSheetId="7" hidden="1">#REF!</definedName>
    <definedName name="BEx5B4RHHX0J1BF2FZKEA0SPP29O" localSheetId="6" hidden="1">#REF!</definedName>
    <definedName name="BEx5B4RHHX0J1BF2FZKEA0SPP29O" localSheetId="3" hidden="1">#REF!</definedName>
    <definedName name="BEx5B4RHHX0J1BF2FZKEA0SPP29O" localSheetId="1" hidden="1">#REF!</definedName>
    <definedName name="BEx5B4RHHX0J1BF2FZKEA0SPP29O" hidden="1">#REF!</definedName>
    <definedName name="BEx5B5YMSWP0OVI5CIQRP5V18D0C" localSheetId="16" hidden="1">#REF!</definedName>
    <definedName name="BEx5B5YMSWP0OVI5CIQRP5V18D0C" localSheetId="15" hidden="1">#REF!</definedName>
    <definedName name="BEx5B5YMSWP0OVI5CIQRP5V18D0C" localSheetId="14" hidden="1">#REF!</definedName>
    <definedName name="BEx5B5YMSWP0OVI5CIQRP5V18D0C" localSheetId="13" hidden="1">#REF!</definedName>
    <definedName name="BEx5B5YMSWP0OVI5CIQRP5V18D0C" localSheetId="12" hidden="1">#REF!</definedName>
    <definedName name="BEx5B5YMSWP0OVI5CIQRP5V18D0C" localSheetId="11" hidden="1">#REF!</definedName>
    <definedName name="BEx5B5YMSWP0OVI5CIQRP5V18D0C" localSheetId="10" hidden="1">#REF!</definedName>
    <definedName name="BEx5B5YMSWP0OVI5CIQRP5V18D0C" localSheetId="9" hidden="1">#REF!</definedName>
    <definedName name="BEx5B5YMSWP0OVI5CIQRP5V18D0C" localSheetId="8" hidden="1">#REF!</definedName>
    <definedName name="BEx5B5YMSWP0OVI5CIQRP5V18D0C" localSheetId="7" hidden="1">#REF!</definedName>
    <definedName name="BEx5B5YMSWP0OVI5CIQRP5V18D0C" localSheetId="6" hidden="1">#REF!</definedName>
    <definedName name="BEx5B5YMSWP0OVI5CIQRP5V18D0C" localSheetId="3" hidden="1">#REF!</definedName>
    <definedName name="BEx5B5YMSWP0OVI5CIQRP5V18D0C" localSheetId="1" hidden="1">#REF!</definedName>
    <definedName name="BEx5B5YMSWP0OVI5CIQRP5V18D0C" hidden="1">#REF!</definedName>
    <definedName name="BEx5B825RW35M5H0UB2IZGGRS4ER" localSheetId="16" hidden="1">#REF!</definedName>
    <definedName name="BEx5B825RW35M5H0UB2IZGGRS4ER" localSheetId="15" hidden="1">#REF!</definedName>
    <definedName name="BEx5B825RW35M5H0UB2IZGGRS4ER" localSheetId="14" hidden="1">#REF!</definedName>
    <definedName name="BEx5B825RW35M5H0UB2IZGGRS4ER" localSheetId="13" hidden="1">#REF!</definedName>
    <definedName name="BEx5B825RW35M5H0UB2IZGGRS4ER" localSheetId="12" hidden="1">#REF!</definedName>
    <definedName name="BEx5B825RW35M5H0UB2IZGGRS4ER" localSheetId="11" hidden="1">#REF!</definedName>
    <definedName name="BEx5B825RW35M5H0UB2IZGGRS4ER" localSheetId="10" hidden="1">#REF!</definedName>
    <definedName name="BEx5B825RW35M5H0UB2IZGGRS4ER" localSheetId="9" hidden="1">#REF!</definedName>
    <definedName name="BEx5B825RW35M5H0UB2IZGGRS4ER" localSheetId="8" hidden="1">#REF!</definedName>
    <definedName name="BEx5B825RW35M5H0UB2IZGGRS4ER" localSheetId="7" hidden="1">#REF!</definedName>
    <definedName name="BEx5B825RW35M5H0UB2IZGGRS4ER" localSheetId="6" hidden="1">#REF!</definedName>
    <definedName name="BEx5B825RW35M5H0UB2IZGGRS4ER" localSheetId="3" hidden="1">#REF!</definedName>
    <definedName name="BEx5B825RW35M5H0UB2IZGGRS4ER" localSheetId="1" hidden="1">#REF!</definedName>
    <definedName name="BEx5B825RW35M5H0UB2IZGGRS4ER" hidden="1">#REF!</definedName>
    <definedName name="BEx5BAWPMY0TL684WDXX6KKJLRCN" localSheetId="16" hidden="1">#REF!</definedName>
    <definedName name="BEx5BAWPMY0TL684WDXX6KKJLRCN" localSheetId="15" hidden="1">#REF!</definedName>
    <definedName name="BEx5BAWPMY0TL684WDXX6KKJLRCN" localSheetId="14" hidden="1">#REF!</definedName>
    <definedName name="BEx5BAWPMY0TL684WDXX6KKJLRCN" localSheetId="13" hidden="1">#REF!</definedName>
    <definedName name="BEx5BAWPMY0TL684WDXX6KKJLRCN" localSheetId="12" hidden="1">#REF!</definedName>
    <definedName name="BEx5BAWPMY0TL684WDXX6KKJLRCN" localSheetId="11" hidden="1">#REF!</definedName>
    <definedName name="BEx5BAWPMY0TL684WDXX6KKJLRCN" localSheetId="10" hidden="1">#REF!</definedName>
    <definedName name="BEx5BAWPMY0TL684WDXX6KKJLRCN" localSheetId="9" hidden="1">#REF!</definedName>
    <definedName name="BEx5BAWPMY0TL684WDXX6KKJLRCN" localSheetId="8" hidden="1">#REF!</definedName>
    <definedName name="BEx5BAWPMY0TL684WDXX6KKJLRCN" localSheetId="7" hidden="1">#REF!</definedName>
    <definedName name="BEx5BAWPMY0TL684WDXX6KKJLRCN" localSheetId="6" hidden="1">#REF!</definedName>
    <definedName name="BEx5BAWPMY0TL684WDXX6KKJLRCN" localSheetId="3" hidden="1">#REF!</definedName>
    <definedName name="BEx5BAWPMY0TL684WDXX6KKJLRCN" localSheetId="1" hidden="1">#REF!</definedName>
    <definedName name="BEx5BAWPMY0TL684WDXX6KKJLRCN" hidden="1">#REF!</definedName>
    <definedName name="BEx5BBCUOWR6J9MZS2ML5XB0X7MW" localSheetId="16" hidden="1">#REF!</definedName>
    <definedName name="BEx5BBCUOWR6J9MZS2ML5XB0X7MW" localSheetId="15" hidden="1">#REF!</definedName>
    <definedName name="BEx5BBCUOWR6J9MZS2ML5XB0X7MW" localSheetId="14" hidden="1">#REF!</definedName>
    <definedName name="BEx5BBCUOWR6J9MZS2ML5XB0X7MW" localSheetId="13" hidden="1">#REF!</definedName>
    <definedName name="BEx5BBCUOWR6J9MZS2ML5XB0X7MW" localSheetId="12" hidden="1">#REF!</definedName>
    <definedName name="BEx5BBCUOWR6J9MZS2ML5XB0X7MW" localSheetId="11" hidden="1">#REF!</definedName>
    <definedName name="BEx5BBCUOWR6J9MZS2ML5XB0X7MW" localSheetId="10" hidden="1">#REF!</definedName>
    <definedName name="BEx5BBCUOWR6J9MZS2ML5XB0X7MW" localSheetId="9" hidden="1">#REF!</definedName>
    <definedName name="BEx5BBCUOWR6J9MZS2ML5XB0X7MW" localSheetId="8" hidden="1">#REF!</definedName>
    <definedName name="BEx5BBCUOWR6J9MZS2ML5XB0X7MW" localSheetId="7" hidden="1">#REF!</definedName>
    <definedName name="BEx5BBCUOWR6J9MZS2ML5XB0X7MW" localSheetId="6" hidden="1">#REF!</definedName>
    <definedName name="BEx5BBCUOWR6J9MZS2ML5XB0X7MW" localSheetId="3" hidden="1">#REF!</definedName>
    <definedName name="BEx5BBCUOWR6J9MZS2ML5XB0X7MW" localSheetId="1" hidden="1">#REF!</definedName>
    <definedName name="BEx5BBCUOWR6J9MZS2ML5XB0X7MW" hidden="1">#REF!</definedName>
    <definedName name="BEx5BBI61U4Y65GD0ARMTALPP7SJ" localSheetId="16" hidden="1">#REF!</definedName>
    <definedName name="BEx5BBI61U4Y65GD0ARMTALPP7SJ" localSheetId="15" hidden="1">#REF!</definedName>
    <definedName name="BEx5BBI61U4Y65GD0ARMTALPP7SJ" localSheetId="14" hidden="1">#REF!</definedName>
    <definedName name="BEx5BBI61U4Y65GD0ARMTALPP7SJ" localSheetId="13" hidden="1">#REF!</definedName>
    <definedName name="BEx5BBI61U4Y65GD0ARMTALPP7SJ" localSheetId="12" hidden="1">#REF!</definedName>
    <definedName name="BEx5BBI61U4Y65GD0ARMTALPP7SJ" localSheetId="11" hidden="1">#REF!</definedName>
    <definedName name="BEx5BBI61U4Y65GD0ARMTALPP7SJ" localSheetId="10" hidden="1">#REF!</definedName>
    <definedName name="BEx5BBI61U4Y65GD0ARMTALPP7SJ" localSheetId="9" hidden="1">#REF!</definedName>
    <definedName name="BEx5BBI61U4Y65GD0ARMTALPP7SJ" localSheetId="8" hidden="1">#REF!</definedName>
    <definedName name="BEx5BBI61U4Y65GD0ARMTALPP7SJ" localSheetId="7" hidden="1">#REF!</definedName>
    <definedName name="BEx5BBI61U4Y65GD0ARMTALPP7SJ" localSheetId="6" hidden="1">#REF!</definedName>
    <definedName name="BEx5BBI61U4Y65GD0ARMTALPP7SJ" localSheetId="3" hidden="1">#REF!</definedName>
    <definedName name="BEx5BBI61U4Y65GD0ARMTALPP7SJ" localSheetId="1" hidden="1">#REF!</definedName>
    <definedName name="BEx5BBI61U4Y65GD0ARMTALPP7SJ" hidden="1">#REF!</definedName>
    <definedName name="BEx5BDR56MEV4IHY6CIH2SVNG1UB" localSheetId="16" hidden="1">#REF!</definedName>
    <definedName name="BEx5BDR56MEV4IHY6CIH2SVNG1UB" localSheetId="15" hidden="1">#REF!</definedName>
    <definedName name="BEx5BDR56MEV4IHY6CIH2SVNG1UB" localSheetId="14" hidden="1">#REF!</definedName>
    <definedName name="BEx5BDR56MEV4IHY6CIH2SVNG1UB" localSheetId="13" hidden="1">#REF!</definedName>
    <definedName name="BEx5BDR56MEV4IHY6CIH2SVNG1UB" localSheetId="12" hidden="1">#REF!</definedName>
    <definedName name="BEx5BDR56MEV4IHY6CIH2SVNG1UB" localSheetId="11" hidden="1">#REF!</definedName>
    <definedName name="BEx5BDR56MEV4IHY6CIH2SVNG1UB" localSheetId="10" hidden="1">#REF!</definedName>
    <definedName name="BEx5BDR56MEV4IHY6CIH2SVNG1UB" localSheetId="9" hidden="1">#REF!</definedName>
    <definedName name="BEx5BDR56MEV4IHY6CIH2SVNG1UB" localSheetId="8" hidden="1">#REF!</definedName>
    <definedName name="BEx5BDR56MEV4IHY6CIH2SVNG1UB" localSheetId="7" hidden="1">#REF!</definedName>
    <definedName name="BEx5BDR56MEV4IHY6CIH2SVNG1UB" localSheetId="6" hidden="1">#REF!</definedName>
    <definedName name="BEx5BDR56MEV4IHY6CIH2SVNG1UB" localSheetId="3" hidden="1">#REF!</definedName>
    <definedName name="BEx5BDR56MEV4IHY6CIH2SVNG1UB" localSheetId="1" hidden="1">#REF!</definedName>
    <definedName name="BEx5BDR56MEV4IHY6CIH2SVNG1UB" hidden="1">#REF!</definedName>
    <definedName name="BEx5BESZC5H329SKHGJOHZFILYJJ" localSheetId="16" hidden="1">#REF!</definedName>
    <definedName name="BEx5BESZC5H329SKHGJOHZFILYJJ" localSheetId="15" hidden="1">#REF!</definedName>
    <definedName name="BEx5BESZC5H329SKHGJOHZFILYJJ" localSheetId="14" hidden="1">#REF!</definedName>
    <definedName name="BEx5BESZC5H329SKHGJOHZFILYJJ" localSheetId="13" hidden="1">#REF!</definedName>
    <definedName name="BEx5BESZC5H329SKHGJOHZFILYJJ" localSheetId="12" hidden="1">#REF!</definedName>
    <definedName name="BEx5BESZC5H329SKHGJOHZFILYJJ" localSheetId="11" hidden="1">#REF!</definedName>
    <definedName name="BEx5BESZC5H329SKHGJOHZFILYJJ" localSheetId="10" hidden="1">#REF!</definedName>
    <definedName name="BEx5BESZC5H329SKHGJOHZFILYJJ" localSheetId="9" hidden="1">#REF!</definedName>
    <definedName name="BEx5BESZC5H329SKHGJOHZFILYJJ" localSheetId="8" hidden="1">#REF!</definedName>
    <definedName name="BEx5BESZC5H329SKHGJOHZFILYJJ" localSheetId="7" hidden="1">#REF!</definedName>
    <definedName name="BEx5BESZC5H329SKHGJOHZFILYJJ" localSheetId="6" hidden="1">#REF!</definedName>
    <definedName name="BEx5BESZC5H329SKHGJOHZFILYJJ" localSheetId="3" hidden="1">#REF!</definedName>
    <definedName name="BEx5BESZC5H329SKHGJOHZFILYJJ" localSheetId="1" hidden="1">#REF!</definedName>
    <definedName name="BEx5BESZC5H329SKHGJOHZFILYJJ" hidden="1">#REF!</definedName>
    <definedName name="BEx5BHSQ42B50IU1TEQFUXFX9XQD" localSheetId="16" hidden="1">#REF!</definedName>
    <definedName name="BEx5BHSQ42B50IU1TEQFUXFX9XQD" localSheetId="15" hidden="1">#REF!</definedName>
    <definedName name="BEx5BHSQ42B50IU1TEQFUXFX9XQD" localSheetId="14" hidden="1">#REF!</definedName>
    <definedName name="BEx5BHSQ42B50IU1TEQFUXFX9XQD" localSheetId="13" hidden="1">#REF!</definedName>
    <definedName name="BEx5BHSQ42B50IU1TEQFUXFX9XQD" localSheetId="12" hidden="1">#REF!</definedName>
    <definedName name="BEx5BHSQ42B50IU1TEQFUXFX9XQD" localSheetId="11" hidden="1">#REF!</definedName>
    <definedName name="BEx5BHSQ42B50IU1TEQFUXFX9XQD" localSheetId="10" hidden="1">#REF!</definedName>
    <definedName name="BEx5BHSQ42B50IU1TEQFUXFX9XQD" localSheetId="9" hidden="1">#REF!</definedName>
    <definedName name="BEx5BHSQ42B50IU1TEQFUXFX9XQD" localSheetId="8" hidden="1">#REF!</definedName>
    <definedName name="BEx5BHSQ42B50IU1TEQFUXFX9XQD" localSheetId="7" hidden="1">#REF!</definedName>
    <definedName name="BEx5BHSQ42B50IU1TEQFUXFX9XQD" localSheetId="6" hidden="1">#REF!</definedName>
    <definedName name="BEx5BHSQ42B50IU1TEQFUXFX9XQD" localSheetId="3" hidden="1">#REF!</definedName>
    <definedName name="BEx5BHSQ42B50IU1TEQFUXFX9XQD" localSheetId="1" hidden="1">#REF!</definedName>
    <definedName name="BEx5BHSQ42B50IU1TEQFUXFX9XQD" hidden="1">#REF!</definedName>
    <definedName name="BEx5BKSM4UN4C1DM3EYKM79MRC5K" localSheetId="16" hidden="1">#REF!</definedName>
    <definedName name="BEx5BKSM4UN4C1DM3EYKM79MRC5K" localSheetId="15" hidden="1">#REF!</definedName>
    <definedName name="BEx5BKSM4UN4C1DM3EYKM79MRC5K" localSheetId="14" hidden="1">#REF!</definedName>
    <definedName name="BEx5BKSM4UN4C1DM3EYKM79MRC5K" localSheetId="13" hidden="1">#REF!</definedName>
    <definedName name="BEx5BKSM4UN4C1DM3EYKM79MRC5K" localSheetId="12" hidden="1">#REF!</definedName>
    <definedName name="BEx5BKSM4UN4C1DM3EYKM79MRC5K" localSheetId="11" hidden="1">#REF!</definedName>
    <definedName name="BEx5BKSM4UN4C1DM3EYKM79MRC5K" localSheetId="10" hidden="1">#REF!</definedName>
    <definedName name="BEx5BKSM4UN4C1DM3EYKM79MRC5K" localSheetId="9" hidden="1">#REF!</definedName>
    <definedName name="BEx5BKSM4UN4C1DM3EYKM79MRC5K" localSheetId="8" hidden="1">#REF!</definedName>
    <definedName name="BEx5BKSM4UN4C1DM3EYKM79MRC5K" localSheetId="7" hidden="1">#REF!</definedName>
    <definedName name="BEx5BKSM4UN4C1DM3EYKM79MRC5K" localSheetId="6" hidden="1">#REF!</definedName>
    <definedName name="BEx5BKSM4UN4C1DM3EYKM79MRC5K" localSheetId="3" hidden="1">#REF!</definedName>
    <definedName name="BEx5BKSM4UN4C1DM3EYKM79MRC5K" localSheetId="1" hidden="1">#REF!</definedName>
    <definedName name="BEx5BKSM4UN4C1DM3EYKM79MRC5K" hidden="1">#REF!</definedName>
    <definedName name="BEx5BNN8NPH9KVOBARB9CDD9WLB6" localSheetId="16" hidden="1">#REF!</definedName>
    <definedName name="BEx5BNN8NPH9KVOBARB9CDD9WLB6" localSheetId="15" hidden="1">#REF!</definedName>
    <definedName name="BEx5BNN8NPH9KVOBARB9CDD9WLB6" localSheetId="14" hidden="1">#REF!</definedName>
    <definedName name="BEx5BNN8NPH9KVOBARB9CDD9WLB6" localSheetId="13" hidden="1">#REF!</definedName>
    <definedName name="BEx5BNN8NPH9KVOBARB9CDD9WLB6" localSheetId="12" hidden="1">#REF!</definedName>
    <definedName name="BEx5BNN8NPH9KVOBARB9CDD9WLB6" localSheetId="11" hidden="1">#REF!</definedName>
    <definedName name="BEx5BNN8NPH9KVOBARB9CDD9WLB6" localSheetId="10" hidden="1">#REF!</definedName>
    <definedName name="BEx5BNN8NPH9KVOBARB9CDD9WLB6" localSheetId="9" hidden="1">#REF!</definedName>
    <definedName name="BEx5BNN8NPH9KVOBARB9CDD9WLB6" localSheetId="8" hidden="1">#REF!</definedName>
    <definedName name="BEx5BNN8NPH9KVOBARB9CDD9WLB6" localSheetId="7" hidden="1">#REF!</definedName>
    <definedName name="BEx5BNN8NPH9KVOBARB9CDD9WLB6" localSheetId="6" hidden="1">#REF!</definedName>
    <definedName name="BEx5BNN8NPH9KVOBARB9CDD9WLB6" localSheetId="3" hidden="1">#REF!</definedName>
    <definedName name="BEx5BNN8NPH9KVOBARB9CDD9WLB6" localSheetId="1" hidden="1">#REF!</definedName>
    <definedName name="BEx5BNN8NPH9KVOBARB9CDD9WLB6" hidden="1">#REF!</definedName>
    <definedName name="BEx5BPLEZ8XY6S89R7AZQSKLT4HK" localSheetId="16" hidden="1">#REF!</definedName>
    <definedName name="BEx5BPLEZ8XY6S89R7AZQSKLT4HK" localSheetId="15" hidden="1">#REF!</definedName>
    <definedName name="BEx5BPLEZ8XY6S89R7AZQSKLT4HK" localSheetId="14" hidden="1">#REF!</definedName>
    <definedName name="BEx5BPLEZ8XY6S89R7AZQSKLT4HK" localSheetId="13" hidden="1">#REF!</definedName>
    <definedName name="BEx5BPLEZ8XY6S89R7AZQSKLT4HK" localSheetId="12" hidden="1">#REF!</definedName>
    <definedName name="BEx5BPLEZ8XY6S89R7AZQSKLT4HK" localSheetId="11" hidden="1">#REF!</definedName>
    <definedName name="BEx5BPLEZ8XY6S89R7AZQSKLT4HK" localSheetId="10" hidden="1">#REF!</definedName>
    <definedName name="BEx5BPLEZ8XY6S89R7AZQSKLT4HK" localSheetId="9" hidden="1">#REF!</definedName>
    <definedName name="BEx5BPLEZ8XY6S89R7AZQSKLT4HK" localSheetId="8" hidden="1">#REF!</definedName>
    <definedName name="BEx5BPLEZ8XY6S89R7AZQSKLT4HK" localSheetId="7" hidden="1">#REF!</definedName>
    <definedName name="BEx5BPLEZ8XY6S89R7AZQSKLT4HK" localSheetId="6" hidden="1">#REF!</definedName>
    <definedName name="BEx5BPLEZ8XY6S89R7AZQSKLT4HK" localSheetId="3" hidden="1">#REF!</definedName>
    <definedName name="BEx5BPLEZ8XY6S89R7AZQSKLT4HK" localSheetId="1" hidden="1">#REF!</definedName>
    <definedName name="BEx5BPLEZ8XY6S89R7AZQSKLT4HK" hidden="1">#REF!</definedName>
    <definedName name="BEx5BYFMZ80TDDN2EZO8CF39AIAC" localSheetId="16" hidden="1">#REF!</definedName>
    <definedName name="BEx5BYFMZ80TDDN2EZO8CF39AIAC" localSheetId="15" hidden="1">#REF!</definedName>
    <definedName name="BEx5BYFMZ80TDDN2EZO8CF39AIAC" localSheetId="14" hidden="1">#REF!</definedName>
    <definedName name="BEx5BYFMZ80TDDN2EZO8CF39AIAC" localSheetId="13" hidden="1">#REF!</definedName>
    <definedName name="BEx5BYFMZ80TDDN2EZO8CF39AIAC" localSheetId="12" hidden="1">#REF!</definedName>
    <definedName name="BEx5BYFMZ80TDDN2EZO8CF39AIAC" localSheetId="11" hidden="1">#REF!</definedName>
    <definedName name="BEx5BYFMZ80TDDN2EZO8CF39AIAC" localSheetId="10" hidden="1">#REF!</definedName>
    <definedName name="BEx5BYFMZ80TDDN2EZO8CF39AIAC" localSheetId="9" hidden="1">#REF!</definedName>
    <definedName name="BEx5BYFMZ80TDDN2EZO8CF39AIAC" localSheetId="8" hidden="1">#REF!</definedName>
    <definedName name="BEx5BYFMZ80TDDN2EZO8CF39AIAC" localSheetId="7" hidden="1">#REF!</definedName>
    <definedName name="BEx5BYFMZ80TDDN2EZO8CF39AIAC" localSheetId="6" hidden="1">#REF!</definedName>
    <definedName name="BEx5BYFMZ80TDDN2EZO8CF39AIAC" localSheetId="3" hidden="1">#REF!</definedName>
    <definedName name="BEx5BYFMZ80TDDN2EZO8CF39AIAC" localSheetId="1" hidden="1">#REF!</definedName>
    <definedName name="BEx5BYFMZ80TDDN2EZO8CF39AIAC" hidden="1">#REF!</definedName>
    <definedName name="BEx5C2BWFW6SHZBFDEISKGXHZCQW" localSheetId="16" hidden="1">#REF!</definedName>
    <definedName name="BEx5C2BWFW6SHZBFDEISKGXHZCQW" localSheetId="15" hidden="1">#REF!</definedName>
    <definedName name="BEx5C2BWFW6SHZBFDEISKGXHZCQW" localSheetId="14" hidden="1">#REF!</definedName>
    <definedName name="BEx5C2BWFW6SHZBFDEISKGXHZCQW" localSheetId="13" hidden="1">#REF!</definedName>
    <definedName name="BEx5C2BWFW6SHZBFDEISKGXHZCQW" localSheetId="12" hidden="1">#REF!</definedName>
    <definedName name="BEx5C2BWFW6SHZBFDEISKGXHZCQW" localSheetId="11" hidden="1">#REF!</definedName>
    <definedName name="BEx5C2BWFW6SHZBFDEISKGXHZCQW" localSheetId="10" hidden="1">#REF!</definedName>
    <definedName name="BEx5C2BWFW6SHZBFDEISKGXHZCQW" localSheetId="9" hidden="1">#REF!</definedName>
    <definedName name="BEx5C2BWFW6SHZBFDEISKGXHZCQW" localSheetId="8" hidden="1">#REF!</definedName>
    <definedName name="BEx5C2BWFW6SHZBFDEISKGXHZCQW" localSheetId="7" hidden="1">#REF!</definedName>
    <definedName name="BEx5C2BWFW6SHZBFDEISKGXHZCQW" localSheetId="6" hidden="1">#REF!</definedName>
    <definedName name="BEx5C2BWFW6SHZBFDEISKGXHZCQW" localSheetId="3" hidden="1">#REF!</definedName>
    <definedName name="BEx5C2BWFW6SHZBFDEISKGXHZCQW" localSheetId="1" hidden="1">#REF!</definedName>
    <definedName name="BEx5C2BWFW6SHZBFDEISKGXHZCQW" hidden="1">#REF!</definedName>
    <definedName name="BEx5C44NK782B81CBGQUDS6Z8MV9" localSheetId="16" hidden="1">#REF!</definedName>
    <definedName name="BEx5C44NK782B81CBGQUDS6Z8MV9" localSheetId="15" hidden="1">#REF!</definedName>
    <definedName name="BEx5C44NK782B81CBGQUDS6Z8MV9" localSheetId="14" hidden="1">#REF!</definedName>
    <definedName name="BEx5C44NK782B81CBGQUDS6Z8MV9" localSheetId="13" hidden="1">#REF!</definedName>
    <definedName name="BEx5C44NK782B81CBGQUDS6Z8MV9" localSheetId="12" hidden="1">#REF!</definedName>
    <definedName name="BEx5C44NK782B81CBGQUDS6Z8MV9" localSheetId="11" hidden="1">#REF!</definedName>
    <definedName name="BEx5C44NK782B81CBGQUDS6Z8MV9" localSheetId="10" hidden="1">#REF!</definedName>
    <definedName name="BEx5C44NK782B81CBGQUDS6Z8MV9" localSheetId="9" hidden="1">#REF!</definedName>
    <definedName name="BEx5C44NK782B81CBGQUDS6Z8MV9" localSheetId="8" hidden="1">#REF!</definedName>
    <definedName name="BEx5C44NK782B81CBGQUDS6Z8MV9" localSheetId="7" hidden="1">#REF!</definedName>
    <definedName name="BEx5C44NK782B81CBGQUDS6Z8MV9" localSheetId="6" hidden="1">#REF!</definedName>
    <definedName name="BEx5C44NK782B81CBGQUDS6Z8MV9" localSheetId="3" hidden="1">#REF!</definedName>
    <definedName name="BEx5C44NK782B81CBGQUDS6Z8MV9" localSheetId="1" hidden="1">#REF!</definedName>
    <definedName name="BEx5C44NK782B81CBGQUDS6Z8MV9" hidden="1">#REF!</definedName>
    <definedName name="BEx5C49ZFH8TO9ZU55729C3F7XG7" localSheetId="16" hidden="1">#REF!</definedName>
    <definedName name="BEx5C49ZFH8TO9ZU55729C3F7XG7" localSheetId="15" hidden="1">#REF!</definedName>
    <definedName name="BEx5C49ZFH8TO9ZU55729C3F7XG7" localSheetId="14" hidden="1">#REF!</definedName>
    <definedName name="BEx5C49ZFH8TO9ZU55729C3F7XG7" localSheetId="13" hidden="1">#REF!</definedName>
    <definedName name="BEx5C49ZFH8TO9ZU55729C3F7XG7" localSheetId="12" hidden="1">#REF!</definedName>
    <definedName name="BEx5C49ZFH8TO9ZU55729C3F7XG7" localSheetId="11" hidden="1">#REF!</definedName>
    <definedName name="BEx5C49ZFH8TO9ZU55729C3F7XG7" localSheetId="10" hidden="1">#REF!</definedName>
    <definedName name="BEx5C49ZFH8TO9ZU55729C3F7XG7" localSheetId="9" hidden="1">#REF!</definedName>
    <definedName name="BEx5C49ZFH8TO9ZU55729C3F7XG7" localSheetId="8" hidden="1">#REF!</definedName>
    <definedName name="BEx5C49ZFH8TO9ZU55729C3F7XG7" localSheetId="7" hidden="1">#REF!</definedName>
    <definedName name="BEx5C49ZFH8TO9ZU55729C3F7XG7" localSheetId="6" hidden="1">#REF!</definedName>
    <definedName name="BEx5C49ZFH8TO9ZU55729C3F7XG7" localSheetId="3" hidden="1">#REF!</definedName>
    <definedName name="BEx5C49ZFH8TO9ZU55729C3F7XG7" localSheetId="1" hidden="1">#REF!</definedName>
    <definedName name="BEx5C49ZFH8TO9ZU55729C3F7XG7" hidden="1">#REF!</definedName>
    <definedName name="BEx5C8GZQK13G60ZM70P63I5OS0L" localSheetId="16" hidden="1">#REF!</definedName>
    <definedName name="BEx5C8GZQK13G60ZM70P63I5OS0L" localSheetId="15" hidden="1">#REF!</definedName>
    <definedName name="BEx5C8GZQK13G60ZM70P63I5OS0L" localSheetId="14" hidden="1">#REF!</definedName>
    <definedName name="BEx5C8GZQK13G60ZM70P63I5OS0L" localSheetId="13" hidden="1">#REF!</definedName>
    <definedName name="BEx5C8GZQK13G60ZM70P63I5OS0L" localSheetId="12" hidden="1">#REF!</definedName>
    <definedName name="BEx5C8GZQK13G60ZM70P63I5OS0L" localSheetId="11" hidden="1">#REF!</definedName>
    <definedName name="BEx5C8GZQK13G60ZM70P63I5OS0L" localSheetId="10" hidden="1">#REF!</definedName>
    <definedName name="BEx5C8GZQK13G60ZM70P63I5OS0L" localSheetId="9" hidden="1">#REF!</definedName>
    <definedName name="BEx5C8GZQK13G60ZM70P63I5OS0L" localSheetId="8" hidden="1">#REF!</definedName>
    <definedName name="BEx5C8GZQK13G60ZM70P63I5OS0L" localSheetId="7" hidden="1">#REF!</definedName>
    <definedName name="BEx5C8GZQK13G60ZM70P63I5OS0L" localSheetId="6" hidden="1">#REF!</definedName>
    <definedName name="BEx5C8GZQK13G60ZM70P63I5OS0L" localSheetId="3" hidden="1">#REF!</definedName>
    <definedName name="BEx5C8GZQK13G60ZM70P63I5OS0L" localSheetId="1" hidden="1">#REF!</definedName>
    <definedName name="BEx5C8GZQK13G60ZM70P63I5OS0L" hidden="1">#REF!</definedName>
    <definedName name="BEx5CAPTVN2NBT3UOMA1UFAL1C2R" localSheetId="16" hidden="1">#REF!</definedName>
    <definedName name="BEx5CAPTVN2NBT3UOMA1UFAL1C2R" localSheetId="15" hidden="1">#REF!</definedName>
    <definedName name="BEx5CAPTVN2NBT3UOMA1UFAL1C2R" localSheetId="14" hidden="1">#REF!</definedName>
    <definedName name="BEx5CAPTVN2NBT3UOMA1UFAL1C2R" localSheetId="13" hidden="1">#REF!</definedName>
    <definedName name="BEx5CAPTVN2NBT3UOMA1UFAL1C2R" localSheetId="12" hidden="1">#REF!</definedName>
    <definedName name="BEx5CAPTVN2NBT3UOMA1UFAL1C2R" localSheetId="11" hidden="1">#REF!</definedName>
    <definedName name="BEx5CAPTVN2NBT3UOMA1UFAL1C2R" localSheetId="10" hidden="1">#REF!</definedName>
    <definedName name="BEx5CAPTVN2NBT3UOMA1UFAL1C2R" localSheetId="9" hidden="1">#REF!</definedName>
    <definedName name="BEx5CAPTVN2NBT3UOMA1UFAL1C2R" localSheetId="8" hidden="1">#REF!</definedName>
    <definedName name="BEx5CAPTVN2NBT3UOMA1UFAL1C2R" localSheetId="7" hidden="1">#REF!</definedName>
    <definedName name="BEx5CAPTVN2NBT3UOMA1UFAL1C2R" localSheetId="6" hidden="1">#REF!</definedName>
    <definedName name="BEx5CAPTVN2NBT3UOMA1UFAL1C2R" localSheetId="3" hidden="1">#REF!</definedName>
    <definedName name="BEx5CAPTVN2NBT3UOMA1UFAL1C2R" localSheetId="1" hidden="1">#REF!</definedName>
    <definedName name="BEx5CAPTVN2NBT3UOMA1UFAL1C2R" hidden="1">#REF!</definedName>
    <definedName name="BEx5CEM3SYF9XP0ZZVE0GEPCLV3F" localSheetId="16" hidden="1">#REF!</definedName>
    <definedName name="BEx5CEM3SYF9XP0ZZVE0GEPCLV3F" localSheetId="15" hidden="1">#REF!</definedName>
    <definedName name="BEx5CEM3SYF9XP0ZZVE0GEPCLV3F" localSheetId="14" hidden="1">#REF!</definedName>
    <definedName name="BEx5CEM3SYF9XP0ZZVE0GEPCLV3F" localSheetId="13" hidden="1">#REF!</definedName>
    <definedName name="BEx5CEM3SYF9XP0ZZVE0GEPCLV3F" localSheetId="12" hidden="1">#REF!</definedName>
    <definedName name="BEx5CEM3SYF9XP0ZZVE0GEPCLV3F" localSheetId="11" hidden="1">#REF!</definedName>
    <definedName name="BEx5CEM3SYF9XP0ZZVE0GEPCLV3F" localSheetId="10" hidden="1">#REF!</definedName>
    <definedName name="BEx5CEM3SYF9XP0ZZVE0GEPCLV3F" localSheetId="9" hidden="1">#REF!</definedName>
    <definedName name="BEx5CEM3SYF9XP0ZZVE0GEPCLV3F" localSheetId="8" hidden="1">#REF!</definedName>
    <definedName name="BEx5CEM3SYF9XP0ZZVE0GEPCLV3F" localSheetId="7" hidden="1">#REF!</definedName>
    <definedName name="BEx5CEM3SYF9XP0ZZVE0GEPCLV3F" localSheetId="6" hidden="1">#REF!</definedName>
    <definedName name="BEx5CEM3SYF9XP0ZZVE0GEPCLV3F" localSheetId="3" hidden="1">#REF!</definedName>
    <definedName name="BEx5CEM3SYF9XP0ZZVE0GEPCLV3F" localSheetId="1" hidden="1">#REF!</definedName>
    <definedName name="BEx5CEM3SYF9XP0ZZVE0GEPCLV3F" hidden="1">#REF!</definedName>
    <definedName name="BEx5CFYQ0F1Z6P8SCVJ0I3UPVFE4" localSheetId="16" hidden="1">#REF!</definedName>
    <definedName name="BEx5CFYQ0F1Z6P8SCVJ0I3UPVFE4" localSheetId="15" hidden="1">#REF!</definedName>
    <definedName name="BEx5CFYQ0F1Z6P8SCVJ0I3UPVFE4" localSheetId="14" hidden="1">#REF!</definedName>
    <definedName name="BEx5CFYQ0F1Z6P8SCVJ0I3UPVFE4" localSheetId="13" hidden="1">#REF!</definedName>
    <definedName name="BEx5CFYQ0F1Z6P8SCVJ0I3UPVFE4" localSheetId="12" hidden="1">#REF!</definedName>
    <definedName name="BEx5CFYQ0F1Z6P8SCVJ0I3UPVFE4" localSheetId="11" hidden="1">#REF!</definedName>
    <definedName name="BEx5CFYQ0F1Z6P8SCVJ0I3UPVFE4" localSheetId="10" hidden="1">#REF!</definedName>
    <definedName name="BEx5CFYQ0F1Z6P8SCVJ0I3UPVFE4" localSheetId="9" hidden="1">#REF!</definedName>
    <definedName name="BEx5CFYQ0F1Z6P8SCVJ0I3UPVFE4" localSheetId="8" hidden="1">#REF!</definedName>
    <definedName name="BEx5CFYQ0F1Z6P8SCVJ0I3UPVFE4" localSheetId="7" hidden="1">#REF!</definedName>
    <definedName name="BEx5CFYQ0F1Z6P8SCVJ0I3UPVFE4" localSheetId="6" hidden="1">#REF!</definedName>
    <definedName name="BEx5CFYQ0F1Z6P8SCVJ0I3UPVFE4" localSheetId="3" hidden="1">#REF!</definedName>
    <definedName name="BEx5CFYQ0F1Z6P8SCVJ0I3UPVFE4" localSheetId="1" hidden="1">#REF!</definedName>
    <definedName name="BEx5CFYQ0F1Z6P8SCVJ0I3UPVFE4" hidden="1">#REF!</definedName>
    <definedName name="BEx5CPEKNSJORIPFQC2E1LTRYY8L" localSheetId="16" hidden="1">#REF!</definedName>
    <definedName name="BEx5CPEKNSJORIPFQC2E1LTRYY8L" localSheetId="15" hidden="1">#REF!</definedName>
    <definedName name="BEx5CPEKNSJORIPFQC2E1LTRYY8L" localSheetId="14" hidden="1">#REF!</definedName>
    <definedName name="BEx5CPEKNSJORIPFQC2E1LTRYY8L" localSheetId="13" hidden="1">#REF!</definedName>
    <definedName name="BEx5CPEKNSJORIPFQC2E1LTRYY8L" localSheetId="12" hidden="1">#REF!</definedName>
    <definedName name="BEx5CPEKNSJORIPFQC2E1LTRYY8L" localSheetId="11" hidden="1">#REF!</definedName>
    <definedName name="BEx5CPEKNSJORIPFQC2E1LTRYY8L" localSheetId="10" hidden="1">#REF!</definedName>
    <definedName name="BEx5CPEKNSJORIPFQC2E1LTRYY8L" localSheetId="9" hidden="1">#REF!</definedName>
    <definedName name="BEx5CPEKNSJORIPFQC2E1LTRYY8L" localSheetId="8" hidden="1">#REF!</definedName>
    <definedName name="BEx5CPEKNSJORIPFQC2E1LTRYY8L" localSheetId="7" hidden="1">#REF!</definedName>
    <definedName name="BEx5CPEKNSJORIPFQC2E1LTRYY8L" localSheetId="6" hidden="1">#REF!</definedName>
    <definedName name="BEx5CPEKNSJORIPFQC2E1LTRYY8L" localSheetId="3" hidden="1">#REF!</definedName>
    <definedName name="BEx5CPEKNSJORIPFQC2E1LTRYY8L" localSheetId="1" hidden="1">#REF!</definedName>
    <definedName name="BEx5CPEKNSJORIPFQC2E1LTRYY8L" hidden="1">#REF!</definedName>
    <definedName name="BEx5CSUOL05D8PAM2TRDA9VRJT1O" localSheetId="16" hidden="1">#REF!</definedName>
    <definedName name="BEx5CSUOL05D8PAM2TRDA9VRJT1O" localSheetId="15" hidden="1">#REF!</definedName>
    <definedName name="BEx5CSUOL05D8PAM2TRDA9VRJT1O" localSheetId="14" hidden="1">#REF!</definedName>
    <definedName name="BEx5CSUOL05D8PAM2TRDA9VRJT1O" localSheetId="13" hidden="1">#REF!</definedName>
    <definedName name="BEx5CSUOL05D8PAM2TRDA9VRJT1O" localSheetId="12" hidden="1">#REF!</definedName>
    <definedName name="BEx5CSUOL05D8PAM2TRDA9VRJT1O" localSheetId="11" hidden="1">#REF!</definedName>
    <definedName name="BEx5CSUOL05D8PAM2TRDA9VRJT1O" localSheetId="10" hidden="1">#REF!</definedName>
    <definedName name="BEx5CSUOL05D8PAM2TRDA9VRJT1O" localSheetId="9" hidden="1">#REF!</definedName>
    <definedName name="BEx5CSUOL05D8PAM2TRDA9VRJT1O" localSheetId="8" hidden="1">#REF!</definedName>
    <definedName name="BEx5CSUOL05D8PAM2TRDA9VRJT1O" localSheetId="7" hidden="1">#REF!</definedName>
    <definedName name="BEx5CSUOL05D8PAM2TRDA9VRJT1O" localSheetId="6" hidden="1">#REF!</definedName>
    <definedName name="BEx5CSUOL05D8PAM2TRDA9VRJT1O" localSheetId="3" hidden="1">#REF!</definedName>
    <definedName name="BEx5CSUOL05D8PAM2TRDA9VRJT1O" localSheetId="1" hidden="1">#REF!</definedName>
    <definedName name="BEx5CSUOL05D8PAM2TRDA9VRJT1O" hidden="1">#REF!</definedName>
    <definedName name="BEx5CUNFOO4YDFJ22HCMI2QKIGKM" localSheetId="16" hidden="1">#REF!</definedName>
    <definedName name="BEx5CUNFOO4YDFJ22HCMI2QKIGKM" localSheetId="15" hidden="1">#REF!</definedName>
    <definedName name="BEx5CUNFOO4YDFJ22HCMI2QKIGKM" localSheetId="14" hidden="1">#REF!</definedName>
    <definedName name="BEx5CUNFOO4YDFJ22HCMI2QKIGKM" localSheetId="13" hidden="1">#REF!</definedName>
    <definedName name="BEx5CUNFOO4YDFJ22HCMI2QKIGKM" localSheetId="12" hidden="1">#REF!</definedName>
    <definedName name="BEx5CUNFOO4YDFJ22HCMI2QKIGKM" localSheetId="11" hidden="1">#REF!</definedName>
    <definedName name="BEx5CUNFOO4YDFJ22HCMI2QKIGKM" localSheetId="10" hidden="1">#REF!</definedName>
    <definedName name="BEx5CUNFOO4YDFJ22HCMI2QKIGKM" localSheetId="9" hidden="1">#REF!</definedName>
    <definedName name="BEx5CUNFOO4YDFJ22HCMI2QKIGKM" localSheetId="8" hidden="1">#REF!</definedName>
    <definedName name="BEx5CUNFOO4YDFJ22HCMI2QKIGKM" localSheetId="7" hidden="1">#REF!</definedName>
    <definedName name="BEx5CUNFOO4YDFJ22HCMI2QKIGKM" localSheetId="6" hidden="1">#REF!</definedName>
    <definedName name="BEx5CUNFOO4YDFJ22HCMI2QKIGKM" localSheetId="3" hidden="1">#REF!</definedName>
    <definedName name="BEx5CUNFOO4YDFJ22HCMI2QKIGKM" localSheetId="1" hidden="1">#REF!</definedName>
    <definedName name="BEx5CUNFOO4YDFJ22HCMI2QKIGKM" hidden="1">#REF!</definedName>
    <definedName name="BEx5D01O3G6BXWXT7MZEVS1F4TE9" localSheetId="16" hidden="1">#REF!</definedName>
    <definedName name="BEx5D01O3G6BXWXT7MZEVS1F4TE9" localSheetId="15" hidden="1">#REF!</definedName>
    <definedName name="BEx5D01O3G6BXWXT7MZEVS1F4TE9" localSheetId="14" hidden="1">#REF!</definedName>
    <definedName name="BEx5D01O3G6BXWXT7MZEVS1F4TE9" localSheetId="13" hidden="1">#REF!</definedName>
    <definedName name="BEx5D01O3G6BXWXT7MZEVS1F4TE9" localSheetId="12" hidden="1">#REF!</definedName>
    <definedName name="BEx5D01O3G6BXWXT7MZEVS1F4TE9" localSheetId="11" hidden="1">#REF!</definedName>
    <definedName name="BEx5D01O3G6BXWXT7MZEVS1F4TE9" localSheetId="10" hidden="1">#REF!</definedName>
    <definedName name="BEx5D01O3G6BXWXT7MZEVS1F4TE9" localSheetId="9" hidden="1">#REF!</definedName>
    <definedName name="BEx5D01O3G6BXWXT7MZEVS1F4TE9" localSheetId="8" hidden="1">#REF!</definedName>
    <definedName name="BEx5D01O3G6BXWXT7MZEVS1F4TE9" localSheetId="7" hidden="1">#REF!</definedName>
    <definedName name="BEx5D01O3G6BXWXT7MZEVS1F4TE9" localSheetId="6" hidden="1">#REF!</definedName>
    <definedName name="BEx5D01O3G6BXWXT7MZEVS1F4TE9" localSheetId="3" hidden="1">#REF!</definedName>
    <definedName name="BEx5D01O3G6BXWXT7MZEVS1F4TE9" localSheetId="1" hidden="1">#REF!</definedName>
    <definedName name="BEx5D01O3G6BXWXT7MZEVS1F4TE9" hidden="1">#REF!</definedName>
    <definedName name="BEx5D3HO5XE85AN0NGALZ4K4GE8J" localSheetId="16" hidden="1">#REF!</definedName>
    <definedName name="BEx5D3HO5XE85AN0NGALZ4K4GE8J" localSheetId="15" hidden="1">#REF!</definedName>
    <definedName name="BEx5D3HO5XE85AN0NGALZ4K4GE8J" localSheetId="14" hidden="1">#REF!</definedName>
    <definedName name="BEx5D3HO5XE85AN0NGALZ4K4GE8J" localSheetId="13" hidden="1">#REF!</definedName>
    <definedName name="BEx5D3HO5XE85AN0NGALZ4K4GE8J" localSheetId="12" hidden="1">#REF!</definedName>
    <definedName name="BEx5D3HO5XE85AN0NGALZ4K4GE8J" localSheetId="11" hidden="1">#REF!</definedName>
    <definedName name="BEx5D3HO5XE85AN0NGALZ4K4GE8J" localSheetId="10" hidden="1">#REF!</definedName>
    <definedName name="BEx5D3HO5XE85AN0NGALZ4K4GE8J" localSheetId="9" hidden="1">#REF!</definedName>
    <definedName name="BEx5D3HO5XE85AN0NGALZ4K4GE8J" localSheetId="8" hidden="1">#REF!</definedName>
    <definedName name="BEx5D3HO5XE85AN0NGALZ4K4GE8J" localSheetId="7" hidden="1">#REF!</definedName>
    <definedName name="BEx5D3HO5XE85AN0NGALZ4K4GE8J" localSheetId="6" hidden="1">#REF!</definedName>
    <definedName name="BEx5D3HO5XE85AN0NGALZ4K4GE8J" localSheetId="3" hidden="1">#REF!</definedName>
    <definedName name="BEx5D3HO5XE85AN0NGALZ4K4GE8J" localSheetId="1" hidden="1">#REF!</definedName>
    <definedName name="BEx5D3HO5XE85AN0NGALZ4K4GE8J" hidden="1">#REF!</definedName>
    <definedName name="BEx5D8L47OF0WHBPFWXGZINZWUBZ" localSheetId="16" hidden="1">#REF!</definedName>
    <definedName name="BEx5D8L47OF0WHBPFWXGZINZWUBZ" localSheetId="15" hidden="1">#REF!</definedName>
    <definedName name="BEx5D8L47OF0WHBPFWXGZINZWUBZ" localSheetId="14" hidden="1">#REF!</definedName>
    <definedName name="BEx5D8L47OF0WHBPFWXGZINZWUBZ" localSheetId="13" hidden="1">#REF!</definedName>
    <definedName name="BEx5D8L47OF0WHBPFWXGZINZWUBZ" localSheetId="12" hidden="1">#REF!</definedName>
    <definedName name="BEx5D8L47OF0WHBPFWXGZINZWUBZ" localSheetId="11" hidden="1">#REF!</definedName>
    <definedName name="BEx5D8L47OF0WHBPFWXGZINZWUBZ" localSheetId="10" hidden="1">#REF!</definedName>
    <definedName name="BEx5D8L47OF0WHBPFWXGZINZWUBZ" localSheetId="9" hidden="1">#REF!</definedName>
    <definedName name="BEx5D8L47OF0WHBPFWXGZINZWUBZ" localSheetId="8" hidden="1">#REF!</definedName>
    <definedName name="BEx5D8L47OF0WHBPFWXGZINZWUBZ" localSheetId="7" hidden="1">#REF!</definedName>
    <definedName name="BEx5D8L47OF0WHBPFWXGZINZWUBZ" localSheetId="6" hidden="1">#REF!</definedName>
    <definedName name="BEx5D8L47OF0WHBPFWXGZINZWUBZ" localSheetId="3" hidden="1">#REF!</definedName>
    <definedName name="BEx5D8L47OF0WHBPFWXGZINZWUBZ" localSheetId="1" hidden="1">#REF!</definedName>
    <definedName name="BEx5D8L47OF0WHBPFWXGZINZWUBZ" hidden="1">#REF!</definedName>
    <definedName name="BEx5DAJAHQ2SKUPCKSCR3PYML67L" localSheetId="16" hidden="1">#REF!</definedName>
    <definedName name="BEx5DAJAHQ2SKUPCKSCR3PYML67L" localSheetId="15" hidden="1">#REF!</definedName>
    <definedName name="BEx5DAJAHQ2SKUPCKSCR3PYML67L" localSheetId="14" hidden="1">#REF!</definedName>
    <definedName name="BEx5DAJAHQ2SKUPCKSCR3PYML67L" localSheetId="13" hidden="1">#REF!</definedName>
    <definedName name="BEx5DAJAHQ2SKUPCKSCR3PYML67L" localSheetId="12" hidden="1">#REF!</definedName>
    <definedName name="BEx5DAJAHQ2SKUPCKSCR3PYML67L" localSheetId="11" hidden="1">#REF!</definedName>
    <definedName name="BEx5DAJAHQ2SKUPCKSCR3PYML67L" localSheetId="10" hidden="1">#REF!</definedName>
    <definedName name="BEx5DAJAHQ2SKUPCKSCR3PYML67L" localSheetId="9" hidden="1">#REF!</definedName>
    <definedName name="BEx5DAJAHQ2SKUPCKSCR3PYML67L" localSheetId="8" hidden="1">#REF!</definedName>
    <definedName name="BEx5DAJAHQ2SKUPCKSCR3PYML67L" localSheetId="7" hidden="1">#REF!</definedName>
    <definedName name="BEx5DAJAHQ2SKUPCKSCR3PYML67L" localSheetId="6" hidden="1">#REF!</definedName>
    <definedName name="BEx5DAJAHQ2SKUPCKSCR3PYML67L" localSheetId="3" hidden="1">#REF!</definedName>
    <definedName name="BEx5DAJAHQ2SKUPCKSCR3PYML67L" localSheetId="1" hidden="1">#REF!</definedName>
    <definedName name="BEx5DAJAHQ2SKUPCKSCR3PYML67L" hidden="1">#REF!</definedName>
    <definedName name="BEx5DC18JM1KJCV44PF18E0LNRKA" localSheetId="16" hidden="1">#REF!</definedName>
    <definedName name="BEx5DC18JM1KJCV44PF18E0LNRKA" localSheetId="15" hidden="1">#REF!</definedName>
    <definedName name="BEx5DC18JM1KJCV44PF18E0LNRKA" localSheetId="14" hidden="1">#REF!</definedName>
    <definedName name="BEx5DC18JM1KJCV44PF18E0LNRKA" localSheetId="13" hidden="1">#REF!</definedName>
    <definedName name="BEx5DC18JM1KJCV44PF18E0LNRKA" localSheetId="12" hidden="1">#REF!</definedName>
    <definedName name="BEx5DC18JM1KJCV44PF18E0LNRKA" localSheetId="11" hidden="1">#REF!</definedName>
    <definedName name="BEx5DC18JM1KJCV44PF18E0LNRKA" localSheetId="10" hidden="1">#REF!</definedName>
    <definedName name="BEx5DC18JM1KJCV44PF18E0LNRKA" localSheetId="9" hidden="1">#REF!</definedName>
    <definedName name="BEx5DC18JM1KJCV44PF18E0LNRKA" localSheetId="8" hidden="1">#REF!</definedName>
    <definedName name="BEx5DC18JM1KJCV44PF18E0LNRKA" localSheetId="7" hidden="1">#REF!</definedName>
    <definedName name="BEx5DC18JM1KJCV44PF18E0LNRKA" localSheetId="6" hidden="1">#REF!</definedName>
    <definedName name="BEx5DC18JM1KJCV44PF18E0LNRKA" localSheetId="3" hidden="1">#REF!</definedName>
    <definedName name="BEx5DC18JM1KJCV44PF18E0LNRKA" localSheetId="1" hidden="1">#REF!</definedName>
    <definedName name="BEx5DC18JM1KJCV44PF18E0LNRKA" hidden="1">#REF!</definedName>
    <definedName name="BEx5DFH8EU3RCPUOTFY8S9G8SBCG" localSheetId="16" hidden="1">#REF!</definedName>
    <definedName name="BEx5DFH8EU3RCPUOTFY8S9G8SBCG" localSheetId="15" hidden="1">#REF!</definedName>
    <definedName name="BEx5DFH8EU3RCPUOTFY8S9G8SBCG" localSheetId="14" hidden="1">#REF!</definedName>
    <definedName name="BEx5DFH8EU3RCPUOTFY8S9G8SBCG" localSheetId="13" hidden="1">#REF!</definedName>
    <definedName name="BEx5DFH8EU3RCPUOTFY8S9G8SBCG" localSheetId="12" hidden="1">#REF!</definedName>
    <definedName name="BEx5DFH8EU3RCPUOTFY8S9G8SBCG" localSheetId="11" hidden="1">#REF!</definedName>
    <definedName name="BEx5DFH8EU3RCPUOTFY8S9G8SBCG" localSheetId="10" hidden="1">#REF!</definedName>
    <definedName name="BEx5DFH8EU3RCPUOTFY8S9G8SBCG" localSheetId="9" hidden="1">#REF!</definedName>
    <definedName name="BEx5DFH8EU3RCPUOTFY8S9G8SBCG" localSheetId="8" hidden="1">#REF!</definedName>
    <definedName name="BEx5DFH8EU3RCPUOTFY8S9G8SBCG" localSheetId="7" hidden="1">#REF!</definedName>
    <definedName name="BEx5DFH8EU3RCPUOTFY8S9G8SBCG" localSheetId="6" hidden="1">#REF!</definedName>
    <definedName name="BEx5DFH8EU3RCPUOTFY8S9G8SBCG" localSheetId="3" hidden="1">#REF!</definedName>
    <definedName name="BEx5DFH8EU3RCPUOTFY8S9G8SBCG" localSheetId="1" hidden="1">#REF!</definedName>
    <definedName name="BEx5DFH8EU3RCPUOTFY8S9G8SBCG" hidden="1">#REF!</definedName>
    <definedName name="BEx5DJIZBTNS011R9IIG2OQ2L6ZX" localSheetId="16" hidden="1">#REF!</definedName>
    <definedName name="BEx5DJIZBTNS011R9IIG2OQ2L6ZX" localSheetId="15" hidden="1">#REF!</definedName>
    <definedName name="BEx5DJIZBTNS011R9IIG2OQ2L6ZX" localSheetId="14" hidden="1">#REF!</definedName>
    <definedName name="BEx5DJIZBTNS011R9IIG2OQ2L6ZX" localSheetId="13" hidden="1">#REF!</definedName>
    <definedName name="BEx5DJIZBTNS011R9IIG2OQ2L6ZX" localSheetId="12" hidden="1">#REF!</definedName>
    <definedName name="BEx5DJIZBTNS011R9IIG2OQ2L6ZX" localSheetId="11" hidden="1">#REF!</definedName>
    <definedName name="BEx5DJIZBTNS011R9IIG2OQ2L6ZX" localSheetId="10" hidden="1">#REF!</definedName>
    <definedName name="BEx5DJIZBTNS011R9IIG2OQ2L6ZX" localSheetId="9" hidden="1">#REF!</definedName>
    <definedName name="BEx5DJIZBTNS011R9IIG2OQ2L6ZX" localSheetId="8" hidden="1">#REF!</definedName>
    <definedName name="BEx5DJIZBTNS011R9IIG2OQ2L6ZX" localSheetId="7" hidden="1">#REF!</definedName>
    <definedName name="BEx5DJIZBTNS011R9IIG2OQ2L6ZX" localSheetId="6" hidden="1">#REF!</definedName>
    <definedName name="BEx5DJIZBTNS011R9IIG2OQ2L6ZX" localSheetId="3" hidden="1">#REF!</definedName>
    <definedName name="BEx5DJIZBTNS011R9IIG2OQ2L6ZX" localSheetId="1" hidden="1">#REF!</definedName>
    <definedName name="BEx5DJIZBTNS011R9IIG2OQ2L6ZX" hidden="1">#REF!</definedName>
    <definedName name="BEx5DS2EKWFPC2UWI1W1QESX9QP5" localSheetId="16" hidden="1">#REF!</definedName>
    <definedName name="BEx5DS2EKWFPC2UWI1W1QESX9QP5" localSheetId="15" hidden="1">#REF!</definedName>
    <definedName name="BEx5DS2EKWFPC2UWI1W1QESX9QP5" localSheetId="14" hidden="1">#REF!</definedName>
    <definedName name="BEx5DS2EKWFPC2UWI1W1QESX9QP5" localSheetId="13" hidden="1">#REF!</definedName>
    <definedName name="BEx5DS2EKWFPC2UWI1W1QESX9QP5" localSheetId="12" hidden="1">#REF!</definedName>
    <definedName name="BEx5DS2EKWFPC2UWI1W1QESX9QP5" localSheetId="11" hidden="1">#REF!</definedName>
    <definedName name="BEx5DS2EKWFPC2UWI1W1QESX9QP5" localSheetId="10" hidden="1">#REF!</definedName>
    <definedName name="BEx5DS2EKWFPC2UWI1W1QESX9QP5" localSheetId="9" hidden="1">#REF!</definedName>
    <definedName name="BEx5DS2EKWFPC2UWI1W1QESX9QP5" localSheetId="8" hidden="1">#REF!</definedName>
    <definedName name="BEx5DS2EKWFPC2UWI1W1QESX9QP5" localSheetId="7" hidden="1">#REF!</definedName>
    <definedName name="BEx5DS2EKWFPC2UWI1W1QESX9QP5" localSheetId="6" hidden="1">#REF!</definedName>
    <definedName name="BEx5DS2EKWFPC2UWI1W1QESX9QP5" localSheetId="3" hidden="1">#REF!</definedName>
    <definedName name="BEx5DS2EKWFPC2UWI1W1QESX9QP5" localSheetId="1" hidden="1">#REF!</definedName>
    <definedName name="BEx5DS2EKWFPC2UWI1W1QESX9QP5" hidden="1">#REF!</definedName>
    <definedName name="BEx5E123OLO9WQUOIRIDJ967KAGK" localSheetId="16" hidden="1">#REF!</definedName>
    <definedName name="BEx5E123OLO9WQUOIRIDJ967KAGK" localSheetId="15" hidden="1">#REF!</definedName>
    <definedName name="BEx5E123OLO9WQUOIRIDJ967KAGK" localSheetId="14" hidden="1">#REF!</definedName>
    <definedName name="BEx5E123OLO9WQUOIRIDJ967KAGK" localSheetId="13" hidden="1">#REF!</definedName>
    <definedName name="BEx5E123OLO9WQUOIRIDJ967KAGK" localSheetId="12" hidden="1">#REF!</definedName>
    <definedName name="BEx5E123OLO9WQUOIRIDJ967KAGK" localSheetId="11" hidden="1">#REF!</definedName>
    <definedName name="BEx5E123OLO9WQUOIRIDJ967KAGK" localSheetId="10" hidden="1">#REF!</definedName>
    <definedName name="BEx5E123OLO9WQUOIRIDJ967KAGK" localSheetId="9" hidden="1">#REF!</definedName>
    <definedName name="BEx5E123OLO9WQUOIRIDJ967KAGK" localSheetId="8" hidden="1">#REF!</definedName>
    <definedName name="BEx5E123OLO9WQUOIRIDJ967KAGK" localSheetId="7" hidden="1">#REF!</definedName>
    <definedName name="BEx5E123OLO9WQUOIRIDJ967KAGK" localSheetId="6" hidden="1">#REF!</definedName>
    <definedName name="BEx5E123OLO9WQUOIRIDJ967KAGK" localSheetId="3" hidden="1">#REF!</definedName>
    <definedName name="BEx5E123OLO9WQUOIRIDJ967KAGK" localSheetId="1" hidden="1">#REF!</definedName>
    <definedName name="BEx5E123OLO9WQUOIRIDJ967KAGK" hidden="1">#REF!</definedName>
    <definedName name="BEx5E2UU5NES6W779W2OZTZOB4O7" localSheetId="16" hidden="1">#REF!</definedName>
    <definedName name="BEx5E2UU5NES6W779W2OZTZOB4O7" localSheetId="15" hidden="1">#REF!</definedName>
    <definedName name="BEx5E2UU5NES6W779W2OZTZOB4O7" localSheetId="14" hidden="1">#REF!</definedName>
    <definedName name="BEx5E2UU5NES6W779W2OZTZOB4O7" localSheetId="13" hidden="1">#REF!</definedName>
    <definedName name="BEx5E2UU5NES6W779W2OZTZOB4O7" localSheetId="12" hidden="1">#REF!</definedName>
    <definedName name="BEx5E2UU5NES6W779W2OZTZOB4O7" localSheetId="11" hidden="1">#REF!</definedName>
    <definedName name="BEx5E2UU5NES6W779W2OZTZOB4O7" localSheetId="10" hidden="1">#REF!</definedName>
    <definedName name="BEx5E2UU5NES6W779W2OZTZOB4O7" localSheetId="9" hidden="1">#REF!</definedName>
    <definedName name="BEx5E2UU5NES6W779W2OZTZOB4O7" localSheetId="8" hidden="1">#REF!</definedName>
    <definedName name="BEx5E2UU5NES6W779W2OZTZOB4O7" localSheetId="7" hidden="1">#REF!</definedName>
    <definedName name="BEx5E2UU5NES6W779W2OZTZOB4O7" localSheetId="6" hidden="1">#REF!</definedName>
    <definedName name="BEx5E2UU5NES6W779W2OZTZOB4O7" localSheetId="3" hidden="1">#REF!</definedName>
    <definedName name="BEx5E2UU5NES6W779W2OZTZOB4O7" localSheetId="1" hidden="1">#REF!</definedName>
    <definedName name="BEx5E2UU5NES6W779W2OZTZOB4O7" hidden="1">#REF!</definedName>
    <definedName name="BEx5ELFT92WAQN3NW8COIMQHUL91" localSheetId="16" hidden="1">#REF!</definedName>
    <definedName name="BEx5ELFT92WAQN3NW8COIMQHUL91" localSheetId="15" hidden="1">#REF!</definedName>
    <definedName name="BEx5ELFT92WAQN3NW8COIMQHUL91" localSheetId="14" hidden="1">#REF!</definedName>
    <definedName name="BEx5ELFT92WAQN3NW8COIMQHUL91" localSheetId="13" hidden="1">#REF!</definedName>
    <definedName name="BEx5ELFT92WAQN3NW8COIMQHUL91" localSheetId="12" hidden="1">#REF!</definedName>
    <definedName name="BEx5ELFT92WAQN3NW8COIMQHUL91" localSheetId="11" hidden="1">#REF!</definedName>
    <definedName name="BEx5ELFT92WAQN3NW8COIMQHUL91" localSheetId="10" hidden="1">#REF!</definedName>
    <definedName name="BEx5ELFT92WAQN3NW8COIMQHUL91" localSheetId="9" hidden="1">#REF!</definedName>
    <definedName name="BEx5ELFT92WAQN3NW8COIMQHUL91" localSheetId="8" hidden="1">#REF!</definedName>
    <definedName name="BEx5ELFT92WAQN3NW8COIMQHUL91" localSheetId="7" hidden="1">#REF!</definedName>
    <definedName name="BEx5ELFT92WAQN3NW8COIMQHUL91" localSheetId="6" hidden="1">#REF!</definedName>
    <definedName name="BEx5ELFT92WAQN3NW8COIMQHUL91" localSheetId="3" hidden="1">#REF!</definedName>
    <definedName name="BEx5ELFT92WAQN3NW8COIMQHUL91" localSheetId="1" hidden="1">#REF!</definedName>
    <definedName name="BEx5ELFT92WAQN3NW8COIMQHUL91" hidden="1">#REF!</definedName>
    <definedName name="BEx5ELQL9B0VR6UT18KP11DHOTFX" localSheetId="16" hidden="1">#REF!</definedName>
    <definedName name="BEx5ELQL9B0VR6UT18KP11DHOTFX" localSheetId="15" hidden="1">#REF!</definedName>
    <definedName name="BEx5ELQL9B0VR6UT18KP11DHOTFX" localSheetId="14" hidden="1">#REF!</definedName>
    <definedName name="BEx5ELQL9B0VR6UT18KP11DHOTFX" localSheetId="13" hidden="1">#REF!</definedName>
    <definedName name="BEx5ELQL9B0VR6UT18KP11DHOTFX" localSheetId="12" hidden="1">#REF!</definedName>
    <definedName name="BEx5ELQL9B0VR6UT18KP11DHOTFX" localSheetId="11" hidden="1">#REF!</definedName>
    <definedName name="BEx5ELQL9B0VR6UT18KP11DHOTFX" localSheetId="10" hidden="1">#REF!</definedName>
    <definedName name="BEx5ELQL9B0VR6UT18KP11DHOTFX" localSheetId="9" hidden="1">#REF!</definedName>
    <definedName name="BEx5ELQL9B0VR6UT18KP11DHOTFX" localSheetId="8" hidden="1">#REF!</definedName>
    <definedName name="BEx5ELQL9B0VR6UT18KP11DHOTFX" localSheetId="7" hidden="1">#REF!</definedName>
    <definedName name="BEx5ELQL9B0VR6UT18KP11DHOTFX" localSheetId="6" hidden="1">#REF!</definedName>
    <definedName name="BEx5ELQL9B0VR6UT18KP11DHOTFX" localSheetId="3" hidden="1">#REF!</definedName>
    <definedName name="BEx5ELQL9B0VR6UT18KP11DHOTFX" localSheetId="1" hidden="1">#REF!</definedName>
    <definedName name="BEx5ELQL9B0VR6UT18KP11DHOTFX" hidden="1">#REF!</definedName>
    <definedName name="BEx5ER4TJTFPN7IB1MNEB1ZFR5M6" localSheetId="16" hidden="1">#REF!</definedName>
    <definedName name="BEx5ER4TJTFPN7IB1MNEB1ZFR5M6" localSheetId="15" hidden="1">#REF!</definedName>
    <definedName name="BEx5ER4TJTFPN7IB1MNEB1ZFR5M6" localSheetId="14" hidden="1">#REF!</definedName>
    <definedName name="BEx5ER4TJTFPN7IB1MNEB1ZFR5M6" localSheetId="13" hidden="1">#REF!</definedName>
    <definedName name="BEx5ER4TJTFPN7IB1MNEB1ZFR5M6" localSheetId="12" hidden="1">#REF!</definedName>
    <definedName name="BEx5ER4TJTFPN7IB1MNEB1ZFR5M6" localSheetId="11" hidden="1">#REF!</definedName>
    <definedName name="BEx5ER4TJTFPN7IB1MNEB1ZFR5M6" localSheetId="10" hidden="1">#REF!</definedName>
    <definedName name="BEx5ER4TJTFPN7IB1MNEB1ZFR5M6" localSheetId="9" hidden="1">#REF!</definedName>
    <definedName name="BEx5ER4TJTFPN7IB1MNEB1ZFR5M6" localSheetId="8" hidden="1">#REF!</definedName>
    <definedName name="BEx5ER4TJTFPN7IB1MNEB1ZFR5M6" localSheetId="7" hidden="1">#REF!</definedName>
    <definedName name="BEx5ER4TJTFPN7IB1MNEB1ZFR5M6" localSheetId="6" hidden="1">#REF!</definedName>
    <definedName name="BEx5ER4TJTFPN7IB1MNEB1ZFR5M6" localSheetId="3" hidden="1">#REF!</definedName>
    <definedName name="BEx5ER4TJTFPN7IB1MNEB1ZFR5M6" localSheetId="1" hidden="1">#REF!</definedName>
    <definedName name="BEx5ER4TJTFPN7IB1MNEB1ZFR5M6" hidden="1">#REF!</definedName>
    <definedName name="BEx5EYXB2LDMI4FLC3QFAOXC0FZ3" localSheetId="16" hidden="1">#REF!</definedName>
    <definedName name="BEx5EYXB2LDMI4FLC3QFAOXC0FZ3" localSheetId="15" hidden="1">#REF!</definedName>
    <definedName name="BEx5EYXB2LDMI4FLC3QFAOXC0FZ3" localSheetId="14" hidden="1">#REF!</definedName>
    <definedName name="BEx5EYXB2LDMI4FLC3QFAOXC0FZ3" localSheetId="13" hidden="1">#REF!</definedName>
    <definedName name="BEx5EYXB2LDMI4FLC3QFAOXC0FZ3" localSheetId="12" hidden="1">#REF!</definedName>
    <definedName name="BEx5EYXB2LDMI4FLC3QFAOXC0FZ3" localSheetId="11" hidden="1">#REF!</definedName>
    <definedName name="BEx5EYXB2LDMI4FLC3QFAOXC0FZ3" localSheetId="10" hidden="1">#REF!</definedName>
    <definedName name="BEx5EYXB2LDMI4FLC3QFAOXC0FZ3" localSheetId="9" hidden="1">#REF!</definedName>
    <definedName name="BEx5EYXB2LDMI4FLC3QFAOXC0FZ3" localSheetId="8" hidden="1">#REF!</definedName>
    <definedName name="BEx5EYXB2LDMI4FLC3QFAOXC0FZ3" localSheetId="7" hidden="1">#REF!</definedName>
    <definedName name="BEx5EYXB2LDMI4FLC3QFAOXC0FZ3" localSheetId="6" hidden="1">#REF!</definedName>
    <definedName name="BEx5EYXB2LDMI4FLC3QFAOXC0FZ3" localSheetId="3" hidden="1">#REF!</definedName>
    <definedName name="BEx5EYXB2LDMI4FLC3QFAOXC0FZ3" localSheetId="1" hidden="1">#REF!</definedName>
    <definedName name="BEx5EYXB2LDMI4FLC3QFAOXC0FZ3" hidden="1">#REF!</definedName>
    <definedName name="BEx5F6V72QTCK7O39Y59R0EVM6CW" localSheetId="16" hidden="1">#REF!</definedName>
    <definedName name="BEx5F6V72QTCK7O39Y59R0EVM6CW" localSheetId="15" hidden="1">#REF!</definedName>
    <definedName name="BEx5F6V72QTCK7O39Y59R0EVM6CW" localSheetId="14" hidden="1">#REF!</definedName>
    <definedName name="BEx5F6V72QTCK7O39Y59R0EVM6CW" localSheetId="13" hidden="1">#REF!</definedName>
    <definedName name="BEx5F6V72QTCK7O39Y59R0EVM6CW" localSheetId="12" hidden="1">#REF!</definedName>
    <definedName name="BEx5F6V72QTCK7O39Y59R0EVM6CW" localSheetId="11" hidden="1">#REF!</definedName>
    <definedName name="BEx5F6V72QTCK7O39Y59R0EVM6CW" localSheetId="10" hidden="1">#REF!</definedName>
    <definedName name="BEx5F6V72QTCK7O39Y59R0EVM6CW" localSheetId="9" hidden="1">#REF!</definedName>
    <definedName name="BEx5F6V72QTCK7O39Y59R0EVM6CW" localSheetId="8" hidden="1">#REF!</definedName>
    <definedName name="BEx5F6V72QTCK7O39Y59R0EVM6CW" localSheetId="7" hidden="1">#REF!</definedName>
    <definedName name="BEx5F6V72QTCK7O39Y59R0EVM6CW" localSheetId="6" hidden="1">#REF!</definedName>
    <definedName name="BEx5F6V72QTCK7O39Y59R0EVM6CW" localSheetId="3" hidden="1">#REF!</definedName>
    <definedName name="BEx5F6V72QTCK7O39Y59R0EVM6CW" localSheetId="1" hidden="1">#REF!</definedName>
    <definedName name="BEx5F6V72QTCK7O39Y59R0EVM6CW" hidden="1">#REF!</definedName>
    <definedName name="BEx5FGLQVACD5F5YZG4DGSCHCGO2" localSheetId="16" hidden="1">#REF!</definedName>
    <definedName name="BEx5FGLQVACD5F5YZG4DGSCHCGO2" localSheetId="15" hidden="1">#REF!</definedName>
    <definedName name="BEx5FGLQVACD5F5YZG4DGSCHCGO2" localSheetId="14" hidden="1">#REF!</definedName>
    <definedName name="BEx5FGLQVACD5F5YZG4DGSCHCGO2" localSheetId="13" hidden="1">#REF!</definedName>
    <definedName name="BEx5FGLQVACD5F5YZG4DGSCHCGO2" localSheetId="12" hidden="1">#REF!</definedName>
    <definedName name="BEx5FGLQVACD5F5YZG4DGSCHCGO2" localSheetId="11" hidden="1">#REF!</definedName>
    <definedName name="BEx5FGLQVACD5F5YZG4DGSCHCGO2" localSheetId="10" hidden="1">#REF!</definedName>
    <definedName name="BEx5FGLQVACD5F5YZG4DGSCHCGO2" localSheetId="9" hidden="1">#REF!</definedName>
    <definedName name="BEx5FGLQVACD5F5YZG4DGSCHCGO2" localSheetId="8" hidden="1">#REF!</definedName>
    <definedName name="BEx5FGLQVACD5F5YZG4DGSCHCGO2" localSheetId="7" hidden="1">#REF!</definedName>
    <definedName name="BEx5FGLQVACD5F5YZG4DGSCHCGO2" localSheetId="6" hidden="1">#REF!</definedName>
    <definedName name="BEx5FGLQVACD5F5YZG4DGSCHCGO2" localSheetId="3" hidden="1">#REF!</definedName>
    <definedName name="BEx5FGLQVACD5F5YZG4DGSCHCGO2" localSheetId="1" hidden="1">#REF!</definedName>
    <definedName name="BEx5FGLQVACD5F5YZG4DGSCHCGO2" hidden="1">#REF!</definedName>
    <definedName name="BEx5FHCTE8VTJEF7IK189AVLNYSY" localSheetId="16" hidden="1">#REF!</definedName>
    <definedName name="BEx5FHCTE8VTJEF7IK189AVLNYSY" localSheetId="15" hidden="1">#REF!</definedName>
    <definedName name="BEx5FHCTE8VTJEF7IK189AVLNYSY" localSheetId="14" hidden="1">#REF!</definedName>
    <definedName name="BEx5FHCTE8VTJEF7IK189AVLNYSY" localSheetId="13" hidden="1">#REF!</definedName>
    <definedName name="BEx5FHCTE8VTJEF7IK189AVLNYSY" localSheetId="12" hidden="1">#REF!</definedName>
    <definedName name="BEx5FHCTE8VTJEF7IK189AVLNYSY" localSheetId="11" hidden="1">#REF!</definedName>
    <definedName name="BEx5FHCTE8VTJEF7IK189AVLNYSY" localSheetId="10" hidden="1">#REF!</definedName>
    <definedName name="BEx5FHCTE8VTJEF7IK189AVLNYSY" localSheetId="9" hidden="1">#REF!</definedName>
    <definedName name="BEx5FHCTE8VTJEF7IK189AVLNYSY" localSheetId="8" hidden="1">#REF!</definedName>
    <definedName name="BEx5FHCTE8VTJEF7IK189AVLNYSY" localSheetId="7" hidden="1">#REF!</definedName>
    <definedName name="BEx5FHCTE8VTJEF7IK189AVLNYSY" localSheetId="6" hidden="1">#REF!</definedName>
    <definedName name="BEx5FHCTE8VTJEF7IK189AVLNYSY" localSheetId="3" hidden="1">#REF!</definedName>
    <definedName name="BEx5FHCTE8VTJEF7IK189AVLNYSY" localSheetId="1" hidden="1">#REF!</definedName>
    <definedName name="BEx5FHCTE8VTJEF7IK189AVLNYSY" hidden="1">#REF!</definedName>
    <definedName name="BEx5FLJWHLW3BTZILDPN5NMA449V" localSheetId="16" hidden="1">#REF!</definedName>
    <definedName name="BEx5FLJWHLW3BTZILDPN5NMA449V" localSheetId="15" hidden="1">#REF!</definedName>
    <definedName name="BEx5FLJWHLW3BTZILDPN5NMA449V" localSheetId="14" hidden="1">#REF!</definedName>
    <definedName name="BEx5FLJWHLW3BTZILDPN5NMA449V" localSheetId="13" hidden="1">#REF!</definedName>
    <definedName name="BEx5FLJWHLW3BTZILDPN5NMA449V" localSheetId="12" hidden="1">#REF!</definedName>
    <definedName name="BEx5FLJWHLW3BTZILDPN5NMA449V" localSheetId="11" hidden="1">#REF!</definedName>
    <definedName name="BEx5FLJWHLW3BTZILDPN5NMA449V" localSheetId="10" hidden="1">#REF!</definedName>
    <definedName name="BEx5FLJWHLW3BTZILDPN5NMA449V" localSheetId="9" hidden="1">#REF!</definedName>
    <definedName name="BEx5FLJWHLW3BTZILDPN5NMA449V" localSheetId="8" hidden="1">#REF!</definedName>
    <definedName name="BEx5FLJWHLW3BTZILDPN5NMA449V" localSheetId="7" hidden="1">#REF!</definedName>
    <definedName name="BEx5FLJWHLW3BTZILDPN5NMA449V" localSheetId="6" hidden="1">#REF!</definedName>
    <definedName name="BEx5FLJWHLW3BTZILDPN5NMA449V" localSheetId="3" hidden="1">#REF!</definedName>
    <definedName name="BEx5FLJWHLW3BTZILDPN5NMA449V" localSheetId="1" hidden="1">#REF!</definedName>
    <definedName name="BEx5FLJWHLW3BTZILDPN5NMA449V" hidden="1">#REF!</definedName>
    <definedName name="BEx5FNI2O10YN2SI1NO4X5GP3GTF" localSheetId="16" hidden="1">#REF!</definedName>
    <definedName name="BEx5FNI2O10YN2SI1NO4X5GP3GTF" localSheetId="15" hidden="1">#REF!</definedName>
    <definedName name="BEx5FNI2O10YN2SI1NO4X5GP3GTF" localSheetId="14" hidden="1">#REF!</definedName>
    <definedName name="BEx5FNI2O10YN2SI1NO4X5GP3GTF" localSheetId="13" hidden="1">#REF!</definedName>
    <definedName name="BEx5FNI2O10YN2SI1NO4X5GP3GTF" localSheetId="12" hidden="1">#REF!</definedName>
    <definedName name="BEx5FNI2O10YN2SI1NO4X5GP3GTF" localSheetId="11" hidden="1">#REF!</definedName>
    <definedName name="BEx5FNI2O10YN2SI1NO4X5GP3GTF" localSheetId="10" hidden="1">#REF!</definedName>
    <definedName name="BEx5FNI2O10YN2SI1NO4X5GP3GTF" localSheetId="9" hidden="1">#REF!</definedName>
    <definedName name="BEx5FNI2O10YN2SI1NO4X5GP3GTF" localSheetId="8" hidden="1">#REF!</definedName>
    <definedName name="BEx5FNI2O10YN2SI1NO4X5GP3GTF" localSheetId="7" hidden="1">#REF!</definedName>
    <definedName name="BEx5FNI2O10YN2SI1NO4X5GP3GTF" localSheetId="6" hidden="1">#REF!</definedName>
    <definedName name="BEx5FNI2O10YN2SI1NO4X5GP3GTF" localSheetId="3" hidden="1">#REF!</definedName>
    <definedName name="BEx5FNI2O10YN2SI1NO4X5GP3GTF" localSheetId="1" hidden="1">#REF!</definedName>
    <definedName name="BEx5FNI2O10YN2SI1NO4X5GP3GTF" hidden="1">#REF!</definedName>
    <definedName name="BEx5FO8YRFSZCG3L608EHIHIHFY4" localSheetId="16" hidden="1">#REF!</definedName>
    <definedName name="BEx5FO8YRFSZCG3L608EHIHIHFY4" localSheetId="15" hidden="1">#REF!</definedName>
    <definedName name="BEx5FO8YRFSZCG3L608EHIHIHFY4" localSheetId="14" hidden="1">#REF!</definedName>
    <definedName name="BEx5FO8YRFSZCG3L608EHIHIHFY4" localSheetId="13" hidden="1">#REF!</definedName>
    <definedName name="BEx5FO8YRFSZCG3L608EHIHIHFY4" localSheetId="12" hidden="1">#REF!</definedName>
    <definedName name="BEx5FO8YRFSZCG3L608EHIHIHFY4" localSheetId="11" hidden="1">#REF!</definedName>
    <definedName name="BEx5FO8YRFSZCG3L608EHIHIHFY4" localSheetId="10" hidden="1">#REF!</definedName>
    <definedName name="BEx5FO8YRFSZCG3L608EHIHIHFY4" localSheetId="9" hidden="1">#REF!</definedName>
    <definedName name="BEx5FO8YRFSZCG3L608EHIHIHFY4" localSheetId="8" hidden="1">#REF!</definedName>
    <definedName name="BEx5FO8YRFSZCG3L608EHIHIHFY4" localSheetId="7" hidden="1">#REF!</definedName>
    <definedName name="BEx5FO8YRFSZCG3L608EHIHIHFY4" localSheetId="6" hidden="1">#REF!</definedName>
    <definedName name="BEx5FO8YRFSZCG3L608EHIHIHFY4" localSheetId="3" hidden="1">#REF!</definedName>
    <definedName name="BEx5FO8YRFSZCG3L608EHIHIHFY4" localSheetId="1" hidden="1">#REF!</definedName>
    <definedName name="BEx5FO8YRFSZCG3L608EHIHIHFY4" hidden="1">#REF!</definedName>
    <definedName name="BEx5FQNA6V4CNYSH013K45RI4BCV" localSheetId="16" hidden="1">#REF!</definedName>
    <definedName name="BEx5FQNA6V4CNYSH013K45RI4BCV" localSheetId="15" hidden="1">#REF!</definedName>
    <definedName name="BEx5FQNA6V4CNYSH013K45RI4BCV" localSheetId="14" hidden="1">#REF!</definedName>
    <definedName name="BEx5FQNA6V4CNYSH013K45RI4BCV" localSheetId="13" hidden="1">#REF!</definedName>
    <definedName name="BEx5FQNA6V4CNYSH013K45RI4BCV" localSheetId="12" hidden="1">#REF!</definedName>
    <definedName name="BEx5FQNA6V4CNYSH013K45RI4BCV" localSheetId="11" hidden="1">#REF!</definedName>
    <definedName name="BEx5FQNA6V4CNYSH013K45RI4BCV" localSheetId="10" hidden="1">#REF!</definedName>
    <definedName name="BEx5FQNA6V4CNYSH013K45RI4BCV" localSheetId="9" hidden="1">#REF!</definedName>
    <definedName name="BEx5FQNA6V4CNYSH013K45RI4BCV" localSheetId="8" hidden="1">#REF!</definedName>
    <definedName name="BEx5FQNA6V4CNYSH013K45RI4BCV" localSheetId="7" hidden="1">#REF!</definedName>
    <definedName name="BEx5FQNA6V4CNYSH013K45RI4BCV" localSheetId="6" hidden="1">#REF!</definedName>
    <definedName name="BEx5FQNA6V4CNYSH013K45RI4BCV" localSheetId="3" hidden="1">#REF!</definedName>
    <definedName name="BEx5FQNA6V4CNYSH013K45RI4BCV" localSheetId="1" hidden="1">#REF!</definedName>
    <definedName name="BEx5FQNA6V4CNYSH013K45RI4BCV" hidden="1">#REF!</definedName>
    <definedName name="BEx5FVQPPEU32CPNV9RRQ9MNLLVE" localSheetId="16" hidden="1">#REF!</definedName>
    <definedName name="BEx5FVQPPEU32CPNV9RRQ9MNLLVE" localSheetId="15" hidden="1">#REF!</definedName>
    <definedName name="BEx5FVQPPEU32CPNV9RRQ9MNLLVE" localSheetId="14" hidden="1">#REF!</definedName>
    <definedName name="BEx5FVQPPEU32CPNV9RRQ9MNLLVE" localSheetId="13" hidden="1">#REF!</definedName>
    <definedName name="BEx5FVQPPEU32CPNV9RRQ9MNLLVE" localSheetId="12" hidden="1">#REF!</definedName>
    <definedName name="BEx5FVQPPEU32CPNV9RRQ9MNLLVE" localSheetId="11" hidden="1">#REF!</definedName>
    <definedName name="BEx5FVQPPEU32CPNV9RRQ9MNLLVE" localSheetId="10" hidden="1">#REF!</definedName>
    <definedName name="BEx5FVQPPEU32CPNV9RRQ9MNLLVE" localSheetId="9" hidden="1">#REF!</definedName>
    <definedName name="BEx5FVQPPEU32CPNV9RRQ9MNLLVE" localSheetId="8" hidden="1">#REF!</definedName>
    <definedName name="BEx5FVQPPEU32CPNV9RRQ9MNLLVE" localSheetId="7" hidden="1">#REF!</definedName>
    <definedName name="BEx5FVQPPEU32CPNV9RRQ9MNLLVE" localSheetId="6" hidden="1">#REF!</definedName>
    <definedName name="BEx5FVQPPEU32CPNV9RRQ9MNLLVE" localSheetId="3" hidden="1">#REF!</definedName>
    <definedName name="BEx5FVQPPEU32CPNV9RRQ9MNLLVE" localSheetId="1" hidden="1">#REF!</definedName>
    <definedName name="BEx5FVQPPEU32CPNV9RRQ9MNLLVE" hidden="1">#REF!</definedName>
    <definedName name="BEx5G08KGMG5X2AQKDGPFYG5GH94" localSheetId="16" hidden="1">#REF!</definedName>
    <definedName name="BEx5G08KGMG5X2AQKDGPFYG5GH94" localSheetId="15" hidden="1">#REF!</definedName>
    <definedName name="BEx5G08KGMG5X2AQKDGPFYG5GH94" localSheetId="14" hidden="1">#REF!</definedName>
    <definedName name="BEx5G08KGMG5X2AQKDGPFYG5GH94" localSheetId="13" hidden="1">#REF!</definedName>
    <definedName name="BEx5G08KGMG5X2AQKDGPFYG5GH94" localSheetId="12" hidden="1">#REF!</definedName>
    <definedName name="BEx5G08KGMG5X2AQKDGPFYG5GH94" localSheetId="11" hidden="1">#REF!</definedName>
    <definedName name="BEx5G08KGMG5X2AQKDGPFYG5GH94" localSheetId="10" hidden="1">#REF!</definedName>
    <definedName name="BEx5G08KGMG5X2AQKDGPFYG5GH94" localSheetId="9" hidden="1">#REF!</definedName>
    <definedName name="BEx5G08KGMG5X2AQKDGPFYG5GH94" localSheetId="8" hidden="1">#REF!</definedName>
    <definedName name="BEx5G08KGMG5X2AQKDGPFYG5GH94" localSheetId="7" hidden="1">#REF!</definedName>
    <definedName name="BEx5G08KGMG5X2AQKDGPFYG5GH94" localSheetId="6" hidden="1">#REF!</definedName>
    <definedName name="BEx5G08KGMG5X2AQKDGPFYG5GH94" localSheetId="3" hidden="1">#REF!</definedName>
    <definedName name="BEx5G08KGMG5X2AQKDGPFYG5GH94" localSheetId="1" hidden="1">#REF!</definedName>
    <definedName name="BEx5G08KGMG5X2AQKDGPFYG5GH94" hidden="1">#REF!</definedName>
    <definedName name="BEx5G1A8TFN4C4QII35U9DKYNIS8" localSheetId="16" hidden="1">#REF!</definedName>
    <definedName name="BEx5G1A8TFN4C4QII35U9DKYNIS8" localSheetId="15" hidden="1">#REF!</definedName>
    <definedName name="BEx5G1A8TFN4C4QII35U9DKYNIS8" localSheetId="14" hidden="1">#REF!</definedName>
    <definedName name="BEx5G1A8TFN4C4QII35U9DKYNIS8" localSheetId="13" hidden="1">#REF!</definedName>
    <definedName name="BEx5G1A8TFN4C4QII35U9DKYNIS8" localSheetId="12" hidden="1">#REF!</definedName>
    <definedName name="BEx5G1A8TFN4C4QII35U9DKYNIS8" localSheetId="11" hidden="1">#REF!</definedName>
    <definedName name="BEx5G1A8TFN4C4QII35U9DKYNIS8" localSheetId="10" hidden="1">#REF!</definedName>
    <definedName name="BEx5G1A8TFN4C4QII35U9DKYNIS8" localSheetId="9" hidden="1">#REF!</definedName>
    <definedName name="BEx5G1A8TFN4C4QII35U9DKYNIS8" localSheetId="8" hidden="1">#REF!</definedName>
    <definedName name="BEx5G1A8TFN4C4QII35U9DKYNIS8" localSheetId="7" hidden="1">#REF!</definedName>
    <definedName name="BEx5G1A8TFN4C4QII35U9DKYNIS8" localSheetId="6" hidden="1">#REF!</definedName>
    <definedName name="BEx5G1A8TFN4C4QII35U9DKYNIS8" localSheetId="3" hidden="1">#REF!</definedName>
    <definedName name="BEx5G1A8TFN4C4QII35U9DKYNIS8" localSheetId="1" hidden="1">#REF!</definedName>
    <definedName name="BEx5G1A8TFN4C4QII35U9DKYNIS8" hidden="1">#REF!</definedName>
    <definedName name="BEx5G1L0QO91KEPDMV1D8OT4BT73" localSheetId="16" hidden="1">#REF!</definedName>
    <definedName name="BEx5G1L0QO91KEPDMV1D8OT4BT73" localSheetId="15" hidden="1">#REF!</definedName>
    <definedName name="BEx5G1L0QO91KEPDMV1D8OT4BT73" localSheetId="14" hidden="1">#REF!</definedName>
    <definedName name="BEx5G1L0QO91KEPDMV1D8OT4BT73" localSheetId="13" hidden="1">#REF!</definedName>
    <definedName name="BEx5G1L0QO91KEPDMV1D8OT4BT73" localSheetId="12" hidden="1">#REF!</definedName>
    <definedName name="BEx5G1L0QO91KEPDMV1D8OT4BT73" localSheetId="11" hidden="1">#REF!</definedName>
    <definedName name="BEx5G1L0QO91KEPDMV1D8OT4BT73" localSheetId="10" hidden="1">#REF!</definedName>
    <definedName name="BEx5G1L0QO91KEPDMV1D8OT4BT73" localSheetId="9" hidden="1">#REF!</definedName>
    <definedName name="BEx5G1L0QO91KEPDMV1D8OT4BT73" localSheetId="8" hidden="1">#REF!</definedName>
    <definedName name="BEx5G1L0QO91KEPDMV1D8OT4BT73" localSheetId="7" hidden="1">#REF!</definedName>
    <definedName name="BEx5G1L0QO91KEPDMV1D8OT4BT73" localSheetId="6" hidden="1">#REF!</definedName>
    <definedName name="BEx5G1L0QO91KEPDMV1D8OT4BT73" localSheetId="3" hidden="1">#REF!</definedName>
    <definedName name="BEx5G1L0QO91KEPDMV1D8OT4BT73" localSheetId="1" hidden="1">#REF!</definedName>
    <definedName name="BEx5G1L0QO91KEPDMV1D8OT4BT73" hidden="1">#REF!</definedName>
    <definedName name="BEx5G1QHX69GFUYHUZA5X74MTDMR" localSheetId="16" hidden="1">#REF!</definedName>
    <definedName name="BEx5G1QHX69GFUYHUZA5X74MTDMR" localSheetId="15" hidden="1">#REF!</definedName>
    <definedName name="BEx5G1QHX69GFUYHUZA5X74MTDMR" localSheetId="14" hidden="1">#REF!</definedName>
    <definedName name="BEx5G1QHX69GFUYHUZA5X74MTDMR" localSheetId="13" hidden="1">#REF!</definedName>
    <definedName name="BEx5G1QHX69GFUYHUZA5X74MTDMR" localSheetId="12" hidden="1">#REF!</definedName>
    <definedName name="BEx5G1QHX69GFUYHUZA5X74MTDMR" localSheetId="11" hidden="1">#REF!</definedName>
    <definedName name="BEx5G1QHX69GFUYHUZA5X74MTDMR" localSheetId="10" hidden="1">#REF!</definedName>
    <definedName name="BEx5G1QHX69GFUYHUZA5X74MTDMR" localSheetId="9" hidden="1">#REF!</definedName>
    <definedName name="BEx5G1QHX69GFUYHUZA5X74MTDMR" localSheetId="8" hidden="1">#REF!</definedName>
    <definedName name="BEx5G1QHX69GFUYHUZA5X74MTDMR" localSheetId="7" hidden="1">#REF!</definedName>
    <definedName name="BEx5G1QHX69GFUYHUZA5X74MTDMR" localSheetId="6" hidden="1">#REF!</definedName>
    <definedName name="BEx5G1QHX69GFUYHUZA5X74MTDMR" localSheetId="3" hidden="1">#REF!</definedName>
    <definedName name="BEx5G1QHX69GFUYHUZA5X74MTDMR" localSheetId="1" hidden="1">#REF!</definedName>
    <definedName name="BEx5G1QHX69GFUYHUZA5X74MTDMR" hidden="1">#REF!</definedName>
    <definedName name="BEx5G5S2C9JRD28ZQMMQLCBHWOHB" localSheetId="16" hidden="1">#REF!</definedName>
    <definedName name="BEx5G5S2C9JRD28ZQMMQLCBHWOHB" localSheetId="15" hidden="1">#REF!</definedName>
    <definedName name="BEx5G5S2C9JRD28ZQMMQLCBHWOHB" localSheetId="14" hidden="1">#REF!</definedName>
    <definedName name="BEx5G5S2C9JRD28ZQMMQLCBHWOHB" localSheetId="13" hidden="1">#REF!</definedName>
    <definedName name="BEx5G5S2C9JRD28ZQMMQLCBHWOHB" localSheetId="12" hidden="1">#REF!</definedName>
    <definedName name="BEx5G5S2C9JRD28ZQMMQLCBHWOHB" localSheetId="11" hidden="1">#REF!</definedName>
    <definedName name="BEx5G5S2C9JRD28ZQMMQLCBHWOHB" localSheetId="10" hidden="1">#REF!</definedName>
    <definedName name="BEx5G5S2C9JRD28ZQMMQLCBHWOHB" localSheetId="9" hidden="1">#REF!</definedName>
    <definedName name="BEx5G5S2C9JRD28ZQMMQLCBHWOHB" localSheetId="8" hidden="1">#REF!</definedName>
    <definedName name="BEx5G5S2C9JRD28ZQMMQLCBHWOHB" localSheetId="7" hidden="1">#REF!</definedName>
    <definedName name="BEx5G5S2C9JRD28ZQMMQLCBHWOHB" localSheetId="6" hidden="1">#REF!</definedName>
    <definedName name="BEx5G5S2C9JRD28ZQMMQLCBHWOHB" localSheetId="3" hidden="1">#REF!</definedName>
    <definedName name="BEx5G5S2C9JRD28ZQMMQLCBHWOHB" localSheetId="1" hidden="1">#REF!</definedName>
    <definedName name="BEx5G5S2C9JRD28ZQMMQLCBHWOHB" hidden="1">#REF!</definedName>
    <definedName name="BEx5G7KU3EGZQSYN2YNML8EW8NDC" localSheetId="16" hidden="1">#REF!</definedName>
    <definedName name="BEx5G7KU3EGZQSYN2YNML8EW8NDC" localSheetId="15" hidden="1">#REF!</definedName>
    <definedName name="BEx5G7KU3EGZQSYN2YNML8EW8NDC" localSheetId="14" hidden="1">#REF!</definedName>
    <definedName name="BEx5G7KU3EGZQSYN2YNML8EW8NDC" localSheetId="13" hidden="1">#REF!</definedName>
    <definedName name="BEx5G7KU3EGZQSYN2YNML8EW8NDC" localSheetId="12" hidden="1">#REF!</definedName>
    <definedName name="BEx5G7KU3EGZQSYN2YNML8EW8NDC" localSheetId="11" hidden="1">#REF!</definedName>
    <definedName name="BEx5G7KU3EGZQSYN2YNML8EW8NDC" localSheetId="10" hidden="1">#REF!</definedName>
    <definedName name="BEx5G7KU3EGZQSYN2YNML8EW8NDC" localSheetId="9" hidden="1">#REF!</definedName>
    <definedName name="BEx5G7KU3EGZQSYN2YNML8EW8NDC" localSheetId="8" hidden="1">#REF!</definedName>
    <definedName name="BEx5G7KU3EGZQSYN2YNML8EW8NDC" localSheetId="7" hidden="1">#REF!</definedName>
    <definedName name="BEx5G7KU3EGZQSYN2YNML8EW8NDC" localSheetId="6" hidden="1">#REF!</definedName>
    <definedName name="BEx5G7KU3EGZQSYN2YNML8EW8NDC" localSheetId="3" hidden="1">#REF!</definedName>
    <definedName name="BEx5G7KU3EGZQSYN2YNML8EW8NDC" localSheetId="1" hidden="1">#REF!</definedName>
    <definedName name="BEx5G7KU3EGZQSYN2YNML8EW8NDC" hidden="1">#REF!</definedName>
    <definedName name="BEx5G86DZL1VYUX6KWODAP3WFAWP" localSheetId="16" hidden="1">#REF!</definedName>
    <definedName name="BEx5G86DZL1VYUX6KWODAP3WFAWP" localSheetId="15" hidden="1">#REF!</definedName>
    <definedName name="BEx5G86DZL1VYUX6KWODAP3WFAWP" localSheetId="14" hidden="1">#REF!</definedName>
    <definedName name="BEx5G86DZL1VYUX6KWODAP3WFAWP" localSheetId="13" hidden="1">#REF!</definedName>
    <definedName name="BEx5G86DZL1VYUX6KWODAP3WFAWP" localSheetId="12" hidden="1">#REF!</definedName>
    <definedName name="BEx5G86DZL1VYUX6KWODAP3WFAWP" localSheetId="11" hidden="1">#REF!</definedName>
    <definedName name="BEx5G86DZL1VYUX6KWODAP3WFAWP" localSheetId="10" hidden="1">#REF!</definedName>
    <definedName name="BEx5G86DZL1VYUX6KWODAP3WFAWP" localSheetId="9" hidden="1">#REF!</definedName>
    <definedName name="BEx5G86DZL1VYUX6KWODAP3WFAWP" localSheetId="8" hidden="1">#REF!</definedName>
    <definedName name="BEx5G86DZL1VYUX6KWODAP3WFAWP" localSheetId="7" hidden="1">#REF!</definedName>
    <definedName name="BEx5G86DZL1VYUX6KWODAP3WFAWP" localSheetId="6" hidden="1">#REF!</definedName>
    <definedName name="BEx5G86DZL1VYUX6KWODAP3WFAWP" localSheetId="3" hidden="1">#REF!</definedName>
    <definedName name="BEx5G86DZL1VYUX6KWODAP3WFAWP" localSheetId="1" hidden="1">#REF!</definedName>
    <definedName name="BEx5G86DZL1VYUX6KWODAP3WFAWP" hidden="1">#REF!</definedName>
    <definedName name="BEx5G8BV2GIOCM3C7IUFK8L04A6M" localSheetId="16" hidden="1">#REF!</definedName>
    <definedName name="BEx5G8BV2GIOCM3C7IUFK8L04A6M" localSheetId="15" hidden="1">#REF!</definedName>
    <definedName name="BEx5G8BV2GIOCM3C7IUFK8L04A6M" localSheetId="14" hidden="1">#REF!</definedName>
    <definedName name="BEx5G8BV2GIOCM3C7IUFK8L04A6M" localSheetId="13" hidden="1">#REF!</definedName>
    <definedName name="BEx5G8BV2GIOCM3C7IUFK8L04A6M" localSheetId="12" hidden="1">#REF!</definedName>
    <definedName name="BEx5G8BV2GIOCM3C7IUFK8L04A6M" localSheetId="11" hidden="1">#REF!</definedName>
    <definedName name="BEx5G8BV2GIOCM3C7IUFK8L04A6M" localSheetId="10" hidden="1">#REF!</definedName>
    <definedName name="BEx5G8BV2GIOCM3C7IUFK8L04A6M" localSheetId="9" hidden="1">#REF!</definedName>
    <definedName name="BEx5G8BV2GIOCM3C7IUFK8L04A6M" localSheetId="8" hidden="1">#REF!</definedName>
    <definedName name="BEx5G8BV2GIOCM3C7IUFK8L04A6M" localSheetId="7" hidden="1">#REF!</definedName>
    <definedName name="BEx5G8BV2GIOCM3C7IUFK8L04A6M" localSheetId="6" hidden="1">#REF!</definedName>
    <definedName name="BEx5G8BV2GIOCM3C7IUFK8L04A6M" localSheetId="3" hidden="1">#REF!</definedName>
    <definedName name="BEx5G8BV2GIOCM3C7IUFK8L04A6M" localSheetId="1" hidden="1">#REF!</definedName>
    <definedName name="BEx5G8BV2GIOCM3C7IUFK8L04A6M" hidden="1">#REF!</definedName>
    <definedName name="BEx5GID9MVBUPFFT9M8K8B5MO9NV" localSheetId="16" hidden="1">#REF!</definedName>
    <definedName name="BEx5GID9MVBUPFFT9M8K8B5MO9NV" localSheetId="15" hidden="1">#REF!</definedName>
    <definedName name="BEx5GID9MVBUPFFT9M8K8B5MO9NV" localSheetId="14" hidden="1">#REF!</definedName>
    <definedName name="BEx5GID9MVBUPFFT9M8K8B5MO9NV" localSheetId="13" hidden="1">#REF!</definedName>
    <definedName name="BEx5GID9MVBUPFFT9M8K8B5MO9NV" localSheetId="12" hidden="1">#REF!</definedName>
    <definedName name="BEx5GID9MVBUPFFT9M8K8B5MO9NV" localSheetId="11" hidden="1">#REF!</definedName>
    <definedName name="BEx5GID9MVBUPFFT9M8K8B5MO9NV" localSheetId="10" hidden="1">#REF!</definedName>
    <definedName name="BEx5GID9MVBUPFFT9M8K8B5MO9NV" localSheetId="9" hidden="1">#REF!</definedName>
    <definedName name="BEx5GID9MVBUPFFT9M8K8B5MO9NV" localSheetId="8" hidden="1">#REF!</definedName>
    <definedName name="BEx5GID9MVBUPFFT9M8K8B5MO9NV" localSheetId="7" hidden="1">#REF!</definedName>
    <definedName name="BEx5GID9MVBUPFFT9M8K8B5MO9NV" localSheetId="6" hidden="1">#REF!</definedName>
    <definedName name="BEx5GID9MVBUPFFT9M8K8B5MO9NV" localSheetId="3" hidden="1">#REF!</definedName>
    <definedName name="BEx5GID9MVBUPFFT9M8K8B5MO9NV" localSheetId="1" hidden="1">#REF!</definedName>
    <definedName name="BEx5GID9MVBUPFFT9M8K8B5MO9NV" hidden="1">#REF!</definedName>
    <definedName name="BEx5GN0EWA9SCQDPQ7NTUQH82QVK" localSheetId="16" hidden="1">#REF!</definedName>
    <definedName name="BEx5GN0EWA9SCQDPQ7NTUQH82QVK" localSheetId="15" hidden="1">#REF!</definedName>
    <definedName name="BEx5GN0EWA9SCQDPQ7NTUQH82QVK" localSheetId="14" hidden="1">#REF!</definedName>
    <definedName name="BEx5GN0EWA9SCQDPQ7NTUQH82QVK" localSheetId="13" hidden="1">#REF!</definedName>
    <definedName name="BEx5GN0EWA9SCQDPQ7NTUQH82QVK" localSheetId="12" hidden="1">#REF!</definedName>
    <definedName name="BEx5GN0EWA9SCQDPQ7NTUQH82QVK" localSheetId="11" hidden="1">#REF!</definedName>
    <definedName name="BEx5GN0EWA9SCQDPQ7NTUQH82QVK" localSheetId="10" hidden="1">#REF!</definedName>
    <definedName name="BEx5GN0EWA9SCQDPQ7NTUQH82QVK" localSheetId="9" hidden="1">#REF!</definedName>
    <definedName name="BEx5GN0EWA9SCQDPQ7NTUQH82QVK" localSheetId="8" hidden="1">#REF!</definedName>
    <definedName name="BEx5GN0EWA9SCQDPQ7NTUQH82QVK" localSheetId="7" hidden="1">#REF!</definedName>
    <definedName name="BEx5GN0EWA9SCQDPQ7NTUQH82QVK" localSheetId="6" hidden="1">#REF!</definedName>
    <definedName name="BEx5GN0EWA9SCQDPQ7NTUQH82QVK" localSheetId="3" hidden="1">#REF!</definedName>
    <definedName name="BEx5GN0EWA9SCQDPQ7NTUQH82QVK" localSheetId="1" hidden="1">#REF!</definedName>
    <definedName name="BEx5GN0EWA9SCQDPQ7NTUQH82QVK" hidden="1">#REF!</definedName>
    <definedName name="BEx5GNBCU4WZ74I0UXFL9ZG2XSGJ" localSheetId="16" hidden="1">#REF!</definedName>
    <definedName name="BEx5GNBCU4WZ74I0UXFL9ZG2XSGJ" localSheetId="15" hidden="1">#REF!</definedName>
    <definedName name="BEx5GNBCU4WZ74I0UXFL9ZG2XSGJ" localSheetId="14" hidden="1">#REF!</definedName>
    <definedName name="BEx5GNBCU4WZ74I0UXFL9ZG2XSGJ" localSheetId="13" hidden="1">#REF!</definedName>
    <definedName name="BEx5GNBCU4WZ74I0UXFL9ZG2XSGJ" localSheetId="12" hidden="1">#REF!</definedName>
    <definedName name="BEx5GNBCU4WZ74I0UXFL9ZG2XSGJ" localSheetId="11" hidden="1">#REF!</definedName>
    <definedName name="BEx5GNBCU4WZ74I0UXFL9ZG2XSGJ" localSheetId="10" hidden="1">#REF!</definedName>
    <definedName name="BEx5GNBCU4WZ74I0UXFL9ZG2XSGJ" localSheetId="9" hidden="1">#REF!</definedName>
    <definedName name="BEx5GNBCU4WZ74I0UXFL9ZG2XSGJ" localSheetId="8" hidden="1">#REF!</definedName>
    <definedName name="BEx5GNBCU4WZ74I0UXFL9ZG2XSGJ" localSheetId="7" hidden="1">#REF!</definedName>
    <definedName name="BEx5GNBCU4WZ74I0UXFL9ZG2XSGJ" localSheetId="6" hidden="1">#REF!</definedName>
    <definedName name="BEx5GNBCU4WZ74I0UXFL9ZG2XSGJ" localSheetId="3" hidden="1">#REF!</definedName>
    <definedName name="BEx5GNBCU4WZ74I0UXFL9ZG2XSGJ" localSheetId="1" hidden="1">#REF!</definedName>
    <definedName name="BEx5GNBCU4WZ74I0UXFL9ZG2XSGJ" hidden="1">#REF!</definedName>
    <definedName name="BEx5GUCTYC7QCWGWU5BTO7Y7HDZX" localSheetId="16" hidden="1">#REF!</definedName>
    <definedName name="BEx5GUCTYC7QCWGWU5BTO7Y7HDZX" localSheetId="15" hidden="1">#REF!</definedName>
    <definedName name="BEx5GUCTYC7QCWGWU5BTO7Y7HDZX" localSheetId="14" hidden="1">#REF!</definedName>
    <definedName name="BEx5GUCTYC7QCWGWU5BTO7Y7HDZX" localSheetId="13" hidden="1">#REF!</definedName>
    <definedName name="BEx5GUCTYC7QCWGWU5BTO7Y7HDZX" localSheetId="12" hidden="1">#REF!</definedName>
    <definedName name="BEx5GUCTYC7QCWGWU5BTO7Y7HDZX" localSheetId="11" hidden="1">#REF!</definedName>
    <definedName name="BEx5GUCTYC7QCWGWU5BTO7Y7HDZX" localSheetId="10" hidden="1">#REF!</definedName>
    <definedName name="BEx5GUCTYC7QCWGWU5BTO7Y7HDZX" localSheetId="9" hidden="1">#REF!</definedName>
    <definedName name="BEx5GUCTYC7QCWGWU5BTO7Y7HDZX" localSheetId="8" hidden="1">#REF!</definedName>
    <definedName name="BEx5GUCTYC7QCWGWU5BTO7Y7HDZX" localSheetId="7" hidden="1">#REF!</definedName>
    <definedName name="BEx5GUCTYC7QCWGWU5BTO7Y7HDZX" localSheetId="6" hidden="1">#REF!</definedName>
    <definedName name="BEx5GUCTYC7QCWGWU5BTO7Y7HDZX" localSheetId="3" hidden="1">#REF!</definedName>
    <definedName name="BEx5GUCTYC7QCWGWU5BTO7Y7HDZX" localSheetId="1" hidden="1">#REF!</definedName>
    <definedName name="BEx5GUCTYC7QCWGWU5BTO7Y7HDZX" hidden="1">#REF!</definedName>
    <definedName name="BEx5GYUPJULJQ624TEESYFG1NFOH" localSheetId="16" hidden="1">#REF!</definedName>
    <definedName name="BEx5GYUPJULJQ624TEESYFG1NFOH" localSheetId="15" hidden="1">#REF!</definedName>
    <definedName name="BEx5GYUPJULJQ624TEESYFG1NFOH" localSheetId="14" hidden="1">#REF!</definedName>
    <definedName name="BEx5GYUPJULJQ624TEESYFG1NFOH" localSheetId="13" hidden="1">#REF!</definedName>
    <definedName name="BEx5GYUPJULJQ624TEESYFG1NFOH" localSheetId="12" hidden="1">#REF!</definedName>
    <definedName name="BEx5GYUPJULJQ624TEESYFG1NFOH" localSheetId="11" hidden="1">#REF!</definedName>
    <definedName name="BEx5GYUPJULJQ624TEESYFG1NFOH" localSheetId="10" hidden="1">#REF!</definedName>
    <definedName name="BEx5GYUPJULJQ624TEESYFG1NFOH" localSheetId="9" hidden="1">#REF!</definedName>
    <definedName name="BEx5GYUPJULJQ624TEESYFG1NFOH" localSheetId="8" hidden="1">#REF!</definedName>
    <definedName name="BEx5GYUPJULJQ624TEESYFG1NFOH" localSheetId="7" hidden="1">#REF!</definedName>
    <definedName name="BEx5GYUPJULJQ624TEESYFG1NFOH" localSheetId="6" hidden="1">#REF!</definedName>
    <definedName name="BEx5GYUPJULJQ624TEESYFG1NFOH" localSheetId="3" hidden="1">#REF!</definedName>
    <definedName name="BEx5GYUPJULJQ624TEESYFG1NFOH" localSheetId="1" hidden="1">#REF!</definedName>
    <definedName name="BEx5GYUPJULJQ624TEESYFG1NFOH" hidden="1">#REF!</definedName>
    <definedName name="BEx5H0NEE0AIN5E2UHJ9J9ISU9N1" localSheetId="16" hidden="1">#REF!</definedName>
    <definedName name="BEx5H0NEE0AIN5E2UHJ9J9ISU9N1" localSheetId="15" hidden="1">#REF!</definedName>
    <definedName name="BEx5H0NEE0AIN5E2UHJ9J9ISU9N1" localSheetId="14" hidden="1">#REF!</definedName>
    <definedName name="BEx5H0NEE0AIN5E2UHJ9J9ISU9N1" localSheetId="13" hidden="1">#REF!</definedName>
    <definedName name="BEx5H0NEE0AIN5E2UHJ9J9ISU9N1" localSheetId="12" hidden="1">#REF!</definedName>
    <definedName name="BEx5H0NEE0AIN5E2UHJ9J9ISU9N1" localSheetId="11" hidden="1">#REF!</definedName>
    <definedName name="BEx5H0NEE0AIN5E2UHJ9J9ISU9N1" localSheetId="10" hidden="1">#REF!</definedName>
    <definedName name="BEx5H0NEE0AIN5E2UHJ9J9ISU9N1" localSheetId="9" hidden="1">#REF!</definedName>
    <definedName name="BEx5H0NEE0AIN5E2UHJ9J9ISU9N1" localSheetId="8" hidden="1">#REF!</definedName>
    <definedName name="BEx5H0NEE0AIN5E2UHJ9J9ISU9N1" localSheetId="7" hidden="1">#REF!</definedName>
    <definedName name="BEx5H0NEE0AIN5E2UHJ9J9ISU9N1" localSheetId="6" hidden="1">#REF!</definedName>
    <definedName name="BEx5H0NEE0AIN5E2UHJ9J9ISU9N1" localSheetId="3" hidden="1">#REF!</definedName>
    <definedName name="BEx5H0NEE0AIN5E2UHJ9J9ISU9N1" localSheetId="1" hidden="1">#REF!</definedName>
    <definedName name="BEx5H0NEE0AIN5E2UHJ9J9ISU9N1" hidden="1">#REF!</definedName>
    <definedName name="BEx5H1UJSEUQM2K8QHQXO5THVHSO" localSheetId="16" hidden="1">#REF!</definedName>
    <definedName name="BEx5H1UJSEUQM2K8QHQXO5THVHSO" localSheetId="15" hidden="1">#REF!</definedName>
    <definedName name="BEx5H1UJSEUQM2K8QHQXO5THVHSO" localSheetId="14" hidden="1">#REF!</definedName>
    <definedName name="BEx5H1UJSEUQM2K8QHQXO5THVHSO" localSheetId="13" hidden="1">#REF!</definedName>
    <definedName name="BEx5H1UJSEUQM2K8QHQXO5THVHSO" localSheetId="12" hidden="1">#REF!</definedName>
    <definedName name="BEx5H1UJSEUQM2K8QHQXO5THVHSO" localSheetId="11" hidden="1">#REF!</definedName>
    <definedName name="BEx5H1UJSEUQM2K8QHQXO5THVHSO" localSheetId="10" hidden="1">#REF!</definedName>
    <definedName name="BEx5H1UJSEUQM2K8QHQXO5THVHSO" localSheetId="9" hidden="1">#REF!</definedName>
    <definedName name="BEx5H1UJSEUQM2K8QHQXO5THVHSO" localSheetId="8" hidden="1">#REF!</definedName>
    <definedName name="BEx5H1UJSEUQM2K8QHQXO5THVHSO" localSheetId="7" hidden="1">#REF!</definedName>
    <definedName name="BEx5H1UJSEUQM2K8QHQXO5THVHSO" localSheetId="6" hidden="1">#REF!</definedName>
    <definedName name="BEx5H1UJSEUQM2K8QHQXO5THVHSO" localSheetId="3" hidden="1">#REF!</definedName>
    <definedName name="BEx5H1UJSEUQM2K8QHQXO5THVHSO" localSheetId="1" hidden="1">#REF!</definedName>
    <definedName name="BEx5H1UJSEUQM2K8QHQXO5THVHSO" hidden="1">#REF!</definedName>
    <definedName name="BEx5HAOT9XWUF7XIFRZZS8B9F5TZ" localSheetId="16" hidden="1">#REF!</definedName>
    <definedName name="BEx5HAOT9XWUF7XIFRZZS8B9F5TZ" localSheetId="15" hidden="1">#REF!</definedName>
    <definedName name="BEx5HAOT9XWUF7XIFRZZS8B9F5TZ" localSheetId="14" hidden="1">#REF!</definedName>
    <definedName name="BEx5HAOT9XWUF7XIFRZZS8B9F5TZ" localSheetId="13" hidden="1">#REF!</definedName>
    <definedName name="BEx5HAOT9XWUF7XIFRZZS8B9F5TZ" localSheetId="12" hidden="1">#REF!</definedName>
    <definedName name="BEx5HAOT9XWUF7XIFRZZS8B9F5TZ" localSheetId="11" hidden="1">#REF!</definedName>
    <definedName name="BEx5HAOT9XWUF7XIFRZZS8B9F5TZ" localSheetId="10" hidden="1">#REF!</definedName>
    <definedName name="BEx5HAOT9XWUF7XIFRZZS8B9F5TZ" localSheetId="9" hidden="1">#REF!</definedName>
    <definedName name="BEx5HAOT9XWUF7XIFRZZS8B9F5TZ" localSheetId="8" hidden="1">#REF!</definedName>
    <definedName name="BEx5HAOT9XWUF7XIFRZZS8B9F5TZ" localSheetId="7" hidden="1">#REF!</definedName>
    <definedName name="BEx5HAOT9XWUF7XIFRZZS8B9F5TZ" localSheetId="6" hidden="1">#REF!</definedName>
    <definedName name="BEx5HAOT9XWUF7XIFRZZS8B9F5TZ" localSheetId="3" hidden="1">#REF!</definedName>
    <definedName name="BEx5HAOT9XWUF7XIFRZZS8B9F5TZ" localSheetId="1" hidden="1">#REF!</definedName>
    <definedName name="BEx5HAOT9XWUF7XIFRZZS8B9F5TZ" hidden="1">#REF!</definedName>
    <definedName name="BEx5HB534CO7TBSALKMD27WHMAQJ" localSheetId="16" hidden="1">#REF!</definedName>
    <definedName name="BEx5HB534CO7TBSALKMD27WHMAQJ" localSheetId="15" hidden="1">#REF!</definedName>
    <definedName name="BEx5HB534CO7TBSALKMD27WHMAQJ" localSheetId="14" hidden="1">#REF!</definedName>
    <definedName name="BEx5HB534CO7TBSALKMD27WHMAQJ" localSheetId="13" hidden="1">#REF!</definedName>
    <definedName name="BEx5HB534CO7TBSALKMD27WHMAQJ" localSheetId="12" hidden="1">#REF!</definedName>
    <definedName name="BEx5HB534CO7TBSALKMD27WHMAQJ" localSheetId="11" hidden="1">#REF!</definedName>
    <definedName name="BEx5HB534CO7TBSALKMD27WHMAQJ" localSheetId="10" hidden="1">#REF!</definedName>
    <definedName name="BEx5HB534CO7TBSALKMD27WHMAQJ" localSheetId="9" hidden="1">#REF!</definedName>
    <definedName name="BEx5HB534CO7TBSALKMD27WHMAQJ" localSheetId="8" hidden="1">#REF!</definedName>
    <definedName name="BEx5HB534CO7TBSALKMD27WHMAQJ" localSheetId="7" hidden="1">#REF!</definedName>
    <definedName name="BEx5HB534CO7TBSALKMD27WHMAQJ" localSheetId="6" hidden="1">#REF!</definedName>
    <definedName name="BEx5HB534CO7TBSALKMD27WHMAQJ" localSheetId="3" hidden="1">#REF!</definedName>
    <definedName name="BEx5HB534CO7TBSALKMD27WHMAQJ" localSheetId="1" hidden="1">#REF!</definedName>
    <definedName name="BEx5HB534CO7TBSALKMD27WHMAQJ" hidden="1">#REF!</definedName>
    <definedName name="BEx5HE4XRF9BUY04MENWY9CHHN5H" localSheetId="16" hidden="1">#REF!</definedName>
    <definedName name="BEx5HE4XRF9BUY04MENWY9CHHN5H" localSheetId="15" hidden="1">#REF!</definedName>
    <definedName name="BEx5HE4XRF9BUY04MENWY9CHHN5H" localSheetId="14" hidden="1">#REF!</definedName>
    <definedName name="BEx5HE4XRF9BUY04MENWY9CHHN5H" localSheetId="13" hidden="1">#REF!</definedName>
    <definedName name="BEx5HE4XRF9BUY04MENWY9CHHN5H" localSheetId="12" hidden="1">#REF!</definedName>
    <definedName name="BEx5HE4XRF9BUY04MENWY9CHHN5H" localSheetId="11" hidden="1">#REF!</definedName>
    <definedName name="BEx5HE4XRF9BUY04MENWY9CHHN5H" localSheetId="10" hidden="1">#REF!</definedName>
    <definedName name="BEx5HE4XRF9BUY04MENWY9CHHN5H" localSheetId="9" hidden="1">#REF!</definedName>
    <definedName name="BEx5HE4XRF9BUY04MENWY9CHHN5H" localSheetId="8" hidden="1">#REF!</definedName>
    <definedName name="BEx5HE4XRF9BUY04MENWY9CHHN5H" localSheetId="7" hidden="1">#REF!</definedName>
    <definedName name="BEx5HE4XRF9BUY04MENWY9CHHN5H" localSheetId="6" hidden="1">#REF!</definedName>
    <definedName name="BEx5HE4XRF9BUY04MENWY9CHHN5H" localSheetId="3" hidden="1">#REF!</definedName>
    <definedName name="BEx5HE4XRF9BUY04MENWY9CHHN5H" localSheetId="1" hidden="1">#REF!</definedName>
    <definedName name="BEx5HE4XRF9BUY04MENWY9CHHN5H" hidden="1">#REF!</definedName>
    <definedName name="BEx5HFHMABAT0H9KKS754X4T304E" localSheetId="16" hidden="1">#REF!</definedName>
    <definedName name="BEx5HFHMABAT0H9KKS754X4T304E" localSheetId="15" hidden="1">#REF!</definedName>
    <definedName name="BEx5HFHMABAT0H9KKS754X4T304E" localSheetId="14" hidden="1">#REF!</definedName>
    <definedName name="BEx5HFHMABAT0H9KKS754X4T304E" localSheetId="13" hidden="1">#REF!</definedName>
    <definedName name="BEx5HFHMABAT0H9KKS754X4T304E" localSheetId="12" hidden="1">#REF!</definedName>
    <definedName name="BEx5HFHMABAT0H9KKS754X4T304E" localSheetId="11" hidden="1">#REF!</definedName>
    <definedName name="BEx5HFHMABAT0H9KKS754X4T304E" localSheetId="10" hidden="1">#REF!</definedName>
    <definedName name="BEx5HFHMABAT0H9KKS754X4T304E" localSheetId="9" hidden="1">#REF!</definedName>
    <definedName name="BEx5HFHMABAT0H9KKS754X4T304E" localSheetId="8" hidden="1">#REF!</definedName>
    <definedName name="BEx5HFHMABAT0H9KKS754X4T304E" localSheetId="7" hidden="1">#REF!</definedName>
    <definedName name="BEx5HFHMABAT0H9KKS754X4T304E" localSheetId="6" hidden="1">#REF!</definedName>
    <definedName name="BEx5HFHMABAT0H9KKS754X4T304E" localSheetId="3" hidden="1">#REF!</definedName>
    <definedName name="BEx5HFHMABAT0H9KKS754X4T304E" localSheetId="1" hidden="1">#REF!</definedName>
    <definedName name="BEx5HFHMABAT0H9KKS754X4T304E" hidden="1">#REF!</definedName>
    <definedName name="BEx5HGDZ7MX1S3KNXLRL9WU565V4" localSheetId="16" hidden="1">#REF!</definedName>
    <definedName name="BEx5HGDZ7MX1S3KNXLRL9WU565V4" localSheetId="15" hidden="1">#REF!</definedName>
    <definedName name="BEx5HGDZ7MX1S3KNXLRL9WU565V4" localSheetId="14" hidden="1">#REF!</definedName>
    <definedName name="BEx5HGDZ7MX1S3KNXLRL9WU565V4" localSheetId="13" hidden="1">#REF!</definedName>
    <definedName name="BEx5HGDZ7MX1S3KNXLRL9WU565V4" localSheetId="12" hidden="1">#REF!</definedName>
    <definedName name="BEx5HGDZ7MX1S3KNXLRL9WU565V4" localSheetId="11" hidden="1">#REF!</definedName>
    <definedName name="BEx5HGDZ7MX1S3KNXLRL9WU565V4" localSheetId="10" hidden="1">#REF!</definedName>
    <definedName name="BEx5HGDZ7MX1S3KNXLRL9WU565V4" localSheetId="9" hidden="1">#REF!</definedName>
    <definedName name="BEx5HGDZ7MX1S3KNXLRL9WU565V4" localSheetId="8" hidden="1">#REF!</definedName>
    <definedName name="BEx5HGDZ7MX1S3KNXLRL9WU565V4" localSheetId="7" hidden="1">#REF!</definedName>
    <definedName name="BEx5HGDZ7MX1S3KNXLRL9WU565V4" localSheetId="6" hidden="1">#REF!</definedName>
    <definedName name="BEx5HGDZ7MX1S3KNXLRL9WU565V4" localSheetId="3" hidden="1">#REF!</definedName>
    <definedName name="BEx5HGDZ7MX1S3KNXLRL9WU565V4" localSheetId="1" hidden="1">#REF!</definedName>
    <definedName name="BEx5HGDZ7MX1S3KNXLRL9WU565V4" hidden="1">#REF!</definedName>
    <definedName name="BEx5HJZ9FAVNZSSBTAYRPZDYM9NU" localSheetId="16" hidden="1">#REF!</definedName>
    <definedName name="BEx5HJZ9FAVNZSSBTAYRPZDYM9NU" localSheetId="15" hidden="1">#REF!</definedName>
    <definedName name="BEx5HJZ9FAVNZSSBTAYRPZDYM9NU" localSheetId="14" hidden="1">#REF!</definedName>
    <definedName name="BEx5HJZ9FAVNZSSBTAYRPZDYM9NU" localSheetId="13" hidden="1">#REF!</definedName>
    <definedName name="BEx5HJZ9FAVNZSSBTAYRPZDYM9NU" localSheetId="12" hidden="1">#REF!</definedName>
    <definedName name="BEx5HJZ9FAVNZSSBTAYRPZDYM9NU" localSheetId="11" hidden="1">#REF!</definedName>
    <definedName name="BEx5HJZ9FAVNZSSBTAYRPZDYM9NU" localSheetId="10" hidden="1">#REF!</definedName>
    <definedName name="BEx5HJZ9FAVNZSSBTAYRPZDYM9NU" localSheetId="9" hidden="1">#REF!</definedName>
    <definedName name="BEx5HJZ9FAVNZSSBTAYRPZDYM9NU" localSheetId="8" hidden="1">#REF!</definedName>
    <definedName name="BEx5HJZ9FAVNZSSBTAYRPZDYM9NU" localSheetId="7" hidden="1">#REF!</definedName>
    <definedName name="BEx5HJZ9FAVNZSSBTAYRPZDYM9NU" localSheetId="6" hidden="1">#REF!</definedName>
    <definedName name="BEx5HJZ9FAVNZSSBTAYRPZDYM9NU" localSheetId="3" hidden="1">#REF!</definedName>
    <definedName name="BEx5HJZ9FAVNZSSBTAYRPZDYM9NU" localSheetId="1" hidden="1">#REF!</definedName>
    <definedName name="BEx5HJZ9FAVNZSSBTAYRPZDYM9NU" hidden="1">#REF!</definedName>
    <definedName name="BEx5HZ9JMKHNLFWLVUB1WP5B39BL" localSheetId="16" hidden="1">#REF!</definedName>
    <definedName name="BEx5HZ9JMKHNLFWLVUB1WP5B39BL" localSheetId="15" hidden="1">#REF!</definedName>
    <definedName name="BEx5HZ9JMKHNLFWLVUB1WP5B39BL" localSheetId="14" hidden="1">#REF!</definedName>
    <definedName name="BEx5HZ9JMKHNLFWLVUB1WP5B39BL" localSheetId="13" hidden="1">#REF!</definedName>
    <definedName name="BEx5HZ9JMKHNLFWLVUB1WP5B39BL" localSheetId="12" hidden="1">#REF!</definedName>
    <definedName name="BEx5HZ9JMKHNLFWLVUB1WP5B39BL" localSheetId="11" hidden="1">#REF!</definedName>
    <definedName name="BEx5HZ9JMKHNLFWLVUB1WP5B39BL" localSheetId="10" hidden="1">#REF!</definedName>
    <definedName name="BEx5HZ9JMKHNLFWLVUB1WP5B39BL" localSheetId="9" hidden="1">#REF!</definedName>
    <definedName name="BEx5HZ9JMKHNLFWLVUB1WP5B39BL" localSheetId="8" hidden="1">#REF!</definedName>
    <definedName name="BEx5HZ9JMKHNLFWLVUB1WP5B39BL" localSheetId="7" hidden="1">#REF!</definedName>
    <definedName name="BEx5HZ9JMKHNLFWLVUB1WP5B39BL" localSheetId="6" hidden="1">#REF!</definedName>
    <definedName name="BEx5HZ9JMKHNLFWLVUB1WP5B39BL" localSheetId="3" hidden="1">#REF!</definedName>
    <definedName name="BEx5HZ9JMKHNLFWLVUB1WP5B39BL" localSheetId="1" hidden="1">#REF!</definedName>
    <definedName name="BEx5HZ9JMKHNLFWLVUB1WP5B39BL" hidden="1">#REF!</definedName>
    <definedName name="BEx5I17QJ0PQ1OG1IMH69HMQWNEA" localSheetId="16" hidden="1">#REF!</definedName>
    <definedName name="BEx5I17QJ0PQ1OG1IMH69HMQWNEA" localSheetId="15" hidden="1">#REF!</definedName>
    <definedName name="BEx5I17QJ0PQ1OG1IMH69HMQWNEA" localSheetId="14" hidden="1">#REF!</definedName>
    <definedName name="BEx5I17QJ0PQ1OG1IMH69HMQWNEA" localSheetId="13" hidden="1">#REF!</definedName>
    <definedName name="BEx5I17QJ0PQ1OG1IMH69HMQWNEA" localSheetId="12" hidden="1">#REF!</definedName>
    <definedName name="BEx5I17QJ0PQ1OG1IMH69HMQWNEA" localSheetId="11" hidden="1">#REF!</definedName>
    <definedName name="BEx5I17QJ0PQ1OG1IMH69HMQWNEA" localSheetId="10" hidden="1">#REF!</definedName>
    <definedName name="BEx5I17QJ0PQ1OG1IMH69HMQWNEA" localSheetId="9" hidden="1">#REF!</definedName>
    <definedName name="BEx5I17QJ0PQ1OG1IMH69HMQWNEA" localSheetId="8" hidden="1">#REF!</definedName>
    <definedName name="BEx5I17QJ0PQ1OG1IMH69HMQWNEA" localSheetId="7" hidden="1">#REF!</definedName>
    <definedName name="BEx5I17QJ0PQ1OG1IMH69HMQWNEA" localSheetId="6" hidden="1">#REF!</definedName>
    <definedName name="BEx5I17QJ0PQ1OG1IMH69HMQWNEA" localSheetId="3" hidden="1">#REF!</definedName>
    <definedName name="BEx5I17QJ0PQ1OG1IMH69HMQWNEA" localSheetId="1" hidden="1">#REF!</definedName>
    <definedName name="BEx5I17QJ0PQ1OG1IMH69HMQWNEA" hidden="1">#REF!</definedName>
    <definedName name="BEx5I244LQHZTF3XI66J8705R9XX" localSheetId="16" hidden="1">#REF!</definedName>
    <definedName name="BEx5I244LQHZTF3XI66J8705R9XX" localSheetId="15" hidden="1">#REF!</definedName>
    <definedName name="BEx5I244LQHZTF3XI66J8705R9XX" localSheetId="14" hidden="1">#REF!</definedName>
    <definedName name="BEx5I244LQHZTF3XI66J8705R9XX" localSheetId="13" hidden="1">#REF!</definedName>
    <definedName name="BEx5I244LQHZTF3XI66J8705R9XX" localSheetId="12" hidden="1">#REF!</definedName>
    <definedName name="BEx5I244LQHZTF3XI66J8705R9XX" localSheetId="11" hidden="1">#REF!</definedName>
    <definedName name="BEx5I244LQHZTF3XI66J8705R9XX" localSheetId="10" hidden="1">#REF!</definedName>
    <definedName name="BEx5I244LQHZTF3XI66J8705R9XX" localSheetId="9" hidden="1">#REF!</definedName>
    <definedName name="BEx5I244LQHZTF3XI66J8705R9XX" localSheetId="8" hidden="1">#REF!</definedName>
    <definedName name="BEx5I244LQHZTF3XI66J8705R9XX" localSheetId="7" hidden="1">#REF!</definedName>
    <definedName name="BEx5I244LQHZTF3XI66J8705R9XX" localSheetId="6" hidden="1">#REF!</definedName>
    <definedName name="BEx5I244LQHZTF3XI66J8705R9XX" localSheetId="3" hidden="1">#REF!</definedName>
    <definedName name="BEx5I244LQHZTF3XI66J8705R9XX" localSheetId="1" hidden="1">#REF!</definedName>
    <definedName name="BEx5I244LQHZTF3XI66J8705R9XX" hidden="1">#REF!</definedName>
    <definedName name="BEx5I8PBP4LIXDGID5BP0THLO0AQ" localSheetId="16" hidden="1">#REF!</definedName>
    <definedName name="BEx5I8PBP4LIXDGID5BP0THLO0AQ" localSheetId="15" hidden="1">#REF!</definedName>
    <definedName name="BEx5I8PBP4LIXDGID5BP0THLO0AQ" localSheetId="14" hidden="1">#REF!</definedName>
    <definedName name="BEx5I8PBP4LIXDGID5BP0THLO0AQ" localSheetId="13" hidden="1">#REF!</definedName>
    <definedName name="BEx5I8PBP4LIXDGID5BP0THLO0AQ" localSheetId="12" hidden="1">#REF!</definedName>
    <definedName name="BEx5I8PBP4LIXDGID5BP0THLO0AQ" localSheetId="11" hidden="1">#REF!</definedName>
    <definedName name="BEx5I8PBP4LIXDGID5BP0THLO0AQ" localSheetId="10" hidden="1">#REF!</definedName>
    <definedName name="BEx5I8PBP4LIXDGID5BP0THLO0AQ" localSheetId="9" hidden="1">#REF!</definedName>
    <definedName name="BEx5I8PBP4LIXDGID5BP0THLO0AQ" localSheetId="8" hidden="1">#REF!</definedName>
    <definedName name="BEx5I8PBP4LIXDGID5BP0THLO0AQ" localSheetId="7" hidden="1">#REF!</definedName>
    <definedName name="BEx5I8PBP4LIXDGID5BP0THLO0AQ" localSheetId="6" hidden="1">#REF!</definedName>
    <definedName name="BEx5I8PBP4LIXDGID5BP0THLO0AQ" localSheetId="3" hidden="1">#REF!</definedName>
    <definedName name="BEx5I8PBP4LIXDGID5BP0THLO0AQ" localSheetId="1" hidden="1">#REF!</definedName>
    <definedName name="BEx5I8PBP4LIXDGID5BP0THLO0AQ" hidden="1">#REF!</definedName>
    <definedName name="BEx5I8USVUB3JP4S9OXGMZVMOQXR" localSheetId="16" hidden="1">#REF!</definedName>
    <definedName name="BEx5I8USVUB3JP4S9OXGMZVMOQXR" localSheetId="15" hidden="1">#REF!</definedName>
    <definedName name="BEx5I8USVUB3JP4S9OXGMZVMOQXR" localSheetId="14" hidden="1">#REF!</definedName>
    <definedName name="BEx5I8USVUB3JP4S9OXGMZVMOQXR" localSheetId="13" hidden="1">#REF!</definedName>
    <definedName name="BEx5I8USVUB3JP4S9OXGMZVMOQXR" localSheetId="12" hidden="1">#REF!</definedName>
    <definedName name="BEx5I8USVUB3JP4S9OXGMZVMOQXR" localSheetId="11" hidden="1">#REF!</definedName>
    <definedName name="BEx5I8USVUB3JP4S9OXGMZVMOQXR" localSheetId="10" hidden="1">#REF!</definedName>
    <definedName name="BEx5I8USVUB3JP4S9OXGMZVMOQXR" localSheetId="9" hidden="1">#REF!</definedName>
    <definedName name="BEx5I8USVUB3JP4S9OXGMZVMOQXR" localSheetId="8" hidden="1">#REF!</definedName>
    <definedName name="BEx5I8USVUB3JP4S9OXGMZVMOQXR" localSheetId="7" hidden="1">#REF!</definedName>
    <definedName name="BEx5I8USVUB3JP4S9OXGMZVMOQXR" localSheetId="6" hidden="1">#REF!</definedName>
    <definedName name="BEx5I8USVUB3JP4S9OXGMZVMOQXR" localSheetId="3" hidden="1">#REF!</definedName>
    <definedName name="BEx5I8USVUB3JP4S9OXGMZVMOQXR" localSheetId="1" hidden="1">#REF!</definedName>
    <definedName name="BEx5I8USVUB3JP4S9OXGMZVMOQXR" hidden="1">#REF!</definedName>
    <definedName name="BEx5I9GDQSYIAL65UQNDMNFQCS9Y" localSheetId="16" hidden="1">#REF!</definedName>
    <definedName name="BEx5I9GDQSYIAL65UQNDMNFQCS9Y" localSheetId="15" hidden="1">#REF!</definedName>
    <definedName name="BEx5I9GDQSYIAL65UQNDMNFQCS9Y" localSheetId="14" hidden="1">#REF!</definedName>
    <definedName name="BEx5I9GDQSYIAL65UQNDMNFQCS9Y" localSheetId="13" hidden="1">#REF!</definedName>
    <definedName name="BEx5I9GDQSYIAL65UQNDMNFQCS9Y" localSheetId="12" hidden="1">#REF!</definedName>
    <definedName name="BEx5I9GDQSYIAL65UQNDMNFQCS9Y" localSheetId="11" hidden="1">#REF!</definedName>
    <definedName name="BEx5I9GDQSYIAL65UQNDMNFQCS9Y" localSheetId="10" hidden="1">#REF!</definedName>
    <definedName name="BEx5I9GDQSYIAL65UQNDMNFQCS9Y" localSheetId="9" hidden="1">#REF!</definedName>
    <definedName name="BEx5I9GDQSYIAL65UQNDMNFQCS9Y" localSheetId="8" hidden="1">#REF!</definedName>
    <definedName name="BEx5I9GDQSYIAL65UQNDMNFQCS9Y" localSheetId="7" hidden="1">#REF!</definedName>
    <definedName name="BEx5I9GDQSYIAL65UQNDMNFQCS9Y" localSheetId="6" hidden="1">#REF!</definedName>
    <definedName name="BEx5I9GDQSYIAL65UQNDMNFQCS9Y" localSheetId="3" hidden="1">#REF!</definedName>
    <definedName name="BEx5I9GDQSYIAL65UQNDMNFQCS9Y" localSheetId="1" hidden="1">#REF!</definedName>
    <definedName name="BEx5I9GDQSYIAL65UQNDMNFQCS9Y" hidden="1">#REF!</definedName>
    <definedName name="BEx5IBUPG9AWNW5PK7JGRGEJ4OLM" localSheetId="16" hidden="1">#REF!</definedName>
    <definedName name="BEx5IBUPG9AWNW5PK7JGRGEJ4OLM" localSheetId="15" hidden="1">#REF!</definedName>
    <definedName name="BEx5IBUPG9AWNW5PK7JGRGEJ4OLM" localSheetId="14" hidden="1">#REF!</definedName>
    <definedName name="BEx5IBUPG9AWNW5PK7JGRGEJ4OLM" localSheetId="13" hidden="1">#REF!</definedName>
    <definedName name="BEx5IBUPG9AWNW5PK7JGRGEJ4OLM" localSheetId="12" hidden="1">#REF!</definedName>
    <definedName name="BEx5IBUPG9AWNW5PK7JGRGEJ4OLM" localSheetId="11" hidden="1">#REF!</definedName>
    <definedName name="BEx5IBUPG9AWNW5PK7JGRGEJ4OLM" localSheetId="10" hidden="1">#REF!</definedName>
    <definedName name="BEx5IBUPG9AWNW5PK7JGRGEJ4OLM" localSheetId="9" hidden="1">#REF!</definedName>
    <definedName name="BEx5IBUPG9AWNW5PK7JGRGEJ4OLM" localSheetId="8" hidden="1">#REF!</definedName>
    <definedName name="BEx5IBUPG9AWNW5PK7JGRGEJ4OLM" localSheetId="7" hidden="1">#REF!</definedName>
    <definedName name="BEx5IBUPG9AWNW5PK7JGRGEJ4OLM" localSheetId="6" hidden="1">#REF!</definedName>
    <definedName name="BEx5IBUPG9AWNW5PK7JGRGEJ4OLM" localSheetId="3" hidden="1">#REF!</definedName>
    <definedName name="BEx5IBUPG9AWNW5PK7JGRGEJ4OLM" localSheetId="1" hidden="1">#REF!</definedName>
    <definedName name="BEx5IBUPG9AWNW5PK7JGRGEJ4OLM" hidden="1">#REF!</definedName>
    <definedName name="BEx5IC06RVN8BSAEPREVKHKLCJ2L" localSheetId="16" hidden="1">#REF!</definedName>
    <definedName name="BEx5IC06RVN8BSAEPREVKHKLCJ2L" localSheetId="15" hidden="1">#REF!</definedName>
    <definedName name="BEx5IC06RVN8BSAEPREVKHKLCJ2L" localSheetId="14" hidden="1">#REF!</definedName>
    <definedName name="BEx5IC06RVN8BSAEPREVKHKLCJ2L" localSheetId="13" hidden="1">#REF!</definedName>
    <definedName name="BEx5IC06RVN8BSAEPREVKHKLCJ2L" localSheetId="12" hidden="1">#REF!</definedName>
    <definedName name="BEx5IC06RVN8BSAEPREVKHKLCJ2L" localSheetId="11" hidden="1">#REF!</definedName>
    <definedName name="BEx5IC06RVN8BSAEPREVKHKLCJ2L" localSheetId="10" hidden="1">#REF!</definedName>
    <definedName name="BEx5IC06RVN8BSAEPREVKHKLCJ2L" localSheetId="9" hidden="1">#REF!</definedName>
    <definedName name="BEx5IC06RVN8BSAEPREVKHKLCJ2L" localSheetId="8" hidden="1">#REF!</definedName>
    <definedName name="BEx5IC06RVN8BSAEPREVKHKLCJ2L" localSheetId="7" hidden="1">#REF!</definedName>
    <definedName name="BEx5IC06RVN8BSAEPREVKHKLCJ2L" localSheetId="6" hidden="1">#REF!</definedName>
    <definedName name="BEx5IC06RVN8BSAEPREVKHKLCJ2L" localSheetId="3" hidden="1">#REF!</definedName>
    <definedName name="BEx5IC06RVN8BSAEPREVKHKLCJ2L" localSheetId="1" hidden="1">#REF!</definedName>
    <definedName name="BEx5IC06RVN8BSAEPREVKHKLCJ2L" hidden="1">#REF!</definedName>
    <definedName name="BEx5IGY4M04BPXSQF2J4GQYXF85O" localSheetId="16" hidden="1">#REF!</definedName>
    <definedName name="BEx5IGY4M04BPXSQF2J4GQYXF85O" localSheetId="15" hidden="1">#REF!</definedName>
    <definedName name="BEx5IGY4M04BPXSQF2J4GQYXF85O" localSheetId="14" hidden="1">#REF!</definedName>
    <definedName name="BEx5IGY4M04BPXSQF2J4GQYXF85O" localSheetId="13" hidden="1">#REF!</definedName>
    <definedName name="BEx5IGY4M04BPXSQF2J4GQYXF85O" localSheetId="12" hidden="1">#REF!</definedName>
    <definedName name="BEx5IGY4M04BPXSQF2J4GQYXF85O" localSheetId="11" hidden="1">#REF!</definedName>
    <definedName name="BEx5IGY4M04BPXSQF2J4GQYXF85O" localSheetId="10" hidden="1">#REF!</definedName>
    <definedName name="BEx5IGY4M04BPXSQF2J4GQYXF85O" localSheetId="9" hidden="1">#REF!</definedName>
    <definedName name="BEx5IGY4M04BPXSQF2J4GQYXF85O" localSheetId="8" hidden="1">#REF!</definedName>
    <definedName name="BEx5IGY4M04BPXSQF2J4GQYXF85O" localSheetId="7" hidden="1">#REF!</definedName>
    <definedName name="BEx5IGY4M04BPXSQF2J4GQYXF85O" localSheetId="6" hidden="1">#REF!</definedName>
    <definedName name="BEx5IGY4M04BPXSQF2J4GQYXF85O" localSheetId="3" hidden="1">#REF!</definedName>
    <definedName name="BEx5IGY4M04BPXSQF2J4GQYXF85O" localSheetId="1" hidden="1">#REF!</definedName>
    <definedName name="BEx5IGY4M04BPXSQF2J4GQYXF85O" hidden="1">#REF!</definedName>
    <definedName name="BEx5IWTZDCLZ5CCDG108STY04SAJ" localSheetId="16" hidden="1">#REF!</definedName>
    <definedName name="BEx5IWTZDCLZ5CCDG108STY04SAJ" localSheetId="15" hidden="1">#REF!</definedName>
    <definedName name="BEx5IWTZDCLZ5CCDG108STY04SAJ" localSheetId="14" hidden="1">#REF!</definedName>
    <definedName name="BEx5IWTZDCLZ5CCDG108STY04SAJ" localSheetId="13" hidden="1">#REF!</definedName>
    <definedName name="BEx5IWTZDCLZ5CCDG108STY04SAJ" localSheetId="12" hidden="1">#REF!</definedName>
    <definedName name="BEx5IWTZDCLZ5CCDG108STY04SAJ" localSheetId="11" hidden="1">#REF!</definedName>
    <definedName name="BEx5IWTZDCLZ5CCDG108STY04SAJ" localSheetId="10" hidden="1">#REF!</definedName>
    <definedName name="BEx5IWTZDCLZ5CCDG108STY04SAJ" localSheetId="9" hidden="1">#REF!</definedName>
    <definedName name="BEx5IWTZDCLZ5CCDG108STY04SAJ" localSheetId="8" hidden="1">#REF!</definedName>
    <definedName name="BEx5IWTZDCLZ5CCDG108STY04SAJ" localSheetId="7" hidden="1">#REF!</definedName>
    <definedName name="BEx5IWTZDCLZ5CCDG108STY04SAJ" localSheetId="6" hidden="1">#REF!</definedName>
    <definedName name="BEx5IWTZDCLZ5CCDG108STY04SAJ" localSheetId="3" hidden="1">#REF!</definedName>
    <definedName name="BEx5IWTZDCLZ5CCDG108STY04SAJ" localSheetId="1" hidden="1">#REF!</definedName>
    <definedName name="BEx5IWTZDCLZ5CCDG108STY04SAJ" hidden="1">#REF!</definedName>
    <definedName name="BEx5J0FFP1KS4NGY20AEJI8VREEA" localSheetId="16" hidden="1">#REF!</definedName>
    <definedName name="BEx5J0FFP1KS4NGY20AEJI8VREEA" localSheetId="15" hidden="1">#REF!</definedName>
    <definedName name="BEx5J0FFP1KS4NGY20AEJI8VREEA" localSheetId="14" hidden="1">#REF!</definedName>
    <definedName name="BEx5J0FFP1KS4NGY20AEJI8VREEA" localSheetId="13" hidden="1">#REF!</definedName>
    <definedName name="BEx5J0FFP1KS4NGY20AEJI8VREEA" localSheetId="12" hidden="1">#REF!</definedName>
    <definedName name="BEx5J0FFP1KS4NGY20AEJI8VREEA" localSheetId="11" hidden="1">#REF!</definedName>
    <definedName name="BEx5J0FFP1KS4NGY20AEJI8VREEA" localSheetId="10" hidden="1">#REF!</definedName>
    <definedName name="BEx5J0FFP1KS4NGY20AEJI8VREEA" localSheetId="9" hidden="1">#REF!</definedName>
    <definedName name="BEx5J0FFP1KS4NGY20AEJI8VREEA" localSheetId="8" hidden="1">#REF!</definedName>
    <definedName name="BEx5J0FFP1KS4NGY20AEJI8VREEA" localSheetId="7" hidden="1">#REF!</definedName>
    <definedName name="BEx5J0FFP1KS4NGY20AEJI8VREEA" localSheetId="6" hidden="1">#REF!</definedName>
    <definedName name="BEx5J0FFP1KS4NGY20AEJI8VREEA" localSheetId="3" hidden="1">#REF!</definedName>
    <definedName name="BEx5J0FFP1KS4NGY20AEJI8VREEA" localSheetId="1" hidden="1">#REF!</definedName>
    <definedName name="BEx5J0FFP1KS4NGY20AEJI8VREEA" hidden="1">#REF!</definedName>
    <definedName name="BEx5J1XE5FVWL6IJV6CWKPN24UBK" localSheetId="16" hidden="1">#REF!</definedName>
    <definedName name="BEx5J1XE5FVWL6IJV6CWKPN24UBK" localSheetId="15" hidden="1">#REF!</definedName>
    <definedName name="BEx5J1XE5FVWL6IJV6CWKPN24UBK" localSheetId="14" hidden="1">#REF!</definedName>
    <definedName name="BEx5J1XE5FVWL6IJV6CWKPN24UBK" localSheetId="13" hidden="1">#REF!</definedName>
    <definedName name="BEx5J1XE5FVWL6IJV6CWKPN24UBK" localSheetId="12" hidden="1">#REF!</definedName>
    <definedName name="BEx5J1XE5FVWL6IJV6CWKPN24UBK" localSheetId="11" hidden="1">#REF!</definedName>
    <definedName name="BEx5J1XE5FVWL6IJV6CWKPN24UBK" localSheetId="10" hidden="1">#REF!</definedName>
    <definedName name="BEx5J1XE5FVWL6IJV6CWKPN24UBK" localSheetId="9" hidden="1">#REF!</definedName>
    <definedName name="BEx5J1XE5FVWL6IJV6CWKPN24UBK" localSheetId="8" hidden="1">#REF!</definedName>
    <definedName name="BEx5J1XE5FVWL6IJV6CWKPN24UBK" localSheetId="7" hidden="1">#REF!</definedName>
    <definedName name="BEx5J1XE5FVWL6IJV6CWKPN24UBK" localSheetId="6" hidden="1">#REF!</definedName>
    <definedName name="BEx5J1XE5FVWL6IJV6CWKPN24UBK" localSheetId="3" hidden="1">#REF!</definedName>
    <definedName name="BEx5J1XE5FVWL6IJV6CWKPN24UBK" localSheetId="1" hidden="1">#REF!</definedName>
    <definedName name="BEx5J1XE5FVWL6IJV6CWKPN24UBK" hidden="1">#REF!</definedName>
    <definedName name="BEx5JF3ZXLDIS8VNKDCY7ZI7H1CI" localSheetId="16" hidden="1">#REF!</definedName>
    <definedName name="BEx5JF3ZXLDIS8VNKDCY7ZI7H1CI" localSheetId="15" hidden="1">#REF!</definedName>
    <definedName name="BEx5JF3ZXLDIS8VNKDCY7ZI7H1CI" localSheetId="14" hidden="1">#REF!</definedName>
    <definedName name="BEx5JF3ZXLDIS8VNKDCY7ZI7H1CI" localSheetId="13" hidden="1">#REF!</definedName>
    <definedName name="BEx5JF3ZXLDIS8VNKDCY7ZI7H1CI" localSheetId="12" hidden="1">#REF!</definedName>
    <definedName name="BEx5JF3ZXLDIS8VNKDCY7ZI7H1CI" localSheetId="11" hidden="1">#REF!</definedName>
    <definedName name="BEx5JF3ZXLDIS8VNKDCY7ZI7H1CI" localSheetId="10" hidden="1">#REF!</definedName>
    <definedName name="BEx5JF3ZXLDIS8VNKDCY7ZI7H1CI" localSheetId="9" hidden="1">#REF!</definedName>
    <definedName name="BEx5JF3ZXLDIS8VNKDCY7ZI7H1CI" localSheetId="8" hidden="1">#REF!</definedName>
    <definedName name="BEx5JF3ZXLDIS8VNKDCY7ZI7H1CI" localSheetId="7" hidden="1">#REF!</definedName>
    <definedName name="BEx5JF3ZXLDIS8VNKDCY7ZI7H1CI" localSheetId="6" hidden="1">#REF!</definedName>
    <definedName name="BEx5JF3ZXLDIS8VNKDCY7ZI7H1CI" localSheetId="3" hidden="1">#REF!</definedName>
    <definedName name="BEx5JF3ZXLDIS8VNKDCY7ZI7H1CI" localSheetId="1" hidden="1">#REF!</definedName>
    <definedName name="BEx5JF3ZXLDIS8VNKDCY7ZI7H1CI" hidden="1">#REF!</definedName>
    <definedName name="BEx5JHCZJ8G6OOOW6EF3GABXKH6F" localSheetId="16" hidden="1">#REF!</definedName>
    <definedName name="BEx5JHCZJ8G6OOOW6EF3GABXKH6F" localSheetId="15" hidden="1">#REF!</definedName>
    <definedName name="BEx5JHCZJ8G6OOOW6EF3GABXKH6F" localSheetId="14" hidden="1">#REF!</definedName>
    <definedName name="BEx5JHCZJ8G6OOOW6EF3GABXKH6F" localSheetId="13" hidden="1">#REF!</definedName>
    <definedName name="BEx5JHCZJ8G6OOOW6EF3GABXKH6F" localSheetId="12" hidden="1">#REF!</definedName>
    <definedName name="BEx5JHCZJ8G6OOOW6EF3GABXKH6F" localSheetId="11" hidden="1">#REF!</definedName>
    <definedName name="BEx5JHCZJ8G6OOOW6EF3GABXKH6F" localSheetId="10" hidden="1">#REF!</definedName>
    <definedName name="BEx5JHCZJ8G6OOOW6EF3GABXKH6F" localSheetId="9" hidden="1">#REF!</definedName>
    <definedName name="BEx5JHCZJ8G6OOOW6EF3GABXKH6F" localSheetId="8" hidden="1">#REF!</definedName>
    <definedName name="BEx5JHCZJ8G6OOOW6EF3GABXKH6F" localSheetId="7" hidden="1">#REF!</definedName>
    <definedName name="BEx5JHCZJ8G6OOOW6EF3GABXKH6F" localSheetId="6" hidden="1">#REF!</definedName>
    <definedName name="BEx5JHCZJ8G6OOOW6EF3GABXKH6F" localSheetId="3" hidden="1">#REF!</definedName>
    <definedName name="BEx5JHCZJ8G6OOOW6EF3GABXKH6F" localSheetId="1" hidden="1">#REF!</definedName>
    <definedName name="BEx5JHCZJ8G6OOOW6EF3GABXKH6F" hidden="1">#REF!</definedName>
    <definedName name="BEx5JJB6W446THXQCRUKD3I7RKLP" localSheetId="16" hidden="1">#REF!</definedName>
    <definedName name="BEx5JJB6W446THXQCRUKD3I7RKLP" localSheetId="15" hidden="1">#REF!</definedName>
    <definedName name="BEx5JJB6W446THXQCRUKD3I7RKLP" localSheetId="14" hidden="1">#REF!</definedName>
    <definedName name="BEx5JJB6W446THXQCRUKD3I7RKLP" localSheetId="13" hidden="1">#REF!</definedName>
    <definedName name="BEx5JJB6W446THXQCRUKD3I7RKLP" localSheetId="12" hidden="1">#REF!</definedName>
    <definedName name="BEx5JJB6W446THXQCRUKD3I7RKLP" localSheetId="11" hidden="1">#REF!</definedName>
    <definedName name="BEx5JJB6W446THXQCRUKD3I7RKLP" localSheetId="10" hidden="1">#REF!</definedName>
    <definedName name="BEx5JJB6W446THXQCRUKD3I7RKLP" localSheetId="9" hidden="1">#REF!</definedName>
    <definedName name="BEx5JJB6W446THXQCRUKD3I7RKLP" localSheetId="8" hidden="1">#REF!</definedName>
    <definedName name="BEx5JJB6W446THXQCRUKD3I7RKLP" localSheetId="7" hidden="1">#REF!</definedName>
    <definedName name="BEx5JJB6W446THXQCRUKD3I7RKLP" localSheetId="6" hidden="1">#REF!</definedName>
    <definedName name="BEx5JJB6W446THXQCRUKD3I7RKLP" localSheetId="3" hidden="1">#REF!</definedName>
    <definedName name="BEx5JJB6W446THXQCRUKD3I7RKLP" localSheetId="1" hidden="1">#REF!</definedName>
    <definedName name="BEx5JJB6W446THXQCRUKD3I7RKLP" hidden="1">#REF!</definedName>
    <definedName name="BEx5JNCT8Z7XSSPD5EMNAJELCU2V" localSheetId="16" hidden="1">#REF!</definedName>
    <definedName name="BEx5JNCT8Z7XSSPD5EMNAJELCU2V" localSheetId="15" hidden="1">#REF!</definedName>
    <definedName name="BEx5JNCT8Z7XSSPD5EMNAJELCU2V" localSheetId="14" hidden="1">#REF!</definedName>
    <definedName name="BEx5JNCT8Z7XSSPD5EMNAJELCU2V" localSheetId="13" hidden="1">#REF!</definedName>
    <definedName name="BEx5JNCT8Z7XSSPD5EMNAJELCU2V" localSheetId="12" hidden="1">#REF!</definedName>
    <definedName name="BEx5JNCT8Z7XSSPD5EMNAJELCU2V" localSheetId="11" hidden="1">#REF!</definedName>
    <definedName name="BEx5JNCT8Z7XSSPD5EMNAJELCU2V" localSheetId="10" hidden="1">#REF!</definedName>
    <definedName name="BEx5JNCT8Z7XSSPD5EMNAJELCU2V" localSheetId="9" hidden="1">#REF!</definedName>
    <definedName name="BEx5JNCT8Z7XSSPD5EMNAJELCU2V" localSheetId="8" hidden="1">#REF!</definedName>
    <definedName name="BEx5JNCT8Z7XSSPD5EMNAJELCU2V" localSheetId="7" hidden="1">#REF!</definedName>
    <definedName name="BEx5JNCT8Z7XSSPD5EMNAJELCU2V" localSheetId="6" hidden="1">#REF!</definedName>
    <definedName name="BEx5JNCT8Z7XSSPD5EMNAJELCU2V" localSheetId="3" hidden="1">#REF!</definedName>
    <definedName name="BEx5JNCT8Z7XSSPD5EMNAJELCU2V" localSheetId="1" hidden="1">#REF!</definedName>
    <definedName name="BEx5JNCT8Z7XSSPD5EMNAJELCU2V" hidden="1">#REF!</definedName>
    <definedName name="BEx5JQCNT9Y4RM306CHC8IPY3HBZ" localSheetId="16" hidden="1">#REF!</definedName>
    <definedName name="BEx5JQCNT9Y4RM306CHC8IPY3HBZ" localSheetId="15" hidden="1">#REF!</definedName>
    <definedName name="BEx5JQCNT9Y4RM306CHC8IPY3HBZ" localSheetId="14" hidden="1">#REF!</definedName>
    <definedName name="BEx5JQCNT9Y4RM306CHC8IPY3HBZ" localSheetId="13" hidden="1">#REF!</definedName>
    <definedName name="BEx5JQCNT9Y4RM306CHC8IPY3HBZ" localSheetId="12" hidden="1">#REF!</definedName>
    <definedName name="BEx5JQCNT9Y4RM306CHC8IPY3HBZ" localSheetId="11" hidden="1">#REF!</definedName>
    <definedName name="BEx5JQCNT9Y4RM306CHC8IPY3HBZ" localSheetId="10" hidden="1">#REF!</definedName>
    <definedName name="BEx5JQCNT9Y4RM306CHC8IPY3HBZ" localSheetId="9" hidden="1">#REF!</definedName>
    <definedName name="BEx5JQCNT9Y4RM306CHC8IPY3HBZ" localSheetId="8" hidden="1">#REF!</definedName>
    <definedName name="BEx5JQCNT9Y4RM306CHC8IPY3HBZ" localSheetId="7" hidden="1">#REF!</definedName>
    <definedName name="BEx5JQCNT9Y4RM306CHC8IPY3HBZ" localSheetId="6" hidden="1">#REF!</definedName>
    <definedName name="BEx5JQCNT9Y4RM306CHC8IPY3HBZ" localSheetId="3" hidden="1">#REF!</definedName>
    <definedName name="BEx5JQCNT9Y4RM306CHC8IPY3HBZ" localSheetId="1" hidden="1">#REF!</definedName>
    <definedName name="BEx5JQCNT9Y4RM306CHC8IPY3HBZ" hidden="1">#REF!</definedName>
    <definedName name="BEx5K08PYKE6JOKBYIB006TX619P" localSheetId="16" hidden="1">#REF!</definedName>
    <definedName name="BEx5K08PYKE6JOKBYIB006TX619P" localSheetId="15" hidden="1">#REF!</definedName>
    <definedName name="BEx5K08PYKE6JOKBYIB006TX619P" localSheetId="14" hidden="1">#REF!</definedName>
    <definedName name="BEx5K08PYKE6JOKBYIB006TX619P" localSheetId="13" hidden="1">#REF!</definedName>
    <definedName name="BEx5K08PYKE6JOKBYIB006TX619P" localSheetId="12" hidden="1">#REF!</definedName>
    <definedName name="BEx5K08PYKE6JOKBYIB006TX619P" localSheetId="11" hidden="1">#REF!</definedName>
    <definedName name="BEx5K08PYKE6JOKBYIB006TX619P" localSheetId="10" hidden="1">#REF!</definedName>
    <definedName name="BEx5K08PYKE6JOKBYIB006TX619P" localSheetId="9" hidden="1">#REF!</definedName>
    <definedName name="BEx5K08PYKE6JOKBYIB006TX619P" localSheetId="8" hidden="1">#REF!</definedName>
    <definedName name="BEx5K08PYKE6JOKBYIB006TX619P" localSheetId="7" hidden="1">#REF!</definedName>
    <definedName name="BEx5K08PYKE6JOKBYIB006TX619P" localSheetId="6" hidden="1">#REF!</definedName>
    <definedName name="BEx5K08PYKE6JOKBYIB006TX619P" localSheetId="3" hidden="1">#REF!</definedName>
    <definedName name="BEx5K08PYKE6JOKBYIB006TX619P" localSheetId="1" hidden="1">#REF!</definedName>
    <definedName name="BEx5K08PYKE6JOKBYIB006TX619P" hidden="1">#REF!</definedName>
    <definedName name="BEx5K4W2S2K7M9V2M304KW93LK8Q" localSheetId="16" hidden="1">#REF!</definedName>
    <definedName name="BEx5K4W2S2K7M9V2M304KW93LK8Q" localSheetId="15" hidden="1">#REF!</definedName>
    <definedName name="BEx5K4W2S2K7M9V2M304KW93LK8Q" localSheetId="14" hidden="1">#REF!</definedName>
    <definedName name="BEx5K4W2S2K7M9V2M304KW93LK8Q" localSheetId="13" hidden="1">#REF!</definedName>
    <definedName name="BEx5K4W2S2K7M9V2M304KW93LK8Q" localSheetId="12" hidden="1">#REF!</definedName>
    <definedName name="BEx5K4W2S2K7M9V2M304KW93LK8Q" localSheetId="11" hidden="1">#REF!</definedName>
    <definedName name="BEx5K4W2S2K7M9V2M304KW93LK8Q" localSheetId="10" hidden="1">#REF!</definedName>
    <definedName name="BEx5K4W2S2K7M9V2M304KW93LK8Q" localSheetId="9" hidden="1">#REF!</definedName>
    <definedName name="BEx5K4W2S2K7M9V2M304KW93LK8Q" localSheetId="8" hidden="1">#REF!</definedName>
    <definedName name="BEx5K4W2S2K7M9V2M304KW93LK8Q" localSheetId="7" hidden="1">#REF!</definedName>
    <definedName name="BEx5K4W2S2K7M9V2M304KW93LK8Q" localSheetId="6" hidden="1">#REF!</definedName>
    <definedName name="BEx5K4W2S2K7M9V2M304KW93LK8Q" localSheetId="3" hidden="1">#REF!</definedName>
    <definedName name="BEx5K4W2S2K7M9V2M304KW93LK8Q" localSheetId="1" hidden="1">#REF!</definedName>
    <definedName name="BEx5K4W2S2K7M9V2M304KW93LK8Q" hidden="1">#REF!</definedName>
    <definedName name="BEx5K51DSERT1TR7B4A29R41W4NX" localSheetId="16" hidden="1">#REF!</definedName>
    <definedName name="BEx5K51DSERT1TR7B4A29R41W4NX" localSheetId="15" hidden="1">#REF!</definedName>
    <definedName name="BEx5K51DSERT1TR7B4A29R41W4NX" localSheetId="14" hidden="1">#REF!</definedName>
    <definedName name="BEx5K51DSERT1TR7B4A29R41W4NX" localSheetId="13" hidden="1">#REF!</definedName>
    <definedName name="BEx5K51DSERT1TR7B4A29R41W4NX" localSheetId="12" hidden="1">#REF!</definedName>
    <definedName name="BEx5K51DSERT1TR7B4A29R41W4NX" localSheetId="11" hidden="1">#REF!</definedName>
    <definedName name="BEx5K51DSERT1TR7B4A29R41W4NX" localSheetId="10" hidden="1">#REF!</definedName>
    <definedName name="BEx5K51DSERT1TR7B4A29R41W4NX" localSheetId="9" hidden="1">#REF!</definedName>
    <definedName name="BEx5K51DSERT1TR7B4A29R41W4NX" localSheetId="8" hidden="1">#REF!</definedName>
    <definedName name="BEx5K51DSERT1TR7B4A29R41W4NX" localSheetId="7" hidden="1">#REF!</definedName>
    <definedName name="BEx5K51DSERT1TR7B4A29R41W4NX" localSheetId="6" hidden="1">#REF!</definedName>
    <definedName name="BEx5K51DSERT1TR7B4A29R41W4NX" localSheetId="3" hidden="1">#REF!</definedName>
    <definedName name="BEx5K51DSERT1TR7B4A29R41W4NX" localSheetId="1" hidden="1">#REF!</definedName>
    <definedName name="BEx5K51DSERT1TR7B4A29R41W4NX" hidden="1">#REF!</definedName>
    <definedName name="BEx5KBBZ8KCEQK36ARG4ERYOFD4G" localSheetId="16" hidden="1">#REF!</definedName>
    <definedName name="BEx5KBBZ8KCEQK36ARG4ERYOFD4G" localSheetId="15" hidden="1">#REF!</definedName>
    <definedName name="BEx5KBBZ8KCEQK36ARG4ERYOFD4G" localSheetId="14" hidden="1">#REF!</definedName>
    <definedName name="BEx5KBBZ8KCEQK36ARG4ERYOFD4G" localSheetId="13" hidden="1">#REF!</definedName>
    <definedName name="BEx5KBBZ8KCEQK36ARG4ERYOFD4G" localSheetId="12" hidden="1">#REF!</definedName>
    <definedName name="BEx5KBBZ8KCEQK36ARG4ERYOFD4G" localSheetId="11" hidden="1">#REF!</definedName>
    <definedName name="BEx5KBBZ8KCEQK36ARG4ERYOFD4G" localSheetId="10" hidden="1">#REF!</definedName>
    <definedName name="BEx5KBBZ8KCEQK36ARG4ERYOFD4G" localSheetId="9" hidden="1">#REF!</definedName>
    <definedName name="BEx5KBBZ8KCEQK36ARG4ERYOFD4G" localSheetId="8" hidden="1">#REF!</definedName>
    <definedName name="BEx5KBBZ8KCEQK36ARG4ERYOFD4G" localSheetId="7" hidden="1">#REF!</definedName>
    <definedName name="BEx5KBBZ8KCEQK36ARG4ERYOFD4G" localSheetId="6" hidden="1">#REF!</definedName>
    <definedName name="BEx5KBBZ8KCEQK36ARG4ERYOFD4G" localSheetId="3" hidden="1">#REF!</definedName>
    <definedName name="BEx5KBBZ8KCEQK36ARG4ERYOFD4G" localSheetId="1" hidden="1">#REF!</definedName>
    <definedName name="BEx5KBBZ8KCEQK36ARG4ERYOFD4G" hidden="1">#REF!</definedName>
    <definedName name="BEx5KCOET0DYMY4VILOLGVBX7E3C" localSheetId="16" hidden="1">#REF!</definedName>
    <definedName name="BEx5KCOET0DYMY4VILOLGVBX7E3C" localSheetId="15" hidden="1">#REF!</definedName>
    <definedName name="BEx5KCOET0DYMY4VILOLGVBX7E3C" localSheetId="14" hidden="1">#REF!</definedName>
    <definedName name="BEx5KCOET0DYMY4VILOLGVBX7E3C" localSheetId="13" hidden="1">#REF!</definedName>
    <definedName name="BEx5KCOET0DYMY4VILOLGVBX7E3C" localSheetId="12" hidden="1">#REF!</definedName>
    <definedName name="BEx5KCOET0DYMY4VILOLGVBX7E3C" localSheetId="11" hidden="1">#REF!</definedName>
    <definedName name="BEx5KCOET0DYMY4VILOLGVBX7E3C" localSheetId="10" hidden="1">#REF!</definedName>
    <definedName name="BEx5KCOET0DYMY4VILOLGVBX7E3C" localSheetId="9" hidden="1">#REF!</definedName>
    <definedName name="BEx5KCOET0DYMY4VILOLGVBX7E3C" localSheetId="8" hidden="1">#REF!</definedName>
    <definedName name="BEx5KCOET0DYMY4VILOLGVBX7E3C" localSheetId="7" hidden="1">#REF!</definedName>
    <definedName name="BEx5KCOET0DYMY4VILOLGVBX7E3C" localSheetId="6" hidden="1">#REF!</definedName>
    <definedName name="BEx5KCOET0DYMY4VILOLGVBX7E3C" localSheetId="3" hidden="1">#REF!</definedName>
    <definedName name="BEx5KCOET0DYMY4VILOLGVBX7E3C" localSheetId="1" hidden="1">#REF!</definedName>
    <definedName name="BEx5KCOET0DYMY4VILOLGVBX7E3C" hidden="1">#REF!</definedName>
    <definedName name="BEx5KYER580I4T7WTLMUN7NLNP5K" localSheetId="16" hidden="1">#REF!</definedName>
    <definedName name="BEx5KYER580I4T7WTLMUN7NLNP5K" localSheetId="15" hidden="1">#REF!</definedName>
    <definedName name="BEx5KYER580I4T7WTLMUN7NLNP5K" localSheetId="14" hidden="1">#REF!</definedName>
    <definedName name="BEx5KYER580I4T7WTLMUN7NLNP5K" localSheetId="13" hidden="1">#REF!</definedName>
    <definedName name="BEx5KYER580I4T7WTLMUN7NLNP5K" localSheetId="12" hidden="1">#REF!</definedName>
    <definedName name="BEx5KYER580I4T7WTLMUN7NLNP5K" localSheetId="11" hidden="1">#REF!</definedName>
    <definedName name="BEx5KYER580I4T7WTLMUN7NLNP5K" localSheetId="10" hidden="1">#REF!</definedName>
    <definedName name="BEx5KYER580I4T7WTLMUN7NLNP5K" localSheetId="9" hidden="1">#REF!</definedName>
    <definedName name="BEx5KYER580I4T7WTLMUN7NLNP5K" localSheetId="8" hidden="1">#REF!</definedName>
    <definedName name="BEx5KYER580I4T7WTLMUN7NLNP5K" localSheetId="7" hidden="1">#REF!</definedName>
    <definedName name="BEx5KYER580I4T7WTLMUN7NLNP5K" localSheetId="6" hidden="1">#REF!</definedName>
    <definedName name="BEx5KYER580I4T7WTLMUN7NLNP5K" localSheetId="3" hidden="1">#REF!</definedName>
    <definedName name="BEx5KYER580I4T7WTLMUN7NLNP5K" localSheetId="1" hidden="1">#REF!</definedName>
    <definedName name="BEx5KYER580I4T7WTLMUN7NLNP5K" hidden="1">#REF!</definedName>
    <definedName name="BEx5LHLB3M6K4ZKY2F42QBZT30ZH" localSheetId="16" hidden="1">#REF!</definedName>
    <definedName name="BEx5LHLB3M6K4ZKY2F42QBZT30ZH" localSheetId="15" hidden="1">#REF!</definedName>
    <definedName name="BEx5LHLB3M6K4ZKY2F42QBZT30ZH" localSheetId="14" hidden="1">#REF!</definedName>
    <definedName name="BEx5LHLB3M6K4ZKY2F42QBZT30ZH" localSheetId="13" hidden="1">#REF!</definedName>
    <definedName name="BEx5LHLB3M6K4ZKY2F42QBZT30ZH" localSheetId="12" hidden="1">#REF!</definedName>
    <definedName name="BEx5LHLB3M6K4ZKY2F42QBZT30ZH" localSheetId="11" hidden="1">#REF!</definedName>
    <definedName name="BEx5LHLB3M6K4ZKY2F42QBZT30ZH" localSheetId="10" hidden="1">#REF!</definedName>
    <definedName name="BEx5LHLB3M6K4ZKY2F42QBZT30ZH" localSheetId="9" hidden="1">#REF!</definedName>
    <definedName name="BEx5LHLB3M6K4ZKY2F42QBZT30ZH" localSheetId="8" hidden="1">#REF!</definedName>
    <definedName name="BEx5LHLB3M6K4ZKY2F42QBZT30ZH" localSheetId="7" hidden="1">#REF!</definedName>
    <definedName name="BEx5LHLB3M6K4ZKY2F42QBZT30ZH" localSheetId="6" hidden="1">#REF!</definedName>
    <definedName name="BEx5LHLB3M6K4ZKY2F42QBZT30ZH" localSheetId="3" hidden="1">#REF!</definedName>
    <definedName name="BEx5LHLB3M6K4ZKY2F42QBZT30ZH" localSheetId="1" hidden="1">#REF!</definedName>
    <definedName name="BEx5LHLB3M6K4ZKY2F42QBZT30ZH" hidden="1">#REF!</definedName>
    <definedName name="BEx5LKQJG40DO2JR1ZF6KD3PON9K" localSheetId="16" hidden="1">#REF!</definedName>
    <definedName name="BEx5LKQJG40DO2JR1ZF6KD3PON9K" localSheetId="15" hidden="1">#REF!</definedName>
    <definedName name="BEx5LKQJG40DO2JR1ZF6KD3PON9K" localSheetId="14" hidden="1">#REF!</definedName>
    <definedName name="BEx5LKQJG40DO2JR1ZF6KD3PON9K" localSheetId="13" hidden="1">#REF!</definedName>
    <definedName name="BEx5LKQJG40DO2JR1ZF6KD3PON9K" localSheetId="12" hidden="1">#REF!</definedName>
    <definedName name="BEx5LKQJG40DO2JR1ZF6KD3PON9K" localSheetId="11" hidden="1">#REF!</definedName>
    <definedName name="BEx5LKQJG40DO2JR1ZF6KD3PON9K" localSheetId="10" hidden="1">#REF!</definedName>
    <definedName name="BEx5LKQJG40DO2JR1ZF6KD3PON9K" localSheetId="9" hidden="1">#REF!</definedName>
    <definedName name="BEx5LKQJG40DO2JR1ZF6KD3PON9K" localSheetId="8" hidden="1">#REF!</definedName>
    <definedName name="BEx5LKQJG40DO2JR1ZF6KD3PON9K" localSheetId="7" hidden="1">#REF!</definedName>
    <definedName name="BEx5LKQJG40DO2JR1ZF6KD3PON9K" localSheetId="6" hidden="1">#REF!</definedName>
    <definedName name="BEx5LKQJG40DO2JR1ZF6KD3PON9K" localSheetId="3" hidden="1">#REF!</definedName>
    <definedName name="BEx5LKQJG40DO2JR1ZF6KD3PON9K" localSheetId="1" hidden="1">#REF!</definedName>
    <definedName name="BEx5LKQJG40DO2JR1ZF6KD3PON9K" hidden="1">#REF!</definedName>
    <definedName name="BEx5LQA84QRPGAR4FLC7MCT3H9EN" localSheetId="16" hidden="1">#REF!</definedName>
    <definedName name="BEx5LQA84QRPGAR4FLC7MCT3H9EN" localSheetId="15" hidden="1">#REF!</definedName>
    <definedName name="BEx5LQA84QRPGAR4FLC7MCT3H9EN" localSheetId="14" hidden="1">#REF!</definedName>
    <definedName name="BEx5LQA84QRPGAR4FLC7MCT3H9EN" localSheetId="13" hidden="1">#REF!</definedName>
    <definedName name="BEx5LQA84QRPGAR4FLC7MCT3H9EN" localSheetId="12" hidden="1">#REF!</definedName>
    <definedName name="BEx5LQA84QRPGAR4FLC7MCT3H9EN" localSheetId="11" hidden="1">#REF!</definedName>
    <definedName name="BEx5LQA84QRPGAR4FLC7MCT3H9EN" localSheetId="10" hidden="1">#REF!</definedName>
    <definedName name="BEx5LQA84QRPGAR4FLC7MCT3H9EN" localSheetId="9" hidden="1">#REF!</definedName>
    <definedName name="BEx5LQA84QRPGAR4FLC7MCT3H9EN" localSheetId="8" hidden="1">#REF!</definedName>
    <definedName name="BEx5LQA84QRPGAR4FLC7MCT3H9EN" localSheetId="7" hidden="1">#REF!</definedName>
    <definedName name="BEx5LQA84QRPGAR4FLC7MCT3H9EN" localSheetId="6" hidden="1">#REF!</definedName>
    <definedName name="BEx5LQA84QRPGAR4FLC7MCT3H9EN" localSheetId="3" hidden="1">#REF!</definedName>
    <definedName name="BEx5LQA84QRPGAR4FLC7MCT3H9EN" localSheetId="1" hidden="1">#REF!</definedName>
    <definedName name="BEx5LQA84QRPGAR4FLC7MCT3H9EN" hidden="1">#REF!</definedName>
    <definedName name="BEx5LRMNU3HXIE1BUMDHRU31F7JJ" localSheetId="16" hidden="1">#REF!</definedName>
    <definedName name="BEx5LRMNU3HXIE1BUMDHRU31F7JJ" localSheetId="15" hidden="1">#REF!</definedName>
    <definedName name="BEx5LRMNU3HXIE1BUMDHRU31F7JJ" localSheetId="14" hidden="1">#REF!</definedName>
    <definedName name="BEx5LRMNU3HXIE1BUMDHRU31F7JJ" localSheetId="13" hidden="1">#REF!</definedName>
    <definedName name="BEx5LRMNU3HXIE1BUMDHRU31F7JJ" localSheetId="12" hidden="1">#REF!</definedName>
    <definedName name="BEx5LRMNU3HXIE1BUMDHRU31F7JJ" localSheetId="11" hidden="1">#REF!</definedName>
    <definedName name="BEx5LRMNU3HXIE1BUMDHRU31F7JJ" localSheetId="10" hidden="1">#REF!</definedName>
    <definedName name="BEx5LRMNU3HXIE1BUMDHRU31F7JJ" localSheetId="9" hidden="1">#REF!</definedName>
    <definedName name="BEx5LRMNU3HXIE1BUMDHRU31F7JJ" localSheetId="8" hidden="1">#REF!</definedName>
    <definedName name="BEx5LRMNU3HXIE1BUMDHRU31F7JJ" localSheetId="7" hidden="1">#REF!</definedName>
    <definedName name="BEx5LRMNU3HXIE1BUMDHRU31F7JJ" localSheetId="6" hidden="1">#REF!</definedName>
    <definedName name="BEx5LRMNU3HXIE1BUMDHRU31F7JJ" localSheetId="3" hidden="1">#REF!</definedName>
    <definedName name="BEx5LRMNU3HXIE1BUMDHRU31F7JJ" localSheetId="1" hidden="1">#REF!</definedName>
    <definedName name="BEx5LRMNU3HXIE1BUMDHRU31F7JJ" hidden="1">#REF!</definedName>
    <definedName name="BEx5LSJ1LPUAX3ENSPECWPG4J7D1" localSheetId="16" hidden="1">#REF!</definedName>
    <definedName name="BEx5LSJ1LPUAX3ENSPECWPG4J7D1" localSheetId="15" hidden="1">#REF!</definedName>
    <definedName name="BEx5LSJ1LPUAX3ENSPECWPG4J7D1" localSheetId="14" hidden="1">#REF!</definedName>
    <definedName name="BEx5LSJ1LPUAX3ENSPECWPG4J7D1" localSheetId="13" hidden="1">#REF!</definedName>
    <definedName name="BEx5LSJ1LPUAX3ENSPECWPG4J7D1" localSheetId="12" hidden="1">#REF!</definedName>
    <definedName name="BEx5LSJ1LPUAX3ENSPECWPG4J7D1" localSheetId="11" hidden="1">#REF!</definedName>
    <definedName name="BEx5LSJ1LPUAX3ENSPECWPG4J7D1" localSheetId="10" hidden="1">#REF!</definedName>
    <definedName name="BEx5LSJ1LPUAX3ENSPECWPG4J7D1" localSheetId="9" hidden="1">#REF!</definedName>
    <definedName name="BEx5LSJ1LPUAX3ENSPECWPG4J7D1" localSheetId="8" hidden="1">#REF!</definedName>
    <definedName name="BEx5LSJ1LPUAX3ENSPECWPG4J7D1" localSheetId="7" hidden="1">#REF!</definedName>
    <definedName name="BEx5LSJ1LPUAX3ENSPECWPG4J7D1" localSheetId="6" hidden="1">#REF!</definedName>
    <definedName name="BEx5LSJ1LPUAX3ENSPECWPG4J7D1" localSheetId="3" hidden="1">#REF!</definedName>
    <definedName name="BEx5LSJ1LPUAX3ENSPECWPG4J7D1" localSheetId="1" hidden="1">#REF!</definedName>
    <definedName name="BEx5LSJ1LPUAX3ENSPECWPG4J7D1" hidden="1">#REF!</definedName>
    <definedName name="BEx5LTKQ8RQWJE4BC88OP928893U" localSheetId="16" hidden="1">#REF!</definedName>
    <definedName name="BEx5LTKQ8RQWJE4BC88OP928893U" localSheetId="15" hidden="1">#REF!</definedName>
    <definedName name="BEx5LTKQ8RQWJE4BC88OP928893U" localSheetId="14" hidden="1">#REF!</definedName>
    <definedName name="BEx5LTKQ8RQWJE4BC88OP928893U" localSheetId="13" hidden="1">#REF!</definedName>
    <definedName name="BEx5LTKQ8RQWJE4BC88OP928893U" localSheetId="12" hidden="1">#REF!</definedName>
    <definedName name="BEx5LTKQ8RQWJE4BC88OP928893U" localSheetId="11" hidden="1">#REF!</definedName>
    <definedName name="BEx5LTKQ8RQWJE4BC88OP928893U" localSheetId="10" hidden="1">#REF!</definedName>
    <definedName name="BEx5LTKQ8RQWJE4BC88OP928893U" localSheetId="9" hidden="1">#REF!</definedName>
    <definedName name="BEx5LTKQ8RQWJE4BC88OP928893U" localSheetId="8" hidden="1">#REF!</definedName>
    <definedName name="BEx5LTKQ8RQWJE4BC88OP928893U" localSheetId="7" hidden="1">#REF!</definedName>
    <definedName name="BEx5LTKQ8RQWJE4BC88OP928893U" localSheetId="6" hidden="1">#REF!</definedName>
    <definedName name="BEx5LTKQ8RQWJE4BC88OP928893U" localSheetId="3" hidden="1">#REF!</definedName>
    <definedName name="BEx5LTKQ8RQWJE4BC88OP928893U" localSheetId="1" hidden="1">#REF!</definedName>
    <definedName name="BEx5LTKQ8RQWJE4BC88OP928893U" hidden="1">#REF!</definedName>
    <definedName name="BEx5M4D4KHXU4JXKDEHZZNRG7NRA" localSheetId="16" hidden="1">#REF!</definedName>
    <definedName name="BEx5M4D4KHXU4JXKDEHZZNRG7NRA" localSheetId="15" hidden="1">#REF!</definedName>
    <definedName name="BEx5M4D4KHXU4JXKDEHZZNRG7NRA" localSheetId="14" hidden="1">#REF!</definedName>
    <definedName name="BEx5M4D4KHXU4JXKDEHZZNRG7NRA" localSheetId="13" hidden="1">#REF!</definedName>
    <definedName name="BEx5M4D4KHXU4JXKDEHZZNRG7NRA" localSheetId="12" hidden="1">#REF!</definedName>
    <definedName name="BEx5M4D4KHXU4JXKDEHZZNRG7NRA" localSheetId="11" hidden="1">#REF!</definedName>
    <definedName name="BEx5M4D4KHXU4JXKDEHZZNRG7NRA" localSheetId="10" hidden="1">#REF!</definedName>
    <definedName name="BEx5M4D4KHXU4JXKDEHZZNRG7NRA" localSheetId="9" hidden="1">#REF!</definedName>
    <definedName name="BEx5M4D4KHXU4JXKDEHZZNRG7NRA" localSheetId="8" hidden="1">#REF!</definedName>
    <definedName name="BEx5M4D4KHXU4JXKDEHZZNRG7NRA" localSheetId="7" hidden="1">#REF!</definedName>
    <definedName name="BEx5M4D4KHXU4JXKDEHZZNRG7NRA" localSheetId="6" hidden="1">#REF!</definedName>
    <definedName name="BEx5M4D4KHXU4JXKDEHZZNRG7NRA" localSheetId="3" hidden="1">#REF!</definedName>
    <definedName name="BEx5M4D4KHXU4JXKDEHZZNRG7NRA" localSheetId="1" hidden="1">#REF!</definedName>
    <definedName name="BEx5M4D4KHXU4JXKDEHZZNRG7NRA" hidden="1">#REF!</definedName>
    <definedName name="BEx5MB9BR71LZDG7XXQ2EO58JC5F" localSheetId="16" hidden="1">#REF!</definedName>
    <definedName name="BEx5MB9BR71LZDG7XXQ2EO58JC5F" localSheetId="15" hidden="1">#REF!</definedName>
    <definedName name="BEx5MB9BR71LZDG7XXQ2EO58JC5F" localSheetId="14" hidden="1">#REF!</definedName>
    <definedName name="BEx5MB9BR71LZDG7XXQ2EO58JC5F" localSheetId="13" hidden="1">#REF!</definedName>
    <definedName name="BEx5MB9BR71LZDG7XXQ2EO58JC5F" localSheetId="12" hidden="1">#REF!</definedName>
    <definedName name="BEx5MB9BR71LZDG7XXQ2EO58JC5F" localSheetId="11" hidden="1">#REF!</definedName>
    <definedName name="BEx5MB9BR71LZDG7XXQ2EO58JC5F" localSheetId="10" hidden="1">#REF!</definedName>
    <definedName name="BEx5MB9BR71LZDG7XXQ2EO58JC5F" localSheetId="9" hidden="1">#REF!</definedName>
    <definedName name="BEx5MB9BR71LZDG7XXQ2EO58JC5F" localSheetId="8" hidden="1">#REF!</definedName>
    <definedName name="BEx5MB9BR71LZDG7XXQ2EO58JC5F" localSheetId="7" hidden="1">#REF!</definedName>
    <definedName name="BEx5MB9BR71LZDG7XXQ2EO58JC5F" localSheetId="6" hidden="1">#REF!</definedName>
    <definedName name="BEx5MB9BR71LZDG7XXQ2EO58JC5F" localSheetId="3" hidden="1">#REF!</definedName>
    <definedName name="BEx5MB9BR71LZDG7XXQ2EO58JC5F" localSheetId="1" hidden="1">#REF!</definedName>
    <definedName name="BEx5MB9BR71LZDG7XXQ2EO58JC5F" hidden="1">#REF!</definedName>
    <definedName name="BEx5MHEF05EVRV5DPTG4KMPWZSUS" localSheetId="16" hidden="1">#REF!</definedName>
    <definedName name="BEx5MHEF05EVRV5DPTG4KMPWZSUS" localSheetId="15" hidden="1">#REF!</definedName>
    <definedName name="BEx5MHEF05EVRV5DPTG4KMPWZSUS" localSheetId="14" hidden="1">#REF!</definedName>
    <definedName name="BEx5MHEF05EVRV5DPTG4KMPWZSUS" localSheetId="13" hidden="1">#REF!</definedName>
    <definedName name="BEx5MHEF05EVRV5DPTG4KMPWZSUS" localSheetId="12" hidden="1">#REF!</definedName>
    <definedName name="BEx5MHEF05EVRV5DPTG4KMPWZSUS" localSheetId="11" hidden="1">#REF!</definedName>
    <definedName name="BEx5MHEF05EVRV5DPTG4KMPWZSUS" localSheetId="10" hidden="1">#REF!</definedName>
    <definedName name="BEx5MHEF05EVRV5DPTG4KMPWZSUS" localSheetId="9" hidden="1">#REF!</definedName>
    <definedName name="BEx5MHEF05EVRV5DPTG4KMPWZSUS" localSheetId="8" hidden="1">#REF!</definedName>
    <definedName name="BEx5MHEF05EVRV5DPTG4KMPWZSUS" localSheetId="7" hidden="1">#REF!</definedName>
    <definedName name="BEx5MHEF05EVRV5DPTG4KMPWZSUS" localSheetId="6" hidden="1">#REF!</definedName>
    <definedName name="BEx5MHEF05EVRV5DPTG4KMPWZSUS" localSheetId="3" hidden="1">#REF!</definedName>
    <definedName name="BEx5MHEF05EVRV5DPTG4KMPWZSUS" localSheetId="1" hidden="1">#REF!</definedName>
    <definedName name="BEx5MHEF05EVRV5DPTG4KMPWZSUS" hidden="1">#REF!</definedName>
    <definedName name="BEx5MLQZM68YQSKARVWTTPINFQ2C" localSheetId="16" hidden="1">#REF!</definedName>
    <definedName name="BEx5MLQZM68YQSKARVWTTPINFQ2C" localSheetId="15" hidden="1">#REF!</definedName>
    <definedName name="BEx5MLQZM68YQSKARVWTTPINFQ2C" localSheetId="14" hidden="1">#REF!</definedName>
    <definedName name="BEx5MLQZM68YQSKARVWTTPINFQ2C" localSheetId="13" hidden="1">#REF!</definedName>
    <definedName name="BEx5MLQZM68YQSKARVWTTPINFQ2C" localSheetId="12" hidden="1">#REF!</definedName>
    <definedName name="BEx5MLQZM68YQSKARVWTTPINFQ2C" localSheetId="11" hidden="1">#REF!</definedName>
    <definedName name="BEx5MLQZM68YQSKARVWTTPINFQ2C" localSheetId="10" hidden="1">#REF!</definedName>
    <definedName name="BEx5MLQZM68YQSKARVWTTPINFQ2C" localSheetId="9" hidden="1">#REF!</definedName>
    <definedName name="BEx5MLQZM68YQSKARVWTTPINFQ2C" localSheetId="8" hidden="1">#REF!</definedName>
    <definedName name="BEx5MLQZM68YQSKARVWTTPINFQ2C" localSheetId="7" hidden="1">#REF!</definedName>
    <definedName name="BEx5MLQZM68YQSKARVWTTPINFQ2C" localSheetId="6" hidden="1">#REF!</definedName>
    <definedName name="BEx5MLQZM68YQSKARVWTTPINFQ2C" localSheetId="3" hidden="1">#REF!</definedName>
    <definedName name="BEx5MLQZM68YQSKARVWTTPINFQ2C" localSheetId="1" hidden="1">#REF!</definedName>
    <definedName name="BEx5MLQZM68YQSKARVWTTPINFQ2C" hidden="1">#REF!</definedName>
    <definedName name="BEx5MMCJMU7FOOWUCW9EA13B7V5F" localSheetId="16" hidden="1">#REF!</definedName>
    <definedName name="BEx5MMCJMU7FOOWUCW9EA13B7V5F" localSheetId="15" hidden="1">#REF!</definedName>
    <definedName name="BEx5MMCJMU7FOOWUCW9EA13B7V5F" localSheetId="14" hidden="1">#REF!</definedName>
    <definedName name="BEx5MMCJMU7FOOWUCW9EA13B7V5F" localSheetId="13" hidden="1">#REF!</definedName>
    <definedName name="BEx5MMCJMU7FOOWUCW9EA13B7V5F" localSheetId="12" hidden="1">#REF!</definedName>
    <definedName name="BEx5MMCJMU7FOOWUCW9EA13B7V5F" localSheetId="11" hidden="1">#REF!</definedName>
    <definedName name="BEx5MMCJMU7FOOWUCW9EA13B7V5F" localSheetId="10" hidden="1">#REF!</definedName>
    <definedName name="BEx5MMCJMU7FOOWUCW9EA13B7V5F" localSheetId="9" hidden="1">#REF!</definedName>
    <definedName name="BEx5MMCJMU7FOOWUCW9EA13B7V5F" localSheetId="8" hidden="1">#REF!</definedName>
    <definedName name="BEx5MMCJMU7FOOWUCW9EA13B7V5F" localSheetId="7" hidden="1">#REF!</definedName>
    <definedName name="BEx5MMCJMU7FOOWUCW9EA13B7V5F" localSheetId="6" hidden="1">#REF!</definedName>
    <definedName name="BEx5MMCJMU7FOOWUCW9EA13B7V5F" localSheetId="3" hidden="1">#REF!</definedName>
    <definedName name="BEx5MMCJMU7FOOWUCW9EA13B7V5F" localSheetId="1" hidden="1">#REF!</definedName>
    <definedName name="BEx5MMCJMU7FOOWUCW9EA13B7V5F" hidden="1">#REF!</definedName>
    <definedName name="BEx5MVXTKNBXHNWTL43C670E4KXC" localSheetId="16" hidden="1">#REF!</definedName>
    <definedName name="BEx5MVXTKNBXHNWTL43C670E4KXC" localSheetId="15" hidden="1">#REF!</definedName>
    <definedName name="BEx5MVXTKNBXHNWTL43C670E4KXC" localSheetId="14" hidden="1">#REF!</definedName>
    <definedName name="BEx5MVXTKNBXHNWTL43C670E4KXC" localSheetId="13" hidden="1">#REF!</definedName>
    <definedName name="BEx5MVXTKNBXHNWTL43C670E4KXC" localSheetId="12" hidden="1">#REF!</definedName>
    <definedName name="BEx5MVXTKNBXHNWTL43C670E4KXC" localSheetId="11" hidden="1">#REF!</definedName>
    <definedName name="BEx5MVXTKNBXHNWTL43C670E4KXC" localSheetId="10" hidden="1">#REF!</definedName>
    <definedName name="BEx5MVXTKNBXHNWTL43C670E4KXC" localSheetId="9" hidden="1">#REF!</definedName>
    <definedName name="BEx5MVXTKNBXHNWTL43C670E4KXC" localSheetId="8" hidden="1">#REF!</definedName>
    <definedName name="BEx5MVXTKNBXHNWTL43C670E4KXC" localSheetId="7" hidden="1">#REF!</definedName>
    <definedName name="BEx5MVXTKNBXHNWTL43C670E4KXC" localSheetId="6" hidden="1">#REF!</definedName>
    <definedName name="BEx5MVXTKNBXHNWTL43C670E4KXC" localSheetId="3" hidden="1">#REF!</definedName>
    <definedName name="BEx5MVXTKNBXHNWTL43C670E4KXC" localSheetId="1" hidden="1">#REF!</definedName>
    <definedName name="BEx5MVXTKNBXHNWTL43C670E4KXC" hidden="1">#REF!</definedName>
    <definedName name="BEx5MWZGZ3VRB5418C2RNF9H17BQ" localSheetId="16" hidden="1">#REF!</definedName>
    <definedName name="BEx5MWZGZ3VRB5418C2RNF9H17BQ" localSheetId="15" hidden="1">#REF!</definedName>
    <definedName name="BEx5MWZGZ3VRB5418C2RNF9H17BQ" localSheetId="14" hidden="1">#REF!</definedName>
    <definedName name="BEx5MWZGZ3VRB5418C2RNF9H17BQ" localSheetId="13" hidden="1">#REF!</definedName>
    <definedName name="BEx5MWZGZ3VRB5418C2RNF9H17BQ" localSheetId="12" hidden="1">#REF!</definedName>
    <definedName name="BEx5MWZGZ3VRB5418C2RNF9H17BQ" localSheetId="11" hidden="1">#REF!</definedName>
    <definedName name="BEx5MWZGZ3VRB5418C2RNF9H17BQ" localSheetId="10" hidden="1">#REF!</definedName>
    <definedName name="BEx5MWZGZ3VRB5418C2RNF9H17BQ" localSheetId="9" hidden="1">#REF!</definedName>
    <definedName name="BEx5MWZGZ3VRB5418C2RNF9H17BQ" localSheetId="8" hidden="1">#REF!</definedName>
    <definedName name="BEx5MWZGZ3VRB5418C2RNF9H17BQ" localSheetId="7" hidden="1">#REF!</definedName>
    <definedName name="BEx5MWZGZ3VRB5418C2RNF9H17BQ" localSheetId="6" hidden="1">#REF!</definedName>
    <definedName name="BEx5MWZGZ3VRB5418C2RNF9H17BQ" localSheetId="3" hidden="1">#REF!</definedName>
    <definedName name="BEx5MWZGZ3VRB5418C2RNF9H17BQ" localSheetId="1" hidden="1">#REF!</definedName>
    <definedName name="BEx5MWZGZ3VRB5418C2RNF9H17BQ" hidden="1">#REF!</definedName>
    <definedName name="BEx5MX4YD2QV39W04QH9C6AOA0FB" localSheetId="16" hidden="1">#REF!</definedName>
    <definedName name="BEx5MX4YD2QV39W04QH9C6AOA0FB" localSheetId="15" hidden="1">#REF!</definedName>
    <definedName name="BEx5MX4YD2QV39W04QH9C6AOA0FB" localSheetId="14" hidden="1">#REF!</definedName>
    <definedName name="BEx5MX4YD2QV39W04QH9C6AOA0FB" localSheetId="13" hidden="1">#REF!</definedName>
    <definedName name="BEx5MX4YD2QV39W04QH9C6AOA0FB" localSheetId="12" hidden="1">#REF!</definedName>
    <definedName name="BEx5MX4YD2QV39W04QH9C6AOA0FB" localSheetId="11" hidden="1">#REF!</definedName>
    <definedName name="BEx5MX4YD2QV39W04QH9C6AOA0FB" localSheetId="10" hidden="1">#REF!</definedName>
    <definedName name="BEx5MX4YD2QV39W04QH9C6AOA0FB" localSheetId="9" hidden="1">#REF!</definedName>
    <definedName name="BEx5MX4YD2QV39W04QH9C6AOA0FB" localSheetId="8" hidden="1">#REF!</definedName>
    <definedName name="BEx5MX4YD2QV39W04QH9C6AOA0FB" localSheetId="7" hidden="1">#REF!</definedName>
    <definedName name="BEx5MX4YD2QV39W04QH9C6AOA0FB" localSheetId="6" hidden="1">#REF!</definedName>
    <definedName name="BEx5MX4YD2QV39W04QH9C6AOA0FB" localSheetId="3" hidden="1">#REF!</definedName>
    <definedName name="BEx5MX4YD2QV39W04QH9C6AOA0FB" localSheetId="1" hidden="1">#REF!</definedName>
    <definedName name="BEx5MX4YD2QV39W04QH9C6AOA0FB" hidden="1">#REF!</definedName>
    <definedName name="BEx5N3A8LULD7YBJH5J83X27PZSW" localSheetId="16" hidden="1">#REF!</definedName>
    <definedName name="BEx5N3A8LULD7YBJH5J83X27PZSW" localSheetId="15" hidden="1">#REF!</definedName>
    <definedName name="BEx5N3A8LULD7YBJH5J83X27PZSW" localSheetId="14" hidden="1">#REF!</definedName>
    <definedName name="BEx5N3A8LULD7YBJH5J83X27PZSW" localSheetId="13" hidden="1">#REF!</definedName>
    <definedName name="BEx5N3A8LULD7YBJH5J83X27PZSW" localSheetId="12" hidden="1">#REF!</definedName>
    <definedName name="BEx5N3A8LULD7YBJH5J83X27PZSW" localSheetId="11" hidden="1">#REF!</definedName>
    <definedName name="BEx5N3A8LULD7YBJH5J83X27PZSW" localSheetId="10" hidden="1">#REF!</definedName>
    <definedName name="BEx5N3A8LULD7YBJH5J83X27PZSW" localSheetId="9" hidden="1">#REF!</definedName>
    <definedName name="BEx5N3A8LULD7YBJH5J83X27PZSW" localSheetId="8" hidden="1">#REF!</definedName>
    <definedName name="BEx5N3A8LULD7YBJH5J83X27PZSW" localSheetId="7" hidden="1">#REF!</definedName>
    <definedName name="BEx5N3A8LULD7YBJH5J83X27PZSW" localSheetId="6" hidden="1">#REF!</definedName>
    <definedName name="BEx5N3A8LULD7YBJH5J83X27PZSW" localSheetId="3" hidden="1">#REF!</definedName>
    <definedName name="BEx5N3A8LULD7YBJH5J83X27PZSW" localSheetId="1" hidden="1">#REF!</definedName>
    <definedName name="BEx5N3A8LULD7YBJH5J83X27PZSW" hidden="1">#REF!</definedName>
    <definedName name="BEx5N4XI4PWB1W9PMZ4O5R0HWTYD" localSheetId="16" hidden="1">#REF!</definedName>
    <definedName name="BEx5N4XI4PWB1W9PMZ4O5R0HWTYD" localSheetId="15" hidden="1">#REF!</definedName>
    <definedName name="BEx5N4XI4PWB1W9PMZ4O5R0HWTYD" localSheetId="14" hidden="1">#REF!</definedName>
    <definedName name="BEx5N4XI4PWB1W9PMZ4O5R0HWTYD" localSheetId="13" hidden="1">#REF!</definedName>
    <definedName name="BEx5N4XI4PWB1W9PMZ4O5R0HWTYD" localSheetId="12" hidden="1">#REF!</definedName>
    <definedName name="BEx5N4XI4PWB1W9PMZ4O5R0HWTYD" localSheetId="11" hidden="1">#REF!</definedName>
    <definedName name="BEx5N4XI4PWB1W9PMZ4O5R0HWTYD" localSheetId="10" hidden="1">#REF!</definedName>
    <definedName name="BEx5N4XI4PWB1W9PMZ4O5R0HWTYD" localSheetId="9" hidden="1">#REF!</definedName>
    <definedName name="BEx5N4XI4PWB1W9PMZ4O5R0HWTYD" localSheetId="8" hidden="1">#REF!</definedName>
    <definedName name="BEx5N4XI4PWB1W9PMZ4O5R0HWTYD" localSheetId="7" hidden="1">#REF!</definedName>
    <definedName name="BEx5N4XI4PWB1W9PMZ4O5R0HWTYD" localSheetId="6" hidden="1">#REF!</definedName>
    <definedName name="BEx5N4XI4PWB1W9PMZ4O5R0HWTYD" localSheetId="3" hidden="1">#REF!</definedName>
    <definedName name="BEx5N4XI4PWB1W9PMZ4O5R0HWTYD" localSheetId="1" hidden="1">#REF!</definedName>
    <definedName name="BEx5N4XI4PWB1W9PMZ4O5R0HWTYD" hidden="1">#REF!</definedName>
    <definedName name="BEx5N8DH1SY888WI2GZ2D6E9XCXB" localSheetId="16" hidden="1">#REF!</definedName>
    <definedName name="BEx5N8DH1SY888WI2GZ2D6E9XCXB" localSheetId="15" hidden="1">#REF!</definedName>
    <definedName name="BEx5N8DH1SY888WI2GZ2D6E9XCXB" localSheetId="14" hidden="1">#REF!</definedName>
    <definedName name="BEx5N8DH1SY888WI2GZ2D6E9XCXB" localSheetId="13" hidden="1">#REF!</definedName>
    <definedName name="BEx5N8DH1SY888WI2GZ2D6E9XCXB" localSheetId="12" hidden="1">#REF!</definedName>
    <definedName name="BEx5N8DH1SY888WI2GZ2D6E9XCXB" localSheetId="11" hidden="1">#REF!</definedName>
    <definedName name="BEx5N8DH1SY888WI2GZ2D6E9XCXB" localSheetId="10" hidden="1">#REF!</definedName>
    <definedName name="BEx5N8DH1SY888WI2GZ2D6E9XCXB" localSheetId="9" hidden="1">#REF!</definedName>
    <definedName name="BEx5N8DH1SY888WI2GZ2D6E9XCXB" localSheetId="8" hidden="1">#REF!</definedName>
    <definedName name="BEx5N8DH1SY888WI2GZ2D6E9XCXB" localSheetId="7" hidden="1">#REF!</definedName>
    <definedName name="BEx5N8DH1SY888WI2GZ2D6E9XCXB" localSheetId="6" hidden="1">#REF!</definedName>
    <definedName name="BEx5N8DH1SY888WI2GZ2D6E9XCXB" localSheetId="3" hidden="1">#REF!</definedName>
    <definedName name="BEx5N8DH1SY888WI2GZ2D6E9XCXB" localSheetId="1" hidden="1">#REF!</definedName>
    <definedName name="BEx5N8DH1SY888WI2GZ2D6E9XCXB" hidden="1">#REF!</definedName>
    <definedName name="BEx5NA68N6FJFX9UJXK4M14U487F" localSheetId="16" hidden="1">#REF!</definedName>
    <definedName name="BEx5NA68N6FJFX9UJXK4M14U487F" localSheetId="15" hidden="1">#REF!</definedName>
    <definedName name="BEx5NA68N6FJFX9UJXK4M14U487F" localSheetId="14" hidden="1">#REF!</definedName>
    <definedName name="BEx5NA68N6FJFX9UJXK4M14U487F" localSheetId="13" hidden="1">#REF!</definedName>
    <definedName name="BEx5NA68N6FJFX9UJXK4M14U487F" localSheetId="12" hidden="1">#REF!</definedName>
    <definedName name="BEx5NA68N6FJFX9UJXK4M14U487F" localSheetId="11" hidden="1">#REF!</definedName>
    <definedName name="BEx5NA68N6FJFX9UJXK4M14U487F" localSheetId="10" hidden="1">#REF!</definedName>
    <definedName name="BEx5NA68N6FJFX9UJXK4M14U487F" localSheetId="9" hidden="1">#REF!</definedName>
    <definedName name="BEx5NA68N6FJFX9UJXK4M14U487F" localSheetId="8" hidden="1">#REF!</definedName>
    <definedName name="BEx5NA68N6FJFX9UJXK4M14U487F" localSheetId="7" hidden="1">#REF!</definedName>
    <definedName name="BEx5NA68N6FJFX9UJXK4M14U487F" localSheetId="6" hidden="1">#REF!</definedName>
    <definedName name="BEx5NA68N6FJFX9UJXK4M14U487F" localSheetId="3" hidden="1">#REF!</definedName>
    <definedName name="BEx5NA68N6FJFX9UJXK4M14U487F" localSheetId="1" hidden="1">#REF!</definedName>
    <definedName name="BEx5NA68N6FJFX9UJXK4M14U487F" hidden="1">#REF!</definedName>
    <definedName name="BEx5NIKBG2GDJOYGE3WCXKU7YY51" localSheetId="16" hidden="1">#REF!</definedName>
    <definedName name="BEx5NIKBG2GDJOYGE3WCXKU7YY51" localSheetId="15" hidden="1">#REF!</definedName>
    <definedName name="BEx5NIKBG2GDJOYGE3WCXKU7YY51" localSheetId="14" hidden="1">#REF!</definedName>
    <definedName name="BEx5NIKBG2GDJOYGE3WCXKU7YY51" localSheetId="13" hidden="1">#REF!</definedName>
    <definedName name="BEx5NIKBG2GDJOYGE3WCXKU7YY51" localSheetId="12" hidden="1">#REF!</definedName>
    <definedName name="BEx5NIKBG2GDJOYGE3WCXKU7YY51" localSheetId="11" hidden="1">#REF!</definedName>
    <definedName name="BEx5NIKBG2GDJOYGE3WCXKU7YY51" localSheetId="10" hidden="1">#REF!</definedName>
    <definedName name="BEx5NIKBG2GDJOYGE3WCXKU7YY51" localSheetId="9" hidden="1">#REF!</definedName>
    <definedName name="BEx5NIKBG2GDJOYGE3WCXKU7YY51" localSheetId="8" hidden="1">#REF!</definedName>
    <definedName name="BEx5NIKBG2GDJOYGE3WCXKU7YY51" localSheetId="7" hidden="1">#REF!</definedName>
    <definedName name="BEx5NIKBG2GDJOYGE3WCXKU7YY51" localSheetId="6" hidden="1">#REF!</definedName>
    <definedName name="BEx5NIKBG2GDJOYGE3WCXKU7YY51" localSheetId="3" hidden="1">#REF!</definedName>
    <definedName name="BEx5NIKBG2GDJOYGE3WCXKU7YY51" localSheetId="1" hidden="1">#REF!</definedName>
    <definedName name="BEx5NIKBG2GDJOYGE3WCXKU7YY51" hidden="1">#REF!</definedName>
    <definedName name="BEx5NV06L5J5IMKGOMGKGJ4PBZCD" localSheetId="16" hidden="1">#REF!</definedName>
    <definedName name="BEx5NV06L5J5IMKGOMGKGJ4PBZCD" localSheetId="15" hidden="1">#REF!</definedName>
    <definedName name="BEx5NV06L5J5IMKGOMGKGJ4PBZCD" localSheetId="14" hidden="1">#REF!</definedName>
    <definedName name="BEx5NV06L5J5IMKGOMGKGJ4PBZCD" localSheetId="13" hidden="1">#REF!</definedName>
    <definedName name="BEx5NV06L5J5IMKGOMGKGJ4PBZCD" localSheetId="12" hidden="1">#REF!</definedName>
    <definedName name="BEx5NV06L5J5IMKGOMGKGJ4PBZCD" localSheetId="11" hidden="1">#REF!</definedName>
    <definedName name="BEx5NV06L5J5IMKGOMGKGJ4PBZCD" localSheetId="10" hidden="1">#REF!</definedName>
    <definedName name="BEx5NV06L5J5IMKGOMGKGJ4PBZCD" localSheetId="9" hidden="1">#REF!</definedName>
    <definedName name="BEx5NV06L5J5IMKGOMGKGJ4PBZCD" localSheetId="8" hidden="1">#REF!</definedName>
    <definedName name="BEx5NV06L5J5IMKGOMGKGJ4PBZCD" localSheetId="7" hidden="1">#REF!</definedName>
    <definedName name="BEx5NV06L5J5IMKGOMGKGJ4PBZCD" localSheetId="6" hidden="1">#REF!</definedName>
    <definedName name="BEx5NV06L5J5IMKGOMGKGJ4PBZCD" localSheetId="3" hidden="1">#REF!</definedName>
    <definedName name="BEx5NV06L5J5IMKGOMGKGJ4PBZCD" localSheetId="1" hidden="1">#REF!</definedName>
    <definedName name="BEx5NV06L5J5IMKGOMGKGJ4PBZCD" hidden="1">#REF!</definedName>
    <definedName name="BEx5NW1V6AB25NEEX9VPHRXWJDSS" localSheetId="16" hidden="1">#REF!</definedName>
    <definedName name="BEx5NW1V6AB25NEEX9VPHRXWJDSS" localSheetId="15" hidden="1">#REF!</definedName>
    <definedName name="BEx5NW1V6AB25NEEX9VPHRXWJDSS" localSheetId="14" hidden="1">#REF!</definedName>
    <definedName name="BEx5NW1V6AB25NEEX9VPHRXWJDSS" localSheetId="13" hidden="1">#REF!</definedName>
    <definedName name="BEx5NW1V6AB25NEEX9VPHRXWJDSS" localSheetId="12" hidden="1">#REF!</definedName>
    <definedName name="BEx5NW1V6AB25NEEX9VPHRXWJDSS" localSheetId="11" hidden="1">#REF!</definedName>
    <definedName name="BEx5NW1V6AB25NEEX9VPHRXWJDSS" localSheetId="10" hidden="1">#REF!</definedName>
    <definedName name="BEx5NW1V6AB25NEEX9VPHRXWJDSS" localSheetId="9" hidden="1">#REF!</definedName>
    <definedName name="BEx5NW1V6AB25NEEX9VPHRXWJDSS" localSheetId="8" hidden="1">#REF!</definedName>
    <definedName name="BEx5NW1V6AB25NEEX9VPHRXWJDSS" localSheetId="7" hidden="1">#REF!</definedName>
    <definedName name="BEx5NW1V6AB25NEEX9VPHRXWJDSS" localSheetId="6" hidden="1">#REF!</definedName>
    <definedName name="BEx5NW1V6AB25NEEX9VPHRXWJDSS" localSheetId="3" hidden="1">#REF!</definedName>
    <definedName name="BEx5NW1V6AB25NEEX9VPHRXWJDSS" localSheetId="1" hidden="1">#REF!</definedName>
    <definedName name="BEx5NW1V6AB25NEEX9VPHRXWJDSS" hidden="1">#REF!</definedName>
    <definedName name="BEx5NWSXWACAUHWVZAI57DGZ8OCQ" localSheetId="16" hidden="1">#REF!</definedName>
    <definedName name="BEx5NWSXWACAUHWVZAI57DGZ8OCQ" localSheetId="15" hidden="1">#REF!</definedName>
    <definedName name="BEx5NWSXWACAUHWVZAI57DGZ8OCQ" localSheetId="14" hidden="1">#REF!</definedName>
    <definedName name="BEx5NWSXWACAUHWVZAI57DGZ8OCQ" localSheetId="13" hidden="1">#REF!</definedName>
    <definedName name="BEx5NWSXWACAUHWVZAI57DGZ8OCQ" localSheetId="12" hidden="1">#REF!</definedName>
    <definedName name="BEx5NWSXWACAUHWVZAI57DGZ8OCQ" localSheetId="11" hidden="1">#REF!</definedName>
    <definedName name="BEx5NWSXWACAUHWVZAI57DGZ8OCQ" localSheetId="10" hidden="1">#REF!</definedName>
    <definedName name="BEx5NWSXWACAUHWVZAI57DGZ8OCQ" localSheetId="9" hidden="1">#REF!</definedName>
    <definedName name="BEx5NWSXWACAUHWVZAI57DGZ8OCQ" localSheetId="8" hidden="1">#REF!</definedName>
    <definedName name="BEx5NWSXWACAUHWVZAI57DGZ8OCQ" localSheetId="7" hidden="1">#REF!</definedName>
    <definedName name="BEx5NWSXWACAUHWVZAI57DGZ8OCQ" localSheetId="6" hidden="1">#REF!</definedName>
    <definedName name="BEx5NWSXWACAUHWVZAI57DGZ8OCQ" localSheetId="3" hidden="1">#REF!</definedName>
    <definedName name="BEx5NWSXWACAUHWVZAI57DGZ8OCQ" localSheetId="1" hidden="1">#REF!</definedName>
    <definedName name="BEx5NWSXWACAUHWVZAI57DGZ8OCQ" hidden="1">#REF!</definedName>
    <definedName name="BEx5NZSSQ6PY99ZX2D7Q9IGOR34W" localSheetId="16" hidden="1">#REF!</definedName>
    <definedName name="BEx5NZSSQ6PY99ZX2D7Q9IGOR34W" localSheetId="15" hidden="1">#REF!</definedName>
    <definedName name="BEx5NZSSQ6PY99ZX2D7Q9IGOR34W" localSheetId="14" hidden="1">#REF!</definedName>
    <definedName name="BEx5NZSSQ6PY99ZX2D7Q9IGOR34W" localSheetId="13" hidden="1">#REF!</definedName>
    <definedName name="BEx5NZSSQ6PY99ZX2D7Q9IGOR34W" localSheetId="12" hidden="1">#REF!</definedName>
    <definedName name="BEx5NZSSQ6PY99ZX2D7Q9IGOR34W" localSheetId="11" hidden="1">#REF!</definedName>
    <definedName name="BEx5NZSSQ6PY99ZX2D7Q9IGOR34W" localSheetId="10" hidden="1">#REF!</definedName>
    <definedName name="BEx5NZSSQ6PY99ZX2D7Q9IGOR34W" localSheetId="9" hidden="1">#REF!</definedName>
    <definedName name="BEx5NZSSQ6PY99ZX2D7Q9IGOR34W" localSheetId="8" hidden="1">#REF!</definedName>
    <definedName name="BEx5NZSSQ6PY99ZX2D7Q9IGOR34W" localSheetId="7" hidden="1">#REF!</definedName>
    <definedName name="BEx5NZSSQ6PY99ZX2D7Q9IGOR34W" localSheetId="6" hidden="1">#REF!</definedName>
    <definedName name="BEx5NZSSQ6PY99ZX2D7Q9IGOR34W" localSheetId="3" hidden="1">#REF!</definedName>
    <definedName name="BEx5NZSSQ6PY99ZX2D7Q9IGOR34W" localSheetId="1" hidden="1">#REF!</definedName>
    <definedName name="BEx5NZSSQ6PY99ZX2D7Q9IGOR34W" hidden="1">#REF!</definedName>
    <definedName name="BEx5O2N9HTGG4OJHR62PKFMNZTTW" localSheetId="16" hidden="1">#REF!</definedName>
    <definedName name="BEx5O2N9HTGG4OJHR62PKFMNZTTW" localSheetId="15" hidden="1">#REF!</definedName>
    <definedName name="BEx5O2N9HTGG4OJHR62PKFMNZTTW" localSheetId="14" hidden="1">#REF!</definedName>
    <definedName name="BEx5O2N9HTGG4OJHR62PKFMNZTTW" localSheetId="13" hidden="1">#REF!</definedName>
    <definedName name="BEx5O2N9HTGG4OJHR62PKFMNZTTW" localSheetId="12" hidden="1">#REF!</definedName>
    <definedName name="BEx5O2N9HTGG4OJHR62PKFMNZTTW" localSheetId="11" hidden="1">#REF!</definedName>
    <definedName name="BEx5O2N9HTGG4OJHR62PKFMNZTTW" localSheetId="10" hidden="1">#REF!</definedName>
    <definedName name="BEx5O2N9HTGG4OJHR62PKFMNZTTW" localSheetId="9" hidden="1">#REF!</definedName>
    <definedName name="BEx5O2N9HTGG4OJHR62PKFMNZTTW" localSheetId="8" hidden="1">#REF!</definedName>
    <definedName name="BEx5O2N9HTGG4OJHR62PKFMNZTTW" localSheetId="7" hidden="1">#REF!</definedName>
    <definedName name="BEx5O2N9HTGG4OJHR62PKFMNZTTW" localSheetId="6" hidden="1">#REF!</definedName>
    <definedName name="BEx5O2N9HTGG4OJHR62PKFMNZTTW" localSheetId="3" hidden="1">#REF!</definedName>
    <definedName name="BEx5O2N9HTGG4OJHR62PKFMNZTTW" localSheetId="1" hidden="1">#REF!</definedName>
    <definedName name="BEx5O2N9HTGG4OJHR62PKFMNZTTW" hidden="1">#REF!</definedName>
    <definedName name="BEx5O3ZUQ2OARA1CDOZ3NC4UE5AA" localSheetId="16" hidden="1">#REF!</definedName>
    <definedName name="BEx5O3ZUQ2OARA1CDOZ3NC4UE5AA" localSheetId="15" hidden="1">#REF!</definedName>
    <definedName name="BEx5O3ZUQ2OARA1CDOZ3NC4UE5AA" localSheetId="14" hidden="1">#REF!</definedName>
    <definedName name="BEx5O3ZUQ2OARA1CDOZ3NC4UE5AA" localSheetId="13" hidden="1">#REF!</definedName>
    <definedName name="BEx5O3ZUQ2OARA1CDOZ3NC4UE5AA" localSheetId="12" hidden="1">#REF!</definedName>
    <definedName name="BEx5O3ZUQ2OARA1CDOZ3NC4UE5AA" localSheetId="11" hidden="1">#REF!</definedName>
    <definedName name="BEx5O3ZUQ2OARA1CDOZ3NC4UE5AA" localSheetId="10" hidden="1">#REF!</definedName>
    <definedName name="BEx5O3ZUQ2OARA1CDOZ3NC4UE5AA" localSheetId="9" hidden="1">#REF!</definedName>
    <definedName name="BEx5O3ZUQ2OARA1CDOZ3NC4UE5AA" localSheetId="8" hidden="1">#REF!</definedName>
    <definedName name="BEx5O3ZUQ2OARA1CDOZ3NC4UE5AA" localSheetId="7" hidden="1">#REF!</definedName>
    <definedName name="BEx5O3ZUQ2OARA1CDOZ3NC4UE5AA" localSheetId="6" hidden="1">#REF!</definedName>
    <definedName name="BEx5O3ZUQ2OARA1CDOZ3NC4UE5AA" localSheetId="3" hidden="1">#REF!</definedName>
    <definedName name="BEx5O3ZUQ2OARA1CDOZ3NC4UE5AA" localSheetId="1" hidden="1">#REF!</definedName>
    <definedName name="BEx5O3ZUQ2OARA1CDOZ3NC4UE5AA" hidden="1">#REF!</definedName>
    <definedName name="BEx5OAFS0NJ2CB86A02E1JYHMLQ1" localSheetId="16" hidden="1">#REF!</definedName>
    <definedName name="BEx5OAFS0NJ2CB86A02E1JYHMLQ1" localSheetId="15" hidden="1">#REF!</definedName>
    <definedName name="BEx5OAFS0NJ2CB86A02E1JYHMLQ1" localSheetId="14" hidden="1">#REF!</definedName>
    <definedName name="BEx5OAFS0NJ2CB86A02E1JYHMLQ1" localSheetId="13" hidden="1">#REF!</definedName>
    <definedName name="BEx5OAFS0NJ2CB86A02E1JYHMLQ1" localSheetId="12" hidden="1">#REF!</definedName>
    <definedName name="BEx5OAFS0NJ2CB86A02E1JYHMLQ1" localSheetId="11" hidden="1">#REF!</definedName>
    <definedName name="BEx5OAFS0NJ2CB86A02E1JYHMLQ1" localSheetId="10" hidden="1">#REF!</definedName>
    <definedName name="BEx5OAFS0NJ2CB86A02E1JYHMLQ1" localSheetId="9" hidden="1">#REF!</definedName>
    <definedName name="BEx5OAFS0NJ2CB86A02E1JYHMLQ1" localSheetId="8" hidden="1">#REF!</definedName>
    <definedName name="BEx5OAFS0NJ2CB86A02E1JYHMLQ1" localSheetId="7" hidden="1">#REF!</definedName>
    <definedName name="BEx5OAFS0NJ2CB86A02E1JYHMLQ1" localSheetId="6" hidden="1">#REF!</definedName>
    <definedName name="BEx5OAFS0NJ2CB86A02E1JYHMLQ1" localSheetId="3" hidden="1">#REF!</definedName>
    <definedName name="BEx5OAFS0NJ2CB86A02E1JYHMLQ1" localSheetId="1" hidden="1">#REF!</definedName>
    <definedName name="BEx5OAFS0NJ2CB86A02E1JYHMLQ1" hidden="1">#REF!</definedName>
    <definedName name="BEx5OG4RPU8W1ETWDWM234NYYYEN" localSheetId="16" hidden="1">#REF!</definedName>
    <definedName name="BEx5OG4RPU8W1ETWDWM234NYYYEN" localSheetId="15" hidden="1">#REF!</definedName>
    <definedName name="BEx5OG4RPU8W1ETWDWM234NYYYEN" localSheetId="14" hidden="1">#REF!</definedName>
    <definedName name="BEx5OG4RPU8W1ETWDWM234NYYYEN" localSheetId="13" hidden="1">#REF!</definedName>
    <definedName name="BEx5OG4RPU8W1ETWDWM234NYYYEN" localSheetId="12" hidden="1">#REF!</definedName>
    <definedName name="BEx5OG4RPU8W1ETWDWM234NYYYEN" localSheetId="11" hidden="1">#REF!</definedName>
    <definedName name="BEx5OG4RPU8W1ETWDWM234NYYYEN" localSheetId="10" hidden="1">#REF!</definedName>
    <definedName name="BEx5OG4RPU8W1ETWDWM234NYYYEN" localSheetId="9" hidden="1">#REF!</definedName>
    <definedName name="BEx5OG4RPU8W1ETWDWM234NYYYEN" localSheetId="8" hidden="1">#REF!</definedName>
    <definedName name="BEx5OG4RPU8W1ETWDWM234NYYYEN" localSheetId="7" hidden="1">#REF!</definedName>
    <definedName name="BEx5OG4RPU8W1ETWDWM234NYYYEN" localSheetId="6" hidden="1">#REF!</definedName>
    <definedName name="BEx5OG4RPU8W1ETWDWM234NYYYEN" localSheetId="3" hidden="1">#REF!</definedName>
    <definedName name="BEx5OG4RPU8W1ETWDWM234NYYYEN" localSheetId="1" hidden="1">#REF!</definedName>
    <definedName name="BEx5OG4RPU8W1ETWDWM234NYYYEN" hidden="1">#REF!</definedName>
    <definedName name="BEx5OP9Y43F99O2IT69MKCCXGL61" localSheetId="16" hidden="1">#REF!</definedName>
    <definedName name="BEx5OP9Y43F99O2IT69MKCCXGL61" localSheetId="15" hidden="1">#REF!</definedName>
    <definedName name="BEx5OP9Y43F99O2IT69MKCCXGL61" localSheetId="14" hidden="1">#REF!</definedName>
    <definedName name="BEx5OP9Y43F99O2IT69MKCCXGL61" localSheetId="13" hidden="1">#REF!</definedName>
    <definedName name="BEx5OP9Y43F99O2IT69MKCCXGL61" localSheetId="12" hidden="1">#REF!</definedName>
    <definedName name="BEx5OP9Y43F99O2IT69MKCCXGL61" localSheetId="11" hidden="1">#REF!</definedName>
    <definedName name="BEx5OP9Y43F99O2IT69MKCCXGL61" localSheetId="10" hidden="1">#REF!</definedName>
    <definedName name="BEx5OP9Y43F99O2IT69MKCCXGL61" localSheetId="9" hidden="1">#REF!</definedName>
    <definedName name="BEx5OP9Y43F99O2IT69MKCCXGL61" localSheetId="8" hidden="1">#REF!</definedName>
    <definedName name="BEx5OP9Y43F99O2IT69MKCCXGL61" localSheetId="7" hidden="1">#REF!</definedName>
    <definedName name="BEx5OP9Y43F99O2IT69MKCCXGL61" localSheetId="6" hidden="1">#REF!</definedName>
    <definedName name="BEx5OP9Y43F99O2IT69MKCCXGL61" localSheetId="3" hidden="1">#REF!</definedName>
    <definedName name="BEx5OP9Y43F99O2IT69MKCCXGL61" localSheetId="1" hidden="1">#REF!</definedName>
    <definedName name="BEx5OP9Y43F99O2IT69MKCCXGL61" hidden="1">#REF!</definedName>
    <definedName name="BEx5P9Y9RDXNUAJ6CZ2LHMM8IM7T" localSheetId="16" hidden="1">#REF!</definedName>
    <definedName name="BEx5P9Y9RDXNUAJ6CZ2LHMM8IM7T" localSheetId="15" hidden="1">#REF!</definedName>
    <definedName name="BEx5P9Y9RDXNUAJ6CZ2LHMM8IM7T" localSheetId="14" hidden="1">#REF!</definedName>
    <definedName name="BEx5P9Y9RDXNUAJ6CZ2LHMM8IM7T" localSheetId="13" hidden="1">#REF!</definedName>
    <definedName name="BEx5P9Y9RDXNUAJ6CZ2LHMM8IM7T" localSheetId="12" hidden="1">#REF!</definedName>
    <definedName name="BEx5P9Y9RDXNUAJ6CZ2LHMM8IM7T" localSheetId="11" hidden="1">#REF!</definedName>
    <definedName name="BEx5P9Y9RDXNUAJ6CZ2LHMM8IM7T" localSheetId="10" hidden="1">#REF!</definedName>
    <definedName name="BEx5P9Y9RDXNUAJ6CZ2LHMM8IM7T" localSheetId="9" hidden="1">#REF!</definedName>
    <definedName name="BEx5P9Y9RDXNUAJ6CZ2LHMM8IM7T" localSheetId="8" hidden="1">#REF!</definedName>
    <definedName name="BEx5P9Y9RDXNUAJ6CZ2LHMM8IM7T" localSheetId="7" hidden="1">#REF!</definedName>
    <definedName name="BEx5P9Y9RDXNUAJ6CZ2LHMM8IM7T" localSheetId="6" hidden="1">#REF!</definedName>
    <definedName name="BEx5P9Y9RDXNUAJ6CZ2LHMM8IM7T" localSheetId="3" hidden="1">#REF!</definedName>
    <definedName name="BEx5P9Y9RDXNUAJ6CZ2LHMM8IM7T" localSheetId="1" hidden="1">#REF!</definedName>
    <definedName name="BEx5P9Y9RDXNUAJ6CZ2LHMM8IM7T" hidden="1">#REF!</definedName>
    <definedName name="BEx5PHWB2C0D5QLP3BZIP3UO7DIZ" localSheetId="16" hidden="1">#REF!</definedName>
    <definedName name="BEx5PHWB2C0D5QLP3BZIP3UO7DIZ" localSheetId="15" hidden="1">#REF!</definedName>
    <definedName name="BEx5PHWB2C0D5QLP3BZIP3UO7DIZ" localSheetId="14" hidden="1">#REF!</definedName>
    <definedName name="BEx5PHWB2C0D5QLP3BZIP3UO7DIZ" localSheetId="13" hidden="1">#REF!</definedName>
    <definedName name="BEx5PHWB2C0D5QLP3BZIP3UO7DIZ" localSheetId="12" hidden="1">#REF!</definedName>
    <definedName name="BEx5PHWB2C0D5QLP3BZIP3UO7DIZ" localSheetId="11" hidden="1">#REF!</definedName>
    <definedName name="BEx5PHWB2C0D5QLP3BZIP3UO7DIZ" localSheetId="10" hidden="1">#REF!</definedName>
    <definedName name="BEx5PHWB2C0D5QLP3BZIP3UO7DIZ" localSheetId="9" hidden="1">#REF!</definedName>
    <definedName name="BEx5PHWB2C0D5QLP3BZIP3UO7DIZ" localSheetId="8" hidden="1">#REF!</definedName>
    <definedName name="BEx5PHWB2C0D5QLP3BZIP3UO7DIZ" localSheetId="7" hidden="1">#REF!</definedName>
    <definedName name="BEx5PHWB2C0D5QLP3BZIP3UO7DIZ" localSheetId="6" hidden="1">#REF!</definedName>
    <definedName name="BEx5PHWB2C0D5QLP3BZIP3UO7DIZ" localSheetId="3" hidden="1">#REF!</definedName>
    <definedName name="BEx5PHWB2C0D5QLP3BZIP3UO7DIZ" localSheetId="1" hidden="1">#REF!</definedName>
    <definedName name="BEx5PHWB2C0D5QLP3BZIP3UO7DIZ" hidden="1">#REF!</definedName>
    <definedName name="BEx5PJP02W68K2E46L5C5YBSNU6T" localSheetId="16" hidden="1">#REF!</definedName>
    <definedName name="BEx5PJP02W68K2E46L5C5YBSNU6T" localSheetId="15" hidden="1">#REF!</definedName>
    <definedName name="BEx5PJP02W68K2E46L5C5YBSNU6T" localSheetId="14" hidden="1">#REF!</definedName>
    <definedName name="BEx5PJP02W68K2E46L5C5YBSNU6T" localSheetId="13" hidden="1">#REF!</definedName>
    <definedName name="BEx5PJP02W68K2E46L5C5YBSNU6T" localSheetId="12" hidden="1">#REF!</definedName>
    <definedName name="BEx5PJP02W68K2E46L5C5YBSNU6T" localSheetId="11" hidden="1">#REF!</definedName>
    <definedName name="BEx5PJP02W68K2E46L5C5YBSNU6T" localSheetId="10" hidden="1">#REF!</definedName>
    <definedName name="BEx5PJP02W68K2E46L5C5YBSNU6T" localSheetId="9" hidden="1">#REF!</definedName>
    <definedName name="BEx5PJP02W68K2E46L5C5YBSNU6T" localSheetId="8" hidden="1">#REF!</definedName>
    <definedName name="BEx5PJP02W68K2E46L5C5YBSNU6T" localSheetId="7" hidden="1">#REF!</definedName>
    <definedName name="BEx5PJP02W68K2E46L5C5YBSNU6T" localSheetId="6" hidden="1">#REF!</definedName>
    <definedName name="BEx5PJP02W68K2E46L5C5YBSNU6T" localSheetId="3" hidden="1">#REF!</definedName>
    <definedName name="BEx5PJP02W68K2E46L5C5YBSNU6T" localSheetId="1" hidden="1">#REF!</definedName>
    <definedName name="BEx5PJP02W68K2E46L5C5YBSNU6T" hidden="1">#REF!</definedName>
    <definedName name="BEx5PLCA8DOMAU315YCS5275L2HS" localSheetId="16" hidden="1">#REF!</definedName>
    <definedName name="BEx5PLCA8DOMAU315YCS5275L2HS" localSheetId="15" hidden="1">#REF!</definedName>
    <definedName name="BEx5PLCA8DOMAU315YCS5275L2HS" localSheetId="14" hidden="1">#REF!</definedName>
    <definedName name="BEx5PLCA8DOMAU315YCS5275L2HS" localSheetId="13" hidden="1">#REF!</definedName>
    <definedName name="BEx5PLCA8DOMAU315YCS5275L2HS" localSheetId="12" hidden="1">#REF!</definedName>
    <definedName name="BEx5PLCA8DOMAU315YCS5275L2HS" localSheetId="11" hidden="1">#REF!</definedName>
    <definedName name="BEx5PLCA8DOMAU315YCS5275L2HS" localSheetId="10" hidden="1">#REF!</definedName>
    <definedName name="BEx5PLCA8DOMAU315YCS5275L2HS" localSheetId="9" hidden="1">#REF!</definedName>
    <definedName name="BEx5PLCA8DOMAU315YCS5275L2HS" localSheetId="8" hidden="1">#REF!</definedName>
    <definedName name="BEx5PLCA8DOMAU315YCS5275L2HS" localSheetId="7" hidden="1">#REF!</definedName>
    <definedName name="BEx5PLCA8DOMAU315YCS5275L2HS" localSheetId="6" hidden="1">#REF!</definedName>
    <definedName name="BEx5PLCA8DOMAU315YCS5275L2HS" localSheetId="3" hidden="1">#REF!</definedName>
    <definedName name="BEx5PLCA8DOMAU315YCS5275L2HS" localSheetId="1" hidden="1">#REF!</definedName>
    <definedName name="BEx5PLCA8DOMAU315YCS5275L2HS" hidden="1">#REF!</definedName>
    <definedName name="BEx5PRXMZ5M65Z732WNNGV564C2J" localSheetId="16" hidden="1">#REF!</definedName>
    <definedName name="BEx5PRXMZ5M65Z732WNNGV564C2J" localSheetId="15" hidden="1">#REF!</definedName>
    <definedName name="BEx5PRXMZ5M65Z732WNNGV564C2J" localSheetId="14" hidden="1">#REF!</definedName>
    <definedName name="BEx5PRXMZ5M65Z732WNNGV564C2J" localSheetId="13" hidden="1">#REF!</definedName>
    <definedName name="BEx5PRXMZ5M65Z732WNNGV564C2J" localSheetId="12" hidden="1">#REF!</definedName>
    <definedName name="BEx5PRXMZ5M65Z732WNNGV564C2J" localSheetId="11" hidden="1">#REF!</definedName>
    <definedName name="BEx5PRXMZ5M65Z732WNNGV564C2J" localSheetId="10" hidden="1">#REF!</definedName>
    <definedName name="BEx5PRXMZ5M65Z732WNNGV564C2J" localSheetId="9" hidden="1">#REF!</definedName>
    <definedName name="BEx5PRXMZ5M65Z732WNNGV564C2J" localSheetId="8" hidden="1">#REF!</definedName>
    <definedName name="BEx5PRXMZ5M65Z732WNNGV564C2J" localSheetId="7" hidden="1">#REF!</definedName>
    <definedName name="BEx5PRXMZ5M65Z732WNNGV564C2J" localSheetId="6" hidden="1">#REF!</definedName>
    <definedName name="BEx5PRXMZ5M65Z732WNNGV564C2J" localSheetId="3" hidden="1">#REF!</definedName>
    <definedName name="BEx5PRXMZ5M65Z732WNNGV564C2J" localSheetId="1" hidden="1">#REF!</definedName>
    <definedName name="BEx5PRXMZ5M65Z732WNNGV564C2J" hidden="1">#REF!</definedName>
    <definedName name="BEx5Q29Y91E64DPE0YY53A6YHF3Y" localSheetId="16" hidden="1">#REF!</definedName>
    <definedName name="BEx5Q29Y91E64DPE0YY53A6YHF3Y" localSheetId="15" hidden="1">#REF!</definedName>
    <definedName name="BEx5Q29Y91E64DPE0YY53A6YHF3Y" localSheetId="14" hidden="1">#REF!</definedName>
    <definedName name="BEx5Q29Y91E64DPE0YY53A6YHF3Y" localSheetId="13" hidden="1">#REF!</definedName>
    <definedName name="BEx5Q29Y91E64DPE0YY53A6YHF3Y" localSheetId="12" hidden="1">#REF!</definedName>
    <definedName name="BEx5Q29Y91E64DPE0YY53A6YHF3Y" localSheetId="11" hidden="1">#REF!</definedName>
    <definedName name="BEx5Q29Y91E64DPE0YY53A6YHF3Y" localSheetId="10" hidden="1">#REF!</definedName>
    <definedName name="BEx5Q29Y91E64DPE0YY53A6YHF3Y" localSheetId="9" hidden="1">#REF!</definedName>
    <definedName name="BEx5Q29Y91E64DPE0YY53A6YHF3Y" localSheetId="8" hidden="1">#REF!</definedName>
    <definedName name="BEx5Q29Y91E64DPE0YY53A6YHF3Y" localSheetId="7" hidden="1">#REF!</definedName>
    <definedName name="BEx5Q29Y91E64DPE0YY53A6YHF3Y" localSheetId="6" hidden="1">#REF!</definedName>
    <definedName name="BEx5Q29Y91E64DPE0YY53A6YHF3Y" localSheetId="3" hidden="1">#REF!</definedName>
    <definedName name="BEx5Q29Y91E64DPE0YY53A6YHF3Y" localSheetId="1" hidden="1">#REF!</definedName>
    <definedName name="BEx5Q29Y91E64DPE0YY53A6YHF3Y" hidden="1">#REF!</definedName>
    <definedName name="BEx5QPSW4IPLH50WSR87HRER05RF" localSheetId="16" hidden="1">#REF!</definedName>
    <definedName name="BEx5QPSW4IPLH50WSR87HRER05RF" localSheetId="15" hidden="1">#REF!</definedName>
    <definedName name="BEx5QPSW4IPLH50WSR87HRER05RF" localSheetId="14" hidden="1">#REF!</definedName>
    <definedName name="BEx5QPSW4IPLH50WSR87HRER05RF" localSheetId="13" hidden="1">#REF!</definedName>
    <definedName name="BEx5QPSW4IPLH50WSR87HRER05RF" localSheetId="12" hidden="1">#REF!</definedName>
    <definedName name="BEx5QPSW4IPLH50WSR87HRER05RF" localSheetId="11" hidden="1">#REF!</definedName>
    <definedName name="BEx5QPSW4IPLH50WSR87HRER05RF" localSheetId="10" hidden="1">#REF!</definedName>
    <definedName name="BEx5QPSW4IPLH50WSR87HRER05RF" localSheetId="9" hidden="1">#REF!</definedName>
    <definedName name="BEx5QPSW4IPLH50WSR87HRER05RF" localSheetId="8" hidden="1">#REF!</definedName>
    <definedName name="BEx5QPSW4IPLH50WSR87HRER05RF" localSheetId="7" hidden="1">#REF!</definedName>
    <definedName name="BEx5QPSW4IPLH50WSR87HRER05RF" localSheetId="6" hidden="1">#REF!</definedName>
    <definedName name="BEx5QPSW4IPLH50WSR87HRER05RF" localSheetId="3" hidden="1">#REF!</definedName>
    <definedName name="BEx5QPSW4IPLH50WSR87HRER05RF" localSheetId="1" hidden="1">#REF!</definedName>
    <definedName name="BEx5QPSW4IPLH50WSR87HRER05RF" hidden="1">#REF!</definedName>
    <definedName name="BEx73V0EP8EMNRC3EZJJKKVKWQVB" localSheetId="16" hidden="1">#REF!</definedName>
    <definedName name="BEx73V0EP8EMNRC3EZJJKKVKWQVB" localSheetId="15" hidden="1">#REF!</definedName>
    <definedName name="BEx73V0EP8EMNRC3EZJJKKVKWQVB" localSheetId="14" hidden="1">#REF!</definedName>
    <definedName name="BEx73V0EP8EMNRC3EZJJKKVKWQVB" localSheetId="13" hidden="1">#REF!</definedName>
    <definedName name="BEx73V0EP8EMNRC3EZJJKKVKWQVB" localSheetId="12" hidden="1">#REF!</definedName>
    <definedName name="BEx73V0EP8EMNRC3EZJJKKVKWQVB" localSheetId="11" hidden="1">#REF!</definedName>
    <definedName name="BEx73V0EP8EMNRC3EZJJKKVKWQVB" localSheetId="10" hidden="1">#REF!</definedName>
    <definedName name="BEx73V0EP8EMNRC3EZJJKKVKWQVB" localSheetId="9" hidden="1">#REF!</definedName>
    <definedName name="BEx73V0EP8EMNRC3EZJJKKVKWQVB" localSheetId="8" hidden="1">#REF!</definedName>
    <definedName name="BEx73V0EP8EMNRC3EZJJKKVKWQVB" localSheetId="7" hidden="1">#REF!</definedName>
    <definedName name="BEx73V0EP8EMNRC3EZJJKKVKWQVB" localSheetId="6" hidden="1">#REF!</definedName>
    <definedName name="BEx73V0EP8EMNRC3EZJJKKVKWQVB" localSheetId="3" hidden="1">#REF!</definedName>
    <definedName name="BEx73V0EP8EMNRC3EZJJKKVKWQVB" localSheetId="1" hidden="1">#REF!</definedName>
    <definedName name="BEx73V0EP8EMNRC3EZJJKKVKWQVB" hidden="1">#REF!</definedName>
    <definedName name="BEx741WJHIJVXUX131SBXTVW8D71" localSheetId="16" hidden="1">#REF!</definedName>
    <definedName name="BEx741WJHIJVXUX131SBXTVW8D71" localSheetId="15" hidden="1">#REF!</definedName>
    <definedName name="BEx741WJHIJVXUX131SBXTVW8D71" localSheetId="14" hidden="1">#REF!</definedName>
    <definedName name="BEx741WJHIJVXUX131SBXTVW8D71" localSheetId="13" hidden="1">#REF!</definedName>
    <definedName name="BEx741WJHIJVXUX131SBXTVW8D71" localSheetId="12" hidden="1">#REF!</definedName>
    <definedName name="BEx741WJHIJVXUX131SBXTVW8D71" localSheetId="11" hidden="1">#REF!</definedName>
    <definedName name="BEx741WJHIJVXUX131SBXTVW8D71" localSheetId="10" hidden="1">#REF!</definedName>
    <definedName name="BEx741WJHIJVXUX131SBXTVW8D71" localSheetId="9" hidden="1">#REF!</definedName>
    <definedName name="BEx741WJHIJVXUX131SBXTVW8D71" localSheetId="8" hidden="1">#REF!</definedName>
    <definedName name="BEx741WJHIJVXUX131SBXTVW8D71" localSheetId="7" hidden="1">#REF!</definedName>
    <definedName name="BEx741WJHIJVXUX131SBXTVW8D71" localSheetId="6" hidden="1">#REF!</definedName>
    <definedName name="BEx741WJHIJVXUX131SBXTVW8D71" localSheetId="3" hidden="1">#REF!</definedName>
    <definedName name="BEx741WJHIJVXUX131SBXTVW8D71" localSheetId="1" hidden="1">#REF!</definedName>
    <definedName name="BEx741WJHIJVXUX131SBXTVW8D71" hidden="1">#REF!</definedName>
    <definedName name="BEx74Q6H3O7133AWQXWC21MI2UFT" localSheetId="16" hidden="1">#REF!</definedName>
    <definedName name="BEx74Q6H3O7133AWQXWC21MI2UFT" localSheetId="15" hidden="1">#REF!</definedName>
    <definedName name="BEx74Q6H3O7133AWQXWC21MI2UFT" localSheetId="14" hidden="1">#REF!</definedName>
    <definedName name="BEx74Q6H3O7133AWQXWC21MI2UFT" localSheetId="13" hidden="1">#REF!</definedName>
    <definedName name="BEx74Q6H3O7133AWQXWC21MI2UFT" localSheetId="12" hidden="1">#REF!</definedName>
    <definedName name="BEx74Q6H3O7133AWQXWC21MI2UFT" localSheetId="11" hidden="1">#REF!</definedName>
    <definedName name="BEx74Q6H3O7133AWQXWC21MI2UFT" localSheetId="10" hidden="1">#REF!</definedName>
    <definedName name="BEx74Q6H3O7133AWQXWC21MI2UFT" localSheetId="9" hidden="1">#REF!</definedName>
    <definedName name="BEx74Q6H3O7133AWQXWC21MI2UFT" localSheetId="8" hidden="1">#REF!</definedName>
    <definedName name="BEx74Q6H3O7133AWQXWC21MI2UFT" localSheetId="7" hidden="1">#REF!</definedName>
    <definedName name="BEx74Q6H3O7133AWQXWC21MI2UFT" localSheetId="6" hidden="1">#REF!</definedName>
    <definedName name="BEx74Q6H3O7133AWQXWC21MI2UFT" localSheetId="3" hidden="1">#REF!</definedName>
    <definedName name="BEx74Q6H3O7133AWQXWC21MI2UFT" localSheetId="1" hidden="1">#REF!</definedName>
    <definedName name="BEx74Q6H3O7133AWQXWC21MI2UFT" hidden="1">#REF!</definedName>
    <definedName name="BEx74R2VQ8BSMKPX25262AU3VZF7" localSheetId="16" hidden="1">#REF!</definedName>
    <definedName name="BEx74R2VQ8BSMKPX25262AU3VZF7" localSheetId="15" hidden="1">#REF!</definedName>
    <definedName name="BEx74R2VQ8BSMKPX25262AU3VZF7" localSheetId="14" hidden="1">#REF!</definedName>
    <definedName name="BEx74R2VQ8BSMKPX25262AU3VZF7" localSheetId="13" hidden="1">#REF!</definedName>
    <definedName name="BEx74R2VQ8BSMKPX25262AU3VZF7" localSheetId="12" hidden="1">#REF!</definedName>
    <definedName name="BEx74R2VQ8BSMKPX25262AU3VZF7" localSheetId="11" hidden="1">#REF!</definedName>
    <definedName name="BEx74R2VQ8BSMKPX25262AU3VZF7" localSheetId="10" hidden="1">#REF!</definedName>
    <definedName name="BEx74R2VQ8BSMKPX25262AU3VZF7" localSheetId="9" hidden="1">#REF!</definedName>
    <definedName name="BEx74R2VQ8BSMKPX25262AU3VZF7" localSheetId="8" hidden="1">#REF!</definedName>
    <definedName name="BEx74R2VQ8BSMKPX25262AU3VZF7" localSheetId="7" hidden="1">#REF!</definedName>
    <definedName name="BEx74R2VQ8BSMKPX25262AU3VZF7" localSheetId="6" hidden="1">#REF!</definedName>
    <definedName name="BEx74R2VQ8BSMKPX25262AU3VZF7" localSheetId="3" hidden="1">#REF!</definedName>
    <definedName name="BEx74R2VQ8BSMKPX25262AU3VZF7" localSheetId="1" hidden="1">#REF!</definedName>
    <definedName name="BEx74R2VQ8BSMKPX25262AU3VZF7" hidden="1">#REF!</definedName>
    <definedName name="BEx74W6BJ8ENO3J25WNM5H5APKA3" localSheetId="16" hidden="1">#REF!</definedName>
    <definedName name="BEx74W6BJ8ENO3J25WNM5H5APKA3" localSheetId="15" hidden="1">#REF!</definedName>
    <definedName name="BEx74W6BJ8ENO3J25WNM5H5APKA3" localSheetId="14" hidden="1">#REF!</definedName>
    <definedName name="BEx74W6BJ8ENO3J25WNM5H5APKA3" localSheetId="13" hidden="1">#REF!</definedName>
    <definedName name="BEx74W6BJ8ENO3J25WNM5H5APKA3" localSheetId="12" hidden="1">#REF!</definedName>
    <definedName name="BEx74W6BJ8ENO3J25WNM5H5APKA3" localSheetId="11" hidden="1">#REF!</definedName>
    <definedName name="BEx74W6BJ8ENO3J25WNM5H5APKA3" localSheetId="10" hidden="1">#REF!</definedName>
    <definedName name="BEx74W6BJ8ENO3J25WNM5H5APKA3" localSheetId="9" hidden="1">#REF!</definedName>
    <definedName name="BEx74W6BJ8ENO3J25WNM5H5APKA3" localSheetId="8" hidden="1">#REF!</definedName>
    <definedName name="BEx74W6BJ8ENO3J25WNM5H5APKA3" localSheetId="7" hidden="1">#REF!</definedName>
    <definedName name="BEx74W6BJ8ENO3J25WNM5H5APKA3" localSheetId="6" hidden="1">#REF!</definedName>
    <definedName name="BEx74W6BJ8ENO3J25WNM5H5APKA3" localSheetId="3" hidden="1">#REF!</definedName>
    <definedName name="BEx74W6BJ8ENO3J25WNM5H5APKA3" localSheetId="1" hidden="1">#REF!</definedName>
    <definedName name="BEx74W6BJ8ENO3J25WNM5H5APKA3" hidden="1">#REF!</definedName>
    <definedName name="BEx74YKLW1FKLWC3DJ2ELZBZBY1M" localSheetId="16" hidden="1">#REF!</definedName>
    <definedName name="BEx74YKLW1FKLWC3DJ2ELZBZBY1M" localSheetId="15" hidden="1">#REF!</definedName>
    <definedName name="BEx74YKLW1FKLWC3DJ2ELZBZBY1M" localSheetId="14" hidden="1">#REF!</definedName>
    <definedName name="BEx74YKLW1FKLWC3DJ2ELZBZBY1M" localSheetId="13" hidden="1">#REF!</definedName>
    <definedName name="BEx74YKLW1FKLWC3DJ2ELZBZBY1M" localSheetId="12" hidden="1">#REF!</definedName>
    <definedName name="BEx74YKLW1FKLWC3DJ2ELZBZBY1M" localSheetId="11" hidden="1">#REF!</definedName>
    <definedName name="BEx74YKLW1FKLWC3DJ2ELZBZBY1M" localSheetId="10" hidden="1">#REF!</definedName>
    <definedName name="BEx74YKLW1FKLWC3DJ2ELZBZBY1M" localSheetId="9" hidden="1">#REF!</definedName>
    <definedName name="BEx74YKLW1FKLWC3DJ2ELZBZBY1M" localSheetId="8" hidden="1">#REF!</definedName>
    <definedName name="BEx74YKLW1FKLWC3DJ2ELZBZBY1M" localSheetId="7" hidden="1">#REF!</definedName>
    <definedName name="BEx74YKLW1FKLWC3DJ2ELZBZBY1M" localSheetId="6" hidden="1">#REF!</definedName>
    <definedName name="BEx74YKLW1FKLWC3DJ2ELZBZBY1M" localSheetId="3" hidden="1">#REF!</definedName>
    <definedName name="BEx74YKLW1FKLWC3DJ2ELZBZBY1M" localSheetId="1" hidden="1">#REF!</definedName>
    <definedName name="BEx74YKLW1FKLWC3DJ2ELZBZBY1M" hidden="1">#REF!</definedName>
    <definedName name="BEx755GRRD9BL27YHLH5QWIYLWB7" localSheetId="16" hidden="1">#REF!</definedName>
    <definedName name="BEx755GRRD9BL27YHLH5QWIYLWB7" localSheetId="15" hidden="1">#REF!</definedName>
    <definedName name="BEx755GRRD9BL27YHLH5QWIYLWB7" localSheetId="14" hidden="1">#REF!</definedName>
    <definedName name="BEx755GRRD9BL27YHLH5QWIYLWB7" localSheetId="13" hidden="1">#REF!</definedName>
    <definedName name="BEx755GRRD9BL27YHLH5QWIYLWB7" localSheetId="12" hidden="1">#REF!</definedName>
    <definedName name="BEx755GRRD9BL27YHLH5QWIYLWB7" localSheetId="11" hidden="1">#REF!</definedName>
    <definedName name="BEx755GRRD9BL27YHLH5QWIYLWB7" localSheetId="10" hidden="1">#REF!</definedName>
    <definedName name="BEx755GRRD9BL27YHLH5QWIYLWB7" localSheetId="9" hidden="1">#REF!</definedName>
    <definedName name="BEx755GRRD9BL27YHLH5QWIYLWB7" localSheetId="8" hidden="1">#REF!</definedName>
    <definedName name="BEx755GRRD9BL27YHLH5QWIYLWB7" localSheetId="7" hidden="1">#REF!</definedName>
    <definedName name="BEx755GRRD9BL27YHLH5QWIYLWB7" localSheetId="6" hidden="1">#REF!</definedName>
    <definedName name="BEx755GRRD9BL27YHLH5QWIYLWB7" localSheetId="3" hidden="1">#REF!</definedName>
    <definedName name="BEx755GRRD9BL27YHLH5QWIYLWB7" localSheetId="1" hidden="1">#REF!</definedName>
    <definedName name="BEx755GRRD9BL27YHLH5QWIYLWB7" hidden="1">#REF!</definedName>
    <definedName name="BEx759D1D5SXS5ELLZVBI0SXYUNF" localSheetId="16" hidden="1">#REF!</definedName>
    <definedName name="BEx759D1D5SXS5ELLZVBI0SXYUNF" localSheetId="15" hidden="1">#REF!</definedName>
    <definedName name="BEx759D1D5SXS5ELLZVBI0SXYUNF" localSheetId="14" hidden="1">#REF!</definedName>
    <definedName name="BEx759D1D5SXS5ELLZVBI0SXYUNF" localSheetId="13" hidden="1">#REF!</definedName>
    <definedName name="BEx759D1D5SXS5ELLZVBI0SXYUNF" localSheetId="12" hidden="1">#REF!</definedName>
    <definedName name="BEx759D1D5SXS5ELLZVBI0SXYUNF" localSheetId="11" hidden="1">#REF!</definedName>
    <definedName name="BEx759D1D5SXS5ELLZVBI0SXYUNF" localSheetId="10" hidden="1">#REF!</definedName>
    <definedName name="BEx759D1D5SXS5ELLZVBI0SXYUNF" localSheetId="9" hidden="1">#REF!</definedName>
    <definedName name="BEx759D1D5SXS5ELLZVBI0SXYUNF" localSheetId="8" hidden="1">#REF!</definedName>
    <definedName name="BEx759D1D5SXS5ELLZVBI0SXYUNF" localSheetId="7" hidden="1">#REF!</definedName>
    <definedName name="BEx759D1D5SXS5ELLZVBI0SXYUNF" localSheetId="6" hidden="1">#REF!</definedName>
    <definedName name="BEx759D1D5SXS5ELLZVBI0SXYUNF" localSheetId="3" hidden="1">#REF!</definedName>
    <definedName name="BEx759D1D5SXS5ELLZVBI0SXYUNF" localSheetId="1" hidden="1">#REF!</definedName>
    <definedName name="BEx759D1D5SXS5ELLZVBI0SXYUNF" hidden="1">#REF!</definedName>
    <definedName name="BEx75DPEQTX055IZ2L8UVLJOT1DD" localSheetId="16" hidden="1">#REF!</definedName>
    <definedName name="BEx75DPEQTX055IZ2L8UVLJOT1DD" localSheetId="15" hidden="1">#REF!</definedName>
    <definedName name="BEx75DPEQTX055IZ2L8UVLJOT1DD" localSheetId="14" hidden="1">#REF!</definedName>
    <definedName name="BEx75DPEQTX055IZ2L8UVLJOT1DD" localSheetId="13" hidden="1">#REF!</definedName>
    <definedName name="BEx75DPEQTX055IZ2L8UVLJOT1DD" localSheetId="12" hidden="1">#REF!</definedName>
    <definedName name="BEx75DPEQTX055IZ2L8UVLJOT1DD" localSheetId="11" hidden="1">#REF!</definedName>
    <definedName name="BEx75DPEQTX055IZ2L8UVLJOT1DD" localSheetId="10" hidden="1">#REF!</definedName>
    <definedName name="BEx75DPEQTX055IZ2L8UVLJOT1DD" localSheetId="9" hidden="1">#REF!</definedName>
    <definedName name="BEx75DPEQTX055IZ2L8UVLJOT1DD" localSheetId="8" hidden="1">#REF!</definedName>
    <definedName name="BEx75DPEQTX055IZ2L8UVLJOT1DD" localSheetId="7" hidden="1">#REF!</definedName>
    <definedName name="BEx75DPEQTX055IZ2L8UVLJOT1DD" localSheetId="6" hidden="1">#REF!</definedName>
    <definedName name="BEx75DPEQTX055IZ2L8UVLJOT1DD" localSheetId="3" hidden="1">#REF!</definedName>
    <definedName name="BEx75DPEQTX055IZ2L8UVLJOT1DD" localSheetId="1" hidden="1">#REF!</definedName>
    <definedName name="BEx75DPEQTX055IZ2L8UVLJOT1DD" hidden="1">#REF!</definedName>
    <definedName name="BEx75GJZSZHUDN6OOAGQYFUDA2LP" localSheetId="16" hidden="1">#REF!</definedName>
    <definedName name="BEx75GJZSZHUDN6OOAGQYFUDA2LP" localSheetId="15" hidden="1">#REF!</definedName>
    <definedName name="BEx75GJZSZHUDN6OOAGQYFUDA2LP" localSheetId="14" hidden="1">#REF!</definedName>
    <definedName name="BEx75GJZSZHUDN6OOAGQYFUDA2LP" localSheetId="13" hidden="1">#REF!</definedName>
    <definedName name="BEx75GJZSZHUDN6OOAGQYFUDA2LP" localSheetId="12" hidden="1">#REF!</definedName>
    <definedName name="BEx75GJZSZHUDN6OOAGQYFUDA2LP" localSheetId="11" hidden="1">#REF!</definedName>
    <definedName name="BEx75GJZSZHUDN6OOAGQYFUDA2LP" localSheetId="10" hidden="1">#REF!</definedName>
    <definedName name="BEx75GJZSZHUDN6OOAGQYFUDA2LP" localSheetId="9" hidden="1">#REF!</definedName>
    <definedName name="BEx75GJZSZHUDN6OOAGQYFUDA2LP" localSheetId="8" hidden="1">#REF!</definedName>
    <definedName name="BEx75GJZSZHUDN6OOAGQYFUDA2LP" localSheetId="7" hidden="1">#REF!</definedName>
    <definedName name="BEx75GJZSZHUDN6OOAGQYFUDA2LP" localSheetId="6" hidden="1">#REF!</definedName>
    <definedName name="BEx75GJZSZHUDN6OOAGQYFUDA2LP" localSheetId="3" hidden="1">#REF!</definedName>
    <definedName name="BEx75GJZSZHUDN6OOAGQYFUDA2LP" localSheetId="1" hidden="1">#REF!</definedName>
    <definedName name="BEx75GJZSZHUDN6OOAGQYFUDA2LP" hidden="1">#REF!</definedName>
    <definedName name="BEx75HGCCV5K4UCJWYV8EV9AG5YT" localSheetId="16" hidden="1">#REF!</definedName>
    <definedName name="BEx75HGCCV5K4UCJWYV8EV9AG5YT" localSheetId="15" hidden="1">#REF!</definedName>
    <definedName name="BEx75HGCCV5K4UCJWYV8EV9AG5YT" localSheetId="14" hidden="1">#REF!</definedName>
    <definedName name="BEx75HGCCV5K4UCJWYV8EV9AG5YT" localSheetId="13" hidden="1">#REF!</definedName>
    <definedName name="BEx75HGCCV5K4UCJWYV8EV9AG5YT" localSheetId="12" hidden="1">#REF!</definedName>
    <definedName name="BEx75HGCCV5K4UCJWYV8EV9AG5YT" localSheetId="11" hidden="1">#REF!</definedName>
    <definedName name="BEx75HGCCV5K4UCJWYV8EV9AG5YT" localSheetId="10" hidden="1">#REF!</definedName>
    <definedName name="BEx75HGCCV5K4UCJWYV8EV9AG5YT" localSheetId="9" hidden="1">#REF!</definedName>
    <definedName name="BEx75HGCCV5K4UCJWYV8EV9AG5YT" localSheetId="8" hidden="1">#REF!</definedName>
    <definedName name="BEx75HGCCV5K4UCJWYV8EV9AG5YT" localSheetId="7" hidden="1">#REF!</definedName>
    <definedName name="BEx75HGCCV5K4UCJWYV8EV9AG5YT" localSheetId="6" hidden="1">#REF!</definedName>
    <definedName name="BEx75HGCCV5K4UCJWYV8EV9AG5YT" localSheetId="3" hidden="1">#REF!</definedName>
    <definedName name="BEx75HGCCV5K4UCJWYV8EV9AG5YT" localSheetId="1" hidden="1">#REF!</definedName>
    <definedName name="BEx75HGCCV5K4UCJWYV8EV9AG5YT" hidden="1">#REF!</definedName>
    <definedName name="BEx75PZT8TY5P13U978NVBUXKHT4" localSheetId="16" hidden="1">#REF!</definedName>
    <definedName name="BEx75PZT8TY5P13U978NVBUXKHT4" localSheetId="15" hidden="1">#REF!</definedName>
    <definedName name="BEx75PZT8TY5P13U978NVBUXKHT4" localSheetId="14" hidden="1">#REF!</definedName>
    <definedName name="BEx75PZT8TY5P13U978NVBUXKHT4" localSheetId="13" hidden="1">#REF!</definedName>
    <definedName name="BEx75PZT8TY5P13U978NVBUXKHT4" localSheetId="12" hidden="1">#REF!</definedName>
    <definedName name="BEx75PZT8TY5P13U978NVBUXKHT4" localSheetId="11" hidden="1">#REF!</definedName>
    <definedName name="BEx75PZT8TY5P13U978NVBUXKHT4" localSheetId="10" hidden="1">#REF!</definedName>
    <definedName name="BEx75PZT8TY5P13U978NVBUXKHT4" localSheetId="9" hidden="1">#REF!</definedName>
    <definedName name="BEx75PZT8TY5P13U978NVBUXKHT4" localSheetId="8" hidden="1">#REF!</definedName>
    <definedName name="BEx75PZT8TY5P13U978NVBUXKHT4" localSheetId="7" hidden="1">#REF!</definedName>
    <definedName name="BEx75PZT8TY5P13U978NVBUXKHT4" localSheetId="6" hidden="1">#REF!</definedName>
    <definedName name="BEx75PZT8TY5P13U978NVBUXKHT4" localSheetId="3" hidden="1">#REF!</definedName>
    <definedName name="BEx75PZT8TY5P13U978NVBUXKHT4" localSheetId="1" hidden="1">#REF!</definedName>
    <definedName name="BEx75PZT8TY5P13U978NVBUXKHT4" hidden="1">#REF!</definedName>
    <definedName name="BEx75T55F7GML8V1DMWL26WRT006" localSheetId="16" hidden="1">#REF!</definedName>
    <definedName name="BEx75T55F7GML8V1DMWL26WRT006" localSheetId="15" hidden="1">#REF!</definedName>
    <definedName name="BEx75T55F7GML8V1DMWL26WRT006" localSheetId="14" hidden="1">#REF!</definedName>
    <definedName name="BEx75T55F7GML8V1DMWL26WRT006" localSheetId="13" hidden="1">#REF!</definedName>
    <definedName name="BEx75T55F7GML8V1DMWL26WRT006" localSheetId="12" hidden="1">#REF!</definedName>
    <definedName name="BEx75T55F7GML8V1DMWL26WRT006" localSheetId="11" hidden="1">#REF!</definedName>
    <definedName name="BEx75T55F7GML8V1DMWL26WRT006" localSheetId="10" hidden="1">#REF!</definedName>
    <definedName name="BEx75T55F7GML8V1DMWL26WRT006" localSheetId="9" hidden="1">#REF!</definedName>
    <definedName name="BEx75T55F7GML8V1DMWL26WRT006" localSheetId="8" hidden="1">#REF!</definedName>
    <definedName name="BEx75T55F7GML8V1DMWL26WRT006" localSheetId="7" hidden="1">#REF!</definedName>
    <definedName name="BEx75T55F7GML8V1DMWL26WRT006" localSheetId="6" hidden="1">#REF!</definedName>
    <definedName name="BEx75T55F7GML8V1DMWL26WRT006" localSheetId="3" hidden="1">#REF!</definedName>
    <definedName name="BEx75T55F7GML8V1DMWL26WRT006" localSheetId="1" hidden="1">#REF!</definedName>
    <definedName name="BEx75T55F7GML8V1DMWL26WRT006" hidden="1">#REF!</definedName>
    <definedName name="BEx75VJGR07JY6UUWURQ4PJ29UKC" localSheetId="16" hidden="1">#REF!</definedName>
    <definedName name="BEx75VJGR07JY6UUWURQ4PJ29UKC" localSheetId="15" hidden="1">#REF!</definedName>
    <definedName name="BEx75VJGR07JY6UUWURQ4PJ29UKC" localSheetId="14" hidden="1">#REF!</definedName>
    <definedName name="BEx75VJGR07JY6UUWURQ4PJ29UKC" localSheetId="13" hidden="1">#REF!</definedName>
    <definedName name="BEx75VJGR07JY6UUWURQ4PJ29UKC" localSheetId="12" hidden="1">#REF!</definedName>
    <definedName name="BEx75VJGR07JY6UUWURQ4PJ29UKC" localSheetId="11" hidden="1">#REF!</definedName>
    <definedName name="BEx75VJGR07JY6UUWURQ4PJ29UKC" localSheetId="10" hidden="1">#REF!</definedName>
    <definedName name="BEx75VJGR07JY6UUWURQ4PJ29UKC" localSheetId="9" hidden="1">#REF!</definedName>
    <definedName name="BEx75VJGR07JY6UUWURQ4PJ29UKC" localSheetId="8" hidden="1">#REF!</definedName>
    <definedName name="BEx75VJGR07JY6UUWURQ4PJ29UKC" localSheetId="7" hidden="1">#REF!</definedName>
    <definedName name="BEx75VJGR07JY6UUWURQ4PJ29UKC" localSheetId="6" hidden="1">#REF!</definedName>
    <definedName name="BEx75VJGR07JY6UUWURQ4PJ29UKC" localSheetId="3" hidden="1">#REF!</definedName>
    <definedName name="BEx75VJGR07JY6UUWURQ4PJ29UKC" localSheetId="1" hidden="1">#REF!</definedName>
    <definedName name="BEx75VJGR07JY6UUWURQ4PJ29UKC" hidden="1">#REF!</definedName>
    <definedName name="BEx7696AZUPB1PK30JJQUWUELQPJ" localSheetId="16" hidden="1">#REF!</definedName>
    <definedName name="BEx7696AZUPB1PK30JJQUWUELQPJ" localSheetId="15" hidden="1">#REF!</definedName>
    <definedName name="BEx7696AZUPB1PK30JJQUWUELQPJ" localSheetId="14" hidden="1">#REF!</definedName>
    <definedName name="BEx7696AZUPB1PK30JJQUWUELQPJ" localSheetId="13" hidden="1">#REF!</definedName>
    <definedName name="BEx7696AZUPB1PK30JJQUWUELQPJ" localSheetId="12" hidden="1">#REF!</definedName>
    <definedName name="BEx7696AZUPB1PK30JJQUWUELQPJ" localSheetId="11" hidden="1">#REF!</definedName>
    <definedName name="BEx7696AZUPB1PK30JJQUWUELQPJ" localSheetId="10" hidden="1">#REF!</definedName>
    <definedName name="BEx7696AZUPB1PK30JJQUWUELQPJ" localSheetId="9" hidden="1">#REF!</definedName>
    <definedName name="BEx7696AZUPB1PK30JJQUWUELQPJ" localSheetId="8" hidden="1">#REF!</definedName>
    <definedName name="BEx7696AZUPB1PK30JJQUWUELQPJ" localSheetId="7" hidden="1">#REF!</definedName>
    <definedName name="BEx7696AZUPB1PK30JJQUWUELQPJ" localSheetId="6" hidden="1">#REF!</definedName>
    <definedName name="BEx7696AZUPB1PK30JJQUWUELQPJ" localSheetId="3" hidden="1">#REF!</definedName>
    <definedName name="BEx7696AZUPB1PK30JJQUWUELQPJ" localSheetId="1" hidden="1">#REF!</definedName>
    <definedName name="BEx7696AZUPB1PK30JJQUWUELQPJ" hidden="1">#REF!</definedName>
    <definedName name="BEx76PNR8S4T4VUQS0KU58SEX0VN" localSheetId="16" hidden="1">#REF!</definedName>
    <definedName name="BEx76PNR8S4T4VUQS0KU58SEX0VN" localSheetId="15" hidden="1">#REF!</definedName>
    <definedName name="BEx76PNR8S4T4VUQS0KU58SEX0VN" localSheetId="14" hidden="1">#REF!</definedName>
    <definedName name="BEx76PNR8S4T4VUQS0KU58SEX0VN" localSheetId="13" hidden="1">#REF!</definedName>
    <definedName name="BEx76PNR8S4T4VUQS0KU58SEX0VN" localSheetId="12" hidden="1">#REF!</definedName>
    <definedName name="BEx76PNR8S4T4VUQS0KU58SEX0VN" localSheetId="11" hidden="1">#REF!</definedName>
    <definedName name="BEx76PNR8S4T4VUQS0KU58SEX0VN" localSheetId="10" hidden="1">#REF!</definedName>
    <definedName name="BEx76PNR8S4T4VUQS0KU58SEX0VN" localSheetId="9" hidden="1">#REF!</definedName>
    <definedName name="BEx76PNR8S4T4VUQS0KU58SEX0VN" localSheetId="8" hidden="1">#REF!</definedName>
    <definedName name="BEx76PNR8S4T4VUQS0KU58SEX0VN" localSheetId="7" hidden="1">#REF!</definedName>
    <definedName name="BEx76PNR8S4T4VUQS0KU58SEX0VN" localSheetId="6" hidden="1">#REF!</definedName>
    <definedName name="BEx76PNR8S4T4VUQS0KU58SEX0VN" localSheetId="3" hidden="1">#REF!</definedName>
    <definedName name="BEx76PNR8S4T4VUQS0KU58SEX0VN" localSheetId="1" hidden="1">#REF!</definedName>
    <definedName name="BEx76PNR8S4T4VUQS0KU58SEX0VN" hidden="1">#REF!</definedName>
    <definedName name="BEx76YY7ODSIKDD9VDF9TLTDM18I" localSheetId="16" hidden="1">#REF!</definedName>
    <definedName name="BEx76YY7ODSIKDD9VDF9TLTDM18I" localSheetId="15" hidden="1">#REF!</definedName>
    <definedName name="BEx76YY7ODSIKDD9VDF9TLTDM18I" localSheetId="14" hidden="1">#REF!</definedName>
    <definedName name="BEx76YY7ODSIKDD9VDF9TLTDM18I" localSheetId="13" hidden="1">#REF!</definedName>
    <definedName name="BEx76YY7ODSIKDD9VDF9TLTDM18I" localSheetId="12" hidden="1">#REF!</definedName>
    <definedName name="BEx76YY7ODSIKDD9VDF9TLTDM18I" localSheetId="11" hidden="1">#REF!</definedName>
    <definedName name="BEx76YY7ODSIKDD9VDF9TLTDM18I" localSheetId="10" hidden="1">#REF!</definedName>
    <definedName name="BEx76YY7ODSIKDD9VDF9TLTDM18I" localSheetId="9" hidden="1">#REF!</definedName>
    <definedName name="BEx76YY7ODSIKDD9VDF9TLTDM18I" localSheetId="8" hidden="1">#REF!</definedName>
    <definedName name="BEx76YY7ODSIKDD9VDF9TLTDM18I" localSheetId="7" hidden="1">#REF!</definedName>
    <definedName name="BEx76YY7ODSIKDD9VDF9TLTDM18I" localSheetId="6" hidden="1">#REF!</definedName>
    <definedName name="BEx76YY7ODSIKDD9VDF9TLTDM18I" localSheetId="3" hidden="1">#REF!</definedName>
    <definedName name="BEx76YY7ODSIKDD9VDF9TLTDM18I" localSheetId="1" hidden="1">#REF!</definedName>
    <definedName name="BEx76YY7ODSIKDD9VDF9TLTDM18I" hidden="1">#REF!</definedName>
    <definedName name="BEx7705E86I9B7DTKMMJMAFSYMUL" localSheetId="16" hidden="1">#REF!</definedName>
    <definedName name="BEx7705E86I9B7DTKMMJMAFSYMUL" localSheetId="15" hidden="1">#REF!</definedName>
    <definedName name="BEx7705E86I9B7DTKMMJMAFSYMUL" localSheetId="14" hidden="1">#REF!</definedName>
    <definedName name="BEx7705E86I9B7DTKMMJMAFSYMUL" localSheetId="13" hidden="1">#REF!</definedName>
    <definedName name="BEx7705E86I9B7DTKMMJMAFSYMUL" localSheetId="12" hidden="1">#REF!</definedName>
    <definedName name="BEx7705E86I9B7DTKMMJMAFSYMUL" localSheetId="11" hidden="1">#REF!</definedName>
    <definedName name="BEx7705E86I9B7DTKMMJMAFSYMUL" localSheetId="10" hidden="1">#REF!</definedName>
    <definedName name="BEx7705E86I9B7DTKMMJMAFSYMUL" localSheetId="9" hidden="1">#REF!</definedName>
    <definedName name="BEx7705E86I9B7DTKMMJMAFSYMUL" localSheetId="8" hidden="1">#REF!</definedName>
    <definedName name="BEx7705E86I9B7DTKMMJMAFSYMUL" localSheetId="7" hidden="1">#REF!</definedName>
    <definedName name="BEx7705E86I9B7DTKMMJMAFSYMUL" localSheetId="6" hidden="1">#REF!</definedName>
    <definedName name="BEx7705E86I9B7DTKMMJMAFSYMUL" localSheetId="3" hidden="1">#REF!</definedName>
    <definedName name="BEx7705E86I9B7DTKMMJMAFSYMUL" localSheetId="1" hidden="1">#REF!</definedName>
    <definedName name="BEx7705E86I9B7DTKMMJMAFSYMUL" hidden="1">#REF!</definedName>
    <definedName name="BEx7741OUGLA0WJQLQRUJSL4DE00" localSheetId="16" hidden="1">#REF!</definedName>
    <definedName name="BEx7741OUGLA0WJQLQRUJSL4DE00" localSheetId="15" hidden="1">#REF!</definedName>
    <definedName name="BEx7741OUGLA0WJQLQRUJSL4DE00" localSheetId="14" hidden="1">#REF!</definedName>
    <definedName name="BEx7741OUGLA0WJQLQRUJSL4DE00" localSheetId="13" hidden="1">#REF!</definedName>
    <definedName name="BEx7741OUGLA0WJQLQRUJSL4DE00" localSheetId="12" hidden="1">#REF!</definedName>
    <definedName name="BEx7741OUGLA0WJQLQRUJSL4DE00" localSheetId="11" hidden="1">#REF!</definedName>
    <definedName name="BEx7741OUGLA0WJQLQRUJSL4DE00" localSheetId="10" hidden="1">#REF!</definedName>
    <definedName name="BEx7741OUGLA0WJQLQRUJSL4DE00" localSheetId="9" hidden="1">#REF!</definedName>
    <definedName name="BEx7741OUGLA0WJQLQRUJSL4DE00" localSheetId="8" hidden="1">#REF!</definedName>
    <definedName name="BEx7741OUGLA0WJQLQRUJSL4DE00" localSheetId="7" hidden="1">#REF!</definedName>
    <definedName name="BEx7741OUGLA0WJQLQRUJSL4DE00" localSheetId="6" hidden="1">#REF!</definedName>
    <definedName name="BEx7741OUGLA0WJQLQRUJSL4DE00" localSheetId="3" hidden="1">#REF!</definedName>
    <definedName name="BEx7741OUGLA0WJQLQRUJSL4DE00" localSheetId="1" hidden="1">#REF!</definedName>
    <definedName name="BEx7741OUGLA0WJQLQRUJSL4DE00" hidden="1">#REF!</definedName>
    <definedName name="BEx774N83DXLJZ54Q42PWIJZ2DN1" localSheetId="16" hidden="1">#REF!</definedName>
    <definedName name="BEx774N83DXLJZ54Q42PWIJZ2DN1" localSheetId="15" hidden="1">#REF!</definedName>
    <definedName name="BEx774N83DXLJZ54Q42PWIJZ2DN1" localSheetId="14" hidden="1">#REF!</definedName>
    <definedName name="BEx774N83DXLJZ54Q42PWIJZ2DN1" localSheetId="13" hidden="1">#REF!</definedName>
    <definedName name="BEx774N83DXLJZ54Q42PWIJZ2DN1" localSheetId="12" hidden="1">#REF!</definedName>
    <definedName name="BEx774N83DXLJZ54Q42PWIJZ2DN1" localSheetId="11" hidden="1">#REF!</definedName>
    <definedName name="BEx774N83DXLJZ54Q42PWIJZ2DN1" localSheetId="10" hidden="1">#REF!</definedName>
    <definedName name="BEx774N83DXLJZ54Q42PWIJZ2DN1" localSheetId="9" hidden="1">#REF!</definedName>
    <definedName name="BEx774N83DXLJZ54Q42PWIJZ2DN1" localSheetId="8" hidden="1">#REF!</definedName>
    <definedName name="BEx774N83DXLJZ54Q42PWIJZ2DN1" localSheetId="7" hidden="1">#REF!</definedName>
    <definedName name="BEx774N83DXLJZ54Q42PWIJZ2DN1" localSheetId="6" hidden="1">#REF!</definedName>
    <definedName name="BEx774N83DXLJZ54Q42PWIJZ2DN1" localSheetId="3" hidden="1">#REF!</definedName>
    <definedName name="BEx774N83DXLJZ54Q42PWIJZ2DN1" localSheetId="1" hidden="1">#REF!</definedName>
    <definedName name="BEx774N83DXLJZ54Q42PWIJZ2DN1" hidden="1">#REF!</definedName>
    <definedName name="BEx779QNIY3061ZV9BR462WKEGRW" localSheetId="16" hidden="1">#REF!</definedName>
    <definedName name="BEx779QNIY3061ZV9BR462WKEGRW" localSheetId="15" hidden="1">#REF!</definedName>
    <definedName name="BEx779QNIY3061ZV9BR462WKEGRW" localSheetId="14" hidden="1">#REF!</definedName>
    <definedName name="BEx779QNIY3061ZV9BR462WKEGRW" localSheetId="13" hidden="1">#REF!</definedName>
    <definedName name="BEx779QNIY3061ZV9BR462WKEGRW" localSheetId="12" hidden="1">#REF!</definedName>
    <definedName name="BEx779QNIY3061ZV9BR462WKEGRW" localSheetId="11" hidden="1">#REF!</definedName>
    <definedName name="BEx779QNIY3061ZV9BR462WKEGRW" localSheetId="10" hidden="1">#REF!</definedName>
    <definedName name="BEx779QNIY3061ZV9BR462WKEGRW" localSheetId="9" hidden="1">#REF!</definedName>
    <definedName name="BEx779QNIY3061ZV9BR462WKEGRW" localSheetId="8" hidden="1">#REF!</definedName>
    <definedName name="BEx779QNIY3061ZV9BR462WKEGRW" localSheetId="7" hidden="1">#REF!</definedName>
    <definedName name="BEx779QNIY3061ZV9BR462WKEGRW" localSheetId="6" hidden="1">#REF!</definedName>
    <definedName name="BEx779QNIY3061ZV9BR462WKEGRW" localSheetId="3" hidden="1">#REF!</definedName>
    <definedName name="BEx779QNIY3061ZV9BR462WKEGRW" localSheetId="1" hidden="1">#REF!</definedName>
    <definedName name="BEx779QNIY3061ZV9BR462WKEGRW" hidden="1">#REF!</definedName>
    <definedName name="BEx77G19QU9A95CNHE6QMVSQR2T3" localSheetId="16" hidden="1">#REF!</definedName>
    <definedName name="BEx77G19QU9A95CNHE6QMVSQR2T3" localSheetId="15" hidden="1">#REF!</definedName>
    <definedName name="BEx77G19QU9A95CNHE6QMVSQR2T3" localSheetId="14" hidden="1">#REF!</definedName>
    <definedName name="BEx77G19QU9A95CNHE6QMVSQR2T3" localSheetId="13" hidden="1">#REF!</definedName>
    <definedName name="BEx77G19QU9A95CNHE6QMVSQR2T3" localSheetId="12" hidden="1">#REF!</definedName>
    <definedName name="BEx77G19QU9A95CNHE6QMVSQR2T3" localSheetId="11" hidden="1">#REF!</definedName>
    <definedName name="BEx77G19QU9A95CNHE6QMVSQR2T3" localSheetId="10" hidden="1">#REF!</definedName>
    <definedName name="BEx77G19QU9A95CNHE6QMVSQR2T3" localSheetId="9" hidden="1">#REF!</definedName>
    <definedName name="BEx77G19QU9A95CNHE6QMVSQR2T3" localSheetId="8" hidden="1">#REF!</definedName>
    <definedName name="BEx77G19QU9A95CNHE6QMVSQR2T3" localSheetId="7" hidden="1">#REF!</definedName>
    <definedName name="BEx77G19QU9A95CNHE6QMVSQR2T3" localSheetId="6" hidden="1">#REF!</definedName>
    <definedName name="BEx77G19QU9A95CNHE6QMVSQR2T3" localSheetId="3" hidden="1">#REF!</definedName>
    <definedName name="BEx77G19QU9A95CNHE6QMVSQR2T3" localSheetId="1" hidden="1">#REF!</definedName>
    <definedName name="BEx77G19QU9A95CNHE6QMVSQR2T3" hidden="1">#REF!</definedName>
    <definedName name="BEx77P0S3GVMS7BJUL9OWUGJ1B02" localSheetId="16" hidden="1">#REF!</definedName>
    <definedName name="BEx77P0S3GVMS7BJUL9OWUGJ1B02" localSheetId="15" hidden="1">#REF!</definedName>
    <definedName name="BEx77P0S3GVMS7BJUL9OWUGJ1B02" localSheetId="14" hidden="1">#REF!</definedName>
    <definedName name="BEx77P0S3GVMS7BJUL9OWUGJ1B02" localSheetId="13" hidden="1">#REF!</definedName>
    <definedName name="BEx77P0S3GVMS7BJUL9OWUGJ1B02" localSheetId="12" hidden="1">#REF!</definedName>
    <definedName name="BEx77P0S3GVMS7BJUL9OWUGJ1B02" localSheetId="11" hidden="1">#REF!</definedName>
    <definedName name="BEx77P0S3GVMS7BJUL9OWUGJ1B02" localSheetId="10" hidden="1">#REF!</definedName>
    <definedName name="BEx77P0S3GVMS7BJUL9OWUGJ1B02" localSheetId="9" hidden="1">#REF!</definedName>
    <definedName name="BEx77P0S3GVMS7BJUL9OWUGJ1B02" localSheetId="8" hidden="1">#REF!</definedName>
    <definedName name="BEx77P0S3GVMS7BJUL9OWUGJ1B02" localSheetId="7" hidden="1">#REF!</definedName>
    <definedName name="BEx77P0S3GVMS7BJUL9OWUGJ1B02" localSheetId="6" hidden="1">#REF!</definedName>
    <definedName name="BEx77P0S3GVMS7BJUL9OWUGJ1B02" localSheetId="3" hidden="1">#REF!</definedName>
    <definedName name="BEx77P0S3GVMS7BJUL9OWUGJ1B02" localSheetId="1" hidden="1">#REF!</definedName>
    <definedName name="BEx77P0S3GVMS7BJUL9OWUGJ1B02" hidden="1">#REF!</definedName>
    <definedName name="BEx77QDESURI6WW5582YXSK3A972" localSheetId="16" hidden="1">#REF!</definedName>
    <definedName name="BEx77QDESURI6WW5582YXSK3A972" localSheetId="15" hidden="1">#REF!</definedName>
    <definedName name="BEx77QDESURI6WW5582YXSK3A972" localSheetId="14" hidden="1">#REF!</definedName>
    <definedName name="BEx77QDESURI6WW5582YXSK3A972" localSheetId="13" hidden="1">#REF!</definedName>
    <definedName name="BEx77QDESURI6WW5582YXSK3A972" localSheetId="12" hidden="1">#REF!</definedName>
    <definedName name="BEx77QDESURI6WW5582YXSK3A972" localSheetId="11" hidden="1">#REF!</definedName>
    <definedName name="BEx77QDESURI6WW5582YXSK3A972" localSheetId="10" hidden="1">#REF!</definedName>
    <definedName name="BEx77QDESURI6WW5582YXSK3A972" localSheetId="9" hidden="1">#REF!</definedName>
    <definedName name="BEx77QDESURI6WW5582YXSK3A972" localSheetId="8" hidden="1">#REF!</definedName>
    <definedName name="BEx77QDESURI6WW5582YXSK3A972" localSheetId="7" hidden="1">#REF!</definedName>
    <definedName name="BEx77QDESURI6WW5582YXSK3A972" localSheetId="6" hidden="1">#REF!</definedName>
    <definedName name="BEx77QDESURI6WW5582YXSK3A972" localSheetId="3" hidden="1">#REF!</definedName>
    <definedName name="BEx77QDESURI6WW5582YXSK3A972" localSheetId="1" hidden="1">#REF!</definedName>
    <definedName name="BEx77QDESURI6WW5582YXSK3A972" hidden="1">#REF!</definedName>
    <definedName name="BEx77VBI9XOPFHKEWU5EHQ9J675Y" localSheetId="16" hidden="1">#REF!</definedName>
    <definedName name="BEx77VBI9XOPFHKEWU5EHQ9J675Y" localSheetId="15" hidden="1">#REF!</definedName>
    <definedName name="BEx77VBI9XOPFHKEWU5EHQ9J675Y" localSheetId="14" hidden="1">#REF!</definedName>
    <definedName name="BEx77VBI9XOPFHKEWU5EHQ9J675Y" localSheetId="13" hidden="1">#REF!</definedName>
    <definedName name="BEx77VBI9XOPFHKEWU5EHQ9J675Y" localSheetId="12" hidden="1">#REF!</definedName>
    <definedName name="BEx77VBI9XOPFHKEWU5EHQ9J675Y" localSheetId="11" hidden="1">#REF!</definedName>
    <definedName name="BEx77VBI9XOPFHKEWU5EHQ9J675Y" localSheetId="10" hidden="1">#REF!</definedName>
    <definedName name="BEx77VBI9XOPFHKEWU5EHQ9J675Y" localSheetId="9" hidden="1">#REF!</definedName>
    <definedName name="BEx77VBI9XOPFHKEWU5EHQ9J675Y" localSheetId="8" hidden="1">#REF!</definedName>
    <definedName name="BEx77VBI9XOPFHKEWU5EHQ9J675Y" localSheetId="7" hidden="1">#REF!</definedName>
    <definedName name="BEx77VBI9XOPFHKEWU5EHQ9J675Y" localSheetId="6" hidden="1">#REF!</definedName>
    <definedName name="BEx77VBI9XOPFHKEWU5EHQ9J675Y" localSheetId="3" hidden="1">#REF!</definedName>
    <definedName name="BEx77VBI9XOPFHKEWU5EHQ9J675Y" localSheetId="1" hidden="1">#REF!</definedName>
    <definedName name="BEx77VBI9XOPFHKEWU5EHQ9J675Y" hidden="1">#REF!</definedName>
    <definedName name="BEx7809GQOCLHSNH95VOYIX7P1TV" localSheetId="16" hidden="1">#REF!</definedName>
    <definedName name="BEx7809GQOCLHSNH95VOYIX7P1TV" localSheetId="15" hidden="1">#REF!</definedName>
    <definedName name="BEx7809GQOCLHSNH95VOYIX7P1TV" localSheetId="14" hidden="1">#REF!</definedName>
    <definedName name="BEx7809GQOCLHSNH95VOYIX7P1TV" localSheetId="13" hidden="1">#REF!</definedName>
    <definedName name="BEx7809GQOCLHSNH95VOYIX7P1TV" localSheetId="12" hidden="1">#REF!</definedName>
    <definedName name="BEx7809GQOCLHSNH95VOYIX7P1TV" localSheetId="11" hidden="1">#REF!</definedName>
    <definedName name="BEx7809GQOCLHSNH95VOYIX7P1TV" localSheetId="10" hidden="1">#REF!</definedName>
    <definedName name="BEx7809GQOCLHSNH95VOYIX7P1TV" localSheetId="9" hidden="1">#REF!</definedName>
    <definedName name="BEx7809GQOCLHSNH95VOYIX7P1TV" localSheetId="8" hidden="1">#REF!</definedName>
    <definedName name="BEx7809GQOCLHSNH95VOYIX7P1TV" localSheetId="7" hidden="1">#REF!</definedName>
    <definedName name="BEx7809GQOCLHSNH95VOYIX7P1TV" localSheetId="6" hidden="1">#REF!</definedName>
    <definedName name="BEx7809GQOCLHSNH95VOYIX7P1TV" localSheetId="3" hidden="1">#REF!</definedName>
    <definedName name="BEx7809GQOCLHSNH95VOYIX7P1TV" localSheetId="1" hidden="1">#REF!</definedName>
    <definedName name="BEx7809GQOCLHSNH95VOYIX7P1TV" hidden="1">#REF!</definedName>
    <definedName name="BEx780K8XAXUHGVZGZWQ74DK4CI3" localSheetId="16" hidden="1">#REF!</definedName>
    <definedName name="BEx780K8XAXUHGVZGZWQ74DK4CI3" localSheetId="15" hidden="1">#REF!</definedName>
    <definedName name="BEx780K8XAXUHGVZGZWQ74DK4CI3" localSheetId="14" hidden="1">#REF!</definedName>
    <definedName name="BEx780K8XAXUHGVZGZWQ74DK4CI3" localSheetId="13" hidden="1">#REF!</definedName>
    <definedName name="BEx780K8XAXUHGVZGZWQ74DK4CI3" localSheetId="12" hidden="1">#REF!</definedName>
    <definedName name="BEx780K8XAXUHGVZGZWQ74DK4CI3" localSheetId="11" hidden="1">#REF!</definedName>
    <definedName name="BEx780K8XAXUHGVZGZWQ74DK4CI3" localSheetId="10" hidden="1">#REF!</definedName>
    <definedName name="BEx780K8XAXUHGVZGZWQ74DK4CI3" localSheetId="9" hidden="1">#REF!</definedName>
    <definedName name="BEx780K8XAXUHGVZGZWQ74DK4CI3" localSheetId="8" hidden="1">#REF!</definedName>
    <definedName name="BEx780K8XAXUHGVZGZWQ74DK4CI3" localSheetId="7" hidden="1">#REF!</definedName>
    <definedName name="BEx780K8XAXUHGVZGZWQ74DK4CI3" localSheetId="6" hidden="1">#REF!</definedName>
    <definedName name="BEx780K8XAXUHGVZGZWQ74DK4CI3" localSheetId="3" hidden="1">#REF!</definedName>
    <definedName name="BEx780K8XAXUHGVZGZWQ74DK4CI3" localSheetId="1" hidden="1">#REF!</definedName>
    <definedName name="BEx780K8XAXUHGVZGZWQ74DK4CI3" hidden="1">#REF!</definedName>
    <definedName name="BEx78226TN58UE0CTY98YEDU0LSL" localSheetId="16" hidden="1">#REF!</definedName>
    <definedName name="BEx78226TN58UE0CTY98YEDU0LSL" localSheetId="15" hidden="1">#REF!</definedName>
    <definedName name="BEx78226TN58UE0CTY98YEDU0LSL" localSheetId="14" hidden="1">#REF!</definedName>
    <definedName name="BEx78226TN58UE0CTY98YEDU0LSL" localSheetId="13" hidden="1">#REF!</definedName>
    <definedName name="BEx78226TN58UE0CTY98YEDU0LSL" localSheetId="12" hidden="1">#REF!</definedName>
    <definedName name="BEx78226TN58UE0CTY98YEDU0LSL" localSheetId="11" hidden="1">#REF!</definedName>
    <definedName name="BEx78226TN58UE0CTY98YEDU0LSL" localSheetId="10" hidden="1">#REF!</definedName>
    <definedName name="BEx78226TN58UE0CTY98YEDU0LSL" localSheetId="9" hidden="1">#REF!</definedName>
    <definedName name="BEx78226TN58UE0CTY98YEDU0LSL" localSheetId="8" hidden="1">#REF!</definedName>
    <definedName name="BEx78226TN58UE0CTY98YEDU0LSL" localSheetId="7" hidden="1">#REF!</definedName>
    <definedName name="BEx78226TN58UE0CTY98YEDU0LSL" localSheetId="6" hidden="1">#REF!</definedName>
    <definedName name="BEx78226TN58UE0CTY98YEDU0LSL" localSheetId="3" hidden="1">#REF!</definedName>
    <definedName name="BEx78226TN58UE0CTY98YEDU0LSL" localSheetId="1" hidden="1">#REF!</definedName>
    <definedName name="BEx78226TN58UE0CTY98YEDU0LSL" hidden="1">#REF!</definedName>
    <definedName name="BEx7881ZZBWHRAX6W2GY19J8MGEQ" localSheetId="16" hidden="1">#REF!</definedName>
    <definedName name="BEx7881ZZBWHRAX6W2GY19J8MGEQ" localSheetId="15" hidden="1">#REF!</definedName>
    <definedName name="BEx7881ZZBWHRAX6W2GY19J8MGEQ" localSheetId="14" hidden="1">#REF!</definedName>
    <definedName name="BEx7881ZZBWHRAX6W2GY19J8MGEQ" localSheetId="13" hidden="1">#REF!</definedName>
    <definedName name="BEx7881ZZBWHRAX6W2GY19J8MGEQ" localSheetId="12" hidden="1">#REF!</definedName>
    <definedName name="BEx7881ZZBWHRAX6W2GY19J8MGEQ" localSheetId="11" hidden="1">#REF!</definedName>
    <definedName name="BEx7881ZZBWHRAX6W2GY19J8MGEQ" localSheetId="10" hidden="1">#REF!</definedName>
    <definedName name="BEx7881ZZBWHRAX6W2GY19J8MGEQ" localSheetId="9" hidden="1">#REF!</definedName>
    <definedName name="BEx7881ZZBWHRAX6W2GY19J8MGEQ" localSheetId="8" hidden="1">#REF!</definedName>
    <definedName name="BEx7881ZZBWHRAX6W2GY19J8MGEQ" localSheetId="7" hidden="1">#REF!</definedName>
    <definedName name="BEx7881ZZBWHRAX6W2GY19J8MGEQ" localSheetId="6" hidden="1">#REF!</definedName>
    <definedName name="BEx7881ZZBWHRAX6W2GY19J8MGEQ" localSheetId="3" hidden="1">#REF!</definedName>
    <definedName name="BEx7881ZZBWHRAX6W2GY19J8MGEQ" localSheetId="1" hidden="1">#REF!</definedName>
    <definedName name="BEx7881ZZBWHRAX6W2GY19J8MGEQ" hidden="1">#REF!</definedName>
    <definedName name="BEx78BSYINF85GYNSCIRD95PH86Q" localSheetId="16" hidden="1">#REF!</definedName>
    <definedName name="BEx78BSYINF85GYNSCIRD95PH86Q" localSheetId="15" hidden="1">#REF!</definedName>
    <definedName name="BEx78BSYINF85GYNSCIRD95PH86Q" localSheetId="14" hidden="1">#REF!</definedName>
    <definedName name="BEx78BSYINF85GYNSCIRD95PH86Q" localSheetId="13" hidden="1">#REF!</definedName>
    <definedName name="BEx78BSYINF85GYNSCIRD95PH86Q" localSheetId="12" hidden="1">#REF!</definedName>
    <definedName name="BEx78BSYINF85GYNSCIRD95PH86Q" localSheetId="11" hidden="1">#REF!</definedName>
    <definedName name="BEx78BSYINF85GYNSCIRD95PH86Q" localSheetId="10" hidden="1">#REF!</definedName>
    <definedName name="BEx78BSYINF85GYNSCIRD95PH86Q" localSheetId="9" hidden="1">#REF!</definedName>
    <definedName name="BEx78BSYINF85GYNSCIRD95PH86Q" localSheetId="8" hidden="1">#REF!</definedName>
    <definedName name="BEx78BSYINF85GYNSCIRD95PH86Q" localSheetId="7" hidden="1">#REF!</definedName>
    <definedName name="BEx78BSYINF85GYNSCIRD95PH86Q" localSheetId="6" hidden="1">#REF!</definedName>
    <definedName name="BEx78BSYINF85GYNSCIRD95PH86Q" localSheetId="3" hidden="1">#REF!</definedName>
    <definedName name="BEx78BSYINF85GYNSCIRD95PH86Q" localSheetId="1" hidden="1">#REF!</definedName>
    <definedName name="BEx78BSYINF85GYNSCIRD95PH86Q" hidden="1">#REF!</definedName>
    <definedName name="BEx78HHRIWDLHQX2LG0HWFRYEL1T" localSheetId="16" hidden="1">#REF!</definedName>
    <definedName name="BEx78HHRIWDLHQX2LG0HWFRYEL1T" localSheetId="15" hidden="1">#REF!</definedName>
    <definedName name="BEx78HHRIWDLHQX2LG0HWFRYEL1T" localSheetId="14" hidden="1">#REF!</definedName>
    <definedName name="BEx78HHRIWDLHQX2LG0HWFRYEL1T" localSheetId="13" hidden="1">#REF!</definedName>
    <definedName name="BEx78HHRIWDLHQX2LG0HWFRYEL1T" localSheetId="12" hidden="1">#REF!</definedName>
    <definedName name="BEx78HHRIWDLHQX2LG0HWFRYEL1T" localSheetId="11" hidden="1">#REF!</definedName>
    <definedName name="BEx78HHRIWDLHQX2LG0HWFRYEL1T" localSheetId="10" hidden="1">#REF!</definedName>
    <definedName name="BEx78HHRIWDLHQX2LG0HWFRYEL1T" localSheetId="9" hidden="1">#REF!</definedName>
    <definedName name="BEx78HHRIWDLHQX2LG0HWFRYEL1T" localSheetId="8" hidden="1">#REF!</definedName>
    <definedName name="BEx78HHRIWDLHQX2LG0HWFRYEL1T" localSheetId="7" hidden="1">#REF!</definedName>
    <definedName name="BEx78HHRIWDLHQX2LG0HWFRYEL1T" localSheetId="6" hidden="1">#REF!</definedName>
    <definedName name="BEx78HHRIWDLHQX2LG0HWFRYEL1T" localSheetId="3" hidden="1">#REF!</definedName>
    <definedName name="BEx78HHRIWDLHQX2LG0HWFRYEL1T" localSheetId="1" hidden="1">#REF!</definedName>
    <definedName name="BEx78HHRIWDLHQX2LG0HWFRYEL1T" hidden="1">#REF!</definedName>
    <definedName name="BEx78QC4X2YVM9K6MQRB2WJG36N3" localSheetId="16" hidden="1">#REF!</definedName>
    <definedName name="BEx78QC4X2YVM9K6MQRB2WJG36N3" localSheetId="15" hidden="1">#REF!</definedName>
    <definedName name="BEx78QC4X2YVM9K6MQRB2WJG36N3" localSheetId="14" hidden="1">#REF!</definedName>
    <definedName name="BEx78QC4X2YVM9K6MQRB2WJG36N3" localSheetId="13" hidden="1">#REF!</definedName>
    <definedName name="BEx78QC4X2YVM9K6MQRB2WJG36N3" localSheetId="12" hidden="1">#REF!</definedName>
    <definedName name="BEx78QC4X2YVM9K6MQRB2WJG36N3" localSheetId="11" hidden="1">#REF!</definedName>
    <definedName name="BEx78QC4X2YVM9K6MQRB2WJG36N3" localSheetId="10" hidden="1">#REF!</definedName>
    <definedName name="BEx78QC4X2YVM9K6MQRB2WJG36N3" localSheetId="9" hidden="1">#REF!</definedName>
    <definedName name="BEx78QC4X2YVM9K6MQRB2WJG36N3" localSheetId="8" hidden="1">#REF!</definedName>
    <definedName name="BEx78QC4X2YVM9K6MQRB2WJG36N3" localSheetId="7" hidden="1">#REF!</definedName>
    <definedName name="BEx78QC4X2YVM9K6MQRB2WJG36N3" localSheetId="6" hidden="1">#REF!</definedName>
    <definedName name="BEx78QC4X2YVM9K6MQRB2WJG36N3" localSheetId="3" hidden="1">#REF!</definedName>
    <definedName name="BEx78QC4X2YVM9K6MQRB2WJG36N3" localSheetId="1" hidden="1">#REF!</definedName>
    <definedName name="BEx78QC4X2YVM9K6MQRB2WJG36N3" hidden="1">#REF!</definedName>
    <definedName name="BEx78QMXZ2P1ZB3HJ9O50DWHCMXR" localSheetId="16" hidden="1">#REF!</definedName>
    <definedName name="BEx78QMXZ2P1ZB3HJ9O50DWHCMXR" localSheetId="15" hidden="1">#REF!</definedName>
    <definedName name="BEx78QMXZ2P1ZB3HJ9O50DWHCMXR" localSheetId="14" hidden="1">#REF!</definedName>
    <definedName name="BEx78QMXZ2P1ZB3HJ9O50DWHCMXR" localSheetId="13" hidden="1">#REF!</definedName>
    <definedName name="BEx78QMXZ2P1ZB3HJ9O50DWHCMXR" localSheetId="12" hidden="1">#REF!</definedName>
    <definedName name="BEx78QMXZ2P1ZB3HJ9O50DWHCMXR" localSheetId="11" hidden="1">#REF!</definedName>
    <definedName name="BEx78QMXZ2P1ZB3HJ9O50DWHCMXR" localSheetId="10" hidden="1">#REF!</definedName>
    <definedName name="BEx78QMXZ2P1ZB3HJ9O50DWHCMXR" localSheetId="9" hidden="1">#REF!</definedName>
    <definedName name="BEx78QMXZ2P1ZB3HJ9O50DWHCMXR" localSheetId="8" hidden="1">#REF!</definedName>
    <definedName name="BEx78QMXZ2P1ZB3HJ9O50DWHCMXR" localSheetId="7" hidden="1">#REF!</definedName>
    <definedName name="BEx78QMXZ2P1ZB3HJ9O50DWHCMXR" localSheetId="6" hidden="1">#REF!</definedName>
    <definedName name="BEx78QMXZ2P1ZB3HJ9O50DWHCMXR" localSheetId="3" hidden="1">#REF!</definedName>
    <definedName name="BEx78QMXZ2P1ZB3HJ9O50DWHCMXR" localSheetId="1" hidden="1">#REF!</definedName>
    <definedName name="BEx78QMXZ2P1ZB3HJ9O50DWHCMXR" hidden="1">#REF!</definedName>
    <definedName name="BEx78SFO5VR28677DWZEMDN7G86X" localSheetId="16" hidden="1">#REF!</definedName>
    <definedName name="BEx78SFO5VR28677DWZEMDN7G86X" localSheetId="15" hidden="1">#REF!</definedName>
    <definedName name="BEx78SFO5VR28677DWZEMDN7G86X" localSheetId="14" hidden="1">#REF!</definedName>
    <definedName name="BEx78SFO5VR28677DWZEMDN7G86X" localSheetId="13" hidden="1">#REF!</definedName>
    <definedName name="BEx78SFO5VR28677DWZEMDN7G86X" localSheetId="12" hidden="1">#REF!</definedName>
    <definedName name="BEx78SFO5VR28677DWZEMDN7G86X" localSheetId="11" hidden="1">#REF!</definedName>
    <definedName name="BEx78SFO5VR28677DWZEMDN7G86X" localSheetId="10" hidden="1">#REF!</definedName>
    <definedName name="BEx78SFO5VR28677DWZEMDN7G86X" localSheetId="9" hidden="1">#REF!</definedName>
    <definedName name="BEx78SFO5VR28677DWZEMDN7G86X" localSheetId="8" hidden="1">#REF!</definedName>
    <definedName name="BEx78SFO5VR28677DWZEMDN7G86X" localSheetId="7" hidden="1">#REF!</definedName>
    <definedName name="BEx78SFO5VR28677DWZEMDN7G86X" localSheetId="6" hidden="1">#REF!</definedName>
    <definedName name="BEx78SFO5VR28677DWZEMDN7G86X" localSheetId="3" hidden="1">#REF!</definedName>
    <definedName name="BEx78SFO5VR28677DWZEMDN7G86X" localSheetId="1" hidden="1">#REF!</definedName>
    <definedName name="BEx78SFO5VR28677DWZEMDN7G86X" hidden="1">#REF!</definedName>
    <definedName name="BEx78SFOYH1Z0ZDTO47W2M60TW6K" localSheetId="16" hidden="1">#REF!</definedName>
    <definedName name="BEx78SFOYH1Z0ZDTO47W2M60TW6K" localSheetId="15" hidden="1">#REF!</definedName>
    <definedName name="BEx78SFOYH1Z0ZDTO47W2M60TW6K" localSheetId="14" hidden="1">#REF!</definedName>
    <definedName name="BEx78SFOYH1Z0ZDTO47W2M60TW6K" localSheetId="13" hidden="1">#REF!</definedName>
    <definedName name="BEx78SFOYH1Z0ZDTO47W2M60TW6K" localSheetId="12" hidden="1">#REF!</definedName>
    <definedName name="BEx78SFOYH1Z0ZDTO47W2M60TW6K" localSheetId="11" hidden="1">#REF!</definedName>
    <definedName name="BEx78SFOYH1Z0ZDTO47W2M60TW6K" localSheetId="10" hidden="1">#REF!</definedName>
    <definedName name="BEx78SFOYH1Z0ZDTO47W2M60TW6K" localSheetId="9" hidden="1">#REF!</definedName>
    <definedName name="BEx78SFOYH1Z0ZDTO47W2M60TW6K" localSheetId="8" hidden="1">#REF!</definedName>
    <definedName name="BEx78SFOYH1Z0ZDTO47W2M60TW6K" localSheetId="7" hidden="1">#REF!</definedName>
    <definedName name="BEx78SFOYH1Z0ZDTO47W2M60TW6K" localSheetId="6" hidden="1">#REF!</definedName>
    <definedName name="BEx78SFOYH1Z0ZDTO47W2M60TW6K" localSheetId="3" hidden="1">#REF!</definedName>
    <definedName name="BEx78SFOYH1Z0ZDTO47W2M60TW6K" localSheetId="1" hidden="1">#REF!</definedName>
    <definedName name="BEx78SFOYH1Z0ZDTO47W2M60TW6K" hidden="1">#REF!</definedName>
    <definedName name="BEx7974EARYYX2ICWU0YC50VO5D8" localSheetId="16" hidden="1">#REF!</definedName>
    <definedName name="BEx7974EARYYX2ICWU0YC50VO5D8" localSheetId="15" hidden="1">#REF!</definedName>
    <definedName name="BEx7974EARYYX2ICWU0YC50VO5D8" localSheetId="14" hidden="1">#REF!</definedName>
    <definedName name="BEx7974EARYYX2ICWU0YC50VO5D8" localSheetId="13" hidden="1">#REF!</definedName>
    <definedName name="BEx7974EARYYX2ICWU0YC50VO5D8" localSheetId="12" hidden="1">#REF!</definedName>
    <definedName name="BEx7974EARYYX2ICWU0YC50VO5D8" localSheetId="11" hidden="1">#REF!</definedName>
    <definedName name="BEx7974EARYYX2ICWU0YC50VO5D8" localSheetId="10" hidden="1">#REF!</definedName>
    <definedName name="BEx7974EARYYX2ICWU0YC50VO5D8" localSheetId="9" hidden="1">#REF!</definedName>
    <definedName name="BEx7974EARYYX2ICWU0YC50VO5D8" localSheetId="8" hidden="1">#REF!</definedName>
    <definedName name="BEx7974EARYYX2ICWU0YC50VO5D8" localSheetId="7" hidden="1">#REF!</definedName>
    <definedName name="BEx7974EARYYX2ICWU0YC50VO5D8" localSheetId="6" hidden="1">#REF!</definedName>
    <definedName name="BEx7974EARYYX2ICWU0YC50VO5D8" localSheetId="3" hidden="1">#REF!</definedName>
    <definedName name="BEx7974EARYYX2ICWU0YC50VO5D8" localSheetId="1" hidden="1">#REF!</definedName>
    <definedName name="BEx7974EARYYX2ICWU0YC50VO5D8" hidden="1">#REF!</definedName>
    <definedName name="BEx79JK3E6JO8MX4O35A5G8NZCC8" localSheetId="16" hidden="1">#REF!</definedName>
    <definedName name="BEx79JK3E6JO8MX4O35A5G8NZCC8" localSheetId="15" hidden="1">#REF!</definedName>
    <definedName name="BEx79JK3E6JO8MX4O35A5G8NZCC8" localSheetId="14" hidden="1">#REF!</definedName>
    <definedName name="BEx79JK3E6JO8MX4O35A5G8NZCC8" localSheetId="13" hidden="1">#REF!</definedName>
    <definedName name="BEx79JK3E6JO8MX4O35A5G8NZCC8" localSheetId="12" hidden="1">#REF!</definedName>
    <definedName name="BEx79JK3E6JO8MX4O35A5G8NZCC8" localSheetId="11" hidden="1">#REF!</definedName>
    <definedName name="BEx79JK3E6JO8MX4O35A5G8NZCC8" localSheetId="10" hidden="1">#REF!</definedName>
    <definedName name="BEx79JK3E6JO8MX4O35A5G8NZCC8" localSheetId="9" hidden="1">#REF!</definedName>
    <definedName name="BEx79JK3E6JO8MX4O35A5G8NZCC8" localSheetId="8" hidden="1">#REF!</definedName>
    <definedName name="BEx79JK3E6JO8MX4O35A5G8NZCC8" localSheetId="7" hidden="1">#REF!</definedName>
    <definedName name="BEx79JK3E6JO8MX4O35A5G8NZCC8" localSheetId="6" hidden="1">#REF!</definedName>
    <definedName name="BEx79JK3E6JO8MX4O35A5G8NZCC8" localSheetId="3" hidden="1">#REF!</definedName>
    <definedName name="BEx79JK3E6JO8MX4O35A5G8NZCC8" localSheetId="1" hidden="1">#REF!</definedName>
    <definedName name="BEx79JK3E6JO8MX4O35A5G8NZCC8" hidden="1">#REF!</definedName>
    <definedName name="BEx79OCP4HQ6XP8EWNGEUDLOZBBS" localSheetId="16" hidden="1">#REF!</definedName>
    <definedName name="BEx79OCP4HQ6XP8EWNGEUDLOZBBS" localSheetId="15" hidden="1">#REF!</definedName>
    <definedName name="BEx79OCP4HQ6XP8EWNGEUDLOZBBS" localSheetId="14" hidden="1">#REF!</definedName>
    <definedName name="BEx79OCP4HQ6XP8EWNGEUDLOZBBS" localSheetId="13" hidden="1">#REF!</definedName>
    <definedName name="BEx79OCP4HQ6XP8EWNGEUDLOZBBS" localSheetId="12" hidden="1">#REF!</definedName>
    <definedName name="BEx79OCP4HQ6XP8EWNGEUDLOZBBS" localSheetId="11" hidden="1">#REF!</definedName>
    <definedName name="BEx79OCP4HQ6XP8EWNGEUDLOZBBS" localSheetId="10" hidden="1">#REF!</definedName>
    <definedName name="BEx79OCP4HQ6XP8EWNGEUDLOZBBS" localSheetId="9" hidden="1">#REF!</definedName>
    <definedName name="BEx79OCP4HQ6XP8EWNGEUDLOZBBS" localSheetId="8" hidden="1">#REF!</definedName>
    <definedName name="BEx79OCP4HQ6XP8EWNGEUDLOZBBS" localSheetId="7" hidden="1">#REF!</definedName>
    <definedName name="BEx79OCP4HQ6XP8EWNGEUDLOZBBS" localSheetId="6" hidden="1">#REF!</definedName>
    <definedName name="BEx79OCP4HQ6XP8EWNGEUDLOZBBS" localSheetId="3" hidden="1">#REF!</definedName>
    <definedName name="BEx79OCP4HQ6XP8EWNGEUDLOZBBS" localSheetId="1" hidden="1">#REF!</definedName>
    <definedName name="BEx79OCP4HQ6XP8EWNGEUDLOZBBS" hidden="1">#REF!</definedName>
    <definedName name="BEx79SEAYKUZB0H4LYBCD6WWJBG2" localSheetId="16" hidden="1">#REF!</definedName>
    <definedName name="BEx79SEAYKUZB0H4LYBCD6WWJBG2" localSheetId="15" hidden="1">#REF!</definedName>
    <definedName name="BEx79SEAYKUZB0H4LYBCD6WWJBG2" localSheetId="14" hidden="1">#REF!</definedName>
    <definedName name="BEx79SEAYKUZB0H4LYBCD6WWJBG2" localSheetId="13" hidden="1">#REF!</definedName>
    <definedName name="BEx79SEAYKUZB0H4LYBCD6WWJBG2" localSheetId="12" hidden="1">#REF!</definedName>
    <definedName name="BEx79SEAYKUZB0H4LYBCD6WWJBG2" localSheetId="11" hidden="1">#REF!</definedName>
    <definedName name="BEx79SEAYKUZB0H4LYBCD6WWJBG2" localSheetId="10" hidden="1">#REF!</definedName>
    <definedName name="BEx79SEAYKUZB0H4LYBCD6WWJBG2" localSheetId="9" hidden="1">#REF!</definedName>
    <definedName name="BEx79SEAYKUZB0H4LYBCD6WWJBG2" localSheetId="8" hidden="1">#REF!</definedName>
    <definedName name="BEx79SEAYKUZB0H4LYBCD6WWJBG2" localSheetId="7" hidden="1">#REF!</definedName>
    <definedName name="BEx79SEAYKUZB0H4LYBCD6WWJBG2" localSheetId="6" hidden="1">#REF!</definedName>
    <definedName name="BEx79SEAYKUZB0H4LYBCD6WWJBG2" localSheetId="3" hidden="1">#REF!</definedName>
    <definedName name="BEx79SEAYKUZB0H4LYBCD6WWJBG2" localSheetId="1" hidden="1">#REF!</definedName>
    <definedName name="BEx79SEAYKUZB0H4LYBCD6WWJBG2" hidden="1">#REF!</definedName>
    <definedName name="BEx79SJRHTLS9PYM69O9BWW1FMJK" localSheetId="16" hidden="1">#REF!</definedName>
    <definedName name="BEx79SJRHTLS9PYM69O9BWW1FMJK" localSheetId="15" hidden="1">#REF!</definedName>
    <definedName name="BEx79SJRHTLS9PYM69O9BWW1FMJK" localSheetId="14" hidden="1">#REF!</definedName>
    <definedName name="BEx79SJRHTLS9PYM69O9BWW1FMJK" localSheetId="13" hidden="1">#REF!</definedName>
    <definedName name="BEx79SJRHTLS9PYM69O9BWW1FMJK" localSheetId="12" hidden="1">#REF!</definedName>
    <definedName name="BEx79SJRHTLS9PYM69O9BWW1FMJK" localSheetId="11" hidden="1">#REF!</definedName>
    <definedName name="BEx79SJRHTLS9PYM69O9BWW1FMJK" localSheetId="10" hidden="1">#REF!</definedName>
    <definedName name="BEx79SJRHTLS9PYM69O9BWW1FMJK" localSheetId="9" hidden="1">#REF!</definedName>
    <definedName name="BEx79SJRHTLS9PYM69O9BWW1FMJK" localSheetId="8" hidden="1">#REF!</definedName>
    <definedName name="BEx79SJRHTLS9PYM69O9BWW1FMJK" localSheetId="7" hidden="1">#REF!</definedName>
    <definedName name="BEx79SJRHTLS9PYM69O9BWW1FMJK" localSheetId="6" hidden="1">#REF!</definedName>
    <definedName name="BEx79SJRHTLS9PYM69O9BWW1FMJK" localSheetId="3" hidden="1">#REF!</definedName>
    <definedName name="BEx79SJRHTLS9PYM69O9BWW1FMJK" localSheetId="1" hidden="1">#REF!</definedName>
    <definedName name="BEx79SJRHTLS9PYM69O9BWW1FMJK" hidden="1">#REF!</definedName>
    <definedName name="BEx79YJJLBELICW9F9FRYSCQ101L" localSheetId="16" hidden="1">#REF!</definedName>
    <definedName name="BEx79YJJLBELICW9F9FRYSCQ101L" localSheetId="15" hidden="1">#REF!</definedName>
    <definedName name="BEx79YJJLBELICW9F9FRYSCQ101L" localSheetId="14" hidden="1">#REF!</definedName>
    <definedName name="BEx79YJJLBELICW9F9FRYSCQ101L" localSheetId="13" hidden="1">#REF!</definedName>
    <definedName name="BEx79YJJLBELICW9F9FRYSCQ101L" localSheetId="12" hidden="1">#REF!</definedName>
    <definedName name="BEx79YJJLBELICW9F9FRYSCQ101L" localSheetId="11" hidden="1">#REF!</definedName>
    <definedName name="BEx79YJJLBELICW9F9FRYSCQ101L" localSheetId="10" hidden="1">#REF!</definedName>
    <definedName name="BEx79YJJLBELICW9F9FRYSCQ101L" localSheetId="9" hidden="1">#REF!</definedName>
    <definedName name="BEx79YJJLBELICW9F9FRYSCQ101L" localSheetId="8" hidden="1">#REF!</definedName>
    <definedName name="BEx79YJJLBELICW9F9FRYSCQ101L" localSheetId="7" hidden="1">#REF!</definedName>
    <definedName name="BEx79YJJLBELICW9F9FRYSCQ101L" localSheetId="6" hidden="1">#REF!</definedName>
    <definedName name="BEx79YJJLBELICW9F9FRYSCQ101L" localSheetId="3" hidden="1">#REF!</definedName>
    <definedName name="BEx79YJJLBELICW9F9FRYSCQ101L" localSheetId="1" hidden="1">#REF!</definedName>
    <definedName name="BEx79YJJLBELICW9F9FRYSCQ101L" hidden="1">#REF!</definedName>
    <definedName name="BEx79YUC7B0V77FSBGIRCY1BR4VK" localSheetId="16" hidden="1">#REF!</definedName>
    <definedName name="BEx79YUC7B0V77FSBGIRCY1BR4VK" localSheetId="15" hidden="1">#REF!</definedName>
    <definedName name="BEx79YUC7B0V77FSBGIRCY1BR4VK" localSheetId="14" hidden="1">#REF!</definedName>
    <definedName name="BEx79YUC7B0V77FSBGIRCY1BR4VK" localSheetId="13" hidden="1">#REF!</definedName>
    <definedName name="BEx79YUC7B0V77FSBGIRCY1BR4VK" localSheetId="12" hidden="1">#REF!</definedName>
    <definedName name="BEx79YUC7B0V77FSBGIRCY1BR4VK" localSheetId="11" hidden="1">#REF!</definedName>
    <definedName name="BEx79YUC7B0V77FSBGIRCY1BR4VK" localSheetId="10" hidden="1">#REF!</definedName>
    <definedName name="BEx79YUC7B0V77FSBGIRCY1BR4VK" localSheetId="9" hidden="1">#REF!</definedName>
    <definedName name="BEx79YUC7B0V77FSBGIRCY1BR4VK" localSheetId="8" hidden="1">#REF!</definedName>
    <definedName name="BEx79YUC7B0V77FSBGIRCY1BR4VK" localSheetId="7" hidden="1">#REF!</definedName>
    <definedName name="BEx79YUC7B0V77FSBGIRCY1BR4VK" localSheetId="6" hidden="1">#REF!</definedName>
    <definedName name="BEx79YUC7B0V77FSBGIRCY1BR4VK" localSheetId="3" hidden="1">#REF!</definedName>
    <definedName name="BEx79YUC7B0V77FSBGIRCY1BR4VK" localSheetId="1" hidden="1">#REF!</definedName>
    <definedName name="BEx79YUC7B0V77FSBGIRCY1BR4VK" hidden="1">#REF!</definedName>
    <definedName name="BEx7A06T3RC2891FUX05G3QPRAUE" localSheetId="16" hidden="1">#REF!</definedName>
    <definedName name="BEx7A06T3RC2891FUX05G3QPRAUE" localSheetId="15" hidden="1">#REF!</definedName>
    <definedName name="BEx7A06T3RC2891FUX05G3QPRAUE" localSheetId="14" hidden="1">#REF!</definedName>
    <definedName name="BEx7A06T3RC2891FUX05G3QPRAUE" localSheetId="13" hidden="1">#REF!</definedName>
    <definedName name="BEx7A06T3RC2891FUX05G3QPRAUE" localSheetId="12" hidden="1">#REF!</definedName>
    <definedName name="BEx7A06T3RC2891FUX05G3QPRAUE" localSheetId="11" hidden="1">#REF!</definedName>
    <definedName name="BEx7A06T3RC2891FUX05G3QPRAUE" localSheetId="10" hidden="1">#REF!</definedName>
    <definedName name="BEx7A06T3RC2891FUX05G3QPRAUE" localSheetId="9" hidden="1">#REF!</definedName>
    <definedName name="BEx7A06T3RC2891FUX05G3QPRAUE" localSheetId="8" hidden="1">#REF!</definedName>
    <definedName name="BEx7A06T3RC2891FUX05G3QPRAUE" localSheetId="7" hidden="1">#REF!</definedName>
    <definedName name="BEx7A06T3RC2891FUX05G3QPRAUE" localSheetId="6" hidden="1">#REF!</definedName>
    <definedName name="BEx7A06T3RC2891FUX05G3QPRAUE" localSheetId="3" hidden="1">#REF!</definedName>
    <definedName name="BEx7A06T3RC2891FUX05G3QPRAUE" localSheetId="1" hidden="1">#REF!</definedName>
    <definedName name="BEx7A06T3RC2891FUX05G3QPRAUE" hidden="1">#REF!</definedName>
    <definedName name="BEx7A9S3JA1X7FH4CFSQLTZC4691" localSheetId="16" hidden="1">#REF!</definedName>
    <definedName name="BEx7A9S3JA1X7FH4CFSQLTZC4691" localSheetId="15" hidden="1">#REF!</definedName>
    <definedName name="BEx7A9S3JA1X7FH4CFSQLTZC4691" localSheetId="14" hidden="1">#REF!</definedName>
    <definedName name="BEx7A9S3JA1X7FH4CFSQLTZC4691" localSheetId="13" hidden="1">#REF!</definedName>
    <definedName name="BEx7A9S3JA1X7FH4CFSQLTZC4691" localSheetId="12" hidden="1">#REF!</definedName>
    <definedName name="BEx7A9S3JA1X7FH4CFSQLTZC4691" localSheetId="11" hidden="1">#REF!</definedName>
    <definedName name="BEx7A9S3JA1X7FH4CFSQLTZC4691" localSheetId="10" hidden="1">#REF!</definedName>
    <definedName name="BEx7A9S3JA1X7FH4CFSQLTZC4691" localSheetId="9" hidden="1">#REF!</definedName>
    <definedName name="BEx7A9S3JA1X7FH4CFSQLTZC4691" localSheetId="8" hidden="1">#REF!</definedName>
    <definedName name="BEx7A9S3JA1X7FH4CFSQLTZC4691" localSheetId="7" hidden="1">#REF!</definedName>
    <definedName name="BEx7A9S3JA1X7FH4CFSQLTZC4691" localSheetId="6" hidden="1">#REF!</definedName>
    <definedName name="BEx7A9S3JA1X7FH4CFSQLTZC4691" localSheetId="3" hidden="1">#REF!</definedName>
    <definedName name="BEx7A9S3JA1X7FH4CFSQLTZC4691" localSheetId="1" hidden="1">#REF!</definedName>
    <definedName name="BEx7A9S3JA1X7FH4CFSQLTZC4691" hidden="1">#REF!</definedName>
    <definedName name="BEx7ABA2C9IWH5VSLVLLLCY62161" localSheetId="16" hidden="1">#REF!</definedName>
    <definedName name="BEx7ABA2C9IWH5VSLVLLLCY62161" localSheetId="15" hidden="1">#REF!</definedName>
    <definedName name="BEx7ABA2C9IWH5VSLVLLLCY62161" localSheetId="14" hidden="1">#REF!</definedName>
    <definedName name="BEx7ABA2C9IWH5VSLVLLLCY62161" localSheetId="13" hidden="1">#REF!</definedName>
    <definedName name="BEx7ABA2C9IWH5VSLVLLLCY62161" localSheetId="12" hidden="1">#REF!</definedName>
    <definedName name="BEx7ABA2C9IWH5VSLVLLLCY62161" localSheetId="11" hidden="1">#REF!</definedName>
    <definedName name="BEx7ABA2C9IWH5VSLVLLLCY62161" localSheetId="10" hidden="1">#REF!</definedName>
    <definedName name="BEx7ABA2C9IWH5VSLVLLLCY62161" localSheetId="9" hidden="1">#REF!</definedName>
    <definedName name="BEx7ABA2C9IWH5VSLVLLLCY62161" localSheetId="8" hidden="1">#REF!</definedName>
    <definedName name="BEx7ABA2C9IWH5VSLVLLLCY62161" localSheetId="7" hidden="1">#REF!</definedName>
    <definedName name="BEx7ABA2C9IWH5VSLVLLLCY62161" localSheetId="6" hidden="1">#REF!</definedName>
    <definedName name="BEx7ABA2C9IWH5VSLVLLLCY62161" localSheetId="3" hidden="1">#REF!</definedName>
    <definedName name="BEx7ABA2C9IWH5VSLVLLLCY62161" localSheetId="1" hidden="1">#REF!</definedName>
    <definedName name="BEx7ABA2C9IWH5VSLVLLLCY62161" hidden="1">#REF!</definedName>
    <definedName name="BEx7AE4LPLX8N85BYB0WCO5S7ZPV" localSheetId="16" hidden="1">#REF!</definedName>
    <definedName name="BEx7AE4LPLX8N85BYB0WCO5S7ZPV" localSheetId="15" hidden="1">#REF!</definedName>
    <definedName name="BEx7AE4LPLX8N85BYB0WCO5S7ZPV" localSheetId="14" hidden="1">#REF!</definedName>
    <definedName name="BEx7AE4LPLX8N85BYB0WCO5S7ZPV" localSheetId="13" hidden="1">#REF!</definedName>
    <definedName name="BEx7AE4LPLX8N85BYB0WCO5S7ZPV" localSheetId="12" hidden="1">#REF!</definedName>
    <definedName name="BEx7AE4LPLX8N85BYB0WCO5S7ZPV" localSheetId="11" hidden="1">#REF!</definedName>
    <definedName name="BEx7AE4LPLX8N85BYB0WCO5S7ZPV" localSheetId="10" hidden="1">#REF!</definedName>
    <definedName name="BEx7AE4LPLX8N85BYB0WCO5S7ZPV" localSheetId="9" hidden="1">#REF!</definedName>
    <definedName name="BEx7AE4LPLX8N85BYB0WCO5S7ZPV" localSheetId="8" hidden="1">#REF!</definedName>
    <definedName name="BEx7AE4LPLX8N85BYB0WCO5S7ZPV" localSheetId="7" hidden="1">#REF!</definedName>
    <definedName name="BEx7AE4LPLX8N85BYB0WCO5S7ZPV" localSheetId="6" hidden="1">#REF!</definedName>
    <definedName name="BEx7AE4LPLX8N85BYB0WCO5S7ZPV" localSheetId="3" hidden="1">#REF!</definedName>
    <definedName name="BEx7AE4LPLX8N85BYB0WCO5S7ZPV" localSheetId="1" hidden="1">#REF!</definedName>
    <definedName name="BEx7AE4LPLX8N85BYB0WCO5S7ZPV" hidden="1">#REF!</definedName>
    <definedName name="BEx7AR0EEP9O5JPPEKQWG1TC860T" localSheetId="16" hidden="1">#REF!</definedName>
    <definedName name="BEx7AR0EEP9O5JPPEKQWG1TC860T" localSheetId="15" hidden="1">#REF!</definedName>
    <definedName name="BEx7AR0EEP9O5JPPEKQWG1TC860T" localSheetId="14" hidden="1">#REF!</definedName>
    <definedName name="BEx7AR0EEP9O5JPPEKQWG1TC860T" localSheetId="13" hidden="1">#REF!</definedName>
    <definedName name="BEx7AR0EEP9O5JPPEKQWG1TC860T" localSheetId="12" hidden="1">#REF!</definedName>
    <definedName name="BEx7AR0EEP9O5JPPEKQWG1TC860T" localSheetId="11" hidden="1">#REF!</definedName>
    <definedName name="BEx7AR0EEP9O5JPPEKQWG1TC860T" localSheetId="10" hidden="1">#REF!</definedName>
    <definedName name="BEx7AR0EEP9O5JPPEKQWG1TC860T" localSheetId="9" hidden="1">#REF!</definedName>
    <definedName name="BEx7AR0EEP9O5JPPEKQWG1TC860T" localSheetId="8" hidden="1">#REF!</definedName>
    <definedName name="BEx7AR0EEP9O5JPPEKQWG1TC860T" localSheetId="7" hidden="1">#REF!</definedName>
    <definedName name="BEx7AR0EEP9O5JPPEKQWG1TC860T" localSheetId="6" hidden="1">#REF!</definedName>
    <definedName name="BEx7AR0EEP9O5JPPEKQWG1TC860T" localSheetId="3" hidden="1">#REF!</definedName>
    <definedName name="BEx7AR0EEP9O5JPPEKQWG1TC860T" localSheetId="1" hidden="1">#REF!</definedName>
    <definedName name="BEx7AR0EEP9O5JPPEKQWG1TC860T" hidden="1">#REF!</definedName>
    <definedName name="BEx7ASD1I654MEDCO6GGWA95PXSC" localSheetId="16" hidden="1">#REF!</definedName>
    <definedName name="BEx7ASD1I654MEDCO6GGWA95PXSC" localSheetId="15" hidden="1">#REF!</definedName>
    <definedName name="BEx7ASD1I654MEDCO6GGWA95PXSC" localSheetId="14" hidden="1">#REF!</definedName>
    <definedName name="BEx7ASD1I654MEDCO6GGWA95PXSC" localSheetId="13" hidden="1">#REF!</definedName>
    <definedName name="BEx7ASD1I654MEDCO6GGWA95PXSC" localSheetId="12" hidden="1">#REF!</definedName>
    <definedName name="BEx7ASD1I654MEDCO6GGWA95PXSC" localSheetId="11" hidden="1">#REF!</definedName>
    <definedName name="BEx7ASD1I654MEDCO6GGWA95PXSC" localSheetId="10" hidden="1">#REF!</definedName>
    <definedName name="BEx7ASD1I654MEDCO6GGWA95PXSC" localSheetId="9" hidden="1">#REF!</definedName>
    <definedName name="BEx7ASD1I654MEDCO6GGWA95PXSC" localSheetId="8" hidden="1">#REF!</definedName>
    <definedName name="BEx7ASD1I654MEDCO6GGWA95PXSC" localSheetId="7" hidden="1">#REF!</definedName>
    <definedName name="BEx7ASD1I654MEDCO6GGWA95PXSC" localSheetId="6" hidden="1">#REF!</definedName>
    <definedName name="BEx7ASD1I654MEDCO6GGWA95PXSC" localSheetId="3" hidden="1">#REF!</definedName>
    <definedName name="BEx7ASD1I654MEDCO6GGWA95PXSC" localSheetId="1" hidden="1">#REF!</definedName>
    <definedName name="BEx7ASD1I654MEDCO6GGWA95PXSC" hidden="1">#REF!</definedName>
    <definedName name="BEx7AURD3S7JGN4D3YK1QAG6TAFA" localSheetId="16" hidden="1">#REF!</definedName>
    <definedName name="BEx7AURD3S7JGN4D3YK1QAG6TAFA" localSheetId="15" hidden="1">#REF!</definedName>
    <definedName name="BEx7AURD3S7JGN4D3YK1QAG6TAFA" localSheetId="14" hidden="1">#REF!</definedName>
    <definedName name="BEx7AURD3S7JGN4D3YK1QAG6TAFA" localSheetId="13" hidden="1">#REF!</definedName>
    <definedName name="BEx7AURD3S7JGN4D3YK1QAG6TAFA" localSheetId="12" hidden="1">#REF!</definedName>
    <definedName name="BEx7AURD3S7JGN4D3YK1QAG6TAFA" localSheetId="11" hidden="1">#REF!</definedName>
    <definedName name="BEx7AURD3S7JGN4D3YK1QAG6TAFA" localSheetId="10" hidden="1">#REF!</definedName>
    <definedName name="BEx7AURD3S7JGN4D3YK1QAG6TAFA" localSheetId="9" hidden="1">#REF!</definedName>
    <definedName name="BEx7AURD3S7JGN4D3YK1QAG6TAFA" localSheetId="8" hidden="1">#REF!</definedName>
    <definedName name="BEx7AURD3S7JGN4D3YK1QAG6TAFA" localSheetId="7" hidden="1">#REF!</definedName>
    <definedName name="BEx7AURD3S7JGN4D3YK1QAG6TAFA" localSheetId="6" hidden="1">#REF!</definedName>
    <definedName name="BEx7AURD3S7JGN4D3YK1QAG6TAFA" localSheetId="3" hidden="1">#REF!</definedName>
    <definedName name="BEx7AURD3S7JGN4D3YK1QAG6TAFA" localSheetId="1" hidden="1">#REF!</definedName>
    <definedName name="BEx7AURD3S7JGN4D3YK1QAG6TAFA" hidden="1">#REF!</definedName>
    <definedName name="BEx7AVCX9S5RJP3NSZ4QM4E6ERDT" localSheetId="16" hidden="1">#REF!</definedName>
    <definedName name="BEx7AVCX9S5RJP3NSZ4QM4E6ERDT" localSheetId="15" hidden="1">#REF!</definedName>
    <definedName name="BEx7AVCX9S5RJP3NSZ4QM4E6ERDT" localSheetId="14" hidden="1">#REF!</definedName>
    <definedName name="BEx7AVCX9S5RJP3NSZ4QM4E6ERDT" localSheetId="13" hidden="1">#REF!</definedName>
    <definedName name="BEx7AVCX9S5RJP3NSZ4QM4E6ERDT" localSheetId="12" hidden="1">#REF!</definedName>
    <definedName name="BEx7AVCX9S5RJP3NSZ4QM4E6ERDT" localSheetId="11" hidden="1">#REF!</definedName>
    <definedName name="BEx7AVCX9S5RJP3NSZ4QM4E6ERDT" localSheetId="10" hidden="1">#REF!</definedName>
    <definedName name="BEx7AVCX9S5RJP3NSZ4QM4E6ERDT" localSheetId="9" hidden="1">#REF!</definedName>
    <definedName name="BEx7AVCX9S5RJP3NSZ4QM4E6ERDT" localSheetId="8" hidden="1">#REF!</definedName>
    <definedName name="BEx7AVCX9S5RJP3NSZ4QM4E6ERDT" localSheetId="7" hidden="1">#REF!</definedName>
    <definedName name="BEx7AVCX9S5RJP3NSZ4QM4E6ERDT" localSheetId="6" hidden="1">#REF!</definedName>
    <definedName name="BEx7AVCX9S5RJP3NSZ4QM4E6ERDT" localSheetId="3" hidden="1">#REF!</definedName>
    <definedName name="BEx7AVCX9S5RJP3NSZ4QM4E6ERDT" localSheetId="1" hidden="1">#REF!</definedName>
    <definedName name="BEx7AVCX9S5RJP3NSZ4QM4E6ERDT" hidden="1">#REF!</definedName>
    <definedName name="BEx7AVYIGP0930MV5JEBWRYCJN68" localSheetId="16" hidden="1">#REF!</definedName>
    <definedName name="BEx7AVYIGP0930MV5JEBWRYCJN68" localSheetId="15" hidden="1">#REF!</definedName>
    <definedName name="BEx7AVYIGP0930MV5JEBWRYCJN68" localSheetId="14" hidden="1">#REF!</definedName>
    <definedName name="BEx7AVYIGP0930MV5JEBWRYCJN68" localSheetId="13" hidden="1">#REF!</definedName>
    <definedName name="BEx7AVYIGP0930MV5JEBWRYCJN68" localSheetId="12" hidden="1">#REF!</definedName>
    <definedName name="BEx7AVYIGP0930MV5JEBWRYCJN68" localSheetId="11" hidden="1">#REF!</definedName>
    <definedName name="BEx7AVYIGP0930MV5JEBWRYCJN68" localSheetId="10" hidden="1">#REF!</definedName>
    <definedName name="BEx7AVYIGP0930MV5JEBWRYCJN68" localSheetId="9" hidden="1">#REF!</definedName>
    <definedName name="BEx7AVYIGP0930MV5JEBWRYCJN68" localSheetId="8" hidden="1">#REF!</definedName>
    <definedName name="BEx7AVYIGP0930MV5JEBWRYCJN68" localSheetId="7" hidden="1">#REF!</definedName>
    <definedName name="BEx7AVYIGP0930MV5JEBWRYCJN68" localSheetId="6" hidden="1">#REF!</definedName>
    <definedName name="BEx7AVYIGP0930MV5JEBWRYCJN68" localSheetId="3" hidden="1">#REF!</definedName>
    <definedName name="BEx7AVYIGP0930MV5JEBWRYCJN68" localSheetId="1" hidden="1">#REF!</definedName>
    <definedName name="BEx7AVYIGP0930MV5JEBWRYCJN68" hidden="1">#REF!</definedName>
    <definedName name="BEx7B6LH6917TXOSAAQ6U7HVF018" localSheetId="16" hidden="1">#REF!</definedName>
    <definedName name="BEx7B6LH6917TXOSAAQ6U7HVF018" localSheetId="15" hidden="1">#REF!</definedName>
    <definedName name="BEx7B6LH6917TXOSAAQ6U7HVF018" localSheetId="14" hidden="1">#REF!</definedName>
    <definedName name="BEx7B6LH6917TXOSAAQ6U7HVF018" localSheetId="13" hidden="1">#REF!</definedName>
    <definedName name="BEx7B6LH6917TXOSAAQ6U7HVF018" localSheetId="12" hidden="1">#REF!</definedName>
    <definedName name="BEx7B6LH6917TXOSAAQ6U7HVF018" localSheetId="11" hidden="1">#REF!</definedName>
    <definedName name="BEx7B6LH6917TXOSAAQ6U7HVF018" localSheetId="10" hidden="1">#REF!</definedName>
    <definedName name="BEx7B6LH6917TXOSAAQ6U7HVF018" localSheetId="9" hidden="1">#REF!</definedName>
    <definedName name="BEx7B6LH6917TXOSAAQ6U7HVF018" localSheetId="8" hidden="1">#REF!</definedName>
    <definedName name="BEx7B6LH6917TXOSAAQ6U7HVF018" localSheetId="7" hidden="1">#REF!</definedName>
    <definedName name="BEx7B6LH6917TXOSAAQ6U7HVF018" localSheetId="6" hidden="1">#REF!</definedName>
    <definedName name="BEx7B6LH6917TXOSAAQ6U7HVF018" localSheetId="3" hidden="1">#REF!</definedName>
    <definedName name="BEx7B6LH6917TXOSAAQ6U7HVF018" localSheetId="1" hidden="1">#REF!</definedName>
    <definedName name="BEx7B6LH6917TXOSAAQ6U7HVF018" hidden="1">#REF!</definedName>
    <definedName name="BEx7BN8E88JR3K1BSLAZRPSFPQ9L" localSheetId="16" hidden="1">#REF!</definedName>
    <definedName name="BEx7BN8E88JR3K1BSLAZRPSFPQ9L" localSheetId="15" hidden="1">#REF!</definedName>
    <definedName name="BEx7BN8E88JR3K1BSLAZRPSFPQ9L" localSheetId="14" hidden="1">#REF!</definedName>
    <definedName name="BEx7BN8E88JR3K1BSLAZRPSFPQ9L" localSheetId="13" hidden="1">#REF!</definedName>
    <definedName name="BEx7BN8E88JR3K1BSLAZRPSFPQ9L" localSheetId="12" hidden="1">#REF!</definedName>
    <definedName name="BEx7BN8E88JR3K1BSLAZRPSFPQ9L" localSheetId="11" hidden="1">#REF!</definedName>
    <definedName name="BEx7BN8E88JR3K1BSLAZRPSFPQ9L" localSheetId="10" hidden="1">#REF!</definedName>
    <definedName name="BEx7BN8E88JR3K1BSLAZRPSFPQ9L" localSheetId="9" hidden="1">#REF!</definedName>
    <definedName name="BEx7BN8E88JR3K1BSLAZRPSFPQ9L" localSheetId="8" hidden="1">#REF!</definedName>
    <definedName name="BEx7BN8E88JR3K1BSLAZRPSFPQ9L" localSheetId="7" hidden="1">#REF!</definedName>
    <definedName name="BEx7BN8E88JR3K1BSLAZRPSFPQ9L" localSheetId="6" hidden="1">#REF!</definedName>
    <definedName name="BEx7BN8E88JR3K1BSLAZRPSFPQ9L" localSheetId="3" hidden="1">#REF!</definedName>
    <definedName name="BEx7BN8E88JR3K1BSLAZRPSFPQ9L" localSheetId="1" hidden="1">#REF!</definedName>
    <definedName name="BEx7BN8E88JR3K1BSLAZRPSFPQ9L" hidden="1">#REF!</definedName>
    <definedName name="BEx7BP14RMS3638K85OM4NCYLRHG" localSheetId="16" hidden="1">#REF!</definedName>
    <definedName name="BEx7BP14RMS3638K85OM4NCYLRHG" localSheetId="15" hidden="1">#REF!</definedName>
    <definedName name="BEx7BP14RMS3638K85OM4NCYLRHG" localSheetId="14" hidden="1">#REF!</definedName>
    <definedName name="BEx7BP14RMS3638K85OM4NCYLRHG" localSheetId="13" hidden="1">#REF!</definedName>
    <definedName name="BEx7BP14RMS3638K85OM4NCYLRHG" localSheetId="12" hidden="1">#REF!</definedName>
    <definedName name="BEx7BP14RMS3638K85OM4NCYLRHG" localSheetId="11" hidden="1">#REF!</definedName>
    <definedName name="BEx7BP14RMS3638K85OM4NCYLRHG" localSheetId="10" hidden="1">#REF!</definedName>
    <definedName name="BEx7BP14RMS3638K85OM4NCYLRHG" localSheetId="9" hidden="1">#REF!</definedName>
    <definedName name="BEx7BP14RMS3638K85OM4NCYLRHG" localSheetId="8" hidden="1">#REF!</definedName>
    <definedName name="BEx7BP14RMS3638K85OM4NCYLRHG" localSheetId="7" hidden="1">#REF!</definedName>
    <definedName name="BEx7BP14RMS3638K85OM4NCYLRHG" localSheetId="6" hidden="1">#REF!</definedName>
    <definedName name="BEx7BP14RMS3638K85OM4NCYLRHG" localSheetId="3" hidden="1">#REF!</definedName>
    <definedName name="BEx7BP14RMS3638K85OM4NCYLRHG" localSheetId="1" hidden="1">#REF!</definedName>
    <definedName name="BEx7BP14RMS3638K85OM4NCYLRHG" hidden="1">#REF!</definedName>
    <definedName name="BEx7BPXFZXJ79FQ0E8AQE21PGVHA" localSheetId="16" hidden="1">#REF!</definedName>
    <definedName name="BEx7BPXFZXJ79FQ0E8AQE21PGVHA" localSheetId="15" hidden="1">#REF!</definedName>
    <definedName name="BEx7BPXFZXJ79FQ0E8AQE21PGVHA" localSheetId="14" hidden="1">#REF!</definedName>
    <definedName name="BEx7BPXFZXJ79FQ0E8AQE21PGVHA" localSheetId="13" hidden="1">#REF!</definedName>
    <definedName name="BEx7BPXFZXJ79FQ0E8AQE21PGVHA" localSheetId="12" hidden="1">#REF!</definedName>
    <definedName name="BEx7BPXFZXJ79FQ0E8AQE21PGVHA" localSheetId="11" hidden="1">#REF!</definedName>
    <definedName name="BEx7BPXFZXJ79FQ0E8AQE21PGVHA" localSheetId="10" hidden="1">#REF!</definedName>
    <definedName name="BEx7BPXFZXJ79FQ0E8AQE21PGVHA" localSheetId="9" hidden="1">#REF!</definedName>
    <definedName name="BEx7BPXFZXJ79FQ0E8AQE21PGVHA" localSheetId="8" hidden="1">#REF!</definedName>
    <definedName name="BEx7BPXFZXJ79FQ0E8AQE21PGVHA" localSheetId="7" hidden="1">#REF!</definedName>
    <definedName name="BEx7BPXFZXJ79FQ0E8AQE21PGVHA" localSheetId="6" hidden="1">#REF!</definedName>
    <definedName name="BEx7BPXFZXJ79FQ0E8AQE21PGVHA" localSheetId="3" hidden="1">#REF!</definedName>
    <definedName name="BEx7BPXFZXJ79FQ0E8AQE21PGVHA" localSheetId="1" hidden="1">#REF!</definedName>
    <definedName name="BEx7BPXFZXJ79FQ0E8AQE21PGVHA" hidden="1">#REF!</definedName>
    <definedName name="BEx7C04AM39DQMC1TIX7CFZ2ADHX" localSheetId="16" hidden="1">#REF!</definedName>
    <definedName name="BEx7C04AM39DQMC1TIX7CFZ2ADHX" localSheetId="15" hidden="1">#REF!</definedName>
    <definedName name="BEx7C04AM39DQMC1TIX7CFZ2ADHX" localSheetId="14" hidden="1">#REF!</definedName>
    <definedName name="BEx7C04AM39DQMC1TIX7CFZ2ADHX" localSheetId="13" hidden="1">#REF!</definedName>
    <definedName name="BEx7C04AM39DQMC1TIX7CFZ2ADHX" localSheetId="12" hidden="1">#REF!</definedName>
    <definedName name="BEx7C04AM39DQMC1TIX7CFZ2ADHX" localSheetId="11" hidden="1">#REF!</definedName>
    <definedName name="BEx7C04AM39DQMC1TIX7CFZ2ADHX" localSheetId="10" hidden="1">#REF!</definedName>
    <definedName name="BEx7C04AM39DQMC1TIX7CFZ2ADHX" localSheetId="9" hidden="1">#REF!</definedName>
    <definedName name="BEx7C04AM39DQMC1TIX7CFZ2ADHX" localSheetId="8" hidden="1">#REF!</definedName>
    <definedName name="BEx7C04AM39DQMC1TIX7CFZ2ADHX" localSheetId="7" hidden="1">#REF!</definedName>
    <definedName name="BEx7C04AM39DQMC1TIX7CFZ2ADHX" localSheetId="6" hidden="1">#REF!</definedName>
    <definedName name="BEx7C04AM39DQMC1TIX7CFZ2ADHX" localSheetId="3" hidden="1">#REF!</definedName>
    <definedName name="BEx7C04AM39DQMC1TIX7CFZ2ADHX" localSheetId="1" hidden="1">#REF!</definedName>
    <definedName name="BEx7C04AM39DQMC1TIX7CFZ2ADHX" hidden="1">#REF!</definedName>
    <definedName name="BEx7C346X4AX2J1QPM4NBC7JL5W9" localSheetId="16" hidden="1">#REF!</definedName>
    <definedName name="BEx7C346X4AX2J1QPM4NBC7JL5W9" localSheetId="15" hidden="1">#REF!</definedName>
    <definedName name="BEx7C346X4AX2J1QPM4NBC7JL5W9" localSheetId="14" hidden="1">#REF!</definedName>
    <definedName name="BEx7C346X4AX2J1QPM4NBC7JL5W9" localSheetId="13" hidden="1">#REF!</definedName>
    <definedName name="BEx7C346X4AX2J1QPM4NBC7JL5W9" localSheetId="12" hidden="1">#REF!</definedName>
    <definedName name="BEx7C346X4AX2J1QPM4NBC7JL5W9" localSheetId="11" hidden="1">#REF!</definedName>
    <definedName name="BEx7C346X4AX2J1QPM4NBC7JL5W9" localSheetId="10" hidden="1">#REF!</definedName>
    <definedName name="BEx7C346X4AX2J1QPM4NBC7JL5W9" localSheetId="9" hidden="1">#REF!</definedName>
    <definedName name="BEx7C346X4AX2J1QPM4NBC7JL5W9" localSheetId="8" hidden="1">#REF!</definedName>
    <definedName name="BEx7C346X4AX2J1QPM4NBC7JL5W9" localSheetId="7" hidden="1">#REF!</definedName>
    <definedName name="BEx7C346X4AX2J1QPM4NBC7JL5W9" localSheetId="6" hidden="1">#REF!</definedName>
    <definedName name="BEx7C346X4AX2J1QPM4NBC7JL5W9" localSheetId="3" hidden="1">#REF!</definedName>
    <definedName name="BEx7C346X4AX2J1QPM4NBC7JL5W9" localSheetId="1" hidden="1">#REF!</definedName>
    <definedName name="BEx7C346X4AX2J1QPM4NBC7JL5W9" hidden="1">#REF!</definedName>
    <definedName name="BEx7C40F0PQURHPI6YQ39NFIR86Z" localSheetId="16" hidden="1">#REF!</definedName>
    <definedName name="BEx7C40F0PQURHPI6YQ39NFIR86Z" localSheetId="15" hidden="1">#REF!</definedName>
    <definedName name="BEx7C40F0PQURHPI6YQ39NFIR86Z" localSheetId="14" hidden="1">#REF!</definedName>
    <definedName name="BEx7C40F0PQURHPI6YQ39NFIR86Z" localSheetId="13" hidden="1">#REF!</definedName>
    <definedName name="BEx7C40F0PQURHPI6YQ39NFIR86Z" localSheetId="12" hidden="1">#REF!</definedName>
    <definedName name="BEx7C40F0PQURHPI6YQ39NFIR86Z" localSheetId="11" hidden="1">#REF!</definedName>
    <definedName name="BEx7C40F0PQURHPI6YQ39NFIR86Z" localSheetId="10" hidden="1">#REF!</definedName>
    <definedName name="BEx7C40F0PQURHPI6YQ39NFIR86Z" localSheetId="9" hidden="1">#REF!</definedName>
    <definedName name="BEx7C40F0PQURHPI6YQ39NFIR86Z" localSheetId="8" hidden="1">#REF!</definedName>
    <definedName name="BEx7C40F0PQURHPI6YQ39NFIR86Z" localSheetId="7" hidden="1">#REF!</definedName>
    <definedName name="BEx7C40F0PQURHPI6YQ39NFIR86Z" localSheetId="6" hidden="1">#REF!</definedName>
    <definedName name="BEx7C40F0PQURHPI6YQ39NFIR86Z" localSheetId="3" hidden="1">#REF!</definedName>
    <definedName name="BEx7C40F0PQURHPI6YQ39NFIR86Z" localSheetId="1" hidden="1">#REF!</definedName>
    <definedName name="BEx7C40F0PQURHPI6YQ39NFIR86Z" hidden="1">#REF!</definedName>
    <definedName name="BEx7C7B9VCY7N0H7N1NH6HNNH724" localSheetId="16" hidden="1">#REF!</definedName>
    <definedName name="BEx7C7B9VCY7N0H7N1NH6HNNH724" localSheetId="15" hidden="1">#REF!</definedName>
    <definedName name="BEx7C7B9VCY7N0H7N1NH6HNNH724" localSheetId="14" hidden="1">#REF!</definedName>
    <definedName name="BEx7C7B9VCY7N0H7N1NH6HNNH724" localSheetId="13" hidden="1">#REF!</definedName>
    <definedName name="BEx7C7B9VCY7N0H7N1NH6HNNH724" localSheetId="12" hidden="1">#REF!</definedName>
    <definedName name="BEx7C7B9VCY7N0H7N1NH6HNNH724" localSheetId="11" hidden="1">#REF!</definedName>
    <definedName name="BEx7C7B9VCY7N0H7N1NH6HNNH724" localSheetId="10" hidden="1">#REF!</definedName>
    <definedName name="BEx7C7B9VCY7N0H7N1NH6HNNH724" localSheetId="9" hidden="1">#REF!</definedName>
    <definedName name="BEx7C7B9VCY7N0H7N1NH6HNNH724" localSheetId="8" hidden="1">#REF!</definedName>
    <definedName name="BEx7C7B9VCY7N0H7N1NH6HNNH724" localSheetId="7" hidden="1">#REF!</definedName>
    <definedName name="BEx7C7B9VCY7N0H7N1NH6HNNH724" localSheetId="6" hidden="1">#REF!</definedName>
    <definedName name="BEx7C7B9VCY7N0H7N1NH6HNNH724" localSheetId="3" hidden="1">#REF!</definedName>
    <definedName name="BEx7C7B9VCY7N0H7N1NH6HNNH724" localSheetId="1" hidden="1">#REF!</definedName>
    <definedName name="BEx7C7B9VCY7N0H7N1NH6HNNH724" hidden="1">#REF!</definedName>
    <definedName name="BEx7C93VR7SYRIJS1JO8YZKSFAW9" localSheetId="16" hidden="1">#REF!</definedName>
    <definedName name="BEx7C93VR7SYRIJS1JO8YZKSFAW9" localSheetId="15" hidden="1">#REF!</definedName>
    <definedName name="BEx7C93VR7SYRIJS1JO8YZKSFAW9" localSheetId="14" hidden="1">#REF!</definedName>
    <definedName name="BEx7C93VR7SYRIJS1JO8YZKSFAW9" localSheetId="13" hidden="1">#REF!</definedName>
    <definedName name="BEx7C93VR7SYRIJS1JO8YZKSFAW9" localSheetId="12" hidden="1">#REF!</definedName>
    <definedName name="BEx7C93VR7SYRIJS1JO8YZKSFAW9" localSheetId="11" hidden="1">#REF!</definedName>
    <definedName name="BEx7C93VR7SYRIJS1JO8YZKSFAW9" localSheetId="10" hidden="1">#REF!</definedName>
    <definedName name="BEx7C93VR7SYRIJS1JO8YZKSFAW9" localSheetId="9" hidden="1">#REF!</definedName>
    <definedName name="BEx7C93VR7SYRIJS1JO8YZKSFAW9" localSheetId="8" hidden="1">#REF!</definedName>
    <definedName name="BEx7C93VR7SYRIJS1JO8YZKSFAW9" localSheetId="7" hidden="1">#REF!</definedName>
    <definedName name="BEx7C93VR7SYRIJS1JO8YZKSFAW9" localSheetId="6" hidden="1">#REF!</definedName>
    <definedName name="BEx7C93VR7SYRIJS1JO8YZKSFAW9" localSheetId="3" hidden="1">#REF!</definedName>
    <definedName name="BEx7C93VR7SYRIJS1JO8YZKSFAW9" localSheetId="1" hidden="1">#REF!</definedName>
    <definedName name="BEx7C93VR7SYRIJS1JO8YZKSFAW9" hidden="1">#REF!</definedName>
    <definedName name="BEx7CCPC6R1KQQZ2JQU6EFI1G0RM" localSheetId="16" hidden="1">#REF!</definedName>
    <definedName name="BEx7CCPC6R1KQQZ2JQU6EFI1G0RM" localSheetId="15" hidden="1">#REF!</definedName>
    <definedName name="BEx7CCPC6R1KQQZ2JQU6EFI1G0RM" localSheetId="14" hidden="1">#REF!</definedName>
    <definedName name="BEx7CCPC6R1KQQZ2JQU6EFI1G0RM" localSheetId="13" hidden="1">#REF!</definedName>
    <definedName name="BEx7CCPC6R1KQQZ2JQU6EFI1G0RM" localSheetId="12" hidden="1">#REF!</definedName>
    <definedName name="BEx7CCPC6R1KQQZ2JQU6EFI1G0RM" localSheetId="11" hidden="1">#REF!</definedName>
    <definedName name="BEx7CCPC6R1KQQZ2JQU6EFI1G0RM" localSheetId="10" hidden="1">#REF!</definedName>
    <definedName name="BEx7CCPC6R1KQQZ2JQU6EFI1G0RM" localSheetId="9" hidden="1">#REF!</definedName>
    <definedName name="BEx7CCPC6R1KQQZ2JQU6EFI1G0RM" localSheetId="8" hidden="1">#REF!</definedName>
    <definedName name="BEx7CCPC6R1KQQZ2JQU6EFI1G0RM" localSheetId="7" hidden="1">#REF!</definedName>
    <definedName name="BEx7CCPC6R1KQQZ2JQU6EFI1G0RM" localSheetId="6" hidden="1">#REF!</definedName>
    <definedName name="BEx7CCPC6R1KQQZ2JQU6EFI1G0RM" localSheetId="3" hidden="1">#REF!</definedName>
    <definedName name="BEx7CCPC6R1KQQZ2JQU6EFI1G0RM" localSheetId="1" hidden="1">#REF!</definedName>
    <definedName name="BEx7CCPC6R1KQQZ2JQU6EFI1G0RM" hidden="1">#REF!</definedName>
    <definedName name="BEx7CIJST9GLS2QD383UK7VUDTGL" localSheetId="16" hidden="1">#REF!</definedName>
    <definedName name="BEx7CIJST9GLS2QD383UK7VUDTGL" localSheetId="15" hidden="1">#REF!</definedName>
    <definedName name="BEx7CIJST9GLS2QD383UK7VUDTGL" localSheetId="14" hidden="1">#REF!</definedName>
    <definedName name="BEx7CIJST9GLS2QD383UK7VUDTGL" localSheetId="13" hidden="1">#REF!</definedName>
    <definedName name="BEx7CIJST9GLS2QD383UK7VUDTGL" localSheetId="12" hidden="1">#REF!</definedName>
    <definedName name="BEx7CIJST9GLS2QD383UK7VUDTGL" localSheetId="11" hidden="1">#REF!</definedName>
    <definedName name="BEx7CIJST9GLS2QD383UK7VUDTGL" localSheetId="10" hidden="1">#REF!</definedName>
    <definedName name="BEx7CIJST9GLS2QD383UK7VUDTGL" localSheetId="9" hidden="1">#REF!</definedName>
    <definedName name="BEx7CIJST9GLS2QD383UK7VUDTGL" localSheetId="8" hidden="1">#REF!</definedName>
    <definedName name="BEx7CIJST9GLS2QD383UK7VUDTGL" localSheetId="7" hidden="1">#REF!</definedName>
    <definedName name="BEx7CIJST9GLS2QD383UK7VUDTGL" localSheetId="6" hidden="1">#REF!</definedName>
    <definedName name="BEx7CIJST9GLS2QD383UK7VUDTGL" localSheetId="3" hidden="1">#REF!</definedName>
    <definedName name="BEx7CIJST9GLS2QD383UK7VUDTGL" localSheetId="1" hidden="1">#REF!</definedName>
    <definedName name="BEx7CIJST9GLS2QD383UK7VUDTGL" hidden="1">#REF!</definedName>
    <definedName name="BEx7CO8T2XKC7GHDSYNAWTZ9L7YR" localSheetId="16" hidden="1">#REF!</definedName>
    <definedName name="BEx7CO8T2XKC7GHDSYNAWTZ9L7YR" localSheetId="15" hidden="1">#REF!</definedName>
    <definedName name="BEx7CO8T2XKC7GHDSYNAWTZ9L7YR" localSheetId="14" hidden="1">#REF!</definedName>
    <definedName name="BEx7CO8T2XKC7GHDSYNAWTZ9L7YR" localSheetId="13" hidden="1">#REF!</definedName>
    <definedName name="BEx7CO8T2XKC7GHDSYNAWTZ9L7YR" localSheetId="12" hidden="1">#REF!</definedName>
    <definedName name="BEx7CO8T2XKC7GHDSYNAWTZ9L7YR" localSheetId="11" hidden="1">#REF!</definedName>
    <definedName name="BEx7CO8T2XKC7GHDSYNAWTZ9L7YR" localSheetId="10" hidden="1">#REF!</definedName>
    <definedName name="BEx7CO8T2XKC7GHDSYNAWTZ9L7YR" localSheetId="9" hidden="1">#REF!</definedName>
    <definedName name="BEx7CO8T2XKC7GHDSYNAWTZ9L7YR" localSheetId="8" hidden="1">#REF!</definedName>
    <definedName name="BEx7CO8T2XKC7GHDSYNAWTZ9L7YR" localSheetId="7" hidden="1">#REF!</definedName>
    <definedName name="BEx7CO8T2XKC7GHDSYNAWTZ9L7YR" localSheetId="6" hidden="1">#REF!</definedName>
    <definedName name="BEx7CO8T2XKC7GHDSYNAWTZ9L7YR" localSheetId="3" hidden="1">#REF!</definedName>
    <definedName name="BEx7CO8T2XKC7GHDSYNAWTZ9L7YR" localSheetId="1" hidden="1">#REF!</definedName>
    <definedName name="BEx7CO8T2XKC7GHDSYNAWTZ9L7YR" hidden="1">#REF!</definedName>
    <definedName name="BEx7CW1CF00DO8A36UNC2X7K65C2" localSheetId="16" hidden="1">#REF!</definedName>
    <definedName name="BEx7CW1CF00DO8A36UNC2X7K65C2" localSheetId="15" hidden="1">#REF!</definedName>
    <definedName name="BEx7CW1CF00DO8A36UNC2X7K65C2" localSheetId="14" hidden="1">#REF!</definedName>
    <definedName name="BEx7CW1CF00DO8A36UNC2X7K65C2" localSheetId="13" hidden="1">#REF!</definedName>
    <definedName name="BEx7CW1CF00DO8A36UNC2X7K65C2" localSheetId="12" hidden="1">#REF!</definedName>
    <definedName name="BEx7CW1CF00DO8A36UNC2X7K65C2" localSheetId="11" hidden="1">#REF!</definedName>
    <definedName name="BEx7CW1CF00DO8A36UNC2X7K65C2" localSheetId="10" hidden="1">#REF!</definedName>
    <definedName name="BEx7CW1CF00DO8A36UNC2X7K65C2" localSheetId="9" hidden="1">#REF!</definedName>
    <definedName name="BEx7CW1CF00DO8A36UNC2X7K65C2" localSheetId="8" hidden="1">#REF!</definedName>
    <definedName name="BEx7CW1CF00DO8A36UNC2X7K65C2" localSheetId="7" hidden="1">#REF!</definedName>
    <definedName name="BEx7CW1CF00DO8A36UNC2X7K65C2" localSheetId="6" hidden="1">#REF!</definedName>
    <definedName name="BEx7CW1CF00DO8A36UNC2X7K65C2" localSheetId="3" hidden="1">#REF!</definedName>
    <definedName name="BEx7CW1CF00DO8A36UNC2X7K65C2" localSheetId="1" hidden="1">#REF!</definedName>
    <definedName name="BEx7CW1CF00DO8A36UNC2X7K65C2" hidden="1">#REF!</definedName>
    <definedName name="BEx7CW6NFRL2P4XWP0MWHIYA97KF" localSheetId="16" hidden="1">#REF!</definedName>
    <definedName name="BEx7CW6NFRL2P4XWP0MWHIYA97KF" localSheetId="15" hidden="1">#REF!</definedName>
    <definedName name="BEx7CW6NFRL2P4XWP0MWHIYA97KF" localSheetId="14" hidden="1">#REF!</definedName>
    <definedName name="BEx7CW6NFRL2P4XWP0MWHIYA97KF" localSheetId="13" hidden="1">#REF!</definedName>
    <definedName name="BEx7CW6NFRL2P4XWP0MWHIYA97KF" localSheetId="12" hidden="1">#REF!</definedName>
    <definedName name="BEx7CW6NFRL2P4XWP0MWHIYA97KF" localSheetId="11" hidden="1">#REF!</definedName>
    <definedName name="BEx7CW6NFRL2P4XWP0MWHIYA97KF" localSheetId="10" hidden="1">#REF!</definedName>
    <definedName name="BEx7CW6NFRL2P4XWP0MWHIYA97KF" localSheetId="9" hidden="1">#REF!</definedName>
    <definedName name="BEx7CW6NFRL2P4XWP0MWHIYA97KF" localSheetId="8" hidden="1">#REF!</definedName>
    <definedName name="BEx7CW6NFRL2P4XWP0MWHIYA97KF" localSheetId="7" hidden="1">#REF!</definedName>
    <definedName name="BEx7CW6NFRL2P4XWP0MWHIYA97KF" localSheetId="6" hidden="1">#REF!</definedName>
    <definedName name="BEx7CW6NFRL2P4XWP0MWHIYA97KF" localSheetId="3" hidden="1">#REF!</definedName>
    <definedName name="BEx7CW6NFRL2P4XWP0MWHIYA97KF" localSheetId="1" hidden="1">#REF!</definedName>
    <definedName name="BEx7CW6NFRL2P4XWP0MWHIYA97KF" hidden="1">#REF!</definedName>
    <definedName name="BEx7CZXN83U7XFVGG1P1N6ZCQK7U" localSheetId="16" hidden="1">#REF!</definedName>
    <definedName name="BEx7CZXN83U7XFVGG1P1N6ZCQK7U" localSheetId="15" hidden="1">#REF!</definedName>
    <definedName name="BEx7CZXN83U7XFVGG1P1N6ZCQK7U" localSheetId="14" hidden="1">#REF!</definedName>
    <definedName name="BEx7CZXN83U7XFVGG1P1N6ZCQK7U" localSheetId="13" hidden="1">#REF!</definedName>
    <definedName name="BEx7CZXN83U7XFVGG1P1N6ZCQK7U" localSheetId="12" hidden="1">#REF!</definedName>
    <definedName name="BEx7CZXN83U7XFVGG1P1N6ZCQK7U" localSheetId="11" hidden="1">#REF!</definedName>
    <definedName name="BEx7CZXN83U7XFVGG1P1N6ZCQK7U" localSheetId="10" hidden="1">#REF!</definedName>
    <definedName name="BEx7CZXN83U7XFVGG1P1N6ZCQK7U" localSheetId="9" hidden="1">#REF!</definedName>
    <definedName name="BEx7CZXN83U7XFVGG1P1N6ZCQK7U" localSheetId="8" hidden="1">#REF!</definedName>
    <definedName name="BEx7CZXN83U7XFVGG1P1N6ZCQK7U" localSheetId="7" hidden="1">#REF!</definedName>
    <definedName name="BEx7CZXN83U7XFVGG1P1N6ZCQK7U" localSheetId="6" hidden="1">#REF!</definedName>
    <definedName name="BEx7CZXN83U7XFVGG1P1N6ZCQK7U" localSheetId="3" hidden="1">#REF!</definedName>
    <definedName name="BEx7CZXN83U7XFVGG1P1N6ZCQK7U" localSheetId="1" hidden="1">#REF!</definedName>
    <definedName name="BEx7CZXN83U7XFVGG1P1N6ZCQK7U" hidden="1">#REF!</definedName>
    <definedName name="BEx7D14R4J25CLH301NHMGU8FSWM" localSheetId="16" hidden="1">#REF!</definedName>
    <definedName name="BEx7D14R4J25CLH301NHMGU8FSWM" localSheetId="15" hidden="1">#REF!</definedName>
    <definedName name="BEx7D14R4J25CLH301NHMGU8FSWM" localSheetId="14" hidden="1">#REF!</definedName>
    <definedName name="BEx7D14R4J25CLH301NHMGU8FSWM" localSheetId="13" hidden="1">#REF!</definedName>
    <definedName name="BEx7D14R4J25CLH301NHMGU8FSWM" localSheetId="12" hidden="1">#REF!</definedName>
    <definedName name="BEx7D14R4J25CLH301NHMGU8FSWM" localSheetId="11" hidden="1">#REF!</definedName>
    <definedName name="BEx7D14R4J25CLH301NHMGU8FSWM" localSheetId="10" hidden="1">#REF!</definedName>
    <definedName name="BEx7D14R4J25CLH301NHMGU8FSWM" localSheetId="9" hidden="1">#REF!</definedName>
    <definedName name="BEx7D14R4J25CLH301NHMGU8FSWM" localSheetId="8" hidden="1">#REF!</definedName>
    <definedName name="BEx7D14R4J25CLH301NHMGU8FSWM" localSheetId="7" hidden="1">#REF!</definedName>
    <definedName name="BEx7D14R4J25CLH301NHMGU8FSWM" localSheetId="6" hidden="1">#REF!</definedName>
    <definedName name="BEx7D14R4J25CLH301NHMGU8FSWM" localSheetId="3" hidden="1">#REF!</definedName>
    <definedName name="BEx7D14R4J25CLH301NHMGU8FSWM" localSheetId="1" hidden="1">#REF!</definedName>
    <definedName name="BEx7D14R4J25CLH301NHMGU8FSWM" hidden="1">#REF!</definedName>
    <definedName name="BEx7D38BE0Z9QLQBDMGARM9USFPM" localSheetId="16" hidden="1">#REF!</definedName>
    <definedName name="BEx7D38BE0Z9QLQBDMGARM9USFPM" localSheetId="15" hidden="1">#REF!</definedName>
    <definedName name="BEx7D38BE0Z9QLQBDMGARM9USFPM" localSheetId="14" hidden="1">#REF!</definedName>
    <definedName name="BEx7D38BE0Z9QLQBDMGARM9USFPM" localSheetId="13" hidden="1">#REF!</definedName>
    <definedName name="BEx7D38BE0Z9QLQBDMGARM9USFPM" localSheetId="12" hidden="1">#REF!</definedName>
    <definedName name="BEx7D38BE0Z9QLQBDMGARM9USFPM" localSheetId="11" hidden="1">#REF!</definedName>
    <definedName name="BEx7D38BE0Z9QLQBDMGARM9USFPM" localSheetId="10" hidden="1">#REF!</definedName>
    <definedName name="BEx7D38BE0Z9QLQBDMGARM9USFPM" localSheetId="9" hidden="1">#REF!</definedName>
    <definedName name="BEx7D38BE0Z9QLQBDMGARM9USFPM" localSheetId="8" hidden="1">#REF!</definedName>
    <definedName name="BEx7D38BE0Z9QLQBDMGARM9USFPM" localSheetId="7" hidden="1">#REF!</definedName>
    <definedName name="BEx7D38BE0Z9QLQBDMGARM9USFPM" localSheetId="6" hidden="1">#REF!</definedName>
    <definedName name="BEx7D38BE0Z9QLQBDMGARM9USFPM" localSheetId="3" hidden="1">#REF!</definedName>
    <definedName name="BEx7D38BE0Z9QLQBDMGARM9USFPM" localSheetId="1" hidden="1">#REF!</definedName>
    <definedName name="BEx7D38BE0Z9QLQBDMGARM9USFPM" hidden="1">#REF!</definedName>
    <definedName name="BEx7D5RWKRS4W71J4NZ6ZSFHPKFT" localSheetId="16" hidden="1">#REF!</definedName>
    <definedName name="BEx7D5RWKRS4W71J4NZ6ZSFHPKFT" localSheetId="15" hidden="1">#REF!</definedName>
    <definedName name="BEx7D5RWKRS4W71J4NZ6ZSFHPKFT" localSheetId="14" hidden="1">#REF!</definedName>
    <definedName name="BEx7D5RWKRS4W71J4NZ6ZSFHPKFT" localSheetId="13" hidden="1">#REF!</definedName>
    <definedName name="BEx7D5RWKRS4W71J4NZ6ZSFHPKFT" localSheetId="12" hidden="1">#REF!</definedName>
    <definedName name="BEx7D5RWKRS4W71J4NZ6ZSFHPKFT" localSheetId="11" hidden="1">#REF!</definedName>
    <definedName name="BEx7D5RWKRS4W71J4NZ6ZSFHPKFT" localSheetId="10" hidden="1">#REF!</definedName>
    <definedName name="BEx7D5RWKRS4W71J4NZ6ZSFHPKFT" localSheetId="9" hidden="1">#REF!</definedName>
    <definedName name="BEx7D5RWKRS4W71J4NZ6ZSFHPKFT" localSheetId="8" hidden="1">#REF!</definedName>
    <definedName name="BEx7D5RWKRS4W71J4NZ6ZSFHPKFT" localSheetId="7" hidden="1">#REF!</definedName>
    <definedName name="BEx7D5RWKRS4W71J4NZ6ZSFHPKFT" localSheetId="6" hidden="1">#REF!</definedName>
    <definedName name="BEx7D5RWKRS4W71J4NZ6ZSFHPKFT" localSheetId="3" hidden="1">#REF!</definedName>
    <definedName name="BEx7D5RWKRS4W71J4NZ6ZSFHPKFT" localSheetId="1" hidden="1">#REF!</definedName>
    <definedName name="BEx7D5RWKRS4W71J4NZ6ZSFHPKFT" hidden="1">#REF!</definedName>
    <definedName name="BEx7D8H1TPOX1UN17QZYEV7Q58GA" localSheetId="16" hidden="1">#REF!</definedName>
    <definedName name="BEx7D8H1TPOX1UN17QZYEV7Q58GA" localSheetId="15" hidden="1">#REF!</definedName>
    <definedName name="BEx7D8H1TPOX1UN17QZYEV7Q58GA" localSheetId="14" hidden="1">#REF!</definedName>
    <definedName name="BEx7D8H1TPOX1UN17QZYEV7Q58GA" localSheetId="13" hidden="1">#REF!</definedName>
    <definedName name="BEx7D8H1TPOX1UN17QZYEV7Q58GA" localSheetId="12" hidden="1">#REF!</definedName>
    <definedName name="BEx7D8H1TPOX1UN17QZYEV7Q58GA" localSheetId="11" hidden="1">#REF!</definedName>
    <definedName name="BEx7D8H1TPOX1UN17QZYEV7Q58GA" localSheetId="10" hidden="1">#REF!</definedName>
    <definedName name="BEx7D8H1TPOX1UN17QZYEV7Q58GA" localSheetId="9" hidden="1">#REF!</definedName>
    <definedName name="BEx7D8H1TPOX1UN17QZYEV7Q58GA" localSheetId="8" hidden="1">#REF!</definedName>
    <definedName name="BEx7D8H1TPOX1UN17QZYEV7Q58GA" localSheetId="7" hidden="1">#REF!</definedName>
    <definedName name="BEx7D8H1TPOX1UN17QZYEV7Q58GA" localSheetId="6" hidden="1">#REF!</definedName>
    <definedName name="BEx7D8H1TPOX1UN17QZYEV7Q58GA" localSheetId="3" hidden="1">#REF!</definedName>
    <definedName name="BEx7D8H1TPOX1UN17QZYEV7Q58GA" localSheetId="1" hidden="1">#REF!</definedName>
    <definedName name="BEx7D8H1TPOX1UN17QZYEV7Q58GA" hidden="1">#REF!</definedName>
    <definedName name="BEx7DGF13H2074LRWFZQ45PZ6JPX" localSheetId="16" hidden="1">#REF!</definedName>
    <definedName name="BEx7DGF13H2074LRWFZQ45PZ6JPX" localSheetId="15" hidden="1">#REF!</definedName>
    <definedName name="BEx7DGF13H2074LRWFZQ45PZ6JPX" localSheetId="14" hidden="1">#REF!</definedName>
    <definedName name="BEx7DGF13H2074LRWFZQ45PZ6JPX" localSheetId="13" hidden="1">#REF!</definedName>
    <definedName name="BEx7DGF13H2074LRWFZQ45PZ6JPX" localSheetId="12" hidden="1">#REF!</definedName>
    <definedName name="BEx7DGF13H2074LRWFZQ45PZ6JPX" localSheetId="11" hidden="1">#REF!</definedName>
    <definedName name="BEx7DGF13H2074LRWFZQ45PZ6JPX" localSheetId="10" hidden="1">#REF!</definedName>
    <definedName name="BEx7DGF13H2074LRWFZQ45PZ6JPX" localSheetId="9" hidden="1">#REF!</definedName>
    <definedName name="BEx7DGF13H2074LRWFZQ45PZ6JPX" localSheetId="8" hidden="1">#REF!</definedName>
    <definedName name="BEx7DGF13H2074LRWFZQ45PZ6JPX" localSheetId="7" hidden="1">#REF!</definedName>
    <definedName name="BEx7DGF13H2074LRWFZQ45PZ6JPX" localSheetId="6" hidden="1">#REF!</definedName>
    <definedName name="BEx7DGF13H2074LRWFZQ45PZ6JPX" localSheetId="3" hidden="1">#REF!</definedName>
    <definedName name="BEx7DGF13H2074LRWFZQ45PZ6JPX" localSheetId="1" hidden="1">#REF!</definedName>
    <definedName name="BEx7DGF13H2074LRWFZQ45PZ6JPX" hidden="1">#REF!</definedName>
    <definedName name="BEx7DHBE0SOC5KXWWQ73WUDBRX8J" localSheetId="16" hidden="1">#REF!</definedName>
    <definedName name="BEx7DHBE0SOC5KXWWQ73WUDBRX8J" localSheetId="15" hidden="1">#REF!</definedName>
    <definedName name="BEx7DHBE0SOC5KXWWQ73WUDBRX8J" localSheetId="14" hidden="1">#REF!</definedName>
    <definedName name="BEx7DHBE0SOC5KXWWQ73WUDBRX8J" localSheetId="13" hidden="1">#REF!</definedName>
    <definedName name="BEx7DHBE0SOC5KXWWQ73WUDBRX8J" localSheetId="12" hidden="1">#REF!</definedName>
    <definedName name="BEx7DHBE0SOC5KXWWQ73WUDBRX8J" localSheetId="11" hidden="1">#REF!</definedName>
    <definedName name="BEx7DHBE0SOC5KXWWQ73WUDBRX8J" localSheetId="10" hidden="1">#REF!</definedName>
    <definedName name="BEx7DHBE0SOC5KXWWQ73WUDBRX8J" localSheetId="9" hidden="1">#REF!</definedName>
    <definedName name="BEx7DHBE0SOC5KXWWQ73WUDBRX8J" localSheetId="8" hidden="1">#REF!</definedName>
    <definedName name="BEx7DHBE0SOC5KXWWQ73WUDBRX8J" localSheetId="7" hidden="1">#REF!</definedName>
    <definedName name="BEx7DHBE0SOC5KXWWQ73WUDBRX8J" localSheetId="6" hidden="1">#REF!</definedName>
    <definedName name="BEx7DHBE0SOC5KXWWQ73WUDBRX8J" localSheetId="3" hidden="1">#REF!</definedName>
    <definedName name="BEx7DHBE0SOC5KXWWQ73WUDBRX8J" localSheetId="1" hidden="1">#REF!</definedName>
    <definedName name="BEx7DHBE0SOC5KXWWQ73WUDBRX8J" hidden="1">#REF!</definedName>
    <definedName name="BEx7DKWUXEDIISSX4GDD4YYT887F" localSheetId="16" hidden="1">#REF!</definedName>
    <definedName name="BEx7DKWUXEDIISSX4GDD4YYT887F" localSheetId="15" hidden="1">#REF!</definedName>
    <definedName name="BEx7DKWUXEDIISSX4GDD4YYT887F" localSheetId="14" hidden="1">#REF!</definedName>
    <definedName name="BEx7DKWUXEDIISSX4GDD4YYT887F" localSheetId="13" hidden="1">#REF!</definedName>
    <definedName name="BEx7DKWUXEDIISSX4GDD4YYT887F" localSheetId="12" hidden="1">#REF!</definedName>
    <definedName name="BEx7DKWUXEDIISSX4GDD4YYT887F" localSheetId="11" hidden="1">#REF!</definedName>
    <definedName name="BEx7DKWUXEDIISSX4GDD4YYT887F" localSheetId="10" hidden="1">#REF!</definedName>
    <definedName name="BEx7DKWUXEDIISSX4GDD4YYT887F" localSheetId="9" hidden="1">#REF!</definedName>
    <definedName name="BEx7DKWUXEDIISSX4GDD4YYT887F" localSheetId="8" hidden="1">#REF!</definedName>
    <definedName name="BEx7DKWUXEDIISSX4GDD4YYT887F" localSheetId="7" hidden="1">#REF!</definedName>
    <definedName name="BEx7DKWUXEDIISSX4GDD4YYT887F" localSheetId="6" hidden="1">#REF!</definedName>
    <definedName name="BEx7DKWUXEDIISSX4GDD4YYT887F" localSheetId="3" hidden="1">#REF!</definedName>
    <definedName name="BEx7DKWUXEDIISSX4GDD4YYT887F" localSheetId="1" hidden="1">#REF!</definedName>
    <definedName name="BEx7DKWUXEDIISSX4GDD4YYT887F" hidden="1">#REF!</definedName>
    <definedName name="BEx7DMUYR2HC26WW7AOB1TULERMB" localSheetId="16" hidden="1">#REF!</definedName>
    <definedName name="BEx7DMUYR2HC26WW7AOB1TULERMB" localSheetId="15" hidden="1">#REF!</definedName>
    <definedName name="BEx7DMUYR2HC26WW7AOB1TULERMB" localSheetId="14" hidden="1">#REF!</definedName>
    <definedName name="BEx7DMUYR2HC26WW7AOB1TULERMB" localSheetId="13" hidden="1">#REF!</definedName>
    <definedName name="BEx7DMUYR2HC26WW7AOB1TULERMB" localSheetId="12" hidden="1">#REF!</definedName>
    <definedName name="BEx7DMUYR2HC26WW7AOB1TULERMB" localSheetId="11" hidden="1">#REF!</definedName>
    <definedName name="BEx7DMUYR2HC26WW7AOB1TULERMB" localSheetId="10" hidden="1">#REF!</definedName>
    <definedName name="BEx7DMUYR2HC26WW7AOB1TULERMB" localSheetId="9" hidden="1">#REF!</definedName>
    <definedName name="BEx7DMUYR2HC26WW7AOB1TULERMB" localSheetId="8" hidden="1">#REF!</definedName>
    <definedName name="BEx7DMUYR2HC26WW7AOB1TULERMB" localSheetId="7" hidden="1">#REF!</definedName>
    <definedName name="BEx7DMUYR2HC26WW7AOB1TULERMB" localSheetId="6" hidden="1">#REF!</definedName>
    <definedName name="BEx7DMUYR2HC26WW7AOB1TULERMB" localSheetId="3" hidden="1">#REF!</definedName>
    <definedName name="BEx7DMUYR2HC26WW7AOB1TULERMB" localSheetId="1" hidden="1">#REF!</definedName>
    <definedName name="BEx7DMUYR2HC26WW7AOB1TULERMB" hidden="1">#REF!</definedName>
    <definedName name="BEx7DVJTRV44IMJIBFXELE67SZ7S" localSheetId="16" hidden="1">#REF!</definedName>
    <definedName name="BEx7DVJTRV44IMJIBFXELE67SZ7S" localSheetId="15" hidden="1">#REF!</definedName>
    <definedName name="BEx7DVJTRV44IMJIBFXELE67SZ7S" localSheetId="14" hidden="1">#REF!</definedName>
    <definedName name="BEx7DVJTRV44IMJIBFXELE67SZ7S" localSheetId="13" hidden="1">#REF!</definedName>
    <definedName name="BEx7DVJTRV44IMJIBFXELE67SZ7S" localSheetId="12" hidden="1">#REF!</definedName>
    <definedName name="BEx7DVJTRV44IMJIBFXELE67SZ7S" localSheetId="11" hidden="1">#REF!</definedName>
    <definedName name="BEx7DVJTRV44IMJIBFXELE67SZ7S" localSheetId="10" hidden="1">#REF!</definedName>
    <definedName name="BEx7DVJTRV44IMJIBFXELE67SZ7S" localSheetId="9" hidden="1">#REF!</definedName>
    <definedName name="BEx7DVJTRV44IMJIBFXELE67SZ7S" localSheetId="8" hidden="1">#REF!</definedName>
    <definedName name="BEx7DVJTRV44IMJIBFXELE67SZ7S" localSheetId="7" hidden="1">#REF!</definedName>
    <definedName name="BEx7DVJTRV44IMJIBFXELE67SZ7S" localSheetId="6" hidden="1">#REF!</definedName>
    <definedName name="BEx7DVJTRV44IMJIBFXELE67SZ7S" localSheetId="3" hidden="1">#REF!</definedName>
    <definedName name="BEx7DVJTRV44IMJIBFXELE67SZ7S" localSheetId="1" hidden="1">#REF!</definedName>
    <definedName name="BEx7DVJTRV44IMJIBFXELE67SZ7S" hidden="1">#REF!</definedName>
    <definedName name="BEx7DVUMFCI5INHMVFIJ44RTTSTT" localSheetId="16" hidden="1">#REF!</definedName>
    <definedName name="BEx7DVUMFCI5INHMVFIJ44RTTSTT" localSheetId="15" hidden="1">#REF!</definedName>
    <definedName name="BEx7DVUMFCI5INHMVFIJ44RTTSTT" localSheetId="14" hidden="1">#REF!</definedName>
    <definedName name="BEx7DVUMFCI5INHMVFIJ44RTTSTT" localSheetId="13" hidden="1">#REF!</definedName>
    <definedName name="BEx7DVUMFCI5INHMVFIJ44RTTSTT" localSheetId="12" hidden="1">#REF!</definedName>
    <definedName name="BEx7DVUMFCI5INHMVFIJ44RTTSTT" localSheetId="11" hidden="1">#REF!</definedName>
    <definedName name="BEx7DVUMFCI5INHMVFIJ44RTTSTT" localSheetId="10" hidden="1">#REF!</definedName>
    <definedName name="BEx7DVUMFCI5INHMVFIJ44RTTSTT" localSheetId="9" hidden="1">#REF!</definedName>
    <definedName name="BEx7DVUMFCI5INHMVFIJ44RTTSTT" localSheetId="8" hidden="1">#REF!</definedName>
    <definedName name="BEx7DVUMFCI5INHMVFIJ44RTTSTT" localSheetId="7" hidden="1">#REF!</definedName>
    <definedName name="BEx7DVUMFCI5INHMVFIJ44RTTSTT" localSheetId="6" hidden="1">#REF!</definedName>
    <definedName name="BEx7DVUMFCI5INHMVFIJ44RTTSTT" localSheetId="3" hidden="1">#REF!</definedName>
    <definedName name="BEx7DVUMFCI5INHMVFIJ44RTTSTT" localSheetId="1" hidden="1">#REF!</definedName>
    <definedName name="BEx7DVUMFCI5INHMVFIJ44RTTSTT" hidden="1">#REF!</definedName>
    <definedName name="BEx7E2QT2U8THYOKBPXONB1B47WH" localSheetId="16" hidden="1">#REF!</definedName>
    <definedName name="BEx7E2QT2U8THYOKBPXONB1B47WH" localSheetId="15" hidden="1">#REF!</definedName>
    <definedName name="BEx7E2QT2U8THYOKBPXONB1B47WH" localSheetId="14" hidden="1">#REF!</definedName>
    <definedName name="BEx7E2QT2U8THYOKBPXONB1B47WH" localSheetId="13" hidden="1">#REF!</definedName>
    <definedName name="BEx7E2QT2U8THYOKBPXONB1B47WH" localSheetId="12" hidden="1">#REF!</definedName>
    <definedName name="BEx7E2QT2U8THYOKBPXONB1B47WH" localSheetId="11" hidden="1">#REF!</definedName>
    <definedName name="BEx7E2QT2U8THYOKBPXONB1B47WH" localSheetId="10" hidden="1">#REF!</definedName>
    <definedName name="BEx7E2QT2U8THYOKBPXONB1B47WH" localSheetId="9" hidden="1">#REF!</definedName>
    <definedName name="BEx7E2QT2U8THYOKBPXONB1B47WH" localSheetId="8" hidden="1">#REF!</definedName>
    <definedName name="BEx7E2QT2U8THYOKBPXONB1B47WH" localSheetId="7" hidden="1">#REF!</definedName>
    <definedName name="BEx7E2QT2U8THYOKBPXONB1B47WH" localSheetId="6" hidden="1">#REF!</definedName>
    <definedName name="BEx7E2QT2U8THYOKBPXONB1B47WH" localSheetId="3" hidden="1">#REF!</definedName>
    <definedName name="BEx7E2QT2U8THYOKBPXONB1B47WH" localSheetId="1" hidden="1">#REF!</definedName>
    <definedName name="BEx7E2QT2U8THYOKBPXONB1B47WH" hidden="1">#REF!</definedName>
    <definedName name="BEx7E5QP7W6UKO74F5Y0VJ741HS5" localSheetId="16" hidden="1">#REF!</definedName>
    <definedName name="BEx7E5QP7W6UKO74F5Y0VJ741HS5" localSheetId="15" hidden="1">#REF!</definedName>
    <definedName name="BEx7E5QP7W6UKO74F5Y0VJ741HS5" localSheetId="14" hidden="1">#REF!</definedName>
    <definedName name="BEx7E5QP7W6UKO74F5Y0VJ741HS5" localSheetId="13" hidden="1">#REF!</definedName>
    <definedName name="BEx7E5QP7W6UKO74F5Y0VJ741HS5" localSheetId="12" hidden="1">#REF!</definedName>
    <definedName name="BEx7E5QP7W6UKO74F5Y0VJ741HS5" localSheetId="11" hidden="1">#REF!</definedName>
    <definedName name="BEx7E5QP7W6UKO74F5Y0VJ741HS5" localSheetId="10" hidden="1">#REF!</definedName>
    <definedName name="BEx7E5QP7W6UKO74F5Y0VJ741HS5" localSheetId="9" hidden="1">#REF!</definedName>
    <definedName name="BEx7E5QP7W6UKO74F5Y0VJ741HS5" localSheetId="8" hidden="1">#REF!</definedName>
    <definedName name="BEx7E5QP7W6UKO74F5Y0VJ741HS5" localSheetId="7" hidden="1">#REF!</definedName>
    <definedName name="BEx7E5QP7W6UKO74F5Y0VJ741HS5" localSheetId="6" hidden="1">#REF!</definedName>
    <definedName name="BEx7E5QP7W6UKO74F5Y0VJ741HS5" localSheetId="3" hidden="1">#REF!</definedName>
    <definedName name="BEx7E5QP7W6UKO74F5Y0VJ741HS5" localSheetId="1" hidden="1">#REF!</definedName>
    <definedName name="BEx7E5QP7W6UKO74F5Y0VJ741HS5" hidden="1">#REF!</definedName>
    <definedName name="BEx7E6N29HGH3I47AFB2DCS6MVS6" localSheetId="16" hidden="1">#REF!</definedName>
    <definedName name="BEx7E6N29HGH3I47AFB2DCS6MVS6" localSheetId="15" hidden="1">#REF!</definedName>
    <definedName name="BEx7E6N29HGH3I47AFB2DCS6MVS6" localSheetId="14" hidden="1">#REF!</definedName>
    <definedName name="BEx7E6N29HGH3I47AFB2DCS6MVS6" localSheetId="13" hidden="1">#REF!</definedName>
    <definedName name="BEx7E6N29HGH3I47AFB2DCS6MVS6" localSheetId="12" hidden="1">#REF!</definedName>
    <definedName name="BEx7E6N29HGH3I47AFB2DCS6MVS6" localSheetId="11" hidden="1">#REF!</definedName>
    <definedName name="BEx7E6N29HGH3I47AFB2DCS6MVS6" localSheetId="10" hidden="1">#REF!</definedName>
    <definedName name="BEx7E6N29HGH3I47AFB2DCS6MVS6" localSheetId="9" hidden="1">#REF!</definedName>
    <definedName name="BEx7E6N29HGH3I47AFB2DCS6MVS6" localSheetId="8" hidden="1">#REF!</definedName>
    <definedName name="BEx7E6N29HGH3I47AFB2DCS6MVS6" localSheetId="7" hidden="1">#REF!</definedName>
    <definedName name="BEx7E6N29HGH3I47AFB2DCS6MVS6" localSheetId="6" hidden="1">#REF!</definedName>
    <definedName name="BEx7E6N29HGH3I47AFB2DCS6MVS6" localSheetId="3" hidden="1">#REF!</definedName>
    <definedName name="BEx7E6N29HGH3I47AFB2DCS6MVS6" localSheetId="1" hidden="1">#REF!</definedName>
    <definedName name="BEx7E6N29HGH3I47AFB2DCS6MVS6" hidden="1">#REF!</definedName>
    <definedName name="BEx7EBA8IYHQKT7IQAOAML660SYA" localSheetId="16" hidden="1">#REF!</definedName>
    <definedName name="BEx7EBA8IYHQKT7IQAOAML660SYA" localSheetId="15" hidden="1">#REF!</definedName>
    <definedName name="BEx7EBA8IYHQKT7IQAOAML660SYA" localSheetId="14" hidden="1">#REF!</definedName>
    <definedName name="BEx7EBA8IYHQKT7IQAOAML660SYA" localSheetId="13" hidden="1">#REF!</definedName>
    <definedName name="BEx7EBA8IYHQKT7IQAOAML660SYA" localSheetId="12" hidden="1">#REF!</definedName>
    <definedName name="BEx7EBA8IYHQKT7IQAOAML660SYA" localSheetId="11" hidden="1">#REF!</definedName>
    <definedName name="BEx7EBA8IYHQKT7IQAOAML660SYA" localSheetId="10" hidden="1">#REF!</definedName>
    <definedName name="BEx7EBA8IYHQKT7IQAOAML660SYA" localSheetId="9" hidden="1">#REF!</definedName>
    <definedName name="BEx7EBA8IYHQKT7IQAOAML660SYA" localSheetId="8" hidden="1">#REF!</definedName>
    <definedName name="BEx7EBA8IYHQKT7IQAOAML660SYA" localSheetId="7" hidden="1">#REF!</definedName>
    <definedName name="BEx7EBA8IYHQKT7IQAOAML660SYA" localSheetId="6" hidden="1">#REF!</definedName>
    <definedName name="BEx7EBA8IYHQKT7IQAOAML660SYA" localSheetId="3" hidden="1">#REF!</definedName>
    <definedName name="BEx7EBA8IYHQKT7IQAOAML660SYA" localSheetId="1" hidden="1">#REF!</definedName>
    <definedName name="BEx7EBA8IYHQKT7IQAOAML660SYA" hidden="1">#REF!</definedName>
    <definedName name="BEx7EI6C8MCRZFEQYUBE5FSUTIHK" localSheetId="16" hidden="1">#REF!</definedName>
    <definedName name="BEx7EI6C8MCRZFEQYUBE5FSUTIHK" localSheetId="15" hidden="1">#REF!</definedName>
    <definedName name="BEx7EI6C8MCRZFEQYUBE5FSUTIHK" localSheetId="14" hidden="1">#REF!</definedName>
    <definedName name="BEx7EI6C8MCRZFEQYUBE5FSUTIHK" localSheetId="13" hidden="1">#REF!</definedName>
    <definedName name="BEx7EI6C8MCRZFEQYUBE5FSUTIHK" localSheetId="12" hidden="1">#REF!</definedName>
    <definedName name="BEx7EI6C8MCRZFEQYUBE5FSUTIHK" localSheetId="11" hidden="1">#REF!</definedName>
    <definedName name="BEx7EI6C8MCRZFEQYUBE5FSUTIHK" localSheetId="10" hidden="1">#REF!</definedName>
    <definedName name="BEx7EI6C8MCRZFEQYUBE5FSUTIHK" localSheetId="9" hidden="1">#REF!</definedName>
    <definedName name="BEx7EI6C8MCRZFEQYUBE5FSUTIHK" localSheetId="8" hidden="1">#REF!</definedName>
    <definedName name="BEx7EI6C8MCRZFEQYUBE5FSUTIHK" localSheetId="7" hidden="1">#REF!</definedName>
    <definedName name="BEx7EI6C8MCRZFEQYUBE5FSUTIHK" localSheetId="6" hidden="1">#REF!</definedName>
    <definedName name="BEx7EI6C8MCRZFEQYUBE5FSUTIHK" localSheetId="3" hidden="1">#REF!</definedName>
    <definedName name="BEx7EI6C8MCRZFEQYUBE5FSUTIHK" localSheetId="1" hidden="1">#REF!</definedName>
    <definedName name="BEx7EI6C8MCRZFEQYUBE5FSUTIHK" hidden="1">#REF!</definedName>
    <definedName name="BEx7EI6DL1Z6UWLFBXAKVGZTKHWJ" localSheetId="16" hidden="1">#REF!</definedName>
    <definedName name="BEx7EI6DL1Z6UWLFBXAKVGZTKHWJ" localSheetId="15" hidden="1">#REF!</definedName>
    <definedName name="BEx7EI6DL1Z6UWLFBXAKVGZTKHWJ" localSheetId="14" hidden="1">#REF!</definedName>
    <definedName name="BEx7EI6DL1Z6UWLFBXAKVGZTKHWJ" localSheetId="13" hidden="1">#REF!</definedName>
    <definedName name="BEx7EI6DL1Z6UWLFBXAKVGZTKHWJ" localSheetId="12" hidden="1">#REF!</definedName>
    <definedName name="BEx7EI6DL1Z6UWLFBXAKVGZTKHWJ" localSheetId="11" hidden="1">#REF!</definedName>
    <definedName name="BEx7EI6DL1Z6UWLFBXAKVGZTKHWJ" localSheetId="10" hidden="1">#REF!</definedName>
    <definedName name="BEx7EI6DL1Z6UWLFBXAKVGZTKHWJ" localSheetId="9" hidden="1">#REF!</definedName>
    <definedName name="BEx7EI6DL1Z6UWLFBXAKVGZTKHWJ" localSheetId="8" hidden="1">#REF!</definedName>
    <definedName name="BEx7EI6DL1Z6UWLFBXAKVGZTKHWJ" localSheetId="7" hidden="1">#REF!</definedName>
    <definedName name="BEx7EI6DL1Z6UWLFBXAKVGZTKHWJ" localSheetId="6" hidden="1">#REF!</definedName>
    <definedName name="BEx7EI6DL1Z6UWLFBXAKVGZTKHWJ" localSheetId="3" hidden="1">#REF!</definedName>
    <definedName name="BEx7EI6DL1Z6UWLFBXAKVGZTKHWJ" localSheetId="1" hidden="1">#REF!</definedName>
    <definedName name="BEx7EI6DL1Z6UWLFBXAKVGZTKHWJ" hidden="1">#REF!</definedName>
    <definedName name="BEx7EQKHX7GZYOLXRDU534TT4H64" localSheetId="16" hidden="1">#REF!</definedName>
    <definedName name="BEx7EQKHX7GZYOLXRDU534TT4H64" localSheetId="15" hidden="1">#REF!</definedName>
    <definedName name="BEx7EQKHX7GZYOLXRDU534TT4H64" localSheetId="14" hidden="1">#REF!</definedName>
    <definedName name="BEx7EQKHX7GZYOLXRDU534TT4H64" localSheetId="13" hidden="1">#REF!</definedName>
    <definedName name="BEx7EQKHX7GZYOLXRDU534TT4H64" localSheetId="12" hidden="1">#REF!</definedName>
    <definedName name="BEx7EQKHX7GZYOLXRDU534TT4H64" localSheetId="11" hidden="1">#REF!</definedName>
    <definedName name="BEx7EQKHX7GZYOLXRDU534TT4H64" localSheetId="10" hidden="1">#REF!</definedName>
    <definedName name="BEx7EQKHX7GZYOLXRDU534TT4H64" localSheetId="9" hidden="1">#REF!</definedName>
    <definedName name="BEx7EQKHX7GZYOLXRDU534TT4H64" localSheetId="8" hidden="1">#REF!</definedName>
    <definedName name="BEx7EQKHX7GZYOLXRDU534TT4H64" localSheetId="7" hidden="1">#REF!</definedName>
    <definedName name="BEx7EQKHX7GZYOLXRDU534TT4H64" localSheetId="6" hidden="1">#REF!</definedName>
    <definedName name="BEx7EQKHX7GZYOLXRDU534TT4H64" localSheetId="3" hidden="1">#REF!</definedName>
    <definedName name="BEx7EQKHX7GZYOLXRDU534TT4H64" localSheetId="1" hidden="1">#REF!</definedName>
    <definedName name="BEx7EQKHX7GZYOLXRDU534TT4H64" hidden="1">#REF!</definedName>
    <definedName name="BEx7ETV6L1TM7JSXJIGK3FC6RVZW" localSheetId="16" hidden="1">#REF!</definedName>
    <definedName name="BEx7ETV6L1TM7JSXJIGK3FC6RVZW" localSheetId="15" hidden="1">#REF!</definedName>
    <definedName name="BEx7ETV6L1TM7JSXJIGK3FC6RVZW" localSheetId="14" hidden="1">#REF!</definedName>
    <definedName name="BEx7ETV6L1TM7JSXJIGK3FC6RVZW" localSheetId="13" hidden="1">#REF!</definedName>
    <definedName name="BEx7ETV6L1TM7JSXJIGK3FC6RVZW" localSheetId="12" hidden="1">#REF!</definedName>
    <definedName name="BEx7ETV6L1TM7JSXJIGK3FC6RVZW" localSheetId="11" hidden="1">#REF!</definedName>
    <definedName name="BEx7ETV6L1TM7JSXJIGK3FC6RVZW" localSheetId="10" hidden="1">#REF!</definedName>
    <definedName name="BEx7ETV6L1TM7JSXJIGK3FC6RVZW" localSheetId="9" hidden="1">#REF!</definedName>
    <definedName name="BEx7ETV6L1TM7JSXJIGK3FC6RVZW" localSheetId="8" hidden="1">#REF!</definedName>
    <definedName name="BEx7ETV6L1TM7JSXJIGK3FC6RVZW" localSheetId="7" hidden="1">#REF!</definedName>
    <definedName name="BEx7ETV6L1TM7JSXJIGK3FC6RVZW" localSheetId="6" hidden="1">#REF!</definedName>
    <definedName name="BEx7ETV6L1TM7JSXJIGK3FC6RVZW" localSheetId="3" hidden="1">#REF!</definedName>
    <definedName name="BEx7ETV6L1TM7JSXJIGK3FC6RVZW" localSheetId="1" hidden="1">#REF!</definedName>
    <definedName name="BEx7ETV6L1TM7JSXJIGK3FC6RVZW" hidden="1">#REF!</definedName>
    <definedName name="BEx7EYYLHMBYQTH6I377FCQS7CSX" localSheetId="16" hidden="1">#REF!</definedName>
    <definedName name="BEx7EYYLHMBYQTH6I377FCQS7CSX" localSheetId="15" hidden="1">#REF!</definedName>
    <definedName name="BEx7EYYLHMBYQTH6I377FCQS7CSX" localSheetId="14" hidden="1">#REF!</definedName>
    <definedName name="BEx7EYYLHMBYQTH6I377FCQS7CSX" localSheetId="13" hidden="1">#REF!</definedName>
    <definedName name="BEx7EYYLHMBYQTH6I377FCQS7CSX" localSheetId="12" hidden="1">#REF!</definedName>
    <definedName name="BEx7EYYLHMBYQTH6I377FCQS7CSX" localSheetId="11" hidden="1">#REF!</definedName>
    <definedName name="BEx7EYYLHMBYQTH6I377FCQS7CSX" localSheetId="10" hidden="1">#REF!</definedName>
    <definedName name="BEx7EYYLHMBYQTH6I377FCQS7CSX" localSheetId="9" hidden="1">#REF!</definedName>
    <definedName name="BEx7EYYLHMBYQTH6I377FCQS7CSX" localSheetId="8" hidden="1">#REF!</definedName>
    <definedName name="BEx7EYYLHMBYQTH6I377FCQS7CSX" localSheetId="7" hidden="1">#REF!</definedName>
    <definedName name="BEx7EYYLHMBYQTH6I377FCQS7CSX" localSheetId="6" hidden="1">#REF!</definedName>
    <definedName name="BEx7EYYLHMBYQTH6I377FCQS7CSX" localSheetId="3" hidden="1">#REF!</definedName>
    <definedName name="BEx7EYYLHMBYQTH6I377FCQS7CSX" localSheetId="1" hidden="1">#REF!</definedName>
    <definedName name="BEx7EYYLHMBYQTH6I377FCQS7CSX" hidden="1">#REF!</definedName>
    <definedName name="BEx7FCLG1RYI2SNOU1Y2GQZNZSWA" localSheetId="16" hidden="1">#REF!</definedName>
    <definedName name="BEx7FCLG1RYI2SNOU1Y2GQZNZSWA" localSheetId="15" hidden="1">#REF!</definedName>
    <definedName name="BEx7FCLG1RYI2SNOU1Y2GQZNZSWA" localSheetId="14" hidden="1">#REF!</definedName>
    <definedName name="BEx7FCLG1RYI2SNOU1Y2GQZNZSWA" localSheetId="13" hidden="1">#REF!</definedName>
    <definedName name="BEx7FCLG1RYI2SNOU1Y2GQZNZSWA" localSheetId="12" hidden="1">#REF!</definedName>
    <definedName name="BEx7FCLG1RYI2SNOU1Y2GQZNZSWA" localSheetId="11" hidden="1">#REF!</definedName>
    <definedName name="BEx7FCLG1RYI2SNOU1Y2GQZNZSWA" localSheetId="10" hidden="1">#REF!</definedName>
    <definedName name="BEx7FCLG1RYI2SNOU1Y2GQZNZSWA" localSheetId="9" hidden="1">#REF!</definedName>
    <definedName name="BEx7FCLG1RYI2SNOU1Y2GQZNZSWA" localSheetId="8" hidden="1">#REF!</definedName>
    <definedName name="BEx7FCLG1RYI2SNOU1Y2GQZNZSWA" localSheetId="7" hidden="1">#REF!</definedName>
    <definedName name="BEx7FCLG1RYI2SNOU1Y2GQZNZSWA" localSheetId="6" hidden="1">#REF!</definedName>
    <definedName name="BEx7FCLG1RYI2SNOU1Y2GQZNZSWA" localSheetId="3" hidden="1">#REF!</definedName>
    <definedName name="BEx7FCLG1RYI2SNOU1Y2GQZNZSWA" localSheetId="1" hidden="1">#REF!</definedName>
    <definedName name="BEx7FCLG1RYI2SNOU1Y2GQZNZSWA" hidden="1">#REF!</definedName>
    <definedName name="BEx7FN32ZGWOAA4TTH79KINTDWR9" localSheetId="16" hidden="1">#REF!</definedName>
    <definedName name="BEx7FN32ZGWOAA4TTH79KINTDWR9" localSheetId="15" hidden="1">#REF!</definedName>
    <definedName name="BEx7FN32ZGWOAA4TTH79KINTDWR9" localSheetId="14" hidden="1">#REF!</definedName>
    <definedName name="BEx7FN32ZGWOAA4TTH79KINTDWR9" localSheetId="13" hidden="1">#REF!</definedName>
    <definedName name="BEx7FN32ZGWOAA4TTH79KINTDWR9" localSheetId="12" hidden="1">#REF!</definedName>
    <definedName name="BEx7FN32ZGWOAA4TTH79KINTDWR9" localSheetId="11" hidden="1">#REF!</definedName>
    <definedName name="BEx7FN32ZGWOAA4TTH79KINTDWR9" localSheetId="10" hidden="1">#REF!</definedName>
    <definedName name="BEx7FN32ZGWOAA4TTH79KINTDWR9" localSheetId="9" hidden="1">#REF!</definedName>
    <definedName name="BEx7FN32ZGWOAA4TTH79KINTDWR9" localSheetId="8" hidden="1">#REF!</definedName>
    <definedName name="BEx7FN32ZGWOAA4TTH79KINTDWR9" localSheetId="7" hidden="1">#REF!</definedName>
    <definedName name="BEx7FN32ZGWOAA4TTH79KINTDWR9" localSheetId="6" hidden="1">#REF!</definedName>
    <definedName name="BEx7FN32ZGWOAA4TTH79KINTDWR9" localSheetId="3" hidden="1">#REF!</definedName>
    <definedName name="BEx7FN32ZGWOAA4TTH79KINTDWR9" localSheetId="1" hidden="1">#REF!</definedName>
    <definedName name="BEx7FN32ZGWOAA4TTH79KINTDWR9" hidden="1">#REF!</definedName>
    <definedName name="BEx7FV0WJHXL6X5JNQ2ZX45PX49P" localSheetId="16" hidden="1">#REF!</definedName>
    <definedName name="BEx7FV0WJHXL6X5JNQ2ZX45PX49P" localSheetId="15" hidden="1">#REF!</definedName>
    <definedName name="BEx7FV0WJHXL6X5JNQ2ZX45PX49P" localSheetId="14" hidden="1">#REF!</definedName>
    <definedName name="BEx7FV0WJHXL6X5JNQ2ZX45PX49P" localSheetId="13" hidden="1">#REF!</definedName>
    <definedName name="BEx7FV0WJHXL6X5JNQ2ZX45PX49P" localSheetId="12" hidden="1">#REF!</definedName>
    <definedName name="BEx7FV0WJHXL6X5JNQ2ZX45PX49P" localSheetId="11" hidden="1">#REF!</definedName>
    <definedName name="BEx7FV0WJHXL6X5JNQ2ZX45PX49P" localSheetId="10" hidden="1">#REF!</definedName>
    <definedName name="BEx7FV0WJHXL6X5JNQ2ZX45PX49P" localSheetId="9" hidden="1">#REF!</definedName>
    <definedName name="BEx7FV0WJHXL6X5JNQ2ZX45PX49P" localSheetId="8" hidden="1">#REF!</definedName>
    <definedName name="BEx7FV0WJHXL6X5JNQ2ZX45PX49P" localSheetId="7" hidden="1">#REF!</definedName>
    <definedName name="BEx7FV0WJHXL6X5JNQ2ZX45PX49P" localSheetId="6" hidden="1">#REF!</definedName>
    <definedName name="BEx7FV0WJHXL6X5JNQ2ZX45PX49P" localSheetId="3" hidden="1">#REF!</definedName>
    <definedName name="BEx7FV0WJHXL6X5JNQ2ZX45PX49P" localSheetId="1" hidden="1">#REF!</definedName>
    <definedName name="BEx7FV0WJHXL6X5JNQ2ZX45PX49P" hidden="1">#REF!</definedName>
    <definedName name="BEx7G82CKM3NIY1PHNFK28M09PCH" localSheetId="16" hidden="1">#REF!</definedName>
    <definedName name="BEx7G82CKM3NIY1PHNFK28M09PCH" localSheetId="15" hidden="1">#REF!</definedName>
    <definedName name="BEx7G82CKM3NIY1PHNFK28M09PCH" localSheetId="14" hidden="1">#REF!</definedName>
    <definedName name="BEx7G82CKM3NIY1PHNFK28M09PCH" localSheetId="13" hidden="1">#REF!</definedName>
    <definedName name="BEx7G82CKM3NIY1PHNFK28M09PCH" localSheetId="12" hidden="1">#REF!</definedName>
    <definedName name="BEx7G82CKM3NIY1PHNFK28M09PCH" localSheetId="11" hidden="1">#REF!</definedName>
    <definedName name="BEx7G82CKM3NIY1PHNFK28M09PCH" localSheetId="10" hidden="1">#REF!</definedName>
    <definedName name="BEx7G82CKM3NIY1PHNFK28M09PCH" localSheetId="9" hidden="1">#REF!</definedName>
    <definedName name="BEx7G82CKM3NIY1PHNFK28M09PCH" localSheetId="8" hidden="1">#REF!</definedName>
    <definedName name="BEx7G82CKM3NIY1PHNFK28M09PCH" localSheetId="7" hidden="1">#REF!</definedName>
    <definedName name="BEx7G82CKM3NIY1PHNFK28M09PCH" localSheetId="6" hidden="1">#REF!</definedName>
    <definedName name="BEx7G82CKM3NIY1PHNFK28M09PCH" localSheetId="3" hidden="1">#REF!</definedName>
    <definedName name="BEx7G82CKM3NIY1PHNFK28M09PCH" localSheetId="1" hidden="1">#REF!</definedName>
    <definedName name="BEx7G82CKM3NIY1PHNFK28M09PCH" hidden="1">#REF!</definedName>
    <definedName name="BEx7GR3ENYWRXXS5IT0UMEGOLGUH" localSheetId="16" hidden="1">#REF!</definedName>
    <definedName name="BEx7GR3ENYWRXXS5IT0UMEGOLGUH" localSheetId="15" hidden="1">#REF!</definedName>
    <definedName name="BEx7GR3ENYWRXXS5IT0UMEGOLGUH" localSheetId="14" hidden="1">#REF!</definedName>
    <definedName name="BEx7GR3ENYWRXXS5IT0UMEGOLGUH" localSheetId="13" hidden="1">#REF!</definedName>
    <definedName name="BEx7GR3ENYWRXXS5IT0UMEGOLGUH" localSheetId="12" hidden="1">#REF!</definedName>
    <definedName name="BEx7GR3ENYWRXXS5IT0UMEGOLGUH" localSheetId="11" hidden="1">#REF!</definedName>
    <definedName name="BEx7GR3ENYWRXXS5IT0UMEGOLGUH" localSheetId="10" hidden="1">#REF!</definedName>
    <definedName name="BEx7GR3ENYWRXXS5IT0UMEGOLGUH" localSheetId="9" hidden="1">#REF!</definedName>
    <definedName name="BEx7GR3ENYWRXXS5IT0UMEGOLGUH" localSheetId="8" hidden="1">#REF!</definedName>
    <definedName name="BEx7GR3ENYWRXXS5IT0UMEGOLGUH" localSheetId="7" hidden="1">#REF!</definedName>
    <definedName name="BEx7GR3ENYWRXXS5IT0UMEGOLGUH" localSheetId="6" hidden="1">#REF!</definedName>
    <definedName name="BEx7GR3ENYWRXXS5IT0UMEGOLGUH" localSheetId="3" hidden="1">#REF!</definedName>
    <definedName name="BEx7GR3ENYWRXXS5IT0UMEGOLGUH" localSheetId="1" hidden="1">#REF!</definedName>
    <definedName name="BEx7GR3ENYWRXXS5IT0UMEGOLGUH" hidden="1">#REF!</definedName>
    <definedName name="BEx7GSAL6P7TASL8MB63RFST1LJL" localSheetId="16" hidden="1">#REF!</definedName>
    <definedName name="BEx7GSAL6P7TASL8MB63RFST1LJL" localSheetId="15" hidden="1">#REF!</definedName>
    <definedName name="BEx7GSAL6P7TASL8MB63RFST1LJL" localSheetId="14" hidden="1">#REF!</definedName>
    <definedName name="BEx7GSAL6P7TASL8MB63RFST1LJL" localSheetId="13" hidden="1">#REF!</definedName>
    <definedName name="BEx7GSAL6P7TASL8MB63RFST1LJL" localSheetId="12" hidden="1">#REF!</definedName>
    <definedName name="BEx7GSAL6P7TASL8MB63RFST1LJL" localSheetId="11" hidden="1">#REF!</definedName>
    <definedName name="BEx7GSAL6P7TASL8MB63RFST1LJL" localSheetId="10" hidden="1">#REF!</definedName>
    <definedName name="BEx7GSAL6P7TASL8MB63RFST1LJL" localSheetId="9" hidden="1">#REF!</definedName>
    <definedName name="BEx7GSAL6P7TASL8MB63RFST1LJL" localSheetId="8" hidden="1">#REF!</definedName>
    <definedName name="BEx7GSAL6P7TASL8MB63RFST1LJL" localSheetId="7" hidden="1">#REF!</definedName>
    <definedName name="BEx7GSAL6P7TASL8MB63RFST1LJL" localSheetId="6" hidden="1">#REF!</definedName>
    <definedName name="BEx7GSAL6P7TASL8MB63RFST1LJL" localSheetId="3" hidden="1">#REF!</definedName>
    <definedName name="BEx7GSAL6P7TASL8MB63RFST1LJL" localSheetId="1" hidden="1">#REF!</definedName>
    <definedName name="BEx7GSAL6P7TASL8MB63RFST1LJL" hidden="1">#REF!</definedName>
    <definedName name="BEx7H0JD6I5I8WQLLWOYWY5YWPQE" localSheetId="16" hidden="1">#REF!</definedName>
    <definedName name="BEx7H0JD6I5I8WQLLWOYWY5YWPQE" localSheetId="15" hidden="1">#REF!</definedName>
    <definedName name="BEx7H0JD6I5I8WQLLWOYWY5YWPQE" localSheetId="14" hidden="1">#REF!</definedName>
    <definedName name="BEx7H0JD6I5I8WQLLWOYWY5YWPQE" localSheetId="13" hidden="1">#REF!</definedName>
    <definedName name="BEx7H0JD6I5I8WQLLWOYWY5YWPQE" localSheetId="12" hidden="1">#REF!</definedName>
    <definedName name="BEx7H0JD6I5I8WQLLWOYWY5YWPQE" localSheetId="11" hidden="1">#REF!</definedName>
    <definedName name="BEx7H0JD6I5I8WQLLWOYWY5YWPQE" localSheetId="10" hidden="1">#REF!</definedName>
    <definedName name="BEx7H0JD6I5I8WQLLWOYWY5YWPQE" localSheetId="9" hidden="1">#REF!</definedName>
    <definedName name="BEx7H0JD6I5I8WQLLWOYWY5YWPQE" localSheetId="8" hidden="1">#REF!</definedName>
    <definedName name="BEx7H0JD6I5I8WQLLWOYWY5YWPQE" localSheetId="7" hidden="1">#REF!</definedName>
    <definedName name="BEx7H0JD6I5I8WQLLWOYWY5YWPQE" localSheetId="6" hidden="1">#REF!</definedName>
    <definedName name="BEx7H0JD6I5I8WQLLWOYWY5YWPQE" localSheetId="3" hidden="1">#REF!</definedName>
    <definedName name="BEx7H0JD6I5I8WQLLWOYWY5YWPQE" localSheetId="1" hidden="1">#REF!</definedName>
    <definedName name="BEx7H0JD6I5I8WQLLWOYWY5YWPQE" hidden="1">#REF!</definedName>
    <definedName name="BEx7H14XCXH7WEXEY1HVO53A6AGH" localSheetId="16" hidden="1">#REF!</definedName>
    <definedName name="BEx7H14XCXH7WEXEY1HVO53A6AGH" localSheetId="15" hidden="1">#REF!</definedName>
    <definedName name="BEx7H14XCXH7WEXEY1HVO53A6AGH" localSheetId="14" hidden="1">#REF!</definedName>
    <definedName name="BEx7H14XCXH7WEXEY1HVO53A6AGH" localSheetId="13" hidden="1">#REF!</definedName>
    <definedName name="BEx7H14XCXH7WEXEY1HVO53A6AGH" localSheetId="12" hidden="1">#REF!</definedName>
    <definedName name="BEx7H14XCXH7WEXEY1HVO53A6AGH" localSheetId="11" hidden="1">#REF!</definedName>
    <definedName name="BEx7H14XCXH7WEXEY1HVO53A6AGH" localSheetId="10" hidden="1">#REF!</definedName>
    <definedName name="BEx7H14XCXH7WEXEY1HVO53A6AGH" localSheetId="9" hidden="1">#REF!</definedName>
    <definedName name="BEx7H14XCXH7WEXEY1HVO53A6AGH" localSheetId="8" hidden="1">#REF!</definedName>
    <definedName name="BEx7H14XCXH7WEXEY1HVO53A6AGH" localSheetId="7" hidden="1">#REF!</definedName>
    <definedName name="BEx7H14XCXH7WEXEY1HVO53A6AGH" localSheetId="6" hidden="1">#REF!</definedName>
    <definedName name="BEx7H14XCXH7WEXEY1HVO53A6AGH" localSheetId="3" hidden="1">#REF!</definedName>
    <definedName name="BEx7H14XCXH7WEXEY1HVO53A6AGH" localSheetId="1" hidden="1">#REF!</definedName>
    <definedName name="BEx7H14XCXH7WEXEY1HVO53A6AGH" hidden="1">#REF!</definedName>
    <definedName name="BEx7HGVBEF4LEIF6RC14N3PSU461" localSheetId="16" hidden="1">#REF!</definedName>
    <definedName name="BEx7HGVBEF4LEIF6RC14N3PSU461" localSheetId="15" hidden="1">#REF!</definedName>
    <definedName name="BEx7HGVBEF4LEIF6RC14N3PSU461" localSheetId="14" hidden="1">#REF!</definedName>
    <definedName name="BEx7HGVBEF4LEIF6RC14N3PSU461" localSheetId="13" hidden="1">#REF!</definedName>
    <definedName name="BEx7HGVBEF4LEIF6RC14N3PSU461" localSheetId="12" hidden="1">#REF!</definedName>
    <definedName name="BEx7HGVBEF4LEIF6RC14N3PSU461" localSheetId="11" hidden="1">#REF!</definedName>
    <definedName name="BEx7HGVBEF4LEIF6RC14N3PSU461" localSheetId="10" hidden="1">#REF!</definedName>
    <definedName name="BEx7HGVBEF4LEIF6RC14N3PSU461" localSheetId="9" hidden="1">#REF!</definedName>
    <definedName name="BEx7HGVBEF4LEIF6RC14N3PSU461" localSheetId="8" hidden="1">#REF!</definedName>
    <definedName name="BEx7HGVBEF4LEIF6RC14N3PSU461" localSheetId="7" hidden="1">#REF!</definedName>
    <definedName name="BEx7HGVBEF4LEIF6RC14N3PSU461" localSheetId="6" hidden="1">#REF!</definedName>
    <definedName name="BEx7HGVBEF4LEIF6RC14N3PSU461" localSheetId="3" hidden="1">#REF!</definedName>
    <definedName name="BEx7HGVBEF4LEIF6RC14N3PSU461" localSheetId="1" hidden="1">#REF!</definedName>
    <definedName name="BEx7HGVBEF4LEIF6RC14N3PSU461" hidden="1">#REF!</definedName>
    <definedName name="BEx7HQ5T9FZ42QWS09UO4DT42Y0R" localSheetId="16" hidden="1">#REF!</definedName>
    <definedName name="BEx7HQ5T9FZ42QWS09UO4DT42Y0R" localSheetId="15" hidden="1">#REF!</definedName>
    <definedName name="BEx7HQ5T9FZ42QWS09UO4DT42Y0R" localSheetId="14" hidden="1">#REF!</definedName>
    <definedName name="BEx7HQ5T9FZ42QWS09UO4DT42Y0R" localSheetId="13" hidden="1">#REF!</definedName>
    <definedName name="BEx7HQ5T9FZ42QWS09UO4DT42Y0R" localSheetId="12" hidden="1">#REF!</definedName>
    <definedName name="BEx7HQ5T9FZ42QWS09UO4DT42Y0R" localSheetId="11" hidden="1">#REF!</definedName>
    <definedName name="BEx7HQ5T9FZ42QWS09UO4DT42Y0R" localSheetId="10" hidden="1">#REF!</definedName>
    <definedName name="BEx7HQ5T9FZ42QWS09UO4DT42Y0R" localSheetId="9" hidden="1">#REF!</definedName>
    <definedName name="BEx7HQ5T9FZ42QWS09UO4DT42Y0R" localSheetId="8" hidden="1">#REF!</definedName>
    <definedName name="BEx7HQ5T9FZ42QWS09UO4DT42Y0R" localSheetId="7" hidden="1">#REF!</definedName>
    <definedName name="BEx7HQ5T9FZ42QWS09UO4DT42Y0R" localSheetId="6" hidden="1">#REF!</definedName>
    <definedName name="BEx7HQ5T9FZ42QWS09UO4DT42Y0R" localSheetId="3" hidden="1">#REF!</definedName>
    <definedName name="BEx7HQ5T9FZ42QWS09UO4DT42Y0R" localSheetId="1" hidden="1">#REF!</definedName>
    <definedName name="BEx7HQ5T9FZ42QWS09UO4DT42Y0R" hidden="1">#REF!</definedName>
    <definedName name="BEx7HRCZE3CVGON1HV07MT5MNDZ3" localSheetId="16" hidden="1">#REF!</definedName>
    <definedName name="BEx7HRCZE3CVGON1HV07MT5MNDZ3" localSheetId="15" hidden="1">#REF!</definedName>
    <definedName name="BEx7HRCZE3CVGON1HV07MT5MNDZ3" localSheetId="14" hidden="1">#REF!</definedName>
    <definedName name="BEx7HRCZE3CVGON1HV07MT5MNDZ3" localSheetId="13" hidden="1">#REF!</definedName>
    <definedName name="BEx7HRCZE3CVGON1HV07MT5MNDZ3" localSheetId="12" hidden="1">#REF!</definedName>
    <definedName name="BEx7HRCZE3CVGON1HV07MT5MNDZ3" localSheetId="11" hidden="1">#REF!</definedName>
    <definedName name="BEx7HRCZE3CVGON1HV07MT5MNDZ3" localSheetId="10" hidden="1">#REF!</definedName>
    <definedName name="BEx7HRCZE3CVGON1HV07MT5MNDZ3" localSheetId="9" hidden="1">#REF!</definedName>
    <definedName name="BEx7HRCZE3CVGON1HV07MT5MNDZ3" localSheetId="8" hidden="1">#REF!</definedName>
    <definedName name="BEx7HRCZE3CVGON1HV07MT5MNDZ3" localSheetId="7" hidden="1">#REF!</definedName>
    <definedName name="BEx7HRCZE3CVGON1HV07MT5MNDZ3" localSheetId="6" hidden="1">#REF!</definedName>
    <definedName name="BEx7HRCZE3CVGON1HV07MT5MNDZ3" localSheetId="3" hidden="1">#REF!</definedName>
    <definedName name="BEx7HRCZE3CVGON1HV07MT5MNDZ3" localSheetId="1" hidden="1">#REF!</definedName>
    <definedName name="BEx7HRCZE3CVGON1HV07MT5MNDZ3" hidden="1">#REF!</definedName>
    <definedName name="BEx7HWGE2CANG5M17X4C8YNC3N8F" localSheetId="16" hidden="1">#REF!</definedName>
    <definedName name="BEx7HWGE2CANG5M17X4C8YNC3N8F" localSheetId="15" hidden="1">#REF!</definedName>
    <definedName name="BEx7HWGE2CANG5M17X4C8YNC3N8F" localSheetId="14" hidden="1">#REF!</definedName>
    <definedName name="BEx7HWGE2CANG5M17X4C8YNC3N8F" localSheetId="13" hidden="1">#REF!</definedName>
    <definedName name="BEx7HWGE2CANG5M17X4C8YNC3N8F" localSheetId="12" hidden="1">#REF!</definedName>
    <definedName name="BEx7HWGE2CANG5M17X4C8YNC3N8F" localSheetId="11" hidden="1">#REF!</definedName>
    <definedName name="BEx7HWGE2CANG5M17X4C8YNC3N8F" localSheetId="10" hidden="1">#REF!</definedName>
    <definedName name="BEx7HWGE2CANG5M17X4C8YNC3N8F" localSheetId="9" hidden="1">#REF!</definedName>
    <definedName name="BEx7HWGE2CANG5M17X4C8YNC3N8F" localSheetId="8" hidden="1">#REF!</definedName>
    <definedName name="BEx7HWGE2CANG5M17X4C8YNC3N8F" localSheetId="7" hidden="1">#REF!</definedName>
    <definedName name="BEx7HWGE2CANG5M17X4C8YNC3N8F" localSheetId="6" hidden="1">#REF!</definedName>
    <definedName name="BEx7HWGE2CANG5M17X4C8YNC3N8F" localSheetId="3" hidden="1">#REF!</definedName>
    <definedName name="BEx7HWGE2CANG5M17X4C8YNC3N8F" localSheetId="1" hidden="1">#REF!</definedName>
    <definedName name="BEx7HWGE2CANG5M17X4C8YNC3N8F" hidden="1">#REF!</definedName>
    <definedName name="BEx7IB54GU5UCTJS549UBDW43EJL" localSheetId="16" hidden="1">#REF!</definedName>
    <definedName name="BEx7IB54GU5UCTJS549UBDW43EJL" localSheetId="15" hidden="1">#REF!</definedName>
    <definedName name="BEx7IB54GU5UCTJS549UBDW43EJL" localSheetId="14" hidden="1">#REF!</definedName>
    <definedName name="BEx7IB54GU5UCTJS549UBDW43EJL" localSheetId="13" hidden="1">#REF!</definedName>
    <definedName name="BEx7IB54GU5UCTJS549UBDW43EJL" localSheetId="12" hidden="1">#REF!</definedName>
    <definedName name="BEx7IB54GU5UCTJS549UBDW43EJL" localSheetId="11" hidden="1">#REF!</definedName>
    <definedName name="BEx7IB54GU5UCTJS549UBDW43EJL" localSheetId="10" hidden="1">#REF!</definedName>
    <definedName name="BEx7IB54GU5UCTJS549UBDW43EJL" localSheetId="9" hidden="1">#REF!</definedName>
    <definedName name="BEx7IB54GU5UCTJS549UBDW43EJL" localSheetId="8" hidden="1">#REF!</definedName>
    <definedName name="BEx7IB54GU5UCTJS549UBDW43EJL" localSheetId="7" hidden="1">#REF!</definedName>
    <definedName name="BEx7IB54GU5UCTJS549UBDW43EJL" localSheetId="6" hidden="1">#REF!</definedName>
    <definedName name="BEx7IB54GU5UCTJS549UBDW43EJL" localSheetId="3" hidden="1">#REF!</definedName>
    <definedName name="BEx7IB54GU5UCTJS549UBDW43EJL" localSheetId="1" hidden="1">#REF!</definedName>
    <definedName name="BEx7IB54GU5UCTJS549UBDW43EJL" hidden="1">#REF!</definedName>
    <definedName name="BEx7IBVYN47SFZIA0K4MDKQZNN9V" localSheetId="16" hidden="1">#REF!</definedName>
    <definedName name="BEx7IBVYN47SFZIA0K4MDKQZNN9V" localSheetId="15" hidden="1">#REF!</definedName>
    <definedName name="BEx7IBVYN47SFZIA0K4MDKQZNN9V" localSheetId="14" hidden="1">#REF!</definedName>
    <definedName name="BEx7IBVYN47SFZIA0K4MDKQZNN9V" localSheetId="13" hidden="1">#REF!</definedName>
    <definedName name="BEx7IBVYN47SFZIA0K4MDKQZNN9V" localSheetId="12" hidden="1">#REF!</definedName>
    <definedName name="BEx7IBVYN47SFZIA0K4MDKQZNN9V" localSheetId="11" hidden="1">#REF!</definedName>
    <definedName name="BEx7IBVYN47SFZIA0K4MDKQZNN9V" localSheetId="10" hidden="1">#REF!</definedName>
    <definedName name="BEx7IBVYN47SFZIA0K4MDKQZNN9V" localSheetId="9" hidden="1">#REF!</definedName>
    <definedName name="BEx7IBVYN47SFZIA0K4MDKQZNN9V" localSheetId="8" hidden="1">#REF!</definedName>
    <definedName name="BEx7IBVYN47SFZIA0K4MDKQZNN9V" localSheetId="7" hidden="1">#REF!</definedName>
    <definedName name="BEx7IBVYN47SFZIA0K4MDKQZNN9V" localSheetId="6" hidden="1">#REF!</definedName>
    <definedName name="BEx7IBVYN47SFZIA0K4MDKQZNN9V" localSheetId="3" hidden="1">#REF!</definedName>
    <definedName name="BEx7IBVYN47SFZIA0K4MDKQZNN9V" localSheetId="1" hidden="1">#REF!</definedName>
    <definedName name="BEx7IBVYN47SFZIA0K4MDKQZNN9V" hidden="1">#REF!</definedName>
    <definedName name="BEx7IGOMJB39HUONENRXTK1MFHGE" localSheetId="16" hidden="1">#REF!</definedName>
    <definedName name="BEx7IGOMJB39HUONENRXTK1MFHGE" localSheetId="15" hidden="1">#REF!</definedName>
    <definedName name="BEx7IGOMJB39HUONENRXTK1MFHGE" localSheetId="14" hidden="1">#REF!</definedName>
    <definedName name="BEx7IGOMJB39HUONENRXTK1MFHGE" localSheetId="13" hidden="1">#REF!</definedName>
    <definedName name="BEx7IGOMJB39HUONENRXTK1MFHGE" localSheetId="12" hidden="1">#REF!</definedName>
    <definedName name="BEx7IGOMJB39HUONENRXTK1MFHGE" localSheetId="11" hidden="1">#REF!</definedName>
    <definedName name="BEx7IGOMJB39HUONENRXTK1MFHGE" localSheetId="10" hidden="1">#REF!</definedName>
    <definedName name="BEx7IGOMJB39HUONENRXTK1MFHGE" localSheetId="9" hidden="1">#REF!</definedName>
    <definedName name="BEx7IGOMJB39HUONENRXTK1MFHGE" localSheetId="8" hidden="1">#REF!</definedName>
    <definedName name="BEx7IGOMJB39HUONENRXTK1MFHGE" localSheetId="7" hidden="1">#REF!</definedName>
    <definedName name="BEx7IGOMJB39HUONENRXTK1MFHGE" localSheetId="6" hidden="1">#REF!</definedName>
    <definedName name="BEx7IGOMJB39HUONENRXTK1MFHGE" localSheetId="3" hidden="1">#REF!</definedName>
    <definedName name="BEx7IGOMJB39HUONENRXTK1MFHGE" localSheetId="1" hidden="1">#REF!</definedName>
    <definedName name="BEx7IGOMJB39HUONENRXTK1MFHGE" hidden="1">#REF!</definedName>
    <definedName name="BEx7ISO6LTCYYDK0J6IN4PG2P6SW" localSheetId="16" hidden="1">#REF!</definedName>
    <definedName name="BEx7ISO6LTCYYDK0J6IN4PG2P6SW" localSheetId="15" hidden="1">#REF!</definedName>
    <definedName name="BEx7ISO6LTCYYDK0J6IN4PG2P6SW" localSheetId="14" hidden="1">#REF!</definedName>
    <definedName name="BEx7ISO6LTCYYDK0J6IN4PG2P6SW" localSheetId="13" hidden="1">#REF!</definedName>
    <definedName name="BEx7ISO6LTCYYDK0J6IN4PG2P6SW" localSheetId="12" hidden="1">#REF!</definedName>
    <definedName name="BEx7ISO6LTCYYDK0J6IN4PG2P6SW" localSheetId="11" hidden="1">#REF!</definedName>
    <definedName name="BEx7ISO6LTCYYDK0J6IN4PG2P6SW" localSheetId="10" hidden="1">#REF!</definedName>
    <definedName name="BEx7ISO6LTCYYDK0J6IN4PG2P6SW" localSheetId="9" hidden="1">#REF!</definedName>
    <definedName name="BEx7ISO6LTCYYDK0J6IN4PG2P6SW" localSheetId="8" hidden="1">#REF!</definedName>
    <definedName name="BEx7ISO6LTCYYDK0J6IN4PG2P6SW" localSheetId="7" hidden="1">#REF!</definedName>
    <definedName name="BEx7ISO6LTCYYDK0J6IN4PG2P6SW" localSheetId="6" hidden="1">#REF!</definedName>
    <definedName name="BEx7ISO6LTCYYDK0J6IN4PG2P6SW" localSheetId="3" hidden="1">#REF!</definedName>
    <definedName name="BEx7ISO6LTCYYDK0J6IN4PG2P6SW" localSheetId="1" hidden="1">#REF!</definedName>
    <definedName name="BEx7ISO6LTCYYDK0J6IN4PG2P6SW" hidden="1">#REF!</definedName>
    <definedName name="BEx7IV2IJ5WT7UC0UG7WP0WF2JZI" localSheetId="16" hidden="1">#REF!</definedName>
    <definedName name="BEx7IV2IJ5WT7UC0UG7WP0WF2JZI" localSheetId="15" hidden="1">#REF!</definedName>
    <definedName name="BEx7IV2IJ5WT7UC0UG7WP0WF2JZI" localSheetId="14" hidden="1">#REF!</definedName>
    <definedName name="BEx7IV2IJ5WT7UC0UG7WP0WF2JZI" localSheetId="13" hidden="1">#REF!</definedName>
    <definedName name="BEx7IV2IJ5WT7UC0UG7WP0WF2JZI" localSheetId="12" hidden="1">#REF!</definedName>
    <definedName name="BEx7IV2IJ5WT7UC0UG7WP0WF2JZI" localSheetId="11" hidden="1">#REF!</definedName>
    <definedName name="BEx7IV2IJ5WT7UC0UG7WP0WF2JZI" localSheetId="10" hidden="1">#REF!</definedName>
    <definedName name="BEx7IV2IJ5WT7UC0UG7WP0WF2JZI" localSheetId="9" hidden="1">#REF!</definedName>
    <definedName name="BEx7IV2IJ5WT7UC0UG7WP0WF2JZI" localSheetId="8" hidden="1">#REF!</definedName>
    <definedName name="BEx7IV2IJ5WT7UC0UG7WP0WF2JZI" localSheetId="7" hidden="1">#REF!</definedName>
    <definedName name="BEx7IV2IJ5WT7UC0UG7WP0WF2JZI" localSheetId="6" hidden="1">#REF!</definedName>
    <definedName name="BEx7IV2IJ5WT7UC0UG7WP0WF2JZI" localSheetId="3" hidden="1">#REF!</definedName>
    <definedName name="BEx7IV2IJ5WT7UC0UG7WP0WF2JZI" localSheetId="1" hidden="1">#REF!</definedName>
    <definedName name="BEx7IV2IJ5WT7UC0UG7WP0WF2JZI" hidden="1">#REF!</definedName>
    <definedName name="BEx7IXGU74GE5E4S6W4Z13AR092Y" localSheetId="16" hidden="1">#REF!</definedName>
    <definedName name="BEx7IXGU74GE5E4S6W4Z13AR092Y" localSheetId="15" hidden="1">#REF!</definedName>
    <definedName name="BEx7IXGU74GE5E4S6W4Z13AR092Y" localSheetId="14" hidden="1">#REF!</definedName>
    <definedName name="BEx7IXGU74GE5E4S6W4Z13AR092Y" localSheetId="13" hidden="1">#REF!</definedName>
    <definedName name="BEx7IXGU74GE5E4S6W4Z13AR092Y" localSheetId="12" hidden="1">#REF!</definedName>
    <definedName name="BEx7IXGU74GE5E4S6W4Z13AR092Y" localSheetId="11" hidden="1">#REF!</definedName>
    <definedName name="BEx7IXGU74GE5E4S6W4Z13AR092Y" localSheetId="10" hidden="1">#REF!</definedName>
    <definedName name="BEx7IXGU74GE5E4S6W4Z13AR092Y" localSheetId="9" hidden="1">#REF!</definedName>
    <definedName name="BEx7IXGU74GE5E4S6W4Z13AR092Y" localSheetId="8" hidden="1">#REF!</definedName>
    <definedName name="BEx7IXGU74GE5E4S6W4Z13AR092Y" localSheetId="7" hidden="1">#REF!</definedName>
    <definedName name="BEx7IXGU74GE5E4S6W4Z13AR092Y" localSheetId="6" hidden="1">#REF!</definedName>
    <definedName name="BEx7IXGU74GE5E4S6W4Z13AR092Y" localSheetId="3" hidden="1">#REF!</definedName>
    <definedName name="BEx7IXGU74GE5E4S6W4Z13AR092Y" localSheetId="1" hidden="1">#REF!</definedName>
    <definedName name="BEx7IXGU74GE5E4S6W4Z13AR092Y" hidden="1">#REF!</definedName>
    <definedName name="BEx7J4YL8Q3BI1MLH16YYQ18IJRD" localSheetId="16" hidden="1">#REF!</definedName>
    <definedName name="BEx7J4YL8Q3BI1MLH16YYQ18IJRD" localSheetId="15" hidden="1">#REF!</definedName>
    <definedName name="BEx7J4YL8Q3BI1MLH16YYQ18IJRD" localSheetId="14" hidden="1">#REF!</definedName>
    <definedName name="BEx7J4YL8Q3BI1MLH16YYQ18IJRD" localSheetId="13" hidden="1">#REF!</definedName>
    <definedName name="BEx7J4YL8Q3BI1MLH16YYQ18IJRD" localSheetId="12" hidden="1">#REF!</definedName>
    <definedName name="BEx7J4YL8Q3BI1MLH16YYQ18IJRD" localSheetId="11" hidden="1">#REF!</definedName>
    <definedName name="BEx7J4YL8Q3BI1MLH16YYQ18IJRD" localSheetId="10" hidden="1">#REF!</definedName>
    <definedName name="BEx7J4YL8Q3BI1MLH16YYQ18IJRD" localSheetId="9" hidden="1">#REF!</definedName>
    <definedName name="BEx7J4YL8Q3BI1MLH16YYQ18IJRD" localSheetId="8" hidden="1">#REF!</definedName>
    <definedName name="BEx7J4YL8Q3BI1MLH16YYQ18IJRD" localSheetId="7" hidden="1">#REF!</definedName>
    <definedName name="BEx7J4YL8Q3BI1MLH16YYQ18IJRD" localSheetId="6" hidden="1">#REF!</definedName>
    <definedName name="BEx7J4YL8Q3BI1MLH16YYQ18IJRD" localSheetId="3" hidden="1">#REF!</definedName>
    <definedName name="BEx7J4YL8Q3BI1MLH16YYQ18IJRD" localSheetId="1" hidden="1">#REF!</definedName>
    <definedName name="BEx7J4YL8Q3BI1MLH16YYQ18IJRD" hidden="1">#REF!</definedName>
    <definedName name="BEx7J5K5QVUOXI6A663KUWL6PO3O" localSheetId="16" hidden="1">#REF!</definedName>
    <definedName name="BEx7J5K5QVUOXI6A663KUWL6PO3O" localSheetId="15" hidden="1">#REF!</definedName>
    <definedName name="BEx7J5K5QVUOXI6A663KUWL6PO3O" localSheetId="14" hidden="1">#REF!</definedName>
    <definedName name="BEx7J5K5QVUOXI6A663KUWL6PO3O" localSheetId="13" hidden="1">#REF!</definedName>
    <definedName name="BEx7J5K5QVUOXI6A663KUWL6PO3O" localSheetId="12" hidden="1">#REF!</definedName>
    <definedName name="BEx7J5K5QVUOXI6A663KUWL6PO3O" localSheetId="11" hidden="1">#REF!</definedName>
    <definedName name="BEx7J5K5QVUOXI6A663KUWL6PO3O" localSheetId="10" hidden="1">#REF!</definedName>
    <definedName name="BEx7J5K5QVUOXI6A663KUWL6PO3O" localSheetId="9" hidden="1">#REF!</definedName>
    <definedName name="BEx7J5K5QVUOXI6A663KUWL6PO3O" localSheetId="8" hidden="1">#REF!</definedName>
    <definedName name="BEx7J5K5QVUOXI6A663KUWL6PO3O" localSheetId="7" hidden="1">#REF!</definedName>
    <definedName name="BEx7J5K5QVUOXI6A663KUWL6PO3O" localSheetId="6" hidden="1">#REF!</definedName>
    <definedName name="BEx7J5K5QVUOXI6A663KUWL6PO3O" localSheetId="3" hidden="1">#REF!</definedName>
    <definedName name="BEx7J5K5QVUOXI6A663KUWL6PO3O" localSheetId="1" hidden="1">#REF!</definedName>
    <definedName name="BEx7J5K5QVUOXI6A663KUWL6PO3O" hidden="1">#REF!</definedName>
    <definedName name="BEx7JH3HGBPI07OHZ5LFYK0UFZQR" localSheetId="16" hidden="1">#REF!</definedName>
    <definedName name="BEx7JH3HGBPI07OHZ5LFYK0UFZQR" localSheetId="15" hidden="1">#REF!</definedName>
    <definedName name="BEx7JH3HGBPI07OHZ5LFYK0UFZQR" localSheetId="14" hidden="1">#REF!</definedName>
    <definedName name="BEx7JH3HGBPI07OHZ5LFYK0UFZQR" localSheetId="13" hidden="1">#REF!</definedName>
    <definedName name="BEx7JH3HGBPI07OHZ5LFYK0UFZQR" localSheetId="12" hidden="1">#REF!</definedName>
    <definedName name="BEx7JH3HGBPI07OHZ5LFYK0UFZQR" localSheetId="11" hidden="1">#REF!</definedName>
    <definedName name="BEx7JH3HGBPI07OHZ5LFYK0UFZQR" localSheetId="10" hidden="1">#REF!</definedName>
    <definedName name="BEx7JH3HGBPI07OHZ5LFYK0UFZQR" localSheetId="9" hidden="1">#REF!</definedName>
    <definedName name="BEx7JH3HGBPI07OHZ5LFYK0UFZQR" localSheetId="8" hidden="1">#REF!</definedName>
    <definedName name="BEx7JH3HGBPI07OHZ5LFYK0UFZQR" localSheetId="7" hidden="1">#REF!</definedName>
    <definedName name="BEx7JH3HGBPI07OHZ5LFYK0UFZQR" localSheetId="6" hidden="1">#REF!</definedName>
    <definedName name="BEx7JH3HGBPI07OHZ5LFYK0UFZQR" localSheetId="3" hidden="1">#REF!</definedName>
    <definedName name="BEx7JH3HGBPI07OHZ5LFYK0UFZQR" localSheetId="1" hidden="1">#REF!</definedName>
    <definedName name="BEx7JH3HGBPI07OHZ5LFYK0UFZQR" hidden="1">#REF!</definedName>
    <definedName name="BEx7JRL3MHRMVLQF3EN15MXRPN68" localSheetId="16" hidden="1">#REF!</definedName>
    <definedName name="BEx7JRL3MHRMVLQF3EN15MXRPN68" localSheetId="15" hidden="1">#REF!</definedName>
    <definedName name="BEx7JRL3MHRMVLQF3EN15MXRPN68" localSheetId="14" hidden="1">#REF!</definedName>
    <definedName name="BEx7JRL3MHRMVLQF3EN15MXRPN68" localSheetId="13" hidden="1">#REF!</definedName>
    <definedName name="BEx7JRL3MHRMVLQF3EN15MXRPN68" localSheetId="12" hidden="1">#REF!</definedName>
    <definedName name="BEx7JRL3MHRMVLQF3EN15MXRPN68" localSheetId="11" hidden="1">#REF!</definedName>
    <definedName name="BEx7JRL3MHRMVLQF3EN15MXRPN68" localSheetId="10" hidden="1">#REF!</definedName>
    <definedName name="BEx7JRL3MHRMVLQF3EN15MXRPN68" localSheetId="9" hidden="1">#REF!</definedName>
    <definedName name="BEx7JRL3MHRMVLQF3EN15MXRPN68" localSheetId="8" hidden="1">#REF!</definedName>
    <definedName name="BEx7JRL3MHRMVLQF3EN15MXRPN68" localSheetId="7" hidden="1">#REF!</definedName>
    <definedName name="BEx7JRL3MHRMVLQF3EN15MXRPN68" localSheetId="6" hidden="1">#REF!</definedName>
    <definedName name="BEx7JRL3MHRMVLQF3EN15MXRPN68" localSheetId="3" hidden="1">#REF!</definedName>
    <definedName name="BEx7JRL3MHRMVLQF3EN15MXRPN68" localSheetId="1" hidden="1">#REF!</definedName>
    <definedName name="BEx7JRL3MHRMVLQF3EN15MXRPN68" hidden="1">#REF!</definedName>
    <definedName name="BEx7JV194190CNM6WWGQ3UBJ3CHH" localSheetId="16" hidden="1">#REF!</definedName>
    <definedName name="BEx7JV194190CNM6WWGQ3UBJ3CHH" localSheetId="15" hidden="1">#REF!</definedName>
    <definedName name="BEx7JV194190CNM6WWGQ3UBJ3CHH" localSheetId="14" hidden="1">#REF!</definedName>
    <definedName name="BEx7JV194190CNM6WWGQ3UBJ3CHH" localSheetId="13" hidden="1">#REF!</definedName>
    <definedName name="BEx7JV194190CNM6WWGQ3UBJ3CHH" localSheetId="12" hidden="1">#REF!</definedName>
    <definedName name="BEx7JV194190CNM6WWGQ3UBJ3CHH" localSheetId="11" hidden="1">#REF!</definedName>
    <definedName name="BEx7JV194190CNM6WWGQ3UBJ3CHH" localSheetId="10" hidden="1">#REF!</definedName>
    <definedName name="BEx7JV194190CNM6WWGQ3UBJ3CHH" localSheetId="9" hidden="1">#REF!</definedName>
    <definedName name="BEx7JV194190CNM6WWGQ3UBJ3CHH" localSheetId="8" hidden="1">#REF!</definedName>
    <definedName name="BEx7JV194190CNM6WWGQ3UBJ3CHH" localSheetId="7" hidden="1">#REF!</definedName>
    <definedName name="BEx7JV194190CNM6WWGQ3UBJ3CHH" localSheetId="6" hidden="1">#REF!</definedName>
    <definedName name="BEx7JV194190CNM6WWGQ3UBJ3CHH" localSheetId="3" hidden="1">#REF!</definedName>
    <definedName name="BEx7JV194190CNM6WWGQ3UBJ3CHH" localSheetId="1" hidden="1">#REF!</definedName>
    <definedName name="BEx7JV194190CNM6WWGQ3UBJ3CHH" hidden="1">#REF!</definedName>
    <definedName name="BEx7JZJ4AE8AGMWPK3XPBTBUBZ48" localSheetId="16" hidden="1">#REF!</definedName>
    <definedName name="BEx7JZJ4AE8AGMWPK3XPBTBUBZ48" localSheetId="15" hidden="1">#REF!</definedName>
    <definedName name="BEx7JZJ4AE8AGMWPK3XPBTBUBZ48" localSheetId="14" hidden="1">#REF!</definedName>
    <definedName name="BEx7JZJ4AE8AGMWPK3XPBTBUBZ48" localSheetId="13" hidden="1">#REF!</definedName>
    <definedName name="BEx7JZJ4AE8AGMWPK3XPBTBUBZ48" localSheetId="12" hidden="1">#REF!</definedName>
    <definedName name="BEx7JZJ4AE8AGMWPK3XPBTBUBZ48" localSheetId="11" hidden="1">#REF!</definedName>
    <definedName name="BEx7JZJ4AE8AGMWPK3XPBTBUBZ48" localSheetId="10" hidden="1">#REF!</definedName>
    <definedName name="BEx7JZJ4AE8AGMWPK3XPBTBUBZ48" localSheetId="9" hidden="1">#REF!</definedName>
    <definedName name="BEx7JZJ4AE8AGMWPK3XPBTBUBZ48" localSheetId="8" hidden="1">#REF!</definedName>
    <definedName name="BEx7JZJ4AE8AGMWPK3XPBTBUBZ48" localSheetId="7" hidden="1">#REF!</definedName>
    <definedName name="BEx7JZJ4AE8AGMWPK3XPBTBUBZ48" localSheetId="6" hidden="1">#REF!</definedName>
    <definedName name="BEx7JZJ4AE8AGMWPK3XPBTBUBZ48" localSheetId="3" hidden="1">#REF!</definedName>
    <definedName name="BEx7JZJ4AE8AGMWPK3XPBTBUBZ48" localSheetId="1" hidden="1">#REF!</definedName>
    <definedName name="BEx7JZJ4AE8AGMWPK3XPBTBUBZ48" hidden="1">#REF!</definedName>
    <definedName name="BEx7K7GZ607XQOGB81A1HINBTGOZ" localSheetId="16" hidden="1">#REF!</definedName>
    <definedName name="BEx7K7GZ607XQOGB81A1HINBTGOZ" localSheetId="15" hidden="1">#REF!</definedName>
    <definedName name="BEx7K7GZ607XQOGB81A1HINBTGOZ" localSheetId="14" hidden="1">#REF!</definedName>
    <definedName name="BEx7K7GZ607XQOGB81A1HINBTGOZ" localSheetId="13" hidden="1">#REF!</definedName>
    <definedName name="BEx7K7GZ607XQOGB81A1HINBTGOZ" localSheetId="12" hidden="1">#REF!</definedName>
    <definedName name="BEx7K7GZ607XQOGB81A1HINBTGOZ" localSheetId="11" hidden="1">#REF!</definedName>
    <definedName name="BEx7K7GZ607XQOGB81A1HINBTGOZ" localSheetId="10" hidden="1">#REF!</definedName>
    <definedName name="BEx7K7GZ607XQOGB81A1HINBTGOZ" localSheetId="9" hidden="1">#REF!</definedName>
    <definedName name="BEx7K7GZ607XQOGB81A1HINBTGOZ" localSheetId="8" hidden="1">#REF!</definedName>
    <definedName name="BEx7K7GZ607XQOGB81A1HINBTGOZ" localSheetId="7" hidden="1">#REF!</definedName>
    <definedName name="BEx7K7GZ607XQOGB81A1HINBTGOZ" localSheetId="6" hidden="1">#REF!</definedName>
    <definedName name="BEx7K7GZ607XQOGB81A1HINBTGOZ" localSheetId="3" hidden="1">#REF!</definedName>
    <definedName name="BEx7K7GZ607XQOGB81A1HINBTGOZ" localSheetId="1" hidden="1">#REF!</definedName>
    <definedName name="BEx7K7GZ607XQOGB81A1HINBTGOZ" hidden="1">#REF!</definedName>
    <definedName name="BEx7KEYPBDXSNROH8M6CDCBN6B50" localSheetId="16" hidden="1">#REF!</definedName>
    <definedName name="BEx7KEYPBDXSNROH8M6CDCBN6B50" localSheetId="15" hidden="1">#REF!</definedName>
    <definedName name="BEx7KEYPBDXSNROH8M6CDCBN6B50" localSheetId="14" hidden="1">#REF!</definedName>
    <definedName name="BEx7KEYPBDXSNROH8M6CDCBN6B50" localSheetId="13" hidden="1">#REF!</definedName>
    <definedName name="BEx7KEYPBDXSNROH8M6CDCBN6B50" localSheetId="12" hidden="1">#REF!</definedName>
    <definedName name="BEx7KEYPBDXSNROH8M6CDCBN6B50" localSheetId="11" hidden="1">#REF!</definedName>
    <definedName name="BEx7KEYPBDXSNROH8M6CDCBN6B50" localSheetId="10" hidden="1">#REF!</definedName>
    <definedName name="BEx7KEYPBDXSNROH8M6CDCBN6B50" localSheetId="9" hidden="1">#REF!</definedName>
    <definedName name="BEx7KEYPBDXSNROH8M6CDCBN6B50" localSheetId="8" hidden="1">#REF!</definedName>
    <definedName name="BEx7KEYPBDXSNROH8M6CDCBN6B50" localSheetId="7" hidden="1">#REF!</definedName>
    <definedName name="BEx7KEYPBDXSNROH8M6CDCBN6B50" localSheetId="6" hidden="1">#REF!</definedName>
    <definedName name="BEx7KEYPBDXSNROH8M6CDCBN6B50" localSheetId="3" hidden="1">#REF!</definedName>
    <definedName name="BEx7KEYPBDXSNROH8M6CDCBN6B50" localSheetId="1" hidden="1">#REF!</definedName>
    <definedName name="BEx7KEYPBDXSNROH8M6CDCBN6B50" hidden="1">#REF!</definedName>
    <definedName name="BEx7KH7PZ0A6FSWA4LAN2CMZ0WSF" localSheetId="16" hidden="1">#REF!</definedName>
    <definedName name="BEx7KH7PZ0A6FSWA4LAN2CMZ0WSF" localSheetId="15" hidden="1">#REF!</definedName>
    <definedName name="BEx7KH7PZ0A6FSWA4LAN2CMZ0WSF" localSheetId="14" hidden="1">#REF!</definedName>
    <definedName name="BEx7KH7PZ0A6FSWA4LAN2CMZ0WSF" localSheetId="13" hidden="1">#REF!</definedName>
    <definedName name="BEx7KH7PZ0A6FSWA4LAN2CMZ0WSF" localSheetId="12" hidden="1">#REF!</definedName>
    <definedName name="BEx7KH7PZ0A6FSWA4LAN2CMZ0WSF" localSheetId="11" hidden="1">#REF!</definedName>
    <definedName name="BEx7KH7PZ0A6FSWA4LAN2CMZ0WSF" localSheetId="10" hidden="1">#REF!</definedName>
    <definedName name="BEx7KH7PZ0A6FSWA4LAN2CMZ0WSF" localSheetId="9" hidden="1">#REF!</definedName>
    <definedName name="BEx7KH7PZ0A6FSWA4LAN2CMZ0WSF" localSheetId="8" hidden="1">#REF!</definedName>
    <definedName name="BEx7KH7PZ0A6FSWA4LAN2CMZ0WSF" localSheetId="7" hidden="1">#REF!</definedName>
    <definedName name="BEx7KH7PZ0A6FSWA4LAN2CMZ0WSF" localSheetId="6" hidden="1">#REF!</definedName>
    <definedName name="BEx7KH7PZ0A6FSWA4LAN2CMZ0WSF" localSheetId="3" hidden="1">#REF!</definedName>
    <definedName name="BEx7KH7PZ0A6FSWA4LAN2CMZ0WSF" localSheetId="1" hidden="1">#REF!</definedName>
    <definedName name="BEx7KH7PZ0A6FSWA4LAN2CMZ0WSF" hidden="1">#REF!</definedName>
    <definedName name="BEx7KNCTL6VMNQP4MFMHOMV1WI1Y" localSheetId="16" hidden="1">#REF!</definedName>
    <definedName name="BEx7KNCTL6VMNQP4MFMHOMV1WI1Y" localSheetId="15" hidden="1">#REF!</definedName>
    <definedName name="BEx7KNCTL6VMNQP4MFMHOMV1WI1Y" localSheetId="14" hidden="1">#REF!</definedName>
    <definedName name="BEx7KNCTL6VMNQP4MFMHOMV1WI1Y" localSheetId="13" hidden="1">#REF!</definedName>
    <definedName name="BEx7KNCTL6VMNQP4MFMHOMV1WI1Y" localSheetId="12" hidden="1">#REF!</definedName>
    <definedName name="BEx7KNCTL6VMNQP4MFMHOMV1WI1Y" localSheetId="11" hidden="1">#REF!</definedName>
    <definedName name="BEx7KNCTL6VMNQP4MFMHOMV1WI1Y" localSheetId="10" hidden="1">#REF!</definedName>
    <definedName name="BEx7KNCTL6VMNQP4MFMHOMV1WI1Y" localSheetId="9" hidden="1">#REF!</definedName>
    <definedName name="BEx7KNCTL6VMNQP4MFMHOMV1WI1Y" localSheetId="8" hidden="1">#REF!</definedName>
    <definedName name="BEx7KNCTL6VMNQP4MFMHOMV1WI1Y" localSheetId="7" hidden="1">#REF!</definedName>
    <definedName name="BEx7KNCTL6VMNQP4MFMHOMV1WI1Y" localSheetId="6" hidden="1">#REF!</definedName>
    <definedName name="BEx7KNCTL6VMNQP4MFMHOMV1WI1Y" localSheetId="3" hidden="1">#REF!</definedName>
    <definedName name="BEx7KNCTL6VMNQP4MFMHOMV1WI1Y" localSheetId="1" hidden="1">#REF!</definedName>
    <definedName name="BEx7KNCTL6VMNQP4MFMHOMV1WI1Y" hidden="1">#REF!</definedName>
    <definedName name="BEx7KSAS8BZT6H8OQCZ5DNSTMO07" localSheetId="16" hidden="1">#REF!</definedName>
    <definedName name="BEx7KSAS8BZT6H8OQCZ5DNSTMO07" localSheetId="15" hidden="1">#REF!</definedName>
    <definedName name="BEx7KSAS8BZT6H8OQCZ5DNSTMO07" localSheetId="14" hidden="1">#REF!</definedName>
    <definedName name="BEx7KSAS8BZT6H8OQCZ5DNSTMO07" localSheetId="13" hidden="1">#REF!</definedName>
    <definedName name="BEx7KSAS8BZT6H8OQCZ5DNSTMO07" localSheetId="12" hidden="1">#REF!</definedName>
    <definedName name="BEx7KSAS8BZT6H8OQCZ5DNSTMO07" localSheetId="11" hidden="1">#REF!</definedName>
    <definedName name="BEx7KSAS8BZT6H8OQCZ5DNSTMO07" localSheetId="10" hidden="1">#REF!</definedName>
    <definedName name="BEx7KSAS8BZT6H8OQCZ5DNSTMO07" localSheetId="9" hidden="1">#REF!</definedName>
    <definedName name="BEx7KSAS8BZT6H8OQCZ5DNSTMO07" localSheetId="8" hidden="1">#REF!</definedName>
    <definedName name="BEx7KSAS8BZT6H8OQCZ5DNSTMO07" localSheetId="7" hidden="1">#REF!</definedName>
    <definedName name="BEx7KSAS8BZT6H8OQCZ5DNSTMO07" localSheetId="6" hidden="1">#REF!</definedName>
    <definedName name="BEx7KSAS8BZT6H8OQCZ5DNSTMO07" localSheetId="3" hidden="1">#REF!</definedName>
    <definedName name="BEx7KSAS8BZT6H8OQCZ5DNSTMO07" localSheetId="1" hidden="1">#REF!</definedName>
    <definedName name="BEx7KSAS8BZT6H8OQCZ5DNSTMO07" hidden="1">#REF!</definedName>
    <definedName name="BEx7KWHTBD21COXVI4HNEQH0Z3L8" localSheetId="16" hidden="1">#REF!</definedName>
    <definedName name="BEx7KWHTBD21COXVI4HNEQH0Z3L8" localSheetId="15" hidden="1">#REF!</definedName>
    <definedName name="BEx7KWHTBD21COXVI4HNEQH0Z3L8" localSheetId="14" hidden="1">#REF!</definedName>
    <definedName name="BEx7KWHTBD21COXVI4HNEQH0Z3L8" localSheetId="13" hidden="1">#REF!</definedName>
    <definedName name="BEx7KWHTBD21COXVI4HNEQH0Z3L8" localSheetId="12" hidden="1">#REF!</definedName>
    <definedName name="BEx7KWHTBD21COXVI4HNEQH0Z3L8" localSheetId="11" hidden="1">#REF!</definedName>
    <definedName name="BEx7KWHTBD21COXVI4HNEQH0Z3L8" localSheetId="10" hidden="1">#REF!</definedName>
    <definedName name="BEx7KWHTBD21COXVI4HNEQH0Z3L8" localSheetId="9" hidden="1">#REF!</definedName>
    <definedName name="BEx7KWHTBD21COXVI4HNEQH0Z3L8" localSheetId="8" hidden="1">#REF!</definedName>
    <definedName name="BEx7KWHTBD21COXVI4HNEQH0Z3L8" localSheetId="7" hidden="1">#REF!</definedName>
    <definedName name="BEx7KWHTBD21COXVI4HNEQH0Z3L8" localSheetId="6" hidden="1">#REF!</definedName>
    <definedName name="BEx7KWHTBD21COXVI4HNEQH0Z3L8" localSheetId="3" hidden="1">#REF!</definedName>
    <definedName name="BEx7KWHTBD21COXVI4HNEQH0Z3L8" localSheetId="1" hidden="1">#REF!</definedName>
    <definedName name="BEx7KWHTBD21COXVI4HNEQH0Z3L8" hidden="1">#REF!</definedName>
    <definedName name="BEx7KXUGRMRSUXCM97Z7VRZQ9JH2" localSheetId="16" hidden="1">#REF!</definedName>
    <definedName name="BEx7KXUGRMRSUXCM97Z7VRZQ9JH2" localSheetId="15" hidden="1">#REF!</definedName>
    <definedName name="BEx7KXUGRMRSUXCM97Z7VRZQ9JH2" localSheetId="14" hidden="1">#REF!</definedName>
    <definedName name="BEx7KXUGRMRSUXCM97Z7VRZQ9JH2" localSheetId="13" hidden="1">#REF!</definedName>
    <definedName name="BEx7KXUGRMRSUXCM97Z7VRZQ9JH2" localSheetId="12" hidden="1">#REF!</definedName>
    <definedName name="BEx7KXUGRMRSUXCM97Z7VRZQ9JH2" localSheetId="11" hidden="1">#REF!</definedName>
    <definedName name="BEx7KXUGRMRSUXCM97Z7VRZQ9JH2" localSheetId="10" hidden="1">#REF!</definedName>
    <definedName name="BEx7KXUGRMRSUXCM97Z7VRZQ9JH2" localSheetId="9" hidden="1">#REF!</definedName>
    <definedName name="BEx7KXUGRMRSUXCM97Z7VRZQ9JH2" localSheetId="8" hidden="1">#REF!</definedName>
    <definedName name="BEx7KXUGRMRSUXCM97Z7VRZQ9JH2" localSheetId="7" hidden="1">#REF!</definedName>
    <definedName name="BEx7KXUGRMRSUXCM97Z7VRZQ9JH2" localSheetId="6" hidden="1">#REF!</definedName>
    <definedName name="BEx7KXUGRMRSUXCM97Z7VRZQ9JH2" localSheetId="3" hidden="1">#REF!</definedName>
    <definedName name="BEx7KXUGRMRSUXCM97Z7VRZQ9JH2" localSheetId="1" hidden="1">#REF!</definedName>
    <definedName name="BEx7KXUGRMRSUXCM97Z7VRZQ9JH2" hidden="1">#REF!</definedName>
    <definedName name="BEx7L5C6U8MP6IZ67BD649WQYJEK" localSheetId="16" hidden="1">#REF!</definedName>
    <definedName name="BEx7L5C6U8MP6IZ67BD649WQYJEK" localSheetId="15" hidden="1">#REF!</definedName>
    <definedName name="BEx7L5C6U8MP6IZ67BD649WQYJEK" localSheetId="14" hidden="1">#REF!</definedName>
    <definedName name="BEx7L5C6U8MP6IZ67BD649WQYJEK" localSheetId="13" hidden="1">#REF!</definedName>
    <definedName name="BEx7L5C6U8MP6IZ67BD649WQYJEK" localSheetId="12" hidden="1">#REF!</definedName>
    <definedName name="BEx7L5C6U8MP6IZ67BD649WQYJEK" localSheetId="11" hidden="1">#REF!</definedName>
    <definedName name="BEx7L5C6U8MP6IZ67BD649WQYJEK" localSheetId="10" hidden="1">#REF!</definedName>
    <definedName name="BEx7L5C6U8MP6IZ67BD649WQYJEK" localSheetId="9" hidden="1">#REF!</definedName>
    <definedName name="BEx7L5C6U8MP6IZ67BD649WQYJEK" localSheetId="8" hidden="1">#REF!</definedName>
    <definedName name="BEx7L5C6U8MP6IZ67BD649WQYJEK" localSheetId="7" hidden="1">#REF!</definedName>
    <definedName name="BEx7L5C6U8MP6IZ67BD649WQYJEK" localSheetId="6" hidden="1">#REF!</definedName>
    <definedName name="BEx7L5C6U8MP6IZ67BD649WQYJEK" localSheetId="3" hidden="1">#REF!</definedName>
    <definedName name="BEx7L5C6U8MP6IZ67BD649WQYJEK" localSheetId="1" hidden="1">#REF!</definedName>
    <definedName name="BEx7L5C6U8MP6IZ67BD649WQYJEK" hidden="1">#REF!</definedName>
    <definedName name="BEx7L8HEYEVTATR0OG5JJO647KNI" localSheetId="16" hidden="1">#REF!</definedName>
    <definedName name="BEx7L8HEYEVTATR0OG5JJO647KNI" localSheetId="15" hidden="1">#REF!</definedName>
    <definedName name="BEx7L8HEYEVTATR0OG5JJO647KNI" localSheetId="14" hidden="1">#REF!</definedName>
    <definedName name="BEx7L8HEYEVTATR0OG5JJO647KNI" localSheetId="13" hidden="1">#REF!</definedName>
    <definedName name="BEx7L8HEYEVTATR0OG5JJO647KNI" localSheetId="12" hidden="1">#REF!</definedName>
    <definedName name="BEx7L8HEYEVTATR0OG5JJO647KNI" localSheetId="11" hidden="1">#REF!</definedName>
    <definedName name="BEx7L8HEYEVTATR0OG5JJO647KNI" localSheetId="10" hidden="1">#REF!</definedName>
    <definedName name="BEx7L8HEYEVTATR0OG5JJO647KNI" localSheetId="9" hidden="1">#REF!</definedName>
    <definedName name="BEx7L8HEYEVTATR0OG5JJO647KNI" localSheetId="8" hidden="1">#REF!</definedName>
    <definedName name="BEx7L8HEYEVTATR0OG5JJO647KNI" localSheetId="7" hidden="1">#REF!</definedName>
    <definedName name="BEx7L8HEYEVTATR0OG5JJO647KNI" localSheetId="6" hidden="1">#REF!</definedName>
    <definedName name="BEx7L8HEYEVTATR0OG5JJO647KNI" localSheetId="3" hidden="1">#REF!</definedName>
    <definedName name="BEx7L8HEYEVTATR0OG5JJO647KNI" localSheetId="1" hidden="1">#REF!</definedName>
    <definedName name="BEx7L8HEYEVTATR0OG5JJO647KNI" hidden="1">#REF!</definedName>
    <definedName name="BEx7L8XOV64OMS15ZFURFEUXLMWF" localSheetId="16" hidden="1">#REF!</definedName>
    <definedName name="BEx7L8XOV64OMS15ZFURFEUXLMWF" localSheetId="15" hidden="1">#REF!</definedName>
    <definedName name="BEx7L8XOV64OMS15ZFURFEUXLMWF" localSheetId="14" hidden="1">#REF!</definedName>
    <definedName name="BEx7L8XOV64OMS15ZFURFEUXLMWF" localSheetId="13" hidden="1">#REF!</definedName>
    <definedName name="BEx7L8XOV64OMS15ZFURFEUXLMWF" localSheetId="12" hidden="1">#REF!</definedName>
    <definedName name="BEx7L8XOV64OMS15ZFURFEUXLMWF" localSheetId="11" hidden="1">#REF!</definedName>
    <definedName name="BEx7L8XOV64OMS15ZFURFEUXLMWF" localSheetId="10" hidden="1">#REF!</definedName>
    <definedName name="BEx7L8XOV64OMS15ZFURFEUXLMWF" localSheetId="9" hidden="1">#REF!</definedName>
    <definedName name="BEx7L8XOV64OMS15ZFURFEUXLMWF" localSheetId="8" hidden="1">#REF!</definedName>
    <definedName name="BEx7L8XOV64OMS15ZFURFEUXLMWF" localSheetId="7" hidden="1">#REF!</definedName>
    <definedName name="BEx7L8XOV64OMS15ZFURFEUXLMWF" localSheetId="6" hidden="1">#REF!</definedName>
    <definedName name="BEx7L8XOV64OMS15ZFURFEUXLMWF" localSheetId="3" hidden="1">#REF!</definedName>
    <definedName name="BEx7L8XOV64OMS15ZFURFEUXLMWF" localSheetId="1" hidden="1">#REF!</definedName>
    <definedName name="BEx7L8XOV64OMS15ZFURFEUXLMWF" hidden="1">#REF!</definedName>
    <definedName name="BEx7LPF478MRAYB9TQ6LDML6O3BY" localSheetId="16" hidden="1">#REF!</definedName>
    <definedName name="BEx7LPF478MRAYB9TQ6LDML6O3BY" localSheetId="15" hidden="1">#REF!</definedName>
    <definedName name="BEx7LPF478MRAYB9TQ6LDML6O3BY" localSheetId="14" hidden="1">#REF!</definedName>
    <definedName name="BEx7LPF478MRAYB9TQ6LDML6O3BY" localSheetId="13" hidden="1">#REF!</definedName>
    <definedName name="BEx7LPF478MRAYB9TQ6LDML6O3BY" localSheetId="12" hidden="1">#REF!</definedName>
    <definedName name="BEx7LPF478MRAYB9TQ6LDML6O3BY" localSheetId="11" hidden="1">#REF!</definedName>
    <definedName name="BEx7LPF478MRAYB9TQ6LDML6O3BY" localSheetId="10" hidden="1">#REF!</definedName>
    <definedName name="BEx7LPF478MRAYB9TQ6LDML6O3BY" localSheetId="9" hidden="1">#REF!</definedName>
    <definedName name="BEx7LPF478MRAYB9TQ6LDML6O3BY" localSheetId="8" hidden="1">#REF!</definedName>
    <definedName name="BEx7LPF478MRAYB9TQ6LDML6O3BY" localSheetId="7" hidden="1">#REF!</definedName>
    <definedName name="BEx7LPF478MRAYB9TQ6LDML6O3BY" localSheetId="6" hidden="1">#REF!</definedName>
    <definedName name="BEx7LPF478MRAYB9TQ6LDML6O3BY" localSheetId="3" hidden="1">#REF!</definedName>
    <definedName name="BEx7LPF478MRAYB9TQ6LDML6O3BY" localSheetId="1" hidden="1">#REF!</definedName>
    <definedName name="BEx7LPF478MRAYB9TQ6LDML6O3BY" hidden="1">#REF!</definedName>
    <definedName name="BEx7LPV780NFCG1VX4EKJ29YXOLZ" localSheetId="16" hidden="1">#REF!</definedName>
    <definedName name="BEx7LPV780NFCG1VX4EKJ29YXOLZ" localSheetId="15" hidden="1">#REF!</definedName>
    <definedName name="BEx7LPV780NFCG1VX4EKJ29YXOLZ" localSheetId="14" hidden="1">#REF!</definedName>
    <definedName name="BEx7LPV780NFCG1VX4EKJ29YXOLZ" localSheetId="13" hidden="1">#REF!</definedName>
    <definedName name="BEx7LPV780NFCG1VX4EKJ29YXOLZ" localSheetId="12" hidden="1">#REF!</definedName>
    <definedName name="BEx7LPV780NFCG1VX4EKJ29YXOLZ" localSheetId="11" hidden="1">#REF!</definedName>
    <definedName name="BEx7LPV780NFCG1VX4EKJ29YXOLZ" localSheetId="10" hidden="1">#REF!</definedName>
    <definedName name="BEx7LPV780NFCG1VX4EKJ29YXOLZ" localSheetId="9" hidden="1">#REF!</definedName>
    <definedName name="BEx7LPV780NFCG1VX4EKJ29YXOLZ" localSheetId="8" hidden="1">#REF!</definedName>
    <definedName name="BEx7LPV780NFCG1VX4EKJ29YXOLZ" localSheetId="7" hidden="1">#REF!</definedName>
    <definedName name="BEx7LPV780NFCG1VX4EKJ29YXOLZ" localSheetId="6" hidden="1">#REF!</definedName>
    <definedName name="BEx7LPV780NFCG1VX4EKJ29YXOLZ" localSheetId="3" hidden="1">#REF!</definedName>
    <definedName name="BEx7LPV780NFCG1VX4EKJ29YXOLZ" localSheetId="1" hidden="1">#REF!</definedName>
    <definedName name="BEx7LPV780NFCG1VX4EKJ29YXOLZ" hidden="1">#REF!</definedName>
    <definedName name="BEx7LQ0PD30NJWOAYKPEYHM9J83B" localSheetId="16" hidden="1">#REF!</definedName>
    <definedName name="BEx7LQ0PD30NJWOAYKPEYHM9J83B" localSheetId="15" hidden="1">#REF!</definedName>
    <definedName name="BEx7LQ0PD30NJWOAYKPEYHM9J83B" localSheetId="14" hidden="1">#REF!</definedName>
    <definedName name="BEx7LQ0PD30NJWOAYKPEYHM9J83B" localSheetId="13" hidden="1">#REF!</definedName>
    <definedName name="BEx7LQ0PD30NJWOAYKPEYHM9J83B" localSheetId="12" hidden="1">#REF!</definedName>
    <definedName name="BEx7LQ0PD30NJWOAYKPEYHM9J83B" localSheetId="11" hidden="1">#REF!</definedName>
    <definedName name="BEx7LQ0PD30NJWOAYKPEYHM9J83B" localSheetId="10" hidden="1">#REF!</definedName>
    <definedName name="BEx7LQ0PD30NJWOAYKPEYHM9J83B" localSheetId="9" hidden="1">#REF!</definedName>
    <definedName name="BEx7LQ0PD30NJWOAYKPEYHM9J83B" localSheetId="8" hidden="1">#REF!</definedName>
    <definedName name="BEx7LQ0PD30NJWOAYKPEYHM9J83B" localSheetId="7" hidden="1">#REF!</definedName>
    <definedName name="BEx7LQ0PD30NJWOAYKPEYHM9J83B" localSheetId="6" hidden="1">#REF!</definedName>
    <definedName name="BEx7LQ0PD30NJWOAYKPEYHM9J83B" localSheetId="3" hidden="1">#REF!</definedName>
    <definedName name="BEx7LQ0PD30NJWOAYKPEYHM9J83B" localSheetId="1" hidden="1">#REF!</definedName>
    <definedName name="BEx7LQ0PD30NJWOAYKPEYHM9J83B" hidden="1">#REF!</definedName>
    <definedName name="BEx7M4EKEDHZ1ZZ91NDLSUNPUFPZ" localSheetId="16" hidden="1">#REF!</definedName>
    <definedName name="BEx7M4EKEDHZ1ZZ91NDLSUNPUFPZ" localSheetId="15" hidden="1">#REF!</definedName>
    <definedName name="BEx7M4EKEDHZ1ZZ91NDLSUNPUFPZ" localSheetId="14" hidden="1">#REF!</definedName>
    <definedName name="BEx7M4EKEDHZ1ZZ91NDLSUNPUFPZ" localSheetId="13" hidden="1">#REF!</definedName>
    <definedName name="BEx7M4EKEDHZ1ZZ91NDLSUNPUFPZ" localSheetId="12" hidden="1">#REF!</definedName>
    <definedName name="BEx7M4EKEDHZ1ZZ91NDLSUNPUFPZ" localSheetId="11" hidden="1">#REF!</definedName>
    <definedName name="BEx7M4EKEDHZ1ZZ91NDLSUNPUFPZ" localSheetId="10" hidden="1">#REF!</definedName>
    <definedName name="BEx7M4EKEDHZ1ZZ91NDLSUNPUFPZ" localSheetId="9" hidden="1">#REF!</definedName>
    <definedName name="BEx7M4EKEDHZ1ZZ91NDLSUNPUFPZ" localSheetId="8" hidden="1">#REF!</definedName>
    <definedName name="BEx7M4EKEDHZ1ZZ91NDLSUNPUFPZ" localSheetId="7" hidden="1">#REF!</definedName>
    <definedName name="BEx7M4EKEDHZ1ZZ91NDLSUNPUFPZ" localSheetId="6" hidden="1">#REF!</definedName>
    <definedName name="BEx7M4EKEDHZ1ZZ91NDLSUNPUFPZ" localSheetId="3" hidden="1">#REF!</definedName>
    <definedName name="BEx7M4EKEDHZ1ZZ91NDLSUNPUFPZ" localSheetId="1" hidden="1">#REF!</definedName>
    <definedName name="BEx7M4EKEDHZ1ZZ91NDLSUNPUFPZ" hidden="1">#REF!</definedName>
    <definedName name="BEx7MAUI1JJFDIJGDW4RWY5384LY" localSheetId="16" hidden="1">#REF!</definedName>
    <definedName name="BEx7MAUI1JJFDIJGDW4RWY5384LY" localSheetId="15" hidden="1">#REF!</definedName>
    <definedName name="BEx7MAUI1JJFDIJGDW4RWY5384LY" localSheetId="14" hidden="1">#REF!</definedName>
    <definedName name="BEx7MAUI1JJFDIJGDW4RWY5384LY" localSheetId="13" hidden="1">#REF!</definedName>
    <definedName name="BEx7MAUI1JJFDIJGDW4RWY5384LY" localSheetId="12" hidden="1">#REF!</definedName>
    <definedName name="BEx7MAUI1JJFDIJGDW4RWY5384LY" localSheetId="11" hidden="1">#REF!</definedName>
    <definedName name="BEx7MAUI1JJFDIJGDW4RWY5384LY" localSheetId="10" hidden="1">#REF!</definedName>
    <definedName name="BEx7MAUI1JJFDIJGDW4RWY5384LY" localSheetId="9" hidden="1">#REF!</definedName>
    <definedName name="BEx7MAUI1JJFDIJGDW4RWY5384LY" localSheetId="8" hidden="1">#REF!</definedName>
    <definedName name="BEx7MAUI1JJFDIJGDW4RWY5384LY" localSheetId="7" hidden="1">#REF!</definedName>
    <definedName name="BEx7MAUI1JJFDIJGDW4RWY5384LY" localSheetId="6" hidden="1">#REF!</definedName>
    <definedName name="BEx7MAUI1JJFDIJGDW4RWY5384LY" localSheetId="3" hidden="1">#REF!</definedName>
    <definedName name="BEx7MAUI1JJFDIJGDW4RWY5384LY" localSheetId="1" hidden="1">#REF!</definedName>
    <definedName name="BEx7MAUI1JJFDIJGDW4RWY5384LY" hidden="1">#REF!</definedName>
    <definedName name="BEx7MI1EW6N7FOBHWJLYC02TZSKR" localSheetId="16" hidden="1">#REF!</definedName>
    <definedName name="BEx7MI1EW6N7FOBHWJLYC02TZSKR" localSheetId="15" hidden="1">#REF!</definedName>
    <definedName name="BEx7MI1EW6N7FOBHWJLYC02TZSKR" localSheetId="14" hidden="1">#REF!</definedName>
    <definedName name="BEx7MI1EW6N7FOBHWJLYC02TZSKR" localSheetId="13" hidden="1">#REF!</definedName>
    <definedName name="BEx7MI1EW6N7FOBHWJLYC02TZSKR" localSheetId="12" hidden="1">#REF!</definedName>
    <definedName name="BEx7MI1EW6N7FOBHWJLYC02TZSKR" localSheetId="11" hidden="1">#REF!</definedName>
    <definedName name="BEx7MI1EW6N7FOBHWJLYC02TZSKR" localSheetId="10" hidden="1">#REF!</definedName>
    <definedName name="BEx7MI1EW6N7FOBHWJLYC02TZSKR" localSheetId="9" hidden="1">#REF!</definedName>
    <definedName name="BEx7MI1EW6N7FOBHWJLYC02TZSKR" localSheetId="8" hidden="1">#REF!</definedName>
    <definedName name="BEx7MI1EW6N7FOBHWJLYC02TZSKR" localSheetId="7" hidden="1">#REF!</definedName>
    <definedName name="BEx7MI1EW6N7FOBHWJLYC02TZSKR" localSheetId="6" hidden="1">#REF!</definedName>
    <definedName name="BEx7MI1EW6N7FOBHWJLYC02TZSKR" localSheetId="3" hidden="1">#REF!</definedName>
    <definedName name="BEx7MI1EW6N7FOBHWJLYC02TZSKR" localSheetId="1" hidden="1">#REF!</definedName>
    <definedName name="BEx7MI1EW6N7FOBHWJLYC02TZSKR" hidden="1">#REF!</definedName>
    <definedName name="BEx7MJZO3UKAMJ53UWOJ5ZD4GGMQ" localSheetId="16" hidden="1">#REF!</definedName>
    <definedName name="BEx7MJZO3UKAMJ53UWOJ5ZD4GGMQ" localSheetId="15" hidden="1">#REF!</definedName>
    <definedName name="BEx7MJZO3UKAMJ53UWOJ5ZD4GGMQ" localSheetId="14" hidden="1">#REF!</definedName>
    <definedName name="BEx7MJZO3UKAMJ53UWOJ5ZD4GGMQ" localSheetId="13" hidden="1">#REF!</definedName>
    <definedName name="BEx7MJZO3UKAMJ53UWOJ5ZD4GGMQ" localSheetId="12" hidden="1">#REF!</definedName>
    <definedName name="BEx7MJZO3UKAMJ53UWOJ5ZD4GGMQ" localSheetId="11" hidden="1">#REF!</definedName>
    <definedName name="BEx7MJZO3UKAMJ53UWOJ5ZD4GGMQ" localSheetId="10" hidden="1">#REF!</definedName>
    <definedName name="BEx7MJZO3UKAMJ53UWOJ5ZD4GGMQ" localSheetId="9" hidden="1">#REF!</definedName>
    <definedName name="BEx7MJZO3UKAMJ53UWOJ5ZD4GGMQ" localSheetId="8" hidden="1">#REF!</definedName>
    <definedName name="BEx7MJZO3UKAMJ53UWOJ5ZD4GGMQ" localSheetId="7" hidden="1">#REF!</definedName>
    <definedName name="BEx7MJZO3UKAMJ53UWOJ5ZD4GGMQ" localSheetId="6" hidden="1">#REF!</definedName>
    <definedName name="BEx7MJZO3UKAMJ53UWOJ5ZD4GGMQ" localSheetId="3" hidden="1">#REF!</definedName>
    <definedName name="BEx7MJZO3UKAMJ53UWOJ5ZD4GGMQ" localSheetId="1" hidden="1">#REF!</definedName>
    <definedName name="BEx7MJZO3UKAMJ53UWOJ5ZD4GGMQ" hidden="1">#REF!</definedName>
    <definedName name="BEx7MO17TZ6L4457Q12FYYLUUZAZ" localSheetId="16" hidden="1">#REF!</definedName>
    <definedName name="BEx7MO17TZ6L4457Q12FYYLUUZAZ" localSheetId="15" hidden="1">#REF!</definedName>
    <definedName name="BEx7MO17TZ6L4457Q12FYYLUUZAZ" localSheetId="14" hidden="1">#REF!</definedName>
    <definedName name="BEx7MO17TZ6L4457Q12FYYLUUZAZ" localSheetId="13" hidden="1">#REF!</definedName>
    <definedName name="BEx7MO17TZ6L4457Q12FYYLUUZAZ" localSheetId="12" hidden="1">#REF!</definedName>
    <definedName name="BEx7MO17TZ6L4457Q12FYYLUUZAZ" localSheetId="11" hidden="1">#REF!</definedName>
    <definedName name="BEx7MO17TZ6L4457Q12FYYLUUZAZ" localSheetId="10" hidden="1">#REF!</definedName>
    <definedName name="BEx7MO17TZ6L4457Q12FYYLUUZAZ" localSheetId="9" hidden="1">#REF!</definedName>
    <definedName name="BEx7MO17TZ6L4457Q12FYYLUUZAZ" localSheetId="8" hidden="1">#REF!</definedName>
    <definedName name="BEx7MO17TZ6L4457Q12FYYLUUZAZ" localSheetId="7" hidden="1">#REF!</definedName>
    <definedName name="BEx7MO17TZ6L4457Q12FYYLUUZAZ" localSheetId="6" hidden="1">#REF!</definedName>
    <definedName name="BEx7MO17TZ6L4457Q12FYYLUUZAZ" localSheetId="3" hidden="1">#REF!</definedName>
    <definedName name="BEx7MO17TZ6L4457Q12FYYLUUZAZ" localSheetId="1" hidden="1">#REF!</definedName>
    <definedName name="BEx7MO17TZ6L4457Q12FYYLUUZAZ" hidden="1">#REF!</definedName>
    <definedName name="BEx7MT4MFNXIVQGAT6D971GZW7CA" localSheetId="16" hidden="1">#REF!</definedName>
    <definedName name="BEx7MT4MFNXIVQGAT6D971GZW7CA" localSheetId="15" hidden="1">#REF!</definedName>
    <definedName name="BEx7MT4MFNXIVQGAT6D971GZW7CA" localSheetId="14" hidden="1">#REF!</definedName>
    <definedName name="BEx7MT4MFNXIVQGAT6D971GZW7CA" localSheetId="13" hidden="1">#REF!</definedName>
    <definedName name="BEx7MT4MFNXIVQGAT6D971GZW7CA" localSheetId="12" hidden="1">#REF!</definedName>
    <definedName name="BEx7MT4MFNXIVQGAT6D971GZW7CA" localSheetId="11" hidden="1">#REF!</definedName>
    <definedName name="BEx7MT4MFNXIVQGAT6D971GZW7CA" localSheetId="10" hidden="1">#REF!</definedName>
    <definedName name="BEx7MT4MFNXIVQGAT6D971GZW7CA" localSheetId="9" hidden="1">#REF!</definedName>
    <definedName name="BEx7MT4MFNXIVQGAT6D971GZW7CA" localSheetId="8" hidden="1">#REF!</definedName>
    <definedName name="BEx7MT4MFNXIVQGAT6D971GZW7CA" localSheetId="7" hidden="1">#REF!</definedName>
    <definedName name="BEx7MT4MFNXIVQGAT6D971GZW7CA" localSheetId="6" hidden="1">#REF!</definedName>
    <definedName name="BEx7MT4MFNXIVQGAT6D971GZW7CA" localSheetId="3" hidden="1">#REF!</definedName>
    <definedName name="BEx7MT4MFNXIVQGAT6D971GZW7CA" localSheetId="1" hidden="1">#REF!</definedName>
    <definedName name="BEx7MT4MFNXIVQGAT6D971GZW7CA" hidden="1">#REF!</definedName>
    <definedName name="BEx7MUMLPPX92MX7SA8S1PLONDL8" localSheetId="16" hidden="1">#REF!</definedName>
    <definedName name="BEx7MUMLPPX92MX7SA8S1PLONDL8" localSheetId="15" hidden="1">#REF!</definedName>
    <definedName name="BEx7MUMLPPX92MX7SA8S1PLONDL8" localSheetId="14" hidden="1">#REF!</definedName>
    <definedName name="BEx7MUMLPPX92MX7SA8S1PLONDL8" localSheetId="13" hidden="1">#REF!</definedName>
    <definedName name="BEx7MUMLPPX92MX7SA8S1PLONDL8" localSheetId="12" hidden="1">#REF!</definedName>
    <definedName name="BEx7MUMLPPX92MX7SA8S1PLONDL8" localSheetId="11" hidden="1">#REF!</definedName>
    <definedName name="BEx7MUMLPPX92MX7SA8S1PLONDL8" localSheetId="10" hidden="1">#REF!</definedName>
    <definedName name="BEx7MUMLPPX92MX7SA8S1PLONDL8" localSheetId="9" hidden="1">#REF!</definedName>
    <definedName name="BEx7MUMLPPX92MX7SA8S1PLONDL8" localSheetId="8" hidden="1">#REF!</definedName>
    <definedName name="BEx7MUMLPPX92MX7SA8S1PLONDL8" localSheetId="7" hidden="1">#REF!</definedName>
    <definedName name="BEx7MUMLPPX92MX7SA8S1PLONDL8" localSheetId="6" hidden="1">#REF!</definedName>
    <definedName name="BEx7MUMLPPX92MX7SA8S1PLONDL8" localSheetId="3" hidden="1">#REF!</definedName>
    <definedName name="BEx7MUMLPPX92MX7SA8S1PLONDL8" localSheetId="1" hidden="1">#REF!</definedName>
    <definedName name="BEx7MUMLPPX92MX7SA8S1PLONDL8" hidden="1">#REF!</definedName>
    <definedName name="BEx7MX0W532Q7CB4V6KFVC9WAOUI" localSheetId="16" hidden="1">#REF!</definedName>
    <definedName name="BEx7MX0W532Q7CB4V6KFVC9WAOUI" localSheetId="15" hidden="1">#REF!</definedName>
    <definedName name="BEx7MX0W532Q7CB4V6KFVC9WAOUI" localSheetId="14" hidden="1">#REF!</definedName>
    <definedName name="BEx7MX0W532Q7CB4V6KFVC9WAOUI" localSheetId="13" hidden="1">#REF!</definedName>
    <definedName name="BEx7MX0W532Q7CB4V6KFVC9WAOUI" localSheetId="12" hidden="1">#REF!</definedName>
    <definedName name="BEx7MX0W532Q7CB4V6KFVC9WAOUI" localSheetId="11" hidden="1">#REF!</definedName>
    <definedName name="BEx7MX0W532Q7CB4V6KFVC9WAOUI" localSheetId="10" hidden="1">#REF!</definedName>
    <definedName name="BEx7MX0W532Q7CB4V6KFVC9WAOUI" localSheetId="9" hidden="1">#REF!</definedName>
    <definedName name="BEx7MX0W532Q7CB4V6KFVC9WAOUI" localSheetId="8" hidden="1">#REF!</definedName>
    <definedName name="BEx7MX0W532Q7CB4V6KFVC9WAOUI" localSheetId="7" hidden="1">#REF!</definedName>
    <definedName name="BEx7MX0W532Q7CB4V6KFVC9WAOUI" localSheetId="6" hidden="1">#REF!</definedName>
    <definedName name="BEx7MX0W532Q7CB4V6KFVC9WAOUI" localSheetId="3" hidden="1">#REF!</definedName>
    <definedName name="BEx7MX0W532Q7CB4V6KFVC9WAOUI" localSheetId="1" hidden="1">#REF!</definedName>
    <definedName name="BEx7MX0W532Q7CB4V6KFVC9WAOUI" hidden="1">#REF!</definedName>
    <definedName name="BEx7NB403NE748IF75RXMWOFQ986" localSheetId="16" hidden="1">#REF!</definedName>
    <definedName name="BEx7NB403NE748IF75RXMWOFQ986" localSheetId="15" hidden="1">#REF!</definedName>
    <definedName name="BEx7NB403NE748IF75RXMWOFQ986" localSheetId="14" hidden="1">#REF!</definedName>
    <definedName name="BEx7NB403NE748IF75RXMWOFQ986" localSheetId="13" hidden="1">#REF!</definedName>
    <definedName name="BEx7NB403NE748IF75RXMWOFQ986" localSheetId="12" hidden="1">#REF!</definedName>
    <definedName name="BEx7NB403NE748IF75RXMWOFQ986" localSheetId="11" hidden="1">#REF!</definedName>
    <definedName name="BEx7NB403NE748IF75RXMWOFQ986" localSheetId="10" hidden="1">#REF!</definedName>
    <definedName name="BEx7NB403NE748IF75RXMWOFQ986" localSheetId="9" hidden="1">#REF!</definedName>
    <definedName name="BEx7NB403NE748IF75RXMWOFQ986" localSheetId="8" hidden="1">#REF!</definedName>
    <definedName name="BEx7NB403NE748IF75RXMWOFQ986" localSheetId="7" hidden="1">#REF!</definedName>
    <definedName name="BEx7NB403NE748IF75RXMWOFQ986" localSheetId="6" hidden="1">#REF!</definedName>
    <definedName name="BEx7NB403NE748IF75RXMWOFQ986" localSheetId="3" hidden="1">#REF!</definedName>
    <definedName name="BEx7NB403NE748IF75RXMWOFQ986" localSheetId="1" hidden="1">#REF!</definedName>
    <definedName name="BEx7NB403NE748IF75RXMWOFQ986" hidden="1">#REF!</definedName>
    <definedName name="BEx7NI062THZAM6I8AJWTFJL91CS" localSheetId="16" hidden="1">#REF!</definedName>
    <definedName name="BEx7NI062THZAM6I8AJWTFJL91CS" localSheetId="15" hidden="1">#REF!</definedName>
    <definedName name="BEx7NI062THZAM6I8AJWTFJL91CS" localSheetId="14" hidden="1">#REF!</definedName>
    <definedName name="BEx7NI062THZAM6I8AJWTFJL91CS" localSheetId="13" hidden="1">#REF!</definedName>
    <definedName name="BEx7NI062THZAM6I8AJWTFJL91CS" localSheetId="12" hidden="1">#REF!</definedName>
    <definedName name="BEx7NI062THZAM6I8AJWTFJL91CS" localSheetId="11" hidden="1">#REF!</definedName>
    <definedName name="BEx7NI062THZAM6I8AJWTFJL91CS" localSheetId="10" hidden="1">#REF!</definedName>
    <definedName name="BEx7NI062THZAM6I8AJWTFJL91CS" localSheetId="9" hidden="1">#REF!</definedName>
    <definedName name="BEx7NI062THZAM6I8AJWTFJL91CS" localSheetId="8" hidden="1">#REF!</definedName>
    <definedName name="BEx7NI062THZAM6I8AJWTFJL91CS" localSheetId="7" hidden="1">#REF!</definedName>
    <definedName name="BEx7NI062THZAM6I8AJWTFJL91CS" localSheetId="6" hidden="1">#REF!</definedName>
    <definedName name="BEx7NI062THZAM6I8AJWTFJL91CS" localSheetId="3" hidden="1">#REF!</definedName>
    <definedName name="BEx7NI062THZAM6I8AJWTFJL91CS" localSheetId="1" hidden="1">#REF!</definedName>
    <definedName name="BEx7NI062THZAM6I8AJWTFJL91CS" hidden="1">#REF!</definedName>
    <definedName name="BEx904S75BPRYMHF0083JF7ES4NG" localSheetId="16" hidden="1">#REF!</definedName>
    <definedName name="BEx904S75BPRYMHF0083JF7ES4NG" localSheetId="15" hidden="1">#REF!</definedName>
    <definedName name="BEx904S75BPRYMHF0083JF7ES4NG" localSheetId="14" hidden="1">#REF!</definedName>
    <definedName name="BEx904S75BPRYMHF0083JF7ES4NG" localSheetId="13" hidden="1">#REF!</definedName>
    <definedName name="BEx904S75BPRYMHF0083JF7ES4NG" localSheetId="12" hidden="1">#REF!</definedName>
    <definedName name="BEx904S75BPRYMHF0083JF7ES4NG" localSheetId="11" hidden="1">#REF!</definedName>
    <definedName name="BEx904S75BPRYMHF0083JF7ES4NG" localSheetId="10" hidden="1">#REF!</definedName>
    <definedName name="BEx904S75BPRYMHF0083JF7ES4NG" localSheetId="9" hidden="1">#REF!</definedName>
    <definedName name="BEx904S75BPRYMHF0083JF7ES4NG" localSheetId="8" hidden="1">#REF!</definedName>
    <definedName name="BEx904S75BPRYMHF0083JF7ES4NG" localSheetId="7" hidden="1">#REF!</definedName>
    <definedName name="BEx904S75BPRYMHF0083JF7ES4NG" localSheetId="6" hidden="1">#REF!</definedName>
    <definedName name="BEx904S75BPRYMHF0083JF7ES4NG" localSheetId="3" hidden="1">#REF!</definedName>
    <definedName name="BEx904S75BPRYMHF0083JF7ES4NG" localSheetId="1" hidden="1">#REF!</definedName>
    <definedName name="BEx904S75BPRYMHF0083JF7ES4NG" hidden="1">#REF!</definedName>
    <definedName name="BEx90HDD4RWF7JZGA8GCGG7D63MG" localSheetId="16" hidden="1">#REF!</definedName>
    <definedName name="BEx90HDD4RWF7JZGA8GCGG7D63MG" localSheetId="15" hidden="1">#REF!</definedName>
    <definedName name="BEx90HDD4RWF7JZGA8GCGG7D63MG" localSheetId="14" hidden="1">#REF!</definedName>
    <definedName name="BEx90HDD4RWF7JZGA8GCGG7D63MG" localSheetId="13" hidden="1">#REF!</definedName>
    <definedName name="BEx90HDD4RWF7JZGA8GCGG7D63MG" localSheetId="12" hidden="1">#REF!</definedName>
    <definedName name="BEx90HDD4RWF7JZGA8GCGG7D63MG" localSheetId="11" hidden="1">#REF!</definedName>
    <definedName name="BEx90HDD4RWF7JZGA8GCGG7D63MG" localSheetId="10" hidden="1">#REF!</definedName>
    <definedName name="BEx90HDD4RWF7JZGA8GCGG7D63MG" localSheetId="9" hidden="1">#REF!</definedName>
    <definedName name="BEx90HDD4RWF7JZGA8GCGG7D63MG" localSheetId="8" hidden="1">#REF!</definedName>
    <definedName name="BEx90HDD4RWF7JZGA8GCGG7D63MG" localSheetId="7" hidden="1">#REF!</definedName>
    <definedName name="BEx90HDD4RWF7JZGA8GCGG7D63MG" localSheetId="6" hidden="1">#REF!</definedName>
    <definedName name="BEx90HDD4RWF7JZGA8GCGG7D63MG" localSheetId="3" hidden="1">#REF!</definedName>
    <definedName name="BEx90HDD4RWF7JZGA8GCGG7D63MG" localSheetId="1" hidden="1">#REF!</definedName>
    <definedName name="BEx90HDD4RWF7JZGA8GCGG7D63MG" hidden="1">#REF!</definedName>
    <definedName name="BEx90HO6UVMFVSV8U0YBZFHNCL38" localSheetId="16" hidden="1">#REF!</definedName>
    <definedName name="BEx90HO6UVMFVSV8U0YBZFHNCL38" localSheetId="15" hidden="1">#REF!</definedName>
    <definedName name="BEx90HO6UVMFVSV8U0YBZFHNCL38" localSheetId="14" hidden="1">#REF!</definedName>
    <definedName name="BEx90HO6UVMFVSV8U0YBZFHNCL38" localSheetId="13" hidden="1">#REF!</definedName>
    <definedName name="BEx90HO6UVMFVSV8U0YBZFHNCL38" localSheetId="12" hidden="1">#REF!</definedName>
    <definedName name="BEx90HO6UVMFVSV8U0YBZFHNCL38" localSheetId="11" hidden="1">#REF!</definedName>
    <definedName name="BEx90HO6UVMFVSV8U0YBZFHNCL38" localSheetId="10" hidden="1">#REF!</definedName>
    <definedName name="BEx90HO6UVMFVSV8U0YBZFHNCL38" localSheetId="9" hidden="1">#REF!</definedName>
    <definedName name="BEx90HO6UVMFVSV8U0YBZFHNCL38" localSheetId="8" hidden="1">#REF!</definedName>
    <definedName name="BEx90HO6UVMFVSV8U0YBZFHNCL38" localSheetId="7" hidden="1">#REF!</definedName>
    <definedName name="BEx90HO6UVMFVSV8U0YBZFHNCL38" localSheetId="6" hidden="1">#REF!</definedName>
    <definedName name="BEx90HO6UVMFVSV8U0YBZFHNCL38" localSheetId="3" hidden="1">#REF!</definedName>
    <definedName name="BEx90HO6UVMFVSV8U0YBZFHNCL38" localSheetId="1" hidden="1">#REF!</definedName>
    <definedName name="BEx90HO6UVMFVSV8U0YBZFHNCL38" hidden="1">#REF!</definedName>
    <definedName name="BEx90VGH5H09ON2QXYC9WIIEU98T" localSheetId="16" hidden="1">#REF!</definedName>
    <definedName name="BEx90VGH5H09ON2QXYC9WIIEU98T" localSheetId="15" hidden="1">#REF!</definedName>
    <definedName name="BEx90VGH5H09ON2QXYC9WIIEU98T" localSheetId="14" hidden="1">#REF!</definedName>
    <definedName name="BEx90VGH5H09ON2QXYC9WIIEU98T" localSheetId="13" hidden="1">#REF!</definedName>
    <definedName name="BEx90VGH5H09ON2QXYC9WIIEU98T" localSheetId="12" hidden="1">#REF!</definedName>
    <definedName name="BEx90VGH5H09ON2QXYC9WIIEU98T" localSheetId="11" hidden="1">#REF!</definedName>
    <definedName name="BEx90VGH5H09ON2QXYC9WIIEU98T" localSheetId="10" hidden="1">#REF!</definedName>
    <definedName name="BEx90VGH5H09ON2QXYC9WIIEU98T" localSheetId="9" hidden="1">#REF!</definedName>
    <definedName name="BEx90VGH5H09ON2QXYC9WIIEU98T" localSheetId="8" hidden="1">#REF!</definedName>
    <definedName name="BEx90VGH5H09ON2QXYC9WIIEU98T" localSheetId="7" hidden="1">#REF!</definedName>
    <definedName name="BEx90VGH5H09ON2QXYC9WIIEU98T" localSheetId="6" hidden="1">#REF!</definedName>
    <definedName name="BEx90VGH5H09ON2QXYC9WIIEU98T" localSheetId="3" hidden="1">#REF!</definedName>
    <definedName name="BEx90VGH5H09ON2QXYC9WIIEU98T" localSheetId="1" hidden="1">#REF!</definedName>
    <definedName name="BEx90VGH5H09ON2QXYC9WIIEU98T" hidden="1">#REF!</definedName>
    <definedName name="BEx9157279000SVN5XNWQ99JY0WU" localSheetId="16" hidden="1">#REF!</definedName>
    <definedName name="BEx9157279000SVN5XNWQ99JY0WU" localSheetId="15" hidden="1">#REF!</definedName>
    <definedName name="BEx9157279000SVN5XNWQ99JY0WU" localSheetId="14" hidden="1">#REF!</definedName>
    <definedName name="BEx9157279000SVN5XNWQ99JY0WU" localSheetId="13" hidden="1">#REF!</definedName>
    <definedName name="BEx9157279000SVN5XNWQ99JY0WU" localSheetId="12" hidden="1">#REF!</definedName>
    <definedName name="BEx9157279000SVN5XNWQ99JY0WU" localSheetId="11" hidden="1">#REF!</definedName>
    <definedName name="BEx9157279000SVN5XNWQ99JY0WU" localSheetId="10" hidden="1">#REF!</definedName>
    <definedName name="BEx9157279000SVN5XNWQ99JY0WU" localSheetId="9" hidden="1">#REF!</definedName>
    <definedName name="BEx9157279000SVN5XNWQ99JY0WU" localSheetId="8" hidden="1">#REF!</definedName>
    <definedName name="BEx9157279000SVN5XNWQ99JY0WU" localSheetId="7" hidden="1">#REF!</definedName>
    <definedName name="BEx9157279000SVN5XNWQ99JY0WU" localSheetId="6" hidden="1">#REF!</definedName>
    <definedName name="BEx9157279000SVN5XNWQ99JY0WU" localSheetId="3" hidden="1">#REF!</definedName>
    <definedName name="BEx9157279000SVN5XNWQ99JY0WU" localSheetId="1" hidden="1">#REF!</definedName>
    <definedName name="BEx9157279000SVN5XNWQ99JY0WU" hidden="1">#REF!</definedName>
    <definedName name="BEx9175B70QXYAU5A8DJPGZQ46L9" localSheetId="16" hidden="1">#REF!</definedName>
    <definedName name="BEx9175B70QXYAU5A8DJPGZQ46L9" localSheetId="15" hidden="1">#REF!</definedName>
    <definedName name="BEx9175B70QXYAU5A8DJPGZQ46L9" localSheetId="14" hidden="1">#REF!</definedName>
    <definedName name="BEx9175B70QXYAU5A8DJPGZQ46L9" localSheetId="13" hidden="1">#REF!</definedName>
    <definedName name="BEx9175B70QXYAU5A8DJPGZQ46L9" localSheetId="12" hidden="1">#REF!</definedName>
    <definedName name="BEx9175B70QXYAU5A8DJPGZQ46L9" localSheetId="11" hidden="1">#REF!</definedName>
    <definedName name="BEx9175B70QXYAU5A8DJPGZQ46L9" localSheetId="10" hidden="1">#REF!</definedName>
    <definedName name="BEx9175B70QXYAU5A8DJPGZQ46L9" localSheetId="9" hidden="1">#REF!</definedName>
    <definedName name="BEx9175B70QXYAU5A8DJPGZQ46L9" localSheetId="8" hidden="1">#REF!</definedName>
    <definedName name="BEx9175B70QXYAU5A8DJPGZQ46L9" localSheetId="7" hidden="1">#REF!</definedName>
    <definedName name="BEx9175B70QXYAU5A8DJPGZQ46L9" localSheetId="6" hidden="1">#REF!</definedName>
    <definedName name="BEx9175B70QXYAU5A8DJPGZQ46L9" localSheetId="3" hidden="1">#REF!</definedName>
    <definedName name="BEx9175B70QXYAU5A8DJPGZQ46L9" localSheetId="1" hidden="1">#REF!</definedName>
    <definedName name="BEx9175B70QXYAU5A8DJPGZQ46L9" hidden="1">#REF!</definedName>
    <definedName name="BEx91AQQRTV87AO27VWHSFZAD4ZR" localSheetId="16" hidden="1">#REF!</definedName>
    <definedName name="BEx91AQQRTV87AO27VWHSFZAD4ZR" localSheetId="15" hidden="1">#REF!</definedName>
    <definedName name="BEx91AQQRTV87AO27VWHSFZAD4ZR" localSheetId="14" hidden="1">#REF!</definedName>
    <definedName name="BEx91AQQRTV87AO27VWHSFZAD4ZR" localSheetId="13" hidden="1">#REF!</definedName>
    <definedName name="BEx91AQQRTV87AO27VWHSFZAD4ZR" localSheetId="12" hidden="1">#REF!</definedName>
    <definedName name="BEx91AQQRTV87AO27VWHSFZAD4ZR" localSheetId="11" hidden="1">#REF!</definedName>
    <definedName name="BEx91AQQRTV87AO27VWHSFZAD4ZR" localSheetId="10" hidden="1">#REF!</definedName>
    <definedName name="BEx91AQQRTV87AO27VWHSFZAD4ZR" localSheetId="9" hidden="1">#REF!</definedName>
    <definedName name="BEx91AQQRTV87AO27VWHSFZAD4ZR" localSheetId="8" hidden="1">#REF!</definedName>
    <definedName name="BEx91AQQRTV87AO27VWHSFZAD4ZR" localSheetId="7" hidden="1">#REF!</definedName>
    <definedName name="BEx91AQQRTV87AO27VWHSFZAD4ZR" localSheetId="6" hidden="1">#REF!</definedName>
    <definedName name="BEx91AQQRTV87AO27VWHSFZAD4ZR" localSheetId="3" hidden="1">#REF!</definedName>
    <definedName name="BEx91AQQRTV87AO27VWHSFZAD4ZR" localSheetId="1" hidden="1">#REF!</definedName>
    <definedName name="BEx91AQQRTV87AO27VWHSFZAD4ZR" hidden="1">#REF!</definedName>
    <definedName name="BEx91L8FLL5CWLA2CDHKCOMGVDZN" localSheetId="16" hidden="1">#REF!</definedName>
    <definedName name="BEx91L8FLL5CWLA2CDHKCOMGVDZN" localSheetId="15" hidden="1">#REF!</definedName>
    <definedName name="BEx91L8FLL5CWLA2CDHKCOMGVDZN" localSheetId="14" hidden="1">#REF!</definedName>
    <definedName name="BEx91L8FLL5CWLA2CDHKCOMGVDZN" localSheetId="13" hidden="1">#REF!</definedName>
    <definedName name="BEx91L8FLL5CWLA2CDHKCOMGVDZN" localSheetId="12" hidden="1">#REF!</definedName>
    <definedName name="BEx91L8FLL5CWLA2CDHKCOMGVDZN" localSheetId="11" hidden="1">#REF!</definedName>
    <definedName name="BEx91L8FLL5CWLA2CDHKCOMGVDZN" localSheetId="10" hidden="1">#REF!</definedName>
    <definedName name="BEx91L8FLL5CWLA2CDHKCOMGVDZN" localSheetId="9" hidden="1">#REF!</definedName>
    <definedName name="BEx91L8FLL5CWLA2CDHKCOMGVDZN" localSheetId="8" hidden="1">#REF!</definedName>
    <definedName name="BEx91L8FLL5CWLA2CDHKCOMGVDZN" localSheetId="7" hidden="1">#REF!</definedName>
    <definedName name="BEx91L8FLL5CWLA2CDHKCOMGVDZN" localSheetId="6" hidden="1">#REF!</definedName>
    <definedName name="BEx91L8FLL5CWLA2CDHKCOMGVDZN" localSheetId="3" hidden="1">#REF!</definedName>
    <definedName name="BEx91L8FLL5CWLA2CDHKCOMGVDZN" localSheetId="1" hidden="1">#REF!</definedName>
    <definedName name="BEx91L8FLL5CWLA2CDHKCOMGVDZN" hidden="1">#REF!</definedName>
    <definedName name="BEx91OTVH9ZDBC3QTORU8RZX4EOC" localSheetId="16" hidden="1">#REF!</definedName>
    <definedName name="BEx91OTVH9ZDBC3QTORU8RZX4EOC" localSheetId="15" hidden="1">#REF!</definedName>
    <definedName name="BEx91OTVH9ZDBC3QTORU8RZX4EOC" localSheetId="14" hidden="1">#REF!</definedName>
    <definedName name="BEx91OTVH9ZDBC3QTORU8RZX4EOC" localSheetId="13" hidden="1">#REF!</definedName>
    <definedName name="BEx91OTVH9ZDBC3QTORU8RZX4EOC" localSheetId="12" hidden="1">#REF!</definedName>
    <definedName name="BEx91OTVH9ZDBC3QTORU8RZX4EOC" localSheetId="11" hidden="1">#REF!</definedName>
    <definedName name="BEx91OTVH9ZDBC3QTORU8RZX4EOC" localSheetId="10" hidden="1">#REF!</definedName>
    <definedName name="BEx91OTVH9ZDBC3QTORU8RZX4EOC" localSheetId="9" hidden="1">#REF!</definedName>
    <definedName name="BEx91OTVH9ZDBC3QTORU8RZX4EOC" localSheetId="8" hidden="1">#REF!</definedName>
    <definedName name="BEx91OTVH9ZDBC3QTORU8RZX4EOC" localSheetId="7" hidden="1">#REF!</definedName>
    <definedName name="BEx91OTVH9ZDBC3QTORU8RZX4EOC" localSheetId="6" hidden="1">#REF!</definedName>
    <definedName name="BEx91OTVH9ZDBC3QTORU8RZX4EOC" localSheetId="3" hidden="1">#REF!</definedName>
    <definedName name="BEx91OTVH9ZDBC3QTORU8RZX4EOC" localSheetId="1" hidden="1">#REF!</definedName>
    <definedName name="BEx91OTVH9ZDBC3QTORU8RZX4EOC" hidden="1">#REF!</definedName>
    <definedName name="BEx91QH5JRZKQP1GPN2SQMR3CKAG" localSheetId="16" hidden="1">#REF!</definedName>
    <definedName name="BEx91QH5JRZKQP1GPN2SQMR3CKAG" localSheetId="15" hidden="1">#REF!</definedName>
    <definedName name="BEx91QH5JRZKQP1GPN2SQMR3CKAG" localSheetId="14" hidden="1">#REF!</definedName>
    <definedName name="BEx91QH5JRZKQP1GPN2SQMR3CKAG" localSheetId="13" hidden="1">#REF!</definedName>
    <definedName name="BEx91QH5JRZKQP1GPN2SQMR3CKAG" localSheetId="12" hidden="1">#REF!</definedName>
    <definedName name="BEx91QH5JRZKQP1GPN2SQMR3CKAG" localSheetId="11" hidden="1">#REF!</definedName>
    <definedName name="BEx91QH5JRZKQP1GPN2SQMR3CKAG" localSheetId="10" hidden="1">#REF!</definedName>
    <definedName name="BEx91QH5JRZKQP1GPN2SQMR3CKAG" localSheetId="9" hidden="1">#REF!</definedName>
    <definedName name="BEx91QH5JRZKQP1GPN2SQMR3CKAG" localSheetId="8" hidden="1">#REF!</definedName>
    <definedName name="BEx91QH5JRZKQP1GPN2SQMR3CKAG" localSheetId="7" hidden="1">#REF!</definedName>
    <definedName name="BEx91QH5JRZKQP1GPN2SQMR3CKAG" localSheetId="6" hidden="1">#REF!</definedName>
    <definedName name="BEx91QH5JRZKQP1GPN2SQMR3CKAG" localSheetId="3" hidden="1">#REF!</definedName>
    <definedName name="BEx91QH5JRZKQP1GPN2SQMR3CKAG" localSheetId="1" hidden="1">#REF!</definedName>
    <definedName name="BEx91QH5JRZKQP1GPN2SQMR3CKAG" hidden="1">#REF!</definedName>
    <definedName name="BEx91ROALDNHO7FI4X8L61RH4UJE" localSheetId="16" hidden="1">#REF!</definedName>
    <definedName name="BEx91ROALDNHO7FI4X8L61RH4UJE" localSheetId="15" hidden="1">#REF!</definedName>
    <definedName name="BEx91ROALDNHO7FI4X8L61RH4UJE" localSheetId="14" hidden="1">#REF!</definedName>
    <definedName name="BEx91ROALDNHO7FI4X8L61RH4UJE" localSheetId="13" hidden="1">#REF!</definedName>
    <definedName name="BEx91ROALDNHO7FI4X8L61RH4UJE" localSheetId="12" hidden="1">#REF!</definedName>
    <definedName name="BEx91ROALDNHO7FI4X8L61RH4UJE" localSheetId="11" hidden="1">#REF!</definedName>
    <definedName name="BEx91ROALDNHO7FI4X8L61RH4UJE" localSheetId="10" hidden="1">#REF!</definedName>
    <definedName name="BEx91ROALDNHO7FI4X8L61RH4UJE" localSheetId="9" hidden="1">#REF!</definedName>
    <definedName name="BEx91ROALDNHO7FI4X8L61RH4UJE" localSheetId="8" hidden="1">#REF!</definedName>
    <definedName name="BEx91ROALDNHO7FI4X8L61RH4UJE" localSheetId="7" hidden="1">#REF!</definedName>
    <definedName name="BEx91ROALDNHO7FI4X8L61RH4UJE" localSheetId="6" hidden="1">#REF!</definedName>
    <definedName name="BEx91ROALDNHO7FI4X8L61RH4UJE" localSheetId="3" hidden="1">#REF!</definedName>
    <definedName name="BEx91ROALDNHO7FI4X8L61RH4UJE" localSheetId="1" hidden="1">#REF!</definedName>
    <definedName name="BEx91ROALDNHO7FI4X8L61RH4UJE" hidden="1">#REF!</definedName>
    <definedName name="BEx91TMID71GVYH0U16QM1RV3PX0" localSheetId="16" hidden="1">#REF!</definedName>
    <definedName name="BEx91TMID71GVYH0U16QM1RV3PX0" localSheetId="15" hidden="1">#REF!</definedName>
    <definedName name="BEx91TMID71GVYH0U16QM1RV3PX0" localSheetId="14" hidden="1">#REF!</definedName>
    <definedName name="BEx91TMID71GVYH0U16QM1RV3PX0" localSheetId="13" hidden="1">#REF!</definedName>
    <definedName name="BEx91TMID71GVYH0U16QM1RV3PX0" localSheetId="12" hidden="1">#REF!</definedName>
    <definedName name="BEx91TMID71GVYH0U16QM1RV3PX0" localSheetId="11" hidden="1">#REF!</definedName>
    <definedName name="BEx91TMID71GVYH0U16QM1RV3PX0" localSheetId="10" hidden="1">#REF!</definedName>
    <definedName name="BEx91TMID71GVYH0U16QM1RV3PX0" localSheetId="9" hidden="1">#REF!</definedName>
    <definedName name="BEx91TMID71GVYH0U16QM1RV3PX0" localSheetId="8" hidden="1">#REF!</definedName>
    <definedName name="BEx91TMID71GVYH0U16QM1RV3PX0" localSheetId="7" hidden="1">#REF!</definedName>
    <definedName name="BEx91TMID71GVYH0U16QM1RV3PX0" localSheetId="6" hidden="1">#REF!</definedName>
    <definedName name="BEx91TMID71GVYH0U16QM1RV3PX0" localSheetId="3" hidden="1">#REF!</definedName>
    <definedName name="BEx91TMID71GVYH0U16QM1RV3PX0" localSheetId="1" hidden="1">#REF!</definedName>
    <definedName name="BEx91TMID71GVYH0U16QM1RV3PX0" hidden="1">#REF!</definedName>
    <definedName name="BEx91VF2D78PAF337E3L2L81K9W2" localSheetId="16" hidden="1">#REF!</definedName>
    <definedName name="BEx91VF2D78PAF337E3L2L81K9W2" localSheetId="15" hidden="1">#REF!</definedName>
    <definedName name="BEx91VF2D78PAF337E3L2L81K9W2" localSheetId="14" hidden="1">#REF!</definedName>
    <definedName name="BEx91VF2D78PAF337E3L2L81K9W2" localSheetId="13" hidden="1">#REF!</definedName>
    <definedName name="BEx91VF2D78PAF337E3L2L81K9W2" localSheetId="12" hidden="1">#REF!</definedName>
    <definedName name="BEx91VF2D78PAF337E3L2L81K9W2" localSheetId="11" hidden="1">#REF!</definedName>
    <definedName name="BEx91VF2D78PAF337E3L2L81K9W2" localSheetId="10" hidden="1">#REF!</definedName>
    <definedName name="BEx91VF2D78PAF337E3L2L81K9W2" localSheetId="9" hidden="1">#REF!</definedName>
    <definedName name="BEx91VF2D78PAF337E3L2L81K9W2" localSheetId="8" hidden="1">#REF!</definedName>
    <definedName name="BEx91VF2D78PAF337E3L2L81K9W2" localSheetId="7" hidden="1">#REF!</definedName>
    <definedName name="BEx91VF2D78PAF337E3L2L81K9W2" localSheetId="6" hidden="1">#REF!</definedName>
    <definedName name="BEx91VF2D78PAF337E3L2L81K9W2" localSheetId="3" hidden="1">#REF!</definedName>
    <definedName name="BEx91VF2D78PAF337E3L2L81K9W2" localSheetId="1" hidden="1">#REF!</definedName>
    <definedName name="BEx91VF2D78PAF337E3L2L81K9W2" hidden="1">#REF!</definedName>
    <definedName name="BEx921PNZ46VORG2VRMWREWIC0SE" localSheetId="16" hidden="1">#REF!</definedName>
    <definedName name="BEx921PNZ46VORG2VRMWREWIC0SE" localSheetId="15" hidden="1">#REF!</definedName>
    <definedName name="BEx921PNZ46VORG2VRMWREWIC0SE" localSheetId="14" hidden="1">#REF!</definedName>
    <definedName name="BEx921PNZ46VORG2VRMWREWIC0SE" localSheetId="13" hidden="1">#REF!</definedName>
    <definedName name="BEx921PNZ46VORG2VRMWREWIC0SE" localSheetId="12" hidden="1">#REF!</definedName>
    <definedName name="BEx921PNZ46VORG2VRMWREWIC0SE" localSheetId="11" hidden="1">#REF!</definedName>
    <definedName name="BEx921PNZ46VORG2VRMWREWIC0SE" localSheetId="10" hidden="1">#REF!</definedName>
    <definedName name="BEx921PNZ46VORG2VRMWREWIC0SE" localSheetId="9" hidden="1">#REF!</definedName>
    <definedName name="BEx921PNZ46VORG2VRMWREWIC0SE" localSheetId="8" hidden="1">#REF!</definedName>
    <definedName name="BEx921PNZ46VORG2VRMWREWIC0SE" localSheetId="7" hidden="1">#REF!</definedName>
    <definedName name="BEx921PNZ46VORG2VRMWREWIC0SE" localSheetId="6" hidden="1">#REF!</definedName>
    <definedName name="BEx921PNZ46VORG2VRMWREWIC0SE" localSheetId="3" hidden="1">#REF!</definedName>
    <definedName name="BEx921PNZ46VORG2VRMWREWIC0SE" localSheetId="1" hidden="1">#REF!</definedName>
    <definedName name="BEx921PNZ46VORG2VRMWREWIC0SE" hidden="1">#REF!</definedName>
    <definedName name="BEx929CVDCG5CFUQWNDLOSNRQ1FN" localSheetId="16" hidden="1">#REF!</definedName>
    <definedName name="BEx929CVDCG5CFUQWNDLOSNRQ1FN" localSheetId="15" hidden="1">#REF!</definedName>
    <definedName name="BEx929CVDCG5CFUQWNDLOSNRQ1FN" localSheetId="14" hidden="1">#REF!</definedName>
    <definedName name="BEx929CVDCG5CFUQWNDLOSNRQ1FN" localSheetId="13" hidden="1">#REF!</definedName>
    <definedName name="BEx929CVDCG5CFUQWNDLOSNRQ1FN" localSheetId="12" hidden="1">#REF!</definedName>
    <definedName name="BEx929CVDCG5CFUQWNDLOSNRQ1FN" localSheetId="11" hidden="1">#REF!</definedName>
    <definedName name="BEx929CVDCG5CFUQWNDLOSNRQ1FN" localSheetId="10" hidden="1">#REF!</definedName>
    <definedName name="BEx929CVDCG5CFUQWNDLOSNRQ1FN" localSheetId="9" hidden="1">#REF!</definedName>
    <definedName name="BEx929CVDCG5CFUQWNDLOSNRQ1FN" localSheetId="8" hidden="1">#REF!</definedName>
    <definedName name="BEx929CVDCG5CFUQWNDLOSNRQ1FN" localSheetId="7" hidden="1">#REF!</definedName>
    <definedName name="BEx929CVDCG5CFUQWNDLOSNRQ1FN" localSheetId="6" hidden="1">#REF!</definedName>
    <definedName name="BEx929CVDCG5CFUQWNDLOSNRQ1FN" localSheetId="3" hidden="1">#REF!</definedName>
    <definedName name="BEx929CVDCG5CFUQWNDLOSNRQ1FN" localSheetId="1" hidden="1">#REF!</definedName>
    <definedName name="BEx929CVDCG5CFUQWNDLOSNRQ1FN" hidden="1">#REF!</definedName>
    <definedName name="BEx92DPEKL5WM5A3CN8674JI0PR3" localSheetId="16" hidden="1">#REF!</definedName>
    <definedName name="BEx92DPEKL5WM5A3CN8674JI0PR3" localSheetId="15" hidden="1">#REF!</definedName>
    <definedName name="BEx92DPEKL5WM5A3CN8674JI0PR3" localSheetId="14" hidden="1">#REF!</definedName>
    <definedName name="BEx92DPEKL5WM5A3CN8674JI0PR3" localSheetId="13" hidden="1">#REF!</definedName>
    <definedName name="BEx92DPEKL5WM5A3CN8674JI0PR3" localSheetId="12" hidden="1">#REF!</definedName>
    <definedName name="BEx92DPEKL5WM5A3CN8674JI0PR3" localSheetId="11" hidden="1">#REF!</definedName>
    <definedName name="BEx92DPEKL5WM5A3CN8674JI0PR3" localSheetId="10" hidden="1">#REF!</definedName>
    <definedName name="BEx92DPEKL5WM5A3CN8674JI0PR3" localSheetId="9" hidden="1">#REF!</definedName>
    <definedName name="BEx92DPEKL5WM5A3CN8674JI0PR3" localSheetId="8" hidden="1">#REF!</definedName>
    <definedName name="BEx92DPEKL5WM5A3CN8674JI0PR3" localSheetId="7" hidden="1">#REF!</definedName>
    <definedName name="BEx92DPEKL5WM5A3CN8674JI0PR3" localSheetId="6" hidden="1">#REF!</definedName>
    <definedName name="BEx92DPEKL5WM5A3CN8674JI0PR3" localSheetId="3" hidden="1">#REF!</definedName>
    <definedName name="BEx92DPEKL5WM5A3CN8674JI0PR3" localSheetId="1" hidden="1">#REF!</definedName>
    <definedName name="BEx92DPEKL5WM5A3CN8674JI0PR3" hidden="1">#REF!</definedName>
    <definedName name="BEx92ER2RMY93TZK0D9L9T3H0GI5" localSheetId="16" hidden="1">#REF!</definedName>
    <definedName name="BEx92ER2RMY93TZK0D9L9T3H0GI5" localSheetId="15" hidden="1">#REF!</definedName>
    <definedName name="BEx92ER2RMY93TZK0D9L9T3H0GI5" localSheetId="14" hidden="1">#REF!</definedName>
    <definedName name="BEx92ER2RMY93TZK0D9L9T3H0GI5" localSheetId="13" hidden="1">#REF!</definedName>
    <definedName name="BEx92ER2RMY93TZK0D9L9T3H0GI5" localSheetId="12" hidden="1">#REF!</definedName>
    <definedName name="BEx92ER2RMY93TZK0D9L9T3H0GI5" localSheetId="11" hidden="1">#REF!</definedName>
    <definedName name="BEx92ER2RMY93TZK0D9L9T3H0GI5" localSheetId="10" hidden="1">#REF!</definedName>
    <definedName name="BEx92ER2RMY93TZK0D9L9T3H0GI5" localSheetId="9" hidden="1">#REF!</definedName>
    <definedName name="BEx92ER2RMY93TZK0D9L9T3H0GI5" localSheetId="8" hidden="1">#REF!</definedName>
    <definedName name="BEx92ER2RMY93TZK0D9L9T3H0GI5" localSheetId="7" hidden="1">#REF!</definedName>
    <definedName name="BEx92ER2RMY93TZK0D9L9T3H0GI5" localSheetId="6" hidden="1">#REF!</definedName>
    <definedName name="BEx92ER2RMY93TZK0D9L9T3H0GI5" localSheetId="3" hidden="1">#REF!</definedName>
    <definedName name="BEx92ER2RMY93TZK0D9L9T3H0GI5" localSheetId="1" hidden="1">#REF!</definedName>
    <definedName name="BEx92ER2RMY93TZK0D9L9T3H0GI5" hidden="1">#REF!</definedName>
    <definedName name="BEx92FI04PJT4LI23KKIHRXWJDTT" localSheetId="16" hidden="1">#REF!</definedName>
    <definedName name="BEx92FI04PJT4LI23KKIHRXWJDTT" localSheetId="15" hidden="1">#REF!</definedName>
    <definedName name="BEx92FI04PJT4LI23KKIHRXWJDTT" localSheetId="14" hidden="1">#REF!</definedName>
    <definedName name="BEx92FI04PJT4LI23KKIHRXWJDTT" localSheetId="13" hidden="1">#REF!</definedName>
    <definedName name="BEx92FI04PJT4LI23KKIHRXWJDTT" localSheetId="12" hidden="1">#REF!</definedName>
    <definedName name="BEx92FI04PJT4LI23KKIHRXWJDTT" localSheetId="11" hidden="1">#REF!</definedName>
    <definedName name="BEx92FI04PJT4LI23KKIHRXWJDTT" localSheetId="10" hidden="1">#REF!</definedName>
    <definedName name="BEx92FI04PJT4LI23KKIHRXWJDTT" localSheetId="9" hidden="1">#REF!</definedName>
    <definedName name="BEx92FI04PJT4LI23KKIHRXWJDTT" localSheetId="8" hidden="1">#REF!</definedName>
    <definedName name="BEx92FI04PJT4LI23KKIHRXWJDTT" localSheetId="7" hidden="1">#REF!</definedName>
    <definedName name="BEx92FI04PJT4LI23KKIHRXWJDTT" localSheetId="6" hidden="1">#REF!</definedName>
    <definedName name="BEx92FI04PJT4LI23KKIHRXWJDTT" localSheetId="3" hidden="1">#REF!</definedName>
    <definedName name="BEx92FI04PJT4LI23KKIHRXWJDTT" localSheetId="1" hidden="1">#REF!</definedName>
    <definedName name="BEx92FI04PJT4LI23KKIHRXWJDTT" hidden="1">#REF!</definedName>
    <definedName name="BEx92HR14HQ9D5JXCSPA4SS4RT62" localSheetId="16" hidden="1">#REF!</definedName>
    <definedName name="BEx92HR14HQ9D5JXCSPA4SS4RT62" localSheetId="15" hidden="1">#REF!</definedName>
    <definedName name="BEx92HR14HQ9D5JXCSPA4SS4RT62" localSheetId="14" hidden="1">#REF!</definedName>
    <definedName name="BEx92HR14HQ9D5JXCSPA4SS4RT62" localSheetId="13" hidden="1">#REF!</definedName>
    <definedName name="BEx92HR14HQ9D5JXCSPA4SS4RT62" localSheetId="12" hidden="1">#REF!</definedName>
    <definedName name="BEx92HR14HQ9D5JXCSPA4SS4RT62" localSheetId="11" hidden="1">#REF!</definedName>
    <definedName name="BEx92HR14HQ9D5JXCSPA4SS4RT62" localSheetId="10" hidden="1">#REF!</definedName>
    <definedName name="BEx92HR14HQ9D5JXCSPA4SS4RT62" localSheetId="9" hidden="1">#REF!</definedName>
    <definedName name="BEx92HR14HQ9D5JXCSPA4SS4RT62" localSheetId="8" hidden="1">#REF!</definedName>
    <definedName name="BEx92HR14HQ9D5JXCSPA4SS4RT62" localSheetId="7" hidden="1">#REF!</definedName>
    <definedName name="BEx92HR14HQ9D5JXCSPA4SS4RT62" localSheetId="6" hidden="1">#REF!</definedName>
    <definedName name="BEx92HR14HQ9D5JXCSPA4SS4RT62" localSheetId="3" hidden="1">#REF!</definedName>
    <definedName name="BEx92HR14HQ9D5JXCSPA4SS4RT62" localSheetId="1" hidden="1">#REF!</definedName>
    <definedName name="BEx92HR14HQ9D5JXCSPA4SS4RT62" hidden="1">#REF!</definedName>
    <definedName name="BEx92HWA2D6A5EX9MFG68G0NOMSN" localSheetId="16" hidden="1">#REF!</definedName>
    <definedName name="BEx92HWA2D6A5EX9MFG68G0NOMSN" localSheetId="15" hidden="1">#REF!</definedName>
    <definedName name="BEx92HWA2D6A5EX9MFG68G0NOMSN" localSheetId="14" hidden="1">#REF!</definedName>
    <definedName name="BEx92HWA2D6A5EX9MFG68G0NOMSN" localSheetId="13" hidden="1">#REF!</definedName>
    <definedName name="BEx92HWA2D6A5EX9MFG68G0NOMSN" localSheetId="12" hidden="1">#REF!</definedName>
    <definedName name="BEx92HWA2D6A5EX9MFG68G0NOMSN" localSheetId="11" hidden="1">#REF!</definedName>
    <definedName name="BEx92HWA2D6A5EX9MFG68G0NOMSN" localSheetId="10" hidden="1">#REF!</definedName>
    <definedName name="BEx92HWA2D6A5EX9MFG68G0NOMSN" localSheetId="9" hidden="1">#REF!</definedName>
    <definedName name="BEx92HWA2D6A5EX9MFG68G0NOMSN" localSheetId="8" hidden="1">#REF!</definedName>
    <definedName name="BEx92HWA2D6A5EX9MFG68G0NOMSN" localSheetId="7" hidden="1">#REF!</definedName>
    <definedName name="BEx92HWA2D6A5EX9MFG68G0NOMSN" localSheetId="6" hidden="1">#REF!</definedName>
    <definedName name="BEx92HWA2D6A5EX9MFG68G0NOMSN" localSheetId="3" hidden="1">#REF!</definedName>
    <definedName name="BEx92HWA2D6A5EX9MFG68G0NOMSN" localSheetId="1" hidden="1">#REF!</definedName>
    <definedName name="BEx92HWA2D6A5EX9MFG68G0NOMSN" hidden="1">#REF!</definedName>
    <definedName name="BEx92I1SQUKW2W7S22E82HLJXRGK" localSheetId="16" hidden="1">#REF!</definedName>
    <definedName name="BEx92I1SQUKW2W7S22E82HLJXRGK" localSheetId="15" hidden="1">#REF!</definedName>
    <definedName name="BEx92I1SQUKW2W7S22E82HLJXRGK" localSheetId="14" hidden="1">#REF!</definedName>
    <definedName name="BEx92I1SQUKW2W7S22E82HLJXRGK" localSheetId="13" hidden="1">#REF!</definedName>
    <definedName name="BEx92I1SQUKW2W7S22E82HLJXRGK" localSheetId="12" hidden="1">#REF!</definedName>
    <definedName name="BEx92I1SQUKW2W7S22E82HLJXRGK" localSheetId="11" hidden="1">#REF!</definedName>
    <definedName name="BEx92I1SQUKW2W7S22E82HLJXRGK" localSheetId="10" hidden="1">#REF!</definedName>
    <definedName name="BEx92I1SQUKW2W7S22E82HLJXRGK" localSheetId="9" hidden="1">#REF!</definedName>
    <definedName name="BEx92I1SQUKW2W7S22E82HLJXRGK" localSheetId="8" hidden="1">#REF!</definedName>
    <definedName name="BEx92I1SQUKW2W7S22E82HLJXRGK" localSheetId="7" hidden="1">#REF!</definedName>
    <definedName name="BEx92I1SQUKW2W7S22E82HLJXRGK" localSheetId="6" hidden="1">#REF!</definedName>
    <definedName name="BEx92I1SQUKW2W7S22E82HLJXRGK" localSheetId="3" hidden="1">#REF!</definedName>
    <definedName name="BEx92I1SQUKW2W7S22E82HLJXRGK" localSheetId="1" hidden="1">#REF!</definedName>
    <definedName name="BEx92I1SQUKW2W7S22E82HLJXRGK" hidden="1">#REF!</definedName>
    <definedName name="BEx92PUBDIXAU1FW5ZAXECMAU0LN" localSheetId="16" hidden="1">#REF!</definedName>
    <definedName name="BEx92PUBDIXAU1FW5ZAXECMAU0LN" localSheetId="15" hidden="1">#REF!</definedName>
    <definedName name="BEx92PUBDIXAU1FW5ZAXECMAU0LN" localSheetId="14" hidden="1">#REF!</definedName>
    <definedName name="BEx92PUBDIXAU1FW5ZAXECMAU0LN" localSheetId="13" hidden="1">#REF!</definedName>
    <definedName name="BEx92PUBDIXAU1FW5ZAXECMAU0LN" localSheetId="12" hidden="1">#REF!</definedName>
    <definedName name="BEx92PUBDIXAU1FW5ZAXECMAU0LN" localSheetId="11" hidden="1">#REF!</definedName>
    <definedName name="BEx92PUBDIXAU1FW5ZAXECMAU0LN" localSheetId="10" hidden="1">#REF!</definedName>
    <definedName name="BEx92PUBDIXAU1FW5ZAXECMAU0LN" localSheetId="9" hidden="1">#REF!</definedName>
    <definedName name="BEx92PUBDIXAU1FW5ZAXECMAU0LN" localSheetId="8" hidden="1">#REF!</definedName>
    <definedName name="BEx92PUBDIXAU1FW5ZAXECMAU0LN" localSheetId="7" hidden="1">#REF!</definedName>
    <definedName name="BEx92PUBDIXAU1FW5ZAXECMAU0LN" localSheetId="6" hidden="1">#REF!</definedName>
    <definedName name="BEx92PUBDIXAU1FW5ZAXECMAU0LN" localSheetId="3" hidden="1">#REF!</definedName>
    <definedName name="BEx92PUBDIXAU1FW5ZAXECMAU0LN" localSheetId="1" hidden="1">#REF!</definedName>
    <definedName name="BEx92PUBDIXAU1FW5ZAXECMAU0LN" hidden="1">#REF!</definedName>
    <definedName name="BEx92S8MHFFIVRQ2YSHZNQGOFUHD" localSheetId="16" hidden="1">#REF!</definedName>
    <definedName name="BEx92S8MHFFIVRQ2YSHZNQGOFUHD" localSheetId="15" hidden="1">#REF!</definedName>
    <definedName name="BEx92S8MHFFIVRQ2YSHZNQGOFUHD" localSheetId="14" hidden="1">#REF!</definedName>
    <definedName name="BEx92S8MHFFIVRQ2YSHZNQGOFUHD" localSheetId="13" hidden="1">#REF!</definedName>
    <definedName name="BEx92S8MHFFIVRQ2YSHZNQGOFUHD" localSheetId="12" hidden="1">#REF!</definedName>
    <definedName name="BEx92S8MHFFIVRQ2YSHZNQGOFUHD" localSheetId="11" hidden="1">#REF!</definedName>
    <definedName name="BEx92S8MHFFIVRQ2YSHZNQGOFUHD" localSheetId="10" hidden="1">#REF!</definedName>
    <definedName name="BEx92S8MHFFIVRQ2YSHZNQGOFUHD" localSheetId="9" hidden="1">#REF!</definedName>
    <definedName name="BEx92S8MHFFIVRQ2YSHZNQGOFUHD" localSheetId="8" hidden="1">#REF!</definedName>
    <definedName name="BEx92S8MHFFIVRQ2YSHZNQGOFUHD" localSheetId="7" hidden="1">#REF!</definedName>
    <definedName name="BEx92S8MHFFIVRQ2YSHZNQGOFUHD" localSheetId="6" hidden="1">#REF!</definedName>
    <definedName name="BEx92S8MHFFIVRQ2YSHZNQGOFUHD" localSheetId="3" hidden="1">#REF!</definedName>
    <definedName name="BEx92S8MHFFIVRQ2YSHZNQGOFUHD" localSheetId="1" hidden="1">#REF!</definedName>
    <definedName name="BEx92S8MHFFIVRQ2YSHZNQGOFUHD" hidden="1">#REF!</definedName>
    <definedName name="BEx92VJ5FJGXISSSMOUAESCSIWFV" localSheetId="16" hidden="1">#REF!</definedName>
    <definedName name="BEx92VJ5FJGXISSSMOUAESCSIWFV" localSheetId="15" hidden="1">#REF!</definedName>
    <definedName name="BEx92VJ5FJGXISSSMOUAESCSIWFV" localSheetId="14" hidden="1">#REF!</definedName>
    <definedName name="BEx92VJ5FJGXISSSMOUAESCSIWFV" localSheetId="13" hidden="1">#REF!</definedName>
    <definedName name="BEx92VJ5FJGXISSSMOUAESCSIWFV" localSheetId="12" hidden="1">#REF!</definedName>
    <definedName name="BEx92VJ5FJGXISSSMOUAESCSIWFV" localSheetId="11" hidden="1">#REF!</definedName>
    <definedName name="BEx92VJ5FJGXISSSMOUAESCSIWFV" localSheetId="10" hidden="1">#REF!</definedName>
    <definedName name="BEx92VJ5FJGXISSSMOUAESCSIWFV" localSheetId="9" hidden="1">#REF!</definedName>
    <definedName name="BEx92VJ5FJGXISSSMOUAESCSIWFV" localSheetId="8" hidden="1">#REF!</definedName>
    <definedName name="BEx92VJ5FJGXISSSMOUAESCSIWFV" localSheetId="7" hidden="1">#REF!</definedName>
    <definedName name="BEx92VJ5FJGXISSSMOUAESCSIWFV" localSheetId="6" hidden="1">#REF!</definedName>
    <definedName name="BEx92VJ5FJGXISSSMOUAESCSIWFV" localSheetId="3" hidden="1">#REF!</definedName>
    <definedName name="BEx92VJ5FJGXISSSMOUAESCSIWFV" localSheetId="1" hidden="1">#REF!</definedName>
    <definedName name="BEx92VJ5FJGXISSSMOUAESCSIWFV" hidden="1">#REF!</definedName>
    <definedName name="BEx93B9OULL2YGC896XXYAAJSTRK" localSheetId="16" hidden="1">#REF!</definedName>
    <definedName name="BEx93B9OULL2YGC896XXYAAJSTRK" localSheetId="15" hidden="1">#REF!</definedName>
    <definedName name="BEx93B9OULL2YGC896XXYAAJSTRK" localSheetId="14" hidden="1">#REF!</definedName>
    <definedName name="BEx93B9OULL2YGC896XXYAAJSTRK" localSheetId="13" hidden="1">#REF!</definedName>
    <definedName name="BEx93B9OULL2YGC896XXYAAJSTRK" localSheetId="12" hidden="1">#REF!</definedName>
    <definedName name="BEx93B9OULL2YGC896XXYAAJSTRK" localSheetId="11" hidden="1">#REF!</definedName>
    <definedName name="BEx93B9OULL2YGC896XXYAAJSTRK" localSheetId="10" hidden="1">#REF!</definedName>
    <definedName name="BEx93B9OULL2YGC896XXYAAJSTRK" localSheetId="9" hidden="1">#REF!</definedName>
    <definedName name="BEx93B9OULL2YGC896XXYAAJSTRK" localSheetId="8" hidden="1">#REF!</definedName>
    <definedName name="BEx93B9OULL2YGC896XXYAAJSTRK" localSheetId="7" hidden="1">#REF!</definedName>
    <definedName name="BEx93B9OULL2YGC896XXYAAJSTRK" localSheetId="6" hidden="1">#REF!</definedName>
    <definedName name="BEx93B9OULL2YGC896XXYAAJSTRK" localSheetId="3" hidden="1">#REF!</definedName>
    <definedName name="BEx93B9OULL2YGC896XXYAAJSTRK" localSheetId="1" hidden="1">#REF!</definedName>
    <definedName name="BEx93B9OULL2YGC896XXYAAJSTRK" hidden="1">#REF!</definedName>
    <definedName name="BEx93FRKF99NRT3LH99UTIH7AAYF" localSheetId="16" hidden="1">#REF!</definedName>
    <definedName name="BEx93FRKF99NRT3LH99UTIH7AAYF" localSheetId="15" hidden="1">#REF!</definedName>
    <definedName name="BEx93FRKF99NRT3LH99UTIH7AAYF" localSheetId="14" hidden="1">#REF!</definedName>
    <definedName name="BEx93FRKF99NRT3LH99UTIH7AAYF" localSheetId="13" hidden="1">#REF!</definedName>
    <definedName name="BEx93FRKF99NRT3LH99UTIH7AAYF" localSheetId="12" hidden="1">#REF!</definedName>
    <definedName name="BEx93FRKF99NRT3LH99UTIH7AAYF" localSheetId="11" hidden="1">#REF!</definedName>
    <definedName name="BEx93FRKF99NRT3LH99UTIH7AAYF" localSheetId="10" hidden="1">#REF!</definedName>
    <definedName name="BEx93FRKF99NRT3LH99UTIH7AAYF" localSheetId="9" hidden="1">#REF!</definedName>
    <definedName name="BEx93FRKF99NRT3LH99UTIH7AAYF" localSheetId="8" hidden="1">#REF!</definedName>
    <definedName name="BEx93FRKF99NRT3LH99UTIH7AAYF" localSheetId="7" hidden="1">#REF!</definedName>
    <definedName name="BEx93FRKF99NRT3LH99UTIH7AAYF" localSheetId="6" hidden="1">#REF!</definedName>
    <definedName name="BEx93FRKF99NRT3LH99UTIH7AAYF" localSheetId="3" hidden="1">#REF!</definedName>
    <definedName name="BEx93FRKF99NRT3LH99UTIH7AAYF" localSheetId="1" hidden="1">#REF!</definedName>
    <definedName name="BEx93FRKF99NRT3LH99UTIH7AAYF" hidden="1">#REF!</definedName>
    <definedName name="BEx93M7FSHP50OG34A4W8W8DF12U" localSheetId="16" hidden="1">#REF!</definedName>
    <definedName name="BEx93M7FSHP50OG34A4W8W8DF12U" localSheetId="15" hidden="1">#REF!</definedName>
    <definedName name="BEx93M7FSHP50OG34A4W8W8DF12U" localSheetId="14" hidden="1">#REF!</definedName>
    <definedName name="BEx93M7FSHP50OG34A4W8W8DF12U" localSheetId="13" hidden="1">#REF!</definedName>
    <definedName name="BEx93M7FSHP50OG34A4W8W8DF12U" localSheetId="12" hidden="1">#REF!</definedName>
    <definedName name="BEx93M7FSHP50OG34A4W8W8DF12U" localSheetId="11" hidden="1">#REF!</definedName>
    <definedName name="BEx93M7FSHP50OG34A4W8W8DF12U" localSheetId="10" hidden="1">#REF!</definedName>
    <definedName name="BEx93M7FSHP50OG34A4W8W8DF12U" localSheetId="9" hidden="1">#REF!</definedName>
    <definedName name="BEx93M7FSHP50OG34A4W8W8DF12U" localSheetId="8" hidden="1">#REF!</definedName>
    <definedName name="BEx93M7FSHP50OG34A4W8W8DF12U" localSheetId="7" hidden="1">#REF!</definedName>
    <definedName name="BEx93M7FSHP50OG34A4W8W8DF12U" localSheetId="6" hidden="1">#REF!</definedName>
    <definedName name="BEx93M7FSHP50OG34A4W8W8DF12U" localSheetId="3" hidden="1">#REF!</definedName>
    <definedName name="BEx93M7FSHP50OG34A4W8W8DF12U" localSheetId="1" hidden="1">#REF!</definedName>
    <definedName name="BEx93M7FSHP50OG34A4W8W8DF12U" hidden="1">#REF!</definedName>
    <definedName name="BEx93OLWY2O3PRA74U41VG5RXT4Q" localSheetId="16" hidden="1">#REF!</definedName>
    <definedName name="BEx93OLWY2O3PRA74U41VG5RXT4Q" localSheetId="15" hidden="1">#REF!</definedName>
    <definedName name="BEx93OLWY2O3PRA74U41VG5RXT4Q" localSheetId="14" hidden="1">#REF!</definedName>
    <definedName name="BEx93OLWY2O3PRA74U41VG5RXT4Q" localSheetId="13" hidden="1">#REF!</definedName>
    <definedName name="BEx93OLWY2O3PRA74U41VG5RXT4Q" localSheetId="12" hidden="1">#REF!</definedName>
    <definedName name="BEx93OLWY2O3PRA74U41VG5RXT4Q" localSheetId="11" hidden="1">#REF!</definedName>
    <definedName name="BEx93OLWY2O3PRA74U41VG5RXT4Q" localSheetId="10" hidden="1">#REF!</definedName>
    <definedName name="BEx93OLWY2O3PRA74U41VG5RXT4Q" localSheetId="9" hidden="1">#REF!</definedName>
    <definedName name="BEx93OLWY2O3PRA74U41VG5RXT4Q" localSheetId="8" hidden="1">#REF!</definedName>
    <definedName name="BEx93OLWY2O3PRA74U41VG5RXT4Q" localSheetId="7" hidden="1">#REF!</definedName>
    <definedName name="BEx93OLWY2O3PRA74U41VG5RXT4Q" localSheetId="6" hidden="1">#REF!</definedName>
    <definedName name="BEx93OLWY2O3PRA74U41VG5RXT4Q" localSheetId="3" hidden="1">#REF!</definedName>
    <definedName name="BEx93OLWY2O3PRA74U41VG5RXT4Q" localSheetId="1" hidden="1">#REF!</definedName>
    <definedName name="BEx93OLWY2O3PRA74U41VG5RXT4Q" hidden="1">#REF!</definedName>
    <definedName name="BEx93RWFAF6YJGYUTITVM445C02U" localSheetId="16" hidden="1">#REF!</definedName>
    <definedName name="BEx93RWFAF6YJGYUTITVM445C02U" localSheetId="15" hidden="1">#REF!</definedName>
    <definedName name="BEx93RWFAF6YJGYUTITVM445C02U" localSheetId="14" hidden="1">#REF!</definedName>
    <definedName name="BEx93RWFAF6YJGYUTITVM445C02U" localSheetId="13" hidden="1">#REF!</definedName>
    <definedName name="BEx93RWFAF6YJGYUTITVM445C02U" localSheetId="12" hidden="1">#REF!</definedName>
    <definedName name="BEx93RWFAF6YJGYUTITVM445C02U" localSheetId="11" hidden="1">#REF!</definedName>
    <definedName name="BEx93RWFAF6YJGYUTITVM445C02U" localSheetId="10" hidden="1">#REF!</definedName>
    <definedName name="BEx93RWFAF6YJGYUTITVM445C02U" localSheetId="9" hidden="1">#REF!</definedName>
    <definedName name="BEx93RWFAF6YJGYUTITVM445C02U" localSheetId="8" hidden="1">#REF!</definedName>
    <definedName name="BEx93RWFAF6YJGYUTITVM445C02U" localSheetId="7" hidden="1">#REF!</definedName>
    <definedName name="BEx93RWFAF6YJGYUTITVM445C02U" localSheetId="6" hidden="1">#REF!</definedName>
    <definedName name="BEx93RWFAF6YJGYUTITVM445C02U" localSheetId="3" hidden="1">#REF!</definedName>
    <definedName name="BEx93RWFAF6YJGYUTITVM445C02U" localSheetId="1" hidden="1">#REF!</definedName>
    <definedName name="BEx93RWFAF6YJGYUTITVM445C02U" hidden="1">#REF!</definedName>
    <definedName name="BEx93SY9RWG3HUV4YXQKXJH9FH14" localSheetId="16" hidden="1">#REF!</definedName>
    <definedName name="BEx93SY9RWG3HUV4YXQKXJH9FH14" localSheetId="15" hidden="1">#REF!</definedName>
    <definedName name="BEx93SY9RWG3HUV4YXQKXJH9FH14" localSheetId="14" hidden="1">#REF!</definedName>
    <definedName name="BEx93SY9RWG3HUV4YXQKXJH9FH14" localSheetId="13" hidden="1">#REF!</definedName>
    <definedName name="BEx93SY9RWG3HUV4YXQKXJH9FH14" localSheetId="12" hidden="1">#REF!</definedName>
    <definedName name="BEx93SY9RWG3HUV4YXQKXJH9FH14" localSheetId="11" hidden="1">#REF!</definedName>
    <definedName name="BEx93SY9RWG3HUV4YXQKXJH9FH14" localSheetId="10" hidden="1">#REF!</definedName>
    <definedName name="BEx93SY9RWG3HUV4YXQKXJH9FH14" localSheetId="9" hidden="1">#REF!</definedName>
    <definedName name="BEx93SY9RWG3HUV4YXQKXJH9FH14" localSheetId="8" hidden="1">#REF!</definedName>
    <definedName name="BEx93SY9RWG3HUV4YXQKXJH9FH14" localSheetId="7" hidden="1">#REF!</definedName>
    <definedName name="BEx93SY9RWG3HUV4YXQKXJH9FH14" localSheetId="6" hidden="1">#REF!</definedName>
    <definedName name="BEx93SY9RWG3HUV4YXQKXJH9FH14" localSheetId="3" hidden="1">#REF!</definedName>
    <definedName name="BEx93SY9RWG3HUV4YXQKXJH9FH14" localSheetId="1" hidden="1">#REF!</definedName>
    <definedName name="BEx93SY9RWG3HUV4YXQKXJH9FH14" hidden="1">#REF!</definedName>
    <definedName name="BEx93TJUX3U0FJDBG6DDSNQ91R5J" localSheetId="16" hidden="1">#REF!</definedName>
    <definedName name="BEx93TJUX3U0FJDBG6DDSNQ91R5J" localSheetId="15" hidden="1">#REF!</definedName>
    <definedName name="BEx93TJUX3U0FJDBG6DDSNQ91R5J" localSheetId="14" hidden="1">#REF!</definedName>
    <definedName name="BEx93TJUX3U0FJDBG6DDSNQ91R5J" localSheetId="13" hidden="1">#REF!</definedName>
    <definedName name="BEx93TJUX3U0FJDBG6DDSNQ91R5J" localSheetId="12" hidden="1">#REF!</definedName>
    <definedName name="BEx93TJUX3U0FJDBG6DDSNQ91R5J" localSheetId="11" hidden="1">#REF!</definedName>
    <definedName name="BEx93TJUX3U0FJDBG6DDSNQ91R5J" localSheetId="10" hidden="1">#REF!</definedName>
    <definedName name="BEx93TJUX3U0FJDBG6DDSNQ91R5J" localSheetId="9" hidden="1">#REF!</definedName>
    <definedName name="BEx93TJUX3U0FJDBG6DDSNQ91R5J" localSheetId="8" hidden="1">#REF!</definedName>
    <definedName name="BEx93TJUX3U0FJDBG6DDSNQ91R5J" localSheetId="7" hidden="1">#REF!</definedName>
    <definedName name="BEx93TJUX3U0FJDBG6DDSNQ91R5J" localSheetId="6" hidden="1">#REF!</definedName>
    <definedName name="BEx93TJUX3U0FJDBG6DDSNQ91R5J" localSheetId="3" hidden="1">#REF!</definedName>
    <definedName name="BEx93TJUX3U0FJDBG6DDSNQ91R5J" localSheetId="1" hidden="1">#REF!</definedName>
    <definedName name="BEx93TJUX3U0FJDBG6DDSNQ91R5J" hidden="1">#REF!</definedName>
    <definedName name="BEx942UCRHMI4B0US31HO95GSC2X" localSheetId="16" hidden="1">#REF!</definedName>
    <definedName name="BEx942UCRHMI4B0US31HO95GSC2X" localSheetId="15" hidden="1">#REF!</definedName>
    <definedName name="BEx942UCRHMI4B0US31HO95GSC2X" localSheetId="14" hidden="1">#REF!</definedName>
    <definedName name="BEx942UCRHMI4B0US31HO95GSC2X" localSheetId="13" hidden="1">#REF!</definedName>
    <definedName name="BEx942UCRHMI4B0US31HO95GSC2X" localSheetId="12" hidden="1">#REF!</definedName>
    <definedName name="BEx942UCRHMI4B0US31HO95GSC2X" localSheetId="11" hidden="1">#REF!</definedName>
    <definedName name="BEx942UCRHMI4B0US31HO95GSC2X" localSheetId="10" hidden="1">#REF!</definedName>
    <definedName name="BEx942UCRHMI4B0US31HO95GSC2X" localSheetId="9" hidden="1">#REF!</definedName>
    <definedName name="BEx942UCRHMI4B0US31HO95GSC2X" localSheetId="8" hidden="1">#REF!</definedName>
    <definedName name="BEx942UCRHMI4B0US31HO95GSC2X" localSheetId="7" hidden="1">#REF!</definedName>
    <definedName name="BEx942UCRHMI4B0US31HO95GSC2X" localSheetId="6" hidden="1">#REF!</definedName>
    <definedName name="BEx942UCRHMI4B0US31HO95GSC2X" localSheetId="3" hidden="1">#REF!</definedName>
    <definedName name="BEx942UCRHMI4B0US31HO95GSC2X" localSheetId="1" hidden="1">#REF!</definedName>
    <definedName name="BEx942UCRHMI4B0US31HO95GSC2X" hidden="1">#REF!</definedName>
    <definedName name="BEx942ZND3V7XSHKTD0UH9X85N5E" localSheetId="16" hidden="1">#REF!</definedName>
    <definedName name="BEx942ZND3V7XSHKTD0UH9X85N5E" localSheetId="15" hidden="1">#REF!</definedName>
    <definedName name="BEx942ZND3V7XSHKTD0UH9X85N5E" localSheetId="14" hidden="1">#REF!</definedName>
    <definedName name="BEx942ZND3V7XSHKTD0UH9X85N5E" localSheetId="13" hidden="1">#REF!</definedName>
    <definedName name="BEx942ZND3V7XSHKTD0UH9X85N5E" localSheetId="12" hidden="1">#REF!</definedName>
    <definedName name="BEx942ZND3V7XSHKTD0UH9X85N5E" localSheetId="11" hidden="1">#REF!</definedName>
    <definedName name="BEx942ZND3V7XSHKTD0UH9X85N5E" localSheetId="10" hidden="1">#REF!</definedName>
    <definedName name="BEx942ZND3V7XSHKTD0UH9X85N5E" localSheetId="9" hidden="1">#REF!</definedName>
    <definedName name="BEx942ZND3V7XSHKTD0UH9X85N5E" localSheetId="8" hidden="1">#REF!</definedName>
    <definedName name="BEx942ZND3V7XSHKTD0UH9X85N5E" localSheetId="7" hidden="1">#REF!</definedName>
    <definedName name="BEx942ZND3V7XSHKTD0UH9X85N5E" localSheetId="6" hidden="1">#REF!</definedName>
    <definedName name="BEx942ZND3V7XSHKTD0UH9X85N5E" localSheetId="3" hidden="1">#REF!</definedName>
    <definedName name="BEx942ZND3V7XSHKTD0UH9X85N5E" localSheetId="1" hidden="1">#REF!</definedName>
    <definedName name="BEx942ZND3V7XSHKTD0UH9X85N5E" hidden="1">#REF!</definedName>
    <definedName name="BEx947HHLR6UU6NYPNDZRF79V52K" localSheetId="16" hidden="1">#REF!</definedName>
    <definedName name="BEx947HHLR6UU6NYPNDZRF79V52K" localSheetId="15" hidden="1">#REF!</definedName>
    <definedName name="BEx947HHLR6UU6NYPNDZRF79V52K" localSheetId="14" hidden="1">#REF!</definedName>
    <definedName name="BEx947HHLR6UU6NYPNDZRF79V52K" localSheetId="13" hidden="1">#REF!</definedName>
    <definedName name="BEx947HHLR6UU6NYPNDZRF79V52K" localSheetId="12" hidden="1">#REF!</definedName>
    <definedName name="BEx947HHLR6UU6NYPNDZRF79V52K" localSheetId="11" hidden="1">#REF!</definedName>
    <definedName name="BEx947HHLR6UU6NYPNDZRF79V52K" localSheetId="10" hidden="1">#REF!</definedName>
    <definedName name="BEx947HHLR6UU6NYPNDZRF79V52K" localSheetId="9" hidden="1">#REF!</definedName>
    <definedName name="BEx947HHLR6UU6NYPNDZRF79V52K" localSheetId="8" hidden="1">#REF!</definedName>
    <definedName name="BEx947HHLR6UU6NYPNDZRF79V52K" localSheetId="7" hidden="1">#REF!</definedName>
    <definedName name="BEx947HHLR6UU6NYPNDZRF79V52K" localSheetId="6" hidden="1">#REF!</definedName>
    <definedName name="BEx947HHLR6UU6NYPNDZRF79V52K" localSheetId="3" hidden="1">#REF!</definedName>
    <definedName name="BEx947HHLR6UU6NYPNDZRF79V52K" localSheetId="1" hidden="1">#REF!</definedName>
    <definedName name="BEx947HHLR6UU6NYPNDZRF79V52K" hidden="1">#REF!</definedName>
    <definedName name="BEx948ZFFQWVIDNG4AZAUGGGEB5U" localSheetId="16" hidden="1">#REF!</definedName>
    <definedName name="BEx948ZFFQWVIDNG4AZAUGGGEB5U" localSheetId="15" hidden="1">#REF!</definedName>
    <definedName name="BEx948ZFFQWVIDNG4AZAUGGGEB5U" localSheetId="14" hidden="1">#REF!</definedName>
    <definedName name="BEx948ZFFQWVIDNG4AZAUGGGEB5U" localSheetId="13" hidden="1">#REF!</definedName>
    <definedName name="BEx948ZFFQWVIDNG4AZAUGGGEB5U" localSheetId="12" hidden="1">#REF!</definedName>
    <definedName name="BEx948ZFFQWVIDNG4AZAUGGGEB5U" localSheetId="11" hidden="1">#REF!</definedName>
    <definedName name="BEx948ZFFQWVIDNG4AZAUGGGEB5U" localSheetId="10" hidden="1">#REF!</definedName>
    <definedName name="BEx948ZFFQWVIDNG4AZAUGGGEB5U" localSheetId="9" hidden="1">#REF!</definedName>
    <definedName name="BEx948ZFFQWVIDNG4AZAUGGGEB5U" localSheetId="8" hidden="1">#REF!</definedName>
    <definedName name="BEx948ZFFQWVIDNG4AZAUGGGEB5U" localSheetId="7" hidden="1">#REF!</definedName>
    <definedName name="BEx948ZFFQWVIDNG4AZAUGGGEB5U" localSheetId="6" hidden="1">#REF!</definedName>
    <definedName name="BEx948ZFFQWVIDNG4AZAUGGGEB5U" localSheetId="3" hidden="1">#REF!</definedName>
    <definedName name="BEx948ZFFQWVIDNG4AZAUGGGEB5U" localSheetId="1" hidden="1">#REF!</definedName>
    <definedName name="BEx948ZFFQWVIDNG4AZAUGGGEB5U" hidden="1">#REF!</definedName>
    <definedName name="BEx94CKXG92OMURH41SNU6IOHK4J" localSheetId="16" hidden="1">#REF!</definedName>
    <definedName name="BEx94CKXG92OMURH41SNU6IOHK4J" localSheetId="15" hidden="1">#REF!</definedName>
    <definedName name="BEx94CKXG92OMURH41SNU6IOHK4J" localSheetId="14" hidden="1">#REF!</definedName>
    <definedName name="BEx94CKXG92OMURH41SNU6IOHK4J" localSheetId="13" hidden="1">#REF!</definedName>
    <definedName name="BEx94CKXG92OMURH41SNU6IOHK4J" localSheetId="12" hidden="1">#REF!</definedName>
    <definedName name="BEx94CKXG92OMURH41SNU6IOHK4J" localSheetId="11" hidden="1">#REF!</definedName>
    <definedName name="BEx94CKXG92OMURH41SNU6IOHK4J" localSheetId="10" hidden="1">#REF!</definedName>
    <definedName name="BEx94CKXG92OMURH41SNU6IOHK4J" localSheetId="9" hidden="1">#REF!</definedName>
    <definedName name="BEx94CKXG92OMURH41SNU6IOHK4J" localSheetId="8" hidden="1">#REF!</definedName>
    <definedName name="BEx94CKXG92OMURH41SNU6IOHK4J" localSheetId="7" hidden="1">#REF!</definedName>
    <definedName name="BEx94CKXG92OMURH41SNU6IOHK4J" localSheetId="6" hidden="1">#REF!</definedName>
    <definedName name="BEx94CKXG92OMURH41SNU6IOHK4J" localSheetId="3" hidden="1">#REF!</definedName>
    <definedName name="BEx94CKXG92OMURH41SNU6IOHK4J" localSheetId="1" hidden="1">#REF!</definedName>
    <definedName name="BEx94CKXG92OMURH41SNU6IOHK4J" hidden="1">#REF!</definedName>
    <definedName name="BEx94GXG30CIVB6ZQN3X3IK6BZXQ" localSheetId="16" hidden="1">#REF!</definedName>
    <definedName name="BEx94GXG30CIVB6ZQN3X3IK6BZXQ" localSheetId="15" hidden="1">#REF!</definedName>
    <definedName name="BEx94GXG30CIVB6ZQN3X3IK6BZXQ" localSheetId="14" hidden="1">#REF!</definedName>
    <definedName name="BEx94GXG30CIVB6ZQN3X3IK6BZXQ" localSheetId="13" hidden="1">#REF!</definedName>
    <definedName name="BEx94GXG30CIVB6ZQN3X3IK6BZXQ" localSheetId="12" hidden="1">#REF!</definedName>
    <definedName name="BEx94GXG30CIVB6ZQN3X3IK6BZXQ" localSheetId="11" hidden="1">#REF!</definedName>
    <definedName name="BEx94GXG30CIVB6ZQN3X3IK6BZXQ" localSheetId="10" hidden="1">#REF!</definedName>
    <definedName name="BEx94GXG30CIVB6ZQN3X3IK6BZXQ" localSheetId="9" hidden="1">#REF!</definedName>
    <definedName name="BEx94GXG30CIVB6ZQN3X3IK6BZXQ" localSheetId="8" hidden="1">#REF!</definedName>
    <definedName name="BEx94GXG30CIVB6ZQN3X3IK6BZXQ" localSheetId="7" hidden="1">#REF!</definedName>
    <definedName name="BEx94GXG30CIVB6ZQN3X3IK6BZXQ" localSheetId="6" hidden="1">#REF!</definedName>
    <definedName name="BEx94GXG30CIVB6ZQN3X3IK6BZXQ" localSheetId="3" hidden="1">#REF!</definedName>
    <definedName name="BEx94GXG30CIVB6ZQN3X3IK6BZXQ" localSheetId="1" hidden="1">#REF!</definedName>
    <definedName name="BEx94GXG30CIVB6ZQN3X3IK6BZXQ" hidden="1">#REF!</definedName>
    <definedName name="BEx94HJ0DWZHE39X4BLCQCJ3M1MC" localSheetId="16" hidden="1">#REF!</definedName>
    <definedName name="BEx94HJ0DWZHE39X4BLCQCJ3M1MC" localSheetId="15" hidden="1">#REF!</definedName>
    <definedName name="BEx94HJ0DWZHE39X4BLCQCJ3M1MC" localSheetId="14" hidden="1">#REF!</definedName>
    <definedName name="BEx94HJ0DWZHE39X4BLCQCJ3M1MC" localSheetId="13" hidden="1">#REF!</definedName>
    <definedName name="BEx94HJ0DWZHE39X4BLCQCJ3M1MC" localSheetId="12" hidden="1">#REF!</definedName>
    <definedName name="BEx94HJ0DWZHE39X4BLCQCJ3M1MC" localSheetId="11" hidden="1">#REF!</definedName>
    <definedName name="BEx94HJ0DWZHE39X4BLCQCJ3M1MC" localSheetId="10" hidden="1">#REF!</definedName>
    <definedName name="BEx94HJ0DWZHE39X4BLCQCJ3M1MC" localSheetId="9" hidden="1">#REF!</definedName>
    <definedName name="BEx94HJ0DWZHE39X4BLCQCJ3M1MC" localSheetId="8" hidden="1">#REF!</definedName>
    <definedName name="BEx94HJ0DWZHE39X4BLCQCJ3M1MC" localSheetId="7" hidden="1">#REF!</definedName>
    <definedName name="BEx94HJ0DWZHE39X4BLCQCJ3M1MC" localSheetId="6" hidden="1">#REF!</definedName>
    <definedName name="BEx94HJ0DWZHE39X4BLCQCJ3M1MC" localSheetId="3" hidden="1">#REF!</definedName>
    <definedName name="BEx94HJ0DWZHE39X4BLCQCJ3M1MC" localSheetId="1" hidden="1">#REF!</definedName>
    <definedName name="BEx94HJ0DWZHE39X4BLCQCJ3M1MC" hidden="1">#REF!</definedName>
    <definedName name="BEx94HZ5LURYM9ST744ALV6ZCKYP" localSheetId="16" hidden="1">#REF!</definedName>
    <definedName name="BEx94HZ5LURYM9ST744ALV6ZCKYP" localSheetId="15" hidden="1">#REF!</definedName>
    <definedName name="BEx94HZ5LURYM9ST744ALV6ZCKYP" localSheetId="14" hidden="1">#REF!</definedName>
    <definedName name="BEx94HZ5LURYM9ST744ALV6ZCKYP" localSheetId="13" hidden="1">#REF!</definedName>
    <definedName name="BEx94HZ5LURYM9ST744ALV6ZCKYP" localSheetId="12" hidden="1">#REF!</definedName>
    <definedName name="BEx94HZ5LURYM9ST744ALV6ZCKYP" localSheetId="11" hidden="1">#REF!</definedName>
    <definedName name="BEx94HZ5LURYM9ST744ALV6ZCKYP" localSheetId="10" hidden="1">#REF!</definedName>
    <definedName name="BEx94HZ5LURYM9ST744ALV6ZCKYP" localSheetId="9" hidden="1">#REF!</definedName>
    <definedName name="BEx94HZ5LURYM9ST744ALV6ZCKYP" localSheetId="8" hidden="1">#REF!</definedName>
    <definedName name="BEx94HZ5LURYM9ST744ALV6ZCKYP" localSheetId="7" hidden="1">#REF!</definedName>
    <definedName name="BEx94HZ5LURYM9ST744ALV6ZCKYP" localSheetId="6" hidden="1">#REF!</definedName>
    <definedName name="BEx94HZ5LURYM9ST744ALV6ZCKYP" localSheetId="3" hidden="1">#REF!</definedName>
    <definedName name="BEx94HZ5LURYM9ST744ALV6ZCKYP" localSheetId="1" hidden="1">#REF!</definedName>
    <definedName name="BEx94HZ5LURYM9ST744ALV6ZCKYP" hidden="1">#REF!</definedName>
    <definedName name="BEx94IQ75E90YUMWJ9N591LR7DQQ" localSheetId="16" hidden="1">#REF!</definedName>
    <definedName name="BEx94IQ75E90YUMWJ9N591LR7DQQ" localSheetId="15" hidden="1">#REF!</definedName>
    <definedName name="BEx94IQ75E90YUMWJ9N591LR7DQQ" localSheetId="14" hidden="1">#REF!</definedName>
    <definedName name="BEx94IQ75E90YUMWJ9N591LR7DQQ" localSheetId="13" hidden="1">#REF!</definedName>
    <definedName name="BEx94IQ75E90YUMWJ9N591LR7DQQ" localSheetId="12" hidden="1">#REF!</definedName>
    <definedName name="BEx94IQ75E90YUMWJ9N591LR7DQQ" localSheetId="11" hidden="1">#REF!</definedName>
    <definedName name="BEx94IQ75E90YUMWJ9N591LR7DQQ" localSheetId="10" hidden="1">#REF!</definedName>
    <definedName name="BEx94IQ75E90YUMWJ9N591LR7DQQ" localSheetId="9" hidden="1">#REF!</definedName>
    <definedName name="BEx94IQ75E90YUMWJ9N591LR7DQQ" localSheetId="8" hidden="1">#REF!</definedName>
    <definedName name="BEx94IQ75E90YUMWJ9N591LR7DQQ" localSheetId="7" hidden="1">#REF!</definedName>
    <definedName name="BEx94IQ75E90YUMWJ9N591LR7DQQ" localSheetId="6" hidden="1">#REF!</definedName>
    <definedName name="BEx94IQ75E90YUMWJ9N591LR7DQQ" localSheetId="3" hidden="1">#REF!</definedName>
    <definedName name="BEx94IQ75E90YUMWJ9N591LR7DQQ" localSheetId="1" hidden="1">#REF!</definedName>
    <definedName name="BEx94IQ75E90YUMWJ9N591LR7DQQ" hidden="1">#REF!</definedName>
    <definedName name="BEx94N7W5T3U7UOE97D6OVIBUCXS" localSheetId="16" hidden="1">#REF!</definedName>
    <definedName name="BEx94N7W5T3U7UOE97D6OVIBUCXS" localSheetId="15" hidden="1">#REF!</definedName>
    <definedName name="BEx94N7W5T3U7UOE97D6OVIBUCXS" localSheetId="14" hidden="1">#REF!</definedName>
    <definedName name="BEx94N7W5T3U7UOE97D6OVIBUCXS" localSheetId="13" hidden="1">#REF!</definedName>
    <definedName name="BEx94N7W5T3U7UOE97D6OVIBUCXS" localSheetId="12" hidden="1">#REF!</definedName>
    <definedName name="BEx94N7W5T3U7UOE97D6OVIBUCXS" localSheetId="11" hidden="1">#REF!</definedName>
    <definedName name="BEx94N7W5T3U7UOE97D6OVIBUCXS" localSheetId="10" hidden="1">#REF!</definedName>
    <definedName name="BEx94N7W5T3U7UOE97D6OVIBUCXS" localSheetId="9" hidden="1">#REF!</definedName>
    <definedName name="BEx94N7W5T3U7UOE97D6OVIBUCXS" localSheetId="8" hidden="1">#REF!</definedName>
    <definedName name="BEx94N7W5T3U7UOE97D6OVIBUCXS" localSheetId="7" hidden="1">#REF!</definedName>
    <definedName name="BEx94N7W5T3U7UOE97D6OVIBUCXS" localSheetId="6" hidden="1">#REF!</definedName>
    <definedName name="BEx94N7W5T3U7UOE97D6OVIBUCXS" localSheetId="3" hidden="1">#REF!</definedName>
    <definedName name="BEx94N7W5T3U7UOE97D6OVIBUCXS" localSheetId="1" hidden="1">#REF!</definedName>
    <definedName name="BEx94N7W5T3U7UOE97D6OVIBUCXS" hidden="1">#REF!</definedName>
    <definedName name="BEx955NIAWX5OLAHMTV6QFUZPR30" localSheetId="16" hidden="1">#REF!</definedName>
    <definedName name="BEx955NIAWX5OLAHMTV6QFUZPR30" localSheetId="15" hidden="1">#REF!</definedName>
    <definedName name="BEx955NIAWX5OLAHMTV6QFUZPR30" localSheetId="14" hidden="1">#REF!</definedName>
    <definedName name="BEx955NIAWX5OLAHMTV6QFUZPR30" localSheetId="13" hidden="1">#REF!</definedName>
    <definedName name="BEx955NIAWX5OLAHMTV6QFUZPR30" localSheetId="12" hidden="1">#REF!</definedName>
    <definedName name="BEx955NIAWX5OLAHMTV6QFUZPR30" localSheetId="11" hidden="1">#REF!</definedName>
    <definedName name="BEx955NIAWX5OLAHMTV6QFUZPR30" localSheetId="10" hidden="1">#REF!</definedName>
    <definedName name="BEx955NIAWX5OLAHMTV6QFUZPR30" localSheetId="9" hidden="1">#REF!</definedName>
    <definedName name="BEx955NIAWX5OLAHMTV6QFUZPR30" localSheetId="8" hidden="1">#REF!</definedName>
    <definedName name="BEx955NIAWX5OLAHMTV6QFUZPR30" localSheetId="7" hidden="1">#REF!</definedName>
    <definedName name="BEx955NIAWX5OLAHMTV6QFUZPR30" localSheetId="6" hidden="1">#REF!</definedName>
    <definedName name="BEx955NIAWX5OLAHMTV6QFUZPR30" localSheetId="3" hidden="1">#REF!</definedName>
    <definedName name="BEx955NIAWX5OLAHMTV6QFUZPR30" localSheetId="1" hidden="1">#REF!</definedName>
    <definedName name="BEx955NIAWX5OLAHMTV6QFUZPR30" hidden="1">#REF!</definedName>
    <definedName name="BEx9581TYVI2M5TT4ISDAJV4W7Z6" localSheetId="16" hidden="1">#REF!</definedName>
    <definedName name="BEx9581TYVI2M5TT4ISDAJV4W7Z6" localSheetId="15" hidden="1">#REF!</definedName>
    <definedName name="BEx9581TYVI2M5TT4ISDAJV4W7Z6" localSheetId="14" hidden="1">#REF!</definedName>
    <definedName name="BEx9581TYVI2M5TT4ISDAJV4W7Z6" localSheetId="13" hidden="1">#REF!</definedName>
    <definedName name="BEx9581TYVI2M5TT4ISDAJV4W7Z6" localSheetId="12" hidden="1">#REF!</definedName>
    <definedName name="BEx9581TYVI2M5TT4ISDAJV4W7Z6" localSheetId="11" hidden="1">#REF!</definedName>
    <definedName name="BEx9581TYVI2M5TT4ISDAJV4W7Z6" localSheetId="10" hidden="1">#REF!</definedName>
    <definedName name="BEx9581TYVI2M5TT4ISDAJV4W7Z6" localSheetId="9" hidden="1">#REF!</definedName>
    <definedName name="BEx9581TYVI2M5TT4ISDAJV4W7Z6" localSheetId="8" hidden="1">#REF!</definedName>
    <definedName name="BEx9581TYVI2M5TT4ISDAJV4W7Z6" localSheetId="7" hidden="1">#REF!</definedName>
    <definedName name="BEx9581TYVI2M5TT4ISDAJV4W7Z6" localSheetId="6" hidden="1">#REF!</definedName>
    <definedName name="BEx9581TYVI2M5TT4ISDAJV4W7Z6" localSheetId="3" hidden="1">#REF!</definedName>
    <definedName name="BEx9581TYVI2M5TT4ISDAJV4W7Z6" localSheetId="1" hidden="1">#REF!</definedName>
    <definedName name="BEx9581TYVI2M5TT4ISDAJV4W7Z6" hidden="1">#REF!</definedName>
    <definedName name="BEx95G55NR99FDSE95CXDI4DKWSV" localSheetId="16" hidden="1">#REF!</definedName>
    <definedName name="BEx95G55NR99FDSE95CXDI4DKWSV" localSheetId="15" hidden="1">#REF!</definedName>
    <definedName name="BEx95G55NR99FDSE95CXDI4DKWSV" localSheetId="14" hidden="1">#REF!</definedName>
    <definedName name="BEx95G55NR99FDSE95CXDI4DKWSV" localSheetId="13" hidden="1">#REF!</definedName>
    <definedName name="BEx95G55NR99FDSE95CXDI4DKWSV" localSheetId="12" hidden="1">#REF!</definedName>
    <definedName name="BEx95G55NR99FDSE95CXDI4DKWSV" localSheetId="11" hidden="1">#REF!</definedName>
    <definedName name="BEx95G55NR99FDSE95CXDI4DKWSV" localSheetId="10" hidden="1">#REF!</definedName>
    <definedName name="BEx95G55NR99FDSE95CXDI4DKWSV" localSheetId="9" hidden="1">#REF!</definedName>
    <definedName name="BEx95G55NR99FDSE95CXDI4DKWSV" localSheetId="8" hidden="1">#REF!</definedName>
    <definedName name="BEx95G55NR99FDSE95CXDI4DKWSV" localSheetId="7" hidden="1">#REF!</definedName>
    <definedName name="BEx95G55NR99FDSE95CXDI4DKWSV" localSheetId="6" hidden="1">#REF!</definedName>
    <definedName name="BEx95G55NR99FDSE95CXDI4DKWSV" localSheetId="3" hidden="1">#REF!</definedName>
    <definedName name="BEx95G55NR99FDSE95CXDI4DKWSV" localSheetId="1" hidden="1">#REF!</definedName>
    <definedName name="BEx95G55NR99FDSE95CXDI4DKWSV" hidden="1">#REF!</definedName>
    <definedName name="BEx95NHF4RVUE0YDOAFZEIVBYJXD" localSheetId="16" hidden="1">#REF!</definedName>
    <definedName name="BEx95NHF4RVUE0YDOAFZEIVBYJXD" localSheetId="15" hidden="1">#REF!</definedName>
    <definedName name="BEx95NHF4RVUE0YDOAFZEIVBYJXD" localSheetId="14" hidden="1">#REF!</definedName>
    <definedName name="BEx95NHF4RVUE0YDOAFZEIVBYJXD" localSheetId="13" hidden="1">#REF!</definedName>
    <definedName name="BEx95NHF4RVUE0YDOAFZEIVBYJXD" localSheetId="12" hidden="1">#REF!</definedName>
    <definedName name="BEx95NHF4RVUE0YDOAFZEIVBYJXD" localSheetId="11" hidden="1">#REF!</definedName>
    <definedName name="BEx95NHF4RVUE0YDOAFZEIVBYJXD" localSheetId="10" hidden="1">#REF!</definedName>
    <definedName name="BEx95NHF4RVUE0YDOAFZEIVBYJXD" localSheetId="9" hidden="1">#REF!</definedName>
    <definedName name="BEx95NHF4RVUE0YDOAFZEIVBYJXD" localSheetId="8" hidden="1">#REF!</definedName>
    <definedName name="BEx95NHF4RVUE0YDOAFZEIVBYJXD" localSheetId="7" hidden="1">#REF!</definedName>
    <definedName name="BEx95NHF4RVUE0YDOAFZEIVBYJXD" localSheetId="6" hidden="1">#REF!</definedName>
    <definedName name="BEx95NHF4RVUE0YDOAFZEIVBYJXD" localSheetId="3" hidden="1">#REF!</definedName>
    <definedName name="BEx95NHF4RVUE0YDOAFZEIVBYJXD" localSheetId="1" hidden="1">#REF!</definedName>
    <definedName name="BEx95NHF4RVUE0YDOAFZEIVBYJXD" hidden="1">#REF!</definedName>
    <definedName name="BEx95QBZMG0E2KQ9BERJ861QLYN3" localSheetId="16" hidden="1">#REF!</definedName>
    <definedName name="BEx95QBZMG0E2KQ9BERJ861QLYN3" localSheetId="15" hidden="1">#REF!</definedName>
    <definedName name="BEx95QBZMG0E2KQ9BERJ861QLYN3" localSheetId="14" hidden="1">#REF!</definedName>
    <definedName name="BEx95QBZMG0E2KQ9BERJ861QLYN3" localSheetId="13" hidden="1">#REF!</definedName>
    <definedName name="BEx95QBZMG0E2KQ9BERJ861QLYN3" localSheetId="12" hidden="1">#REF!</definedName>
    <definedName name="BEx95QBZMG0E2KQ9BERJ861QLYN3" localSheetId="11" hidden="1">#REF!</definedName>
    <definedName name="BEx95QBZMG0E2KQ9BERJ861QLYN3" localSheetId="10" hidden="1">#REF!</definedName>
    <definedName name="BEx95QBZMG0E2KQ9BERJ861QLYN3" localSheetId="9" hidden="1">#REF!</definedName>
    <definedName name="BEx95QBZMG0E2KQ9BERJ861QLYN3" localSheetId="8" hidden="1">#REF!</definedName>
    <definedName name="BEx95QBZMG0E2KQ9BERJ861QLYN3" localSheetId="7" hidden="1">#REF!</definedName>
    <definedName name="BEx95QBZMG0E2KQ9BERJ861QLYN3" localSheetId="6" hidden="1">#REF!</definedName>
    <definedName name="BEx95QBZMG0E2KQ9BERJ861QLYN3" localSheetId="3" hidden="1">#REF!</definedName>
    <definedName name="BEx95QBZMG0E2KQ9BERJ861QLYN3" localSheetId="1" hidden="1">#REF!</definedName>
    <definedName name="BEx95QBZMG0E2KQ9BERJ861QLYN3" hidden="1">#REF!</definedName>
    <definedName name="BEx95QHBVDN795UNQJLRXG3RDU49" localSheetId="16" hidden="1">#REF!</definedName>
    <definedName name="BEx95QHBVDN795UNQJLRXG3RDU49" localSheetId="15" hidden="1">#REF!</definedName>
    <definedName name="BEx95QHBVDN795UNQJLRXG3RDU49" localSheetId="14" hidden="1">#REF!</definedName>
    <definedName name="BEx95QHBVDN795UNQJLRXG3RDU49" localSheetId="13" hidden="1">#REF!</definedName>
    <definedName name="BEx95QHBVDN795UNQJLRXG3RDU49" localSheetId="12" hidden="1">#REF!</definedName>
    <definedName name="BEx95QHBVDN795UNQJLRXG3RDU49" localSheetId="11" hidden="1">#REF!</definedName>
    <definedName name="BEx95QHBVDN795UNQJLRXG3RDU49" localSheetId="10" hidden="1">#REF!</definedName>
    <definedName name="BEx95QHBVDN795UNQJLRXG3RDU49" localSheetId="9" hidden="1">#REF!</definedName>
    <definedName name="BEx95QHBVDN795UNQJLRXG3RDU49" localSheetId="8" hidden="1">#REF!</definedName>
    <definedName name="BEx95QHBVDN795UNQJLRXG3RDU49" localSheetId="7" hidden="1">#REF!</definedName>
    <definedName name="BEx95QHBVDN795UNQJLRXG3RDU49" localSheetId="6" hidden="1">#REF!</definedName>
    <definedName name="BEx95QHBVDN795UNQJLRXG3RDU49" localSheetId="3" hidden="1">#REF!</definedName>
    <definedName name="BEx95QHBVDN795UNQJLRXG3RDU49" localSheetId="1" hidden="1">#REF!</definedName>
    <definedName name="BEx95QHBVDN795UNQJLRXG3RDU49" hidden="1">#REF!</definedName>
    <definedName name="BEx95TBVUWV7L7OMFMZDQEXGVHU6" localSheetId="16" hidden="1">#REF!</definedName>
    <definedName name="BEx95TBVUWV7L7OMFMZDQEXGVHU6" localSheetId="15" hidden="1">#REF!</definedName>
    <definedName name="BEx95TBVUWV7L7OMFMZDQEXGVHU6" localSheetId="14" hidden="1">#REF!</definedName>
    <definedName name="BEx95TBVUWV7L7OMFMZDQEXGVHU6" localSheetId="13" hidden="1">#REF!</definedName>
    <definedName name="BEx95TBVUWV7L7OMFMZDQEXGVHU6" localSheetId="12" hidden="1">#REF!</definedName>
    <definedName name="BEx95TBVUWV7L7OMFMZDQEXGVHU6" localSheetId="11" hidden="1">#REF!</definedName>
    <definedName name="BEx95TBVUWV7L7OMFMZDQEXGVHU6" localSheetId="10" hidden="1">#REF!</definedName>
    <definedName name="BEx95TBVUWV7L7OMFMZDQEXGVHU6" localSheetId="9" hidden="1">#REF!</definedName>
    <definedName name="BEx95TBVUWV7L7OMFMZDQEXGVHU6" localSheetId="8" hidden="1">#REF!</definedName>
    <definedName name="BEx95TBVUWV7L7OMFMZDQEXGVHU6" localSheetId="7" hidden="1">#REF!</definedName>
    <definedName name="BEx95TBVUWV7L7OMFMZDQEXGVHU6" localSheetId="6" hidden="1">#REF!</definedName>
    <definedName name="BEx95TBVUWV7L7OMFMZDQEXGVHU6" localSheetId="3" hidden="1">#REF!</definedName>
    <definedName name="BEx95TBVUWV7L7OMFMZDQEXGVHU6" localSheetId="1" hidden="1">#REF!</definedName>
    <definedName name="BEx95TBVUWV7L7OMFMZDQEXGVHU6" hidden="1">#REF!</definedName>
    <definedName name="BEx95U89DZZSVO39TGS62CX8G9N4" localSheetId="16" hidden="1">#REF!</definedName>
    <definedName name="BEx95U89DZZSVO39TGS62CX8G9N4" localSheetId="15" hidden="1">#REF!</definedName>
    <definedName name="BEx95U89DZZSVO39TGS62CX8G9N4" localSheetId="14" hidden="1">#REF!</definedName>
    <definedName name="BEx95U89DZZSVO39TGS62CX8G9N4" localSheetId="13" hidden="1">#REF!</definedName>
    <definedName name="BEx95U89DZZSVO39TGS62CX8G9N4" localSheetId="12" hidden="1">#REF!</definedName>
    <definedName name="BEx95U89DZZSVO39TGS62CX8G9N4" localSheetId="11" hidden="1">#REF!</definedName>
    <definedName name="BEx95U89DZZSVO39TGS62CX8G9N4" localSheetId="10" hidden="1">#REF!</definedName>
    <definedName name="BEx95U89DZZSVO39TGS62CX8G9N4" localSheetId="9" hidden="1">#REF!</definedName>
    <definedName name="BEx95U89DZZSVO39TGS62CX8G9N4" localSheetId="8" hidden="1">#REF!</definedName>
    <definedName name="BEx95U89DZZSVO39TGS62CX8G9N4" localSheetId="7" hidden="1">#REF!</definedName>
    <definedName name="BEx95U89DZZSVO39TGS62CX8G9N4" localSheetId="6" hidden="1">#REF!</definedName>
    <definedName name="BEx95U89DZZSVO39TGS62CX8G9N4" localSheetId="3" hidden="1">#REF!</definedName>
    <definedName name="BEx95U89DZZSVO39TGS62CX8G9N4" localSheetId="1" hidden="1">#REF!</definedName>
    <definedName name="BEx95U89DZZSVO39TGS62CX8G9N4" hidden="1">#REF!</definedName>
    <definedName name="BEx95XTPKKKJG67C45LRX0T25I06" localSheetId="16" hidden="1">#REF!</definedName>
    <definedName name="BEx95XTPKKKJG67C45LRX0T25I06" localSheetId="15" hidden="1">#REF!</definedName>
    <definedName name="BEx95XTPKKKJG67C45LRX0T25I06" localSheetId="14" hidden="1">#REF!</definedName>
    <definedName name="BEx95XTPKKKJG67C45LRX0T25I06" localSheetId="13" hidden="1">#REF!</definedName>
    <definedName name="BEx95XTPKKKJG67C45LRX0T25I06" localSheetId="12" hidden="1">#REF!</definedName>
    <definedName name="BEx95XTPKKKJG67C45LRX0T25I06" localSheetId="11" hidden="1">#REF!</definedName>
    <definedName name="BEx95XTPKKKJG67C45LRX0T25I06" localSheetId="10" hidden="1">#REF!</definedName>
    <definedName name="BEx95XTPKKKJG67C45LRX0T25I06" localSheetId="9" hidden="1">#REF!</definedName>
    <definedName name="BEx95XTPKKKJG67C45LRX0T25I06" localSheetId="8" hidden="1">#REF!</definedName>
    <definedName name="BEx95XTPKKKJG67C45LRX0T25I06" localSheetId="7" hidden="1">#REF!</definedName>
    <definedName name="BEx95XTPKKKJG67C45LRX0T25I06" localSheetId="6" hidden="1">#REF!</definedName>
    <definedName name="BEx95XTPKKKJG67C45LRX0T25I06" localSheetId="3" hidden="1">#REF!</definedName>
    <definedName name="BEx95XTPKKKJG67C45LRX0T25I06" localSheetId="1" hidden="1">#REF!</definedName>
    <definedName name="BEx95XTPKKKJG67C45LRX0T25I06" hidden="1">#REF!</definedName>
    <definedName name="BEx9602K2GHNBUEUVT9ONRQU1GMD" localSheetId="16" hidden="1">#REF!</definedName>
    <definedName name="BEx9602K2GHNBUEUVT9ONRQU1GMD" localSheetId="15" hidden="1">#REF!</definedName>
    <definedName name="BEx9602K2GHNBUEUVT9ONRQU1GMD" localSheetId="14" hidden="1">#REF!</definedName>
    <definedName name="BEx9602K2GHNBUEUVT9ONRQU1GMD" localSheetId="13" hidden="1">#REF!</definedName>
    <definedName name="BEx9602K2GHNBUEUVT9ONRQU1GMD" localSheetId="12" hidden="1">#REF!</definedName>
    <definedName name="BEx9602K2GHNBUEUVT9ONRQU1GMD" localSheetId="11" hidden="1">#REF!</definedName>
    <definedName name="BEx9602K2GHNBUEUVT9ONRQU1GMD" localSheetId="10" hidden="1">#REF!</definedName>
    <definedName name="BEx9602K2GHNBUEUVT9ONRQU1GMD" localSheetId="9" hidden="1">#REF!</definedName>
    <definedName name="BEx9602K2GHNBUEUVT9ONRQU1GMD" localSheetId="8" hidden="1">#REF!</definedName>
    <definedName name="BEx9602K2GHNBUEUVT9ONRQU1GMD" localSheetId="7" hidden="1">#REF!</definedName>
    <definedName name="BEx9602K2GHNBUEUVT9ONRQU1GMD" localSheetId="6" hidden="1">#REF!</definedName>
    <definedName name="BEx9602K2GHNBUEUVT9ONRQU1GMD" localSheetId="3" hidden="1">#REF!</definedName>
    <definedName name="BEx9602K2GHNBUEUVT9ONRQU1GMD" localSheetId="1" hidden="1">#REF!</definedName>
    <definedName name="BEx9602K2GHNBUEUVT9ONRQU1GMD" hidden="1">#REF!</definedName>
    <definedName name="BEx9602LTEI8BPC79BGMRK6S0RP8" localSheetId="16" hidden="1">#REF!</definedName>
    <definedName name="BEx9602LTEI8BPC79BGMRK6S0RP8" localSheetId="15" hidden="1">#REF!</definedName>
    <definedName name="BEx9602LTEI8BPC79BGMRK6S0RP8" localSheetId="14" hidden="1">#REF!</definedName>
    <definedName name="BEx9602LTEI8BPC79BGMRK6S0RP8" localSheetId="13" hidden="1">#REF!</definedName>
    <definedName name="BEx9602LTEI8BPC79BGMRK6S0RP8" localSheetId="12" hidden="1">#REF!</definedName>
    <definedName name="BEx9602LTEI8BPC79BGMRK6S0RP8" localSheetId="11" hidden="1">#REF!</definedName>
    <definedName name="BEx9602LTEI8BPC79BGMRK6S0RP8" localSheetId="10" hidden="1">#REF!</definedName>
    <definedName name="BEx9602LTEI8BPC79BGMRK6S0RP8" localSheetId="9" hidden="1">#REF!</definedName>
    <definedName name="BEx9602LTEI8BPC79BGMRK6S0RP8" localSheetId="8" hidden="1">#REF!</definedName>
    <definedName name="BEx9602LTEI8BPC79BGMRK6S0RP8" localSheetId="7" hidden="1">#REF!</definedName>
    <definedName name="BEx9602LTEI8BPC79BGMRK6S0RP8" localSheetId="6" hidden="1">#REF!</definedName>
    <definedName name="BEx9602LTEI8BPC79BGMRK6S0RP8" localSheetId="3" hidden="1">#REF!</definedName>
    <definedName name="BEx9602LTEI8BPC79BGMRK6S0RP8" localSheetId="1" hidden="1">#REF!</definedName>
    <definedName name="BEx9602LTEI8BPC79BGMRK6S0RP8" hidden="1">#REF!</definedName>
    <definedName name="BEx962BL3Y4LA53EBYI64ZYMZE8U" localSheetId="16" hidden="1">#REF!</definedName>
    <definedName name="BEx962BL3Y4LA53EBYI64ZYMZE8U" localSheetId="15" hidden="1">#REF!</definedName>
    <definedName name="BEx962BL3Y4LA53EBYI64ZYMZE8U" localSheetId="14" hidden="1">#REF!</definedName>
    <definedName name="BEx962BL3Y4LA53EBYI64ZYMZE8U" localSheetId="13" hidden="1">#REF!</definedName>
    <definedName name="BEx962BL3Y4LA53EBYI64ZYMZE8U" localSheetId="12" hidden="1">#REF!</definedName>
    <definedName name="BEx962BL3Y4LA53EBYI64ZYMZE8U" localSheetId="11" hidden="1">#REF!</definedName>
    <definedName name="BEx962BL3Y4LA53EBYI64ZYMZE8U" localSheetId="10" hidden="1">#REF!</definedName>
    <definedName name="BEx962BL3Y4LA53EBYI64ZYMZE8U" localSheetId="9" hidden="1">#REF!</definedName>
    <definedName name="BEx962BL3Y4LA53EBYI64ZYMZE8U" localSheetId="8" hidden="1">#REF!</definedName>
    <definedName name="BEx962BL3Y4LA53EBYI64ZYMZE8U" localSheetId="7" hidden="1">#REF!</definedName>
    <definedName name="BEx962BL3Y4LA53EBYI64ZYMZE8U" localSheetId="6" hidden="1">#REF!</definedName>
    <definedName name="BEx962BL3Y4LA53EBYI64ZYMZE8U" localSheetId="3" hidden="1">#REF!</definedName>
    <definedName name="BEx962BL3Y4LA53EBYI64ZYMZE8U" localSheetId="1" hidden="1">#REF!</definedName>
    <definedName name="BEx962BL3Y4LA53EBYI64ZYMZE8U" hidden="1">#REF!</definedName>
    <definedName name="BEx96HAWZ2EMMI7VJ5NQXGK044OO" localSheetId="16" hidden="1">#REF!</definedName>
    <definedName name="BEx96HAWZ2EMMI7VJ5NQXGK044OO" localSheetId="15" hidden="1">#REF!</definedName>
    <definedName name="BEx96HAWZ2EMMI7VJ5NQXGK044OO" localSheetId="14" hidden="1">#REF!</definedName>
    <definedName name="BEx96HAWZ2EMMI7VJ5NQXGK044OO" localSheetId="13" hidden="1">#REF!</definedName>
    <definedName name="BEx96HAWZ2EMMI7VJ5NQXGK044OO" localSheetId="12" hidden="1">#REF!</definedName>
    <definedName name="BEx96HAWZ2EMMI7VJ5NQXGK044OO" localSheetId="11" hidden="1">#REF!</definedName>
    <definedName name="BEx96HAWZ2EMMI7VJ5NQXGK044OO" localSheetId="10" hidden="1">#REF!</definedName>
    <definedName name="BEx96HAWZ2EMMI7VJ5NQXGK044OO" localSheetId="9" hidden="1">#REF!</definedName>
    <definedName name="BEx96HAWZ2EMMI7VJ5NQXGK044OO" localSheetId="8" hidden="1">#REF!</definedName>
    <definedName name="BEx96HAWZ2EMMI7VJ5NQXGK044OO" localSheetId="7" hidden="1">#REF!</definedName>
    <definedName name="BEx96HAWZ2EMMI7VJ5NQXGK044OO" localSheetId="6" hidden="1">#REF!</definedName>
    <definedName name="BEx96HAWZ2EMMI7VJ5NQXGK044OO" localSheetId="3" hidden="1">#REF!</definedName>
    <definedName name="BEx96HAWZ2EMMI7VJ5NQXGK044OO" localSheetId="1" hidden="1">#REF!</definedName>
    <definedName name="BEx96HAWZ2EMMI7VJ5NQXGK044OO" hidden="1">#REF!</definedName>
    <definedName name="BEx96KR21O7H9R29TN0S45Y3QPUK" localSheetId="16" hidden="1">#REF!</definedName>
    <definedName name="BEx96KR21O7H9R29TN0S45Y3QPUK" localSheetId="15" hidden="1">#REF!</definedName>
    <definedName name="BEx96KR21O7H9R29TN0S45Y3QPUK" localSheetId="14" hidden="1">#REF!</definedName>
    <definedName name="BEx96KR21O7H9R29TN0S45Y3QPUK" localSheetId="13" hidden="1">#REF!</definedName>
    <definedName name="BEx96KR21O7H9R29TN0S45Y3QPUK" localSheetId="12" hidden="1">#REF!</definedName>
    <definedName name="BEx96KR21O7H9R29TN0S45Y3QPUK" localSheetId="11" hidden="1">#REF!</definedName>
    <definedName name="BEx96KR21O7H9R29TN0S45Y3QPUK" localSheetId="10" hidden="1">#REF!</definedName>
    <definedName name="BEx96KR21O7H9R29TN0S45Y3QPUK" localSheetId="9" hidden="1">#REF!</definedName>
    <definedName name="BEx96KR21O7H9R29TN0S45Y3QPUK" localSheetId="8" hidden="1">#REF!</definedName>
    <definedName name="BEx96KR21O7H9R29TN0S45Y3QPUK" localSheetId="7" hidden="1">#REF!</definedName>
    <definedName name="BEx96KR21O7H9R29TN0S45Y3QPUK" localSheetId="6" hidden="1">#REF!</definedName>
    <definedName name="BEx96KR21O7H9R29TN0S45Y3QPUK" localSheetId="3" hidden="1">#REF!</definedName>
    <definedName name="BEx96KR21O7H9R29TN0S45Y3QPUK" localSheetId="1" hidden="1">#REF!</definedName>
    <definedName name="BEx96KR21O7H9R29TN0S45Y3QPUK" hidden="1">#REF!</definedName>
    <definedName name="BEx96SUFKHHFE8XQ6UUO6ILDOXHO" localSheetId="16" hidden="1">#REF!</definedName>
    <definedName name="BEx96SUFKHHFE8XQ6UUO6ILDOXHO" localSheetId="15" hidden="1">#REF!</definedName>
    <definedName name="BEx96SUFKHHFE8XQ6UUO6ILDOXHO" localSheetId="14" hidden="1">#REF!</definedName>
    <definedName name="BEx96SUFKHHFE8XQ6UUO6ILDOXHO" localSheetId="13" hidden="1">#REF!</definedName>
    <definedName name="BEx96SUFKHHFE8XQ6UUO6ILDOXHO" localSheetId="12" hidden="1">#REF!</definedName>
    <definedName name="BEx96SUFKHHFE8XQ6UUO6ILDOXHO" localSheetId="11" hidden="1">#REF!</definedName>
    <definedName name="BEx96SUFKHHFE8XQ6UUO6ILDOXHO" localSheetId="10" hidden="1">#REF!</definedName>
    <definedName name="BEx96SUFKHHFE8XQ6UUO6ILDOXHO" localSheetId="9" hidden="1">#REF!</definedName>
    <definedName name="BEx96SUFKHHFE8XQ6UUO6ILDOXHO" localSheetId="8" hidden="1">#REF!</definedName>
    <definedName name="BEx96SUFKHHFE8XQ6UUO6ILDOXHO" localSheetId="7" hidden="1">#REF!</definedName>
    <definedName name="BEx96SUFKHHFE8XQ6UUO6ILDOXHO" localSheetId="6" hidden="1">#REF!</definedName>
    <definedName name="BEx96SUFKHHFE8XQ6UUO6ILDOXHO" localSheetId="3" hidden="1">#REF!</definedName>
    <definedName name="BEx96SUFKHHFE8XQ6UUO6ILDOXHO" localSheetId="1" hidden="1">#REF!</definedName>
    <definedName name="BEx96SUFKHHFE8XQ6UUO6ILDOXHO" hidden="1">#REF!</definedName>
    <definedName name="BEx96UN4YWXBDEZ1U1ZUIPP41Z7I" localSheetId="16" hidden="1">#REF!</definedName>
    <definedName name="BEx96UN4YWXBDEZ1U1ZUIPP41Z7I" localSheetId="15" hidden="1">#REF!</definedName>
    <definedName name="BEx96UN4YWXBDEZ1U1ZUIPP41Z7I" localSheetId="14" hidden="1">#REF!</definedName>
    <definedName name="BEx96UN4YWXBDEZ1U1ZUIPP41Z7I" localSheetId="13" hidden="1">#REF!</definedName>
    <definedName name="BEx96UN4YWXBDEZ1U1ZUIPP41Z7I" localSheetId="12" hidden="1">#REF!</definedName>
    <definedName name="BEx96UN4YWXBDEZ1U1ZUIPP41Z7I" localSheetId="11" hidden="1">#REF!</definedName>
    <definedName name="BEx96UN4YWXBDEZ1U1ZUIPP41Z7I" localSheetId="10" hidden="1">#REF!</definedName>
    <definedName name="BEx96UN4YWXBDEZ1U1ZUIPP41Z7I" localSheetId="9" hidden="1">#REF!</definedName>
    <definedName name="BEx96UN4YWXBDEZ1U1ZUIPP41Z7I" localSheetId="8" hidden="1">#REF!</definedName>
    <definedName name="BEx96UN4YWXBDEZ1U1ZUIPP41Z7I" localSheetId="7" hidden="1">#REF!</definedName>
    <definedName name="BEx96UN4YWXBDEZ1U1ZUIPP41Z7I" localSheetId="6" hidden="1">#REF!</definedName>
    <definedName name="BEx96UN4YWXBDEZ1U1ZUIPP41Z7I" localSheetId="3" hidden="1">#REF!</definedName>
    <definedName name="BEx96UN4YWXBDEZ1U1ZUIPP41Z7I" localSheetId="1" hidden="1">#REF!</definedName>
    <definedName name="BEx96UN4YWXBDEZ1U1ZUIPP41Z7I" hidden="1">#REF!</definedName>
    <definedName name="BEx978KSD61YJH3S9DGO050R2EHA" localSheetId="16" hidden="1">#REF!</definedName>
    <definedName name="BEx978KSD61YJH3S9DGO050R2EHA" localSheetId="15" hidden="1">#REF!</definedName>
    <definedName name="BEx978KSD61YJH3S9DGO050R2EHA" localSheetId="14" hidden="1">#REF!</definedName>
    <definedName name="BEx978KSD61YJH3S9DGO050R2EHA" localSheetId="13" hidden="1">#REF!</definedName>
    <definedName name="BEx978KSD61YJH3S9DGO050R2EHA" localSheetId="12" hidden="1">#REF!</definedName>
    <definedName name="BEx978KSD61YJH3S9DGO050R2EHA" localSheetId="11" hidden="1">#REF!</definedName>
    <definedName name="BEx978KSD61YJH3S9DGO050R2EHA" localSheetId="10" hidden="1">#REF!</definedName>
    <definedName name="BEx978KSD61YJH3S9DGO050R2EHA" localSheetId="9" hidden="1">#REF!</definedName>
    <definedName name="BEx978KSD61YJH3S9DGO050R2EHA" localSheetId="8" hidden="1">#REF!</definedName>
    <definedName name="BEx978KSD61YJH3S9DGO050R2EHA" localSheetId="7" hidden="1">#REF!</definedName>
    <definedName name="BEx978KSD61YJH3S9DGO050R2EHA" localSheetId="6" hidden="1">#REF!</definedName>
    <definedName name="BEx978KSD61YJH3S9DGO050R2EHA" localSheetId="3" hidden="1">#REF!</definedName>
    <definedName name="BEx978KSD61YJH3S9DGO050R2EHA" localSheetId="1" hidden="1">#REF!</definedName>
    <definedName name="BEx978KSD61YJH3S9DGO050R2EHA" hidden="1">#REF!</definedName>
    <definedName name="BEx97H9O1NAKAPK4MX4PKO34ICL5" localSheetId="16" hidden="1">#REF!</definedName>
    <definedName name="BEx97H9O1NAKAPK4MX4PKO34ICL5" localSheetId="15" hidden="1">#REF!</definedName>
    <definedName name="BEx97H9O1NAKAPK4MX4PKO34ICL5" localSheetId="14" hidden="1">#REF!</definedName>
    <definedName name="BEx97H9O1NAKAPK4MX4PKO34ICL5" localSheetId="13" hidden="1">#REF!</definedName>
    <definedName name="BEx97H9O1NAKAPK4MX4PKO34ICL5" localSheetId="12" hidden="1">#REF!</definedName>
    <definedName name="BEx97H9O1NAKAPK4MX4PKO34ICL5" localSheetId="11" hidden="1">#REF!</definedName>
    <definedName name="BEx97H9O1NAKAPK4MX4PKO34ICL5" localSheetId="10" hidden="1">#REF!</definedName>
    <definedName name="BEx97H9O1NAKAPK4MX4PKO34ICL5" localSheetId="9" hidden="1">#REF!</definedName>
    <definedName name="BEx97H9O1NAKAPK4MX4PKO34ICL5" localSheetId="8" hidden="1">#REF!</definedName>
    <definedName name="BEx97H9O1NAKAPK4MX4PKO34ICL5" localSheetId="7" hidden="1">#REF!</definedName>
    <definedName name="BEx97H9O1NAKAPK4MX4PKO34ICL5" localSheetId="6" hidden="1">#REF!</definedName>
    <definedName name="BEx97H9O1NAKAPK4MX4PKO34ICL5" localSheetId="3" hidden="1">#REF!</definedName>
    <definedName name="BEx97H9O1NAKAPK4MX4PKO34ICL5" localSheetId="1" hidden="1">#REF!</definedName>
    <definedName name="BEx97H9O1NAKAPK4MX4PKO34ICL5" hidden="1">#REF!</definedName>
    <definedName name="BEx97MNUZQ1Z0AO2FL7XQYVNCPR7" localSheetId="16" hidden="1">#REF!</definedName>
    <definedName name="BEx97MNUZQ1Z0AO2FL7XQYVNCPR7" localSheetId="15" hidden="1">#REF!</definedName>
    <definedName name="BEx97MNUZQ1Z0AO2FL7XQYVNCPR7" localSheetId="14" hidden="1">#REF!</definedName>
    <definedName name="BEx97MNUZQ1Z0AO2FL7XQYVNCPR7" localSheetId="13" hidden="1">#REF!</definedName>
    <definedName name="BEx97MNUZQ1Z0AO2FL7XQYVNCPR7" localSheetId="12" hidden="1">#REF!</definedName>
    <definedName name="BEx97MNUZQ1Z0AO2FL7XQYVNCPR7" localSheetId="11" hidden="1">#REF!</definedName>
    <definedName name="BEx97MNUZQ1Z0AO2FL7XQYVNCPR7" localSheetId="10" hidden="1">#REF!</definedName>
    <definedName name="BEx97MNUZQ1Z0AO2FL7XQYVNCPR7" localSheetId="9" hidden="1">#REF!</definedName>
    <definedName name="BEx97MNUZQ1Z0AO2FL7XQYVNCPR7" localSheetId="8" hidden="1">#REF!</definedName>
    <definedName name="BEx97MNUZQ1Z0AO2FL7XQYVNCPR7" localSheetId="7" hidden="1">#REF!</definedName>
    <definedName name="BEx97MNUZQ1Z0AO2FL7XQYVNCPR7" localSheetId="6" hidden="1">#REF!</definedName>
    <definedName name="BEx97MNUZQ1Z0AO2FL7XQYVNCPR7" localSheetId="3" hidden="1">#REF!</definedName>
    <definedName name="BEx97MNUZQ1Z0AO2FL7XQYVNCPR7" localSheetId="1" hidden="1">#REF!</definedName>
    <definedName name="BEx97MNUZQ1Z0AO2FL7XQYVNCPR7" hidden="1">#REF!</definedName>
    <definedName name="BEx97NPQBACJVD9K1YXI08RTW9E2" localSheetId="16" hidden="1">#REF!</definedName>
    <definedName name="BEx97NPQBACJVD9K1YXI08RTW9E2" localSheetId="15" hidden="1">#REF!</definedName>
    <definedName name="BEx97NPQBACJVD9K1YXI08RTW9E2" localSheetId="14" hidden="1">#REF!</definedName>
    <definedName name="BEx97NPQBACJVD9K1YXI08RTW9E2" localSheetId="13" hidden="1">#REF!</definedName>
    <definedName name="BEx97NPQBACJVD9K1YXI08RTW9E2" localSheetId="12" hidden="1">#REF!</definedName>
    <definedName name="BEx97NPQBACJVD9K1YXI08RTW9E2" localSheetId="11" hidden="1">#REF!</definedName>
    <definedName name="BEx97NPQBACJVD9K1YXI08RTW9E2" localSheetId="10" hidden="1">#REF!</definedName>
    <definedName name="BEx97NPQBACJVD9K1YXI08RTW9E2" localSheetId="9" hidden="1">#REF!</definedName>
    <definedName name="BEx97NPQBACJVD9K1YXI08RTW9E2" localSheetId="8" hidden="1">#REF!</definedName>
    <definedName name="BEx97NPQBACJVD9K1YXI08RTW9E2" localSheetId="7" hidden="1">#REF!</definedName>
    <definedName name="BEx97NPQBACJVD9K1YXI08RTW9E2" localSheetId="6" hidden="1">#REF!</definedName>
    <definedName name="BEx97NPQBACJVD9K1YXI08RTW9E2" localSheetId="3" hidden="1">#REF!</definedName>
    <definedName name="BEx97NPQBACJVD9K1YXI08RTW9E2" localSheetId="1" hidden="1">#REF!</definedName>
    <definedName name="BEx97NPQBACJVD9K1YXI08RTW9E2" hidden="1">#REF!</definedName>
    <definedName name="BEx97RWQLXS0OORDCN69IGA58CWU" localSheetId="16" hidden="1">#REF!</definedName>
    <definedName name="BEx97RWQLXS0OORDCN69IGA58CWU" localSheetId="15" hidden="1">#REF!</definedName>
    <definedName name="BEx97RWQLXS0OORDCN69IGA58CWU" localSheetId="14" hidden="1">#REF!</definedName>
    <definedName name="BEx97RWQLXS0OORDCN69IGA58CWU" localSheetId="13" hidden="1">#REF!</definedName>
    <definedName name="BEx97RWQLXS0OORDCN69IGA58CWU" localSheetId="12" hidden="1">#REF!</definedName>
    <definedName name="BEx97RWQLXS0OORDCN69IGA58CWU" localSheetId="11" hidden="1">#REF!</definedName>
    <definedName name="BEx97RWQLXS0OORDCN69IGA58CWU" localSheetId="10" hidden="1">#REF!</definedName>
    <definedName name="BEx97RWQLXS0OORDCN69IGA58CWU" localSheetId="9" hidden="1">#REF!</definedName>
    <definedName name="BEx97RWQLXS0OORDCN69IGA58CWU" localSheetId="8" hidden="1">#REF!</definedName>
    <definedName name="BEx97RWQLXS0OORDCN69IGA58CWU" localSheetId="7" hidden="1">#REF!</definedName>
    <definedName name="BEx97RWQLXS0OORDCN69IGA58CWU" localSheetId="6" hidden="1">#REF!</definedName>
    <definedName name="BEx97RWQLXS0OORDCN69IGA58CWU" localSheetId="3" hidden="1">#REF!</definedName>
    <definedName name="BEx97RWQLXS0OORDCN69IGA58CWU" localSheetId="1" hidden="1">#REF!</definedName>
    <definedName name="BEx97RWQLXS0OORDCN69IGA58CWU" hidden="1">#REF!</definedName>
    <definedName name="BEx97YNGGDFIXHTMGFL2IHAQX9MI" localSheetId="16" hidden="1">#REF!</definedName>
    <definedName name="BEx97YNGGDFIXHTMGFL2IHAQX9MI" localSheetId="15" hidden="1">#REF!</definedName>
    <definedName name="BEx97YNGGDFIXHTMGFL2IHAQX9MI" localSheetId="14" hidden="1">#REF!</definedName>
    <definedName name="BEx97YNGGDFIXHTMGFL2IHAQX9MI" localSheetId="13" hidden="1">#REF!</definedName>
    <definedName name="BEx97YNGGDFIXHTMGFL2IHAQX9MI" localSheetId="12" hidden="1">#REF!</definedName>
    <definedName name="BEx97YNGGDFIXHTMGFL2IHAQX9MI" localSheetId="11" hidden="1">#REF!</definedName>
    <definedName name="BEx97YNGGDFIXHTMGFL2IHAQX9MI" localSheetId="10" hidden="1">#REF!</definedName>
    <definedName name="BEx97YNGGDFIXHTMGFL2IHAQX9MI" localSheetId="9" hidden="1">#REF!</definedName>
    <definedName name="BEx97YNGGDFIXHTMGFL2IHAQX9MI" localSheetId="8" hidden="1">#REF!</definedName>
    <definedName name="BEx97YNGGDFIXHTMGFL2IHAQX9MI" localSheetId="7" hidden="1">#REF!</definedName>
    <definedName name="BEx97YNGGDFIXHTMGFL2IHAQX9MI" localSheetId="6" hidden="1">#REF!</definedName>
    <definedName name="BEx97YNGGDFIXHTMGFL2IHAQX9MI" localSheetId="3" hidden="1">#REF!</definedName>
    <definedName name="BEx97YNGGDFIXHTMGFL2IHAQX9MI" localSheetId="1" hidden="1">#REF!</definedName>
    <definedName name="BEx97YNGGDFIXHTMGFL2IHAQX9MI" hidden="1">#REF!</definedName>
    <definedName name="BEx9805E16VCDEWPM3404WTQS6ZK" localSheetId="16" hidden="1">#REF!</definedName>
    <definedName name="BEx9805E16VCDEWPM3404WTQS6ZK" localSheetId="15" hidden="1">#REF!</definedName>
    <definedName name="BEx9805E16VCDEWPM3404WTQS6ZK" localSheetId="14" hidden="1">#REF!</definedName>
    <definedName name="BEx9805E16VCDEWPM3404WTQS6ZK" localSheetId="13" hidden="1">#REF!</definedName>
    <definedName name="BEx9805E16VCDEWPM3404WTQS6ZK" localSheetId="12" hidden="1">#REF!</definedName>
    <definedName name="BEx9805E16VCDEWPM3404WTQS6ZK" localSheetId="11" hidden="1">#REF!</definedName>
    <definedName name="BEx9805E16VCDEWPM3404WTQS6ZK" localSheetId="10" hidden="1">#REF!</definedName>
    <definedName name="BEx9805E16VCDEWPM3404WTQS6ZK" localSheetId="9" hidden="1">#REF!</definedName>
    <definedName name="BEx9805E16VCDEWPM3404WTQS6ZK" localSheetId="8" hidden="1">#REF!</definedName>
    <definedName name="BEx9805E16VCDEWPM3404WTQS6ZK" localSheetId="7" hidden="1">#REF!</definedName>
    <definedName name="BEx9805E16VCDEWPM3404WTQS6ZK" localSheetId="6" hidden="1">#REF!</definedName>
    <definedName name="BEx9805E16VCDEWPM3404WTQS6ZK" localSheetId="3" hidden="1">#REF!</definedName>
    <definedName name="BEx9805E16VCDEWPM3404WTQS6ZK" localSheetId="1" hidden="1">#REF!</definedName>
    <definedName name="BEx9805E16VCDEWPM3404WTQS6ZK" hidden="1">#REF!</definedName>
    <definedName name="BEx981HW73BUZWT14TBTZHC0ZTJ4" localSheetId="16" hidden="1">#REF!</definedName>
    <definedName name="BEx981HW73BUZWT14TBTZHC0ZTJ4" localSheetId="15" hidden="1">#REF!</definedName>
    <definedName name="BEx981HW73BUZWT14TBTZHC0ZTJ4" localSheetId="14" hidden="1">#REF!</definedName>
    <definedName name="BEx981HW73BUZWT14TBTZHC0ZTJ4" localSheetId="13" hidden="1">#REF!</definedName>
    <definedName name="BEx981HW73BUZWT14TBTZHC0ZTJ4" localSheetId="12" hidden="1">#REF!</definedName>
    <definedName name="BEx981HW73BUZWT14TBTZHC0ZTJ4" localSheetId="11" hidden="1">#REF!</definedName>
    <definedName name="BEx981HW73BUZWT14TBTZHC0ZTJ4" localSheetId="10" hidden="1">#REF!</definedName>
    <definedName name="BEx981HW73BUZWT14TBTZHC0ZTJ4" localSheetId="9" hidden="1">#REF!</definedName>
    <definedName name="BEx981HW73BUZWT14TBTZHC0ZTJ4" localSheetId="8" hidden="1">#REF!</definedName>
    <definedName name="BEx981HW73BUZWT14TBTZHC0ZTJ4" localSheetId="7" hidden="1">#REF!</definedName>
    <definedName name="BEx981HW73BUZWT14TBTZHC0ZTJ4" localSheetId="6" hidden="1">#REF!</definedName>
    <definedName name="BEx981HW73BUZWT14TBTZHC0ZTJ4" localSheetId="3" hidden="1">#REF!</definedName>
    <definedName name="BEx981HW73BUZWT14TBTZHC0ZTJ4" localSheetId="1" hidden="1">#REF!</definedName>
    <definedName name="BEx981HW73BUZWT14TBTZHC0ZTJ4" hidden="1">#REF!</definedName>
    <definedName name="BEx9871KU0N99P0900EAK69VFYT2" localSheetId="16" hidden="1">#REF!</definedName>
    <definedName name="BEx9871KU0N99P0900EAK69VFYT2" localSheetId="15" hidden="1">#REF!</definedName>
    <definedName name="BEx9871KU0N99P0900EAK69VFYT2" localSheetId="14" hidden="1">#REF!</definedName>
    <definedName name="BEx9871KU0N99P0900EAK69VFYT2" localSheetId="13" hidden="1">#REF!</definedName>
    <definedName name="BEx9871KU0N99P0900EAK69VFYT2" localSheetId="12" hidden="1">#REF!</definedName>
    <definedName name="BEx9871KU0N99P0900EAK69VFYT2" localSheetId="11" hidden="1">#REF!</definedName>
    <definedName name="BEx9871KU0N99P0900EAK69VFYT2" localSheetId="10" hidden="1">#REF!</definedName>
    <definedName name="BEx9871KU0N99P0900EAK69VFYT2" localSheetId="9" hidden="1">#REF!</definedName>
    <definedName name="BEx9871KU0N99P0900EAK69VFYT2" localSheetId="8" hidden="1">#REF!</definedName>
    <definedName name="BEx9871KU0N99P0900EAK69VFYT2" localSheetId="7" hidden="1">#REF!</definedName>
    <definedName name="BEx9871KU0N99P0900EAK69VFYT2" localSheetId="6" hidden="1">#REF!</definedName>
    <definedName name="BEx9871KU0N99P0900EAK69VFYT2" localSheetId="3" hidden="1">#REF!</definedName>
    <definedName name="BEx9871KU0N99P0900EAK69VFYT2" localSheetId="1" hidden="1">#REF!</definedName>
    <definedName name="BEx9871KU0N99P0900EAK69VFYT2" hidden="1">#REF!</definedName>
    <definedName name="BEx98IFKNJFGZFLID1YTRFEG1SXY" localSheetId="16" hidden="1">#REF!</definedName>
    <definedName name="BEx98IFKNJFGZFLID1YTRFEG1SXY" localSheetId="15" hidden="1">#REF!</definedName>
    <definedName name="BEx98IFKNJFGZFLID1YTRFEG1SXY" localSheetId="14" hidden="1">#REF!</definedName>
    <definedName name="BEx98IFKNJFGZFLID1YTRFEG1SXY" localSheetId="13" hidden="1">#REF!</definedName>
    <definedName name="BEx98IFKNJFGZFLID1YTRFEG1SXY" localSheetId="12" hidden="1">#REF!</definedName>
    <definedName name="BEx98IFKNJFGZFLID1YTRFEG1SXY" localSheetId="11" hidden="1">#REF!</definedName>
    <definedName name="BEx98IFKNJFGZFLID1YTRFEG1SXY" localSheetId="10" hidden="1">#REF!</definedName>
    <definedName name="BEx98IFKNJFGZFLID1YTRFEG1SXY" localSheetId="9" hidden="1">#REF!</definedName>
    <definedName name="BEx98IFKNJFGZFLID1YTRFEG1SXY" localSheetId="8" hidden="1">#REF!</definedName>
    <definedName name="BEx98IFKNJFGZFLID1YTRFEG1SXY" localSheetId="7" hidden="1">#REF!</definedName>
    <definedName name="BEx98IFKNJFGZFLID1YTRFEG1SXY" localSheetId="6" hidden="1">#REF!</definedName>
    <definedName name="BEx98IFKNJFGZFLID1YTRFEG1SXY" localSheetId="3" hidden="1">#REF!</definedName>
    <definedName name="BEx98IFKNJFGZFLID1YTRFEG1SXY" localSheetId="1" hidden="1">#REF!</definedName>
    <definedName name="BEx98IFKNJFGZFLID1YTRFEG1SXY" hidden="1">#REF!</definedName>
    <definedName name="BEx98T7ZEF0HKRFLBVK3BNKCG3CJ" localSheetId="16" hidden="1">#REF!</definedName>
    <definedName name="BEx98T7ZEF0HKRFLBVK3BNKCG3CJ" localSheetId="15" hidden="1">#REF!</definedName>
    <definedName name="BEx98T7ZEF0HKRFLBVK3BNKCG3CJ" localSheetId="14" hidden="1">#REF!</definedName>
    <definedName name="BEx98T7ZEF0HKRFLBVK3BNKCG3CJ" localSheetId="13" hidden="1">#REF!</definedName>
    <definedName name="BEx98T7ZEF0HKRFLBVK3BNKCG3CJ" localSheetId="12" hidden="1">#REF!</definedName>
    <definedName name="BEx98T7ZEF0HKRFLBVK3BNKCG3CJ" localSheetId="11" hidden="1">#REF!</definedName>
    <definedName name="BEx98T7ZEF0HKRFLBVK3BNKCG3CJ" localSheetId="10" hidden="1">#REF!</definedName>
    <definedName name="BEx98T7ZEF0HKRFLBVK3BNKCG3CJ" localSheetId="9" hidden="1">#REF!</definedName>
    <definedName name="BEx98T7ZEF0HKRFLBVK3BNKCG3CJ" localSheetId="8" hidden="1">#REF!</definedName>
    <definedName name="BEx98T7ZEF0HKRFLBVK3BNKCG3CJ" localSheetId="7" hidden="1">#REF!</definedName>
    <definedName name="BEx98T7ZEF0HKRFLBVK3BNKCG3CJ" localSheetId="6" hidden="1">#REF!</definedName>
    <definedName name="BEx98T7ZEF0HKRFLBVK3BNKCG3CJ" localSheetId="3" hidden="1">#REF!</definedName>
    <definedName name="BEx98T7ZEF0HKRFLBVK3BNKCG3CJ" localSheetId="1" hidden="1">#REF!</definedName>
    <definedName name="BEx98T7ZEF0HKRFLBVK3BNKCG3CJ" hidden="1">#REF!</definedName>
    <definedName name="BEx98WYSAS39FWGYTMQ8QGIT81TF" localSheetId="16" hidden="1">#REF!</definedName>
    <definedName name="BEx98WYSAS39FWGYTMQ8QGIT81TF" localSheetId="15" hidden="1">#REF!</definedName>
    <definedName name="BEx98WYSAS39FWGYTMQ8QGIT81TF" localSheetId="14" hidden="1">#REF!</definedName>
    <definedName name="BEx98WYSAS39FWGYTMQ8QGIT81TF" localSheetId="13" hidden="1">#REF!</definedName>
    <definedName name="BEx98WYSAS39FWGYTMQ8QGIT81TF" localSheetId="12" hidden="1">#REF!</definedName>
    <definedName name="BEx98WYSAS39FWGYTMQ8QGIT81TF" localSheetId="11" hidden="1">#REF!</definedName>
    <definedName name="BEx98WYSAS39FWGYTMQ8QGIT81TF" localSheetId="10" hidden="1">#REF!</definedName>
    <definedName name="BEx98WYSAS39FWGYTMQ8QGIT81TF" localSheetId="9" hidden="1">#REF!</definedName>
    <definedName name="BEx98WYSAS39FWGYTMQ8QGIT81TF" localSheetId="8" hidden="1">#REF!</definedName>
    <definedName name="BEx98WYSAS39FWGYTMQ8QGIT81TF" localSheetId="7" hidden="1">#REF!</definedName>
    <definedName name="BEx98WYSAS39FWGYTMQ8QGIT81TF" localSheetId="6" hidden="1">#REF!</definedName>
    <definedName name="BEx98WYSAS39FWGYTMQ8QGIT81TF" localSheetId="3" hidden="1">#REF!</definedName>
    <definedName name="BEx98WYSAS39FWGYTMQ8QGIT81TF" localSheetId="1" hidden="1">#REF!</definedName>
    <definedName name="BEx98WYSAS39FWGYTMQ8QGIT81TF" hidden="1">#REF!</definedName>
    <definedName name="BEx990461P2YAJ7BRK25INFYZ7RQ" localSheetId="16" hidden="1">#REF!</definedName>
    <definedName name="BEx990461P2YAJ7BRK25INFYZ7RQ" localSheetId="15" hidden="1">#REF!</definedName>
    <definedName name="BEx990461P2YAJ7BRK25INFYZ7RQ" localSheetId="14" hidden="1">#REF!</definedName>
    <definedName name="BEx990461P2YAJ7BRK25INFYZ7RQ" localSheetId="13" hidden="1">#REF!</definedName>
    <definedName name="BEx990461P2YAJ7BRK25INFYZ7RQ" localSheetId="12" hidden="1">#REF!</definedName>
    <definedName name="BEx990461P2YAJ7BRK25INFYZ7RQ" localSheetId="11" hidden="1">#REF!</definedName>
    <definedName name="BEx990461P2YAJ7BRK25INFYZ7RQ" localSheetId="10" hidden="1">#REF!</definedName>
    <definedName name="BEx990461P2YAJ7BRK25INFYZ7RQ" localSheetId="9" hidden="1">#REF!</definedName>
    <definedName name="BEx990461P2YAJ7BRK25INFYZ7RQ" localSheetId="8" hidden="1">#REF!</definedName>
    <definedName name="BEx990461P2YAJ7BRK25INFYZ7RQ" localSheetId="7" hidden="1">#REF!</definedName>
    <definedName name="BEx990461P2YAJ7BRK25INFYZ7RQ" localSheetId="6" hidden="1">#REF!</definedName>
    <definedName name="BEx990461P2YAJ7BRK25INFYZ7RQ" localSheetId="3" hidden="1">#REF!</definedName>
    <definedName name="BEx990461P2YAJ7BRK25INFYZ7RQ" localSheetId="1" hidden="1">#REF!</definedName>
    <definedName name="BEx990461P2YAJ7BRK25INFYZ7RQ" hidden="1">#REF!</definedName>
    <definedName name="BEx9915UVD4G7RA3IMLFZ0LG3UA2" localSheetId="16" hidden="1">#REF!</definedName>
    <definedName name="BEx9915UVD4G7RA3IMLFZ0LG3UA2" localSheetId="15" hidden="1">#REF!</definedName>
    <definedName name="BEx9915UVD4G7RA3IMLFZ0LG3UA2" localSheetId="14" hidden="1">#REF!</definedName>
    <definedName name="BEx9915UVD4G7RA3IMLFZ0LG3UA2" localSheetId="13" hidden="1">#REF!</definedName>
    <definedName name="BEx9915UVD4G7RA3IMLFZ0LG3UA2" localSheetId="12" hidden="1">#REF!</definedName>
    <definedName name="BEx9915UVD4G7RA3IMLFZ0LG3UA2" localSheetId="11" hidden="1">#REF!</definedName>
    <definedName name="BEx9915UVD4G7RA3IMLFZ0LG3UA2" localSheetId="10" hidden="1">#REF!</definedName>
    <definedName name="BEx9915UVD4G7RA3IMLFZ0LG3UA2" localSheetId="9" hidden="1">#REF!</definedName>
    <definedName name="BEx9915UVD4G7RA3IMLFZ0LG3UA2" localSheetId="8" hidden="1">#REF!</definedName>
    <definedName name="BEx9915UVD4G7RA3IMLFZ0LG3UA2" localSheetId="7" hidden="1">#REF!</definedName>
    <definedName name="BEx9915UVD4G7RA3IMLFZ0LG3UA2" localSheetId="6" hidden="1">#REF!</definedName>
    <definedName name="BEx9915UVD4G7RA3IMLFZ0LG3UA2" localSheetId="3" hidden="1">#REF!</definedName>
    <definedName name="BEx9915UVD4G7RA3IMLFZ0LG3UA2" localSheetId="1" hidden="1">#REF!</definedName>
    <definedName name="BEx9915UVD4G7RA3IMLFZ0LG3UA2" hidden="1">#REF!</definedName>
    <definedName name="BEx991M410V3S2PKCJGQ30O6JT6H" localSheetId="16" hidden="1">#REF!</definedName>
    <definedName name="BEx991M410V3S2PKCJGQ30O6JT6H" localSheetId="15" hidden="1">#REF!</definedName>
    <definedName name="BEx991M410V3S2PKCJGQ30O6JT6H" localSheetId="14" hidden="1">#REF!</definedName>
    <definedName name="BEx991M410V3S2PKCJGQ30O6JT6H" localSheetId="13" hidden="1">#REF!</definedName>
    <definedName name="BEx991M410V3S2PKCJGQ30O6JT6H" localSheetId="12" hidden="1">#REF!</definedName>
    <definedName name="BEx991M410V3S2PKCJGQ30O6JT6H" localSheetId="11" hidden="1">#REF!</definedName>
    <definedName name="BEx991M410V3S2PKCJGQ30O6JT6H" localSheetId="10" hidden="1">#REF!</definedName>
    <definedName name="BEx991M410V3S2PKCJGQ30O6JT6H" localSheetId="9" hidden="1">#REF!</definedName>
    <definedName name="BEx991M410V3S2PKCJGQ30O6JT6H" localSheetId="8" hidden="1">#REF!</definedName>
    <definedName name="BEx991M410V3S2PKCJGQ30O6JT6H" localSheetId="7" hidden="1">#REF!</definedName>
    <definedName name="BEx991M410V3S2PKCJGQ30O6JT6H" localSheetId="6" hidden="1">#REF!</definedName>
    <definedName name="BEx991M410V3S2PKCJGQ30O6JT6H" localSheetId="3" hidden="1">#REF!</definedName>
    <definedName name="BEx991M410V3S2PKCJGQ30O6JT6H" localSheetId="1" hidden="1">#REF!</definedName>
    <definedName name="BEx991M410V3S2PKCJGQ30O6JT6H" hidden="1">#REF!</definedName>
    <definedName name="BEx992CZON8AO7U7V88VN1JBO0MG" localSheetId="16" hidden="1">#REF!</definedName>
    <definedName name="BEx992CZON8AO7U7V88VN1JBO0MG" localSheetId="15" hidden="1">#REF!</definedName>
    <definedName name="BEx992CZON8AO7U7V88VN1JBO0MG" localSheetId="14" hidden="1">#REF!</definedName>
    <definedName name="BEx992CZON8AO7U7V88VN1JBO0MG" localSheetId="13" hidden="1">#REF!</definedName>
    <definedName name="BEx992CZON8AO7U7V88VN1JBO0MG" localSheetId="12" hidden="1">#REF!</definedName>
    <definedName name="BEx992CZON8AO7U7V88VN1JBO0MG" localSheetId="11" hidden="1">#REF!</definedName>
    <definedName name="BEx992CZON8AO7U7V88VN1JBO0MG" localSheetId="10" hidden="1">#REF!</definedName>
    <definedName name="BEx992CZON8AO7U7V88VN1JBO0MG" localSheetId="9" hidden="1">#REF!</definedName>
    <definedName name="BEx992CZON8AO7U7V88VN1JBO0MG" localSheetId="8" hidden="1">#REF!</definedName>
    <definedName name="BEx992CZON8AO7U7V88VN1JBO0MG" localSheetId="7" hidden="1">#REF!</definedName>
    <definedName name="BEx992CZON8AO7U7V88VN1JBO0MG" localSheetId="6" hidden="1">#REF!</definedName>
    <definedName name="BEx992CZON8AO7U7V88VN1JBO0MG" localSheetId="3" hidden="1">#REF!</definedName>
    <definedName name="BEx992CZON8AO7U7V88VN1JBO0MG" localSheetId="1" hidden="1">#REF!</definedName>
    <definedName name="BEx992CZON8AO7U7V88VN1JBO0MG" hidden="1">#REF!</definedName>
    <definedName name="BEx9952469XMFGSPXL7CMXHPJF90" localSheetId="16" hidden="1">#REF!</definedName>
    <definedName name="BEx9952469XMFGSPXL7CMXHPJF90" localSheetId="15" hidden="1">#REF!</definedName>
    <definedName name="BEx9952469XMFGSPXL7CMXHPJF90" localSheetId="14" hidden="1">#REF!</definedName>
    <definedName name="BEx9952469XMFGSPXL7CMXHPJF90" localSheetId="13" hidden="1">#REF!</definedName>
    <definedName name="BEx9952469XMFGSPXL7CMXHPJF90" localSheetId="12" hidden="1">#REF!</definedName>
    <definedName name="BEx9952469XMFGSPXL7CMXHPJF90" localSheetId="11" hidden="1">#REF!</definedName>
    <definedName name="BEx9952469XMFGSPXL7CMXHPJF90" localSheetId="10" hidden="1">#REF!</definedName>
    <definedName name="BEx9952469XMFGSPXL7CMXHPJF90" localSheetId="9" hidden="1">#REF!</definedName>
    <definedName name="BEx9952469XMFGSPXL7CMXHPJF90" localSheetId="8" hidden="1">#REF!</definedName>
    <definedName name="BEx9952469XMFGSPXL7CMXHPJF90" localSheetId="7" hidden="1">#REF!</definedName>
    <definedName name="BEx9952469XMFGSPXL7CMXHPJF90" localSheetId="6" hidden="1">#REF!</definedName>
    <definedName name="BEx9952469XMFGSPXL7CMXHPJF90" localSheetId="3" hidden="1">#REF!</definedName>
    <definedName name="BEx9952469XMFGSPXL7CMXHPJF90" localSheetId="1" hidden="1">#REF!</definedName>
    <definedName name="BEx9952469XMFGSPXL7CMXHPJF90" hidden="1">#REF!</definedName>
    <definedName name="BEx99B77I7TUSHRR4HIZ9FU2EIUT" localSheetId="16" hidden="1">#REF!</definedName>
    <definedName name="BEx99B77I7TUSHRR4HIZ9FU2EIUT" localSheetId="15" hidden="1">#REF!</definedName>
    <definedName name="BEx99B77I7TUSHRR4HIZ9FU2EIUT" localSheetId="14" hidden="1">#REF!</definedName>
    <definedName name="BEx99B77I7TUSHRR4HIZ9FU2EIUT" localSheetId="13" hidden="1">#REF!</definedName>
    <definedName name="BEx99B77I7TUSHRR4HIZ9FU2EIUT" localSheetId="12" hidden="1">#REF!</definedName>
    <definedName name="BEx99B77I7TUSHRR4HIZ9FU2EIUT" localSheetId="11" hidden="1">#REF!</definedName>
    <definedName name="BEx99B77I7TUSHRR4HIZ9FU2EIUT" localSheetId="10" hidden="1">#REF!</definedName>
    <definedName name="BEx99B77I7TUSHRR4HIZ9FU2EIUT" localSheetId="9" hidden="1">#REF!</definedName>
    <definedName name="BEx99B77I7TUSHRR4HIZ9FU2EIUT" localSheetId="8" hidden="1">#REF!</definedName>
    <definedName name="BEx99B77I7TUSHRR4HIZ9FU2EIUT" localSheetId="7" hidden="1">#REF!</definedName>
    <definedName name="BEx99B77I7TUSHRR4HIZ9FU2EIUT" localSheetId="6" hidden="1">#REF!</definedName>
    <definedName name="BEx99B77I7TUSHRR4HIZ9FU2EIUT" localSheetId="3" hidden="1">#REF!</definedName>
    <definedName name="BEx99B77I7TUSHRR4HIZ9FU2EIUT" localSheetId="1" hidden="1">#REF!</definedName>
    <definedName name="BEx99B77I7TUSHRR4HIZ9FU2EIUT" hidden="1">#REF!</definedName>
    <definedName name="BEx99EHWKKHZB66Q30C7QIXU3BVM" localSheetId="16" hidden="1">#REF!</definedName>
    <definedName name="BEx99EHWKKHZB66Q30C7QIXU3BVM" localSheetId="15" hidden="1">#REF!</definedName>
    <definedName name="BEx99EHWKKHZB66Q30C7QIXU3BVM" localSheetId="14" hidden="1">#REF!</definedName>
    <definedName name="BEx99EHWKKHZB66Q30C7QIXU3BVM" localSheetId="13" hidden="1">#REF!</definedName>
    <definedName name="BEx99EHWKKHZB66Q30C7QIXU3BVM" localSheetId="12" hidden="1">#REF!</definedName>
    <definedName name="BEx99EHWKKHZB66Q30C7QIXU3BVM" localSheetId="11" hidden="1">#REF!</definedName>
    <definedName name="BEx99EHWKKHZB66Q30C7QIXU3BVM" localSheetId="10" hidden="1">#REF!</definedName>
    <definedName name="BEx99EHWKKHZB66Q30C7QIXU3BVM" localSheetId="9" hidden="1">#REF!</definedName>
    <definedName name="BEx99EHWKKHZB66Q30C7QIXU3BVM" localSheetId="8" hidden="1">#REF!</definedName>
    <definedName name="BEx99EHWKKHZB66Q30C7QIXU3BVM" localSheetId="7" hidden="1">#REF!</definedName>
    <definedName name="BEx99EHWKKHZB66Q30C7QIXU3BVM" localSheetId="6" hidden="1">#REF!</definedName>
    <definedName name="BEx99EHWKKHZB66Q30C7QIXU3BVM" localSheetId="3" hidden="1">#REF!</definedName>
    <definedName name="BEx99EHWKKHZB66Q30C7QIXU3BVM" localSheetId="1" hidden="1">#REF!</definedName>
    <definedName name="BEx99EHWKKHZB66Q30C7QIXU3BVM" hidden="1">#REF!</definedName>
    <definedName name="BEx99IE6TEODZ443HP0AYCXVTNOV" localSheetId="16" hidden="1">#REF!</definedName>
    <definedName name="BEx99IE6TEODZ443HP0AYCXVTNOV" localSheetId="15" hidden="1">#REF!</definedName>
    <definedName name="BEx99IE6TEODZ443HP0AYCXVTNOV" localSheetId="14" hidden="1">#REF!</definedName>
    <definedName name="BEx99IE6TEODZ443HP0AYCXVTNOV" localSheetId="13" hidden="1">#REF!</definedName>
    <definedName name="BEx99IE6TEODZ443HP0AYCXVTNOV" localSheetId="12" hidden="1">#REF!</definedName>
    <definedName name="BEx99IE6TEODZ443HP0AYCXVTNOV" localSheetId="11" hidden="1">#REF!</definedName>
    <definedName name="BEx99IE6TEODZ443HP0AYCXVTNOV" localSheetId="10" hidden="1">#REF!</definedName>
    <definedName name="BEx99IE6TEODZ443HP0AYCXVTNOV" localSheetId="9" hidden="1">#REF!</definedName>
    <definedName name="BEx99IE6TEODZ443HP0AYCXVTNOV" localSheetId="8" hidden="1">#REF!</definedName>
    <definedName name="BEx99IE6TEODZ443HP0AYCXVTNOV" localSheetId="7" hidden="1">#REF!</definedName>
    <definedName name="BEx99IE6TEODZ443HP0AYCXVTNOV" localSheetId="6" hidden="1">#REF!</definedName>
    <definedName name="BEx99IE6TEODZ443HP0AYCXVTNOV" localSheetId="3" hidden="1">#REF!</definedName>
    <definedName name="BEx99IE6TEODZ443HP0AYCXVTNOV" localSheetId="1" hidden="1">#REF!</definedName>
    <definedName name="BEx99IE6TEODZ443HP0AYCXVTNOV" hidden="1">#REF!</definedName>
    <definedName name="BEx99Q6PH5F3OQKCCAAO75PYDEFN" localSheetId="16" hidden="1">#REF!</definedName>
    <definedName name="BEx99Q6PH5F3OQKCCAAO75PYDEFN" localSheetId="15" hidden="1">#REF!</definedName>
    <definedName name="BEx99Q6PH5F3OQKCCAAO75PYDEFN" localSheetId="14" hidden="1">#REF!</definedName>
    <definedName name="BEx99Q6PH5F3OQKCCAAO75PYDEFN" localSheetId="13" hidden="1">#REF!</definedName>
    <definedName name="BEx99Q6PH5F3OQKCCAAO75PYDEFN" localSheetId="12" hidden="1">#REF!</definedName>
    <definedName name="BEx99Q6PH5F3OQKCCAAO75PYDEFN" localSheetId="11" hidden="1">#REF!</definedName>
    <definedName name="BEx99Q6PH5F3OQKCCAAO75PYDEFN" localSheetId="10" hidden="1">#REF!</definedName>
    <definedName name="BEx99Q6PH5F3OQKCCAAO75PYDEFN" localSheetId="9" hidden="1">#REF!</definedName>
    <definedName name="BEx99Q6PH5F3OQKCCAAO75PYDEFN" localSheetId="8" hidden="1">#REF!</definedName>
    <definedName name="BEx99Q6PH5F3OQKCCAAO75PYDEFN" localSheetId="7" hidden="1">#REF!</definedName>
    <definedName name="BEx99Q6PH5F3OQKCCAAO75PYDEFN" localSheetId="6" hidden="1">#REF!</definedName>
    <definedName name="BEx99Q6PH5F3OQKCCAAO75PYDEFN" localSheetId="3" hidden="1">#REF!</definedName>
    <definedName name="BEx99Q6PH5F3OQKCCAAO75PYDEFN" localSheetId="1" hidden="1">#REF!</definedName>
    <definedName name="BEx99Q6PH5F3OQKCCAAO75PYDEFN" hidden="1">#REF!</definedName>
    <definedName name="BEx99RU5I4O0109P2FW9DN4IU3QX" localSheetId="16" hidden="1">#REF!</definedName>
    <definedName name="BEx99RU5I4O0109P2FW9DN4IU3QX" localSheetId="15" hidden="1">#REF!</definedName>
    <definedName name="BEx99RU5I4O0109P2FW9DN4IU3QX" localSheetId="14" hidden="1">#REF!</definedName>
    <definedName name="BEx99RU5I4O0109P2FW9DN4IU3QX" localSheetId="13" hidden="1">#REF!</definedName>
    <definedName name="BEx99RU5I4O0109P2FW9DN4IU3QX" localSheetId="12" hidden="1">#REF!</definedName>
    <definedName name="BEx99RU5I4O0109P2FW9DN4IU3QX" localSheetId="11" hidden="1">#REF!</definedName>
    <definedName name="BEx99RU5I4O0109P2FW9DN4IU3QX" localSheetId="10" hidden="1">#REF!</definedName>
    <definedName name="BEx99RU5I4O0109P2FW9DN4IU3QX" localSheetId="9" hidden="1">#REF!</definedName>
    <definedName name="BEx99RU5I4O0109P2FW9DN4IU3QX" localSheetId="8" hidden="1">#REF!</definedName>
    <definedName name="BEx99RU5I4O0109P2FW9DN4IU3QX" localSheetId="7" hidden="1">#REF!</definedName>
    <definedName name="BEx99RU5I4O0109P2FW9DN4IU3QX" localSheetId="6" hidden="1">#REF!</definedName>
    <definedName name="BEx99RU5I4O0109P2FW9DN4IU3QX" localSheetId="3" hidden="1">#REF!</definedName>
    <definedName name="BEx99RU5I4O0109P2FW9DN4IU3QX" localSheetId="1" hidden="1">#REF!</definedName>
    <definedName name="BEx99RU5I4O0109P2FW9DN4IU3QX" hidden="1">#REF!</definedName>
    <definedName name="BEx99WBYT2D6UUC1PT7A40ENYID4" localSheetId="16" hidden="1">#REF!</definedName>
    <definedName name="BEx99WBYT2D6UUC1PT7A40ENYID4" localSheetId="15" hidden="1">#REF!</definedName>
    <definedName name="BEx99WBYT2D6UUC1PT7A40ENYID4" localSheetId="14" hidden="1">#REF!</definedName>
    <definedName name="BEx99WBYT2D6UUC1PT7A40ENYID4" localSheetId="13" hidden="1">#REF!</definedName>
    <definedName name="BEx99WBYT2D6UUC1PT7A40ENYID4" localSheetId="12" hidden="1">#REF!</definedName>
    <definedName name="BEx99WBYT2D6UUC1PT7A40ENYID4" localSheetId="11" hidden="1">#REF!</definedName>
    <definedName name="BEx99WBYT2D6UUC1PT7A40ENYID4" localSheetId="10" hidden="1">#REF!</definedName>
    <definedName name="BEx99WBYT2D6UUC1PT7A40ENYID4" localSheetId="9" hidden="1">#REF!</definedName>
    <definedName name="BEx99WBYT2D6UUC1PT7A40ENYID4" localSheetId="8" hidden="1">#REF!</definedName>
    <definedName name="BEx99WBYT2D6UUC1PT7A40ENYID4" localSheetId="7" hidden="1">#REF!</definedName>
    <definedName name="BEx99WBYT2D6UUC1PT7A40ENYID4" localSheetId="6" hidden="1">#REF!</definedName>
    <definedName name="BEx99WBYT2D6UUC1PT7A40ENYID4" localSheetId="3" hidden="1">#REF!</definedName>
    <definedName name="BEx99WBYT2D6UUC1PT7A40ENYID4" localSheetId="1" hidden="1">#REF!</definedName>
    <definedName name="BEx99WBYT2D6UUC1PT7A40ENYID4" hidden="1">#REF!</definedName>
    <definedName name="BEx99WS2X3RTQE9O764SS5G2FPE6" localSheetId="16" hidden="1">#REF!</definedName>
    <definedName name="BEx99WS2X3RTQE9O764SS5G2FPE6" localSheetId="15" hidden="1">#REF!</definedName>
    <definedName name="BEx99WS2X3RTQE9O764SS5G2FPE6" localSheetId="14" hidden="1">#REF!</definedName>
    <definedName name="BEx99WS2X3RTQE9O764SS5G2FPE6" localSheetId="13" hidden="1">#REF!</definedName>
    <definedName name="BEx99WS2X3RTQE9O764SS5G2FPE6" localSheetId="12" hidden="1">#REF!</definedName>
    <definedName name="BEx99WS2X3RTQE9O764SS5G2FPE6" localSheetId="11" hidden="1">#REF!</definedName>
    <definedName name="BEx99WS2X3RTQE9O764SS5G2FPE6" localSheetId="10" hidden="1">#REF!</definedName>
    <definedName name="BEx99WS2X3RTQE9O764SS5G2FPE6" localSheetId="9" hidden="1">#REF!</definedName>
    <definedName name="BEx99WS2X3RTQE9O764SS5G2FPE6" localSheetId="8" hidden="1">#REF!</definedName>
    <definedName name="BEx99WS2X3RTQE9O764SS5G2FPE6" localSheetId="7" hidden="1">#REF!</definedName>
    <definedName name="BEx99WS2X3RTQE9O764SS5G2FPE6" localSheetId="6" hidden="1">#REF!</definedName>
    <definedName name="BEx99WS2X3RTQE9O764SS5G2FPE6" localSheetId="3" hidden="1">#REF!</definedName>
    <definedName name="BEx99WS2X3RTQE9O764SS5G2FPE6" localSheetId="1" hidden="1">#REF!</definedName>
    <definedName name="BEx99WS2X3RTQE9O764SS5G2FPE6" hidden="1">#REF!</definedName>
    <definedName name="BEx99ZRZ4I7FHDPGRAT5VW7NVBPU" localSheetId="16" hidden="1">#REF!</definedName>
    <definedName name="BEx99ZRZ4I7FHDPGRAT5VW7NVBPU" localSheetId="15" hidden="1">#REF!</definedName>
    <definedName name="BEx99ZRZ4I7FHDPGRAT5VW7NVBPU" localSheetId="14" hidden="1">#REF!</definedName>
    <definedName name="BEx99ZRZ4I7FHDPGRAT5VW7NVBPU" localSheetId="13" hidden="1">#REF!</definedName>
    <definedName name="BEx99ZRZ4I7FHDPGRAT5VW7NVBPU" localSheetId="12" hidden="1">#REF!</definedName>
    <definedName name="BEx99ZRZ4I7FHDPGRAT5VW7NVBPU" localSheetId="11" hidden="1">#REF!</definedName>
    <definedName name="BEx99ZRZ4I7FHDPGRAT5VW7NVBPU" localSheetId="10" hidden="1">#REF!</definedName>
    <definedName name="BEx99ZRZ4I7FHDPGRAT5VW7NVBPU" localSheetId="9" hidden="1">#REF!</definedName>
    <definedName name="BEx99ZRZ4I7FHDPGRAT5VW7NVBPU" localSheetId="8" hidden="1">#REF!</definedName>
    <definedName name="BEx99ZRZ4I7FHDPGRAT5VW7NVBPU" localSheetId="7" hidden="1">#REF!</definedName>
    <definedName name="BEx99ZRZ4I7FHDPGRAT5VW7NVBPU" localSheetId="6" hidden="1">#REF!</definedName>
    <definedName name="BEx99ZRZ4I7FHDPGRAT5VW7NVBPU" localSheetId="3" hidden="1">#REF!</definedName>
    <definedName name="BEx99ZRZ4I7FHDPGRAT5VW7NVBPU" localSheetId="1" hidden="1">#REF!</definedName>
    <definedName name="BEx99ZRZ4I7FHDPGRAT5VW7NVBPU" hidden="1">#REF!</definedName>
    <definedName name="BEx9AT5E3ZSHKSOL35O38L8HF9TH" localSheetId="16" hidden="1">#REF!</definedName>
    <definedName name="BEx9AT5E3ZSHKSOL35O38L8HF9TH" localSheetId="15" hidden="1">#REF!</definedName>
    <definedName name="BEx9AT5E3ZSHKSOL35O38L8HF9TH" localSheetId="14" hidden="1">#REF!</definedName>
    <definedName name="BEx9AT5E3ZSHKSOL35O38L8HF9TH" localSheetId="13" hidden="1">#REF!</definedName>
    <definedName name="BEx9AT5E3ZSHKSOL35O38L8HF9TH" localSheetId="12" hidden="1">#REF!</definedName>
    <definedName name="BEx9AT5E3ZSHKSOL35O38L8HF9TH" localSheetId="11" hidden="1">#REF!</definedName>
    <definedName name="BEx9AT5E3ZSHKSOL35O38L8HF9TH" localSheetId="10" hidden="1">#REF!</definedName>
    <definedName name="BEx9AT5E3ZSHKSOL35O38L8HF9TH" localSheetId="9" hidden="1">#REF!</definedName>
    <definedName name="BEx9AT5E3ZSHKSOL35O38L8HF9TH" localSheetId="8" hidden="1">#REF!</definedName>
    <definedName name="BEx9AT5E3ZSHKSOL35O38L8HF9TH" localSheetId="7" hidden="1">#REF!</definedName>
    <definedName name="BEx9AT5E3ZSHKSOL35O38L8HF9TH" localSheetId="6" hidden="1">#REF!</definedName>
    <definedName name="BEx9AT5E3ZSHKSOL35O38L8HF9TH" localSheetId="3" hidden="1">#REF!</definedName>
    <definedName name="BEx9AT5E3ZSHKSOL35O38L8HF9TH" localSheetId="1" hidden="1">#REF!</definedName>
    <definedName name="BEx9AT5E3ZSHKSOL35O38L8HF9TH" hidden="1">#REF!</definedName>
    <definedName name="BEx9ATW9WB5CNKQR5HKK7Y2GHYGR" localSheetId="16" hidden="1">#REF!</definedName>
    <definedName name="BEx9ATW9WB5CNKQR5HKK7Y2GHYGR" localSheetId="15" hidden="1">#REF!</definedName>
    <definedName name="BEx9ATW9WB5CNKQR5HKK7Y2GHYGR" localSheetId="14" hidden="1">#REF!</definedName>
    <definedName name="BEx9ATW9WB5CNKQR5HKK7Y2GHYGR" localSheetId="13" hidden="1">#REF!</definedName>
    <definedName name="BEx9ATW9WB5CNKQR5HKK7Y2GHYGR" localSheetId="12" hidden="1">#REF!</definedName>
    <definedName name="BEx9ATW9WB5CNKQR5HKK7Y2GHYGR" localSheetId="11" hidden="1">#REF!</definedName>
    <definedName name="BEx9ATW9WB5CNKQR5HKK7Y2GHYGR" localSheetId="10" hidden="1">#REF!</definedName>
    <definedName name="BEx9ATW9WB5CNKQR5HKK7Y2GHYGR" localSheetId="9" hidden="1">#REF!</definedName>
    <definedName name="BEx9ATW9WB5CNKQR5HKK7Y2GHYGR" localSheetId="8" hidden="1">#REF!</definedName>
    <definedName name="BEx9ATW9WB5CNKQR5HKK7Y2GHYGR" localSheetId="7" hidden="1">#REF!</definedName>
    <definedName name="BEx9ATW9WB5CNKQR5HKK7Y2GHYGR" localSheetId="6" hidden="1">#REF!</definedName>
    <definedName name="BEx9ATW9WB5CNKQR5HKK7Y2GHYGR" localSheetId="3" hidden="1">#REF!</definedName>
    <definedName name="BEx9ATW9WB5CNKQR5HKK7Y2GHYGR" localSheetId="1" hidden="1">#REF!</definedName>
    <definedName name="BEx9ATW9WB5CNKQR5HKK7Y2GHYGR" hidden="1">#REF!</definedName>
    <definedName name="BEx9AV8W1FAWF5BHATYEN47X12JN" localSheetId="16" hidden="1">#REF!</definedName>
    <definedName name="BEx9AV8W1FAWF5BHATYEN47X12JN" localSheetId="15" hidden="1">#REF!</definedName>
    <definedName name="BEx9AV8W1FAWF5BHATYEN47X12JN" localSheetId="14" hidden="1">#REF!</definedName>
    <definedName name="BEx9AV8W1FAWF5BHATYEN47X12JN" localSheetId="13" hidden="1">#REF!</definedName>
    <definedName name="BEx9AV8W1FAWF5BHATYEN47X12JN" localSheetId="12" hidden="1">#REF!</definedName>
    <definedName name="BEx9AV8W1FAWF5BHATYEN47X12JN" localSheetId="11" hidden="1">#REF!</definedName>
    <definedName name="BEx9AV8W1FAWF5BHATYEN47X12JN" localSheetId="10" hidden="1">#REF!</definedName>
    <definedName name="BEx9AV8W1FAWF5BHATYEN47X12JN" localSheetId="9" hidden="1">#REF!</definedName>
    <definedName name="BEx9AV8W1FAWF5BHATYEN47X12JN" localSheetId="8" hidden="1">#REF!</definedName>
    <definedName name="BEx9AV8W1FAWF5BHATYEN47X12JN" localSheetId="7" hidden="1">#REF!</definedName>
    <definedName name="BEx9AV8W1FAWF5BHATYEN47X12JN" localSheetId="6" hidden="1">#REF!</definedName>
    <definedName name="BEx9AV8W1FAWF5BHATYEN47X12JN" localSheetId="3" hidden="1">#REF!</definedName>
    <definedName name="BEx9AV8W1FAWF5BHATYEN47X12JN" localSheetId="1" hidden="1">#REF!</definedName>
    <definedName name="BEx9AV8W1FAWF5BHATYEN47X12JN" hidden="1">#REF!</definedName>
    <definedName name="BEx9B8A5186FNTQQNLIO5LK02ABI" localSheetId="16" hidden="1">#REF!</definedName>
    <definedName name="BEx9B8A5186FNTQQNLIO5LK02ABI" localSheetId="15" hidden="1">#REF!</definedName>
    <definedName name="BEx9B8A5186FNTQQNLIO5LK02ABI" localSheetId="14" hidden="1">#REF!</definedName>
    <definedName name="BEx9B8A5186FNTQQNLIO5LK02ABI" localSheetId="13" hidden="1">#REF!</definedName>
    <definedName name="BEx9B8A5186FNTQQNLIO5LK02ABI" localSheetId="12" hidden="1">#REF!</definedName>
    <definedName name="BEx9B8A5186FNTQQNLIO5LK02ABI" localSheetId="11" hidden="1">#REF!</definedName>
    <definedName name="BEx9B8A5186FNTQQNLIO5LK02ABI" localSheetId="10" hidden="1">#REF!</definedName>
    <definedName name="BEx9B8A5186FNTQQNLIO5LK02ABI" localSheetId="9" hidden="1">#REF!</definedName>
    <definedName name="BEx9B8A5186FNTQQNLIO5LK02ABI" localSheetId="8" hidden="1">#REF!</definedName>
    <definedName name="BEx9B8A5186FNTQQNLIO5LK02ABI" localSheetId="7" hidden="1">#REF!</definedName>
    <definedName name="BEx9B8A5186FNTQQNLIO5LK02ABI" localSheetId="6" hidden="1">#REF!</definedName>
    <definedName name="BEx9B8A5186FNTQQNLIO5LK02ABI" localSheetId="3" hidden="1">#REF!</definedName>
    <definedName name="BEx9B8A5186FNTQQNLIO5LK02ABI" localSheetId="1" hidden="1">#REF!</definedName>
    <definedName name="BEx9B8A5186FNTQQNLIO5LK02ABI" hidden="1">#REF!</definedName>
    <definedName name="BEx9B8VR20E2CILU4CDQUQQ9ONXK" localSheetId="16" hidden="1">#REF!</definedName>
    <definedName name="BEx9B8VR20E2CILU4CDQUQQ9ONXK" localSheetId="15" hidden="1">#REF!</definedName>
    <definedName name="BEx9B8VR20E2CILU4CDQUQQ9ONXK" localSheetId="14" hidden="1">#REF!</definedName>
    <definedName name="BEx9B8VR20E2CILU4CDQUQQ9ONXK" localSheetId="13" hidden="1">#REF!</definedName>
    <definedName name="BEx9B8VR20E2CILU4CDQUQQ9ONXK" localSheetId="12" hidden="1">#REF!</definedName>
    <definedName name="BEx9B8VR20E2CILU4CDQUQQ9ONXK" localSheetId="11" hidden="1">#REF!</definedName>
    <definedName name="BEx9B8VR20E2CILU4CDQUQQ9ONXK" localSheetId="10" hidden="1">#REF!</definedName>
    <definedName name="BEx9B8VR20E2CILU4CDQUQQ9ONXK" localSheetId="9" hidden="1">#REF!</definedName>
    <definedName name="BEx9B8VR20E2CILU4CDQUQQ9ONXK" localSheetId="8" hidden="1">#REF!</definedName>
    <definedName name="BEx9B8VR20E2CILU4CDQUQQ9ONXK" localSheetId="7" hidden="1">#REF!</definedName>
    <definedName name="BEx9B8VR20E2CILU4CDQUQQ9ONXK" localSheetId="6" hidden="1">#REF!</definedName>
    <definedName name="BEx9B8VR20E2CILU4CDQUQQ9ONXK" localSheetId="3" hidden="1">#REF!</definedName>
    <definedName name="BEx9B8VR20E2CILU4CDQUQQ9ONXK" localSheetId="1" hidden="1">#REF!</definedName>
    <definedName name="BEx9B8VR20E2CILU4CDQUQQ9ONXK" hidden="1">#REF!</definedName>
    <definedName name="BEx9B917EUP13X6FQ3NPQL76XM5V" localSheetId="16" hidden="1">#REF!</definedName>
    <definedName name="BEx9B917EUP13X6FQ3NPQL76XM5V" localSheetId="15" hidden="1">#REF!</definedName>
    <definedName name="BEx9B917EUP13X6FQ3NPQL76XM5V" localSheetId="14" hidden="1">#REF!</definedName>
    <definedName name="BEx9B917EUP13X6FQ3NPQL76XM5V" localSheetId="13" hidden="1">#REF!</definedName>
    <definedName name="BEx9B917EUP13X6FQ3NPQL76XM5V" localSheetId="12" hidden="1">#REF!</definedName>
    <definedName name="BEx9B917EUP13X6FQ3NPQL76XM5V" localSheetId="11" hidden="1">#REF!</definedName>
    <definedName name="BEx9B917EUP13X6FQ3NPQL76XM5V" localSheetId="10" hidden="1">#REF!</definedName>
    <definedName name="BEx9B917EUP13X6FQ3NPQL76XM5V" localSheetId="9" hidden="1">#REF!</definedName>
    <definedName name="BEx9B917EUP13X6FQ3NPQL76XM5V" localSheetId="8" hidden="1">#REF!</definedName>
    <definedName name="BEx9B917EUP13X6FQ3NPQL76XM5V" localSheetId="7" hidden="1">#REF!</definedName>
    <definedName name="BEx9B917EUP13X6FQ3NPQL76XM5V" localSheetId="6" hidden="1">#REF!</definedName>
    <definedName name="BEx9B917EUP13X6FQ3NPQL76XM5V" localSheetId="3" hidden="1">#REF!</definedName>
    <definedName name="BEx9B917EUP13X6FQ3NPQL76XM5V" localSheetId="1" hidden="1">#REF!</definedName>
    <definedName name="BEx9B917EUP13X6FQ3NPQL76XM5V" hidden="1">#REF!</definedName>
    <definedName name="BEx9BAJ5WYEQ623HUT9NNCMP3RUG" localSheetId="16" hidden="1">#REF!</definedName>
    <definedName name="BEx9BAJ5WYEQ623HUT9NNCMP3RUG" localSheetId="15" hidden="1">#REF!</definedName>
    <definedName name="BEx9BAJ5WYEQ623HUT9NNCMP3RUG" localSheetId="14" hidden="1">#REF!</definedName>
    <definedName name="BEx9BAJ5WYEQ623HUT9NNCMP3RUG" localSheetId="13" hidden="1">#REF!</definedName>
    <definedName name="BEx9BAJ5WYEQ623HUT9NNCMP3RUG" localSheetId="12" hidden="1">#REF!</definedName>
    <definedName name="BEx9BAJ5WYEQ623HUT9NNCMP3RUG" localSheetId="11" hidden="1">#REF!</definedName>
    <definedName name="BEx9BAJ5WYEQ623HUT9NNCMP3RUG" localSheetId="10" hidden="1">#REF!</definedName>
    <definedName name="BEx9BAJ5WYEQ623HUT9NNCMP3RUG" localSheetId="9" hidden="1">#REF!</definedName>
    <definedName name="BEx9BAJ5WYEQ623HUT9NNCMP3RUG" localSheetId="8" hidden="1">#REF!</definedName>
    <definedName name="BEx9BAJ5WYEQ623HUT9NNCMP3RUG" localSheetId="7" hidden="1">#REF!</definedName>
    <definedName name="BEx9BAJ5WYEQ623HUT9NNCMP3RUG" localSheetId="6" hidden="1">#REF!</definedName>
    <definedName name="BEx9BAJ5WYEQ623HUT9NNCMP3RUG" localSheetId="3" hidden="1">#REF!</definedName>
    <definedName name="BEx9BAJ5WYEQ623HUT9NNCMP3RUG" localSheetId="1" hidden="1">#REF!</definedName>
    <definedName name="BEx9BAJ5WYEQ623HUT9NNCMP3RUG" hidden="1">#REF!</definedName>
    <definedName name="BEx9BE9Z7EFJCFDYJJOY5KFTGDF4" localSheetId="16" hidden="1">#REF!</definedName>
    <definedName name="BEx9BE9Z7EFJCFDYJJOY5KFTGDF4" localSheetId="15" hidden="1">#REF!</definedName>
    <definedName name="BEx9BE9Z7EFJCFDYJJOY5KFTGDF4" localSheetId="14" hidden="1">#REF!</definedName>
    <definedName name="BEx9BE9Z7EFJCFDYJJOY5KFTGDF4" localSheetId="13" hidden="1">#REF!</definedName>
    <definedName name="BEx9BE9Z7EFJCFDYJJOY5KFTGDF4" localSheetId="12" hidden="1">#REF!</definedName>
    <definedName name="BEx9BE9Z7EFJCFDYJJOY5KFTGDF4" localSheetId="11" hidden="1">#REF!</definedName>
    <definedName name="BEx9BE9Z7EFJCFDYJJOY5KFTGDF4" localSheetId="10" hidden="1">#REF!</definedName>
    <definedName name="BEx9BE9Z7EFJCFDYJJOY5KFTGDF4" localSheetId="9" hidden="1">#REF!</definedName>
    <definedName name="BEx9BE9Z7EFJCFDYJJOY5KFTGDF4" localSheetId="8" hidden="1">#REF!</definedName>
    <definedName name="BEx9BE9Z7EFJCFDYJJOY5KFTGDF4" localSheetId="7" hidden="1">#REF!</definedName>
    <definedName name="BEx9BE9Z7EFJCFDYJJOY5KFTGDF4" localSheetId="6" hidden="1">#REF!</definedName>
    <definedName name="BEx9BE9Z7EFJCFDYJJOY5KFTGDF4" localSheetId="3" hidden="1">#REF!</definedName>
    <definedName name="BEx9BE9Z7EFJCFDYJJOY5KFTGDF4" localSheetId="1" hidden="1">#REF!</definedName>
    <definedName name="BEx9BE9Z7EFJCFDYJJOY5KFTGDF4" hidden="1">#REF!</definedName>
    <definedName name="BEx9BSIJN2O0MG8CXAMCAOADEMTO" localSheetId="16" hidden="1">#REF!</definedName>
    <definedName name="BEx9BSIJN2O0MG8CXAMCAOADEMTO" localSheetId="15" hidden="1">#REF!</definedName>
    <definedName name="BEx9BSIJN2O0MG8CXAMCAOADEMTO" localSheetId="14" hidden="1">#REF!</definedName>
    <definedName name="BEx9BSIJN2O0MG8CXAMCAOADEMTO" localSheetId="13" hidden="1">#REF!</definedName>
    <definedName name="BEx9BSIJN2O0MG8CXAMCAOADEMTO" localSheetId="12" hidden="1">#REF!</definedName>
    <definedName name="BEx9BSIJN2O0MG8CXAMCAOADEMTO" localSheetId="11" hidden="1">#REF!</definedName>
    <definedName name="BEx9BSIJN2O0MG8CXAMCAOADEMTO" localSheetId="10" hidden="1">#REF!</definedName>
    <definedName name="BEx9BSIJN2O0MG8CXAMCAOADEMTO" localSheetId="9" hidden="1">#REF!</definedName>
    <definedName name="BEx9BSIJN2O0MG8CXAMCAOADEMTO" localSheetId="8" hidden="1">#REF!</definedName>
    <definedName name="BEx9BSIJN2O0MG8CXAMCAOADEMTO" localSheetId="7" hidden="1">#REF!</definedName>
    <definedName name="BEx9BSIJN2O0MG8CXAMCAOADEMTO" localSheetId="6" hidden="1">#REF!</definedName>
    <definedName name="BEx9BSIJN2O0MG8CXAMCAOADEMTO" localSheetId="3" hidden="1">#REF!</definedName>
    <definedName name="BEx9BSIJN2O0MG8CXAMCAOADEMTO" localSheetId="1" hidden="1">#REF!</definedName>
    <definedName name="BEx9BSIJN2O0MG8CXAMCAOADEMTO" hidden="1">#REF!</definedName>
    <definedName name="BEx9BU0BBJO3ITPCO4T9FIVEVJY7" localSheetId="16" hidden="1">#REF!</definedName>
    <definedName name="BEx9BU0BBJO3ITPCO4T9FIVEVJY7" localSheetId="15" hidden="1">#REF!</definedName>
    <definedName name="BEx9BU0BBJO3ITPCO4T9FIVEVJY7" localSheetId="14" hidden="1">#REF!</definedName>
    <definedName name="BEx9BU0BBJO3ITPCO4T9FIVEVJY7" localSheetId="13" hidden="1">#REF!</definedName>
    <definedName name="BEx9BU0BBJO3ITPCO4T9FIVEVJY7" localSheetId="12" hidden="1">#REF!</definedName>
    <definedName name="BEx9BU0BBJO3ITPCO4T9FIVEVJY7" localSheetId="11" hidden="1">#REF!</definedName>
    <definedName name="BEx9BU0BBJO3ITPCO4T9FIVEVJY7" localSheetId="10" hidden="1">#REF!</definedName>
    <definedName name="BEx9BU0BBJO3ITPCO4T9FIVEVJY7" localSheetId="9" hidden="1">#REF!</definedName>
    <definedName name="BEx9BU0BBJO3ITPCO4T9FIVEVJY7" localSheetId="8" hidden="1">#REF!</definedName>
    <definedName name="BEx9BU0BBJO3ITPCO4T9FIVEVJY7" localSheetId="7" hidden="1">#REF!</definedName>
    <definedName name="BEx9BU0BBJO3ITPCO4T9FIVEVJY7" localSheetId="6" hidden="1">#REF!</definedName>
    <definedName name="BEx9BU0BBJO3ITPCO4T9FIVEVJY7" localSheetId="3" hidden="1">#REF!</definedName>
    <definedName name="BEx9BU0BBJO3ITPCO4T9FIVEVJY7" localSheetId="1" hidden="1">#REF!</definedName>
    <definedName name="BEx9BU0BBJO3ITPCO4T9FIVEVJY7" hidden="1">#REF!</definedName>
    <definedName name="BEx9BYSYW7QCPXS2NAVLFAU5Y2Z2" localSheetId="16" hidden="1">#REF!</definedName>
    <definedName name="BEx9BYSYW7QCPXS2NAVLFAU5Y2Z2" localSheetId="15" hidden="1">#REF!</definedName>
    <definedName name="BEx9BYSYW7QCPXS2NAVLFAU5Y2Z2" localSheetId="14" hidden="1">#REF!</definedName>
    <definedName name="BEx9BYSYW7QCPXS2NAVLFAU5Y2Z2" localSheetId="13" hidden="1">#REF!</definedName>
    <definedName name="BEx9BYSYW7QCPXS2NAVLFAU5Y2Z2" localSheetId="12" hidden="1">#REF!</definedName>
    <definedName name="BEx9BYSYW7QCPXS2NAVLFAU5Y2Z2" localSheetId="11" hidden="1">#REF!</definedName>
    <definedName name="BEx9BYSYW7QCPXS2NAVLFAU5Y2Z2" localSheetId="10" hidden="1">#REF!</definedName>
    <definedName name="BEx9BYSYW7QCPXS2NAVLFAU5Y2Z2" localSheetId="9" hidden="1">#REF!</definedName>
    <definedName name="BEx9BYSYW7QCPXS2NAVLFAU5Y2Z2" localSheetId="8" hidden="1">#REF!</definedName>
    <definedName name="BEx9BYSYW7QCPXS2NAVLFAU5Y2Z2" localSheetId="7" hidden="1">#REF!</definedName>
    <definedName name="BEx9BYSYW7QCPXS2NAVLFAU5Y2Z2" localSheetId="6" hidden="1">#REF!</definedName>
    <definedName name="BEx9BYSYW7QCPXS2NAVLFAU5Y2Z2" localSheetId="3" hidden="1">#REF!</definedName>
    <definedName name="BEx9BYSYW7QCPXS2NAVLFAU5Y2Z2" localSheetId="1" hidden="1">#REF!</definedName>
    <definedName name="BEx9BYSYW7QCPXS2NAVLFAU5Y2Z2" hidden="1">#REF!</definedName>
    <definedName name="BEx9C590HJ2O31IWJB73C1HR74AI" localSheetId="16" hidden="1">#REF!</definedName>
    <definedName name="BEx9C590HJ2O31IWJB73C1HR74AI" localSheetId="15" hidden="1">#REF!</definedName>
    <definedName name="BEx9C590HJ2O31IWJB73C1HR74AI" localSheetId="14" hidden="1">#REF!</definedName>
    <definedName name="BEx9C590HJ2O31IWJB73C1HR74AI" localSheetId="13" hidden="1">#REF!</definedName>
    <definedName name="BEx9C590HJ2O31IWJB73C1HR74AI" localSheetId="12" hidden="1">#REF!</definedName>
    <definedName name="BEx9C590HJ2O31IWJB73C1HR74AI" localSheetId="11" hidden="1">#REF!</definedName>
    <definedName name="BEx9C590HJ2O31IWJB73C1HR74AI" localSheetId="10" hidden="1">#REF!</definedName>
    <definedName name="BEx9C590HJ2O31IWJB73C1HR74AI" localSheetId="9" hidden="1">#REF!</definedName>
    <definedName name="BEx9C590HJ2O31IWJB73C1HR74AI" localSheetId="8" hidden="1">#REF!</definedName>
    <definedName name="BEx9C590HJ2O31IWJB73C1HR74AI" localSheetId="7" hidden="1">#REF!</definedName>
    <definedName name="BEx9C590HJ2O31IWJB73C1HR74AI" localSheetId="6" hidden="1">#REF!</definedName>
    <definedName name="BEx9C590HJ2O31IWJB73C1HR74AI" localSheetId="3" hidden="1">#REF!</definedName>
    <definedName name="BEx9C590HJ2O31IWJB73C1HR74AI" localSheetId="1" hidden="1">#REF!</definedName>
    <definedName name="BEx9C590HJ2O31IWJB73C1HR74AI" hidden="1">#REF!</definedName>
    <definedName name="BEx9CCQRMYYOGIOYTOM73VKDIPS1" localSheetId="16" hidden="1">#REF!</definedName>
    <definedName name="BEx9CCQRMYYOGIOYTOM73VKDIPS1" localSheetId="15" hidden="1">#REF!</definedName>
    <definedName name="BEx9CCQRMYYOGIOYTOM73VKDIPS1" localSheetId="14" hidden="1">#REF!</definedName>
    <definedName name="BEx9CCQRMYYOGIOYTOM73VKDIPS1" localSheetId="13" hidden="1">#REF!</definedName>
    <definedName name="BEx9CCQRMYYOGIOYTOM73VKDIPS1" localSheetId="12" hidden="1">#REF!</definedName>
    <definedName name="BEx9CCQRMYYOGIOYTOM73VKDIPS1" localSheetId="11" hidden="1">#REF!</definedName>
    <definedName name="BEx9CCQRMYYOGIOYTOM73VKDIPS1" localSheetId="10" hidden="1">#REF!</definedName>
    <definedName name="BEx9CCQRMYYOGIOYTOM73VKDIPS1" localSheetId="9" hidden="1">#REF!</definedName>
    <definedName name="BEx9CCQRMYYOGIOYTOM73VKDIPS1" localSheetId="8" hidden="1">#REF!</definedName>
    <definedName name="BEx9CCQRMYYOGIOYTOM73VKDIPS1" localSheetId="7" hidden="1">#REF!</definedName>
    <definedName name="BEx9CCQRMYYOGIOYTOM73VKDIPS1" localSheetId="6" hidden="1">#REF!</definedName>
    <definedName name="BEx9CCQRMYYOGIOYTOM73VKDIPS1" localSheetId="3" hidden="1">#REF!</definedName>
    <definedName name="BEx9CCQRMYYOGIOYTOM73VKDIPS1" localSheetId="1" hidden="1">#REF!</definedName>
    <definedName name="BEx9CCQRMYYOGIOYTOM73VKDIPS1" hidden="1">#REF!</definedName>
    <definedName name="BEx9CM6JVXIG9S6EAZMR899UW190" localSheetId="16" hidden="1">#REF!</definedName>
    <definedName name="BEx9CM6JVXIG9S6EAZMR899UW190" localSheetId="15" hidden="1">#REF!</definedName>
    <definedName name="BEx9CM6JVXIG9S6EAZMR899UW190" localSheetId="14" hidden="1">#REF!</definedName>
    <definedName name="BEx9CM6JVXIG9S6EAZMR899UW190" localSheetId="13" hidden="1">#REF!</definedName>
    <definedName name="BEx9CM6JVXIG9S6EAZMR899UW190" localSheetId="12" hidden="1">#REF!</definedName>
    <definedName name="BEx9CM6JVXIG9S6EAZMR899UW190" localSheetId="11" hidden="1">#REF!</definedName>
    <definedName name="BEx9CM6JVXIG9S6EAZMR899UW190" localSheetId="10" hidden="1">#REF!</definedName>
    <definedName name="BEx9CM6JVXIG9S6EAZMR899UW190" localSheetId="9" hidden="1">#REF!</definedName>
    <definedName name="BEx9CM6JVXIG9S6EAZMR899UW190" localSheetId="8" hidden="1">#REF!</definedName>
    <definedName name="BEx9CM6JVXIG9S6EAZMR899UW190" localSheetId="7" hidden="1">#REF!</definedName>
    <definedName name="BEx9CM6JVXIG9S6EAZMR899UW190" localSheetId="6" hidden="1">#REF!</definedName>
    <definedName name="BEx9CM6JVXIG9S6EAZMR899UW190" localSheetId="3" hidden="1">#REF!</definedName>
    <definedName name="BEx9CM6JVXIG9S6EAZMR899UW190" localSheetId="1" hidden="1">#REF!</definedName>
    <definedName name="BEx9CM6JVXIG9S6EAZMR899UW190" hidden="1">#REF!</definedName>
    <definedName name="BEx9D160NRGTDVT2ML4H9A7UKR4T" localSheetId="16" hidden="1">#REF!</definedName>
    <definedName name="BEx9D160NRGTDVT2ML4H9A7UKR4T" localSheetId="15" hidden="1">#REF!</definedName>
    <definedName name="BEx9D160NRGTDVT2ML4H9A7UKR4T" localSheetId="14" hidden="1">#REF!</definedName>
    <definedName name="BEx9D160NRGTDVT2ML4H9A7UKR4T" localSheetId="13" hidden="1">#REF!</definedName>
    <definedName name="BEx9D160NRGTDVT2ML4H9A7UKR4T" localSheetId="12" hidden="1">#REF!</definedName>
    <definedName name="BEx9D160NRGTDVT2ML4H9A7UKR4T" localSheetId="11" hidden="1">#REF!</definedName>
    <definedName name="BEx9D160NRGTDVT2ML4H9A7UKR4T" localSheetId="10" hidden="1">#REF!</definedName>
    <definedName name="BEx9D160NRGTDVT2ML4H9A7UKR4T" localSheetId="9" hidden="1">#REF!</definedName>
    <definedName name="BEx9D160NRGTDVT2ML4H9A7UKR4T" localSheetId="8" hidden="1">#REF!</definedName>
    <definedName name="BEx9D160NRGTDVT2ML4H9A7UKR4T" localSheetId="7" hidden="1">#REF!</definedName>
    <definedName name="BEx9D160NRGTDVT2ML4H9A7UKR4T" localSheetId="6" hidden="1">#REF!</definedName>
    <definedName name="BEx9D160NRGTDVT2ML4H9A7UKR4T" localSheetId="3" hidden="1">#REF!</definedName>
    <definedName name="BEx9D160NRGTDVT2ML4H9A7UKR4T" localSheetId="1" hidden="1">#REF!</definedName>
    <definedName name="BEx9D160NRGTDVT2ML4H9A7UKR4T" hidden="1">#REF!</definedName>
    <definedName name="BEx9D1BC9FT19KY0INAABNDBAMR1" localSheetId="16" hidden="1">#REF!</definedName>
    <definedName name="BEx9D1BC9FT19KY0INAABNDBAMR1" localSheetId="15" hidden="1">#REF!</definedName>
    <definedName name="BEx9D1BC9FT19KY0INAABNDBAMR1" localSheetId="14" hidden="1">#REF!</definedName>
    <definedName name="BEx9D1BC9FT19KY0INAABNDBAMR1" localSheetId="13" hidden="1">#REF!</definedName>
    <definedName name="BEx9D1BC9FT19KY0INAABNDBAMR1" localSheetId="12" hidden="1">#REF!</definedName>
    <definedName name="BEx9D1BC9FT19KY0INAABNDBAMR1" localSheetId="11" hidden="1">#REF!</definedName>
    <definedName name="BEx9D1BC9FT19KY0INAABNDBAMR1" localSheetId="10" hidden="1">#REF!</definedName>
    <definedName name="BEx9D1BC9FT19KY0INAABNDBAMR1" localSheetId="9" hidden="1">#REF!</definedName>
    <definedName name="BEx9D1BC9FT19KY0INAABNDBAMR1" localSheetId="8" hidden="1">#REF!</definedName>
    <definedName name="BEx9D1BC9FT19KY0INAABNDBAMR1" localSheetId="7" hidden="1">#REF!</definedName>
    <definedName name="BEx9D1BC9FT19KY0INAABNDBAMR1" localSheetId="6" hidden="1">#REF!</definedName>
    <definedName name="BEx9D1BC9FT19KY0INAABNDBAMR1" localSheetId="3" hidden="1">#REF!</definedName>
    <definedName name="BEx9D1BC9FT19KY0INAABNDBAMR1" localSheetId="1" hidden="1">#REF!</definedName>
    <definedName name="BEx9D1BC9FT19KY0INAABNDBAMR1" hidden="1">#REF!</definedName>
    <definedName name="BEx9D1MB15VSARB7IKBMZYU0JJBI" localSheetId="16" hidden="1">#REF!</definedName>
    <definedName name="BEx9D1MB15VSARB7IKBMZYU0JJBI" localSheetId="15" hidden="1">#REF!</definedName>
    <definedName name="BEx9D1MB15VSARB7IKBMZYU0JJBI" localSheetId="14" hidden="1">#REF!</definedName>
    <definedName name="BEx9D1MB15VSARB7IKBMZYU0JJBI" localSheetId="13" hidden="1">#REF!</definedName>
    <definedName name="BEx9D1MB15VSARB7IKBMZYU0JJBI" localSheetId="12" hidden="1">#REF!</definedName>
    <definedName name="BEx9D1MB15VSARB7IKBMZYU0JJBI" localSheetId="11" hidden="1">#REF!</definedName>
    <definedName name="BEx9D1MB15VSARB7IKBMZYU0JJBI" localSheetId="10" hidden="1">#REF!</definedName>
    <definedName name="BEx9D1MB15VSARB7IKBMZYU0JJBI" localSheetId="9" hidden="1">#REF!</definedName>
    <definedName name="BEx9D1MB15VSARB7IKBMZYU0JJBI" localSheetId="8" hidden="1">#REF!</definedName>
    <definedName name="BEx9D1MB15VSARB7IKBMZYU0JJBI" localSheetId="7" hidden="1">#REF!</definedName>
    <definedName name="BEx9D1MB15VSARB7IKBMZYU0JJBI" localSheetId="6" hidden="1">#REF!</definedName>
    <definedName name="BEx9D1MB15VSARB7IKBMZYU0JJBI" localSheetId="3" hidden="1">#REF!</definedName>
    <definedName name="BEx9D1MB15VSARB7IKBMZYU0JJBI" localSheetId="1" hidden="1">#REF!</definedName>
    <definedName name="BEx9D1MB15VSARB7IKBMZYU0JJBI" hidden="1">#REF!</definedName>
    <definedName name="BEx9DN6ZMF18Q39MPMXSDJTZQNJ3" localSheetId="16" hidden="1">#REF!</definedName>
    <definedName name="BEx9DN6ZMF18Q39MPMXSDJTZQNJ3" localSheetId="15" hidden="1">#REF!</definedName>
    <definedName name="BEx9DN6ZMF18Q39MPMXSDJTZQNJ3" localSheetId="14" hidden="1">#REF!</definedName>
    <definedName name="BEx9DN6ZMF18Q39MPMXSDJTZQNJ3" localSheetId="13" hidden="1">#REF!</definedName>
    <definedName name="BEx9DN6ZMF18Q39MPMXSDJTZQNJ3" localSheetId="12" hidden="1">#REF!</definedName>
    <definedName name="BEx9DN6ZMF18Q39MPMXSDJTZQNJ3" localSheetId="11" hidden="1">#REF!</definedName>
    <definedName name="BEx9DN6ZMF18Q39MPMXSDJTZQNJ3" localSheetId="10" hidden="1">#REF!</definedName>
    <definedName name="BEx9DN6ZMF18Q39MPMXSDJTZQNJ3" localSheetId="9" hidden="1">#REF!</definedName>
    <definedName name="BEx9DN6ZMF18Q39MPMXSDJTZQNJ3" localSheetId="8" hidden="1">#REF!</definedName>
    <definedName name="BEx9DN6ZMF18Q39MPMXSDJTZQNJ3" localSheetId="7" hidden="1">#REF!</definedName>
    <definedName name="BEx9DN6ZMF18Q39MPMXSDJTZQNJ3" localSheetId="6" hidden="1">#REF!</definedName>
    <definedName name="BEx9DN6ZMF18Q39MPMXSDJTZQNJ3" localSheetId="3" hidden="1">#REF!</definedName>
    <definedName name="BEx9DN6ZMF18Q39MPMXSDJTZQNJ3" localSheetId="1" hidden="1">#REF!</definedName>
    <definedName name="BEx9DN6ZMF18Q39MPMXSDJTZQNJ3" hidden="1">#REF!</definedName>
    <definedName name="BEx9DZXN85O544CD9O60K126YYAU" localSheetId="16" hidden="1">#REF!</definedName>
    <definedName name="BEx9DZXN85O544CD9O60K126YYAU" localSheetId="15" hidden="1">#REF!</definedName>
    <definedName name="BEx9DZXN85O544CD9O60K126YYAU" localSheetId="14" hidden="1">#REF!</definedName>
    <definedName name="BEx9DZXN85O544CD9O60K126YYAU" localSheetId="13" hidden="1">#REF!</definedName>
    <definedName name="BEx9DZXN85O544CD9O60K126YYAU" localSheetId="12" hidden="1">#REF!</definedName>
    <definedName name="BEx9DZXN85O544CD9O60K126YYAU" localSheetId="11" hidden="1">#REF!</definedName>
    <definedName name="BEx9DZXN85O544CD9O60K126YYAU" localSheetId="10" hidden="1">#REF!</definedName>
    <definedName name="BEx9DZXN85O544CD9O60K126YYAU" localSheetId="9" hidden="1">#REF!</definedName>
    <definedName name="BEx9DZXN85O544CD9O60K126YYAU" localSheetId="8" hidden="1">#REF!</definedName>
    <definedName name="BEx9DZXN85O544CD9O60K126YYAU" localSheetId="7" hidden="1">#REF!</definedName>
    <definedName name="BEx9DZXN85O544CD9O60K126YYAU" localSheetId="6" hidden="1">#REF!</definedName>
    <definedName name="BEx9DZXN85O544CD9O60K126YYAU" localSheetId="3" hidden="1">#REF!</definedName>
    <definedName name="BEx9DZXN85O544CD9O60K126YYAU" localSheetId="1" hidden="1">#REF!</definedName>
    <definedName name="BEx9DZXN85O544CD9O60K126YYAU" hidden="1">#REF!</definedName>
    <definedName name="BEx9E14TDNSEMI784W0OTIEQMWN6" localSheetId="16" hidden="1">#REF!</definedName>
    <definedName name="BEx9E14TDNSEMI784W0OTIEQMWN6" localSheetId="15" hidden="1">#REF!</definedName>
    <definedName name="BEx9E14TDNSEMI784W0OTIEQMWN6" localSheetId="14" hidden="1">#REF!</definedName>
    <definedName name="BEx9E14TDNSEMI784W0OTIEQMWN6" localSheetId="13" hidden="1">#REF!</definedName>
    <definedName name="BEx9E14TDNSEMI784W0OTIEQMWN6" localSheetId="12" hidden="1">#REF!</definedName>
    <definedName name="BEx9E14TDNSEMI784W0OTIEQMWN6" localSheetId="11" hidden="1">#REF!</definedName>
    <definedName name="BEx9E14TDNSEMI784W0OTIEQMWN6" localSheetId="10" hidden="1">#REF!</definedName>
    <definedName name="BEx9E14TDNSEMI784W0OTIEQMWN6" localSheetId="9" hidden="1">#REF!</definedName>
    <definedName name="BEx9E14TDNSEMI784W0OTIEQMWN6" localSheetId="8" hidden="1">#REF!</definedName>
    <definedName name="BEx9E14TDNSEMI784W0OTIEQMWN6" localSheetId="7" hidden="1">#REF!</definedName>
    <definedName name="BEx9E14TDNSEMI784W0OTIEQMWN6" localSheetId="6" hidden="1">#REF!</definedName>
    <definedName name="BEx9E14TDNSEMI784W0OTIEQMWN6" localSheetId="3" hidden="1">#REF!</definedName>
    <definedName name="BEx9E14TDNSEMI784W0OTIEQMWN6" localSheetId="1" hidden="1">#REF!</definedName>
    <definedName name="BEx9E14TDNSEMI784W0OTIEQMWN6" hidden="1">#REF!</definedName>
    <definedName name="BEx9E14TGNBYGMDDG9NETDK4SYAW" localSheetId="16" hidden="1">#REF!</definedName>
    <definedName name="BEx9E14TGNBYGMDDG9NETDK4SYAW" localSheetId="15" hidden="1">#REF!</definedName>
    <definedName name="BEx9E14TGNBYGMDDG9NETDK4SYAW" localSheetId="14" hidden="1">#REF!</definedName>
    <definedName name="BEx9E14TGNBYGMDDG9NETDK4SYAW" localSheetId="13" hidden="1">#REF!</definedName>
    <definedName name="BEx9E14TGNBYGMDDG9NETDK4SYAW" localSheetId="12" hidden="1">#REF!</definedName>
    <definedName name="BEx9E14TGNBYGMDDG9NETDK4SYAW" localSheetId="11" hidden="1">#REF!</definedName>
    <definedName name="BEx9E14TGNBYGMDDG9NETDK4SYAW" localSheetId="10" hidden="1">#REF!</definedName>
    <definedName name="BEx9E14TGNBYGMDDG9NETDK4SYAW" localSheetId="9" hidden="1">#REF!</definedName>
    <definedName name="BEx9E14TGNBYGMDDG9NETDK4SYAW" localSheetId="8" hidden="1">#REF!</definedName>
    <definedName name="BEx9E14TGNBYGMDDG9NETDK4SYAW" localSheetId="7" hidden="1">#REF!</definedName>
    <definedName name="BEx9E14TGNBYGMDDG9NETDK4SYAW" localSheetId="6" hidden="1">#REF!</definedName>
    <definedName name="BEx9E14TGNBYGMDDG9NETDK4SYAW" localSheetId="3" hidden="1">#REF!</definedName>
    <definedName name="BEx9E14TGNBYGMDDG9NETDK4SYAW" localSheetId="1" hidden="1">#REF!</definedName>
    <definedName name="BEx9E14TGNBYGMDDG9NETDK4SYAW" hidden="1">#REF!</definedName>
    <definedName name="BEx9E2BZ2B1R41FMGJCJ7JLGLUAJ" localSheetId="16" hidden="1">#REF!</definedName>
    <definedName name="BEx9E2BZ2B1R41FMGJCJ7JLGLUAJ" localSheetId="15" hidden="1">#REF!</definedName>
    <definedName name="BEx9E2BZ2B1R41FMGJCJ7JLGLUAJ" localSheetId="14" hidden="1">#REF!</definedName>
    <definedName name="BEx9E2BZ2B1R41FMGJCJ7JLGLUAJ" localSheetId="13" hidden="1">#REF!</definedName>
    <definedName name="BEx9E2BZ2B1R41FMGJCJ7JLGLUAJ" localSheetId="12" hidden="1">#REF!</definedName>
    <definedName name="BEx9E2BZ2B1R41FMGJCJ7JLGLUAJ" localSheetId="11" hidden="1">#REF!</definedName>
    <definedName name="BEx9E2BZ2B1R41FMGJCJ7JLGLUAJ" localSheetId="10" hidden="1">#REF!</definedName>
    <definedName name="BEx9E2BZ2B1R41FMGJCJ7JLGLUAJ" localSheetId="9" hidden="1">#REF!</definedName>
    <definedName name="BEx9E2BZ2B1R41FMGJCJ7JLGLUAJ" localSheetId="8" hidden="1">#REF!</definedName>
    <definedName name="BEx9E2BZ2B1R41FMGJCJ7JLGLUAJ" localSheetId="7" hidden="1">#REF!</definedName>
    <definedName name="BEx9E2BZ2B1R41FMGJCJ7JLGLUAJ" localSheetId="6" hidden="1">#REF!</definedName>
    <definedName name="BEx9E2BZ2B1R41FMGJCJ7JLGLUAJ" localSheetId="3" hidden="1">#REF!</definedName>
    <definedName name="BEx9E2BZ2B1R41FMGJCJ7JLGLUAJ" localSheetId="1" hidden="1">#REF!</definedName>
    <definedName name="BEx9E2BZ2B1R41FMGJCJ7JLGLUAJ" hidden="1">#REF!</definedName>
    <definedName name="BEx9EG9KBJ77M8LEOR9ITOKN5KXY" localSheetId="16" hidden="1">#REF!</definedName>
    <definedName name="BEx9EG9KBJ77M8LEOR9ITOKN5KXY" localSheetId="15" hidden="1">#REF!</definedName>
    <definedName name="BEx9EG9KBJ77M8LEOR9ITOKN5KXY" localSheetId="14" hidden="1">#REF!</definedName>
    <definedName name="BEx9EG9KBJ77M8LEOR9ITOKN5KXY" localSheetId="13" hidden="1">#REF!</definedName>
    <definedName name="BEx9EG9KBJ77M8LEOR9ITOKN5KXY" localSheetId="12" hidden="1">#REF!</definedName>
    <definedName name="BEx9EG9KBJ77M8LEOR9ITOKN5KXY" localSheetId="11" hidden="1">#REF!</definedName>
    <definedName name="BEx9EG9KBJ77M8LEOR9ITOKN5KXY" localSheetId="10" hidden="1">#REF!</definedName>
    <definedName name="BEx9EG9KBJ77M8LEOR9ITOKN5KXY" localSheetId="9" hidden="1">#REF!</definedName>
    <definedName name="BEx9EG9KBJ77M8LEOR9ITOKN5KXY" localSheetId="8" hidden="1">#REF!</definedName>
    <definedName name="BEx9EG9KBJ77M8LEOR9ITOKN5KXY" localSheetId="7" hidden="1">#REF!</definedName>
    <definedName name="BEx9EG9KBJ77M8LEOR9ITOKN5KXY" localSheetId="6" hidden="1">#REF!</definedName>
    <definedName name="BEx9EG9KBJ77M8LEOR9ITOKN5KXY" localSheetId="3" hidden="1">#REF!</definedName>
    <definedName name="BEx9EG9KBJ77M8LEOR9ITOKN5KXY" localSheetId="1" hidden="1">#REF!</definedName>
    <definedName name="BEx9EG9KBJ77M8LEOR9ITOKN5KXY" hidden="1">#REF!</definedName>
    <definedName name="BEx9EL27NGDBCTVPW97K42QANS5K" localSheetId="16" hidden="1">#REF!</definedName>
    <definedName name="BEx9EL27NGDBCTVPW97K42QANS5K" localSheetId="15" hidden="1">#REF!</definedName>
    <definedName name="BEx9EL27NGDBCTVPW97K42QANS5K" localSheetId="14" hidden="1">#REF!</definedName>
    <definedName name="BEx9EL27NGDBCTVPW97K42QANS5K" localSheetId="13" hidden="1">#REF!</definedName>
    <definedName name="BEx9EL27NGDBCTVPW97K42QANS5K" localSheetId="12" hidden="1">#REF!</definedName>
    <definedName name="BEx9EL27NGDBCTVPW97K42QANS5K" localSheetId="11" hidden="1">#REF!</definedName>
    <definedName name="BEx9EL27NGDBCTVPW97K42QANS5K" localSheetId="10" hidden="1">#REF!</definedName>
    <definedName name="BEx9EL27NGDBCTVPW97K42QANS5K" localSheetId="9" hidden="1">#REF!</definedName>
    <definedName name="BEx9EL27NGDBCTVPW97K42QANS5K" localSheetId="8" hidden="1">#REF!</definedName>
    <definedName name="BEx9EL27NGDBCTVPW97K42QANS5K" localSheetId="7" hidden="1">#REF!</definedName>
    <definedName name="BEx9EL27NGDBCTVPW97K42QANS5K" localSheetId="6" hidden="1">#REF!</definedName>
    <definedName name="BEx9EL27NGDBCTVPW97K42QANS5K" localSheetId="3" hidden="1">#REF!</definedName>
    <definedName name="BEx9EL27NGDBCTVPW97K42QANS5K" localSheetId="1" hidden="1">#REF!</definedName>
    <definedName name="BEx9EL27NGDBCTVPW97K42QANS5K" hidden="1">#REF!</definedName>
    <definedName name="BEx9EMK6HAJJMVYZTN5AUIV7O1E6" localSheetId="16" hidden="1">#REF!</definedName>
    <definedName name="BEx9EMK6HAJJMVYZTN5AUIV7O1E6" localSheetId="15" hidden="1">#REF!</definedName>
    <definedName name="BEx9EMK6HAJJMVYZTN5AUIV7O1E6" localSheetId="14" hidden="1">#REF!</definedName>
    <definedName name="BEx9EMK6HAJJMVYZTN5AUIV7O1E6" localSheetId="13" hidden="1">#REF!</definedName>
    <definedName name="BEx9EMK6HAJJMVYZTN5AUIV7O1E6" localSheetId="12" hidden="1">#REF!</definedName>
    <definedName name="BEx9EMK6HAJJMVYZTN5AUIV7O1E6" localSheetId="11" hidden="1">#REF!</definedName>
    <definedName name="BEx9EMK6HAJJMVYZTN5AUIV7O1E6" localSheetId="10" hidden="1">#REF!</definedName>
    <definedName name="BEx9EMK6HAJJMVYZTN5AUIV7O1E6" localSheetId="9" hidden="1">#REF!</definedName>
    <definedName name="BEx9EMK6HAJJMVYZTN5AUIV7O1E6" localSheetId="8" hidden="1">#REF!</definedName>
    <definedName name="BEx9EMK6HAJJMVYZTN5AUIV7O1E6" localSheetId="7" hidden="1">#REF!</definedName>
    <definedName name="BEx9EMK6HAJJMVYZTN5AUIV7O1E6" localSheetId="6" hidden="1">#REF!</definedName>
    <definedName name="BEx9EMK6HAJJMVYZTN5AUIV7O1E6" localSheetId="3" hidden="1">#REF!</definedName>
    <definedName name="BEx9EMK6HAJJMVYZTN5AUIV7O1E6" localSheetId="1" hidden="1">#REF!</definedName>
    <definedName name="BEx9EMK6HAJJMVYZTN5AUIV7O1E6" hidden="1">#REF!</definedName>
    <definedName name="BEx9ENB8RPU9FA3QW16IGB6LK1CH" localSheetId="16" hidden="1">#REF!</definedName>
    <definedName name="BEx9ENB8RPU9FA3QW16IGB6LK1CH" localSheetId="15" hidden="1">#REF!</definedName>
    <definedName name="BEx9ENB8RPU9FA3QW16IGB6LK1CH" localSheetId="14" hidden="1">#REF!</definedName>
    <definedName name="BEx9ENB8RPU9FA3QW16IGB6LK1CH" localSheetId="13" hidden="1">#REF!</definedName>
    <definedName name="BEx9ENB8RPU9FA3QW16IGB6LK1CH" localSheetId="12" hidden="1">#REF!</definedName>
    <definedName name="BEx9ENB8RPU9FA3QW16IGB6LK1CH" localSheetId="11" hidden="1">#REF!</definedName>
    <definedName name="BEx9ENB8RPU9FA3QW16IGB6LK1CH" localSheetId="10" hidden="1">#REF!</definedName>
    <definedName name="BEx9ENB8RPU9FA3QW16IGB6LK1CH" localSheetId="9" hidden="1">#REF!</definedName>
    <definedName name="BEx9ENB8RPU9FA3QW16IGB6LK1CH" localSheetId="8" hidden="1">#REF!</definedName>
    <definedName name="BEx9ENB8RPU9FA3QW16IGB6LK1CH" localSheetId="7" hidden="1">#REF!</definedName>
    <definedName name="BEx9ENB8RPU9FA3QW16IGB6LK1CH" localSheetId="6" hidden="1">#REF!</definedName>
    <definedName name="BEx9ENB8RPU9FA3QW16IGB6LK1CH" localSheetId="3" hidden="1">#REF!</definedName>
    <definedName name="BEx9ENB8RPU9FA3QW16IGB6LK1CH" localSheetId="1" hidden="1">#REF!</definedName>
    <definedName name="BEx9ENB8RPU9FA3QW16IGB6LK1CH" hidden="1">#REF!</definedName>
    <definedName name="BEx9EQLVZHYQ1TPX7WH3SOWXCZLE" localSheetId="16" hidden="1">#REF!</definedName>
    <definedName name="BEx9EQLVZHYQ1TPX7WH3SOWXCZLE" localSheetId="15" hidden="1">#REF!</definedName>
    <definedName name="BEx9EQLVZHYQ1TPX7WH3SOWXCZLE" localSheetId="14" hidden="1">#REF!</definedName>
    <definedName name="BEx9EQLVZHYQ1TPX7WH3SOWXCZLE" localSheetId="13" hidden="1">#REF!</definedName>
    <definedName name="BEx9EQLVZHYQ1TPX7WH3SOWXCZLE" localSheetId="12" hidden="1">#REF!</definedName>
    <definedName name="BEx9EQLVZHYQ1TPX7WH3SOWXCZLE" localSheetId="11" hidden="1">#REF!</definedName>
    <definedName name="BEx9EQLVZHYQ1TPX7WH3SOWXCZLE" localSheetId="10" hidden="1">#REF!</definedName>
    <definedName name="BEx9EQLVZHYQ1TPX7WH3SOWXCZLE" localSheetId="9" hidden="1">#REF!</definedName>
    <definedName name="BEx9EQLVZHYQ1TPX7WH3SOWXCZLE" localSheetId="8" hidden="1">#REF!</definedName>
    <definedName name="BEx9EQLVZHYQ1TPX7WH3SOWXCZLE" localSheetId="7" hidden="1">#REF!</definedName>
    <definedName name="BEx9EQLVZHYQ1TPX7WH3SOWXCZLE" localSheetId="6" hidden="1">#REF!</definedName>
    <definedName name="BEx9EQLVZHYQ1TPX7WH3SOWXCZLE" localSheetId="3" hidden="1">#REF!</definedName>
    <definedName name="BEx9EQLVZHYQ1TPX7WH3SOWXCZLE" localSheetId="1" hidden="1">#REF!</definedName>
    <definedName name="BEx9EQLVZHYQ1TPX7WH3SOWXCZLE" hidden="1">#REF!</definedName>
    <definedName name="BEx9ETLU0EK5LGEM1QCNYN2S8O5F" localSheetId="16" hidden="1">#REF!</definedName>
    <definedName name="BEx9ETLU0EK5LGEM1QCNYN2S8O5F" localSheetId="15" hidden="1">#REF!</definedName>
    <definedName name="BEx9ETLU0EK5LGEM1QCNYN2S8O5F" localSheetId="14" hidden="1">#REF!</definedName>
    <definedName name="BEx9ETLU0EK5LGEM1QCNYN2S8O5F" localSheetId="13" hidden="1">#REF!</definedName>
    <definedName name="BEx9ETLU0EK5LGEM1QCNYN2S8O5F" localSheetId="12" hidden="1">#REF!</definedName>
    <definedName name="BEx9ETLU0EK5LGEM1QCNYN2S8O5F" localSheetId="11" hidden="1">#REF!</definedName>
    <definedName name="BEx9ETLU0EK5LGEM1QCNYN2S8O5F" localSheetId="10" hidden="1">#REF!</definedName>
    <definedName name="BEx9ETLU0EK5LGEM1QCNYN2S8O5F" localSheetId="9" hidden="1">#REF!</definedName>
    <definedName name="BEx9ETLU0EK5LGEM1QCNYN2S8O5F" localSheetId="8" hidden="1">#REF!</definedName>
    <definedName name="BEx9ETLU0EK5LGEM1QCNYN2S8O5F" localSheetId="7" hidden="1">#REF!</definedName>
    <definedName name="BEx9ETLU0EK5LGEM1QCNYN2S8O5F" localSheetId="6" hidden="1">#REF!</definedName>
    <definedName name="BEx9ETLU0EK5LGEM1QCNYN2S8O5F" localSheetId="3" hidden="1">#REF!</definedName>
    <definedName name="BEx9ETLU0EK5LGEM1QCNYN2S8O5F" localSheetId="1" hidden="1">#REF!</definedName>
    <definedName name="BEx9ETLU0EK5LGEM1QCNYN2S8O5F" hidden="1">#REF!</definedName>
    <definedName name="BEx9F0710LGLAU3161O0O346N58H" localSheetId="16" hidden="1">#REF!</definedName>
    <definedName name="BEx9F0710LGLAU3161O0O346N58H" localSheetId="15" hidden="1">#REF!</definedName>
    <definedName name="BEx9F0710LGLAU3161O0O346N58H" localSheetId="14" hidden="1">#REF!</definedName>
    <definedName name="BEx9F0710LGLAU3161O0O346N58H" localSheetId="13" hidden="1">#REF!</definedName>
    <definedName name="BEx9F0710LGLAU3161O0O346N58H" localSheetId="12" hidden="1">#REF!</definedName>
    <definedName name="BEx9F0710LGLAU3161O0O346N58H" localSheetId="11" hidden="1">#REF!</definedName>
    <definedName name="BEx9F0710LGLAU3161O0O346N58H" localSheetId="10" hidden="1">#REF!</definedName>
    <definedName name="BEx9F0710LGLAU3161O0O346N58H" localSheetId="9" hidden="1">#REF!</definedName>
    <definedName name="BEx9F0710LGLAU3161O0O346N58H" localSheetId="8" hidden="1">#REF!</definedName>
    <definedName name="BEx9F0710LGLAU3161O0O346N58H" localSheetId="7" hidden="1">#REF!</definedName>
    <definedName name="BEx9F0710LGLAU3161O0O346N58H" localSheetId="6" hidden="1">#REF!</definedName>
    <definedName name="BEx9F0710LGLAU3161O0O346N58H" localSheetId="3" hidden="1">#REF!</definedName>
    <definedName name="BEx9F0710LGLAU3161O0O346N58H" localSheetId="1" hidden="1">#REF!</definedName>
    <definedName name="BEx9F0710LGLAU3161O0O346N58H" hidden="1">#REF!</definedName>
    <definedName name="BEx9F0Y2ESUNE3U7TQDLMPE9BO67" localSheetId="16" hidden="1">#REF!</definedName>
    <definedName name="BEx9F0Y2ESUNE3U7TQDLMPE9BO67" localSheetId="15" hidden="1">#REF!</definedName>
    <definedName name="BEx9F0Y2ESUNE3U7TQDLMPE9BO67" localSheetId="14" hidden="1">#REF!</definedName>
    <definedName name="BEx9F0Y2ESUNE3U7TQDLMPE9BO67" localSheetId="13" hidden="1">#REF!</definedName>
    <definedName name="BEx9F0Y2ESUNE3U7TQDLMPE9BO67" localSheetId="12" hidden="1">#REF!</definedName>
    <definedName name="BEx9F0Y2ESUNE3U7TQDLMPE9BO67" localSheetId="11" hidden="1">#REF!</definedName>
    <definedName name="BEx9F0Y2ESUNE3U7TQDLMPE9BO67" localSheetId="10" hidden="1">#REF!</definedName>
    <definedName name="BEx9F0Y2ESUNE3U7TQDLMPE9BO67" localSheetId="9" hidden="1">#REF!</definedName>
    <definedName name="BEx9F0Y2ESUNE3U7TQDLMPE9BO67" localSheetId="8" hidden="1">#REF!</definedName>
    <definedName name="BEx9F0Y2ESUNE3U7TQDLMPE9BO67" localSheetId="7" hidden="1">#REF!</definedName>
    <definedName name="BEx9F0Y2ESUNE3U7TQDLMPE9BO67" localSheetId="6" hidden="1">#REF!</definedName>
    <definedName name="BEx9F0Y2ESUNE3U7TQDLMPE9BO67" localSheetId="3" hidden="1">#REF!</definedName>
    <definedName name="BEx9F0Y2ESUNE3U7TQDLMPE9BO67" localSheetId="1" hidden="1">#REF!</definedName>
    <definedName name="BEx9F0Y2ESUNE3U7TQDLMPE9BO67" hidden="1">#REF!</definedName>
    <definedName name="BEx9F439L1R726MJFX2EP39XIBPY" localSheetId="16" hidden="1">#REF!</definedName>
    <definedName name="BEx9F439L1R726MJFX2EP39XIBPY" localSheetId="15" hidden="1">#REF!</definedName>
    <definedName name="BEx9F439L1R726MJFX2EP39XIBPY" localSheetId="14" hidden="1">#REF!</definedName>
    <definedName name="BEx9F439L1R726MJFX2EP39XIBPY" localSheetId="13" hidden="1">#REF!</definedName>
    <definedName name="BEx9F439L1R726MJFX2EP39XIBPY" localSheetId="12" hidden="1">#REF!</definedName>
    <definedName name="BEx9F439L1R726MJFX2EP39XIBPY" localSheetId="11" hidden="1">#REF!</definedName>
    <definedName name="BEx9F439L1R726MJFX2EP39XIBPY" localSheetId="10" hidden="1">#REF!</definedName>
    <definedName name="BEx9F439L1R726MJFX2EP39XIBPY" localSheetId="9" hidden="1">#REF!</definedName>
    <definedName name="BEx9F439L1R726MJFX2EP39XIBPY" localSheetId="8" hidden="1">#REF!</definedName>
    <definedName name="BEx9F439L1R726MJFX2EP39XIBPY" localSheetId="7" hidden="1">#REF!</definedName>
    <definedName name="BEx9F439L1R726MJFX2EP39XIBPY" localSheetId="6" hidden="1">#REF!</definedName>
    <definedName name="BEx9F439L1R726MJFX2EP39XIBPY" localSheetId="3" hidden="1">#REF!</definedName>
    <definedName name="BEx9F439L1R726MJFX2EP39XIBPY" localSheetId="1" hidden="1">#REF!</definedName>
    <definedName name="BEx9F439L1R726MJFX2EP39XIBPY" hidden="1">#REF!</definedName>
    <definedName name="BEx9F5W18ZGFOKGRE8PR6T1MO6GT" localSheetId="16" hidden="1">#REF!</definedName>
    <definedName name="BEx9F5W18ZGFOKGRE8PR6T1MO6GT" localSheetId="15" hidden="1">#REF!</definedName>
    <definedName name="BEx9F5W18ZGFOKGRE8PR6T1MO6GT" localSheetId="14" hidden="1">#REF!</definedName>
    <definedName name="BEx9F5W18ZGFOKGRE8PR6T1MO6GT" localSheetId="13" hidden="1">#REF!</definedName>
    <definedName name="BEx9F5W18ZGFOKGRE8PR6T1MO6GT" localSheetId="12" hidden="1">#REF!</definedName>
    <definedName name="BEx9F5W18ZGFOKGRE8PR6T1MO6GT" localSheetId="11" hidden="1">#REF!</definedName>
    <definedName name="BEx9F5W18ZGFOKGRE8PR6T1MO6GT" localSheetId="10" hidden="1">#REF!</definedName>
    <definedName name="BEx9F5W18ZGFOKGRE8PR6T1MO6GT" localSheetId="9" hidden="1">#REF!</definedName>
    <definedName name="BEx9F5W18ZGFOKGRE8PR6T1MO6GT" localSheetId="8" hidden="1">#REF!</definedName>
    <definedName name="BEx9F5W18ZGFOKGRE8PR6T1MO6GT" localSheetId="7" hidden="1">#REF!</definedName>
    <definedName name="BEx9F5W18ZGFOKGRE8PR6T1MO6GT" localSheetId="6" hidden="1">#REF!</definedName>
    <definedName name="BEx9F5W18ZGFOKGRE8PR6T1MO6GT" localSheetId="3" hidden="1">#REF!</definedName>
    <definedName name="BEx9F5W18ZGFOKGRE8PR6T1MO6GT" localSheetId="1" hidden="1">#REF!</definedName>
    <definedName name="BEx9F5W18ZGFOKGRE8PR6T1MO6GT" hidden="1">#REF!</definedName>
    <definedName name="BEx9F78N4HY0XFGBQ4UJRD52L1EI" localSheetId="16" hidden="1">#REF!</definedName>
    <definedName name="BEx9F78N4HY0XFGBQ4UJRD52L1EI" localSheetId="15" hidden="1">#REF!</definedName>
    <definedName name="BEx9F78N4HY0XFGBQ4UJRD52L1EI" localSheetId="14" hidden="1">#REF!</definedName>
    <definedName name="BEx9F78N4HY0XFGBQ4UJRD52L1EI" localSheetId="13" hidden="1">#REF!</definedName>
    <definedName name="BEx9F78N4HY0XFGBQ4UJRD52L1EI" localSheetId="12" hidden="1">#REF!</definedName>
    <definedName name="BEx9F78N4HY0XFGBQ4UJRD52L1EI" localSheetId="11" hidden="1">#REF!</definedName>
    <definedName name="BEx9F78N4HY0XFGBQ4UJRD52L1EI" localSheetId="10" hidden="1">#REF!</definedName>
    <definedName name="BEx9F78N4HY0XFGBQ4UJRD52L1EI" localSheetId="9" hidden="1">#REF!</definedName>
    <definedName name="BEx9F78N4HY0XFGBQ4UJRD52L1EI" localSheetId="8" hidden="1">#REF!</definedName>
    <definedName name="BEx9F78N4HY0XFGBQ4UJRD52L1EI" localSheetId="7" hidden="1">#REF!</definedName>
    <definedName name="BEx9F78N4HY0XFGBQ4UJRD52L1EI" localSheetId="6" hidden="1">#REF!</definedName>
    <definedName name="BEx9F78N4HY0XFGBQ4UJRD52L1EI" localSheetId="3" hidden="1">#REF!</definedName>
    <definedName name="BEx9F78N4HY0XFGBQ4UJRD52L1EI" localSheetId="1" hidden="1">#REF!</definedName>
    <definedName name="BEx9F78N4HY0XFGBQ4UJRD52L1EI" hidden="1">#REF!</definedName>
    <definedName name="BEx9FF16LOQP5QIR4UHW5EIFGQB8" localSheetId="16" hidden="1">#REF!</definedName>
    <definedName name="BEx9FF16LOQP5QIR4UHW5EIFGQB8" localSheetId="15" hidden="1">#REF!</definedName>
    <definedName name="BEx9FF16LOQP5QIR4UHW5EIFGQB8" localSheetId="14" hidden="1">#REF!</definedName>
    <definedName name="BEx9FF16LOQP5QIR4UHW5EIFGQB8" localSheetId="13" hidden="1">#REF!</definedName>
    <definedName name="BEx9FF16LOQP5QIR4UHW5EIFGQB8" localSheetId="12" hidden="1">#REF!</definedName>
    <definedName name="BEx9FF16LOQP5QIR4UHW5EIFGQB8" localSheetId="11" hidden="1">#REF!</definedName>
    <definedName name="BEx9FF16LOQP5QIR4UHW5EIFGQB8" localSheetId="10" hidden="1">#REF!</definedName>
    <definedName name="BEx9FF16LOQP5QIR4UHW5EIFGQB8" localSheetId="9" hidden="1">#REF!</definedName>
    <definedName name="BEx9FF16LOQP5QIR4UHW5EIFGQB8" localSheetId="8" hidden="1">#REF!</definedName>
    <definedName name="BEx9FF16LOQP5QIR4UHW5EIFGQB8" localSheetId="7" hidden="1">#REF!</definedName>
    <definedName name="BEx9FF16LOQP5QIR4UHW5EIFGQB8" localSheetId="6" hidden="1">#REF!</definedName>
    <definedName name="BEx9FF16LOQP5QIR4UHW5EIFGQB8" localSheetId="3" hidden="1">#REF!</definedName>
    <definedName name="BEx9FF16LOQP5QIR4UHW5EIFGQB8" localSheetId="1" hidden="1">#REF!</definedName>
    <definedName name="BEx9FF16LOQP5QIR4UHW5EIFGQB8" hidden="1">#REF!</definedName>
    <definedName name="BEx9FJTSRCZ3ZXT3QVBJT5NF8T7V" localSheetId="16" hidden="1">#REF!</definedName>
    <definedName name="BEx9FJTSRCZ3ZXT3QVBJT5NF8T7V" localSheetId="15" hidden="1">#REF!</definedName>
    <definedName name="BEx9FJTSRCZ3ZXT3QVBJT5NF8T7V" localSheetId="14" hidden="1">#REF!</definedName>
    <definedName name="BEx9FJTSRCZ3ZXT3QVBJT5NF8T7V" localSheetId="13" hidden="1">#REF!</definedName>
    <definedName name="BEx9FJTSRCZ3ZXT3QVBJT5NF8T7V" localSheetId="12" hidden="1">#REF!</definedName>
    <definedName name="BEx9FJTSRCZ3ZXT3QVBJT5NF8T7V" localSheetId="11" hidden="1">#REF!</definedName>
    <definedName name="BEx9FJTSRCZ3ZXT3QVBJT5NF8T7V" localSheetId="10" hidden="1">#REF!</definedName>
    <definedName name="BEx9FJTSRCZ3ZXT3QVBJT5NF8T7V" localSheetId="9" hidden="1">#REF!</definedName>
    <definedName name="BEx9FJTSRCZ3ZXT3QVBJT5NF8T7V" localSheetId="8" hidden="1">#REF!</definedName>
    <definedName name="BEx9FJTSRCZ3ZXT3QVBJT5NF8T7V" localSheetId="7" hidden="1">#REF!</definedName>
    <definedName name="BEx9FJTSRCZ3ZXT3QVBJT5NF8T7V" localSheetId="6" hidden="1">#REF!</definedName>
    <definedName name="BEx9FJTSRCZ3ZXT3QVBJT5NF8T7V" localSheetId="3" hidden="1">#REF!</definedName>
    <definedName name="BEx9FJTSRCZ3ZXT3QVBJT5NF8T7V" localSheetId="1" hidden="1">#REF!</definedName>
    <definedName name="BEx9FJTSRCZ3ZXT3QVBJT5NF8T7V" hidden="1">#REF!</definedName>
    <definedName name="BEx9FRBEEYPS5HLS3XT34AKZN94G" localSheetId="16" hidden="1">#REF!</definedName>
    <definedName name="BEx9FRBEEYPS5HLS3XT34AKZN94G" localSheetId="15" hidden="1">#REF!</definedName>
    <definedName name="BEx9FRBEEYPS5HLS3XT34AKZN94G" localSheetId="14" hidden="1">#REF!</definedName>
    <definedName name="BEx9FRBEEYPS5HLS3XT34AKZN94G" localSheetId="13" hidden="1">#REF!</definedName>
    <definedName name="BEx9FRBEEYPS5HLS3XT34AKZN94G" localSheetId="12" hidden="1">#REF!</definedName>
    <definedName name="BEx9FRBEEYPS5HLS3XT34AKZN94G" localSheetId="11" hidden="1">#REF!</definedName>
    <definedName name="BEx9FRBEEYPS5HLS3XT34AKZN94G" localSheetId="10" hidden="1">#REF!</definedName>
    <definedName name="BEx9FRBEEYPS5HLS3XT34AKZN94G" localSheetId="9" hidden="1">#REF!</definedName>
    <definedName name="BEx9FRBEEYPS5HLS3XT34AKZN94G" localSheetId="8" hidden="1">#REF!</definedName>
    <definedName name="BEx9FRBEEYPS5HLS3XT34AKZN94G" localSheetId="7" hidden="1">#REF!</definedName>
    <definedName name="BEx9FRBEEYPS5HLS3XT34AKZN94G" localSheetId="6" hidden="1">#REF!</definedName>
    <definedName name="BEx9FRBEEYPS5HLS3XT34AKZN94G" localSheetId="3" hidden="1">#REF!</definedName>
    <definedName name="BEx9FRBEEYPS5HLS3XT34AKZN94G" localSheetId="1" hidden="1">#REF!</definedName>
    <definedName name="BEx9FRBEEYPS5HLS3XT34AKZN94G" hidden="1">#REF!</definedName>
    <definedName name="BEx9G5USBCNYNA7HGVW92D800SKX" localSheetId="16" hidden="1">#REF!</definedName>
    <definedName name="BEx9G5USBCNYNA7HGVW92D800SKX" localSheetId="15" hidden="1">#REF!</definedName>
    <definedName name="BEx9G5USBCNYNA7HGVW92D800SKX" localSheetId="14" hidden="1">#REF!</definedName>
    <definedName name="BEx9G5USBCNYNA7HGVW92D800SKX" localSheetId="13" hidden="1">#REF!</definedName>
    <definedName name="BEx9G5USBCNYNA7HGVW92D800SKX" localSheetId="12" hidden="1">#REF!</definedName>
    <definedName name="BEx9G5USBCNYNA7HGVW92D800SKX" localSheetId="11" hidden="1">#REF!</definedName>
    <definedName name="BEx9G5USBCNYNA7HGVW92D800SKX" localSheetId="10" hidden="1">#REF!</definedName>
    <definedName name="BEx9G5USBCNYNA7HGVW92D800SKX" localSheetId="9" hidden="1">#REF!</definedName>
    <definedName name="BEx9G5USBCNYNA7HGVW92D800SKX" localSheetId="8" hidden="1">#REF!</definedName>
    <definedName name="BEx9G5USBCNYNA7HGVW92D800SKX" localSheetId="7" hidden="1">#REF!</definedName>
    <definedName name="BEx9G5USBCNYNA7HGVW92D800SKX" localSheetId="6" hidden="1">#REF!</definedName>
    <definedName name="BEx9G5USBCNYNA7HGVW92D800SKX" localSheetId="3" hidden="1">#REF!</definedName>
    <definedName name="BEx9G5USBCNYNA7HGVW92D800SKX" localSheetId="1" hidden="1">#REF!</definedName>
    <definedName name="BEx9G5USBCNYNA7HGVW92D800SKX" hidden="1">#REF!</definedName>
    <definedName name="BEx9G7CPXG7HR6N6FHPU2DBBUIKG" localSheetId="16" hidden="1">#REF!</definedName>
    <definedName name="BEx9G7CPXG7HR6N6FHPU2DBBUIKG" localSheetId="15" hidden="1">#REF!</definedName>
    <definedName name="BEx9G7CPXG7HR6N6FHPU2DBBUIKG" localSheetId="14" hidden="1">#REF!</definedName>
    <definedName name="BEx9G7CPXG7HR6N6FHPU2DBBUIKG" localSheetId="13" hidden="1">#REF!</definedName>
    <definedName name="BEx9G7CPXG7HR6N6FHPU2DBBUIKG" localSheetId="12" hidden="1">#REF!</definedName>
    <definedName name="BEx9G7CPXG7HR6N6FHPU2DBBUIKG" localSheetId="11" hidden="1">#REF!</definedName>
    <definedName name="BEx9G7CPXG7HR6N6FHPU2DBBUIKG" localSheetId="10" hidden="1">#REF!</definedName>
    <definedName name="BEx9G7CPXG7HR6N6FHPU2DBBUIKG" localSheetId="9" hidden="1">#REF!</definedName>
    <definedName name="BEx9G7CPXG7HR6N6FHPU2DBBUIKG" localSheetId="8" hidden="1">#REF!</definedName>
    <definedName name="BEx9G7CPXG7HR6N6FHPU2DBBUIKG" localSheetId="7" hidden="1">#REF!</definedName>
    <definedName name="BEx9G7CPXG7HR6N6FHPU2DBBUIKG" localSheetId="6" hidden="1">#REF!</definedName>
    <definedName name="BEx9G7CPXG7HR6N6FHPU2DBBUIKG" localSheetId="3" hidden="1">#REF!</definedName>
    <definedName name="BEx9G7CPXG7HR6N6FHPU2DBBUIKG" localSheetId="1" hidden="1">#REF!</definedName>
    <definedName name="BEx9G7CPXG7HR6N6FHPU2DBBUIKG" hidden="1">#REF!</definedName>
    <definedName name="BEx9GDY4D8ZPQJCYFIMYM0V0C51Y" localSheetId="16" hidden="1">#REF!</definedName>
    <definedName name="BEx9GDY4D8ZPQJCYFIMYM0V0C51Y" localSheetId="15" hidden="1">#REF!</definedName>
    <definedName name="BEx9GDY4D8ZPQJCYFIMYM0V0C51Y" localSheetId="14" hidden="1">#REF!</definedName>
    <definedName name="BEx9GDY4D8ZPQJCYFIMYM0V0C51Y" localSheetId="13" hidden="1">#REF!</definedName>
    <definedName name="BEx9GDY4D8ZPQJCYFIMYM0V0C51Y" localSheetId="12" hidden="1">#REF!</definedName>
    <definedName name="BEx9GDY4D8ZPQJCYFIMYM0V0C51Y" localSheetId="11" hidden="1">#REF!</definedName>
    <definedName name="BEx9GDY4D8ZPQJCYFIMYM0V0C51Y" localSheetId="10" hidden="1">#REF!</definedName>
    <definedName name="BEx9GDY4D8ZPQJCYFIMYM0V0C51Y" localSheetId="9" hidden="1">#REF!</definedName>
    <definedName name="BEx9GDY4D8ZPQJCYFIMYM0V0C51Y" localSheetId="8" hidden="1">#REF!</definedName>
    <definedName name="BEx9GDY4D8ZPQJCYFIMYM0V0C51Y" localSheetId="7" hidden="1">#REF!</definedName>
    <definedName name="BEx9GDY4D8ZPQJCYFIMYM0V0C51Y" localSheetId="6" hidden="1">#REF!</definedName>
    <definedName name="BEx9GDY4D8ZPQJCYFIMYM0V0C51Y" localSheetId="3" hidden="1">#REF!</definedName>
    <definedName name="BEx9GDY4D8ZPQJCYFIMYM0V0C51Y" localSheetId="1" hidden="1">#REF!</definedName>
    <definedName name="BEx9GDY4D8ZPQJCYFIMYM0V0C51Y" hidden="1">#REF!</definedName>
    <definedName name="BEx9GGY04V0ZWI6O9KZH4KSBB389" localSheetId="16" hidden="1">#REF!</definedName>
    <definedName name="BEx9GGY04V0ZWI6O9KZH4KSBB389" localSheetId="15" hidden="1">#REF!</definedName>
    <definedName name="BEx9GGY04V0ZWI6O9KZH4KSBB389" localSheetId="14" hidden="1">#REF!</definedName>
    <definedName name="BEx9GGY04V0ZWI6O9KZH4KSBB389" localSheetId="13" hidden="1">#REF!</definedName>
    <definedName name="BEx9GGY04V0ZWI6O9KZH4KSBB389" localSheetId="12" hidden="1">#REF!</definedName>
    <definedName name="BEx9GGY04V0ZWI6O9KZH4KSBB389" localSheetId="11" hidden="1">#REF!</definedName>
    <definedName name="BEx9GGY04V0ZWI6O9KZH4KSBB389" localSheetId="10" hidden="1">#REF!</definedName>
    <definedName name="BEx9GGY04V0ZWI6O9KZH4KSBB389" localSheetId="9" hidden="1">#REF!</definedName>
    <definedName name="BEx9GGY04V0ZWI6O9KZH4KSBB389" localSheetId="8" hidden="1">#REF!</definedName>
    <definedName name="BEx9GGY04V0ZWI6O9KZH4KSBB389" localSheetId="7" hidden="1">#REF!</definedName>
    <definedName name="BEx9GGY04V0ZWI6O9KZH4KSBB389" localSheetId="6" hidden="1">#REF!</definedName>
    <definedName name="BEx9GGY04V0ZWI6O9KZH4KSBB389" localSheetId="3" hidden="1">#REF!</definedName>
    <definedName name="BEx9GGY04V0ZWI6O9KZH4KSBB389" localSheetId="1" hidden="1">#REF!</definedName>
    <definedName name="BEx9GGY04V0ZWI6O9KZH4KSBB389" hidden="1">#REF!</definedName>
    <definedName name="BEx9GMC7TE8SDTCO5PHODBUF4SM1" localSheetId="16" hidden="1">#REF!</definedName>
    <definedName name="BEx9GMC7TE8SDTCO5PHODBUF4SM1" localSheetId="15" hidden="1">#REF!</definedName>
    <definedName name="BEx9GMC7TE8SDTCO5PHODBUF4SM1" localSheetId="14" hidden="1">#REF!</definedName>
    <definedName name="BEx9GMC7TE8SDTCO5PHODBUF4SM1" localSheetId="13" hidden="1">#REF!</definedName>
    <definedName name="BEx9GMC7TE8SDTCO5PHODBUF4SM1" localSheetId="12" hidden="1">#REF!</definedName>
    <definedName name="BEx9GMC7TE8SDTCO5PHODBUF4SM1" localSheetId="11" hidden="1">#REF!</definedName>
    <definedName name="BEx9GMC7TE8SDTCO5PHODBUF4SM1" localSheetId="10" hidden="1">#REF!</definedName>
    <definedName name="BEx9GMC7TE8SDTCO5PHODBUF4SM1" localSheetId="9" hidden="1">#REF!</definedName>
    <definedName name="BEx9GMC7TE8SDTCO5PHODBUF4SM1" localSheetId="8" hidden="1">#REF!</definedName>
    <definedName name="BEx9GMC7TE8SDTCO5PHODBUF4SM1" localSheetId="7" hidden="1">#REF!</definedName>
    <definedName name="BEx9GMC7TE8SDTCO5PHODBUF4SM1" localSheetId="6" hidden="1">#REF!</definedName>
    <definedName name="BEx9GMC7TE8SDTCO5PHODBUF4SM1" localSheetId="3" hidden="1">#REF!</definedName>
    <definedName name="BEx9GMC7TE8SDTCO5PHODBUF4SM1" localSheetId="1" hidden="1">#REF!</definedName>
    <definedName name="BEx9GMC7TE8SDTCO5PHODBUF4SM1" hidden="1">#REF!</definedName>
    <definedName name="BEx9GMN0B495HEAOG6JQK9D7HUPC" localSheetId="16" hidden="1">#REF!</definedName>
    <definedName name="BEx9GMN0B495HEAOG6JQK9D7HUPC" localSheetId="15" hidden="1">#REF!</definedName>
    <definedName name="BEx9GMN0B495HEAOG6JQK9D7HUPC" localSheetId="14" hidden="1">#REF!</definedName>
    <definedName name="BEx9GMN0B495HEAOG6JQK9D7HUPC" localSheetId="13" hidden="1">#REF!</definedName>
    <definedName name="BEx9GMN0B495HEAOG6JQK9D7HUPC" localSheetId="12" hidden="1">#REF!</definedName>
    <definedName name="BEx9GMN0B495HEAOG6JQK9D7HUPC" localSheetId="11" hidden="1">#REF!</definedName>
    <definedName name="BEx9GMN0B495HEAOG6JQK9D7HUPC" localSheetId="10" hidden="1">#REF!</definedName>
    <definedName name="BEx9GMN0B495HEAOG6JQK9D7HUPC" localSheetId="9" hidden="1">#REF!</definedName>
    <definedName name="BEx9GMN0B495HEAOG6JQK9D7HUPC" localSheetId="8" hidden="1">#REF!</definedName>
    <definedName name="BEx9GMN0B495HEAOG6JQK9D7HUPC" localSheetId="7" hidden="1">#REF!</definedName>
    <definedName name="BEx9GMN0B495HEAOG6JQK9D7HUPC" localSheetId="6" hidden="1">#REF!</definedName>
    <definedName name="BEx9GMN0B495HEAOG6JQK9D7HUPC" localSheetId="3" hidden="1">#REF!</definedName>
    <definedName name="BEx9GMN0B495HEAOG6JQK9D7HUPC" localSheetId="1" hidden="1">#REF!</definedName>
    <definedName name="BEx9GMN0B495HEAOG6JQK9D7HUPC" hidden="1">#REF!</definedName>
    <definedName name="BEx9GNOPB6OZ2RH3FCDNJR38RJOS" localSheetId="16" hidden="1">#REF!</definedName>
    <definedName name="BEx9GNOPB6OZ2RH3FCDNJR38RJOS" localSheetId="15" hidden="1">#REF!</definedName>
    <definedName name="BEx9GNOPB6OZ2RH3FCDNJR38RJOS" localSheetId="14" hidden="1">#REF!</definedName>
    <definedName name="BEx9GNOPB6OZ2RH3FCDNJR38RJOS" localSheetId="13" hidden="1">#REF!</definedName>
    <definedName name="BEx9GNOPB6OZ2RH3FCDNJR38RJOS" localSheetId="12" hidden="1">#REF!</definedName>
    <definedName name="BEx9GNOPB6OZ2RH3FCDNJR38RJOS" localSheetId="11" hidden="1">#REF!</definedName>
    <definedName name="BEx9GNOPB6OZ2RH3FCDNJR38RJOS" localSheetId="10" hidden="1">#REF!</definedName>
    <definedName name="BEx9GNOPB6OZ2RH3FCDNJR38RJOS" localSheetId="9" hidden="1">#REF!</definedName>
    <definedName name="BEx9GNOPB6OZ2RH3FCDNJR38RJOS" localSheetId="8" hidden="1">#REF!</definedName>
    <definedName name="BEx9GNOPB6OZ2RH3FCDNJR38RJOS" localSheetId="7" hidden="1">#REF!</definedName>
    <definedName name="BEx9GNOPB6OZ2RH3FCDNJR38RJOS" localSheetId="6" hidden="1">#REF!</definedName>
    <definedName name="BEx9GNOPB6OZ2RH3FCDNJR38RJOS" localSheetId="3" hidden="1">#REF!</definedName>
    <definedName name="BEx9GNOPB6OZ2RH3FCDNJR38RJOS" localSheetId="1" hidden="1">#REF!</definedName>
    <definedName name="BEx9GNOPB6OZ2RH3FCDNJR38RJOS" hidden="1">#REF!</definedName>
    <definedName name="BEx9GUQALUWCD30UKUQGSWW8KBQ7" localSheetId="16" hidden="1">#REF!</definedName>
    <definedName name="BEx9GUQALUWCD30UKUQGSWW8KBQ7" localSheetId="15" hidden="1">#REF!</definedName>
    <definedName name="BEx9GUQALUWCD30UKUQGSWW8KBQ7" localSheetId="14" hidden="1">#REF!</definedName>
    <definedName name="BEx9GUQALUWCD30UKUQGSWW8KBQ7" localSheetId="13" hidden="1">#REF!</definedName>
    <definedName name="BEx9GUQALUWCD30UKUQGSWW8KBQ7" localSheetId="12" hidden="1">#REF!</definedName>
    <definedName name="BEx9GUQALUWCD30UKUQGSWW8KBQ7" localSheetId="11" hidden="1">#REF!</definedName>
    <definedName name="BEx9GUQALUWCD30UKUQGSWW8KBQ7" localSheetId="10" hidden="1">#REF!</definedName>
    <definedName name="BEx9GUQALUWCD30UKUQGSWW8KBQ7" localSheetId="9" hidden="1">#REF!</definedName>
    <definedName name="BEx9GUQALUWCD30UKUQGSWW8KBQ7" localSheetId="8" hidden="1">#REF!</definedName>
    <definedName name="BEx9GUQALUWCD30UKUQGSWW8KBQ7" localSheetId="7" hidden="1">#REF!</definedName>
    <definedName name="BEx9GUQALUWCD30UKUQGSWW8KBQ7" localSheetId="6" hidden="1">#REF!</definedName>
    <definedName name="BEx9GUQALUWCD30UKUQGSWW8KBQ7" localSheetId="3" hidden="1">#REF!</definedName>
    <definedName name="BEx9GUQALUWCD30UKUQGSWW8KBQ7" localSheetId="1" hidden="1">#REF!</definedName>
    <definedName name="BEx9GUQALUWCD30UKUQGSWW8KBQ7" hidden="1">#REF!</definedName>
    <definedName name="BEx9GY6BVFQGCLMOWVT6PIC9WP5X" localSheetId="16" hidden="1">#REF!</definedName>
    <definedName name="BEx9GY6BVFQGCLMOWVT6PIC9WP5X" localSheetId="15" hidden="1">#REF!</definedName>
    <definedName name="BEx9GY6BVFQGCLMOWVT6PIC9WP5X" localSheetId="14" hidden="1">#REF!</definedName>
    <definedName name="BEx9GY6BVFQGCLMOWVT6PIC9WP5X" localSheetId="13" hidden="1">#REF!</definedName>
    <definedName name="BEx9GY6BVFQGCLMOWVT6PIC9WP5X" localSheetId="12" hidden="1">#REF!</definedName>
    <definedName name="BEx9GY6BVFQGCLMOWVT6PIC9WP5X" localSheetId="11" hidden="1">#REF!</definedName>
    <definedName name="BEx9GY6BVFQGCLMOWVT6PIC9WP5X" localSheetId="10" hidden="1">#REF!</definedName>
    <definedName name="BEx9GY6BVFQGCLMOWVT6PIC9WP5X" localSheetId="9" hidden="1">#REF!</definedName>
    <definedName name="BEx9GY6BVFQGCLMOWVT6PIC9WP5X" localSheetId="8" hidden="1">#REF!</definedName>
    <definedName name="BEx9GY6BVFQGCLMOWVT6PIC9WP5X" localSheetId="7" hidden="1">#REF!</definedName>
    <definedName name="BEx9GY6BVFQGCLMOWVT6PIC9WP5X" localSheetId="6" hidden="1">#REF!</definedName>
    <definedName name="BEx9GY6BVFQGCLMOWVT6PIC9WP5X" localSheetId="3" hidden="1">#REF!</definedName>
    <definedName name="BEx9GY6BVFQGCLMOWVT6PIC9WP5X" localSheetId="1" hidden="1">#REF!</definedName>
    <definedName name="BEx9GY6BVFQGCLMOWVT6PIC9WP5X" hidden="1">#REF!</definedName>
    <definedName name="BEx9GZ2P3FDHKXEBXX2VS0BG2NP2" localSheetId="16" hidden="1">#REF!</definedName>
    <definedName name="BEx9GZ2P3FDHKXEBXX2VS0BG2NP2" localSheetId="15" hidden="1">#REF!</definedName>
    <definedName name="BEx9GZ2P3FDHKXEBXX2VS0BG2NP2" localSheetId="14" hidden="1">#REF!</definedName>
    <definedName name="BEx9GZ2P3FDHKXEBXX2VS0BG2NP2" localSheetId="13" hidden="1">#REF!</definedName>
    <definedName name="BEx9GZ2P3FDHKXEBXX2VS0BG2NP2" localSheetId="12" hidden="1">#REF!</definedName>
    <definedName name="BEx9GZ2P3FDHKXEBXX2VS0BG2NP2" localSheetId="11" hidden="1">#REF!</definedName>
    <definedName name="BEx9GZ2P3FDHKXEBXX2VS0BG2NP2" localSheetId="10" hidden="1">#REF!</definedName>
    <definedName name="BEx9GZ2P3FDHKXEBXX2VS0BG2NP2" localSheetId="9" hidden="1">#REF!</definedName>
    <definedName name="BEx9GZ2P3FDHKXEBXX2VS0BG2NP2" localSheetId="8" hidden="1">#REF!</definedName>
    <definedName name="BEx9GZ2P3FDHKXEBXX2VS0BG2NP2" localSheetId="7" hidden="1">#REF!</definedName>
    <definedName name="BEx9GZ2P3FDHKXEBXX2VS0BG2NP2" localSheetId="6" hidden="1">#REF!</definedName>
    <definedName name="BEx9GZ2P3FDHKXEBXX2VS0BG2NP2" localSheetId="3" hidden="1">#REF!</definedName>
    <definedName name="BEx9GZ2P3FDHKXEBXX2VS0BG2NP2" localSheetId="1" hidden="1">#REF!</definedName>
    <definedName name="BEx9GZ2P3FDHKXEBXX2VS0BG2NP2" hidden="1">#REF!</definedName>
    <definedName name="BEx9H04IB14E1437FF2OIRRWBSD7" localSheetId="16" hidden="1">#REF!</definedName>
    <definedName name="BEx9H04IB14E1437FF2OIRRWBSD7" localSheetId="15" hidden="1">#REF!</definedName>
    <definedName name="BEx9H04IB14E1437FF2OIRRWBSD7" localSheetId="14" hidden="1">#REF!</definedName>
    <definedName name="BEx9H04IB14E1437FF2OIRRWBSD7" localSheetId="13" hidden="1">#REF!</definedName>
    <definedName name="BEx9H04IB14E1437FF2OIRRWBSD7" localSheetId="12" hidden="1">#REF!</definedName>
    <definedName name="BEx9H04IB14E1437FF2OIRRWBSD7" localSheetId="11" hidden="1">#REF!</definedName>
    <definedName name="BEx9H04IB14E1437FF2OIRRWBSD7" localSheetId="10" hidden="1">#REF!</definedName>
    <definedName name="BEx9H04IB14E1437FF2OIRRWBSD7" localSheetId="9" hidden="1">#REF!</definedName>
    <definedName name="BEx9H04IB14E1437FF2OIRRWBSD7" localSheetId="8" hidden="1">#REF!</definedName>
    <definedName name="BEx9H04IB14E1437FF2OIRRWBSD7" localSheetId="7" hidden="1">#REF!</definedName>
    <definedName name="BEx9H04IB14E1437FF2OIRRWBSD7" localSheetId="6" hidden="1">#REF!</definedName>
    <definedName name="BEx9H04IB14E1437FF2OIRRWBSD7" localSheetId="3" hidden="1">#REF!</definedName>
    <definedName name="BEx9H04IB14E1437FF2OIRRWBSD7" localSheetId="1" hidden="1">#REF!</definedName>
    <definedName name="BEx9H04IB14E1437FF2OIRRWBSD7" hidden="1">#REF!</definedName>
    <definedName name="BEx9H5O1KDZJCW91Q29VRPY5YS6P" localSheetId="16" hidden="1">#REF!</definedName>
    <definedName name="BEx9H5O1KDZJCW91Q29VRPY5YS6P" localSheetId="15" hidden="1">#REF!</definedName>
    <definedName name="BEx9H5O1KDZJCW91Q29VRPY5YS6P" localSheetId="14" hidden="1">#REF!</definedName>
    <definedName name="BEx9H5O1KDZJCW91Q29VRPY5YS6P" localSheetId="13" hidden="1">#REF!</definedName>
    <definedName name="BEx9H5O1KDZJCW91Q29VRPY5YS6P" localSheetId="12" hidden="1">#REF!</definedName>
    <definedName name="BEx9H5O1KDZJCW91Q29VRPY5YS6P" localSheetId="11" hidden="1">#REF!</definedName>
    <definedName name="BEx9H5O1KDZJCW91Q29VRPY5YS6P" localSheetId="10" hidden="1">#REF!</definedName>
    <definedName name="BEx9H5O1KDZJCW91Q29VRPY5YS6P" localSheetId="9" hidden="1">#REF!</definedName>
    <definedName name="BEx9H5O1KDZJCW91Q29VRPY5YS6P" localSheetId="8" hidden="1">#REF!</definedName>
    <definedName name="BEx9H5O1KDZJCW91Q29VRPY5YS6P" localSheetId="7" hidden="1">#REF!</definedName>
    <definedName name="BEx9H5O1KDZJCW91Q29VRPY5YS6P" localSheetId="6" hidden="1">#REF!</definedName>
    <definedName name="BEx9H5O1KDZJCW91Q29VRPY5YS6P" localSheetId="3" hidden="1">#REF!</definedName>
    <definedName name="BEx9H5O1KDZJCW91Q29VRPY5YS6P" localSheetId="1" hidden="1">#REF!</definedName>
    <definedName name="BEx9H5O1KDZJCW91Q29VRPY5YS6P" hidden="1">#REF!</definedName>
    <definedName name="BEx9H8YR0E906F1JXZMBX3LNT004" localSheetId="16" hidden="1">#REF!</definedName>
    <definedName name="BEx9H8YR0E906F1JXZMBX3LNT004" localSheetId="15" hidden="1">#REF!</definedName>
    <definedName name="BEx9H8YR0E906F1JXZMBX3LNT004" localSheetId="14" hidden="1">#REF!</definedName>
    <definedName name="BEx9H8YR0E906F1JXZMBX3LNT004" localSheetId="13" hidden="1">#REF!</definedName>
    <definedName name="BEx9H8YR0E906F1JXZMBX3LNT004" localSheetId="12" hidden="1">#REF!</definedName>
    <definedName name="BEx9H8YR0E906F1JXZMBX3LNT004" localSheetId="11" hidden="1">#REF!</definedName>
    <definedName name="BEx9H8YR0E906F1JXZMBX3LNT004" localSheetId="10" hidden="1">#REF!</definedName>
    <definedName name="BEx9H8YR0E906F1JXZMBX3LNT004" localSheetId="9" hidden="1">#REF!</definedName>
    <definedName name="BEx9H8YR0E906F1JXZMBX3LNT004" localSheetId="8" hidden="1">#REF!</definedName>
    <definedName name="BEx9H8YR0E906F1JXZMBX3LNT004" localSheetId="7" hidden="1">#REF!</definedName>
    <definedName name="BEx9H8YR0E906F1JXZMBX3LNT004" localSheetId="6" hidden="1">#REF!</definedName>
    <definedName name="BEx9H8YR0E906F1JXZMBX3LNT004" localSheetId="3" hidden="1">#REF!</definedName>
    <definedName name="BEx9H8YR0E906F1JXZMBX3LNT004" localSheetId="1" hidden="1">#REF!</definedName>
    <definedName name="BEx9H8YR0E906F1JXZMBX3LNT004" hidden="1">#REF!</definedName>
    <definedName name="BEx9I1QKLI6OOUPQLUQ0EF0355X6" localSheetId="16" hidden="1">#REF!</definedName>
    <definedName name="BEx9I1QKLI6OOUPQLUQ0EF0355X6" localSheetId="15" hidden="1">#REF!</definedName>
    <definedName name="BEx9I1QKLI6OOUPQLUQ0EF0355X6" localSheetId="14" hidden="1">#REF!</definedName>
    <definedName name="BEx9I1QKLI6OOUPQLUQ0EF0355X6" localSheetId="13" hidden="1">#REF!</definedName>
    <definedName name="BEx9I1QKLI6OOUPQLUQ0EF0355X6" localSheetId="12" hidden="1">#REF!</definedName>
    <definedName name="BEx9I1QKLI6OOUPQLUQ0EF0355X6" localSheetId="11" hidden="1">#REF!</definedName>
    <definedName name="BEx9I1QKLI6OOUPQLUQ0EF0355X6" localSheetId="10" hidden="1">#REF!</definedName>
    <definedName name="BEx9I1QKLI6OOUPQLUQ0EF0355X6" localSheetId="9" hidden="1">#REF!</definedName>
    <definedName name="BEx9I1QKLI6OOUPQLUQ0EF0355X6" localSheetId="8" hidden="1">#REF!</definedName>
    <definedName name="BEx9I1QKLI6OOUPQLUQ0EF0355X6" localSheetId="7" hidden="1">#REF!</definedName>
    <definedName name="BEx9I1QKLI6OOUPQLUQ0EF0355X6" localSheetId="6" hidden="1">#REF!</definedName>
    <definedName name="BEx9I1QKLI6OOUPQLUQ0EF0355X6" localSheetId="3" hidden="1">#REF!</definedName>
    <definedName name="BEx9I1QKLI6OOUPQLUQ0EF0355X6" localSheetId="1" hidden="1">#REF!</definedName>
    <definedName name="BEx9I1QKLI6OOUPQLUQ0EF0355X6" hidden="1">#REF!</definedName>
    <definedName name="BEx9I8XIG7E5NB48QQHXP23FIN60" localSheetId="16" hidden="1">#REF!</definedName>
    <definedName name="BEx9I8XIG7E5NB48QQHXP23FIN60" localSheetId="15" hidden="1">#REF!</definedName>
    <definedName name="BEx9I8XIG7E5NB48QQHXP23FIN60" localSheetId="14" hidden="1">#REF!</definedName>
    <definedName name="BEx9I8XIG7E5NB48QQHXP23FIN60" localSheetId="13" hidden="1">#REF!</definedName>
    <definedName name="BEx9I8XIG7E5NB48QQHXP23FIN60" localSheetId="12" hidden="1">#REF!</definedName>
    <definedName name="BEx9I8XIG7E5NB48QQHXP23FIN60" localSheetId="11" hidden="1">#REF!</definedName>
    <definedName name="BEx9I8XIG7E5NB48QQHXP23FIN60" localSheetId="10" hidden="1">#REF!</definedName>
    <definedName name="BEx9I8XIG7E5NB48QQHXP23FIN60" localSheetId="9" hidden="1">#REF!</definedName>
    <definedName name="BEx9I8XIG7E5NB48QQHXP23FIN60" localSheetId="8" hidden="1">#REF!</definedName>
    <definedName name="BEx9I8XIG7E5NB48QQHXP23FIN60" localSheetId="7" hidden="1">#REF!</definedName>
    <definedName name="BEx9I8XIG7E5NB48QQHXP23FIN60" localSheetId="6" hidden="1">#REF!</definedName>
    <definedName name="BEx9I8XIG7E5NB48QQHXP23FIN60" localSheetId="3" hidden="1">#REF!</definedName>
    <definedName name="BEx9I8XIG7E5NB48QQHXP23FIN60" localSheetId="1" hidden="1">#REF!</definedName>
    <definedName name="BEx9I8XIG7E5NB48QQHXP23FIN60" hidden="1">#REF!</definedName>
    <definedName name="BEx9IQRF01ATLVK0YE60ARKQJ68L" localSheetId="16" hidden="1">#REF!</definedName>
    <definedName name="BEx9IQRF01ATLVK0YE60ARKQJ68L" localSheetId="15" hidden="1">#REF!</definedName>
    <definedName name="BEx9IQRF01ATLVK0YE60ARKQJ68L" localSheetId="14" hidden="1">#REF!</definedName>
    <definedName name="BEx9IQRF01ATLVK0YE60ARKQJ68L" localSheetId="13" hidden="1">#REF!</definedName>
    <definedName name="BEx9IQRF01ATLVK0YE60ARKQJ68L" localSheetId="12" hidden="1">#REF!</definedName>
    <definedName name="BEx9IQRF01ATLVK0YE60ARKQJ68L" localSheetId="11" hidden="1">#REF!</definedName>
    <definedName name="BEx9IQRF01ATLVK0YE60ARKQJ68L" localSheetId="10" hidden="1">#REF!</definedName>
    <definedName name="BEx9IQRF01ATLVK0YE60ARKQJ68L" localSheetId="9" hidden="1">#REF!</definedName>
    <definedName name="BEx9IQRF01ATLVK0YE60ARKQJ68L" localSheetId="8" hidden="1">#REF!</definedName>
    <definedName name="BEx9IQRF01ATLVK0YE60ARKQJ68L" localSheetId="7" hidden="1">#REF!</definedName>
    <definedName name="BEx9IQRF01ATLVK0YE60ARKQJ68L" localSheetId="6" hidden="1">#REF!</definedName>
    <definedName name="BEx9IQRF01ATLVK0YE60ARKQJ68L" localSheetId="3" hidden="1">#REF!</definedName>
    <definedName name="BEx9IQRF01ATLVK0YE60ARKQJ68L" localSheetId="1" hidden="1">#REF!</definedName>
    <definedName name="BEx9IQRF01ATLVK0YE60ARKQJ68L" hidden="1">#REF!</definedName>
    <definedName name="BEx9IT5QNZWKM6YQ5WER0DC2PMMU" localSheetId="16" hidden="1">#REF!</definedName>
    <definedName name="BEx9IT5QNZWKM6YQ5WER0DC2PMMU" localSheetId="15" hidden="1">#REF!</definedName>
    <definedName name="BEx9IT5QNZWKM6YQ5WER0DC2PMMU" localSheetId="14" hidden="1">#REF!</definedName>
    <definedName name="BEx9IT5QNZWKM6YQ5WER0DC2PMMU" localSheetId="13" hidden="1">#REF!</definedName>
    <definedName name="BEx9IT5QNZWKM6YQ5WER0DC2PMMU" localSheetId="12" hidden="1">#REF!</definedName>
    <definedName name="BEx9IT5QNZWKM6YQ5WER0DC2PMMU" localSheetId="11" hidden="1">#REF!</definedName>
    <definedName name="BEx9IT5QNZWKM6YQ5WER0DC2PMMU" localSheetId="10" hidden="1">#REF!</definedName>
    <definedName name="BEx9IT5QNZWKM6YQ5WER0DC2PMMU" localSheetId="9" hidden="1">#REF!</definedName>
    <definedName name="BEx9IT5QNZWKM6YQ5WER0DC2PMMU" localSheetId="8" hidden="1">#REF!</definedName>
    <definedName name="BEx9IT5QNZWKM6YQ5WER0DC2PMMU" localSheetId="7" hidden="1">#REF!</definedName>
    <definedName name="BEx9IT5QNZWKM6YQ5WER0DC2PMMU" localSheetId="6" hidden="1">#REF!</definedName>
    <definedName name="BEx9IT5QNZWKM6YQ5WER0DC2PMMU" localSheetId="3" hidden="1">#REF!</definedName>
    <definedName name="BEx9IT5QNZWKM6YQ5WER0DC2PMMU" localSheetId="1" hidden="1">#REF!</definedName>
    <definedName name="BEx9IT5QNZWKM6YQ5WER0DC2PMMU" hidden="1">#REF!</definedName>
    <definedName name="BEx9IUICG3HZWG57MG3NXCEX4LQI" localSheetId="16" hidden="1">#REF!</definedName>
    <definedName name="BEx9IUICG3HZWG57MG3NXCEX4LQI" localSheetId="15" hidden="1">#REF!</definedName>
    <definedName name="BEx9IUICG3HZWG57MG3NXCEX4LQI" localSheetId="14" hidden="1">#REF!</definedName>
    <definedName name="BEx9IUICG3HZWG57MG3NXCEX4LQI" localSheetId="13" hidden="1">#REF!</definedName>
    <definedName name="BEx9IUICG3HZWG57MG3NXCEX4LQI" localSheetId="12" hidden="1">#REF!</definedName>
    <definedName name="BEx9IUICG3HZWG57MG3NXCEX4LQI" localSheetId="11" hidden="1">#REF!</definedName>
    <definedName name="BEx9IUICG3HZWG57MG3NXCEX4LQI" localSheetId="10" hidden="1">#REF!</definedName>
    <definedName name="BEx9IUICG3HZWG57MG3NXCEX4LQI" localSheetId="9" hidden="1">#REF!</definedName>
    <definedName name="BEx9IUICG3HZWG57MG3NXCEX4LQI" localSheetId="8" hidden="1">#REF!</definedName>
    <definedName name="BEx9IUICG3HZWG57MG3NXCEX4LQI" localSheetId="7" hidden="1">#REF!</definedName>
    <definedName name="BEx9IUICG3HZWG57MG3NXCEX4LQI" localSheetId="6" hidden="1">#REF!</definedName>
    <definedName name="BEx9IUICG3HZWG57MG3NXCEX4LQI" localSheetId="3" hidden="1">#REF!</definedName>
    <definedName name="BEx9IUICG3HZWG57MG3NXCEX4LQI" localSheetId="1" hidden="1">#REF!</definedName>
    <definedName name="BEx9IUICG3HZWG57MG3NXCEX4LQI" hidden="1">#REF!</definedName>
    <definedName name="BEx9IW5LYJF40GS78FJNXO9O667A" localSheetId="16" hidden="1">#REF!</definedName>
    <definedName name="BEx9IW5LYJF40GS78FJNXO9O667A" localSheetId="15" hidden="1">#REF!</definedName>
    <definedName name="BEx9IW5LYJF40GS78FJNXO9O667A" localSheetId="14" hidden="1">#REF!</definedName>
    <definedName name="BEx9IW5LYJF40GS78FJNXO9O667A" localSheetId="13" hidden="1">#REF!</definedName>
    <definedName name="BEx9IW5LYJF40GS78FJNXO9O667A" localSheetId="12" hidden="1">#REF!</definedName>
    <definedName name="BEx9IW5LYJF40GS78FJNXO9O667A" localSheetId="11" hidden="1">#REF!</definedName>
    <definedName name="BEx9IW5LYJF40GS78FJNXO9O667A" localSheetId="10" hidden="1">#REF!</definedName>
    <definedName name="BEx9IW5LYJF40GS78FJNXO9O667A" localSheetId="9" hidden="1">#REF!</definedName>
    <definedName name="BEx9IW5LYJF40GS78FJNXO9O667A" localSheetId="8" hidden="1">#REF!</definedName>
    <definedName name="BEx9IW5LYJF40GS78FJNXO9O667A" localSheetId="7" hidden="1">#REF!</definedName>
    <definedName name="BEx9IW5LYJF40GS78FJNXO9O667A" localSheetId="6" hidden="1">#REF!</definedName>
    <definedName name="BEx9IW5LYJF40GS78FJNXO9O667A" localSheetId="3" hidden="1">#REF!</definedName>
    <definedName name="BEx9IW5LYJF40GS78FJNXO9O667A" localSheetId="1" hidden="1">#REF!</definedName>
    <definedName name="BEx9IW5LYJF40GS78FJNXO9O667A" hidden="1">#REF!</definedName>
    <definedName name="BEx9IW5MFLXTVCJHVUZTUH93AXOS" localSheetId="16" hidden="1">#REF!</definedName>
    <definedName name="BEx9IW5MFLXTVCJHVUZTUH93AXOS" localSheetId="15" hidden="1">#REF!</definedName>
    <definedName name="BEx9IW5MFLXTVCJHVUZTUH93AXOS" localSheetId="14" hidden="1">#REF!</definedName>
    <definedName name="BEx9IW5MFLXTVCJHVUZTUH93AXOS" localSheetId="13" hidden="1">#REF!</definedName>
    <definedName name="BEx9IW5MFLXTVCJHVUZTUH93AXOS" localSheetId="12" hidden="1">#REF!</definedName>
    <definedName name="BEx9IW5MFLXTVCJHVUZTUH93AXOS" localSheetId="11" hidden="1">#REF!</definedName>
    <definedName name="BEx9IW5MFLXTVCJHVUZTUH93AXOS" localSheetId="10" hidden="1">#REF!</definedName>
    <definedName name="BEx9IW5MFLXTVCJHVUZTUH93AXOS" localSheetId="9" hidden="1">#REF!</definedName>
    <definedName name="BEx9IW5MFLXTVCJHVUZTUH93AXOS" localSheetId="8" hidden="1">#REF!</definedName>
    <definedName name="BEx9IW5MFLXTVCJHVUZTUH93AXOS" localSheetId="7" hidden="1">#REF!</definedName>
    <definedName name="BEx9IW5MFLXTVCJHVUZTUH93AXOS" localSheetId="6" hidden="1">#REF!</definedName>
    <definedName name="BEx9IW5MFLXTVCJHVUZTUH93AXOS" localSheetId="3" hidden="1">#REF!</definedName>
    <definedName name="BEx9IW5MFLXTVCJHVUZTUH93AXOS" localSheetId="1" hidden="1">#REF!</definedName>
    <definedName name="BEx9IW5MFLXTVCJHVUZTUH93AXOS" hidden="1">#REF!</definedName>
    <definedName name="BEx9IXCSPSZC80YZUPRCYTG326KV" localSheetId="16" hidden="1">#REF!</definedName>
    <definedName name="BEx9IXCSPSZC80YZUPRCYTG326KV" localSheetId="15" hidden="1">#REF!</definedName>
    <definedName name="BEx9IXCSPSZC80YZUPRCYTG326KV" localSheetId="14" hidden="1">#REF!</definedName>
    <definedName name="BEx9IXCSPSZC80YZUPRCYTG326KV" localSheetId="13" hidden="1">#REF!</definedName>
    <definedName name="BEx9IXCSPSZC80YZUPRCYTG326KV" localSheetId="12" hidden="1">#REF!</definedName>
    <definedName name="BEx9IXCSPSZC80YZUPRCYTG326KV" localSheetId="11" hidden="1">#REF!</definedName>
    <definedName name="BEx9IXCSPSZC80YZUPRCYTG326KV" localSheetId="10" hidden="1">#REF!</definedName>
    <definedName name="BEx9IXCSPSZC80YZUPRCYTG326KV" localSheetId="9" hidden="1">#REF!</definedName>
    <definedName name="BEx9IXCSPSZC80YZUPRCYTG326KV" localSheetId="8" hidden="1">#REF!</definedName>
    <definedName name="BEx9IXCSPSZC80YZUPRCYTG326KV" localSheetId="7" hidden="1">#REF!</definedName>
    <definedName name="BEx9IXCSPSZC80YZUPRCYTG326KV" localSheetId="6" hidden="1">#REF!</definedName>
    <definedName name="BEx9IXCSPSZC80YZUPRCYTG326KV" localSheetId="3" hidden="1">#REF!</definedName>
    <definedName name="BEx9IXCSPSZC80YZUPRCYTG326KV" localSheetId="1" hidden="1">#REF!</definedName>
    <definedName name="BEx9IXCSPSZC80YZUPRCYTG326KV" hidden="1">#REF!</definedName>
    <definedName name="BEx9IYUQSBZ0GG9ZT1QKX83F42F1" localSheetId="16" hidden="1">#REF!</definedName>
    <definedName name="BEx9IYUQSBZ0GG9ZT1QKX83F42F1" localSheetId="15" hidden="1">#REF!</definedName>
    <definedName name="BEx9IYUQSBZ0GG9ZT1QKX83F42F1" localSheetId="14" hidden="1">#REF!</definedName>
    <definedName name="BEx9IYUQSBZ0GG9ZT1QKX83F42F1" localSheetId="13" hidden="1">#REF!</definedName>
    <definedName name="BEx9IYUQSBZ0GG9ZT1QKX83F42F1" localSheetId="12" hidden="1">#REF!</definedName>
    <definedName name="BEx9IYUQSBZ0GG9ZT1QKX83F42F1" localSheetId="11" hidden="1">#REF!</definedName>
    <definedName name="BEx9IYUQSBZ0GG9ZT1QKX83F42F1" localSheetId="10" hidden="1">#REF!</definedName>
    <definedName name="BEx9IYUQSBZ0GG9ZT1QKX83F42F1" localSheetId="9" hidden="1">#REF!</definedName>
    <definedName name="BEx9IYUQSBZ0GG9ZT1QKX83F42F1" localSheetId="8" hidden="1">#REF!</definedName>
    <definedName name="BEx9IYUQSBZ0GG9ZT1QKX83F42F1" localSheetId="7" hidden="1">#REF!</definedName>
    <definedName name="BEx9IYUQSBZ0GG9ZT1QKX83F42F1" localSheetId="6" hidden="1">#REF!</definedName>
    <definedName name="BEx9IYUQSBZ0GG9ZT1QKX83F42F1" localSheetId="3" hidden="1">#REF!</definedName>
    <definedName name="BEx9IYUQSBZ0GG9ZT1QKX83F42F1" localSheetId="1" hidden="1">#REF!</definedName>
    <definedName name="BEx9IYUQSBZ0GG9ZT1QKX83F42F1" hidden="1">#REF!</definedName>
    <definedName name="BEx9IZR39NHDGOM97H4E6F81RTQW" localSheetId="16" hidden="1">#REF!</definedName>
    <definedName name="BEx9IZR39NHDGOM97H4E6F81RTQW" localSheetId="15" hidden="1">#REF!</definedName>
    <definedName name="BEx9IZR39NHDGOM97H4E6F81RTQW" localSheetId="14" hidden="1">#REF!</definedName>
    <definedName name="BEx9IZR39NHDGOM97H4E6F81RTQW" localSheetId="13" hidden="1">#REF!</definedName>
    <definedName name="BEx9IZR39NHDGOM97H4E6F81RTQW" localSheetId="12" hidden="1">#REF!</definedName>
    <definedName name="BEx9IZR39NHDGOM97H4E6F81RTQW" localSheetId="11" hidden="1">#REF!</definedName>
    <definedName name="BEx9IZR39NHDGOM97H4E6F81RTQW" localSheetId="10" hidden="1">#REF!</definedName>
    <definedName name="BEx9IZR39NHDGOM97H4E6F81RTQW" localSheetId="9" hidden="1">#REF!</definedName>
    <definedName name="BEx9IZR39NHDGOM97H4E6F81RTQW" localSheetId="8" hidden="1">#REF!</definedName>
    <definedName name="BEx9IZR39NHDGOM97H4E6F81RTQW" localSheetId="7" hidden="1">#REF!</definedName>
    <definedName name="BEx9IZR39NHDGOM97H4E6F81RTQW" localSheetId="6" hidden="1">#REF!</definedName>
    <definedName name="BEx9IZR39NHDGOM97H4E6F81RTQW" localSheetId="3" hidden="1">#REF!</definedName>
    <definedName name="BEx9IZR39NHDGOM97H4E6F81RTQW" localSheetId="1" hidden="1">#REF!</definedName>
    <definedName name="BEx9IZR39NHDGOM97H4E6F81RTQW" hidden="1">#REF!</definedName>
    <definedName name="BEx9J6CH5E7YZPER7HXEIOIKGPCA" localSheetId="16" hidden="1">#REF!</definedName>
    <definedName name="BEx9J6CH5E7YZPER7HXEIOIKGPCA" localSheetId="15" hidden="1">#REF!</definedName>
    <definedName name="BEx9J6CH5E7YZPER7HXEIOIKGPCA" localSheetId="14" hidden="1">#REF!</definedName>
    <definedName name="BEx9J6CH5E7YZPER7HXEIOIKGPCA" localSheetId="13" hidden="1">#REF!</definedName>
    <definedName name="BEx9J6CH5E7YZPER7HXEIOIKGPCA" localSheetId="12" hidden="1">#REF!</definedName>
    <definedName name="BEx9J6CH5E7YZPER7HXEIOIKGPCA" localSheetId="11" hidden="1">#REF!</definedName>
    <definedName name="BEx9J6CH5E7YZPER7HXEIOIKGPCA" localSheetId="10" hidden="1">#REF!</definedName>
    <definedName name="BEx9J6CH5E7YZPER7HXEIOIKGPCA" localSheetId="9" hidden="1">#REF!</definedName>
    <definedName name="BEx9J6CH5E7YZPER7HXEIOIKGPCA" localSheetId="8" hidden="1">#REF!</definedName>
    <definedName name="BEx9J6CH5E7YZPER7HXEIOIKGPCA" localSheetId="7" hidden="1">#REF!</definedName>
    <definedName name="BEx9J6CH5E7YZPER7HXEIOIKGPCA" localSheetId="6" hidden="1">#REF!</definedName>
    <definedName name="BEx9J6CH5E7YZPER7HXEIOIKGPCA" localSheetId="3" hidden="1">#REF!</definedName>
    <definedName name="BEx9J6CH5E7YZPER7HXEIOIKGPCA" localSheetId="1" hidden="1">#REF!</definedName>
    <definedName name="BEx9J6CH5E7YZPER7HXEIOIKGPCA" hidden="1">#REF!</definedName>
    <definedName name="BEx9JJTZKVUJAVPTRE0RAVTEH41G" localSheetId="16" hidden="1">#REF!</definedName>
    <definedName name="BEx9JJTZKVUJAVPTRE0RAVTEH41G" localSheetId="15" hidden="1">#REF!</definedName>
    <definedName name="BEx9JJTZKVUJAVPTRE0RAVTEH41G" localSheetId="14" hidden="1">#REF!</definedName>
    <definedName name="BEx9JJTZKVUJAVPTRE0RAVTEH41G" localSheetId="13" hidden="1">#REF!</definedName>
    <definedName name="BEx9JJTZKVUJAVPTRE0RAVTEH41G" localSheetId="12" hidden="1">#REF!</definedName>
    <definedName name="BEx9JJTZKVUJAVPTRE0RAVTEH41G" localSheetId="11" hidden="1">#REF!</definedName>
    <definedName name="BEx9JJTZKVUJAVPTRE0RAVTEH41G" localSheetId="10" hidden="1">#REF!</definedName>
    <definedName name="BEx9JJTZKVUJAVPTRE0RAVTEH41G" localSheetId="9" hidden="1">#REF!</definedName>
    <definedName name="BEx9JJTZKVUJAVPTRE0RAVTEH41G" localSheetId="8" hidden="1">#REF!</definedName>
    <definedName name="BEx9JJTZKVUJAVPTRE0RAVTEH41G" localSheetId="7" hidden="1">#REF!</definedName>
    <definedName name="BEx9JJTZKVUJAVPTRE0RAVTEH41G" localSheetId="6" hidden="1">#REF!</definedName>
    <definedName name="BEx9JJTZKVUJAVPTRE0RAVTEH41G" localSheetId="3" hidden="1">#REF!</definedName>
    <definedName name="BEx9JJTZKVUJAVPTRE0RAVTEH41G" localSheetId="1" hidden="1">#REF!</definedName>
    <definedName name="BEx9JJTZKVUJAVPTRE0RAVTEH41G" hidden="1">#REF!</definedName>
    <definedName name="BEx9JLBYK239B3F841C7YG1GT7ST" localSheetId="16" hidden="1">#REF!</definedName>
    <definedName name="BEx9JLBYK239B3F841C7YG1GT7ST" localSheetId="15" hidden="1">#REF!</definedName>
    <definedName name="BEx9JLBYK239B3F841C7YG1GT7ST" localSheetId="14" hidden="1">#REF!</definedName>
    <definedName name="BEx9JLBYK239B3F841C7YG1GT7ST" localSheetId="13" hidden="1">#REF!</definedName>
    <definedName name="BEx9JLBYK239B3F841C7YG1GT7ST" localSheetId="12" hidden="1">#REF!</definedName>
    <definedName name="BEx9JLBYK239B3F841C7YG1GT7ST" localSheetId="11" hidden="1">#REF!</definedName>
    <definedName name="BEx9JLBYK239B3F841C7YG1GT7ST" localSheetId="10" hidden="1">#REF!</definedName>
    <definedName name="BEx9JLBYK239B3F841C7YG1GT7ST" localSheetId="9" hidden="1">#REF!</definedName>
    <definedName name="BEx9JLBYK239B3F841C7YG1GT7ST" localSheetId="8" hidden="1">#REF!</definedName>
    <definedName name="BEx9JLBYK239B3F841C7YG1GT7ST" localSheetId="7" hidden="1">#REF!</definedName>
    <definedName name="BEx9JLBYK239B3F841C7YG1GT7ST" localSheetId="6" hidden="1">#REF!</definedName>
    <definedName name="BEx9JLBYK239B3F841C7YG1GT7ST" localSheetId="3" hidden="1">#REF!</definedName>
    <definedName name="BEx9JLBYK239B3F841C7YG1GT7ST" localSheetId="1" hidden="1">#REF!</definedName>
    <definedName name="BEx9JLBYK239B3F841C7YG1GT7ST" hidden="1">#REF!</definedName>
    <definedName name="BExAW4IIW5D0MDY6TJ3G4FOLPYIR" localSheetId="16" hidden="1">#REF!</definedName>
    <definedName name="BExAW4IIW5D0MDY6TJ3G4FOLPYIR" localSheetId="15" hidden="1">#REF!</definedName>
    <definedName name="BExAW4IIW5D0MDY6TJ3G4FOLPYIR" localSheetId="14" hidden="1">#REF!</definedName>
    <definedName name="BExAW4IIW5D0MDY6TJ3G4FOLPYIR" localSheetId="13" hidden="1">#REF!</definedName>
    <definedName name="BExAW4IIW5D0MDY6TJ3G4FOLPYIR" localSheetId="12" hidden="1">#REF!</definedName>
    <definedName name="BExAW4IIW5D0MDY6TJ3G4FOLPYIR" localSheetId="11" hidden="1">#REF!</definedName>
    <definedName name="BExAW4IIW5D0MDY6TJ3G4FOLPYIR" localSheetId="10" hidden="1">#REF!</definedName>
    <definedName name="BExAW4IIW5D0MDY6TJ3G4FOLPYIR" localSheetId="9" hidden="1">#REF!</definedName>
    <definedName name="BExAW4IIW5D0MDY6TJ3G4FOLPYIR" localSheetId="8" hidden="1">#REF!</definedName>
    <definedName name="BExAW4IIW5D0MDY6TJ3G4FOLPYIR" localSheetId="7" hidden="1">#REF!</definedName>
    <definedName name="BExAW4IIW5D0MDY6TJ3G4FOLPYIR" localSheetId="6" hidden="1">#REF!</definedName>
    <definedName name="BExAW4IIW5D0MDY6TJ3G4FOLPYIR" localSheetId="3" hidden="1">#REF!</definedName>
    <definedName name="BExAW4IIW5D0MDY6TJ3G4FOLPYIR" localSheetId="1" hidden="1">#REF!</definedName>
    <definedName name="BExAW4IIW5D0MDY6TJ3G4FOLPYIR" hidden="1">#REF!</definedName>
    <definedName name="BExAWNP1B2E9Q88TW48NH41C0FTZ" localSheetId="16" hidden="1">#REF!</definedName>
    <definedName name="BExAWNP1B2E9Q88TW48NH41C0FTZ" localSheetId="15" hidden="1">#REF!</definedName>
    <definedName name="BExAWNP1B2E9Q88TW48NH41C0FTZ" localSheetId="14" hidden="1">#REF!</definedName>
    <definedName name="BExAWNP1B2E9Q88TW48NH41C0FTZ" localSheetId="13" hidden="1">#REF!</definedName>
    <definedName name="BExAWNP1B2E9Q88TW48NH41C0FTZ" localSheetId="12" hidden="1">#REF!</definedName>
    <definedName name="BExAWNP1B2E9Q88TW48NH41C0FTZ" localSheetId="11" hidden="1">#REF!</definedName>
    <definedName name="BExAWNP1B2E9Q88TW48NH41C0FTZ" localSheetId="10" hidden="1">#REF!</definedName>
    <definedName name="BExAWNP1B2E9Q88TW48NH41C0FTZ" localSheetId="9" hidden="1">#REF!</definedName>
    <definedName name="BExAWNP1B2E9Q88TW48NH41C0FTZ" localSheetId="8" hidden="1">#REF!</definedName>
    <definedName name="BExAWNP1B2E9Q88TW48NH41C0FTZ" localSheetId="7" hidden="1">#REF!</definedName>
    <definedName name="BExAWNP1B2E9Q88TW48NH41C0FTZ" localSheetId="6" hidden="1">#REF!</definedName>
    <definedName name="BExAWNP1B2E9Q88TW48NH41C0FTZ" localSheetId="3" hidden="1">#REF!</definedName>
    <definedName name="BExAWNP1B2E9Q88TW48NH41C0FTZ" localSheetId="1" hidden="1">#REF!</definedName>
    <definedName name="BExAWNP1B2E9Q88TW48NH41C0FTZ" hidden="1">#REF!</definedName>
    <definedName name="BExAWUFQXTIPQ308ERZPSVPTUMYN" localSheetId="16" hidden="1">#REF!</definedName>
    <definedName name="BExAWUFQXTIPQ308ERZPSVPTUMYN" localSheetId="15" hidden="1">#REF!</definedName>
    <definedName name="BExAWUFQXTIPQ308ERZPSVPTUMYN" localSheetId="14" hidden="1">#REF!</definedName>
    <definedName name="BExAWUFQXTIPQ308ERZPSVPTUMYN" localSheetId="13" hidden="1">#REF!</definedName>
    <definedName name="BExAWUFQXTIPQ308ERZPSVPTUMYN" localSheetId="12" hidden="1">#REF!</definedName>
    <definedName name="BExAWUFQXTIPQ308ERZPSVPTUMYN" localSheetId="11" hidden="1">#REF!</definedName>
    <definedName name="BExAWUFQXTIPQ308ERZPSVPTUMYN" localSheetId="10" hidden="1">#REF!</definedName>
    <definedName name="BExAWUFQXTIPQ308ERZPSVPTUMYN" localSheetId="9" hidden="1">#REF!</definedName>
    <definedName name="BExAWUFQXTIPQ308ERZPSVPTUMYN" localSheetId="8" hidden="1">#REF!</definedName>
    <definedName name="BExAWUFQXTIPQ308ERZPSVPTUMYN" localSheetId="7" hidden="1">#REF!</definedName>
    <definedName name="BExAWUFQXTIPQ308ERZPSVPTUMYN" localSheetId="6" hidden="1">#REF!</definedName>
    <definedName name="BExAWUFQXTIPQ308ERZPSVPTUMYN" localSheetId="3" hidden="1">#REF!</definedName>
    <definedName name="BExAWUFQXTIPQ308ERZPSVPTUMYN" localSheetId="1" hidden="1">#REF!</definedName>
    <definedName name="BExAWUFQXTIPQ308ERZPSVPTUMYN" hidden="1">#REF!</definedName>
    <definedName name="BExAWY6O96OQO2R036QK2DI37EKV" localSheetId="16" hidden="1">#REF!</definedName>
    <definedName name="BExAWY6O96OQO2R036QK2DI37EKV" localSheetId="15" hidden="1">#REF!</definedName>
    <definedName name="BExAWY6O96OQO2R036QK2DI37EKV" localSheetId="14" hidden="1">#REF!</definedName>
    <definedName name="BExAWY6O96OQO2R036QK2DI37EKV" localSheetId="13" hidden="1">#REF!</definedName>
    <definedName name="BExAWY6O96OQO2R036QK2DI37EKV" localSheetId="12" hidden="1">#REF!</definedName>
    <definedName name="BExAWY6O96OQO2R036QK2DI37EKV" localSheetId="11" hidden="1">#REF!</definedName>
    <definedName name="BExAWY6O96OQO2R036QK2DI37EKV" localSheetId="10" hidden="1">#REF!</definedName>
    <definedName name="BExAWY6O96OQO2R036QK2DI37EKV" localSheetId="9" hidden="1">#REF!</definedName>
    <definedName name="BExAWY6O96OQO2R036QK2DI37EKV" localSheetId="8" hidden="1">#REF!</definedName>
    <definedName name="BExAWY6O96OQO2R036QK2DI37EKV" localSheetId="7" hidden="1">#REF!</definedName>
    <definedName name="BExAWY6O96OQO2R036QK2DI37EKV" localSheetId="6" hidden="1">#REF!</definedName>
    <definedName name="BExAWY6O96OQO2R036QK2DI37EKV" localSheetId="3" hidden="1">#REF!</definedName>
    <definedName name="BExAWY6O96OQO2R036QK2DI37EKV" localSheetId="1" hidden="1">#REF!</definedName>
    <definedName name="BExAWY6O96OQO2R036QK2DI37EKV" hidden="1">#REF!</definedName>
    <definedName name="BExAX410NB4F2XOB84OR2197H8M5" localSheetId="16" hidden="1">#REF!</definedName>
    <definedName name="BExAX410NB4F2XOB84OR2197H8M5" localSheetId="15" hidden="1">#REF!</definedName>
    <definedName name="BExAX410NB4F2XOB84OR2197H8M5" localSheetId="14" hidden="1">#REF!</definedName>
    <definedName name="BExAX410NB4F2XOB84OR2197H8M5" localSheetId="13" hidden="1">#REF!</definedName>
    <definedName name="BExAX410NB4F2XOB84OR2197H8M5" localSheetId="12" hidden="1">#REF!</definedName>
    <definedName name="BExAX410NB4F2XOB84OR2197H8M5" localSheetId="11" hidden="1">#REF!</definedName>
    <definedName name="BExAX410NB4F2XOB84OR2197H8M5" localSheetId="10" hidden="1">#REF!</definedName>
    <definedName name="BExAX410NB4F2XOB84OR2197H8M5" localSheetId="9" hidden="1">#REF!</definedName>
    <definedName name="BExAX410NB4F2XOB84OR2197H8M5" localSheetId="8" hidden="1">#REF!</definedName>
    <definedName name="BExAX410NB4F2XOB84OR2197H8M5" localSheetId="7" hidden="1">#REF!</definedName>
    <definedName name="BExAX410NB4F2XOB84OR2197H8M5" localSheetId="6" hidden="1">#REF!</definedName>
    <definedName name="BExAX410NB4F2XOB84OR2197H8M5" localSheetId="3" hidden="1">#REF!</definedName>
    <definedName name="BExAX410NB4F2XOB84OR2197H8M5" localSheetId="1" hidden="1">#REF!</definedName>
    <definedName name="BExAX410NB4F2XOB84OR2197H8M5" hidden="1">#REF!</definedName>
    <definedName name="BExAX8TNG8LQ5Q4904SAYQIPGBSV" localSheetId="16" hidden="1">#REF!</definedName>
    <definedName name="BExAX8TNG8LQ5Q4904SAYQIPGBSV" localSheetId="15" hidden="1">#REF!</definedName>
    <definedName name="BExAX8TNG8LQ5Q4904SAYQIPGBSV" localSheetId="14" hidden="1">#REF!</definedName>
    <definedName name="BExAX8TNG8LQ5Q4904SAYQIPGBSV" localSheetId="13" hidden="1">#REF!</definedName>
    <definedName name="BExAX8TNG8LQ5Q4904SAYQIPGBSV" localSheetId="12" hidden="1">#REF!</definedName>
    <definedName name="BExAX8TNG8LQ5Q4904SAYQIPGBSV" localSheetId="11" hidden="1">#REF!</definedName>
    <definedName name="BExAX8TNG8LQ5Q4904SAYQIPGBSV" localSheetId="10" hidden="1">#REF!</definedName>
    <definedName name="BExAX8TNG8LQ5Q4904SAYQIPGBSV" localSheetId="9" hidden="1">#REF!</definedName>
    <definedName name="BExAX8TNG8LQ5Q4904SAYQIPGBSV" localSheetId="8" hidden="1">#REF!</definedName>
    <definedName name="BExAX8TNG8LQ5Q4904SAYQIPGBSV" localSheetId="7" hidden="1">#REF!</definedName>
    <definedName name="BExAX8TNG8LQ5Q4904SAYQIPGBSV" localSheetId="6" hidden="1">#REF!</definedName>
    <definedName name="BExAX8TNG8LQ5Q4904SAYQIPGBSV" localSheetId="3" hidden="1">#REF!</definedName>
    <definedName name="BExAX8TNG8LQ5Q4904SAYQIPGBSV" localSheetId="1" hidden="1">#REF!</definedName>
    <definedName name="BExAX8TNG8LQ5Q4904SAYQIPGBSV" hidden="1">#REF!</definedName>
    <definedName name="BExAX9KPAVIVUVU3XREDCV1BIYZL" localSheetId="16" hidden="1">#REF!</definedName>
    <definedName name="BExAX9KPAVIVUVU3XREDCV1BIYZL" localSheetId="15" hidden="1">#REF!</definedName>
    <definedName name="BExAX9KPAVIVUVU3XREDCV1BIYZL" localSheetId="14" hidden="1">#REF!</definedName>
    <definedName name="BExAX9KPAVIVUVU3XREDCV1BIYZL" localSheetId="13" hidden="1">#REF!</definedName>
    <definedName name="BExAX9KPAVIVUVU3XREDCV1BIYZL" localSheetId="12" hidden="1">#REF!</definedName>
    <definedName name="BExAX9KPAVIVUVU3XREDCV1BIYZL" localSheetId="11" hidden="1">#REF!</definedName>
    <definedName name="BExAX9KPAVIVUVU3XREDCV1BIYZL" localSheetId="10" hidden="1">#REF!</definedName>
    <definedName name="BExAX9KPAVIVUVU3XREDCV1BIYZL" localSheetId="9" hidden="1">#REF!</definedName>
    <definedName name="BExAX9KPAVIVUVU3XREDCV1BIYZL" localSheetId="8" hidden="1">#REF!</definedName>
    <definedName name="BExAX9KPAVIVUVU3XREDCV1BIYZL" localSheetId="7" hidden="1">#REF!</definedName>
    <definedName name="BExAX9KPAVIVUVU3XREDCV1BIYZL" localSheetId="6" hidden="1">#REF!</definedName>
    <definedName name="BExAX9KPAVIVUVU3XREDCV1BIYZL" localSheetId="3" hidden="1">#REF!</definedName>
    <definedName name="BExAX9KPAVIVUVU3XREDCV1BIYZL" localSheetId="1" hidden="1">#REF!</definedName>
    <definedName name="BExAX9KPAVIVUVU3XREDCV1BIYZL" hidden="1">#REF!</definedName>
    <definedName name="BExAXPB35BNVXZYF2XS6UP3LP0QH" localSheetId="16" hidden="1">#REF!</definedName>
    <definedName name="BExAXPB35BNVXZYF2XS6UP3LP0QH" localSheetId="15" hidden="1">#REF!</definedName>
    <definedName name="BExAXPB35BNVXZYF2XS6UP3LP0QH" localSheetId="14" hidden="1">#REF!</definedName>
    <definedName name="BExAXPB35BNVXZYF2XS6UP3LP0QH" localSheetId="13" hidden="1">#REF!</definedName>
    <definedName name="BExAXPB35BNVXZYF2XS6UP3LP0QH" localSheetId="12" hidden="1">#REF!</definedName>
    <definedName name="BExAXPB35BNVXZYF2XS6UP3LP0QH" localSheetId="11" hidden="1">#REF!</definedName>
    <definedName name="BExAXPB35BNVXZYF2XS6UP3LP0QH" localSheetId="10" hidden="1">#REF!</definedName>
    <definedName name="BExAXPB35BNVXZYF2XS6UP3LP0QH" localSheetId="9" hidden="1">#REF!</definedName>
    <definedName name="BExAXPB35BNVXZYF2XS6UP3LP0QH" localSheetId="8" hidden="1">#REF!</definedName>
    <definedName name="BExAXPB35BNVXZYF2XS6UP3LP0QH" localSheetId="7" hidden="1">#REF!</definedName>
    <definedName name="BExAXPB35BNVXZYF2XS6UP3LP0QH" localSheetId="6" hidden="1">#REF!</definedName>
    <definedName name="BExAXPB35BNVXZYF2XS6UP3LP0QH" localSheetId="3" hidden="1">#REF!</definedName>
    <definedName name="BExAXPB35BNVXZYF2XS6UP3LP0QH" localSheetId="1" hidden="1">#REF!</definedName>
    <definedName name="BExAXPB35BNVXZYF2XS6UP3LP0QH" hidden="1">#REF!</definedName>
    <definedName name="BExAXWSRVPK0GCZ2UFU10UOP01IY" localSheetId="16" hidden="1">#REF!</definedName>
    <definedName name="BExAXWSRVPK0GCZ2UFU10UOP01IY" localSheetId="15" hidden="1">#REF!</definedName>
    <definedName name="BExAXWSRVPK0GCZ2UFU10UOP01IY" localSheetId="14" hidden="1">#REF!</definedName>
    <definedName name="BExAXWSRVPK0GCZ2UFU10UOP01IY" localSheetId="13" hidden="1">#REF!</definedName>
    <definedName name="BExAXWSRVPK0GCZ2UFU10UOP01IY" localSheetId="12" hidden="1">#REF!</definedName>
    <definedName name="BExAXWSRVPK0GCZ2UFU10UOP01IY" localSheetId="11" hidden="1">#REF!</definedName>
    <definedName name="BExAXWSRVPK0GCZ2UFU10UOP01IY" localSheetId="10" hidden="1">#REF!</definedName>
    <definedName name="BExAXWSRVPK0GCZ2UFU10UOP01IY" localSheetId="9" hidden="1">#REF!</definedName>
    <definedName name="BExAXWSRVPK0GCZ2UFU10UOP01IY" localSheetId="8" hidden="1">#REF!</definedName>
    <definedName name="BExAXWSRVPK0GCZ2UFU10UOP01IY" localSheetId="7" hidden="1">#REF!</definedName>
    <definedName name="BExAXWSRVPK0GCZ2UFU10UOP01IY" localSheetId="6" hidden="1">#REF!</definedName>
    <definedName name="BExAXWSRVPK0GCZ2UFU10UOP01IY" localSheetId="3" hidden="1">#REF!</definedName>
    <definedName name="BExAXWSRVPK0GCZ2UFU10UOP01IY" localSheetId="1" hidden="1">#REF!</definedName>
    <definedName name="BExAXWSRVPK0GCZ2UFU10UOP01IY" hidden="1">#REF!</definedName>
    <definedName name="BExAY0EAT2LXR5MFGM0DLIB45PLO" localSheetId="16" hidden="1">#REF!</definedName>
    <definedName name="BExAY0EAT2LXR5MFGM0DLIB45PLO" localSheetId="15" hidden="1">#REF!</definedName>
    <definedName name="BExAY0EAT2LXR5MFGM0DLIB45PLO" localSheetId="14" hidden="1">#REF!</definedName>
    <definedName name="BExAY0EAT2LXR5MFGM0DLIB45PLO" localSheetId="13" hidden="1">#REF!</definedName>
    <definedName name="BExAY0EAT2LXR5MFGM0DLIB45PLO" localSheetId="12" hidden="1">#REF!</definedName>
    <definedName name="BExAY0EAT2LXR5MFGM0DLIB45PLO" localSheetId="11" hidden="1">#REF!</definedName>
    <definedName name="BExAY0EAT2LXR5MFGM0DLIB45PLO" localSheetId="10" hidden="1">#REF!</definedName>
    <definedName name="BExAY0EAT2LXR5MFGM0DLIB45PLO" localSheetId="9" hidden="1">#REF!</definedName>
    <definedName name="BExAY0EAT2LXR5MFGM0DLIB45PLO" localSheetId="8" hidden="1">#REF!</definedName>
    <definedName name="BExAY0EAT2LXR5MFGM0DLIB45PLO" localSheetId="7" hidden="1">#REF!</definedName>
    <definedName name="BExAY0EAT2LXR5MFGM0DLIB45PLO" localSheetId="6" hidden="1">#REF!</definedName>
    <definedName name="BExAY0EAT2LXR5MFGM0DLIB45PLO" localSheetId="3" hidden="1">#REF!</definedName>
    <definedName name="BExAY0EAT2LXR5MFGM0DLIB45PLO" localSheetId="1" hidden="1">#REF!</definedName>
    <definedName name="BExAY0EAT2LXR5MFGM0DLIB45PLO" hidden="1">#REF!</definedName>
    <definedName name="BExAY6JK0AK9EBIJSPEJNOIDE40W" localSheetId="16" hidden="1">#REF!</definedName>
    <definedName name="BExAY6JK0AK9EBIJSPEJNOIDE40W" localSheetId="15" hidden="1">#REF!</definedName>
    <definedName name="BExAY6JK0AK9EBIJSPEJNOIDE40W" localSheetId="14" hidden="1">#REF!</definedName>
    <definedName name="BExAY6JK0AK9EBIJSPEJNOIDE40W" localSheetId="13" hidden="1">#REF!</definedName>
    <definedName name="BExAY6JK0AK9EBIJSPEJNOIDE40W" localSheetId="12" hidden="1">#REF!</definedName>
    <definedName name="BExAY6JK0AK9EBIJSPEJNOIDE40W" localSheetId="11" hidden="1">#REF!</definedName>
    <definedName name="BExAY6JK0AK9EBIJSPEJNOIDE40W" localSheetId="10" hidden="1">#REF!</definedName>
    <definedName name="BExAY6JK0AK9EBIJSPEJNOIDE40W" localSheetId="9" hidden="1">#REF!</definedName>
    <definedName name="BExAY6JK0AK9EBIJSPEJNOIDE40W" localSheetId="8" hidden="1">#REF!</definedName>
    <definedName name="BExAY6JK0AK9EBIJSPEJNOIDE40W" localSheetId="7" hidden="1">#REF!</definedName>
    <definedName name="BExAY6JK0AK9EBIJSPEJNOIDE40W" localSheetId="6" hidden="1">#REF!</definedName>
    <definedName name="BExAY6JK0AK9EBIJSPEJNOIDE40W" localSheetId="3" hidden="1">#REF!</definedName>
    <definedName name="BExAY6JK0AK9EBIJSPEJNOIDE40W" localSheetId="1" hidden="1">#REF!</definedName>
    <definedName name="BExAY6JK0AK9EBIJSPEJNOIDE40W" hidden="1">#REF!</definedName>
    <definedName name="BExAYE6LNIEBR9DSNI5JGNITGKIT" localSheetId="16" hidden="1">#REF!</definedName>
    <definedName name="BExAYE6LNIEBR9DSNI5JGNITGKIT" localSheetId="15" hidden="1">#REF!</definedName>
    <definedName name="BExAYE6LNIEBR9DSNI5JGNITGKIT" localSheetId="14" hidden="1">#REF!</definedName>
    <definedName name="BExAYE6LNIEBR9DSNI5JGNITGKIT" localSheetId="13" hidden="1">#REF!</definedName>
    <definedName name="BExAYE6LNIEBR9DSNI5JGNITGKIT" localSheetId="12" hidden="1">#REF!</definedName>
    <definedName name="BExAYE6LNIEBR9DSNI5JGNITGKIT" localSheetId="11" hidden="1">#REF!</definedName>
    <definedName name="BExAYE6LNIEBR9DSNI5JGNITGKIT" localSheetId="10" hidden="1">#REF!</definedName>
    <definedName name="BExAYE6LNIEBR9DSNI5JGNITGKIT" localSheetId="9" hidden="1">#REF!</definedName>
    <definedName name="BExAYE6LNIEBR9DSNI5JGNITGKIT" localSheetId="8" hidden="1">#REF!</definedName>
    <definedName name="BExAYE6LNIEBR9DSNI5JGNITGKIT" localSheetId="7" hidden="1">#REF!</definedName>
    <definedName name="BExAYE6LNIEBR9DSNI5JGNITGKIT" localSheetId="6" hidden="1">#REF!</definedName>
    <definedName name="BExAYE6LNIEBR9DSNI5JGNITGKIT" localSheetId="3" hidden="1">#REF!</definedName>
    <definedName name="BExAYE6LNIEBR9DSNI5JGNITGKIT" localSheetId="1" hidden="1">#REF!</definedName>
    <definedName name="BExAYE6LNIEBR9DSNI5JGNITGKIT" hidden="1">#REF!</definedName>
    <definedName name="BExAYHMLXGGO25P8HYB2S75DEB4F" localSheetId="16" hidden="1">#REF!</definedName>
    <definedName name="BExAYHMLXGGO25P8HYB2S75DEB4F" localSheetId="15" hidden="1">#REF!</definedName>
    <definedName name="BExAYHMLXGGO25P8HYB2S75DEB4F" localSheetId="14" hidden="1">#REF!</definedName>
    <definedName name="BExAYHMLXGGO25P8HYB2S75DEB4F" localSheetId="13" hidden="1">#REF!</definedName>
    <definedName name="BExAYHMLXGGO25P8HYB2S75DEB4F" localSheetId="12" hidden="1">#REF!</definedName>
    <definedName name="BExAYHMLXGGO25P8HYB2S75DEB4F" localSheetId="11" hidden="1">#REF!</definedName>
    <definedName name="BExAYHMLXGGO25P8HYB2S75DEB4F" localSheetId="10" hidden="1">#REF!</definedName>
    <definedName name="BExAYHMLXGGO25P8HYB2S75DEB4F" localSheetId="9" hidden="1">#REF!</definedName>
    <definedName name="BExAYHMLXGGO25P8HYB2S75DEB4F" localSheetId="8" hidden="1">#REF!</definedName>
    <definedName name="BExAYHMLXGGO25P8HYB2S75DEB4F" localSheetId="7" hidden="1">#REF!</definedName>
    <definedName name="BExAYHMLXGGO25P8HYB2S75DEB4F" localSheetId="6" hidden="1">#REF!</definedName>
    <definedName name="BExAYHMLXGGO25P8HYB2S75DEB4F" localSheetId="3" hidden="1">#REF!</definedName>
    <definedName name="BExAYHMLXGGO25P8HYB2S75DEB4F" localSheetId="1" hidden="1">#REF!</definedName>
    <definedName name="BExAYHMLXGGO25P8HYB2S75DEB4F" hidden="1">#REF!</definedName>
    <definedName name="BExAYKXAUWGDOPG952TEJ2UKZKWN" localSheetId="16" hidden="1">#REF!</definedName>
    <definedName name="BExAYKXAUWGDOPG952TEJ2UKZKWN" localSheetId="15" hidden="1">#REF!</definedName>
    <definedName name="BExAYKXAUWGDOPG952TEJ2UKZKWN" localSheetId="14" hidden="1">#REF!</definedName>
    <definedName name="BExAYKXAUWGDOPG952TEJ2UKZKWN" localSheetId="13" hidden="1">#REF!</definedName>
    <definedName name="BExAYKXAUWGDOPG952TEJ2UKZKWN" localSheetId="12" hidden="1">#REF!</definedName>
    <definedName name="BExAYKXAUWGDOPG952TEJ2UKZKWN" localSheetId="11" hidden="1">#REF!</definedName>
    <definedName name="BExAYKXAUWGDOPG952TEJ2UKZKWN" localSheetId="10" hidden="1">#REF!</definedName>
    <definedName name="BExAYKXAUWGDOPG952TEJ2UKZKWN" localSheetId="9" hidden="1">#REF!</definedName>
    <definedName name="BExAYKXAUWGDOPG952TEJ2UKZKWN" localSheetId="8" hidden="1">#REF!</definedName>
    <definedName name="BExAYKXAUWGDOPG952TEJ2UKZKWN" localSheetId="7" hidden="1">#REF!</definedName>
    <definedName name="BExAYKXAUWGDOPG952TEJ2UKZKWN" localSheetId="6" hidden="1">#REF!</definedName>
    <definedName name="BExAYKXAUWGDOPG952TEJ2UKZKWN" localSheetId="3" hidden="1">#REF!</definedName>
    <definedName name="BExAYKXAUWGDOPG952TEJ2UKZKWN" localSheetId="1" hidden="1">#REF!</definedName>
    <definedName name="BExAYKXAUWGDOPG952TEJ2UKZKWN" hidden="1">#REF!</definedName>
    <definedName name="BExAYP9TDTI2MBP6EYE0H39CPMXN" localSheetId="16" hidden="1">#REF!</definedName>
    <definedName name="BExAYP9TDTI2MBP6EYE0H39CPMXN" localSheetId="15" hidden="1">#REF!</definedName>
    <definedName name="BExAYP9TDTI2MBP6EYE0H39CPMXN" localSheetId="14" hidden="1">#REF!</definedName>
    <definedName name="BExAYP9TDTI2MBP6EYE0H39CPMXN" localSheetId="13" hidden="1">#REF!</definedName>
    <definedName name="BExAYP9TDTI2MBP6EYE0H39CPMXN" localSheetId="12" hidden="1">#REF!</definedName>
    <definedName name="BExAYP9TDTI2MBP6EYE0H39CPMXN" localSheetId="11" hidden="1">#REF!</definedName>
    <definedName name="BExAYP9TDTI2MBP6EYE0H39CPMXN" localSheetId="10" hidden="1">#REF!</definedName>
    <definedName name="BExAYP9TDTI2MBP6EYE0H39CPMXN" localSheetId="9" hidden="1">#REF!</definedName>
    <definedName name="BExAYP9TDTI2MBP6EYE0H39CPMXN" localSheetId="8" hidden="1">#REF!</definedName>
    <definedName name="BExAYP9TDTI2MBP6EYE0H39CPMXN" localSheetId="7" hidden="1">#REF!</definedName>
    <definedName name="BExAYP9TDTI2MBP6EYE0H39CPMXN" localSheetId="6" hidden="1">#REF!</definedName>
    <definedName name="BExAYP9TDTI2MBP6EYE0H39CPMXN" localSheetId="3" hidden="1">#REF!</definedName>
    <definedName name="BExAYP9TDTI2MBP6EYE0H39CPMXN" localSheetId="1" hidden="1">#REF!</definedName>
    <definedName name="BExAYP9TDTI2MBP6EYE0H39CPMXN" hidden="1">#REF!</definedName>
    <definedName name="BExAYPPWJPWDKU59O051WMGB7O0J" localSheetId="16" hidden="1">#REF!</definedName>
    <definedName name="BExAYPPWJPWDKU59O051WMGB7O0J" localSheetId="15" hidden="1">#REF!</definedName>
    <definedName name="BExAYPPWJPWDKU59O051WMGB7O0J" localSheetId="14" hidden="1">#REF!</definedName>
    <definedName name="BExAYPPWJPWDKU59O051WMGB7O0J" localSheetId="13" hidden="1">#REF!</definedName>
    <definedName name="BExAYPPWJPWDKU59O051WMGB7O0J" localSheetId="12" hidden="1">#REF!</definedName>
    <definedName name="BExAYPPWJPWDKU59O051WMGB7O0J" localSheetId="11" hidden="1">#REF!</definedName>
    <definedName name="BExAYPPWJPWDKU59O051WMGB7O0J" localSheetId="10" hidden="1">#REF!</definedName>
    <definedName name="BExAYPPWJPWDKU59O051WMGB7O0J" localSheetId="9" hidden="1">#REF!</definedName>
    <definedName name="BExAYPPWJPWDKU59O051WMGB7O0J" localSheetId="8" hidden="1">#REF!</definedName>
    <definedName name="BExAYPPWJPWDKU59O051WMGB7O0J" localSheetId="7" hidden="1">#REF!</definedName>
    <definedName name="BExAYPPWJPWDKU59O051WMGB7O0J" localSheetId="6" hidden="1">#REF!</definedName>
    <definedName name="BExAYPPWJPWDKU59O051WMGB7O0J" localSheetId="3" hidden="1">#REF!</definedName>
    <definedName name="BExAYPPWJPWDKU59O051WMGB7O0J" localSheetId="1" hidden="1">#REF!</definedName>
    <definedName name="BExAYPPWJPWDKU59O051WMGB7O0J" hidden="1">#REF!</definedName>
    <definedName name="BExAYR2JZCJBUH6F1LZC2A7JIVRJ" localSheetId="16" hidden="1">#REF!</definedName>
    <definedName name="BExAYR2JZCJBUH6F1LZC2A7JIVRJ" localSheetId="15" hidden="1">#REF!</definedName>
    <definedName name="BExAYR2JZCJBUH6F1LZC2A7JIVRJ" localSheetId="14" hidden="1">#REF!</definedName>
    <definedName name="BExAYR2JZCJBUH6F1LZC2A7JIVRJ" localSheetId="13" hidden="1">#REF!</definedName>
    <definedName name="BExAYR2JZCJBUH6F1LZC2A7JIVRJ" localSheetId="12" hidden="1">#REF!</definedName>
    <definedName name="BExAYR2JZCJBUH6F1LZC2A7JIVRJ" localSheetId="11" hidden="1">#REF!</definedName>
    <definedName name="BExAYR2JZCJBUH6F1LZC2A7JIVRJ" localSheetId="10" hidden="1">#REF!</definedName>
    <definedName name="BExAYR2JZCJBUH6F1LZC2A7JIVRJ" localSheetId="9" hidden="1">#REF!</definedName>
    <definedName name="BExAYR2JZCJBUH6F1LZC2A7JIVRJ" localSheetId="8" hidden="1">#REF!</definedName>
    <definedName name="BExAYR2JZCJBUH6F1LZC2A7JIVRJ" localSheetId="7" hidden="1">#REF!</definedName>
    <definedName name="BExAYR2JZCJBUH6F1LZC2A7JIVRJ" localSheetId="6" hidden="1">#REF!</definedName>
    <definedName name="BExAYR2JZCJBUH6F1LZC2A7JIVRJ" localSheetId="3" hidden="1">#REF!</definedName>
    <definedName name="BExAYR2JZCJBUH6F1LZC2A7JIVRJ" localSheetId="1" hidden="1">#REF!</definedName>
    <definedName name="BExAYR2JZCJBUH6F1LZC2A7JIVRJ" hidden="1">#REF!</definedName>
    <definedName name="BExAYTGVRD3DLKO75RFPMBKCIWB8" localSheetId="16" hidden="1">#REF!</definedName>
    <definedName name="BExAYTGVRD3DLKO75RFPMBKCIWB8" localSheetId="15" hidden="1">#REF!</definedName>
    <definedName name="BExAYTGVRD3DLKO75RFPMBKCIWB8" localSheetId="14" hidden="1">#REF!</definedName>
    <definedName name="BExAYTGVRD3DLKO75RFPMBKCIWB8" localSheetId="13" hidden="1">#REF!</definedName>
    <definedName name="BExAYTGVRD3DLKO75RFPMBKCIWB8" localSheetId="12" hidden="1">#REF!</definedName>
    <definedName name="BExAYTGVRD3DLKO75RFPMBKCIWB8" localSheetId="11" hidden="1">#REF!</definedName>
    <definedName name="BExAYTGVRD3DLKO75RFPMBKCIWB8" localSheetId="10" hidden="1">#REF!</definedName>
    <definedName name="BExAYTGVRD3DLKO75RFPMBKCIWB8" localSheetId="9" hidden="1">#REF!</definedName>
    <definedName name="BExAYTGVRD3DLKO75RFPMBKCIWB8" localSheetId="8" hidden="1">#REF!</definedName>
    <definedName name="BExAYTGVRD3DLKO75RFPMBKCIWB8" localSheetId="7" hidden="1">#REF!</definedName>
    <definedName name="BExAYTGVRD3DLKO75RFPMBKCIWB8" localSheetId="6" hidden="1">#REF!</definedName>
    <definedName name="BExAYTGVRD3DLKO75RFPMBKCIWB8" localSheetId="3" hidden="1">#REF!</definedName>
    <definedName name="BExAYTGVRD3DLKO75RFPMBKCIWB8" localSheetId="1" hidden="1">#REF!</definedName>
    <definedName name="BExAYTGVRD3DLKO75RFPMBKCIWB8" hidden="1">#REF!</definedName>
    <definedName name="BExAYY9H9COOT46HJLPVDLTO12UL" localSheetId="16" hidden="1">#REF!</definedName>
    <definedName name="BExAYY9H9COOT46HJLPVDLTO12UL" localSheetId="15" hidden="1">#REF!</definedName>
    <definedName name="BExAYY9H9COOT46HJLPVDLTO12UL" localSheetId="14" hidden="1">#REF!</definedName>
    <definedName name="BExAYY9H9COOT46HJLPVDLTO12UL" localSheetId="13" hidden="1">#REF!</definedName>
    <definedName name="BExAYY9H9COOT46HJLPVDLTO12UL" localSheetId="12" hidden="1">#REF!</definedName>
    <definedName name="BExAYY9H9COOT46HJLPVDLTO12UL" localSheetId="11" hidden="1">#REF!</definedName>
    <definedName name="BExAYY9H9COOT46HJLPVDLTO12UL" localSheetId="10" hidden="1">#REF!</definedName>
    <definedName name="BExAYY9H9COOT46HJLPVDLTO12UL" localSheetId="9" hidden="1">#REF!</definedName>
    <definedName name="BExAYY9H9COOT46HJLPVDLTO12UL" localSheetId="8" hidden="1">#REF!</definedName>
    <definedName name="BExAYY9H9COOT46HJLPVDLTO12UL" localSheetId="7" hidden="1">#REF!</definedName>
    <definedName name="BExAYY9H9COOT46HJLPVDLTO12UL" localSheetId="6" hidden="1">#REF!</definedName>
    <definedName name="BExAYY9H9COOT46HJLPVDLTO12UL" localSheetId="3" hidden="1">#REF!</definedName>
    <definedName name="BExAYY9H9COOT46HJLPVDLTO12UL" localSheetId="1" hidden="1">#REF!</definedName>
    <definedName name="BExAYY9H9COOT46HJLPVDLTO12UL" hidden="1">#REF!</definedName>
    <definedName name="BExAYYKAQA3KDMQ890FIE5M9SPBL" localSheetId="16" hidden="1">#REF!</definedName>
    <definedName name="BExAYYKAQA3KDMQ890FIE5M9SPBL" localSheetId="15" hidden="1">#REF!</definedName>
    <definedName name="BExAYYKAQA3KDMQ890FIE5M9SPBL" localSheetId="14" hidden="1">#REF!</definedName>
    <definedName name="BExAYYKAQA3KDMQ890FIE5M9SPBL" localSheetId="13" hidden="1">#REF!</definedName>
    <definedName name="BExAYYKAQA3KDMQ890FIE5M9SPBL" localSheetId="12" hidden="1">#REF!</definedName>
    <definedName name="BExAYYKAQA3KDMQ890FIE5M9SPBL" localSheetId="11" hidden="1">#REF!</definedName>
    <definedName name="BExAYYKAQA3KDMQ890FIE5M9SPBL" localSheetId="10" hidden="1">#REF!</definedName>
    <definedName name="BExAYYKAQA3KDMQ890FIE5M9SPBL" localSheetId="9" hidden="1">#REF!</definedName>
    <definedName name="BExAYYKAQA3KDMQ890FIE5M9SPBL" localSheetId="8" hidden="1">#REF!</definedName>
    <definedName name="BExAYYKAQA3KDMQ890FIE5M9SPBL" localSheetId="7" hidden="1">#REF!</definedName>
    <definedName name="BExAYYKAQA3KDMQ890FIE5M9SPBL" localSheetId="6" hidden="1">#REF!</definedName>
    <definedName name="BExAYYKAQA3KDMQ890FIE5M9SPBL" localSheetId="3" hidden="1">#REF!</definedName>
    <definedName name="BExAYYKAQA3KDMQ890FIE5M9SPBL" localSheetId="1" hidden="1">#REF!</definedName>
    <definedName name="BExAYYKAQA3KDMQ890FIE5M9SPBL" hidden="1">#REF!</definedName>
    <definedName name="BExAZ6SY0EU69GC3CWI5EOO0YLFG" localSheetId="16" hidden="1">#REF!</definedName>
    <definedName name="BExAZ6SY0EU69GC3CWI5EOO0YLFG" localSheetId="15" hidden="1">#REF!</definedName>
    <definedName name="BExAZ6SY0EU69GC3CWI5EOO0YLFG" localSheetId="14" hidden="1">#REF!</definedName>
    <definedName name="BExAZ6SY0EU69GC3CWI5EOO0YLFG" localSheetId="13" hidden="1">#REF!</definedName>
    <definedName name="BExAZ6SY0EU69GC3CWI5EOO0YLFG" localSheetId="12" hidden="1">#REF!</definedName>
    <definedName name="BExAZ6SY0EU69GC3CWI5EOO0YLFG" localSheetId="11" hidden="1">#REF!</definedName>
    <definedName name="BExAZ6SY0EU69GC3CWI5EOO0YLFG" localSheetId="10" hidden="1">#REF!</definedName>
    <definedName name="BExAZ6SY0EU69GC3CWI5EOO0YLFG" localSheetId="9" hidden="1">#REF!</definedName>
    <definedName name="BExAZ6SY0EU69GC3CWI5EOO0YLFG" localSheetId="8" hidden="1">#REF!</definedName>
    <definedName name="BExAZ6SY0EU69GC3CWI5EOO0YLFG" localSheetId="7" hidden="1">#REF!</definedName>
    <definedName name="BExAZ6SY0EU69GC3CWI5EOO0YLFG" localSheetId="6" hidden="1">#REF!</definedName>
    <definedName name="BExAZ6SY0EU69GC3CWI5EOO0YLFG" localSheetId="3" hidden="1">#REF!</definedName>
    <definedName name="BExAZ6SY0EU69GC3CWI5EOO0YLFG" localSheetId="1" hidden="1">#REF!</definedName>
    <definedName name="BExAZ6SY0EU69GC3CWI5EOO0YLFG" hidden="1">#REF!</definedName>
    <definedName name="BExAZ6YEEBJV0PCKFE137K2Y3A8M" localSheetId="16" hidden="1">#REF!</definedName>
    <definedName name="BExAZ6YEEBJV0PCKFE137K2Y3A8M" localSheetId="15" hidden="1">#REF!</definedName>
    <definedName name="BExAZ6YEEBJV0PCKFE137K2Y3A8M" localSheetId="14" hidden="1">#REF!</definedName>
    <definedName name="BExAZ6YEEBJV0PCKFE137K2Y3A8M" localSheetId="13" hidden="1">#REF!</definedName>
    <definedName name="BExAZ6YEEBJV0PCKFE137K2Y3A8M" localSheetId="12" hidden="1">#REF!</definedName>
    <definedName name="BExAZ6YEEBJV0PCKFE137K2Y3A8M" localSheetId="11" hidden="1">#REF!</definedName>
    <definedName name="BExAZ6YEEBJV0PCKFE137K2Y3A8M" localSheetId="10" hidden="1">#REF!</definedName>
    <definedName name="BExAZ6YEEBJV0PCKFE137K2Y3A8M" localSheetId="9" hidden="1">#REF!</definedName>
    <definedName name="BExAZ6YEEBJV0PCKFE137K2Y3A8M" localSheetId="8" hidden="1">#REF!</definedName>
    <definedName name="BExAZ6YEEBJV0PCKFE137K2Y3A8M" localSheetId="7" hidden="1">#REF!</definedName>
    <definedName name="BExAZ6YEEBJV0PCKFE137K2Y3A8M" localSheetId="6" hidden="1">#REF!</definedName>
    <definedName name="BExAZ6YEEBJV0PCKFE137K2Y3A8M" localSheetId="3" hidden="1">#REF!</definedName>
    <definedName name="BExAZ6YEEBJV0PCKFE137K2Y3A8M" localSheetId="1" hidden="1">#REF!</definedName>
    <definedName name="BExAZ6YEEBJV0PCKFE137K2Y3A8M" hidden="1">#REF!</definedName>
    <definedName name="BExAZAP844MJ4GSAIYNYHQ7FECC3" localSheetId="16" hidden="1">#REF!</definedName>
    <definedName name="BExAZAP844MJ4GSAIYNYHQ7FECC3" localSheetId="15" hidden="1">#REF!</definedName>
    <definedName name="BExAZAP844MJ4GSAIYNYHQ7FECC3" localSheetId="14" hidden="1">#REF!</definedName>
    <definedName name="BExAZAP844MJ4GSAIYNYHQ7FECC3" localSheetId="13" hidden="1">#REF!</definedName>
    <definedName name="BExAZAP844MJ4GSAIYNYHQ7FECC3" localSheetId="12" hidden="1">#REF!</definedName>
    <definedName name="BExAZAP844MJ4GSAIYNYHQ7FECC3" localSheetId="11" hidden="1">#REF!</definedName>
    <definedName name="BExAZAP844MJ4GSAIYNYHQ7FECC3" localSheetId="10" hidden="1">#REF!</definedName>
    <definedName name="BExAZAP844MJ4GSAIYNYHQ7FECC3" localSheetId="9" hidden="1">#REF!</definedName>
    <definedName name="BExAZAP844MJ4GSAIYNYHQ7FECC3" localSheetId="8" hidden="1">#REF!</definedName>
    <definedName name="BExAZAP844MJ4GSAIYNYHQ7FECC3" localSheetId="7" hidden="1">#REF!</definedName>
    <definedName name="BExAZAP844MJ4GSAIYNYHQ7FECC3" localSheetId="6" hidden="1">#REF!</definedName>
    <definedName name="BExAZAP844MJ4GSAIYNYHQ7FECC3" localSheetId="3" hidden="1">#REF!</definedName>
    <definedName name="BExAZAP844MJ4GSAIYNYHQ7FECC3" localSheetId="1" hidden="1">#REF!</definedName>
    <definedName name="BExAZAP844MJ4GSAIYNYHQ7FECC3" hidden="1">#REF!</definedName>
    <definedName name="BExAZCNEGB4JYHC8CZ51KTN890US" localSheetId="16" hidden="1">#REF!</definedName>
    <definedName name="BExAZCNEGB4JYHC8CZ51KTN890US" localSheetId="15" hidden="1">#REF!</definedName>
    <definedName name="BExAZCNEGB4JYHC8CZ51KTN890US" localSheetId="14" hidden="1">#REF!</definedName>
    <definedName name="BExAZCNEGB4JYHC8CZ51KTN890US" localSheetId="13" hidden="1">#REF!</definedName>
    <definedName name="BExAZCNEGB4JYHC8CZ51KTN890US" localSheetId="12" hidden="1">#REF!</definedName>
    <definedName name="BExAZCNEGB4JYHC8CZ51KTN890US" localSheetId="11" hidden="1">#REF!</definedName>
    <definedName name="BExAZCNEGB4JYHC8CZ51KTN890US" localSheetId="10" hidden="1">#REF!</definedName>
    <definedName name="BExAZCNEGB4JYHC8CZ51KTN890US" localSheetId="9" hidden="1">#REF!</definedName>
    <definedName name="BExAZCNEGB4JYHC8CZ51KTN890US" localSheetId="8" hidden="1">#REF!</definedName>
    <definedName name="BExAZCNEGB4JYHC8CZ51KTN890US" localSheetId="7" hidden="1">#REF!</definedName>
    <definedName name="BExAZCNEGB4JYHC8CZ51KTN890US" localSheetId="6" hidden="1">#REF!</definedName>
    <definedName name="BExAZCNEGB4JYHC8CZ51KTN890US" localSheetId="3" hidden="1">#REF!</definedName>
    <definedName name="BExAZCNEGB4JYHC8CZ51KTN890US" localSheetId="1" hidden="1">#REF!</definedName>
    <definedName name="BExAZCNEGB4JYHC8CZ51KTN890US" hidden="1">#REF!</definedName>
    <definedName name="BExAZFCI302YFYRDJYQDWQQL0Q0O" localSheetId="16" hidden="1">#REF!</definedName>
    <definedName name="BExAZFCI302YFYRDJYQDWQQL0Q0O" localSheetId="15" hidden="1">#REF!</definedName>
    <definedName name="BExAZFCI302YFYRDJYQDWQQL0Q0O" localSheetId="14" hidden="1">#REF!</definedName>
    <definedName name="BExAZFCI302YFYRDJYQDWQQL0Q0O" localSheetId="13" hidden="1">#REF!</definedName>
    <definedName name="BExAZFCI302YFYRDJYQDWQQL0Q0O" localSheetId="12" hidden="1">#REF!</definedName>
    <definedName name="BExAZFCI302YFYRDJYQDWQQL0Q0O" localSheetId="11" hidden="1">#REF!</definedName>
    <definedName name="BExAZFCI302YFYRDJYQDWQQL0Q0O" localSheetId="10" hidden="1">#REF!</definedName>
    <definedName name="BExAZFCI302YFYRDJYQDWQQL0Q0O" localSheetId="9" hidden="1">#REF!</definedName>
    <definedName name="BExAZFCI302YFYRDJYQDWQQL0Q0O" localSheetId="8" hidden="1">#REF!</definedName>
    <definedName name="BExAZFCI302YFYRDJYQDWQQL0Q0O" localSheetId="7" hidden="1">#REF!</definedName>
    <definedName name="BExAZFCI302YFYRDJYQDWQQL0Q0O" localSheetId="6" hidden="1">#REF!</definedName>
    <definedName name="BExAZFCI302YFYRDJYQDWQQL0Q0O" localSheetId="3" hidden="1">#REF!</definedName>
    <definedName name="BExAZFCI302YFYRDJYQDWQQL0Q0O" localSheetId="1" hidden="1">#REF!</definedName>
    <definedName name="BExAZFCI302YFYRDJYQDWQQL0Q0O" hidden="1">#REF!</definedName>
    <definedName name="BExAZJE2UOL40XUAU2RB53X5K20P" localSheetId="16" hidden="1">#REF!</definedName>
    <definedName name="BExAZJE2UOL40XUAU2RB53X5K20P" localSheetId="15" hidden="1">#REF!</definedName>
    <definedName name="BExAZJE2UOL40XUAU2RB53X5K20P" localSheetId="14" hidden="1">#REF!</definedName>
    <definedName name="BExAZJE2UOL40XUAU2RB53X5K20P" localSheetId="13" hidden="1">#REF!</definedName>
    <definedName name="BExAZJE2UOL40XUAU2RB53X5K20P" localSheetId="12" hidden="1">#REF!</definedName>
    <definedName name="BExAZJE2UOL40XUAU2RB53X5K20P" localSheetId="11" hidden="1">#REF!</definedName>
    <definedName name="BExAZJE2UOL40XUAU2RB53X5K20P" localSheetId="10" hidden="1">#REF!</definedName>
    <definedName name="BExAZJE2UOL40XUAU2RB53X5K20P" localSheetId="9" hidden="1">#REF!</definedName>
    <definedName name="BExAZJE2UOL40XUAU2RB53X5K20P" localSheetId="8" hidden="1">#REF!</definedName>
    <definedName name="BExAZJE2UOL40XUAU2RB53X5K20P" localSheetId="7" hidden="1">#REF!</definedName>
    <definedName name="BExAZJE2UOL40XUAU2RB53X5K20P" localSheetId="6" hidden="1">#REF!</definedName>
    <definedName name="BExAZJE2UOL40XUAU2RB53X5K20P" localSheetId="3" hidden="1">#REF!</definedName>
    <definedName name="BExAZJE2UOL40XUAU2RB53X5K20P" localSheetId="1" hidden="1">#REF!</definedName>
    <definedName name="BExAZJE2UOL40XUAU2RB53X5K20P" hidden="1">#REF!</definedName>
    <definedName name="BExAZLHLST9OP89R1HJMC1POQG8H" localSheetId="16" hidden="1">#REF!</definedName>
    <definedName name="BExAZLHLST9OP89R1HJMC1POQG8H" localSheetId="15" hidden="1">#REF!</definedName>
    <definedName name="BExAZLHLST9OP89R1HJMC1POQG8H" localSheetId="14" hidden="1">#REF!</definedName>
    <definedName name="BExAZLHLST9OP89R1HJMC1POQG8H" localSheetId="13" hidden="1">#REF!</definedName>
    <definedName name="BExAZLHLST9OP89R1HJMC1POQG8H" localSheetId="12" hidden="1">#REF!</definedName>
    <definedName name="BExAZLHLST9OP89R1HJMC1POQG8H" localSheetId="11" hidden="1">#REF!</definedName>
    <definedName name="BExAZLHLST9OP89R1HJMC1POQG8H" localSheetId="10" hidden="1">#REF!</definedName>
    <definedName name="BExAZLHLST9OP89R1HJMC1POQG8H" localSheetId="9" hidden="1">#REF!</definedName>
    <definedName name="BExAZLHLST9OP89R1HJMC1POQG8H" localSheetId="8" hidden="1">#REF!</definedName>
    <definedName name="BExAZLHLST9OP89R1HJMC1POQG8H" localSheetId="7" hidden="1">#REF!</definedName>
    <definedName name="BExAZLHLST9OP89R1HJMC1POQG8H" localSheetId="6" hidden="1">#REF!</definedName>
    <definedName name="BExAZLHLST9OP89R1HJMC1POQG8H" localSheetId="3" hidden="1">#REF!</definedName>
    <definedName name="BExAZLHLST9OP89R1HJMC1POQG8H" localSheetId="1" hidden="1">#REF!</definedName>
    <definedName name="BExAZLHLST9OP89R1HJMC1POQG8H" hidden="1">#REF!</definedName>
    <definedName name="BExAZMDYMIAA7RX1BMCKU1VLBRGY" localSheetId="16" hidden="1">#REF!</definedName>
    <definedName name="BExAZMDYMIAA7RX1BMCKU1VLBRGY" localSheetId="15" hidden="1">#REF!</definedName>
    <definedName name="BExAZMDYMIAA7RX1BMCKU1VLBRGY" localSheetId="14" hidden="1">#REF!</definedName>
    <definedName name="BExAZMDYMIAA7RX1BMCKU1VLBRGY" localSheetId="13" hidden="1">#REF!</definedName>
    <definedName name="BExAZMDYMIAA7RX1BMCKU1VLBRGY" localSheetId="12" hidden="1">#REF!</definedName>
    <definedName name="BExAZMDYMIAA7RX1BMCKU1VLBRGY" localSheetId="11" hidden="1">#REF!</definedName>
    <definedName name="BExAZMDYMIAA7RX1BMCKU1VLBRGY" localSheetId="10" hidden="1">#REF!</definedName>
    <definedName name="BExAZMDYMIAA7RX1BMCKU1VLBRGY" localSheetId="9" hidden="1">#REF!</definedName>
    <definedName name="BExAZMDYMIAA7RX1BMCKU1VLBRGY" localSheetId="8" hidden="1">#REF!</definedName>
    <definedName name="BExAZMDYMIAA7RX1BMCKU1VLBRGY" localSheetId="7" hidden="1">#REF!</definedName>
    <definedName name="BExAZMDYMIAA7RX1BMCKU1VLBRGY" localSheetId="6" hidden="1">#REF!</definedName>
    <definedName name="BExAZMDYMIAA7RX1BMCKU1VLBRGY" localSheetId="3" hidden="1">#REF!</definedName>
    <definedName name="BExAZMDYMIAA7RX1BMCKU1VLBRGY" localSheetId="1" hidden="1">#REF!</definedName>
    <definedName name="BExAZMDYMIAA7RX1BMCKU1VLBRGY" hidden="1">#REF!</definedName>
    <definedName name="BExAZNL6BHI8DCQWXOX4I2P839UX" localSheetId="16" hidden="1">#REF!</definedName>
    <definedName name="BExAZNL6BHI8DCQWXOX4I2P839UX" localSheetId="15" hidden="1">#REF!</definedName>
    <definedName name="BExAZNL6BHI8DCQWXOX4I2P839UX" localSheetId="14" hidden="1">#REF!</definedName>
    <definedName name="BExAZNL6BHI8DCQWXOX4I2P839UX" localSheetId="13" hidden="1">#REF!</definedName>
    <definedName name="BExAZNL6BHI8DCQWXOX4I2P839UX" localSheetId="12" hidden="1">#REF!</definedName>
    <definedName name="BExAZNL6BHI8DCQWXOX4I2P839UX" localSheetId="11" hidden="1">#REF!</definedName>
    <definedName name="BExAZNL6BHI8DCQWXOX4I2P839UX" localSheetId="10" hidden="1">#REF!</definedName>
    <definedName name="BExAZNL6BHI8DCQWXOX4I2P839UX" localSheetId="9" hidden="1">#REF!</definedName>
    <definedName name="BExAZNL6BHI8DCQWXOX4I2P839UX" localSheetId="8" hidden="1">#REF!</definedName>
    <definedName name="BExAZNL6BHI8DCQWXOX4I2P839UX" localSheetId="7" hidden="1">#REF!</definedName>
    <definedName name="BExAZNL6BHI8DCQWXOX4I2P839UX" localSheetId="6" hidden="1">#REF!</definedName>
    <definedName name="BExAZNL6BHI8DCQWXOX4I2P839UX" localSheetId="3" hidden="1">#REF!</definedName>
    <definedName name="BExAZNL6BHI8DCQWXOX4I2P839UX" localSheetId="1" hidden="1">#REF!</definedName>
    <definedName name="BExAZNL6BHI8DCQWXOX4I2P839UX" hidden="1">#REF!</definedName>
    <definedName name="BExAZRMWSONMCG9KDUM4KAQ7BONM" localSheetId="16" hidden="1">#REF!</definedName>
    <definedName name="BExAZRMWSONMCG9KDUM4KAQ7BONM" localSheetId="15" hidden="1">#REF!</definedName>
    <definedName name="BExAZRMWSONMCG9KDUM4KAQ7BONM" localSheetId="14" hidden="1">#REF!</definedName>
    <definedName name="BExAZRMWSONMCG9KDUM4KAQ7BONM" localSheetId="13" hidden="1">#REF!</definedName>
    <definedName name="BExAZRMWSONMCG9KDUM4KAQ7BONM" localSheetId="12" hidden="1">#REF!</definedName>
    <definedName name="BExAZRMWSONMCG9KDUM4KAQ7BONM" localSheetId="11" hidden="1">#REF!</definedName>
    <definedName name="BExAZRMWSONMCG9KDUM4KAQ7BONM" localSheetId="10" hidden="1">#REF!</definedName>
    <definedName name="BExAZRMWSONMCG9KDUM4KAQ7BONM" localSheetId="9" hidden="1">#REF!</definedName>
    <definedName name="BExAZRMWSONMCG9KDUM4KAQ7BONM" localSheetId="8" hidden="1">#REF!</definedName>
    <definedName name="BExAZRMWSONMCG9KDUM4KAQ7BONM" localSheetId="7" hidden="1">#REF!</definedName>
    <definedName name="BExAZRMWSONMCG9KDUM4KAQ7BONM" localSheetId="6" hidden="1">#REF!</definedName>
    <definedName name="BExAZRMWSONMCG9KDUM4KAQ7BONM" localSheetId="3" hidden="1">#REF!</definedName>
    <definedName name="BExAZRMWSONMCG9KDUM4KAQ7BONM" localSheetId="1" hidden="1">#REF!</definedName>
    <definedName name="BExAZRMWSONMCG9KDUM4KAQ7BONM" hidden="1">#REF!</definedName>
    <definedName name="BExAZSOJNQ5N3LM4XA17IH7NIY7G" localSheetId="16" hidden="1">#REF!</definedName>
    <definedName name="BExAZSOJNQ5N3LM4XA17IH7NIY7G" localSheetId="15" hidden="1">#REF!</definedName>
    <definedName name="BExAZSOJNQ5N3LM4XA17IH7NIY7G" localSheetId="14" hidden="1">#REF!</definedName>
    <definedName name="BExAZSOJNQ5N3LM4XA17IH7NIY7G" localSheetId="13" hidden="1">#REF!</definedName>
    <definedName name="BExAZSOJNQ5N3LM4XA17IH7NIY7G" localSheetId="12" hidden="1">#REF!</definedName>
    <definedName name="BExAZSOJNQ5N3LM4XA17IH7NIY7G" localSheetId="11" hidden="1">#REF!</definedName>
    <definedName name="BExAZSOJNQ5N3LM4XA17IH7NIY7G" localSheetId="10" hidden="1">#REF!</definedName>
    <definedName name="BExAZSOJNQ5N3LM4XA17IH7NIY7G" localSheetId="9" hidden="1">#REF!</definedName>
    <definedName name="BExAZSOJNQ5N3LM4XA17IH7NIY7G" localSheetId="8" hidden="1">#REF!</definedName>
    <definedName name="BExAZSOJNQ5N3LM4XA17IH7NIY7G" localSheetId="7" hidden="1">#REF!</definedName>
    <definedName name="BExAZSOJNQ5N3LM4XA17IH7NIY7G" localSheetId="6" hidden="1">#REF!</definedName>
    <definedName name="BExAZSOJNQ5N3LM4XA17IH7NIY7G" localSheetId="3" hidden="1">#REF!</definedName>
    <definedName name="BExAZSOJNQ5N3LM4XA17IH7NIY7G" localSheetId="1" hidden="1">#REF!</definedName>
    <definedName name="BExAZSOJNQ5N3LM4XA17IH7NIY7G" hidden="1">#REF!</definedName>
    <definedName name="BExAZTFG4SJRG4TW6JXRF7N08JFI" localSheetId="16" hidden="1">#REF!</definedName>
    <definedName name="BExAZTFG4SJRG4TW6JXRF7N08JFI" localSheetId="15" hidden="1">#REF!</definedName>
    <definedName name="BExAZTFG4SJRG4TW6JXRF7N08JFI" localSheetId="14" hidden="1">#REF!</definedName>
    <definedName name="BExAZTFG4SJRG4TW6JXRF7N08JFI" localSheetId="13" hidden="1">#REF!</definedName>
    <definedName name="BExAZTFG4SJRG4TW6JXRF7N08JFI" localSheetId="12" hidden="1">#REF!</definedName>
    <definedName name="BExAZTFG4SJRG4TW6JXRF7N08JFI" localSheetId="11" hidden="1">#REF!</definedName>
    <definedName name="BExAZTFG4SJRG4TW6JXRF7N08JFI" localSheetId="10" hidden="1">#REF!</definedName>
    <definedName name="BExAZTFG4SJRG4TW6JXRF7N08JFI" localSheetId="9" hidden="1">#REF!</definedName>
    <definedName name="BExAZTFG4SJRG4TW6JXRF7N08JFI" localSheetId="8" hidden="1">#REF!</definedName>
    <definedName name="BExAZTFG4SJRG4TW6JXRF7N08JFI" localSheetId="7" hidden="1">#REF!</definedName>
    <definedName name="BExAZTFG4SJRG4TW6JXRF7N08JFI" localSheetId="6" hidden="1">#REF!</definedName>
    <definedName name="BExAZTFG4SJRG4TW6JXRF7N08JFI" localSheetId="3" hidden="1">#REF!</definedName>
    <definedName name="BExAZTFG4SJRG4TW6JXRF7N08JFI" localSheetId="1" hidden="1">#REF!</definedName>
    <definedName name="BExAZTFG4SJRG4TW6JXRF7N08JFI" hidden="1">#REF!</definedName>
    <definedName name="BExAZUS4A8OHDZK0MWAOCCCKTH73" localSheetId="16" hidden="1">#REF!</definedName>
    <definedName name="BExAZUS4A8OHDZK0MWAOCCCKTH73" localSheetId="15" hidden="1">#REF!</definedName>
    <definedName name="BExAZUS4A8OHDZK0MWAOCCCKTH73" localSheetId="14" hidden="1">#REF!</definedName>
    <definedName name="BExAZUS4A8OHDZK0MWAOCCCKTH73" localSheetId="13" hidden="1">#REF!</definedName>
    <definedName name="BExAZUS4A8OHDZK0MWAOCCCKTH73" localSheetId="12" hidden="1">#REF!</definedName>
    <definedName name="BExAZUS4A8OHDZK0MWAOCCCKTH73" localSheetId="11" hidden="1">#REF!</definedName>
    <definedName name="BExAZUS4A8OHDZK0MWAOCCCKTH73" localSheetId="10" hidden="1">#REF!</definedName>
    <definedName name="BExAZUS4A8OHDZK0MWAOCCCKTH73" localSheetId="9" hidden="1">#REF!</definedName>
    <definedName name="BExAZUS4A8OHDZK0MWAOCCCKTH73" localSheetId="8" hidden="1">#REF!</definedName>
    <definedName name="BExAZUS4A8OHDZK0MWAOCCCKTH73" localSheetId="7" hidden="1">#REF!</definedName>
    <definedName name="BExAZUS4A8OHDZK0MWAOCCCKTH73" localSheetId="6" hidden="1">#REF!</definedName>
    <definedName name="BExAZUS4A8OHDZK0MWAOCCCKTH73" localSheetId="3" hidden="1">#REF!</definedName>
    <definedName name="BExAZUS4A8OHDZK0MWAOCCCKTH73" localSheetId="1" hidden="1">#REF!</definedName>
    <definedName name="BExAZUS4A8OHDZK0MWAOCCCKTH73" hidden="1">#REF!</definedName>
    <definedName name="BExAZX6FECVK3E07KXM2XPYKGM6U" localSheetId="16" hidden="1">#REF!</definedName>
    <definedName name="BExAZX6FECVK3E07KXM2XPYKGM6U" localSheetId="15" hidden="1">#REF!</definedName>
    <definedName name="BExAZX6FECVK3E07KXM2XPYKGM6U" localSheetId="14" hidden="1">#REF!</definedName>
    <definedName name="BExAZX6FECVK3E07KXM2XPYKGM6U" localSheetId="13" hidden="1">#REF!</definedName>
    <definedName name="BExAZX6FECVK3E07KXM2XPYKGM6U" localSheetId="12" hidden="1">#REF!</definedName>
    <definedName name="BExAZX6FECVK3E07KXM2XPYKGM6U" localSheetId="11" hidden="1">#REF!</definedName>
    <definedName name="BExAZX6FECVK3E07KXM2XPYKGM6U" localSheetId="10" hidden="1">#REF!</definedName>
    <definedName name="BExAZX6FECVK3E07KXM2XPYKGM6U" localSheetId="9" hidden="1">#REF!</definedName>
    <definedName name="BExAZX6FECVK3E07KXM2XPYKGM6U" localSheetId="8" hidden="1">#REF!</definedName>
    <definedName name="BExAZX6FECVK3E07KXM2XPYKGM6U" localSheetId="7" hidden="1">#REF!</definedName>
    <definedName name="BExAZX6FECVK3E07KXM2XPYKGM6U" localSheetId="6" hidden="1">#REF!</definedName>
    <definedName name="BExAZX6FECVK3E07KXM2XPYKGM6U" localSheetId="3" hidden="1">#REF!</definedName>
    <definedName name="BExAZX6FECVK3E07KXM2XPYKGM6U" localSheetId="1" hidden="1">#REF!</definedName>
    <definedName name="BExAZX6FECVK3E07KXM2XPYKGM6U" hidden="1">#REF!</definedName>
    <definedName name="BExB012NJ8GASTNNPBRRFTLHIOC9" localSheetId="16" hidden="1">#REF!</definedName>
    <definedName name="BExB012NJ8GASTNNPBRRFTLHIOC9" localSheetId="15" hidden="1">#REF!</definedName>
    <definedName name="BExB012NJ8GASTNNPBRRFTLHIOC9" localSheetId="14" hidden="1">#REF!</definedName>
    <definedName name="BExB012NJ8GASTNNPBRRFTLHIOC9" localSheetId="13" hidden="1">#REF!</definedName>
    <definedName name="BExB012NJ8GASTNNPBRRFTLHIOC9" localSheetId="12" hidden="1">#REF!</definedName>
    <definedName name="BExB012NJ8GASTNNPBRRFTLHIOC9" localSheetId="11" hidden="1">#REF!</definedName>
    <definedName name="BExB012NJ8GASTNNPBRRFTLHIOC9" localSheetId="10" hidden="1">#REF!</definedName>
    <definedName name="BExB012NJ8GASTNNPBRRFTLHIOC9" localSheetId="9" hidden="1">#REF!</definedName>
    <definedName name="BExB012NJ8GASTNNPBRRFTLHIOC9" localSheetId="8" hidden="1">#REF!</definedName>
    <definedName name="BExB012NJ8GASTNNPBRRFTLHIOC9" localSheetId="7" hidden="1">#REF!</definedName>
    <definedName name="BExB012NJ8GASTNNPBRRFTLHIOC9" localSheetId="6" hidden="1">#REF!</definedName>
    <definedName name="BExB012NJ8GASTNNPBRRFTLHIOC9" localSheetId="3" hidden="1">#REF!</definedName>
    <definedName name="BExB012NJ8GASTNNPBRRFTLHIOC9" localSheetId="1" hidden="1">#REF!</definedName>
    <definedName name="BExB012NJ8GASTNNPBRRFTLHIOC9" hidden="1">#REF!</definedName>
    <definedName name="BExB072HHXVMUC0VYNGG48GRSH5Q" localSheetId="16" hidden="1">#REF!</definedName>
    <definedName name="BExB072HHXVMUC0VYNGG48GRSH5Q" localSheetId="15" hidden="1">#REF!</definedName>
    <definedName name="BExB072HHXVMUC0VYNGG48GRSH5Q" localSheetId="14" hidden="1">#REF!</definedName>
    <definedName name="BExB072HHXVMUC0VYNGG48GRSH5Q" localSheetId="13" hidden="1">#REF!</definedName>
    <definedName name="BExB072HHXVMUC0VYNGG48GRSH5Q" localSheetId="12" hidden="1">#REF!</definedName>
    <definedName name="BExB072HHXVMUC0VYNGG48GRSH5Q" localSheetId="11" hidden="1">#REF!</definedName>
    <definedName name="BExB072HHXVMUC0VYNGG48GRSH5Q" localSheetId="10" hidden="1">#REF!</definedName>
    <definedName name="BExB072HHXVMUC0VYNGG48GRSH5Q" localSheetId="9" hidden="1">#REF!</definedName>
    <definedName name="BExB072HHXVMUC0VYNGG48GRSH5Q" localSheetId="8" hidden="1">#REF!</definedName>
    <definedName name="BExB072HHXVMUC0VYNGG48GRSH5Q" localSheetId="7" hidden="1">#REF!</definedName>
    <definedName name="BExB072HHXVMUC0VYNGG48GRSH5Q" localSheetId="6" hidden="1">#REF!</definedName>
    <definedName name="BExB072HHXVMUC0VYNGG48GRSH5Q" localSheetId="3" hidden="1">#REF!</definedName>
    <definedName name="BExB072HHXVMUC0VYNGG48GRSH5Q" localSheetId="1" hidden="1">#REF!</definedName>
    <definedName name="BExB072HHXVMUC0VYNGG48GRSH5Q" hidden="1">#REF!</definedName>
    <definedName name="BExB0FRDEYDEUEAB1W8KD6D965XA" localSheetId="16" hidden="1">#REF!</definedName>
    <definedName name="BExB0FRDEYDEUEAB1W8KD6D965XA" localSheetId="15" hidden="1">#REF!</definedName>
    <definedName name="BExB0FRDEYDEUEAB1W8KD6D965XA" localSheetId="14" hidden="1">#REF!</definedName>
    <definedName name="BExB0FRDEYDEUEAB1W8KD6D965XA" localSheetId="13" hidden="1">#REF!</definedName>
    <definedName name="BExB0FRDEYDEUEAB1W8KD6D965XA" localSheetId="12" hidden="1">#REF!</definedName>
    <definedName name="BExB0FRDEYDEUEAB1W8KD6D965XA" localSheetId="11" hidden="1">#REF!</definedName>
    <definedName name="BExB0FRDEYDEUEAB1W8KD6D965XA" localSheetId="10" hidden="1">#REF!</definedName>
    <definedName name="BExB0FRDEYDEUEAB1W8KD6D965XA" localSheetId="9" hidden="1">#REF!</definedName>
    <definedName name="BExB0FRDEYDEUEAB1W8KD6D965XA" localSheetId="8" hidden="1">#REF!</definedName>
    <definedName name="BExB0FRDEYDEUEAB1W8KD6D965XA" localSheetId="7" hidden="1">#REF!</definedName>
    <definedName name="BExB0FRDEYDEUEAB1W8KD6D965XA" localSheetId="6" hidden="1">#REF!</definedName>
    <definedName name="BExB0FRDEYDEUEAB1W8KD6D965XA" localSheetId="3" hidden="1">#REF!</definedName>
    <definedName name="BExB0FRDEYDEUEAB1W8KD6D965XA" localSheetId="1" hidden="1">#REF!</definedName>
    <definedName name="BExB0FRDEYDEUEAB1W8KD6D965XA" hidden="1">#REF!</definedName>
    <definedName name="BExB0GIGLDV7P55ZR51C0HG15PA2" localSheetId="16" hidden="1">#REF!</definedName>
    <definedName name="BExB0GIGLDV7P55ZR51C0HG15PA2" localSheetId="15" hidden="1">#REF!</definedName>
    <definedName name="BExB0GIGLDV7P55ZR51C0HG15PA2" localSheetId="14" hidden="1">#REF!</definedName>
    <definedName name="BExB0GIGLDV7P55ZR51C0HG15PA2" localSheetId="13" hidden="1">#REF!</definedName>
    <definedName name="BExB0GIGLDV7P55ZR51C0HG15PA2" localSheetId="12" hidden="1">#REF!</definedName>
    <definedName name="BExB0GIGLDV7P55ZR51C0HG15PA2" localSheetId="11" hidden="1">#REF!</definedName>
    <definedName name="BExB0GIGLDV7P55ZR51C0HG15PA2" localSheetId="10" hidden="1">#REF!</definedName>
    <definedName name="BExB0GIGLDV7P55ZR51C0HG15PA2" localSheetId="9" hidden="1">#REF!</definedName>
    <definedName name="BExB0GIGLDV7P55ZR51C0HG15PA2" localSheetId="8" hidden="1">#REF!</definedName>
    <definedName name="BExB0GIGLDV7P55ZR51C0HG15PA2" localSheetId="7" hidden="1">#REF!</definedName>
    <definedName name="BExB0GIGLDV7P55ZR51C0HG15PA2" localSheetId="6" hidden="1">#REF!</definedName>
    <definedName name="BExB0GIGLDV7P55ZR51C0HG15PA2" localSheetId="3" hidden="1">#REF!</definedName>
    <definedName name="BExB0GIGLDV7P55ZR51C0HG15PA2" localSheetId="1" hidden="1">#REF!</definedName>
    <definedName name="BExB0GIGLDV7P55ZR51C0HG15PA2" hidden="1">#REF!</definedName>
    <definedName name="BExB0KPCN7YJORQAYUCF4YKIKPMC" localSheetId="16" hidden="1">#REF!</definedName>
    <definedName name="BExB0KPCN7YJORQAYUCF4YKIKPMC" localSheetId="15" hidden="1">#REF!</definedName>
    <definedName name="BExB0KPCN7YJORQAYUCF4YKIKPMC" localSheetId="14" hidden="1">#REF!</definedName>
    <definedName name="BExB0KPCN7YJORQAYUCF4YKIKPMC" localSheetId="13" hidden="1">#REF!</definedName>
    <definedName name="BExB0KPCN7YJORQAYUCF4YKIKPMC" localSheetId="12" hidden="1">#REF!</definedName>
    <definedName name="BExB0KPCN7YJORQAYUCF4YKIKPMC" localSheetId="11" hidden="1">#REF!</definedName>
    <definedName name="BExB0KPCN7YJORQAYUCF4YKIKPMC" localSheetId="10" hidden="1">#REF!</definedName>
    <definedName name="BExB0KPCN7YJORQAYUCF4YKIKPMC" localSheetId="9" hidden="1">#REF!</definedName>
    <definedName name="BExB0KPCN7YJORQAYUCF4YKIKPMC" localSheetId="8" hidden="1">#REF!</definedName>
    <definedName name="BExB0KPCN7YJORQAYUCF4YKIKPMC" localSheetId="7" hidden="1">#REF!</definedName>
    <definedName name="BExB0KPCN7YJORQAYUCF4YKIKPMC" localSheetId="6" hidden="1">#REF!</definedName>
    <definedName name="BExB0KPCN7YJORQAYUCF4YKIKPMC" localSheetId="3" hidden="1">#REF!</definedName>
    <definedName name="BExB0KPCN7YJORQAYUCF4YKIKPMC" localSheetId="1" hidden="1">#REF!</definedName>
    <definedName name="BExB0KPCN7YJORQAYUCF4YKIKPMC" hidden="1">#REF!</definedName>
    <definedName name="BExB0VHQD6ORZS0MIC86QWHCE4UC" localSheetId="16" hidden="1">#REF!</definedName>
    <definedName name="BExB0VHQD6ORZS0MIC86QWHCE4UC" localSheetId="15" hidden="1">#REF!</definedName>
    <definedName name="BExB0VHQD6ORZS0MIC86QWHCE4UC" localSheetId="14" hidden="1">#REF!</definedName>
    <definedName name="BExB0VHQD6ORZS0MIC86QWHCE4UC" localSheetId="13" hidden="1">#REF!</definedName>
    <definedName name="BExB0VHQD6ORZS0MIC86QWHCE4UC" localSheetId="12" hidden="1">#REF!</definedName>
    <definedName name="BExB0VHQD6ORZS0MIC86QWHCE4UC" localSheetId="11" hidden="1">#REF!</definedName>
    <definedName name="BExB0VHQD6ORZS0MIC86QWHCE4UC" localSheetId="10" hidden="1">#REF!</definedName>
    <definedName name="BExB0VHQD6ORZS0MIC86QWHCE4UC" localSheetId="9" hidden="1">#REF!</definedName>
    <definedName name="BExB0VHQD6ORZS0MIC86QWHCE4UC" localSheetId="8" hidden="1">#REF!</definedName>
    <definedName name="BExB0VHQD6ORZS0MIC86QWHCE4UC" localSheetId="7" hidden="1">#REF!</definedName>
    <definedName name="BExB0VHQD6ORZS0MIC86QWHCE4UC" localSheetId="6" hidden="1">#REF!</definedName>
    <definedName name="BExB0VHQD6ORZS0MIC86QWHCE4UC" localSheetId="3" hidden="1">#REF!</definedName>
    <definedName name="BExB0VHQD6ORZS0MIC86QWHCE4UC" localSheetId="1" hidden="1">#REF!</definedName>
    <definedName name="BExB0VHQD6ORZS0MIC86QWHCE4UC" hidden="1">#REF!</definedName>
    <definedName name="BExB0WE4PI3NOBXXVO9CTEN4DIU2" localSheetId="16" hidden="1">#REF!</definedName>
    <definedName name="BExB0WE4PI3NOBXXVO9CTEN4DIU2" localSheetId="15" hidden="1">#REF!</definedName>
    <definedName name="BExB0WE4PI3NOBXXVO9CTEN4DIU2" localSheetId="14" hidden="1">#REF!</definedName>
    <definedName name="BExB0WE4PI3NOBXXVO9CTEN4DIU2" localSheetId="13" hidden="1">#REF!</definedName>
    <definedName name="BExB0WE4PI3NOBXXVO9CTEN4DIU2" localSheetId="12" hidden="1">#REF!</definedName>
    <definedName name="BExB0WE4PI3NOBXXVO9CTEN4DIU2" localSheetId="11" hidden="1">#REF!</definedName>
    <definedName name="BExB0WE4PI3NOBXXVO9CTEN4DIU2" localSheetId="10" hidden="1">#REF!</definedName>
    <definedName name="BExB0WE4PI3NOBXXVO9CTEN4DIU2" localSheetId="9" hidden="1">#REF!</definedName>
    <definedName name="BExB0WE4PI3NOBXXVO9CTEN4DIU2" localSheetId="8" hidden="1">#REF!</definedName>
    <definedName name="BExB0WE4PI3NOBXXVO9CTEN4DIU2" localSheetId="7" hidden="1">#REF!</definedName>
    <definedName name="BExB0WE4PI3NOBXXVO9CTEN4DIU2" localSheetId="6" hidden="1">#REF!</definedName>
    <definedName name="BExB0WE4PI3NOBXXVO9CTEN4DIU2" localSheetId="3" hidden="1">#REF!</definedName>
    <definedName name="BExB0WE4PI3NOBXXVO9CTEN4DIU2" localSheetId="1" hidden="1">#REF!</definedName>
    <definedName name="BExB0WE4PI3NOBXXVO9CTEN4DIU2" hidden="1">#REF!</definedName>
    <definedName name="BExB0Z8O1CQF2CWFBBHE8SNISDAO" localSheetId="16" hidden="1">#REF!</definedName>
    <definedName name="BExB0Z8O1CQF2CWFBBHE8SNISDAO" localSheetId="15" hidden="1">#REF!</definedName>
    <definedName name="BExB0Z8O1CQF2CWFBBHE8SNISDAO" localSheetId="14" hidden="1">#REF!</definedName>
    <definedName name="BExB0Z8O1CQF2CWFBBHE8SNISDAO" localSheetId="13" hidden="1">#REF!</definedName>
    <definedName name="BExB0Z8O1CQF2CWFBBHE8SNISDAO" localSheetId="12" hidden="1">#REF!</definedName>
    <definedName name="BExB0Z8O1CQF2CWFBBHE8SNISDAO" localSheetId="11" hidden="1">#REF!</definedName>
    <definedName name="BExB0Z8O1CQF2CWFBBHE8SNISDAO" localSheetId="10" hidden="1">#REF!</definedName>
    <definedName name="BExB0Z8O1CQF2CWFBBHE8SNISDAO" localSheetId="9" hidden="1">#REF!</definedName>
    <definedName name="BExB0Z8O1CQF2CWFBBHE8SNISDAO" localSheetId="8" hidden="1">#REF!</definedName>
    <definedName name="BExB0Z8O1CQF2CWFBBHE8SNISDAO" localSheetId="7" hidden="1">#REF!</definedName>
    <definedName name="BExB0Z8O1CQF2CWFBBHE8SNISDAO" localSheetId="6" hidden="1">#REF!</definedName>
    <definedName name="BExB0Z8O1CQF2CWFBBHE8SNISDAO" localSheetId="3" hidden="1">#REF!</definedName>
    <definedName name="BExB0Z8O1CQF2CWFBBHE8SNISDAO" localSheetId="1" hidden="1">#REF!</definedName>
    <definedName name="BExB0Z8O1CQF2CWFBBHE8SNISDAO" hidden="1">#REF!</definedName>
    <definedName name="BExB10QNIVITUYS55OAEKK3VLJFE" localSheetId="16" hidden="1">#REF!</definedName>
    <definedName name="BExB10QNIVITUYS55OAEKK3VLJFE" localSheetId="15" hidden="1">#REF!</definedName>
    <definedName name="BExB10QNIVITUYS55OAEKK3VLJFE" localSheetId="14" hidden="1">#REF!</definedName>
    <definedName name="BExB10QNIVITUYS55OAEKK3VLJFE" localSheetId="13" hidden="1">#REF!</definedName>
    <definedName name="BExB10QNIVITUYS55OAEKK3VLJFE" localSheetId="12" hidden="1">#REF!</definedName>
    <definedName name="BExB10QNIVITUYS55OAEKK3VLJFE" localSheetId="11" hidden="1">#REF!</definedName>
    <definedName name="BExB10QNIVITUYS55OAEKK3VLJFE" localSheetId="10" hidden="1">#REF!</definedName>
    <definedName name="BExB10QNIVITUYS55OAEKK3VLJFE" localSheetId="9" hidden="1">#REF!</definedName>
    <definedName name="BExB10QNIVITUYS55OAEKK3VLJFE" localSheetId="8" hidden="1">#REF!</definedName>
    <definedName name="BExB10QNIVITUYS55OAEKK3VLJFE" localSheetId="7" hidden="1">#REF!</definedName>
    <definedName name="BExB10QNIVITUYS55OAEKK3VLJFE" localSheetId="6" hidden="1">#REF!</definedName>
    <definedName name="BExB10QNIVITUYS55OAEKK3VLJFE" localSheetId="3" hidden="1">#REF!</definedName>
    <definedName name="BExB10QNIVITUYS55OAEKK3VLJFE" localSheetId="1" hidden="1">#REF!</definedName>
    <definedName name="BExB10QNIVITUYS55OAEKK3VLJFE" hidden="1">#REF!</definedName>
    <definedName name="BExB15ZDRY4CIJ911DONP0KCY9KU" localSheetId="16" hidden="1">#REF!</definedName>
    <definedName name="BExB15ZDRY4CIJ911DONP0KCY9KU" localSheetId="15" hidden="1">#REF!</definedName>
    <definedName name="BExB15ZDRY4CIJ911DONP0KCY9KU" localSheetId="14" hidden="1">#REF!</definedName>
    <definedName name="BExB15ZDRY4CIJ911DONP0KCY9KU" localSheetId="13" hidden="1">#REF!</definedName>
    <definedName name="BExB15ZDRY4CIJ911DONP0KCY9KU" localSheetId="12" hidden="1">#REF!</definedName>
    <definedName name="BExB15ZDRY4CIJ911DONP0KCY9KU" localSheetId="11" hidden="1">#REF!</definedName>
    <definedName name="BExB15ZDRY4CIJ911DONP0KCY9KU" localSheetId="10" hidden="1">#REF!</definedName>
    <definedName name="BExB15ZDRY4CIJ911DONP0KCY9KU" localSheetId="9" hidden="1">#REF!</definedName>
    <definedName name="BExB15ZDRY4CIJ911DONP0KCY9KU" localSheetId="8" hidden="1">#REF!</definedName>
    <definedName name="BExB15ZDRY4CIJ911DONP0KCY9KU" localSheetId="7" hidden="1">#REF!</definedName>
    <definedName name="BExB15ZDRY4CIJ911DONP0KCY9KU" localSheetId="6" hidden="1">#REF!</definedName>
    <definedName name="BExB15ZDRY4CIJ911DONP0KCY9KU" localSheetId="3" hidden="1">#REF!</definedName>
    <definedName name="BExB15ZDRY4CIJ911DONP0KCY9KU" localSheetId="1" hidden="1">#REF!</definedName>
    <definedName name="BExB15ZDRY4CIJ911DONP0KCY9KU" hidden="1">#REF!</definedName>
    <definedName name="BExB16VQY0O0RLZYJFU3OFEONVTE" localSheetId="16" hidden="1">#REF!</definedName>
    <definedName name="BExB16VQY0O0RLZYJFU3OFEONVTE" localSheetId="15" hidden="1">#REF!</definedName>
    <definedName name="BExB16VQY0O0RLZYJFU3OFEONVTE" localSheetId="14" hidden="1">#REF!</definedName>
    <definedName name="BExB16VQY0O0RLZYJFU3OFEONVTE" localSheetId="13" hidden="1">#REF!</definedName>
    <definedName name="BExB16VQY0O0RLZYJFU3OFEONVTE" localSheetId="12" hidden="1">#REF!</definedName>
    <definedName name="BExB16VQY0O0RLZYJFU3OFEONVTE" localSheetId="11" hidden="1">#REF!</definedName>
    <definedName name="BExB16VQY0O0RLZYJFU3OFEONVTE" localSheetId="10" hidden="1">#REF!</definedName>
    <definedName name="BExB16VQY0O0RLZYJFU3OFEONVTE" localSheetId="9" hidden="1">#REF!</definedName>
    <definedName name="BExB16VQY0O0RLZYJFU3OFEONVTE" localSheetId="8" hidden="1">#REF!</definedName>
    <definedName name="BExB16VQY0O0RLZYJFU3OFEONVTE" localSheetId="7" hidden="1">#REF!</definedName>
    <definedName name="BExB16VQY0O0RLZYJFU3OFEONVTE" localSheetId="6" hidden="1">#REF!</definedName>
    <definedName name="BExB16VQY0O0RLZYJFU3OFEONVTE" localSheetId="3" hidden="1">#REF!</definedName>
    <definedName name="BExB16VQY0O0RLZYJFU3OFEONVTE" localSheetId="1" hidden="1">#REF!</definedName>
    <definedName name="BExB16VQY0O0RLZYJFU3OFEONVTE" hidden="1">#REF!</definedName>
    <definedName name="BExB1FKNY2UO4W5FUGFHJOA2WFGG" localSheetId="16" hidden="1">#REF!</definedName>
    <definedName name="BExB1FKNY2UO4W5FUGFHJOA2WFGG" localSheetId="15" hidden="1">#REF!</definedName>
    <definedName name="BExB1FKNY2UO4W5FUGFHJOA2WFGG" localSheetId="14" hidden="1">#REF!</definedName>
    <definedName name="BExB1FKNY2UO4W5FUGFHJOA2WFGG" localSheetId="13" hidden="1">#REF!</definedName>
    <definedName name="BExB1FKNY2UO4W5FUGFHJOA2WFGG" localSheetId="12" hidden="1">#REF!</definedName>
    <definedName name="BExB1FKNY2UO4W5FUGFHJOA2WFGG" localSheetId="11" hidden="1">#REF!</definedName>
    <definedName name="BExB1FKNY2UO4W5FUGFHJOA2WFGG" localSheetId="10" hidden="1">#REF!</definedName>
    <definedName name="BExB1FKNY2UO4W5FUGFHJOA2WFGG" localSheetId="9" hidden="1">#REF!</definedName>
    <definedName name="BExB1FKNY2UO4W5FUGFHJOA2WFGG" localSheetId="8" hidden="1">#REF!</definedName>
    <definedName name="BExB1FKNY2UO4W5FUGFHJOA2WFGG" localSheetId="7" hidden="1">#REF!</definedName>
    <definedName name="BExB1FKNY2UO4W5FUGFHJOA2WFGG" localSheetId="6" hidden="1">#REF!</definedName>
    <definedName name="BExB1FKNY2UO4W5FUGFHJOA2WFGG" localSheetId="3" hidden="1">#REF!</definedName>
    <definedName name="BExB1FKNY2UO4W5FUGFHJOA2WFGG" localSheetId="1" hidden="1">#REF!</definedName>
    <definedName name="BExB1FKNY2UO4W5FUGFHJOA2WFGG" hidden="1">#REF!</definedName>
    <definedName name="BExB1GMD0PIDGTFBGQOPRWQSP9I4" localSheetId="16" hidden="1">#REF!</definedName>
    <definedName name="BExB1GMD0PIDGTFBGQOPRWQSP9I4" localSheetId="15" hidden="1">#REF!</definedName>
    <definedName name="BExB1GMD0PIDGTFBGQOPRWQSP9I4" localSheetId="14" hidden="1">#REF!</definedName>
    <definedName name="BExB1GMD0PIDGTFBGQOPRWQSP9I4" localSheetId="13" hidden="1">#REF!</definedName>
    <definedName name="BExB1GMD0PIDGTFBGQOPRWQSP9I4" localSheetId="12" hidden="1">#REF!</definedName>
    <definedName name="BExB1GMD0PIDGTFBGQOPRWQSP9I4" localSheetId="11" hidden="1">#REF!</definedName>
    <definedName name="BExB1GMD0PIDGTFBGQOPRWQSP9I4" localSheetId="10" hidden="1">#REF!</definedName>
    <definedName name="BExB1GMD0PIDGTFBGQOPRWQSP9I4" localSheetId="9" hidden="1">#REF!</definedName>
    <definedName name="BExB1GMD0PIDGTFBGQOPRWQSP9I4" localSheetId="8" hidden="1">#REF!</definedName>
    <definedName name="BExB1GMD0PIDGTFBGQOPRWQSP9I4" localSheetId="7" hidden="1">#REF!</definedName>
    <definedName name="BExB1GMD0PIDGTFBGQOPRWQSP9I4" localSheetId="6" hidden="1">#REF!</definedName>
    <definedName name="BExB1GMD0PIDGTFBGQOPRWQSP9I4" localSheetId="3" hidden="1">#REF!</definedName>
    <definedName name="BExB1GMD0PIDGTFBGQOPRWQSP9I4" localSheetId="1" hidden="1">#REF!</definedName>
    <definedName name="BExB1GMD0PIDGTFBGQOPRWQSP9I4" hidden="1">#REF!</definedName>
    <definedName name="BExB1HZ0FHGNOS2URJWFD5G55OMO" localSheetId="16" hidden="1">#REF!</definedName>
    <definedName name="BExB1HZ0FHGNOS2URJWFD5G55OMO" localSheetId="15" hidden="1">#REF!</definedName>
    <definedName name="BExB1HZ0FHGNOS2URJWFD5G55OMO" localSheetId="14" hidden="1">#REF!</definedName>
    <definedName name="BExB1HZ0FHGNOS2URJWFD5G55OMO" localSheetId="13" hidden="1">#REF!</definedName>
    <definedName name="BExB1HZ0FHGNOS2URJWFD5G55OMO" localSheetId="12" hidden="1">#REF!</definedName>
    <definedName name="BExB1HZ0FHGNOS2URJWFD5G55OMO" localSheetId="11" hidden="1">#REF!</definedName>
    <definedName name="BExB1HZ0FHGNOS2URJWFD5G55OMO" localSheetId="10" hidden="1">#REF!</definedName>
    <definedName name="BExB1HZ0FHGNOS2URJWFD5G55OMO" localSheetId="9" hidden="1">#REF!</definedName>
    <definedName name="BExB1HZ0FHGNOS2URJWFD5G55OMO" localSheetId="8" hidden="1">#REF!</definedName>
    <definedName name="BExB1HZ0FHGNOS2URJWFD5G55OMO" localSheetId="7" hidden="1">#REF!</definedName>
    <definedName name="BExB1HZ0FHGNOS2URJWFD5G55OMO" localSheetId="6" hidden="1">#REF!</definedName>
    <definedName name="BExB1HZ0FHGNOS2URJWFD5G55OMO" localSheetId="3" hidden="1">#REF!</definedName>
    <definedName name="BExB1HZ0FHGNOS2URJWFD5G55OMO" localSheetId="1" hidden="1">#REF!</definedName>
    <definedName name="BExB1HZ0FHGNOS2URJWFD5G55OMO" hidden="1">#REF!</definedName>
    <definedName name="BExB1Q29OO6LNFNT1EQLA3KYE7MX" localSheetId="16" hidden="1">#REF!</definedName>
    <definedName name="BExB1Q29OO6LNFNT1EQLA3KYE7MX" localSheetId="15" hidden="1">#REF!</definedName>
    <definedName name="BExB1Q29OO6LNFNT1EQLA3KYE7MX" localSheetId="14" hidden="1">#REF!</definedName>
    <definedName name="BExB1Q29OO6LNFNT1EQLA3KYE7MX" localSheetId="13" hidden="1">#REF!</definedName>
    <definedName name="BExB1Q29OO6LNFNT1EQLA3KYE7MX" localSheetId="12" hidden="1">#REF!</definedName>
    <definedName name="BExB1Q29OO6LNFNT1EQLA3KYE7MX" localSheetId="11" hidden="1">#REF!</definedName>
    <definedName name="BExB1Q29OO6LNFNT1EQLA3KYE7MX" localSheetId="10" hidden="1">#REF!</definedName>
    <definedName name="BExB1Q29OO6LNFNT1EQLA3KYE7MX" localSheetId="9" hidden="1">#REF!</definedName>
    <definedName name="BExB1Q29OO6LNFNT1EQLA3KYE7MX" localSheetId="8" hidden="1">#REF!</definedName>
    <definedName name="BExB1Q29OO6LNFNT1EQLA3KYE7MX" localSheetId="7" hidden="1">#REF!</definedName>
    <definedName name="BExB1Q29OO6LNFNT1EQLA3KYE7MX" localSheetId="6" hidden="1">#REF!</definedName>
    <definedName name="BExB1Q29OO6LNFNT1EQLA3KYE7MX" localSheetId="3" hidden="1">#REF!</definedName>
    <definedName name="BExB1Q29OO6LNFNT1EQLA3KYE7MX" localSheetId="1" hidden="1">#REF!</definedName>
    <definedName name="BExB1Q29OO6LNFNT1EQLA3KYE7MX" hidden="1">#REF!</definedName>
    <definedName name="BExB1TNRV5EBWZEHYLHI76T0FVA7" localSheetId="16" hidden="1">#REF!</definedName>
    <definedName name="BExB1TNRV5EBWZEHYLHI76T0FVA7" localSheetId="15" hidden="1">#REF!</definedName>
    <definedName name="BExB1TNRV5EBWZEHYLHI76T0FVA7" localSheetId="14" hidden="1">#REF!</definedName>
    <definedName name="BExB1TNRV5EBWZEHYLHI76T0FVA7" localSheetId="13" hidden="1">#REF!</definedName>
    <definedName name="BExB1TNRV5EBWZEHYLHI76T0FVA7" localSheetId="12" hidden="1">#REF!</definedName>
    <definedName name="BExB1TNRV5EBWZEHYLHI76T0FVA7" localSheetId="11" hidden="1">#REF!</definedName>
    <definedName name="BExB1TNRV5EBWZEHYLHI76T0FVA7" localSheetId="10" hidden="1">#REF!</definedName>
    <definedName name="BExB1TNRV5EBWZEHYLHI76T0FVA7" localSheetId="9" hidden="1">#REF!</definedName>
    <definedName name="BExB1TNRV5EBWZEHYLHI76T0FVA7" localSheetId="8" hidden="1">#REF!</definedName>
    <definedName name="BExB1TNRV5EBWZEHYLHI76T0FVA7" localSheetId="7" hidden="1">#REF!</definedName>
    <definedName name="BExB1TNRV5EBWZEHYLHI76T0FVA7" localSheetId="6" hidden="1">#REF!</definedName>
    <definedName name="BExB1TNRV5EBWZEHYLHI76T0FVA7" localSheetId="3" hidden="1">#REF!</definedName>
    <definedName name="BExB1TNRV5EBWZEHYLHI76T0FVA7" localSheetId="1" hidden="1">#REF!</definedName>
    <definedName name="BExB1TNRV5EBWZEHYLHI76T0FVA7" hidden="1">#REF!</definedName>
    <definedName name="BExB1WI6M8I0EEP1ANUQZCFY24EV" localSheetId="16" hidden="1">#REF!</definedName>
    <definedName name="BExB1WI6M8I0EEP1ANUQZCFY24EV" localSheetId="15" hidden="1">#REF!</definedName>
    <definedName name="BExB1WI6M8I0EEP1ANUQZCFY24EV" localSheetId="14" hidden="1">#REF!</definedName>
    <definedName name="BExB1WI6M8I0EEP1ANUQZCFY24EV" localSheetId="13" hidden="1">#REF!</definedName>
    <definedName name="BExB1WI6M8I0EEP1ANUQZCFY24EV" localSheetId="12" hidden="1">#REF!</definedName>
    <definedName name="BExB1WI6M8I0EEP1ANUQZCFY24EV" localSheetId="11" hidden="1">#REF!</definedName>
    <definedName name="BExB1WI6M8I0EEP1ANUQZCFY24EV" localSheetId="10" hidden="1">#REF!</definedName>
    <definedName name="BExB1WI6M8I0EEP1ANUQZCFY24EV" localSheetId="9" hidden="1">#REF!</definedName>
    <definedName name="BExB1WI6M8I0EEP1ANUQZCFY24EV" localSheetId="8" hidden="1">#REF!</definedName>
    <definedName name="BExB1WI6M8I0EEP1ANUQZCFY24EV" localSheetId="7" hidden="1">#REF!</definedName>
    <definedName name="BExB1WI6M8I0EEP1ANUQZCFY24EV" localSheetId="6" hidden="1">#REF!</definedName>
    <definedName name="BExB1WI6M8I0EEP1ANUQZCFY24EV" localSheetId="3" hidden="1">#REF!</definedName>
    <definedName name="BExB1WI6M8I0EEP1ANUQZCFY24EV" localSheetId="1" hidden="1">#REF!</definedName>
    <definedName name="BExB1WI6M8I0EEP1ANUQZCFY24EV" hidden="1">#REF!</definedName>
    <definedName name="BExB203OWC9QZA3BYOKQ18L4FUJE" localSheetId="16" hidden="1">#REF!</definedName>
    <definedName name="BExB203OWC9QZA3BYOKQ18L4FUJE" localSheetId="15" hidden="1">#REF!</definedName>
    <definedName name="BExB203OWC9QZA3BYOKQ18L4FUJE" localSheetId="14" hidden="1">#REF!</definedName>
    <definedName name="BExB203OWC9QZA3BYOKQ18L4FUJE" localSheetId="13" hidden="1">#REF!</definedName>
    <definedName name="BExB203OWC9QZA3BYOKQ18L4FUJE" localSheetId="12" hidden="1">#REF!</definedName>
    <definedName name="BExB203OWC9QZA3BYOKQ18L4FUJE" localSheetId="11" hidden="1">#REF!</definedName>
    <definedName name="BExB203OWC9QZA3BYOKQ18L4FUJE" localSheetId="10" hidden="1">#REF!</definedName>
    <definedName name="BExB203OWC9QZA3BYOKQ18L4FUJE" localSheetId="9" hidden="1">#REF!</definedName>
    <definedName name="BExB203OWC9QZA3BYOKQ18L4FUJE" localSheetId="8" hidden="1">#REF!</definedName>
    <definedName name="BExB203OWC9QZA3BYOKQ18L4FUJE" localSheetId="7" hidden="1">#REF!</definedName>
    <definedName name="BExB203OWC9QZA3BYOKQ18L4FUJE" localSheetId="6" hidden="1">#REF!</definedName>
    <definedName name="BExB203OWC9QZA3BYOKQ18L4FUJE" localSheetId="3" hidden="1">#REF!</definedName>
    <definedName name="BExB203OWC9QZA3BYOKQ18L4FUJE" localSheetId="1" hidden="1">#REF!</definedName>
    <definedName name="BExB203OWC9QZA3BYOKQ18L4FUJE" hidden="1">#REF!</definedName>
    <definedName name="BExB2CJHTU7C591BR4WRL5L2F2K6" localSheetId="16" hidden="1">#REF!</definedName>
    <definedName name="BExB2CJHTU7C591BR4WRL5L2F2K6" localSheetId="15" hidden="1">#REF!</definedName>
    <definedName name="BExB2CJHTU7C591BR4WRL5L2F2K6" localSheetId="14" hidden="1">#REF!</definedName>
    <definedName name="BExB2CJHTU7C591BR4WRL5L2F2K6" localSheetId="13" hidden="1">#REF!</definedName>
    <definedName name="BExB2CJHTU7C591BR4WRL5L2F2K6" localSheetId="12" hidden="1">#REF!</definedName>
    <definedName name="BExB2CJHTU7C591BR4WRL5L2F2K6" localSheetId="11" hidden="1">#REF!</definedName>
    <definedName name="BExB2CJHTU7C591BR4WRL5L2F2K6" localSheetId="10" hidden="1">#REF!</definedName>
    <definedName name="BExB2CJHTU7C591BR4WRL5L2F2K6" localSheetId="9" hidden="1">#REF!</definedName>
    <definedName name="BExB2CJHTU7C591BR4WRL5L2F2K6" localSheetId="8" hidden="1">#REF!</definedName>
    <definedName name="BExB2CJHTU7C591BR4WRL5L2F2K6" localSheetId="7" hidden="1">#REF!</definedName>
    <definedName name="BExB2CJHTU7C591BR4WRL5L2F2K6" localSheetId="6" hidden="1">#REF!</definedName>
    <definedName name="BExB2CJHTU7C591BR4WRL5L2F2K6" localSheetId="3" hidden="1">#REF!</definedName>
    <definedName name="BExB2CJHTU7C591BR4WRL5L2F2K6" localSheetId="1" hidden="1">#REF!</definedName>
    <definedName name="BExB2CJHTU7C591BR4WRL5L2F2K6" hidden="1">#REF!</definedName>
    <definedName name="BExB2K1AV4PGNS1O6C7D7AO411AX" localSheetId="16" hidden="1">#REF!</definedName>
    <definedName name="BExB2K1AV4PGNS1O6C7D7AO411AX" localSheetId="15" hidden="1">#REF!</definedName>
    <definedName name="BExB2K1AV4PGNS1O6C7D7AO411AX" localSheetId="14" hidden="1">#REF!</definedName>
    <definedName name="BExB2K1AV4PGNS1O6C7D7AO411AX" localSheetId="13" hidden="1">#REF!</definedName>
    <definedName name="BExB2K1AV4PGNS1O6C7D7AO411AX" localSheetId="12" hidden="1">#REF!</definedName>
    <definedName name="BExB2K1AV4PGNS1O6C7D7AO411AX" localSheetId="11" hidden="1">#REF!</definedName>
    <definedName name="BExB2K1AV4PGNS1O6C7D7AO411AX" localSheetId="10" hidden="1">#REF!</definedName>
    <definedName name="BExB2K1AV4PGNS1O6C7D7AO411AX" localSheetId="9" hidden="1">#REF!</definedName>
    <definedName name="BExB2K1AV4PGNS1O6C7D7AO411AX" localSheetId="8" hidden="1">#REF!</definedName>
    <definedName name="BExB2K1AV4PGNS1O6C7D7AO411AX" localSheetId="7" hidden="1">#REF!</definedName>
    <definedName name="BExB2K1AV4PGNS1O6C7D7AO411AX" localSheetId="6" hidden="1">#REF!</definedName>
    <definedName name="BExB2K1AV4PGNS1O6C7D7AO411AX" localSheetId="3" hidden="1">#REF!</definedName>
    <definedName name="BExB2K1AV4PGNS1O6C7D7AO411AX" localSheetId="1" hidden="1">#REF!</definedName>
    <definedName name="BExB2K1AV4PGNS1O6C7D7AO411AX" hidden="1">#REF!</definedName>
    <definedName name="BExB2O2UYHKI324YE324E1N7FVIB" localSheetId="16" hidden="1">#REF!</definedName>
    <definedName name="BExB2O2UYHKI324YE324E1N7FVIB" localSheetId="15" hidden="1">#REF!</definedName>
    <definedName name="BExB2O2UYHKI324YE324E1N7FVIB" localSheetId="14" hidden="1">#REF!</definedName>
    <definedName name="BExB2O2UYHKI324YE324E1N7FVIB" localSheetId="13" hidden="1">#REF!</definedName>
    <definedName name="BExB2O2UYHKI324YE324E1N7FVIB" localSheetId="12" hidden="1">#REF!</definedName>
    <definedName name="BExB2O2UYHKI324YE324E1N7FVIB" localSheetId="11" hidden="1">#REF!</definedName>
    <definedName name="BExB2O2UYHKI324YE324E1N7FVIB" localSheetId="10" hidden="1">#REF!</definedName>
    <definedName name="BExB2O2UYHKI324YE324E1N7FVIB" localSheetId="9" hidden="1">#REF!</definedName>
    <definedName name="BExB2O2UYHKI324YE324E1N7FVIB" localSheetId="8" hidden="1">#REF!</definedName>
    <definedName name="BExB2O2UYHKI324YE324E1N7FVIB" localSheetId="7" hidden="1">#REF!</definedName>
    <definedName name="BExB2O2UYHKI324YE324E1N7FVIB" localSheetId="6" hidden="1">#REF!</definedName>
    <definedName name="BExB2O2UYHKI324YE324E1N7FVIB" localSheetId="3" hidden="1">#REF!</definedName>
    <definedName name="BExB2O2UYHKI324YE324E1N7FVIB" localSheetId="1" hidden="1">#REF!</definedName>
    <definedName name="BExB2O2UYHKI324YE324E1N7FVIB" hidden="1">#REF!</definedName>
    <definedName name="BExB2Q0VJ0MU2URO3JOVUAVHEI3V" localSheetId="16" hidden="1">#REF!</definedName>
    <definedName name="BExB2Q0VJ0MU2URO3JOVUAVHEI3V" localSheetId="15" hidden="1">#REF!</definedName>
    <definedName name="BExB2Q0VJ0MU2URO3JOVUAVHEI3V" localSheetId="14" hidden="1">#REF!</definedName>
    <definedName name="BExB2Q0VJ0MU2URO3JOVUAVHEI3V" localSheetId="13" hidden="1">#REF!</definedName>
    <definedName name="BExB2Q0VJ0MU2URO3JOVUAVHEI3V" localSheetId="12" hidden="1">#REF!</definedName>
    <definedName name="BExB2Q0VJ0MU2URO3JOVUAVHEI3V" localSheetId="11" hidden="1">#REF!</definedName>
    <definedName name="BExB2Q0VJ0MU2URO3JOVUAVHEI3V" localSheetId="10" hidden="1">#REF!</definedName>
    <definedName name="BExB2Q0VJ0MU2URO3JOVUAVHEI3V" localSheetId="9" hidden="1">#REF!</definedName>
    <definedName name="BExB2Q0VJ0MU2URO3JOVUAVHEI3V" localSheetId="8" hidden="1">#REF!</definedName>
    <definedName name="BExB2Q0VJ0MU2URO3JOVUAVHEI3V" localSheetId="7" hidden="1">#REF!</definedName>
    <definedName name="BExB2Q0VJ0MU2URO3JOVUAVHEI3V" localSheetId="6" hidden="1">#REF!</definedName>
    <definedName name="BExB2Q0VJ0MU2URO3JOVUAVHEI3V" localSheetId="3" hidden="1">#REF!</definedName>
    <definedName name="BExB2Q0VJ0MU2URO3JOVUAVHEI3V" localSheetId="1" hidden="1">#REF!</definedName>
    <definedName name="BExB2Q0VJ0MU2URO3JOVUAVHEI3V" hidden="1">#REF!</definedName>
    <definedName name="BExB30IP1DNKNQ6PZ5ERUGR5MK4Z" localSheetId="16" hidden="1">#REF!</definedName>
    <definedName name="BExB30IP1DNKNQ6PZ5ERUGR5MK4Z" localSheetId="15" hidden="1">#REF!</definedName>
    <definedName name="BExB30IP1DNKNQ6PZ5ERUGR5MK4Z" localSheetId="14" hidden="1">#REF!</definedName>
    <definedName name="BExB30IP1DNKNQ6PZ5ERUGR5MK4Z" localSheetId="13" hidden="1">#REF!</definedName>
    <definedName name="BExB30IP1DNKNQ6PZ5ERUGR5MK4Z" localSheetId="12" hidden="1">#REF!</definedName>
    <definedName name="BExB30IP1DNKNQ6PZ5ERUGR5MK4Z" localSheetId="11" hidden="1">#REF!</definedName>
    <definedName name="BExB30IP1DNKNQ6PZ5ERUGR5MK4Z" localSheetId="10" hidden="1">#REF!</definedName>
    <definedName name="BExB30IP1DNKNQ6PZ5ERUGR5MK4Z" localSheetId="9" hidden="1">#REF!</definedName>
    <definedName name="BExB30IP1DNKNQ6PZ5ERUGR5MK4Z" localSheetId="8" hidden="1">#REF!</definedName>
    <definedName name="BExB30IP1DNKNQ6PZ5ERUGR5MK4Z" localSheetId="7" hidden="1">#REF!</definedName>
    <definedName name="BExB30IP1DNKNQ6PZ5ERUGR5MK4Z" localSheetId="6" hidden="1">#REF!</definedName>
    <definedName name="BExB30IP1DNKNQ6PZ5ERUGR5MK4Z" localSheetId="3" hidden="1">#REF!</definedName>
    <definedName name="BExB30IP1DNKNQ6PZ5ERUGR5MK4Z" localSheetId="1" hidden="1">#REF!</definedName>
    <definedName name="BExB30IP1DNKNQ6PZ5ERUGR5MK4Z" hidden="1">#REF!</definedName>
    <definedName name="BExB385QW2BSSBXS953SSQN2ISSW" localSheetId="16" hidden="1">#REF!</definedName>
    <definedName name="BExB385QW2BSSBXS953SSQN2ISSW" localSheetId="15" hidden="1">#REF!</definedName>
    <definedName name="BExB385QW2BSSBXS953SSQN2ISSW" localSheetId="14" hidden="1">#REF!</definedName>
    <definedName name="BExB385QW2BSSBXS953SSQN2ISSW" localSheetId="13" hidden="1">#REF!</definedName>
    <definedName name="BExB385QW2BSSBXS953SSQN2ISSW" localSheetId="12" hidden="1">#REF!</definedName>
    <definedName name="BExB385QW2BSSBXS953SSQN2ISSW" localSheetId="11" hidden="1">#REF!</definedName>
    <definedName name="BExB385QW2BSSBXS953SSQN2ISSW" localSheetId="10" hidden="1">#REF!</definedName>
    <definedName name="BExB385QW2BSSBXS953SSQN2ISSW" localSheetId="9" hidden="1">#REF!</definedName>
    <definedName name="BExB385QW2BSSBXS953SSQN2ISSW" localSheetId="8" hidden="1">#REF!</definedName>
    <definedName name="BExB385QW2BSSBXS953SSQN2ISSW" localSheetId="7" hidden="1">#REF!</definedName>
    <definedName name="BExB385QW2BSSBXS953SSQN2ISSW" localSheetId="6" hidden="1">#REF!</definedName>
    <definedName name="BExB385QW2BSSBXS953SSQN2ISSW" localSheetId="3" hidden="1">#REF!</definedName>
    <definedName name="BExB385QW2BSSBXS953SSQN2ISSW" localSheetId="1" hidden="1">#REF!</definedName>
    <definedName name="BExB385QW2BSSBXS953SSQN2ISSW" hidden="1">#REF!</definedName>
    <definedName name="BExB3DEMEV5D9G8FDHD4NQ9X2YNT" localSheetId="16" hidden="1">#REF!</definedName>
    <definedName name="BExB3DEMEV5D9G8FDHD4NQ9X2YNT" localSheetId="15" hidden="1">#REF!</definedName>
    <definedName name="BExB3DEMEV5D9G8FDHD4NQ9X2YNT" localSheetId="14" hidden="1">#REF!</definedName>
    <definedName name="BExB3DEMEV5D9G8FDHD4NQ9X2YNT" localSheetId="13" hidden="1">#REF!</definedName>
    <definedName name="BExB3DEMEV5D9G8FDHD4NQ9X2YNT" localSheetId="12" hidden="1">#REF!</definedName>
    <definedName name="BExB3DEMEV5D9G8FDHD4NQ9X2YNT" localSheetId="11" hidden="1">#REF!</definedName>
    <definedName name="BExB3DEMEV5D9G8FDHD4NQ9X2YNT" localSheetId="10" hidden="1">#REF!</definedName>
    <definedName name="BExB3DEMEV5D9G8FDHD4NQ9X2YNT" localSheetId="9" hidden="1">#REF!</definedName>
    <definedName name="BExB3DEMEV5D9G8FDHD4NQ9X2YNT" localSheetId="8" hidden="1">#REF!</definedName>
    <definedName name="BExB3DEMEV5D9G8FDHD4NQ9X2YNT" localSheetId="7" hidden="1">#REF!</definedName>
    <definedName name="BExB3DEMEV5D9G8FDHD4NQ9X2YNT" localSheetId="6" hidden="1">#REF!</definedName>
    <definedName name="BExB3DEMEV5D9G8FDHD4NQ9X2YNT" localSheetId="3" hidden="1">#REF!</definedName>
    <definedName name="BExB3DEMEV5D9G8FDHD4NQ9X2YNT" localSheetId="1" hidden="1">#REF!</definedName>
    <definedName name="BExB3DEMEV5D9G8FDHD4NQ9X2YNT" hidden="1">#REF!</definedName>
    <definedName name="BExB3RXU8AJQ86I5RXEWLGGR7R7C" localSheetId="16" hidden="1">#REF!</definedName>
    <definedName name="BExB3RXU8AJQ86I5RXEWLGGR7R7C" localSheetId="15" hidden="1">#REF!</definedName>
    <definedName name="BExB3RXU8AJQ86I5RXEWLGGR7R7C" localSheetId="14" hidden="1">#REF!</definedName>
    <definedName name="BExB3RXU8AJQ86I5RXEWLGGR7R7C" localSheetId="13" hidden="1">#REF!</definedName>
    <definedName name="BExB3RXU8AJQ86I5RXEWLGGR7R7C" localSheetId="12" hidden="1">#REF!</definedName>
    <definedName name="BExB3RXU8AJQ86I5RXEWLGGR7R7C" localSheetId="11" hidden="1">#REF!</definedName>
    <definedName name="BExB3RXU8AJQ86I5RXEWLGGR7R7C" localSheetId="10" hidden="1">#REF!</definedName>
    <definedName name="BExB3RXU8AJQ86I5RXEWLGGR7R7C" localSheetId="9" hidden="1">#REF!</definedName>
    <definedName name="BExB3RXU8AJQ86I5RXEWLGGR7R7C" localSheetId="8" hidden="1">#REF!</definedName>
    <definedName name="BExB3RXU8AJQ86I5RXEWLGGR7R7C" localSheetId="7" hidden="1">#REF!</definedName>
    <definedName name="BExB3RXU8AJQ86I5RXEWLGGR7R7C" localSheetId="6" hidden="1">#REF!</definedName>
    <definedName name="BExB3RXU8AJQ86I5RXEWLGGR7R7C" localSheetId="3" hidden="1">#REF!</definedName>
    <definedName name="BExB3RXU8AJQ86I5RXEWLGGR7R7C" localSheetId="1" hidden="1">#REF!</definedName>
    <definedName name="BExB3RXU8AJQ86I5RXEWLGGR7R7C" hidden="1">#REF!</definedName>
    <definedName name="BExB442RX0T3L6HUL6X5T21CENW6" localSheetId="16" hidden="1">#REF!</definedName>
    <definedName name="BExB442RX0T3L6HUL6X5T21CENW6" localSheetId="15" hidden="1">#REF!</definedName>
    <definedName name="BExB442RX0T3L6HUL6X5T21CENW6" localSheetId="14" hidden="1">#REF!</definedName>
    <definedName name="BExB442RX0T3L6HUL6X5T21CENW6" localSheetId="13" hidden="1">#REF!</definedName>
    <definedName name="BExB442RX0T3L6HUL6X5T21CENW6" localSheetId="12" hidden="1">#REF!</definedName>
    <definedName name="BExB442RX0T3L6HUL6X5T21CENW6" localSheetId="11" hidden="1">#REF!</definedName>
    <definedName name="BExB442RX0T3L6HUL6X5T21CENW6" localSheetId="10" hidden="1">#REF!</definedName>
    <definedName name="BExB442RX0T3L6HUL6X5T21CENW6" localSheetId="9" hidden="1">#REF!</definedName>
    <definedName name="BExB442RX0T3L6HUL6X5T21CENW6" localSheetId="8" hidden="1">#REF!</definedName>
    <definedName name="BExB442RX0T3L6HUL6X5T21CENW6" localSheetId="7" hidden="1">#REF!</definedName>
    <definedName name="BExB442RX0T3L6HUL6X5T21CENW6" localSheetId="6" hidden="1">#REF!</definedName>
    <definedName name="BExB442RX0T3L6HUL6X5T21CENW6" localSheetId="3" hidden="1">#REF!</definedName>
    <definedName name="BExB442RX0T3L6HUL6X5T21CENW6" localSheetId="1" hidden="1">#REF!</definedName>
    <definedName name="BExB442RX0T3L6HUL6X5T21CENW6" hidden="1">#REF!</definedName>
    <definedName name="BExB4ADD0L7417CII901XTFKXD1J" localSheetId="16" hidden="1">#REF!</definedName>
    <definedName name="BExB4ADD0L7417CII901XTFKXD1J" localSheetId="15" hidden="1">#REF!</definedName>
    <definedName name="BExB4ADD0L7417CII901XTFKXD1J" localSheetId="14" hidden="1">#REF!</definedName>
    <definedName name="BExB4ADD0L7417CII901XTFKXD1J" localSheetId="13" hidden="1">#REF!</definedName>
    <definedName name="BExB4ADD0L7417CII901XTFKXD1J" localSheetId="12" hidden="1">#REF!</definedName>
    <definedName name="BExB4ADD0L7417CII901XTFKXD1J" localSheetId="11" hidden="1">#REF!</definedName>
    <definedName name="BExB4ADD0L7417CII901XTFKXD1J" localSheetId="10" hidden="1">#REF!</definedName>
    <definedName name="BExB4ADD0L7417CII901XTFKXD1J" localSheetId="9" hidden="1">#REF!</definedName>
    <definedName name="BExB4ADD0L7417CII901XTFKXD1J" localSheetId="8" hidden="1">#REF!</definedName>
    <definedName name="BExB4ADD0L7417CII901XTFKXD1J" localSheetId="7" hidden="1">#REF!</definedName>
    <definedName name="BExB4ADD0L7417CII901XTFKXD1J" localSheetId="6" hidden="1">#REF!</definedName>
    <definedName name="BExB4ADD0L7417CII901XTFKXD1J" localSheetId="3" hidden="1">#REF!</definedName>
    <definedName name="BExB4ADD0L7417CII901XTFKXD1J" localSheetId="1" hidden="1">#REF!</definedName>
    <definedName name="BExB4ADD0L7417CII901XTFKXD1J" hidden="1">#REF!</definedName>
    <definedName name="BExB4DYU06HCGRIPBSWRCXK804UM" localSheetId="16" hidden="1">#REF!</definedName>
    <definedName name="BExB4DYU06HCGRIPBSWRCXK804UM" localSheetId="15" hidden="1">#REF!</definedName>
    <definedName name="BExB4DYU06HCGRIPBSWRCXK804UM" localSheetId="14" hidden="1">#REF!</definedName>
    <definedName name="BExB4DYU06HCGRIPBSWRCXK804UM" localSheetId="13" hidden="1">#REF!</definedName>
    <definedName name="BExB4DYU06HCGRIPBSWRCXK804UM" localSheetId="12" hidden="1">#REF!</definedName>
    <definedName name="BExB4DYU06HCGRIPBSWRCXK804UM" localSheetId="11" hidden="1">#REF!</definedName>
    <definedName name="BExB4DYU06HCGRIPBSWRCXK804UM" localSheetId="10" hidden="1">#REF!</definedName>
    <definedName name="BExB4DYU06HCGRIPBSWRCXK804UM" localSheetId="9" hidden="1">#REF!</definedName>
    <definedName name="BExB4DYU06HCGRIPBSWRCXK804UM" localSheetId="8" hidden="1">#REF!</definedName>
    <definedName name="BExB4DYU06HCGRIPBSWRCXK804UM" localSheetId="7" hidden="1">#REF!</definedName>
    <definedName name="BExB4DYU06HCGRIPBSWRCXK804UM" localSheetId="6" hidden="1">#REF!</definedName>
    <definedName name="BExB4DYU06HCGRIPBSWRCXK804UM" localSheetId="3" hidden="1">#REF!</definedName>
    <definedName name="BExB4DYU06HCGRIPBSWRCXK804UM" localSheetId="1" hidden="1">#REF!</definedName>
    <definedName name="BExB4DYU06HCGRIPBSWRCXK804UM" hidden="1">#REF!</definedName>
    <definedName name="BExB4HEZO4E597Q5M4M10LT8TLY3" localSheetId="16" hidden="1">#REF!</definedName>
    <definedName name="BExB4HEZO4E597Q5M4M10LT8TLY3" localSheetId="15" hidden="1">#REF!</definedName>
    <definedName name="BExB4HEZO4E597Q5M4M10LT8TLY3" localSheetId="14" hidden="1">#REF!</definedName>
    <definedName name="BExB4HEZO4E597Q5M4M10LT8TLY3" localSheetId="13" hidden="1">#REF!</definedName>
    <definedName name="BExB4HEZO4E597Q5M4M10LT8TLY3" localSheetId="12" hidden="1">#REF!</definedName>
    <definedName name="BExB4HEZO4E597Q5M4M10LT8TLY3" localSheetId="11" hidden="1">#REF!</definedName>
    <definedName name="BExB4HEZO4E597Q5M4M10LT8TLY3" localSheetId="10" hidden="1">#REF!</definedName>
    <definedName name="BExB4HEZO4E597Q5M4M10LT8TLY3" localSheetId="9" hidden="1">#REF!</definedName>
    <definedName name="BExB4HEZO4E597Q5M4M10LT8TLY3" localSheetId="8" hidden="1">#REF!</definedName>
    <definedName name="BExB4HEZO4E597Q5M4M10LT8TLY3" localSheetId="7" hidden="1">#REF!</definedName>
    <definedName name="BExB4HEZO4E597Q5M4M10LT8TLY3" localSheetId="6" hidden="1">#REF!</definedName>
    <definedName name="BExB4HEZO4E597Q5M4M10LT8TLY3" localSheetId="3" hidden="1">#REF!</definedName>
    <definedName name="BExB4HEZO4E597Q5M4M10LT8TLY3" localSheetId="1" hidden="1">#REF!</definedName>
    <definedName name="BExB4HEZO4E597Q5M4M10LT8TLY3" hidden="1">#REF!</definedName>
    <definedName name="BExB4X01APD3Z8ZW6MVX1P8NAO7G" localSheetId="16" hidden="1">#REF!</definedName>
    <definedName name="BExB4X01APD3Z8ZW6MVX1P8NAO7G" localSheetId="15" hidden="1">#REF!</definedName>
    <definedName name="BExB4X01APD3Z8ZW6MVX1P8NAO7G" localSheetId="14" hidden="1">#REF!</definedName>
    <definedName name="BExB4X01APD3Z8ZW6MVX1P8NAO7G" localSheetId="13" hidden="1">#REF!</definedName>
    <definedName name="BExB4X01APD3Z8ZW6MVX1P8NAO7G" localSheetId="12" hidden="1">#REF!</definedName>
    <definedName name="BExB4X01APD3Z8ZW6MVX1P8NAO7G" localSheetId="11" hidden="1">#REF!</definedName>
    <definedName name="BExB4X01APD3Z8ZW6MVX1P8NAO7G" localSheetId="10" hidden="1">#REF!</definedName>
    <definedName name="BExB4X01APD3Z8ZW6MVX1P8NAO7G" localSheetId="9" hidden="1">#REF!</definedName>
    <definedName name="BExB4X01APD3Z8ZW6MVX1P8NAO7G" localSheetId="8" hidden="1">#REF!</definedName>
    <definedName name="BExB4X01APD3Z8ZW6MVX1P8NAO7G" localSheetId="7" hidden="1">#REF!</definedName>
    <definedName name="BExB4X01APD3Z8ZW6MVX1P8NAO7G" localSheetId="6" hidden="1">#REF!</definedName>
    <definedName name="BExB4X01APD3Z8ZW6MVX1P8NAO7G" localSheetId="3" hidden="1">#REF!</definedName>
    <definedName name="BExB4X01APD3Z8ZW6MVX1P8NAO7G" localSheetId="1" hidden="1">#REF!</definedName>
    <definedName name="BExB4X01APD3Z8ZW6MVX1P8NAO7G" hidden="1">#REF!</definedName>
    <definedName name="BExB4Z3EZBGYYI33U0KQ8NEIH8PY" localSheetId="16" hidden="1">#REF!</definedName>
    <definedName name="BExB4Z3EZBGYYI33U0KQ8NEIH8PY" localSheetId="15" hidden="1">#REF!</definedName>
    <definedName name="BExB4Z3EZBGYYI33U0KQ8NEIH8PY" localSheetId="14" hidden="1">#REF!</definedName>
    <definedName name="BExB4Z3EZBGYYI33U0KQ8NEIH8PY" localSheetId="13" hidden="1">#REF!</definedName>
    <definedName name="BExB4Z3EZBGYYI33U0KQ8NEIH8PY" localSheetId="12" hidden="1">#REF!</definedName>
    <definedName name="BExB4Z3EZBGYYI33U0KQ8NEIH8PY" localSheetId="11" hidden="1">#REF!</definedName>
    <definedName name="BExB4Z3EZBGYYI33U0KQ8NEIH8PY" localSheetId="10" hidden="1">#REF!</definedName>
    <definedName name="BExB4Z3EZBGYYI33U0KQ8NEIH8PY" localSheetId="9" hidden="1">#REF!</definedName>
    <definedName name="BExB4Z3EZBGYYI33U0KQ8NEIH8PY" localSheetId="8" hidden="1">#REF!</definedName>
    <definedName name="BExB4Z3EZBGYYI33U0KQ8NEIH8PY" localSheetId="7" hidden="1">#REF!</definedName>
    <definedName name="BExB4Z3EZBGYYI33U0KQ8NEIH8PY" localSheetId="6" hidden="1">#REF!</definedName>
    <definedName name="BExB4Z3EZBGYYI33U0KQ8NEIH8PY" localSheetId="3" hidden="1">#REF!</definedName>
    <definedName name="BExB4Z3EZBGYYI33U0KQ8NEIH8PY" localSheetId="1" hidden="1">#REF!</definedName>
    <definedName name="BExB4Z3EZBGYYI33U0KQ8NEIH8PY" hidden="1">#REF!</definedName>
    <definedName name="BExB4ZJOLU1PXBMG4TPCCLTRMNRE" localSheetId="16" hidden="1">#REF!</definedName>
    <definedName name="BExB4ZJOLU1PXBMG4TPCCLTRMNRE" localSheetId="15" hidden="1">#REF!</definedName>
    <definedName name="BExB4ZJOLU1PXBMG4TPCCLTRMNRE" localSheetId="14" hidden="1">#REF!</definedName>
    <definedName name="BExB4ZJOLU1PXBMG4TPCCLTRMNRE" localSheetId="13" hidden="1">#REF!</definedName>
    <definedName name="BExB4ZJOLU1PXBMG4TPCCLTRMNRE" localSheetId="12" hidden="1">#REF!</definedName>
    <definedName name="BExB4ZJOLU1PXBMG4TPCCLTRMNRE" localSheetId="11" hidden="1">#REF!</definedName>
    <definedName name="BExB4ZJOLU1PXBMG4TPCCLTRMNRE" localSheetId="10" hidden="1">#REF!</definedName>
    <definedName name="BExB4ZJOLU1PXBMG4TPCCLTRMNRE" localSheetId="9" hidden="1">#REF!</definedName>
    <definedName name="BExB4ZJOLU1PXBMG4TPCCLTRMNRE" localSheetId="8" hidden="1">#REF!</definedName>
    <definedName name="BExB4ZJOLU1PXBMG4TPCCLTRMNRE" localSheetId="7" hidden="1">#REF!</definedName>
    <definedName name="BExB4ZJOLU1PXBMG4TPCCLTRMNRE" localSheetId="6" hidden="1">#REF!</definedName>
    <definedName name="BExB4ZJOLU1PXBMG4TPCCLTRMNRE" localSheetId="3" hidden="1">#REF!</definedName>
    <definedName name="BExB4ZJOLU1PXBMG4TPCCLTRMNRE" localSheetId="1" hidden="1">#REF!</definedName>
    <definedName name="BExB4ZJOLU1PXBMG4TPCCLTRMNRE" hidden="1">#REF!</definedName>
    <definedName name="BExB4ZZSDPL4Q05BMVT5TUN0IGKT" localSheetId="16" hidden="1">#REF!</definedName>
    <definedName name="BExB4ZZSDPL4Q05BMVT5TUN0IGKT" localSheetId="15" hidden="1">#REF!</definedName>
    <definedName name="BExB4ZZSDPL4Q05BMVT5TUN0IGKT" localSheetId="14" hidden="1">#REF!</definedName>
    <definedName name="BExB4ZZSDPL4Q05BMVT5TUN0IGKT" localSheetId="13" hidden="1">#REF!</definedName>
    <definedName name="BExB4ZZSDPL4Q05BMVT5TUN0IGKT" localSheetId="12" hidden="1">#REF!</definedName>
    <definedName name="BExB4ZZSDPL4Q05BMVT5TUN0IGKT" localSheetId="11" hidden="1">#REF!</definedName>
    <definedName name="BExB4ZZSDPL4Q05BMVT5TUN0IGKT" localSheetId="10" hidden="1">#REF!</definedName>
    <definedName name="BExB4ZZSDPL4Q05BMVT5TUN0IGKT" localSheetId="9" hidden="1">#REF!</definedName>
    <definedName name="BExB4ZZSDPL4Q05BMVT5TUN0IGKT" localSheetId="8" hidden="1">#REF!</definedName>
    <definedName name="BExB4ZZSDPL4Q05BMVT5TUN0IGKT" localSheetId="7" hidden="1">#REF!</definedName>
    <definedName name="BExB4ZZSDPL4Q05BMVT5TUN0IGKT" localSheetId="6" hidden="1">#REF!</definedName>
    <definedName name="BExB4ZZSDPL4Q05BMVT5TUN0IGKT" localSheetId="3" hidden="1">#REF!</definedName>
    <definedName name="BExB4ZZSDPL4Q05BMVT5TUN0IGKT" localSheetId="1" hidden="1">#REF!</definedName>
    <definedName name="BExB4ZZSDPL4Q05BMVT5TUN0IGKT" hidden="1">#REF!</definedName>
    <definedName name="BExB55368XW7UX657ZSPC6BFE92S" localSheetId="16" hidden="1">#REF!</definedName>
    <definedName name="BExB55368XW7UX657ZSPC6BFE92S" localSheetId="15" hidden="1">#REF!</definedName>
    <definedName name="BExB55368XW7UX657ZSPC6BFE92S" localSheetId="14" hidden="1">#REF!</definedName>
    <definedName name="BExB55368XW7UX657ZSPC6BFE92S" localSheetId="13" hidden="1">#REF!</definedName>
    <definedName name="BExB55368XW7UX657ZSPC6BFE92S" localSheetId="12" hidden="1">#REF!</definedName>
    <definedName name="BExB55368XW7UX657ZSPC6BFE92S" localSheetId="11" hidden="1">#REF!</definedName>
    <definedName name="BExB55368XW7UX657ZSPC6BFE92S" localSheetId="10" hidden="1">#REF!</definedName>
    <definedName name="BExB55368XW7UX657ZSPC6BFE92S" localSheetId="9" hidden="1">#REF!</definedName>
    <definedName name="BExB55368XW7UX657ZSPC6BFE92S" localSheetId="8" hidden="1">#REF!</definedName>
    <definedName name="BExB55368XW7UX657ZSPC6BFE92S" localSheetId="7" hidden="1">#REF!</definedName>
    <definedName name="BExB55368XW7UX657ZSPC6BFE92S" localSheetId="6" hidden="1">#REF!</definedName>
    <definedName name="BExB55368XW7UX657ZSPC6BFE92S" localSheetId="3" hidden="1">#REF!</definedName>
    <definedName name="BExB55368XW7UX657ZSPC6BFE92S" localSheetId="1" hidden="1">#REF!</definedName>
    <definedName name="BExB55368XW7UX657ZSPC6BFE92S" hidden="1">#REF!</definedName>
    <definedName name="BExB57MZEPL2SA2ONPK66YFLZWJU" localSheetId="16" hidden="1">#REF!</definedName>
    <definedName name="BExB57MZEPL2SA2ONPK66YFLZWJU" localSheetId="15" hidden="1">#REF!</definedName>
    <definedName name="BExB57MZEPL2SA2ONPK66YFLZWJU" localSheetId="14" hidden="1">#REF!</definedName>
    <definedName name="BExB57MZEPL2SA2ONPK66YFLZWJU" localSheetId="13" hidden="1">#REF!</definedName>
    <definedName name="BExB57MZEPL2SA2ONPK66YFLZWJU" localSheetId="12" hidden="1">#REF!</definedName>
    <definedName name="BExB57MZEPL2SA2ONPK66YFLZWJU" localSheetId="11" hidden="1">#REF!</definedName>
    <definedName name="BExB57MZEPL2SA2ONPK66YFLZWJU" localSheetId="10" hidden="1">#REF!</definedName>
    <definedName name="BExB57MZEPL2SA2ONPK66YFLZWJU" localSheetId="9" hidden="1">#REF!</definedName>
    <definedName name="BExB57MZEPL2SA2ONPK66YFLZWJU" localSheetId="8" hidden="1">#REF!</definedName>
    <definedName name="BExB57MZEPL2SA2ONPK66YFLZWJU" localSheetId="7" hidden="1">#REF!</definedName>
    <definedName name="BExB57MZEPL2SA2ONPK66YFLZWJU" localSheetId="6" hidden="1">#REF!</definedName>
    <definedName name="BExB57MZEPL2SA2ONPK66YFLZWJU" localSheetId="3" hidden="1">#REF!</definedName>
    <definedName name="BExB57MZEPL2SA2ONPK66YFLZWJU" localSheetId="1" hidden="1">#REF!</definedName>
    <definedName name="BExB57MZEPL2SA2ONPK66YFLZWJU" hidden="1">#REF!</definedName>
    <definedName name="BExB5833OAOJ22VK1YK47FHUSVK2" localSheetId="16" hidden="1">#REF!</definedName>
    <definedName name="BExB5833OAOJ22VK1YK47FHUSVK2" localSheetId="15" hidden="1">#REF!</definedName>
    <definedName name="BExB5833OAOJ22VK1YK47FHUSVK2" localSheetId="14" hidden="1">#REF!</definedName>
    <definedName name="BExB5833OAOJ22VK1YK47FHUSVK2" localSheetId="13" hidden="1">#REF!</definedName>
    <definedName name="BExB5833OAOJ22VK1YK47FHUSVK2" localSheetId="12" hidden="1">#REF!</definedName>
    <definedName name="BExB5833OAOJ22VK1YK47FHUSVK2" localSheetId="11" hidden="1">#REF!</definedName>
    <definedName name="BExB5833OAOJ22VK1YK47FHUSVK2" localSheetId="10" hidden="1">#REF!</definedName>
    <definedName name="BExB5833OAOJ22VK1YK47FHUSVK2" localSheetId="9" hidden="1">#REF!</definedName>
    <definedName name="BExB5833OAOJ22VK1YK47FHUSVK2" localSheetId="8" hidden="1">#REF!</definedName>
    <definedName name="BExB5833OAOJ22VK1YK47FHUSVK2" localSheetId="7" hidden="1">#REF!</definedName>
    <definedName name="BExB5833OAOJ22VK1YK47FHUSVK2" localSheetId="6" hidden="1">#REF!</definedName>
    <definedName name="BExB5833OAOJ22VK1YK47FHUSVK2" localSheetId="3" hidden="1">#REF!</definedName>
    <definedName name="BExB5833OAOJ22VK1YK47FHUSVK2" localSheetId="1" hidden="1">#REF!</definedName>
    <definedName name="BExB5833OAOJ22VK1YK47FHUSVK2" hidden="1">#REF!</definedName>
    <definedName name="BExB58JDIHS42JZT9DJJMKA8QFCO" localSheetId="16" hidden="1">#REF!</definedName>
    <definedName name="BExB58JDIHS42JZT9DJJMKA8QFCO" localSheetId="15" hidden="1">#REF!</definedName>
    <definedName name="BExB58JDIHS42JZT9DJJMKA8QFCO" localSheetId="14" hidden="1">#REF!</definedName>
    <definedName name="BExB58JDIHS42JZT9DJJMKA8QFCO" localSheetId="13" hidden="1">#REF!</definedName>
    <definedName name="BExB58JDIHS42JZT9DJJMKA8QFCO" localSheetId="12" hidden="1">#REF!</definedName>
    <definedName name="BExB58JDIHS42JZT9DJJMKA8QFCO" localSheetId="11" hidden="1">#REF!</definedName>
    <definedName name="BExB58JDIHS42JZT9DJJMKA8QFCO" localSheetId="10" hidden="1">#REF!</definedName>
    <definedName name="BExB58JDIHS42JZT9DJJMKA8QFCO" localSheetId="9" hidden="1">#REF!</definedName>
    <definedName name="BExB58JDIHS42JZT9DJJMKA8QFCO" localSheetId="8" hidden="1">#REF!</definedName>
    <definedName name="BExB58JDIHS42JZT9DJJMKA8QFCO" localSheetId="7" hidden="1">#REF!</definedName>
    <definedName name="BExB58JDIHS42JZT9DJJMKA8QFCO" localSheetId="6" hidden="1">#REF!</definedName>
    <definedName name="BExB58JDIHS42JZT9DJJMKA8QFCO" localSheetId="3" hidden="1">#REF!</definedName>
    <definedName name="BExB58JDIHS42JZT9DJJMKA8QFCO" localSheetId="1" hidden="1">#REF!</definedName>
    <definedName name="BExB58JDIHS42JZT9DJJMKA8QFCO" hidden="1">#REF!</definedName>
    <definedName name="BExB58U5FQC5JWV9CGC83HLLZUZI" localSheetId="16" hidden="1">#REF!</definedName>
    <definedName name="BExB58U5FQC5JWV9CGC83HLLZUZI" localSheetId="15" hidden="1">#REF!</definedName>
    <definedName name="BExB58U5FQC5JWV9CGC83HLLZUZI" localSheetId="14" hidden="1">#REF!</definedName>
    <definedName name="BExB58U5FQC5JWV9CGC83HLLZUZI" localSheetId="13" hidden="1">#REF!</definedName>
    <definedName name="BExB58U5FQC5JWV9CGC83HLLZUZI" localSheetId="12" hidden="1">#REF!</definedName>
    <definedName name="BExB58U5FQC5JWV9CGC83HLLZUZI" localSheetId="11" hidden="1">#REF!</definedName>
    <definedName name="BExB58U5FQC5JWV9CGC83HLLZUZI" localSheetId="10" hidden="1">#REF!</definedName>
    <definedName name="BExB58U5FQC5JWV9CGC83HLLZUZI" localSheetId="9" hidden="1">#REF!</definedName>
    <definedName name="BExB58U5FQC5JWV9CGC83HLLZUZI" localSheetId="8" hidden="1">#REF!</definedName>
    <definedName name="BExB58U5FQC5JWV9CGC83HLLZUZI" localSheetId="7" hidden="1">#REF!</definedName>
    <definedName name="BExB58U5FQC5JWV9CGC83HLLZUZI" localSheetId="6" hidden="1">#REF!</definedName>
    <definedName name="BExB58U5FQC5JWV9CGC83HLLZUZI" localSheetId="3" hidden="1">#REF!</definedName>
    <definedName name="BExB58U5FQC5JWV9CGC83HLLZUZI" localSheetId="1" hidden="1">#REF!</definedName>
    <definedName name="BExB58U5FQC5JWV9CGC83HLLZUZI" hidden="1">#REF!</definedName>
    <definedName name="BExB5EDO9XUKHF74X3HAU2WPPHZH" localSheetId="16" hidden="1">#REF!</definedName>
    <definedName name="BExB5EDO9XUKHF74X3HAU2WPPHZH" localSheetId="15" hidden="1">#REF!</definedName>
    <definedName name="BExB5EDO9XUKHF74X3HAU2WPPHZH" localSheetId="14" hidden="1">#REF!</definedName>
    <definedName name="BExB5EDO9XUKHF74X3HAU2WPPHZH" localSheetId="13" hidden="1">#REF!</definedName>
    <definedName name="BExB5EDO9XUKHF74X3HAU2WPPHZH" localSheetId="12" hidden="1">#REF!</definedName>
    <definedName name="BExB5EDO9XUKHF74X3HAU2WPPHZH" localSheetId="11" hidden="1">#REF!</definedName>
    <definedName name="BExB5EDO9XUKHF74X3HAU2WPPHZH" localSheetId="10" hidden="1">#REF!</definedName>
    <definedName name="BExB5EDO9XUKHF74X3HAU2WPPHZH" localSheetId="9" hidden="1">#REF!</definedName>
    <definedName name="BExB5EDO9XUKHF74X3HAU2WPPHZH" localSheetId="8" hidden="1">#REF!</definedName>
    <definedName name="BExB5EDO9XUKHF74X3HAU2WPPHZH" localSheetId="7" hidden="1">#REF!</definedName>
    <definedName name="BExB5EDO9XUKHF74X3HAU2WPPHZH" localSheetId="6" hidden="1">#REF!</definedName>
    <definedName name="BExB5EDO9XUKHF74X3HAU2WPPHZH" localSheetId="3" hidden="1">#REF!</definedName>
    <definedName name="BExB5EDO9XUKHF74X3HAU2WPPHZH" localSheetId="1" hidden="1">#REF!</definedName>
    <definedName name="BExB5EDO9XUKHF74X3HAU2WPPHZH" hidden="1">#REF!</definedName>
    <definedName name="BExB5EDOQKZIQXT13IG1KLCZ474G" localSheetId="16" hidden="1">#REF!</definedName>
    <definedName name="BExB5EDOQKZIQXT13IG1KLCZ474G" localSheetId="15" hidden="1">#REF!</definedName>
    <definedName name="BExB5EDOQKZIQXT13IG1KLCZ474G" localSheetId="14" hidden="1">#REF!</definedName>
    <definedName name="BExB5EDOQKZIQXT13IG1KLCZ474G" localSheetId="13" hidden="1">#REF!</definedName>
    <definedName name="BExB5EDOQKZIQXT13IG1KLCZ474G" localSheetId="12" hidden="1">#REF!</definedName>
    <definedName name="BExB5EDOQKZIQXT13IG1KLCZ474G" localSheetId="11" hidden="1">#REF!</definedName>
    <definedName name="BExB5EDOQKZIQXT13IG1KLCZ474G" localSheetId="10" hidden="1">#REF!</definedName>
    <definedName name="BExB5EDOQKZIQXT13IG1KLCZ474G" localSheetId="9" hidden="1">#REF!</definedName>
    <definedName name="BExB5EDOQKZIQXT13IG1KLCZ474G" localSheetId="8" hidden="1">#REF!</definedName>
    <definedName name="BExB5EDOQKZIQXT13IG1KLCZ474G" localSheetId="7" hidden="1">#REF!</definedName>
    <definedName name="BExB5EDOQKZIQXT13IG1KLCZ474G" localSheetId="6" hidden="1">#REF!</definedName>
    <definedName name="BExB5EDOQKZIQXT13IG1KLCZ474G" localSheetId="3" hidden="1">#REF!</definedName>
    <definedName name="BExB5EDOQKZIQXT13IG1KLCZ474G" localSheetId="1" hidden="1">#REF!</definedName>
    <definedName name="BExB5EDOQKZIQXT13IG1KLCZ474G" hidden="1">#REF!</definedName>
    <definedName name="BExB5G6EH68AYEP1UT0GHUEL3SLN" localSheetId="16" hidden="1">#REF!</definedName>
    <definedName name="BExB5G6EH68AYEP1UT0GHUEL3SLN" localSheetId="15" hidden="1">#REF!</definedName>
    <definedName name="BExB5G6EH68AYEP1UT0GHUEL3SLN" localSheetId="14" hidden="1">#REF!</definedName>
    <definedName name="BExB5G6EH68AYEP1UT0GHUEL3SLN" localSheetId="13" hidden="1">#REF!</definedName>
    <definedName name="BExB5G6EH68AYEP1UT0GHUEL3SLN" localSheetId="12" hidden="1">#REF!</definedName>
    <definedName name="BExB5G6EH68AYEP1UT0GHUEL3SLN" localSheetId="11" hidden="1">#REF!</definedName>
    <definedName name="BExB5G6EH68AYEP1UT0GHUEL3SLN" localSheetId="10" hidden="1">#REF!</definedName>
    <definedName name="BExB5G6EH68AYEP1UT0GHUEL3SLN" localSheetId="9" hidden="1">#REF!</definedName>
    <definedName name="BExB5G6EH68AYEP1UT0GHUEL3SLN" localSheetId="8" hidden="1">#REF!</definedName>
    <definedName name="BExB5G6EH68AYEP1UT0GHUEL3SLN" localSheetId="7" hidden="1">#REF!</definedName>
    <definedName name="BExB5G6EH68AYEP1UT0GHUEL3SLN" localSheetId="6" hidden="1">#REF!</definedName>
    <definedName name="BExB5G6EH68AYEP1UT0GHUEL3SLN" localSheetId="3" hidden="1">#REF!</definedName>
    <definedName name="BExB5G6EH68AYEP1UT0GHUEL3SLN" localSheetId="1" hidden="1">#REF!</definedName>
    <definedName name="BExB5G6EH68AYEP1UT0GHUEL3SLN" hidden="1">#REF!</definedName>
    <definedName name="BExB5LVGGXMNUN3D3452G3J62MKF" localSheetId="16" hidden="1">#REF!</definedName>
    <definedName name="BExB5LVGGXMNUN3D3452G3J62MKF" localSheetId="15" hidden="1">#REF!</definedName>
    <definedName name="BExB5LVGGXMNUN3D3452G3J62MKF" localSheetId="14" hidden="1">#REF!</definedName>
    <definedName name="BExB5LVGGXMNUN3D3452G3J62MKF" localSheetId="13" hidden="1">#REF!</definedName>
    <definedName name="BExB5LVGGXMNUN3D3452G3J62MKF" localSheetId="12" hidden="1">#REF!</definedName>
    <definedName name="BExB5LVGGXMNUN3D3452G3J62MKF" localSheetId="11" hidden="1">#REF!</definedName>
    <definedName name="BExB5LVGGXMNUN3D3452G3J62MKF" localSheetId="10" hidden="1">#REF!</definedName>
    <definedName name="BExB5LVGGXMNUN3D3452G3J62MKF" localSheetId="9" hidden="1">#REF!</definedName>
    <definedName name="BExB5LVGGXMNUN3D3452G3J62MKF" localSheetId="8" hidden="1">#REF!</definedName>
    <definedName name="BExB5LVGGXMNUN3D3452G3J62MKF" localSheetId="7" hidden="1">#REF!</definedName>
    <definedName name="BExB5LVGGXMNUN3D3452G3J62MKF" localSheetId="6" hidden="1">#REF!</definedName>
    <definedName name="BExB5LVGGXMNUN3D3452G3J62MKF" localSheetId="3" hidden="1">#REF!</definedName>
    <definedName name="BExB5LVGGXMNUN3D3452G3J62MKF" localSheetId="1" hidden="1">#REF!</definedName>
    <definedName name="BExB5LVGGXMNUN3D3452G3J62MKF" hidden="1">#REF!</definedName>
    <definedName name="BExB5QYVEZWFE5DQVHAM760EV05X" localSheetId="16" hidden="1">#REF!</definedName>
    <definedName name="BExB5QYVEZWFE5DQVHAM760EV05X" localSheetId="15" hidden="1">#REF!</definedName>
    <definedName name="BExB5QYVEZWFE5DQVHAM760EV05X" localSheetId="14" hidden="1">#REF!</definedName>
    <definedName name="BExB5QYVEZWFE5DQVHAM760EV05X" localSheetId="13" hidden="1">#REF!</definedName>
    <definedName name="BExB5QYVEZWFE5DQVHAM760EV05X" localSheetId="12" hidden="1">#REF!</definedName>
    <definedName name="BExB5QYVEZWFE5DQVHAM760EV05X" localSheetId="11" hidden="1">#REF!</definedName>
    <definedName name="BExB5QYVEZWFE5DQVHAM760EV05X" localSheetId="10" hidden="1">#REF!</definedName>
    <definedName name="BExB5QYVEZWFE5DQVHAM760EV05X" localSheetId="9" hidden="1">#REF!</definedName>
    <definedName name="BExB5QYVEZWFE5DQVHAM760EV05X" localSheetId="8" hidden="1">#REF!</definedName>
    <definedName name="BExB5QYVEZWFE5DQVHAM760EV05X" localSheetId="7" hidden="1">#REF!</definedName>
    <definedName name="BExB5QYVEZWFE5DQVHAM760EV05X" localSheetId="6" hidden="1">#REF!</definedName>
    <definedName name="BExB5QYVEZWFE5DQVHAM760EV05X" localSheetId="3" hidden="1">#REF!</definedName>
    <definedName name="BExB5QYVEZWFE5DQVHAM760EV05X" localSheetId="1" hidden="1">#REF!</definedName>
    <definedName name="BExB5QYVEZWFE5DQVHAM760EV05X" hidden="1">#REF!</definedName>
    <definedName name="BExB5U9IRH14EMOE0YGIE3WIVLFS" localSheetId="16" hidden="1">#REF!</definedName>
    <definedName name="BExB5U9IRH14EMOE0YGIE3WIVLFS" localSheetId="15" hidden="1">#REF!</definedName>
    <definedName name="BExB5U9IRH14EMOE0YGIE3WIVLFS" localSheetId="14" hidden="1">#REF!</definedName>
    <definedName name="BExB5U9IRH14EMOE0YGIE3WIVLFS" localSheetId="13" hidden="1">#REF!</definedName>
    <definedName name="BExB5U9IRH14EMOE0YGIE3WIVLFS" localSheetId="12" hidden="1">#REF!</definedName>
    <definedName name="BExB5U9IRH14EMOE0YGIE3WIVLFS" localSheetId="11" hidden="1">#REF!</definedName>
    <definedName name="BExB5U9IRH14EMOE0YGIE3WIVLFS" localSheetId="10" hidden="1">#REF!</definedName>
    <definedName name="BExB5U9IRH14EMOE0YGIE3WIVLFS" localSheetId="9" hidden="1">#REF!</definedName>
    <definedName name="BExB5U9IRH14EMOE0YGIE3WIVLFS" localSheetId="8" hidden="1">#REF!</definedName>
    <definedName name="BExB5U9IRH14EMOE0YGIE3WIVLFS" localSheetId="7" hidden="1">#REF!</definedName>
    <definedName name="BExB5U9IRH14EMOE0YGIE3WIVLFS" localSheetId="6" hidden="1">#REF!</definedName>
    <definedName name="BExB5U9IRH14EMOE0YGIE3WIVLFS" localSheetId="3" hidden="1">#REF!</definedName>
    <definedName name="BExB5U9IRH14EMOE0YGIE3WIVLFS" localSheetId="1" hidden="1">#REF!</definedName>
    <definedName name="BExB5U9IRH14EMOE0YGIE3WIVLFS" hidden="1">#REF!</definedName>
    <definedName name="BExB5V5WWQYPK4GCSYZQALJYGC94" localSheetId="16" hidden="1">#REF!</definedName>
    <definedName name="BExB5V5WWQYPK4GCSYZQALJYGC94" localSheetId="15" hidden="1">#REF!</definedName>
    <definedName name="BExB5V5WWQYPK4GCSYZQALJYGC94" localSheetId="14" hidden="1">#REF!</definedName>
    <definedName name="BExB5V5WWQYPK4GCSYZQALJYGC94" localSheetId="13" hidden="1">#REF!</definedName>
    <definedName name="BExB5V5WWQYPK4GCSYZQALJYGC94" localSheetId="12" hidden="1">#REF!</definedName>
    <definedName name="BExB5V5WWQYPK4GCSYZQALJYGC94" localSheetId="11" hidden="1">#REF!</definedName>
    <definedName name="BExB5V5WWQYPK4GCSYZQALJYGC94" localSheetId="10" hidden="1">#REF!</definedName>
    <definedName name="BExB5V5WWQYPK4GCSYZQALJYGC94" localSheetId="9" hidden="1">#REF!</definedName>
    <definedName name="BExB5V5WWQYPK4GCSYZQALJYGC94" localSheetId="8" hidden="1">#REF!</definedName>
    <definedName name="BExB5V5WWQYPK4GCSYZQALJYGC94" localSheetId="7" hidden="1">#REF!</definedName>
    <definedName name="BExB5V5WWQYPK4GCSYZQALJYGC94" localSheetId="6" hidden="1">#REF!</definedName>
    <definedName name="BExB5V5WWQYPK4GCSYZQALJYGC94" localSheetId="3" hidden="1">#REF!</definedName>
    <definedName name="BExB5V5WWQYPK4GCSYZQALJYGC94" localSheetId="1" hidden="1">#REF!</definedName>
    <definedName name="BExB5V5WWQYPK4GCSYZQALJYGC94" hidden="1">#REF!</definedName>
    <definedName name="BExB5VWYMOV6BAIH7XUBBVPU7MMD" localSheetId="16" hidden="1">#REF!</definedName>
    <definedName name="BExB5VWYMOV6BAIH7XUBBVPU7MMD" localSheetId="15" hidden="1">#REF!</definedName>
    <definedName name="BExB5VWYMOV6BAIH7XUBBVPU7MMD" localSheetId="14" hidden="1">#REF!</definedName>
    <definedName name="BExB5VWYMOV6BAIH7XUBBVPU7MMD" localSheetId="13" hidden="1">#REF!</definedName>
    <definedName name="BExB5VWYMOV6BAIH7XUBBVPU7MMD" localSheetId="12" hidden="1">#REF!</definedName>
    <definedName name="BExB5VWYMOV6BAIH7XUBBVPU7MMD" localSheetId="11" hidden="1">#REF!</definedName>
    <definedName name="BExB5VWYMOV6BAIH7XUBBVPU7MMD" localSheetId="10" hidden="1">#REF!</definedName>
    <definedName name="BExB5VWYMOV6BAIH7XUBBVPU7MMD" localSheetId="9" hidden="1">#REF!</definedName>
    <definedName name="BExB5VWYMOV6BAIH7XUBBVPU7MMD" localSheetId="8" hidden="1">#REF!</definedName>
    <definedName name="BExB5VWYMOV6BAIH7XUBBVPU7MMD" localSheetId="7" hidden="1">#REF!</definedName>
    <definedName name="BExB5VWYMOV6BAIH7XUBBVPU7MMD" localSheetId="6" hidden="1">#REF!</definedName>
    <definedName name="BExB5VWYMOV6BAIH7XUBBVPU7MMD" localSheetId="3" hidden="1">#REF!</definedName>
    <definedName name="BExB5VWYMOV6BAIH7XUBBVPU7MMD" localSheetId="1" hidden="1">#REF!</definedName>
    <definedName name="BExB5VWYMOV6BAIH7XUBBVPU7MMD" hidden="1">#REF!</definedName>
    <definedName name="BExB610DZWIJP1B72U9QM42COH2B" localSheetId="16" hidden="1">#REF!</definedName>
    <definedName name="BExB610DZWIJP1B72U9QM42COH2B" localSheetId="15" hidden="1">#REF!</definedName>
    <definedName name="BExB610DZWIJP1B72U9QM42COH2B" localSheetId="14" hidden="1">#REF!</definedName>
    <definedName name="BExB610DZWIJP1B72U9QM42COH2B" localSheetId="13" hidden="1">#REF!</definedName>
    <definedName name="BExB610DZWIJP1B72U9QM42COH2B" localSheetId="12" hidden="1">#REF!</definedName>
    <definedName name="BExB610DZWIJP1B72U9QM42COH2B" localSheetId="11" hidden="1">#REF!</definedName>
    <definedName name="BExB610DZWIJP1B72U9QM42COH2B" localSheetId="10" hidden="1">#REF!</definedName>
    <definedName name="BExB610DZWIJP1B72U9QM42COH2B" localSheetId="9" hidden="1">#REF!</definedName>
    <definedName name="BExB610DZWIJP1B72U9QM42COH2B" localSheetId="8" hidden="1">#REF!</definedName>
    <definedName name="BExB610DZWIJP1B72U9QM42COH2B" localSheetId="7" hidden="1">#REF!</definedName>
    <definedName name="BExB610DZWIJP1B72U9QM42COH2B" localSheetId="6" hidden="1">#REF!</definedName>
    <definedName name="BExB610DZWIJP1B72U9QM42COH2B" localSheetId="3" hidden="1">#REF!</definedName>
    <definedName name="BExB610DZWIJP1B72U9QM42COH2B" localSheetId="1" hidden="1">#REF!</definedName>
    <definedName name="BExB610DZWIJP1B72U9QM42COH2B" hidden="1">#REF!</definedName>
    <definedName name="BExB64AX81KEVMGZDXB25NB459SW" localSheetId="16" hidden="1">#REF!</definedName>
    <definedName name="BExB64AX81KEVMGZDXB25NB459SW" localSheetId="15" hidden="1">#REF!</definedName>
    <definedName name="BExB64AX81KEVMGZDXB25NB459SW" localSheetId="14" hidden="1">#REF!</definedName>
    <definedName name="BExB64AX81KEVMGZDXB25NB459SW" localSheetId="13" hidden="1">#REF!</definedName>
    <definedName name="BExB64AX81KEVMGZDXB25NB459SW" localSheetId="12" hidden="1">#REF!</definedName>
    <definedName name="BExB64AX81KEVMGZDXB25NB459SW" localSheetId="11" hidden="1">#REF!</definedName>
    <definedName name="BExB64AX81KEVMGZDXB25NB459SW" localSheetId="10" hidden="1">#REF!</definedName>
    <definedName name="BExB64AX81KEVMGZDXB25NB459SW" localSheetId="9" hidden="1">#REF!</definedName>
    <definedName name="BExB64AX81KEVMGZDXB25NB459SW" localSheetId="8" hidden="1">#REF!</definedName>
    <definedName name="BExB64AX81KEVMGZDXB25NB459SW" localSheetId="7" hidden="1">#REF!</definedName>
    <definedName name="BExB64AX81KEVMGZDXB25NB459SW" localSheetId="6" hidden="1">#REF!</definedName>
    <definedName name="BExB64AX81KEVMGZDXB25NB459SW" localSheetId="3" hidden="1">#REF!</definedName>
    <definedName name="BExB64AX81KEVMGZDXB25NB459SW" localSheetId="1" hidden="1">#REF!</definedName>
    <definedName name="BExB64AX81KEVMGZDXB25NB459SW" hidden="1">#REF!</definedName>
    <definedName name="BExB6C3FUAKK9ML5T767NMWGA9YB" localSheetId="16" hidden="1">#REF!</definedName>
    <definedName name="BExB6C3FUAKK9ML5T767NMWGA9YB" localSheetId="15" hidden="1">#REF!</definedName>
    <definedName name="BExB6C3FUAKK9ML5T767NMWGA9YB" localSheetId="14" hidden="1">#REF!</definedName>
    <definedName name="BExB6C3FUAKK9ML5T767NMWGA9YB" localSheetId="13" hidden="1">#REF!</definedName>
    <definedName name="BExB6C3FUAKK9ML5T767NMWGA9YB" localSheetId="12" hidden="1">#REF!</definedName>
    <definedName name="BExB6C3FUAKK9ML5T767NMWGA9YB" localSheetId="11" hidden="1">#REF!</definedName>
    <definedName name="BExB6C3FUAKK9ML5T767NMWGA9YB" localSheetId="10" hidden="1">#REF!</definedName>
    <definedName name="BExB6C3FUAKK9ML5T767NMWGA9YB" localSheetId="9" hidden="1">#REF!</definedName>
    <definedName name="BExB6C3FUAKK9ML5T767NMWGA9YB" localSheetId="8" hidden="1">#REF!</definedName>
    <definedName name="BExB6C3FUAKK9ML5T767NMWGA9YB" localSheetId="7" hidden="1">#REF!</definedName>
    <definedName name="BExB6C3FUAKK9ML5T767NMWGA9YB" localSheetId="6" hidden="1">#REF!</definedName>
    <definedName name="BExB6C3FUAKK9ML5T767NMWGA9YB" localSheetId="3" hidden="1">#REF!</definedName>
    <definedName name="BExB6C3FUAKK9ML5T767NMWGA9YB" localSheetId="1" hidden="1">#REF!</definedName>
    <definedName name="BExB6C3FUAKK9ML5T767NMWGA9YB" hidden="1">#REF!</definedName>
    <definedName name="BExB6C8X6JYRLKZKK17VE3QUNL3D" localSheetId="16" hidden="1">#REF!</definedName>
    <definedName name="BExB6C8X6JYRLKZKK17VE3QUNL3D" localSheetId="15" hidden="1">#REF!</definedName>
    <definedName name="BExB6C8X6JYRLKZKK17VE3QUNL3D" localSheetId="14" hidden="1">#REF!</definedName>
    <definedName name="BExB6C8X6JYRLKZKK17VE3QUNL3D" localSheetId="13" hidden="1">#REF!</definedName>
    <definedName name="BExB6C8X6JYRLKZKK17VE3QUNL3D" localSheetId="12" hidden="1">#REF!</definedName>
    <definedName name="BExB6C8X6JYRLKZKK17VE3QUNL3D" localSheetId="11" hidden="1">#REF!</definedName>
    <definedName name="BExB6C8X6JYRLKZKK17VE3QUNL3D" localSheetId="10" hidden="1">#REF!</definedName>
    <definedName name="BExB6C8X6JYRLKZKK17VE3QUNL3D" localSheetId="9" hidden="1">#REF!</definedName>
    <definedName name="BExB6C8X6JYRLKZKK17VE3QUNL3D" localSheetId="8" hidden="1">#REF!</definedName>
    <definedName name="BExB6C8X6JYRLKZKK17VE3QUNL3D" localSheetId="7" hidden="1">#REF!</definedName>
    <definedName name="BExB6C8X6JYRLKZKK17VE3QUNL3D" localSheetId="6" hidden="1">#REF!</definedName>
    <definedName name="BExB6C8X6JYRLKZKK17VE3QUNL3D" localSheetId="3" hidden="1">#REF!</definedName>
    <definedName name="BExB6C8X6JYRLKZKK17VE3QUNL3D" localSheetId="1" hidden="1">#REF!</definedName>
    <definedName name="BExB6C8X6JYRLKZKK17VE3QUNL3D" hidden="1">#REF!</definedName>
    <definedName name="BExB6HN3QRFPXM71MDUK21BKM7PF" localSheetId="16" hidden="1">#REF!</definedName>
    <definedName name="BExB6HN3QRFPXM71MDUK21BKM7PF" localSheetId="15" hidden="1">#REF!</definedName>
    <definedName name="BExB6HN3QRFPXM71MDUK21BKM7PF" localSheetId="14" hidden="1">#REF!</definedName>
    <definedName name="BExB6HN3QRFPXM71MDUK21BKM7PF" localSheetId="13" hidden="1">#REF!</definedName>
    <definedName name="BExB6HN3QRFPXM71MDUK21BKM7PF" localSheetId="12" hidden="1">#REF!</definedName>
    <definedName name="BExB6HN3QRFPXM71MDUK21BKM7PF" localSheetId="11" hidden="1">#REF!</definedName>
    <definedName name="BExB6HN3QRFPXM71MDUK21BKM7PF" localSheetId="10" hidden="1">#REF!</definedName>
    <definedName name="BExB6HN3QRFPXM71MDUK21BKM7PF" localSheetId="9" hidden="1">#REF!</definedName>
    <definedName name="BExB6HN3QRFPXM71MDUK21BKM7PF" localSheetId="8" hidden="1">#REF!</definedName>
    <definedName name="BExB6HN3QRFPXM71MDUK21BKM7PF" localSheetId="7" hidden="1">#REF!</definedName>
    <definedName name="BExB6HN3QRFPXM71MDUK21BKM7PF" localSheetId="6" hidden="1">#REF!</definedName>
    <definedName name="BExB6HN3QRFPXM71MDUK21BKM7PF" localSheetId="3" hidden="1">#REF!</definedName>
    <definedName name="BExB6HN3QRFPXM71MDUK21BKM7PF" localSheetId="1" hidden="1">#REF!</definedName>
    <definedName name="BExB6HN3QRFPXM71MDUK21BKM7PF" hidden="1">#REF!</definedName>
    <definedName name="BExB6I39SKL5BMHHDD9EED7FQD9Z" localSheetId="16" hidden="1">#REF!</definedName>
    <definedName name="BExB6I39SKL5BMHHDD9EED7FQD9Z" localSheetId="15" hidden="1">#REF!</definedName>
    <definedName name="BExB6I39SKL5BMHHDD9EED7FQD9Z" localSheetId="14" hidden="1">#REF!</definedName>
    <definedName name="BExB6I39SKL5BMHHDD9EED7FQD9Z" localSheetId="13" hidden="1">#REF!</definedName>
    <definedName name="BExB6I39SKL5BMHHDD9EED7FQD9Z" localSheetId="12" hidden="1">#REF!</definedName>
    <definedName name="BExB6I39SKL5BMHHDD9EED7FQD9Z" localSheetId="11" hidden="1">#REF!</definedName>
    <definedName name="BExB6I39SKL5BMHHDD9EED7FQD9Z" localSheetId="10" hidden="1">#REF!</definedName>
    <definedName name="BExB6I39SKL5BMHHDD9EED7FQD9Z" localSheetId="9" hidden="1">#REF!</definedName>
    <definedName name="BExB6I39SKL5BMHHDD9EED7FQD9Z" localSheetId="8" hidden="1">#REF!</definedName>
    <definedName name="BExB6I39SKL5BMHHDD9EED7FQD9Z" localSheetId="7" hidden="1">#REF!</definedName>
    <definedName name="BExB6I39SKL5BMHHDD9EED7FQD9Z" localSheetId="6" hidden="1">#REF!</definedName>
    <definedName name="BExB6I39SKL5BMHHDD9EED7FQD9Z" localSheetId="3" hidden="1">#REF!</definedName>
    <definedName name="BExB6I39SKL5BMHHDD9EED7FQD9Z" localSheetId="1" hidden="1">#REF!</definedName>
    <definedName name="BExB6I39SKL5BMHHDD9EED7FQD9Z" hidden="1">#REF!</definedName>
    <definedName name="BExB6IZMHCZ3LB7N73KD90YB1HBZ" localSheetId="16" hidden="1">#REF!</definedName>
    <definedName name="BExB6IZMHCZ3LB7N73KD90YB1HBZ" localSheetId="15" hidden="1">#REF!</definedName>
    <definedName name="BExB6IZMHCZ3LB7N73KD90YB1HBZ" localSheetId="14" hidden="1">#REF!</definedName>
    <definedName name="BExB6IZMHCZ3LB7N73KD90YB1HBZ" localSheetId="13" hidden="1">#REF!</definedName>
    <definedName name="BExB6IZMHCZ3LB7N73KD90YB1HBZ" localSheetId="12" hidden="1">#REF!</definedName>
    <definedName name="BExB6IZMHCZ3LB7N73KD90YB1HBZ" localSheetId="11" hidden="1">#REF!</definedName>
    <definedName name="BExB6IZMHCZ3LB7N73KD90YB1HBZ" localSheetId="10" hidden="1">#REF!</definedName>
    <definedName name="BExB6IZMHCZ3LB7N73KD90YB1HBZ" localSheetId="9" hidden="1">#REF!</definedName>
    <definedName name="BExB6IZMHCZ3LB7N73KD90YB1HBZ" localSheetId="8" hidden="1">#REF!</definedName>
    <definedName name="BExB6IZMHCZ3LB7N73KD90YB1HBZ" localSheetId="7" hidden="1">#REF!</definedName>
    <definedName name="BExB6IZMHCZ3LB7N73KD90YB1HBZ" localSheetId="6" hidden="1">#REF!</definedName>
    <definedName name="BExB6IZMHCZ3LB7N73KD90YB1HBZ" localSheetId="3" hidden="1">#REF!</definedName>
    <definedName name="BExB6IZMHCZ3LB7N73KD90YB1HBZ" localSheetId="1" hidden="1">#REF!</definedName>
    <definedName name="BExB6IZMHCZ3LB7N73KD90YB1HBZ" hidden="1">#REF!</definedName>
    <definedName name="BExB719SGNX4Y8NE6JEXC555K596" localSheetId="16" hidden="1">#REF!</definedName>
    <definedName name="BExB719SGNX4Y8NE6JEXC555K596" localSheetId="15" hidden="1">#REF!</definedName>
    <definedName name="BExB719SGNX4Y8NE6JEXC555K596" localSheetId="14" hidden="1">#REF!</definedName>
    <definedName name="BExB719SGNX4Y8NE6JEXC555K596" localSheetId="13" hidden="1">#REF!</definedName>
    <definedName name="BExB719SGNX4Y8NE6JEXC555K596" localSheetId="12" hidden="1">#REF!</definedName>
    <definedName name="BExB719SGNX4Y8NE6JEXC555K596" localSheetId="11" hidden="1">#REF!</definedName>
    <definedName name="BExB719SGNX4Y8NE6JEXC555K596" localSheetId="10" hidden="1">#REF!</definedName>
    <definedName name="BExB719SGNX4Y8NE6JEXC555K596" localSheetId="9" hidden="1">#REF!</definedName>
    <definedName name="BExB719SGNX4Y8NE6JEXC555K596" localSheetId="8" hidden="1">#REF!</definedName>
    <definedName name="BExB719SGNX4Y8NE6JEXC555K596" localSheetId="7" hidden="1">#REF!</definedName>
    <definedName name="BExB719SGNX4Y8NE6JEXC555K596" localSheetId="6" hidden="1">#REF!</definedName>
    <definedName name="BExB719SGNX4Y8NE6JEXC555K596" localSheetId="3" hidden="1">#REF!</definedName>
    <definedName name="BExB719SGNX4Y8NE6JEXC555K596" localSheetId="1" hidden="1">#REF!</definedName>
    <definedName name="BExB719SGNX4Y8NE6JEXC555K596" hidden="1">#REF!</definedName>
    <definedName name="BExB7265DCHKS7V2OWRBXCZTEIW9" localSheetId="16" hidden="1">#REF!</definedName>
    <definedName name="BExB7265DCHKS7V2OWRBXCZTEIW9" localSheetId="15" hidden="1">#REF!</definedName>
    <definedName name="BExB7265DCHKS7V2OWRBXCZTEIW9" localSheetId="14" hidden="1">#REF!</definedName>
    <definedName name="BExB7265DCHKS7V2OWRBXCZTEIW9" localSheetId="13" hidden="1">#REF!</definedName>
    <definedName name="BExB7265DCHKS7V2OWRBXCZTEIW9" localSheetId="12" hidden="1">#REF!</definedName>
    <definedName name="BExB7265DCHKS7V2OWRBXCZTEIW9" localSheetId="11" hidden="1">#REF!</definedName>
    <definedName name="BExB7265DCHKS7V2OWRBXCZTEIW9" localSheetId="10" hidden="1">#REF!</definedName>
    <definedName name="BExB7265DCHKS7V2OWRBXCZTEIW9" localSheetId="9" hidden="1">#REF!</definedName>
    <definedName name="BExB7265DCHKS7V2OWRBXCZTEIW9" localSheetId="8" hidden="1">#REF!</definedName>
    <definedName name="BExB7265DCHKS7V2OWRBXCZTEIW9" localSheetId="7" hidden="1">#REF!</definedName>
    <definedName name="BExB7265DCHKS7V2OWRBXCZTEIW9" localSheetId="6" hidden="1">#REF!</definedName>
    <definedName name="BExB7265DCHKS7V2OWRBXCZTEIW9" localSheetId="3" hidden="1">#REF!</definedName>
    <definedName name="BExB7265DCHKS7V2OWRBXCZTEIW9" localSheetId="1" hidden="1">#REF!</definedName>
    <definedName name="BExB7265DCHKS7V2OWRBXCZTEIW9" hidden="1">#REF!</definedName>
    <definedName name="BExB74PS5P9G0P09Y6DZSCX0FLTJ" localSheetId="16" hidden="1">#REF!</definedName>
    <definedName name="BExB74PS5P9G0P09Y6DZSCX0FLTJ" localSheetId="15" hidden="1">#REF!</definedName>
    <definedName name="BExB74PS5P9G0P09Y6DZSCX0FLTJ" localSheetId="14" hidden="1">#REF!</definedName>
    <definedName name="BExB74PS5P9G0P09Y6DZSCX0FLTJ" localSheetId="13" hidden="1">#REF!</definedName>
    <definedName name="BExB74PS5P9G0P09Y6DZSCX0FLTJ" localSheetId="12" hidden="1">#REF!</definedName>
    <definedName name="BExB74PS5P9G0P09Y6DZSCX0FLTJ" localSheetId="11" hidden="1">#REF!</definedName>
    <definedName name="BExB74PS5P9G0P09Y6DZSCX0FLTJ" localSheetId="10" hidden="1">#REF!</definedName>
    <definedName name="BExB74PS5P9G0P09Y6DZSCX0FLTJ" localSheetId="9" hidden="1">#REF!</definedName>
    <definedName name="BExB74PS5P9G0P09Y6DZSCX0FLTJ" localSheetId="8" hidden="1">#REF!</definedName>
    <definedName name="BExB74PS5P9G0P09Y6DZSCX0FLTJ" localSheetId="7" hidden="1">#REF!</definedName>
    <definedName name="BExB74PS5P9G0P09Y6DZSCX0FLTJ" localSheetId="6" hidden="1">#REF!</definedName>
    <definedName name="BExB74PS5P9G0P09Y6DZSCX0FLTJ" localSheetId="3" hidden="1">#REF!</definedName>
    <definedName name="BExB74PS5P9G0P09Y6DZSCX0FLTJ" localSheetId="1" hidden="1">#REF!</definedName>
    <definedName name="BExB74PS5P9G0P09Y6DZSCX0FLTJ" hidden="1">#REF!</definedName>
    <definedName name="BExB78RH79J0MIF7H8CAZ0CFE88Q" localSheetId="16" hidden="1">#REF!</definedName>
    <definedName name="BExB78RH79J0MIF7H8CAZ0CFE88Q" localSheetId="15" hidden="1">#REF!</definedName>
    <definedName name="BExB78RH79J0MIF7H8CAZ0CFE88Q" localSheetId="14" hidden="1">#REF!</definedName>
    <definedName name="BExB78RH79J0MIF7H8CAZ0CFE88Q" localSheetId="13" hidden="1">#REF!</definedName>
    <definedName name="BExB78RH79J0MIF7H8CAZ0CFE88Q" localSheetId="12" hidden="1">#REF!</definedName>
    <definedName name="BExB78RH79J0MIF7H8CAZ0CFE88Q" localSheetId="11" hidden="1">#REF!</definedName>
    <definedName name="BExB78RH79J0MIF7H8CAZ0CFE88Q" localSheetId="10" hidden="1">#REF!</definedName>
    <definedName name="BExB78RH79J0MIF7H8CAZ0CFE88Q" localSheetId="9" hidden="1">#REF!</definedName>
    <definedName name="BExB78RH79J0MIF7H8CAZ0CFE88Q" localSheetId="8" hidden="1">#REF!</definedName>
    <definedName name="BExB78RH79J0MIF7H8CAZ0CFE88Q" localSheetId="7" hidden="1">#REF!</definedName>
    <definedName name="BExB78RH79J0MIF7H8CAZ0CFE88Q" localSheetId="6" hidden="1">#REF!</definedName>
    <definedName name="BExB78RH79J0MIF7H8CAZ0CFE88Q" localSheetId="3" hidden="1">#REF!</definedName>
    <definedName name="BExB78RH79J0MIF7H8CAZ0CFE88Q" localSheetId="1" hidden="1">#REF!</definedName>
    <definedName name="BExB78RH79J0MIF7H8CAZ0CFE88Q" hidden="1">#REF!</definedName>
    <definedName name="BExB7ELT09HGDVO5BJC1ZY9D09GZ" localSheetId="16" hidden="1">#REF!</definedName>
    <definedName name="BExB7ELT09HGDVO5BJC1ZY9D09GZ" localSheetId="15" hidden="1">#REF!</definedName>
    <definedName name="BExB7ELT09HGDVO5BJC1ZY9D09GZ" localSheetId="14" hidden="1">#REF!</definedName>
    <definedName name="BExB7ELT09HGDVO5BJC1ZY9D09GZ" localSheetId="13" hidden="1">#REF!</definedName>
    <definedName name="BExB7ELT09HGDVO5BJC1ZY9D09GZ" localSheetId="12" hidden="1">#REF!</definedName>
    <definedName name="BExB7ELT09HGDVO5BJC1ZY9D09GZ" localSheetId="11" hidden="1">#REF!</definedName>
    <definedName name="BExB7ELT09HGDVO5BJC1ZY9D09GZ" localSheetId="10" hidden="1">#REF!</definedName>
    <definedName name="BExB7ELT09HGDVO5BJC1ZY9D09GZ" localSheetId="9" hidden="1">#REF!</definedName>
    <definedName name="BExB7ELT09HGDVO5BJC1ZY9D09GZ" localSheetId="8" hidden="1">#REF!</definedName>
    <definedName name="BExB7ELT09HGDVO5BJC1ZY9D09GZ" localSheetId="7" hidden="1">#REF!</definedName>
    <definedName name="BExB7ELT09HGDVO5BJC1ZY9D09GZ" localSheetId="6" hidden="1">#REF!</definedName>
    <definedName name="BExB7ELT09HGDVO5BJC1ZY9D09GZ" localSheetId="3" hidden="1">#REF!</definedName>
    <definedName name="BExB7ELT09HGDVO5BJC1ZY9D09GZ" localSheetId="1" hidden="1">#REF!</definedName>
    <definedName name="BExB7ELT09HGDVO5BJC1ZY9D09GZ" hidden="1">#REF!</definedName>
    <definedName name="BExB7F7EIHG0MYMQYUVG9HIZPHMZ" localSheetId="16" hidden="1">#REF!</definedName>
    <definedName name="BExB7F7EIHG0MYMQYUVG9HIZPHMZ" localSheetId="15" hidden="1">#REF!</definedName>
    <definedName name="BExB7F7EIHG0MYMQYUVG9HIZPHMZ" localSheetId="14" hidden="1">#REF!</definedName>
    <definedName name="BExB7F7EIHG0MYMQYUVG9HIZPHMZ" localSheetId="13" hidden="1">#REF!</definedName>
    <definedName name="BExB7F7EIHG0MYMQYUVG9HIZPHMZ" localSheetId="12" hidden="1">#REF!</definedName>
    <definedName name="BExB7F7EIHG0MYMQYUVG9HIZPHMZ" localSheetId="11" hidden="1">#REF!</definedName>
    <definedName name="BExB7F7EIHG0MYMQYUVG9HIZPHMZ" localSheetId="10" hidden="1">#REF!</definedName>
    <definedName name="BExB7F7EIHG0MYMQYUVG9HIZPHMZ" localSheetId="9" hidden="1">#REF!</definedName>
    <definedName name="BExB7F7EIHG0MYMQYUVG9HIZPHMZ" localSheetId="8" hidden="1">#REF!</definedName>
    <definedName name="BExB7F7EIHG0MYMQYUVG9HIZPHMZ" localSheetId="7" hidden="1">#REF!</definedName>
    <definedName name="BExB7F7EIHG0MYMQYUVG9HIZPHMZ" localSheetId="6" hidden="1">#REF!</definedName>
    <definedName name="BExB7F7EIHG0MYMQYUVG9HIZPHMZ" localSheetId="3" hidden="1">#REF!</definedName>
    <definedName name="BExB7F7EIHG0MYMQYUVG9HIZPHMZ" localSheetId="1" hidden="1">#REF!</definedName>
    <definedName name="BExB7F7EIHG0MYMQYUVG9HIZPHMZ" hidden="1">#REF!</definedName>
    <definedName name="BExB806PAXX70XUTA3ZI7OORD78R" localSheetId="16" hidden="1">#REF!</definedName>
    <definedName name="BExB806PAXX70XUTA3ZI7OORD78R" localSheetId="15" hidden="1">#REF!</definedName>
    <definedName name="BExB806PAXX70XUTA3ZI7OORD78R" localSheetId="14" hidden="1">#REF!</definedName>
    <definedName name="BExB806PAXX70XUTA3ZI7OORD78R" localSheetId="13" hidden="1">#REF!</definedName>
    <definedName name="BExB806PAXX70XUTA3ZI7OORD78R" localSheetId="12" hidden="1">#REF!</definedName>
    <definedName name="BExB806PAXX70XUTA3ZI7OORD78R" localSheetId="11" hidden="1">#REF!</definedName>
    <definedName name="BExB806PAXX70XUTA3ZI7OORD78R" localSheetId="10" hidden="1">#REF!</definedName>
    <definedName name="BExB806PAXX70XUTA3ZI7OORD78R" localSheetId="9" hidden="1">#REF!</definedName>
    <definedName name="BExB806PAXX70XUTA3ZI7OORD78R" localSheetId="8" hidden="1">#REF!</definedName>
    <definedName name="BExB806PAXX70XUTA3ZI7OORD78R" localSheetId="7" hidden="1">#REF!</definedName>
    <definedName name="BExB806PAXX70XUTA3ZI7OORD78R" localSheetId="6" hidden="1">#REF!</definedName>
    <definedName name="BExB806PAXX70XUTA3ZI7OORD78R" localSheetId="3" hidden="1">#REF!</definedName>
    <definedName name="BExB806PAXX70XUTA3ZI7OORD78R" localSheetId="1" hidden="1">#REF!</definedName>
    <definedName name="BExB806PAXX70XUTA3ZI7OORD78R" hidden="1">#REF!</definedName>
    <definedName name="BExB83199EQQS6I5HE7WADNCK8OE" localSheetId="16" hidden="1">#REF!</definedName>
    <definedName name="BExB83199EQQS6I5HE7WADNCK8OE" localSheetId="15" hidden="1">#REF!</definedName>
    <definedName name="BExB83199EQQS6I5HE7WADNCK8OE" localSheetId="14" hidden="1">#REF!</definedName>
    <definedName name="BExB83199EQQS6I5HE7WADNCK8OE" localSheetId="13" hidden="1">#REF!</definedName>
    <definedName name="BExB83199EQQS6I5HE7WADNCK8OE" localSheetId="12" hidden="1">#REF!</definedName>
    <definedName name="BExB83199EQQS6I5HE7WADNCK8OE" localSheetId="11" hidden="1">#REF!</definedName>
    <definedName name="BExB83199EQQS6I5HE7WADNCK8OE" localSheetId="10" hidden="1">#REF!</definedName>
    <definedName name="BExB83199EQQS6I5HE7WADNCK8OE" localSheetId="9" hidden="1">#REF!</definedName>
    <definedName name="BExB83199EQQS6I5HE7WADNCK8OE" localSheetId="8" hidden="1">#REF!</definedName>
    <definedName name="BExB83199EQQS6I5HE7WADNCK8OE" localSheetId="7" hidden="1">#REF!</definedName>
    <definedName name="BExB83199EQQS6I5HE7WADNCK8OE" localSheetId="6" hidden="1">#REF!</definedName>
    <definedName name="BExB83199EQQS6I5HE7WADNCK8OE" localSheetId="3" hidden="1">#REF!</definedName>
    <definedName name="BExB83199EQQS6I5HE7WADNCK8OE" localSheetId="1" hidden="1">#REF!</definedName>
    <definedName name="BExB83199EQQS6I5HE7WADNCK8OE" hidden="1">#REF!</definedName>
    <definedName name="BExB8HF4UBVZKQCSRFRUQL2EE6VL" localSheetId="16" hidden="1">#REF!</definedName>
    <definedName name="BExB8HF4UBVZKQCSRFRUQL2EE6VL" localSheetId="15" hidden="1">#REF!</definedName>
    <definedName name="BExB8HF4UBVZKQCSRFRUQL2EE6VL" localSheetId="14" hidden="1">#REF!</definedName>
    <definedName name="BExB8HF4UBVZKQCSRFRUQL2EE6VL" localSheetId="13" hidden="1">#REF!</definedName>
    <definedName name="BExB8HF4UBVZKQCSRFRUQL2EE6VL" localSheetId="12" hidden="1">#REF!</definedName>
    <definedName name="BExB8HF4UBVZKQCSRFRUQL2EE6VL" localSheetId="11" hidden="1">#REF!</definedName>
    <definedName name="BExB8HF4UBVZKQCSRFRUQL2EE6VL" localSheetId="10" hidden="1">#REF!</definedName>
    <definedName name="BExB8HF4UBVZKQCSRFRUQL2EE6VL" localSheetId="9" hidden="1">#REF!</definedName>
    <definedName name="BExB8HF4UBVZKQCSRFRUQL2EE6VL" localSheetId="8" hidden="1">#REF!</definedName>
    <definedName name="BExB8HF4UBVZKQCSRFRUQL2EE6VL" localSheetId="7" hidden="1">#REF!</definedName>
    <definedName name="BExB8HF4UBVZKQCSRFRUQL2EE6VL" localSheetId="6" hidden="1">#REF!</definedName>
    <definedName name="BExB8HF4UBVZKQCSRFRUQL2EE6VL" localSheetId="3" hidden="1">#REF!</definedName>
    <definedName name="BExB8HF4UBVZKQCSRFRUQL2EE6VL" localSheetId="1" hidden="1">#REF!</definedName>
    <definedName name="BExB8HF4UBVZKQCSRFRUQL2EE6VL" hidden="1">#REF!</definedName>
    <definedName name="BExB8HKHKZ1ORJZUYGG2M4VSCC39" localSheetId="16" hidden="1">#REF!</definedName>
    <definedName name="BExB8HKHKZ1ORJZUYGG2M4VSCC39" localSheetId="15" hidden="1">#REF!</definedName>
    <definedName name="BExB8HKHKZ1ORJZUYGG2M4VSCC39" localSheetId="14" hidden="1">#REF!</definedName>
    <definedName name="BExB8HKHKZ1ORJZUYGG2M4VSCC39" localSheetId="13" hidden="1">#REF!</definedName>
    <definedName name="BExB8HKHKZ1ORJZUYGG2M4VSCC39" localSheetId="12" hidden="1">#REF!</definedName>
    <definedName name="BExB8HKHKZ1ORJZUYGG2M4VSCC39" localSheetId="11" hidden="1">#REF!</definedName>
    <definedName name="BExB8HKHKZ1ORJZUYGG2M4VSCC39" localSheetId="10" hidden="1">#REF!</definedName>
    <definedName name="BExB8HKHKZ1ORJZUYGG2M4VSCC39" localSheetId="9" hidden="1">#REF!</definedName>
    <definedName name="BExB8HKHKZ1ORJZUYGG2M4VSCC39" localSheetId="8" hidden="1">#REF!</definedName>
    <definedName name="BExB8HKHKZ1ORJZUYGG2M4VSCC39" localSheetId="7" hidden="1">#REF!</definedName>
    <definedName name="BExB8HKHKZ1ORJZUYGG2M4VSCC39" localSheetId="6" hidden="1">#REF!</definedName>
    <definedName name="BExB8HKHKZ1ORJZUYGG2M4VSCC39" localSheetId="3" hidden="1">#REF!</definedName>
    <definedName name="BExB8HKHKZ1ORJZUYGG2M4VSCC39" localSheetId="1" hidden="1">#REF!</definedName>
    <definedName name="BExB8HKHKZ1ORJZUYGG2M4VSCC39" hidden="1">#REF!</definedName>
    <definedName name="BExB8HV9YUS1Q77M9SNFRKDLU5HS" localSheetId="16" hidden="1">#REF!</definedName>
    <definedName name="BExB8HV9YUS1Q77M9SNFRKDLU5HS" localSheetId="15" hidden="1">#REF!</definedName>
    <definedName name="BExB8HV9YUS1Q77M9SNFRKDLU5HS" localSheetId="14" hidden="1">#REF!</definedName>
    <definedName name="BExB8HV9YUS1Q77M9SNFRKDLU5HS" localSheetId="13" hidden="1">#REF!</definedName>
    <definedName name="BExB8HV9YUS1Q77M9SNFRKDLU5HS" localSheetId="12" hidden="1">#REF!</definedName>
    <definedName name="BExB8HV9YUS1Q77M9SNFRKDLU5HS" localSheetId="11" hidden="1">#REF!</definedName>
    <definedName name="BExB8HV9YUS1Q77M9SNFRKDLU5HS" localSheetId="10" hidden="1">#REF!</definedName>
    <definedName name="BExB8HV9YUS1Q77M9SNFRKDLU5HS" localSheetId="9" hidden="1">#REF!</definedName>
    <definedName name="BExB8HV9YUS1Q77M9SNFRKDLU5HS" localSheetId="8" hidden="1">#REF!</definedName>
    <definedName name="BExB8HV9YUS1Q77M9SNFRKDLU5HS" localSheetId="7" hidden="1">#REF!</definedName>
    <definedName name="BExB8HV9YUS1Q77M9SNFRKDLU5HS" localSheetId="6" hidden="1">#REF!</definedName>
    <definedName name="BExB8HV9YUS1Q77M9SNFRKDLU5HS" localSheetId="3" hidden="1">#REF!</definedName>
    <definedName name="BExB8HV9YUS1Q77M9SNFRKDLU5HS" localSheetId="1" hidden="1">#REF!</definedName>
    <definedName name="BExB8HV9YUS1Q77M9SNFRKDLU5HS" hidden="1">#REF!</definedName>
    <definedName name="BExB8QPH8DC5BESEVPSMBCWVN6PO" localSheetId="16" hidden="1">#REF!</definedName>
    <definedName name="BExB8QPH8DC5BESEVPSMBCWVN6PO" localSheetId="15" hidden="1">#REF!</definedName>
    <definedName name="BExB8QPH8DC5BESEVPSMBCWVN6PO" localSheetId="14" hidden="1">#REF!</definedName>
    <definedName name="BExB8QPH8DC5BESEVPSMBCWVN6PO" localSheetId="13" hidden="1">#REF!</definedName>
    <definedName name="BExB8QPH8DC5BESEVPSMBCWVN6PO" localSheetId="12" hidden="1">#REF!</definedName>
    <definedName name="BExB8QPH8DC5BESEVPSMBCWVN6PO" localSheetId="11" hidden="1">#REF!</definedName>
    <definedName name="BExB8QPH8DC5BESEVPSMBCWVN6PO" localSheetId="10" hidden="1">#REF!</definedName>
    <definedName name="BExB8QPH8DC5BESEVPSMBCWVN6PO" localSheetId="9" hidden="1">#REF!</definedName>
    <definedName name="BExB8QPH8DC5BESEVPSMBCWVN6PO" localSheetId="8" hidden="1">#REF!</definedName>
    <definedName name="BExB8QPH8DC5BESEVPSMBCWVN6PO" localSheetId="7" hidden="1">#REF!</definedName>
    <definedName name="BExB8QPH8DC5BESEVPSMBCWVN6PO" localSheetId="6" hidden="1">#REF!</definedName>
    <definedName name="BExB8QPH8DC5BESEVPSMBCWVN6PO" localSheetId="3" hidden="1">#REF!</definedName>
    <definedName name="BExB8QPH8DC5BESEVPSMBCWVN6PO" localSheetId="1" hidden="1">#REF!</definedName>
    <definedName name="BExB8QPH8DC5BESEVPSMBCWVN6PO" hidden="1">#REF!</definedName>
    <definedName name="BExB8U5N0D85YR8APKN3PPKG0FWP" localSheetId="16" hidden="1">#REF!</definedName>
    <definedName name="BExB8U5N0D85YR8APKN3PPKG0FWP" localSheetId="15" hidden="1">#REF!</definedName>
    <definedName name="BExB8U5N0D85YR8APKN3PPKG0FWP" localSheetId="14" hidden="1">#REF!</definedName>
    <definedName name="BExB8U5N0D85YR8APKN3PPKG0FWP" localSheetId="13" hidden="1">#REF!</definedName>
    <definedName name="BExB8U5N0D85YR8APKN3PPKG0FWP" localSheetId="12" hidden="1">#REF!</definedName>
    <definedName name="BExB8U5N0D85YR8APKN3PPKG0FWP" localSheetId="11" hidden="1">#REF!</definedName>
    <definedName name="BExB8U5N0D85YR8APKN3PPKG0FWP" localSheetId="10" hidden="1">#REF!</definedName>
    <definedName name="BExB8U5N0D85YR8APKN3PPKG0FWP" localSheetId="9" hidden="1">#REF!</definedName>
    <definedName name="BExB8U5N0D85YR8APKN3PPKG0FWP" localSheetId="8" hidden="1">#REF!</definedName>
    <definedName name="BExB8U5N0D85YR8APKN3PPKG0FWP" localSheetId="7" hidden="1">#REF!</definedName>
    <definedName name="BExB8U5N0D85YR8APKN3PPKG0FWP" localSheetId="6" hidden="1">#REF!</definedName>
    <definedName name="BExB8U5N0D85YR8APKN3PPKG0FWP" localSheetId="3" hidden="1">#REF!</definedName>
    <definedName name="BExB8U5N0D85YR8APKN3PPKG0FWP" localSheetId="1" hidden="1">#REF!</definedName>
    <definedName name="BExB8U5N0D85YR8APKN3PPKG0FWP" hidden="1">#REF!</definedName>
    <definedName name="BExB93G413CK5DKO7925ZHSOBGIN" localSheetId="16" hidden="1">#REF!</definedName>
    <definedName name="BExB93G413CK5DKO7925ZHSOBGIN" localSheetId="15" hidden="1">#REF!</definedName>
    <definedName name="BExB93G413CK5DKO7925ZHSOBGIN" localSheetId="14" hidden="1">#REF!</definedName>
    <definedName name="BExB93G413CK5DKO7925ZHSOBGIN" localSheetId="13" hidden="1">#REF!</definedName>
    <definedName name="BExB93G413CK5DKO7925ZHSOBGIN" localSheetId="12" hidden="1">#REF!</definedName>
    <definedName name="BExB93G413CK5DKO7925ZHSOBGIN" localSheetId="11" hidden="1">#REF!</definedName>
    <definedName name="BExB93G413CK5DKO7925ZHSOBGIN" localSheetId="10" hidden="1">#REF!</definedName>
    <definedName name="BExB93G413CK5DKO7925ZHSOBGIN" localSheetId="9" hidden="1">#REF!</definedName>
    <definedName name="BExB93G413CK5DKO7925ZHSOBGIN" localSheetId="8" hidden="1">#REF!</definedName>
    <definedName name="BExB93G413CK5DKO7925ZHSOBGIN" localSheetId="7" hidden="1">#REF!</definedName>
    <definedName name="BExB93G413CK5DKO7925ZHSOBGIN" localSheetId="6" hidden="1">#REF!</definedName>
    <definedName name="BExB93G413CK5DKO7925ZHSOBGIN" localSheetId="3" hidden="1">#REF!</definedName>
    <definedName name="BExB93G413CK5DKO7925ZHSOBGIN" localSheetId="1" hidden="1">#REF!</definedName>
    <definedName name="BExB93G413CK5DKO7925ZHSOBGIN" hidden="1">#REF!</definedName>
    <definedName name="BExB96LBXL1JW5A4PP93UJ9UDLKZ" localSheetId="16" hidden="1">#REF!</definedName>
    <definedName name="BExB96LBXL1JW5A4PP93UJ9UDLKZ" localSheetId="15" hidden="1">#REF!</definedName>
    <definedName name="BExB96LBXL1JW5A4PP93UJ9UDLKZ" localSheetId="14" hidden="1">#REF!</definedName>
    <definedName name="BExB96LBXL1JW5A4PP93UJ9UDLKZ" localSheetId="13" hidden="1">#REF!</definedName>
    <definedName name="BExB96LBXL1JW5A4PP93UJ9UDLKZ" localSheetId="12" hidden="1">#REF!</definedName>
    <definedName name="BExB96LBXL1JW5A4PP93UJ9UDLKZ" localSheetId="11" hidden="1">#REF!</definedName>
    <definedName name="BExB96LBXL1JW5A4PP93UJ9UDLKZ" localSheetId="10" hidden="1">#REF!</definedName>
    <definedName name="BExB96LBXL1JW5A4PP93UJ9UDLKZ" localSheetId="9" hidden="1">#REF!</definedName>
    <definedName name="BExB96LBXL1JW5A4PP93UJ9UDLKZ" localSheetId="8" hidden="1">#REF!</definedName>
    <definedName name="BExB96LBXL1JW5A4PP93UJ9UDLKZ" localSheetId="7" hidden="1">#REF!</definedName>
    <definedName name="BExB96LBXL1JW5A4PP93UJ9UDLKZ" localSheetId="6" hidden="1">#REF!</definedName>
    <definedName name="BExB96LBXL1JW5A4PP93UJ9UDLKZ" localSheetId="3" hidden="1">#REF!</definedName>
    <definedName name="BExB96LBXL1JW5A4PP93UJ9UDLKZ" localSheetId="1" hidden="1">#REF!</definedName>
    <definedName name="BExB96LBXL1JW5A4PP93UJ9UDLKZ" hidden="1">#REF!</definedName>
    <definedName name="BExB9DHI5I2TJ2LXYPM98EE81L27" localSheetId="16" hidden="1">#REF!</definedName>
    <definedName name="BExB9DHI5I2TJ2LXYPM98EE81L27" localSheetId="15" hidden="1">#REF!</definedName>
    <definedName name="BExB9DHI5I2TJ2LXYPM98EE81L27" localSheetId="14" hidden="1">#REF!</definedName>
    <definedName name="BExB9DHI5I2TJ2LXYPM98EE81L27" localSheetId="13" hidden="1">#REF!</definedName>
    <definedName name="BExB9DHI5I2TJ2LXYPM98EE81L27" localSheetId="12" hidden="1">#REF!</definedName>
    <definedName name="BExB9DHI5I2TJ2LXYPM98EE81L27" localSheetId="11" hidden="1">#REF!</definedName>
    <definedName name="BExB9DHI5I2TJ2LXYPM98EE81L27" localSheetId="10" hidden="1">#REF!</definedName>
    <definedName name="BExB9DHI5I2TJ2LXYPM98EE81L27" localSheetId="9" hidden="1">#REF!</definedName>
    <definedName name="BExB9DHI5I2TJ2LXYPM98EE81L27" localSheetId="8" hidden="1">#REF!</definedName>
    <definedName name="BExB9DHI5I2TJ2LXYPM98EE81L27" localSheetId="7" hidden="1">#REF!</definedName>
    <definedName name="BExB9DHI5I2TJ2LXYPM98EE81L27" localSheetId="6" hidden="1">#REF!</definedName>
    <definedName name="BExB9DHI5I2TJ2LXYPM98EE81L27" localSheetId="3" hidden="1">#REF!</definedName>
    <definedName name="BExB9DHI5I2TJ2LXYPM98EE81L27" localSheetId="1" hidden="1">#REF!</definedName>
    <definedName name="BExB9DHI5I2TJ2LXYPM98EE81L27" hidden="1">#REF!</definedName>
    <definedName name="BExB9G6LZG5OQUY0GZLHX066V3D4" localSheetId="16" hidden="1">#REF!</definedName>
    <definedName name="BExB9G6LZG5OQUY0GZLHX066V3D4" localSheetId="15" hidden="1">#REF!</definedName>
    <definedName name="BExB9G6LZG5OQUY0GZLHX066V3D4" localSheetId="14" hidden="1">#REF!</definedName>
    <definedName name="BExB9G6LZG5OQUY0GZLHX066V3D4" localSheetId="13" hidden="1">#REF!</definedName>
    <definedName name="BExB9G6LZG5OQUY0GZLHX066V3D4" localSheetId="12" hidden="1">#REF!</definedName>
    <definedName name="BExB9G6LZG5OQUY0GZLHX066V3D4" localSheetId="11" hidden="1">#REF!</definedName>
    <definedName name="BExB9G6LZG5OQUY0GZLHX066V3D4" localSheetId="10" hidden="1">#REF!</definedName>
    <definedName name="BExB9G6LZG5OQUY0GZLHX066V3D4" localSheetId="9" hidden="1">#REF!</definedName>
    <definedName name="BExB9G6LZG5OQUY0GZLHX066V3D4" localSheetId="8" hidden="1">#REF!</definedName>
    <definedName name="BExB9G6LZG5OQUY0GZLHX066V3D4" localSheetId="7" hidden="1">#REF!</definedName>
    <definedName name="BExB9G6LZG5OQUY0GZLHX066V3D4" localSheetId="6" hidden="1">#REF!</definedName>
    <definedName name="BExB9G6LZG5OQUY0GZLHX066V3D4" localSheetId="3" hidden="1">#REF!</definedName>
    <definedName name="BExB9G6LZG5OQUY0GZLHX066V3D4" localSheetId="1" hidden="1">#REF!</definedName>
    <definedName name="BExB9G6LZG5OQUY0GZLHX066V3D4" hidden="1">#REF!</definedName>
    <definedName name="BExB9IFG9FW3RQUDIMDFKIYDB4HE" localSheetId="16" hidden="1">#REF!</definedName>
    <definedName name="BExB9IFG9FW3RQUDIMDFKIYDB4HE" localSheetId="15" hidden="1">#REF!</definedName>
    <definedName name="BExB9IFG9FW3RQUDIMDFKIYDB4HE" localSheetId="14" hidden="1">#REF!</definedName>
    <definedName name="BExB9IFG9FW3RQUDIMDFKIYDB4HE" localSheetId="13" hidden="1">#REF!</definedName>
    <definedName name="BExB9IFG9FW3RQUDIMDFKIYDB4HE" localSheetId="12" hidden="1">#REF!</definedName>
    <definedName name="BExB9IFG9FW3RQUDIMDFKIYDB4HE" localSheetId="11" hidden="1">#REF!</definedName>
    <definedName name="BExB9IFG9FW3RQUDIMDFKIYDB4HE" localSheetId="10" hidden="1">#REF!</definedName>
    <definedName name="BExB9IFG9FW3RQUDIMDFKIYDB4HE" localSheetId="9" hidden="1">#REF!</definedName>
    <definedName name="BExB9IFG9FW3RQUDIMDFKIYDB4HE" localSheetId="8" hidden="1">#REF!</definedName>
    <definedName name="BExB9IFG9FW3RQUDIMDFKIYDB4HE" localSheetId="7" hidden="1">#REF!</definedName>
    <definedName name="BExB9IFG9FW3RQUDIMDFKIYDB4HE" localSheetId="6" hidden="1">#REF!</definedName>
    <definedName name="BExB9IFG9FW3RQUDIMDFKIYDB4HE" localSheetId="3" hidden="1">#REF!</definedName>
    <definedName name="BExB9IFG9FW3RQUDIMDFKIYDB4HE" localSheetId="1" hidden="1">#REF!</definedName>
    <definedName name="BExB9IFG9FW3RQUDIMDFKIYDB4HE" hidden="1">#REF!</definedName>
    <definedName name="BExB9NDIZ7LGMTL8351GRA6VK2K0" localSheetId="16" hidden="1">#REF!</definedName>
    <definedName name="BExB9NDIZ7LGMTL8351GRA6VK2K0" localSheetId="15" hidden="1">#REF!</definedName>
    <definedName name="BExB9NDIZ7LGMTL8351GRA6VK2K0" localSheetId="14" hidden="1">#REF!</definedName>
    <definedName name="BExB9NDIZ7LGMTL8351GRA6VK2K0" localSheetId="13" hidden="1">#REF!</definedName>
    <definedName name="BExB9NDIZ7LGMTL8351GRA6VK2K0" localSheetId="12" hidden="1">#REF!</definedName>
    <definedName name="BExB9NDIZ7LGMTL8351GRA6VK2K0" localSheetId="11" hidden="1">#REF!</definedName>
    <definedName name="BExB9NDIZ7LGMTL8351GRA6VK2K0" localSheetId="10" hidden="1">#REF!</definedName>
    <definedName name="BExB9NDIZ7LGMTL8351GRA6VK2K0" localSheetId="9" hidden="1">#REF!</definedName>
    <definedName name="BExB9NDIZ7LGMTL8351GRA6VK2K0" localSheetId="8" hidden="1">#REF!</definedName>
    <definedName name="BExB9NDIZ7LGMTL8351GRA6VK2K0" localSheetId="7" hidden="1">#REF!</definedName>
    <definedName name="BExB9NDIZ7LGMTL8351GRA6VK2K0" localSheetId="6" hidden="1">#REF!</definedName>
    <definedName name="BExB9NDIZ7LGMTL8351GRA6VK2K0" localSheetId="3" hidden="1">#REF!</definedName>
    <definedName name="BExB9NDIZ7LGMTL8351GRA6VK2K0" localSheetId="1" hidden="1">#REF!</definedName>
    <definedName name="BExB9NDIZ7LGMTL8351GRA6VK2K0" hidden="1">#REF!</definedName>
    <definedName name="BExB9Q2MZZHBGW8QQKVEYIMJBPIE" localSheetId="16" hidden="1">#REF!</definedName>
    <definedName name="BExB9Q2MZZHBGW8QQKVEYIMJBPIE" localSheetId="15" hidden="1">#REF!</definedName>
    <definedName name="BExB9Q2MZZHBGW8QQKVEYIMJBPIE" localSheetId="14" hidden="1">#REF!</definedName>
    <definedName name="BExB9Q2MZZHBGW8QQKVEYIMJBPIE" localSheetId="13" hidden="1">#REF!</definedName>
    <definedName name="BExB9Q2MZZHBGW8QQKVEYIMJBPIE" localSheetId="12" hidden="1">#REF!</definedName>
    <definedName name="BExB9Q2MZZHBGW8QQKVEYIMJBPIE" localSheetId="11" hidden="1">#REF!</definedName>
    <definedName name="BExB9Q2MZZHBGW8QQKVEYIMJBPIE" localSheetId="10" hidden="1">#REF!</definedName>
    <definedName name="BExB9Q2MZZHBGW8QQKVEYIMJBPIE" localSheetId="9" hidden="1">#REF!</definedName>
    <definedName name="BExB9Q2MZZHBGW8QQKVEYIMJBPIE" localSheetId="8" hidden="1">#REF!</definedName>
    <definedName name="BExB9Q2MZZHBGW8QQKVEYIMJBPIE" localSheetId="7" hidden="1">#REF!</definedName>
    <definedName name="BExB9Q2MZZHBGW8QQKVEYIMJBPIE" localSheetId="6" hidden="1">#REF!</definedName>
    <definedName name="BExB9Q2MZZHBGW8QQKVEYIMJBPIE" localSheetId="3" hidden="1">#REF!</definedName>
    <definedName name="BExB9Q2MZZHBGW8QQKVEYIMJBPIE" localSheetId="1" hidden="1">#REF!</definedName>
    <definedName name="BExB9Q2MZZHBGW8QQKVEYIMJBPIE" hidden="1">#REF!</definedName>
    <definedName name="BExBA1GON0EZRJ20UYPILAPLNQWM" localSheetId="16" hidden="1">#REF!</definedName>
    <definedName name="BExBA1GON0EZRJ20UYPILAPLNQWM" localSheetId="15" hidden="1">#REF!</definedName>
    <definedName name="BExBA1GON0EZRJ20UYPILAPLNQWM" localSheetId="14" hidden="1">#REF!</definedName>
    <definedName name="BExBA1GON0EZRJ20UYPILAPLNQWM" localSheetId="13" hidden="1">#REF!</definedName>
    <definedName name="BExBA1GON0EZRJ20UYPILAPLNQWM" localSheetId="12" hidden="1">#REF!</definedName>
    <definedName name="BExBA1GON0EZRJ20UYPILAPLNQWM" localSheetId="11" hidden="1">#REF!</definedName>
    <definedName name="BExBA1GON0EZRJ20UYPILAPLNQWM" localSheetId="10" hidden="1">#REF!</definedName>
    <definedName name="BExBA1GON0EZRJ20UYPILAPLNQWM" localSheetId="9" hidden="1">#REF!</definedName>
    <definedName name="BExBA1GON0EZRJ20UYPILAPLNQWM" localSheetId="8" hidden="1">#REF!</definedName>
    <definedName name="BExBA1GON0EZRJ20UYPILAPLNQWM" localSheetId="7" hidden="1">#REF!</definedName>
    <definedName name="BExBA1GON0EZRJ20UYPILAPLNQWM" localSheetId="6" hidden="1">#REF!</definedName>
    <definedName name="BExBA1GON0EZRJ20UYPILAPLNQWM" localSheetId="3" hidden="1">#REF!</definedName>
    <definedName name="BExBA1GON0EZRJ20UYPILAPLNQWM" localSheetId="1" hidden="1">#REF!</definedName>
    <definedName name="BExBA1GON0EZRJ20UYPILAPLNQWM" hidden="1">#REF!</definedName>
    <definedName name="BExBA525BALJ5HMTDMMSM5WWJ1YW" localSheetId="16" hidden="1">#REF!</definedName>
    <definedName name="BExBA525BALJ5HMTDMMSM5WWJ1YW" localSheetId="15" hidden="1">#REF!</definedName>
    <definedName name="BExBA525BALJ5HMTDMMSM5WWJ1YW" localSheetId="14" hidden="1">#REF!</definedName>
    <definedName name="BExBA525BALJ5HMTDMMSM5WWJ1YW" localSheetId="13" hidden="1">#REF!</definedName>
    <definedName name="BExBA525BALJ5HMTDMMSM5WWJ1YW" localSheetId="12" hidden="1">#REF!</definedName>
    <definedName name="BExBA525BALJ5HMTDMMSM5WWJ1YW" localSheetId="11" hidden="1">#REF!</definedName>
    <definedName name="BExBA525BALJ5HMTDMMSM5WWJ1YW" localSheetId="10" hidden="1">#REF!</definedName>
    <definedName name="BExBA525BALJ5HMTDMMSM5WWJ1YW" localSheetId="9" hidden="1">#REF!</definedName>
    <definedName name="BExBA525BALJ5HMTDMMSM5WWJ1YW" localSheetId="8" hidden="1">#REF!</definedName>
    <definedName name="BExBA525BALJ5HMTDMMSM5WWJ1YW" localSheetId="7" hidden="1">#REF!</definedName>
    <definedName name="BExBA525BALJ5HMTDMMSM5WWJ1YW" localSheetId="6" hidden="1">#REF!</definedName>
    <definedName name="BExBA525BALJ5HMTDMMSM5WWJ1YW" localSheetId="3" hidden="1">#REF!</definedName>
    <definedName name="BExBA525BALJ5HMTDMMSM5WWJ1YW" localSheetId="1" hidden="1">#REF!</definedName>
    <definedName name="BExBA525BALJ5HMTDMMSM5WWJ1YW" hidden="1">#REF!</definedName>
    <definedName name="BExBA69ASGYRZW1G1DYIS9QRRTBN" localSheetId="16" hidden="1">#REF!</definedName>
    <definedName name="BExBA69ASGYRZW1G1DYIS9QRRTBN" localSheetId="15" hidden="1">#REF!</definedName>
    <definedName name="BExBA69ASGYRZW1G1DYIS9QRRTBN" localSheetId="14" hidden="1">#REF!</definedName>
    <definedName name="BExBA69ASGYRZW1G1DYIS9QRRTBN" localSheetId="13" hidden="1">#REF!</definedName>
    <definedName name="BExBA69ASGYRZW1G1DYIS9QRRTBN" localSheetId="12" hidden="1">#REF!</definedName>
    <definedName name="BExBA69ASGYRZW1G1DYIS9QRRTBN" localSheetId="11" hidden="1">#REF!</definedName>
    <definedName name="BExBA69ASGYRZW1G1DYIS9QRRTBN" localSheetId="10" hidden="1">#REF!</definedName>
    <definedName name="BExBA69ASGYRZW1G1DYIS9QRRTBN" localSheetId="9" hidden="1">#REF!</definedName>
    <definedName name="BExBA69ASGYRZW1G1DYIS9QRRTBN" localSheetId="8" hidden="1">#REF!</definedName>
    <definedName name="BExBA69ASGYRZW1G1DYIS9QRRTBN" localSheetId="7" hidden="1">#REF!</definedName>
    <definedName name="BExBA69ASGYRZW1G1DYIS9QRRTBN" localSheetId="6" hidden="1">#REF!</definedName>
    <definedName name="BExBA69ASGYRZW1G1DYIS9QRRTBN" localSheetId="3" hidden="1">#REF!</definedName>
    <definedName name="BExBA69ASGYRZW1G1DYIS9QRRTBN" localSheetId="1" hidden="1">#REF!</definedName>
    <definedName name="BExBA69ASGYRZW1G1DYIS9QRRTBN" hidden="1">#REF!</definedName>
    <definedName name="BExBA6K42582A14WFFWQ3Q8QQWB6" localSheetId="16" hidden="1">#REF!</definedName>
    <definedName name="BExBA6K42582A14WFFWQ3Q8QQWB6" localSheetId="15" hidden="1">#REF!</definedName>
    <definedName name="BExBA6K42582A14WFFWQ3Q8QQWB6" localSheetId="14" hidden="1">#REF!</definedName>
    <definedName name="BExBA6K42582A14WFFWQ3Q8QQWB6" localSheetId="13" hidden="1">#REF!</definedName>
    <definedName name="BExBA6K42582A14WFFWQ3Q8QQWB6" localSheetId="12" hidden="1">#REF!</definedName>
    <definedName name="BExBA6K42582A14WFFWQ3Q8QQWB6" localSheetId="11" hidden="1">#REF!</definedName>
    <definedName name="BExBA6K42582A14WFFWQ3Q8QQWB6" localSheetId="10" hidden="1">#REF!</definedName>
    <definedName name="BExBA6K42582A14WFFWQ3Q8QQWB6" localSheetId="9" hidden="1">#REF!</definedName>
    <definedName name="BExBA6K42582A14WFFWQ3Q8QQWB6" localSheetId="8" hidden="1">#REF!</definedName>
    <definedName name="BExBA6K42582A14WFFWQ3Q8QQWB6" localSheetId="7" hidden="1">#REF!</definedName>
    <definedName name="BExBA6K42582A14WFFWQ3Q8QQWB6" localSheetId="6" hidden="1">#REF!</definedName>
    <definedName name="BExBA6K42582A14WFFWQ3Q8QQWB6" localSheetId="3" hidden="1">#REF!</definedName>
    <definedName name="BExBA6K42582A14WFFWQ3Q8QQWB6" localSheetId="1" hidden="1">#REF!</definedName>
    <definedName name="BExBA6K42582A14WFFWQ3Q8QQWB6" hidden="1">#REF!</definedName>
    <definedName name="BExBA8I5D4R8R2PYQ1K16TWGTOEP" localSheetId="16" hidden="1">#REF!</definedName>
    <definedName name="BExBA8I5D4R8R2PYQ1K16TWGTOEP" localSheetId="15" hidden="1">#REF!</definedName>
    <definedName name="BExBA8I5D4R8R2PYQ1K16TWGTOEP" localSheetId="14" hidden="1">#REF!</definedName>
    <definedName name="BExBA8I5D4R8R2PYQ1K16TWGTOEP" localSheetId="13" hidden="1">#REF!</definedName>
    <definedName name="BExBA8I5D4R8R2PYQ1K16TWGTOEP" localSheetId="12" hidden="1">#REF!</definedName>
    <definedName name="BExBA8I5D4R8R2PYQ1K16TWGTOEP" localSheetId="11" hidden="1">#REF!</definedName>
    <definedName name="BExBA8I5D4R8R2PYQ1K16TWGTOEP" localSheetId="10" hidden="1">#REF!</definedName>
    <definedName name="BExBA8I5D4R8R2PYQ1K16TWGTOEP" localSheetId="9" hidden="1">#REF!</definedName>
    <definedName name="BExBA8I5D4R8R2PYQ1K16TWGTOEP" localSheetId="8" hidden="1">#REF!</definedName>
    <definedName name="BExBA8I5D4R8R2PYQ1K16TWGTOEP" localSheetId="7" hidden="1">#REF!</definedName>
    <definedName name="BExBA8I5D4R8R2PYQ1K16TWGTOEP" localSheetId="6" hidden="1">#REF!</definedName>
    <definedName name="BExBA8I5D4R8R2PYQ1K16TWGTOEP" localSheetId="3" hidden="1">#REF!</definedName>
    <definedName name="BExBA8I5D4R8R2PYQ1K16TWGTOEP" localSheetId="1" hidden="1">#REF!</definedName>
    <definedName name="BExBA8I5D4R8R2PYQ1K16TWGTOEP" hidden="1">#REF!</definedName>
    <definedName name="BExBA93PE0DGUUTA7LLSIGBIXWE5" localSheetId="16" hidden="1">#REF!</definedName>
    <definedName name="BExBA93PE0DGUUTA7LLSIGBIXWE5" localSheetId="15" hidden="1">#REF!</definedName>
    <definedName name="BExBA93PE0DGUUTA7LLSIGBIXWE5" localSheetId="14" hidden="1">#REF!</definedName>
    <definedName name="BExBA93PE0DGUUTA7LLSIGBIXWE5" localSheetId="13" hidden="1">#REF!</definedName>
    <definedName name="BExBA93PE0DGUUTA7LLSIGBIXWE5" localSheetId="12" hidden="1">#REF!</definedName>
    <definedName name="BExBA93PE0DGUUTA7LLSIGBIXWE5" localSheetId="11" hidden="1">#REF!</definedName>
    <definedName name="BExBA93PE0DGUUTA7LLSIGBIXWE5" localSheetId="10" hidden="1">#REF!</definedName>
    <definedName name="BExBA93PE0DGUUTA7LLSIGBIXWE5" localSheetId="9" hidden="1">#REF!</definedName>
    <definedName name="BExBA93PE0DGUUTA7LLSIGBIXWE5" localSheetId="8" hidden="1">#REF!</definedName>
    <definedName name="BExBA93PE0DGUUTA7LLSIGBIXWE5" localSheetId="7" hidden="1">#REF!</definedName>
    <definedName name="BExBA93PE0DGUUTA7LLSIGBIXWE5" localSheetId="6" hidden="1">#REF!</definedName>
    <definedName name="BExBA93PE0DGUUTA7LLSIGBIXWE5" localSheetId="3" hidden="1">#REF!</definedName>
    <definedName name="BExBA93PE0DGUUTA7LLSIGBIXWE5" localSheetId="1" hidden="1">#REF!</definedName>
    <definedName name="BExBA93PE0DGUUTA7LLSIGBIXWE5" hidden="1">#REF!</definedName>
    <definedName name="BExBABCQMR685CQ1SC8CECO7GTGB" localSheetId="16" hidden="1">#REF!</definedName>
    <definedName name="BExBABCQMR685CQ1SC8CECO7GTGB" localSheetId="15" hidden="1">#REF!</definedName>
    <definedName name="BExBABCQMR685CQ1SC8CECO7GTGB" localSheetId="14" hidden="1">#REF!</definedName>
    <definedName name="BExBABCQMR685CQ1SC8CECO7GTGB" localSheetId="13" hidden="1">#REF!</definedName>
    <definedName name="BExBABCQMR685CQ1SC8CECO7GTGB" localSheetId="12" hidden="1">#REF!</definedName>
    <definedName name="BExBABCQMR685CQ1SC8CECO7GTGB" localSheetId="11" hidden="1">#REF!</definedName>
    <definedName name="BExBABCQMR685CQ1SC8CECO7GTGB" localSheetId="10" hidden="1">#REF!</definedName>
    <definedName name="BExBABCQMR685CQ1SC8CECO7GTGB" localSheetId="9" hidden="1">#REF!</definedName>
    <definedName name="BExBABCQMR685CQ1SC8CECO7GTGB" localSheetId="8" hidden="1">#REF!</definedName>
    <definedName name="BExBABCQMR685CQ1SC8CECO7GTGB" localSheetId="7" hidden="1">#REF!</definedName>
    <definedName name="BExBABCQMR685CQ1SC8CECO7GTGB" localSheetId="6" hidden="1">#REF!</definedName>
    <definedName name="BExBABCQMR685CQ1SC8CECO7GTGB" localSheetId="3" hidden="1">#REF!</definedName>
    <definedName name="BExBABCQMR685CQ1SC8CECO7GTGB" localSheetId="1" hidden="1">#REF!</definedName>
    <definedName name="BExBABCQMR685CQ1SC8CECO7GTGB" hidden="1">#REF!</definedName>
    <definedName name="BExBAI8X0FKDQJ6YZJQDTTG4ZCWY" localSheetId="16" hidden="1">#REF!</definedName>
    <definedName name="BExBAI8X0FKDQJ6YZJQDTTG4ZCWY" localSheetId="15" hidden="1">#REF!</definedName>
    <definedName name="BExBAI8X0FKDQJ6YZJQDTTG4ZCWY" localSheetId="14" hidden="1">#REF!</definedName>
    <definedName name="BExBAI8X0FKDQJ6YZJQDTTG4ZCWY" localSheetId="13" hidden="1">#REF!</definedName>
    <definedName name="BExBAI8X0FKDQJ6YZJQDTTG4ZCWY" localSheetId="12" hidden="1">#REF!</definedName>
    <definedName name="BExBAI8X0FKDQJ6YZJQDTTG4ZCWY" localSheetId="11" hidden="1">#REF!</definedName>
    <definedName name="BExBAI8X0FKDQJ6YZJQDTTG4ZCWY" localSheetId="10" hidden="1">#REF!</definedName>
    <definedName name="BExBAI8X0FKDQJ6YZJQDTTG4ZCWY" localSheetId="9" hidden="1">#REF!</definedName>
    <definedName name="BExBAI8X0FKDQJ6YZJQDTTG4ZCWY" localSheetId="8" hidden="1">#REF!</definedName>
    <definedName name="BExBAI8X0FKDQJ6YZJQDTTG4ZCWY" localSheetId="7" hidden="1">#REF!</definedName>
    <definedName name="BExBAI8X0FKDQJ6YZJQDTTG4ZCWY" localSheetId="6" hidden="1">#REF!</definedName>
    <definedName name="BExBAI8X0FKDQJ6YZJQDTTG4ZCWY" localSheetId="3" hidden="1">#REF!</definedName>
    <definedName name="BExBAI8X0FKDQJ6YZJQDTTG4ZCWY" localSheetId="1" hidden="1">#REF!</definedName>
    <definedName name="BExBAI8X0FKDQJ6YZJQDTTG4ZCWY" hidden="1">#REF!</definedName>
    <definedName name="BExBAKN7XIBAXCF9PCNVS038PCQO" localSheetId="16" hidden="1">#REF!</definedName>
    <definedName name="BExBAKN7XIBAXCF9PCNVS038PCQO" localSheetId="15" hidden="1">#REF!</definedName>
    <definedName name="BExBAKN7XIBAXCF9PCNVS038PCQO" localSheetId="14" hidden="1">#REF!</definedName>
    <definedName name="BExBAKN7XIBAXCF9PCNVS038PCQO" localSheetId="13" hidden="1">#REF!</definedName>
    <definedName name="BExBAKN7XIBAXCF9PCNVS038PCQO" localSheetId="12" hidden="1">#REF!</definedName>
    <definedName name="BExBAKN7XIBAXCF9PCNVS038PCQO" localSheetId="11" hidden="1">#REF!</definedName>
    <definedName name="BExBAKN7XIBAXCF9PCNVS038PCQO" localSheetId="10" hidden="1">#REF!</definedName>
    <definedName name="BExBAKN7XIBAXCF9PCNVS038PCQO" localSheetId="9" hidden="1">#REF!</definedName>
    <definedName name="BExBAKN7XIBAXCF9PCNVS038PCQO" localSheetId="8" hidden="1">#REF!</definedName>
    <definedName name="BExBAKN7XIBAXCF9PCNVS038PCQO" localSheetId="7" hidden="1">#REF!</definedName>
    <definedName name="BExBAKN7XIBAXCF9PCNVS038PCQO" localSheetId="6" hidden="1">#REF!</definedName>
    <definedName name="BExBAKN7XIBAXCF9PCNVS038PCQO" localSheetId="3" hidden="1">#REF!</definedName>
    <definedName name="BExBAKN7XIBAXCF9PCNVS038PCQO" localSheetId="1" hidden="1">#REF!</definedName>
    <definedName name="BExBAKN7XIBAXCF9PCNVS038PCQO" hidden="1">#REF!</definedName>
    <definedName name="BExBAKXZ7PBW3DDKKA5MWC1ZUC7O" localSheetId="16" hidden="1">#REF!</definedName>
    <definedName name="BExBAKXZ7PBW3DDKKA5MWC1ZUC7O" localSheetId="15" hidden="1">#REF!</definedName>
    <definedName name="BExBAKXZ7PBW3DDKKA5MWC1ZUC7O" localSheetId="14" hidden="1">#REF!</definedName>
    <definedName name="BExBAKXZ7PBW3DDKKA5MWC1ZUC7O" localSheetId="13" hidden="1">#REF!</definedName>
    <definedName name="BExBAKXZ7PBW3DDKKA5MWC1ZUC7O" localSheetId="12" hidden="1">#REF!</definedName>
    <definedName name="BExBAKXZ7PBW3DDKKA5MWC1ZUC7O" localSheetId="11" hidden="1">#REF!</definedName>
    <definedName name="BExBAKXZ7PBW3DDKKA5MWC1ZUC7O" localSheetId="10" hidden="1">#REF!</definedName>
    <definedName name="BExBAKXZ7PBW3DDKKA5MWC1ZUC7O" localSheetId="9" hidden="1">#REF!</definedName>
    <definedName name="BExBAKXZ7PBW3DDKKA5MWC1ZUC7O" localSheetId="8" hidden="1">#REF!</definedName>
    <definedName name="BExBAKXZ7PBW3DDKKA5MWC1ZUC7O" localSheetId="7" hidden="1">#REF!</definedName>
    <definedName name="BExBAKXZ7PBW3DDKKA5MWC1ZUC7O" localSheetId="6" hidden="1">#REF!</definedName>
    <definedName name="BExBAKXZ7PBW3DDKKA5MWC1ZUC7O" localSheetId="3" hidden="1">#REF!</definedName>
    <definedName name="BExBAKXZ7PBW3DDKKA5MWC1ZUC7O" localSheetId="1" hidden="1">#REF!</definedName>
    <definedName name="BExBAKXZ7PBW3DDKKA5MWC1ZUC7O" hidden="1">#REF!</definedName>
    <definedName name="BExBAO8NLXZXHO6KCIECSFCH3RR0" localSheetId="16" hidden="1">#REF!</definedName>
    <definedName name="BExBAO8NLXZXHO6KCIECSFCH3RR0" localSheetId="15" hidden="1">#REF!</definedName>
    <definedName name="BExBAO8NLXZXHO6KCIECSFCH3RR0" localSheetId="14" hidden="1">#REF!</definedName>
    <definedName name="BExBAO8NLXZXHO6KCIECSFCH3RR0" localSheetId="13" hidden="1">#REF!</definedName>
    <definedName name="BExBAO8NLXZXHO6KCIECSFCH3RR0" localSheetId="12" hidden="1">#REF!</definedName>
    <definedName name="BExBAO8NLXZXHO6KCIECSFCH3RR0" localSheetId="11" hidden="1">#REF!</definedName>
    <definedName name="BExBAO8NLXZXHO6KCIECSFCH3RR0" localSheetId="10" hidden="1">#REF!</definedName>
    <definedName name="BExBAO8NLXZXHO6KCIECSFCH3RR0" localSheetId="9" hidden="1">#REF!</definedName>
    <definedName name="BExBAO8NLXZXHO6KCIECSFCH3RR0" localSheetId="8" hidden="1">#REF!</definedName>
    <definedName name="BExBAO8NLXZXHO6KCIECSFCH3RR0" localSheetId="7" hidden="1">#REF!</definedName>
    <definedName name="BExBAO8NLXZXHO6KCIECSFCH3RR0" localSheetId="6" hidden="1">#REF!</definedName>
    <definedName name="BExBAO8NLXZXHO6KCIECSFCH3RR0" localSheetId="3" hidden="1">#REF!</definedName>
    <definedName name="BExBAO8NLXZXHO6KCIECSFCH3RR0" localSheetId="1" hidden="1">#REF!</definedName>
    <definedName name="BExBAO8NLXZXHO6KCIECSFCH3RR0" hidden="1">#REF!</definedName>
    <definedName name="BExBAOOT1KBSIEISN1ADL4RMY879" localSheetId="16" hidden="1">#REF!</definedName>
    <definedName name="BExBAOOT1KBSIEISN1ADL4RMY879" localSheetId="15" hidden="1">#REF!</definedName>
    <definedName name="BExBAOOT1KBSIEISN1ADL4RMY879" localSheetId="14" hidden="1">#REF!</definedName>
    <definedName name="BExBAOOT1KBSIEISN1ADL4RMY879" localSheetId="13" hidden="1">#REF!</definedName>
    <definedName name="BExBAOOT1KBSIEISN1ADL4RMY879" localSheetId="12" hidden="1">#REF!</definedName>
    <definedName name="BExBAOOT1KBSIEISN1ADL4RMY879" localSheetId="11" hidden="1">#REF!</definedName>
    <definedName name="BExBAOOT1KBSIEISN1ADL4RMY879" localSheetId="10" hidden="1">#REF!</definedName>
    <definedName name="BExBAOOT1KBSIEISN1ADL4RMY879" localSheetId="9" hidden="1">#REF!</definedName>
    <definedName name="BExBAOOT1KBSIEISN1ADL4RMY879" localSheetId="8" hidden="1">#REF!</definedName>
    <definedName name="BExBAOOT1KBSIEISN1ADL4RMY879" localSheetId="7" hidden="1">#REF!</definedName>
    <definedName name="BExBAOOT1KBSIEISN1ADL4RMY879" localSheetId="6" hidden="1">#REF!</definedName>
    <definedName name="BExBAOOT1KBSIEISN1ADL4RMY879" localSheetId="3" hidden="1">#REF!</definedName>
    <definedName name="BExBAOOT1KBSIEISN1ADL4RMY879" localSheetId="1" hidden="1">#REF!</definedName>
    <definedName name="BExBAOOT1KBSIEISN1ADL4RMY879" hidden="1">#REF!</definedName>
    <definedName name="BExBAVKX8Q09370X1GCZWJ4E91YJ" localSheetId="16" hidden="1">#REF!</definedName>
    <definedName name="BExBAVKX8Q09370X1GCZWJ4E91YJ" localSheetId="15" hidden="1">#REF!</definedName>
    <definedName name="BExBAVKX8Q09370X1GCZWJ4E91YJ" localSheetId="14" hidden="1">#REF!</definedName>
    <definedName name="BExBAVKX8Q09370X1GCZWJ4E91YJ" localSheetId="13" hidden="1">#REF!</definedName>
    <definedName name="BExBAVKX8Q09370X1GCZWJ4E91YJ" localSheetId="12" hidden="1">#REF!</definedName>
    <definedName name="BExBAVKX8Q09370X1GCZWJ4E91YJ" localSheetId="11" hidden="1">#REF!</definedName>
    <definedName name="BExBAVKX8Q09370X1GCZWJ4E91YJ" localSheetId="10" hidden="1">#REF!</definedName>
    <definedName name="BExBAVKX8Q09370X1GCZWJ4E91YJ" localSheetId="9" hidden="1">#REF!</definedName>
    <definedName name="BExBAVKX8Q09370X1GCZWJ4E91YJ" localSheetId="8" hidden="1">#REF!</definedName>
    <definedName name="BExBAVKX8Q09370X1GCZWJ4E91YJ" localSheetId="7" hidden="1">#REF!</definedName>
    <definedName name="BExBAVKX8Q09370X1GCZWJ4E91YJ" localSheetId="6" hidden="1">#REF!</definedName>
    <definedName name="BExBAVKX8Q09370X1GCZWJ4E91YJ" localSheetId="3" hidden="1">#REF!</definedName>
    <definedName name="BExBAVKX8Q09370X1GCZWJ4E91YJ" localSheetId="1" hidden="1">#REF!</definedName>
    <definedName name="BExBAVKX8Q09370X1GCZWJ4E91YJ" hidden="1">#REF!</definedName>
    <definedName name="BExBAX2X2ENJYO4QTR5VAIQ86L7B" localSheetId="16" hidden="1">#REF!</definedName>
    <definedName name="BExBAX2X2ENJYO4QTR5VAIQ86L7B" localSheetId="15" hidden="1">#REF!</definedName>
    <definedName name="BExBAX2X2ENJYO4QTR5VAIQ86L7B" localSheetId="14" hidden="1">#REF!</definedName>
    <definedName name="BExBAX2X2ENJYO4QTR5VAIQ86L7B" localSheetId="13" hidden="1">#REF!</definedName>
    <definedName name="BExBAX2X2ENJYO4QTR5VAIQ86L7B" localSheetId="12" hidden="1">#REF!</definedName>
    <definedName name="BExBAX2X2ENJYO4QTR5VAIQ86L7B" localSheetId="11" hidden="1">#REF!</definedName>
    <definedName name="BExBAX2X2ENJYO4QTR5VAIQ86L7B" localSheetId="10" hidden="1">#REF!</definedName>
    <definedName name="BExBAX2X2ENJYO4QTR5VAIQ86L7B" localSheetId="9" hidden="1">#REF!</definedName>
    <definedName name="BExBAX2X2ENJYO4QTR5VAIQ86L7B" localSheetId="8" hidden="1">#REF!</definedName>
    <definedName name="BExBAX2X2ENJYO4QTR5VAIQ86L7B" localSheetId="7" hidden="1">#REF!</definedName>
    <definedName name="BExBAX2X2ENJYO4QTR5VAIQ86L7B" localSheetId="6" hidden="1">#REF!</definedName>
    <definedName name="BExBAX2X2ENJYO4QTR5VAIQ86L7B" localSheetId="3" hidden="1">#REF!</definedName>
    <definedName name="BExBAX2X2ENJYO4QTR5VAIQ86L7B" localSheetId="1" hidden="1">#REF!</definedName>
    <definedName name="BExBAX2X2ENJYO4QTR5VAIQ86L7B" hidden="1">#REF!</definedName>
    <definedName name="BExBAZ13D3F1DVJQ6YJ8JGUYEYJE" localSheetId="16" hidden="1">#REF!</definedName>
    <definedName name="BExBAZ13D3F1DVJQ6YJ8JGUYEYJE" localSheetId="15" hidden="1">#REF!</definedName>
    <definedName name="BExBAZ13D3F1DVJQ6YJ8JGUYEYJE" localSheetId="14" hidden="1">#REF!</definedName>
    <definedName name="BExBAZ13D3F1DVJQ6YJ8JGUYEYJE" localSheetId="13" hidden="1">#REF!</definedName>
    <definedName name="BExBAZ13D3F1DVJQ6YJ8JGUYEYJE" localSheetId="12" hidden="1">#REF!</definedName>
    <definedName name="BExBAZ13D3F1DVJQ6YJ8JGUYEYJE" localSheetId="11" hidden="1">#REF!</definedName>
    <definedName name="BExBAZ13D3F1DVJQ6YJ8JGUYEYJE" localSheetId="10" hidden="1">#REF!</definedName>
    <definedName name="BExBAZ13D3F1DVJQ6YJ8JGUYEYJE" localSheetId="9" hidden="1">#REF!</definedName>
    <definedName name="BExBAZ13D3F1DVJQ6YJ8JGUYEYJE" localSheetId="8" hidden="1">#REF!</definedName>
    <definedName name="BExBAZ13D3F1DVJQ6YJ8JGUYEYJE" localSheetId="7" hidden="1">#REF!</definedName>
    <definedName name="BExBAZ13D3F1DVJQ6YJ8JGUYEYJE" localSheetId="6" hidden="1">#REF!</definedName>
    <definedName name="BExBAZ13D3F1DVJQ6YJ8JGUYEYJE" localSheetId="3" hidden="1">#REF!</definedName>
    <definedName name="BExBAZ13D3F1DVJQ6YJ8JGUYEYJE" localSheetId="1" hidden="1">#REF!</definedName>
    <definedName name="BExBAZ13D3F1DVJQ6YJ8JGUYEYJE" hidden="1">#REF!</definedName>
    <definedName name="BExBBMPCB1QOZY8WWEX4J21JDE6U" localSheetId="16" hidden="1">#REF!</definedName>
    <definedName name="BExBBMPCB1QOZY8WWEX4J21JDE6U" localSheetId="15" hidden="1">#REF!</definedName>
    <definedName name="BExBBMPCB1QOZY8WWEX4J21JDE6U" localSheetId="14" hidden="1">#REF!</definedName>
    <definedName name="BExBBMPCB1QOZY8WWEX4J21JDE6U" localSheetId="13" hidden="1">#REF!</definedName>
    <definedName name="BExBBMPCB1QOZY8WWEX4J21JDE6U" localSheetId="12" hidden="1">#REF!</definedName>
    <definedName name="BExBBMPCB1QOZY8WWEX4J21JDE6U" localSheetId="11" hidden="1">#REF!</definedName>
    <definedName name="BExBBMPCB1QOZY8WWEX4J21JDE6U" localSheetId="10" hidden="1">#REF!</definedName>
    <definedName name="BExBBMPCB1QOZY8WWEX4J21JDE6U" localSheetId="9" hidden="1">#REF!</definedName>
    <definedName name="BExBBMPCB1QOZY8WWEX4J21JDE6U" localSheetId="8" hidden="1">#REF!</definedName>
    <definedName name="BExBBMPCB1QOZY8WWEX4J21JDE6U" localSheetId="7" hidden="1">#REF!</definedName>
    <definedName name="BExBBMPCB1QOZY8WWEX4J21JDE6U" localSheetId="6" hidden="1">#REF!</definedName>
    <definedName name="BExBBMPCB1QOZY8WWEX4J21JDE6U" localSheetId="3" hidden="1">#REF!</definedName>
    <definedName name="BExBBMPCB1QOZY8WWEX4J21JDE6U" localSheetId="1" hidden="1">#REF!</definedName>
    <definedName name="BExBBMPCB1QOZY8WWEX4J21JDE6U" hidden="1">#REF!</definedName>
    <definedName name="BExBBU1QQWUE0YFG7O1TN0RFLSSG" localSheetId="16" hidden="1">#REF!</definedName>
    <definedName name="BExBBU1QQWUE0YFG7O1TN0RFLSSG" localSheetId="15" hidden="1">#REF!</definedName>
    <definedName name="BExBBU1QQWUE0YFG7O1TN0RFLSSG" localSheetId="14" hidden="1">#REF!</definedName>
    <definedName name="BExBBU1QQWUE0YFG7O1TN0RFLSSG" localSheetId="13" hidden="1">#REF!</definedName>
    <definedName name="BExBBU1QQWUE0YFG7O1TN0RFLSSG" localSheetId="12" hidden="1">#REF!</definedName>
    <definedName name="BExBBU1QQWUE0YFG7O1TN0RFLSSG" localSheetId="11" hidden="1">#REF!</definedName>
    <definedName name="BExBBU1QQWUE0YFG7O1TN0RFLSSG" localSheetId="10" hidden="1">#REF!</definedName>
    <definedName name="BExBBU1QQWUE0YFG7O1TN0RFLSSG" localSheetId="9" hidden="1">#REF!</definedName>
    <definedName name="BExBBU1QQWUE0YFG7O1TN0RFLSSG" localSheetId="8" hidden="1">#REF!</definedName>
    <definedName name="BExBBU1QQWUE0YFG7O1TN0RFLSSG" localSheetId="7" hidden="1">#REF!</definedName>
    <definedName name="BExBBU1QQWUE0YFG7O1TN0RFLSSG" localSheetId="6" hidden="1">#REF!</definedName>
    <definedName name="BExBBU1QQWUE0YFG7O1TN0RFLSSG" localSheetId="3" hidden="1">#REF!</definedName>
    <definedName name="BExBBU1QQWUE0YFG7O1TN0RFLSSG" localSheetId="1" hidden="1">#REF!</definedName>
    <definedName name="BExBBU1QQWUE0YFG7O1TN0RFLSSG" hidden="1">#REF!</definedName>
    <definedName name="BExBBUCJQRR74Q7GPWDEZXYK2KJL" localSheetId="16" hidden="1">#REF!</definedName>
    <definedName name="BExBBUCJQRR74Q7GPWDEZXYK2KJL" localSheetId="15" hidden="1">#REF!</definedName>
    <definedName name="BExBBUCJQRR74Q7GPWDEZXYK2KJL" localSheetId="14" hidden="1">#REF!</definedName>
    <definedName name="BExBBUCJQRR74Q7GPWDEZXYK2KJL" localSheetId="13" hidden="1">#REF!</definedName>
    <definedName name="BExBBUCJQRR74Q7GPWDEZXYK2KJL" localSheetId="12" hidden="1">#REF!</definedName>
    <definedName name="BExBBUCJQRR74Q7GPWDEZXYK2KJL" localSheetId="11" hidden="1">#REF!</definedName>
    <definedName name="BExBBUCJQRR74Q7GPWDEZXYK2KJL" localSheetId="10" hidden="1">#REF!</definedName>
    <definedName name="BExBBUCJQRR74Q7GPWDEZXYK2KJL" localSheetId="9" hidden="1">#REF!</definedName>
    <definedName name="BExBBUCJQRR74Q7GPWDEZXYK2KJL" localSheetId="8" hidden="1">#REF!</definedName>
    <definedName name="BExBBUCJQRR74Q7GPWDEZXYK2KJL" localSheetId="7" hidden="1">#REF!</definedName>
    <definedName name="BExBBUCJQRR74Q7GPWDEZXYK2KJL" localSheetId="6" hidden="1">#REF!</definedName>
    <definedName name="BExBBUCJQRR74Q7GPWDEZXYK2KJL" localSheetId="3" hidden="1">#REF!</definedName>
    <definedName name="BExBBUCJQRR74Q7GPWDEZXYK2KJL" localSheetId="1" hidden="1">#REF!</definedName>
    <definedName name="BExBBUCJQRR74Q7GPWDEZXYK2KJL" hidden="1">#REF!</definedName>
    <definedName name="BExBBV8XVMD9CKZY711T0BN7H3PM" localSheetId="16" hidden="1">#REF!</definedName>
    <definedName name="BExBBV8XVMD9CKZY711T0BN7H3PM" localSheetId="15" hidden="1">#REF!</definedName>
    <definedName name="BExBBV8XVMD9CKZY711T0BN7H3PM" localSheetId="14" hidden="1">#REF!</definedName>
    <definedName name="BExBBV8XVMD9CKZY711T0BN7H3PM" localSheetId="13" hidden="1">#REF!</definedName>
    <definedName name="BExBBV8XVMD9CKZY711T0BN7H3PM" localSheetId="12" hidden="1">#REF!</definedName>
    <definedName name="BExBBV8XVMD9CKZY711T0BN7H3PM" localSheetId="11" hidden="1">#REF!</definedName>
    <definedName name="BExBBV8XVMD9CKZY711T0BN7H3PM" localSheetId="10" hidden="1">#REF!</definedName>
    <definedName name="BExBBV8XVMD9CKZY711T0BN7H3PM" localSheetId="9" hidden="1">#REF!</definedName>
    <definedName name="BExBBV8XVMD9CKZY711T0BN7H3PM" localSheetId="8" hidden="1">#REF!</definedName>
    <definedName name="BExBBV8XVMD9CKZY711T0BN7H3PM" localSheetId="7" hidden="1">#REF!</definedName>
    <definedName name="BExBBV8XVMD9CKZY711T0BN7H3PM" localSheetId="6" hidden="1">#REF!</definedName>
    <definedName name="BExBBV8XVMD9CKZY711T0BN7H3PM" localSheetId="3" hidden="1">#REF!</definedName>
    <definedName name="BExBBV8XVMD9CKZY711T0BN7H3PM" localSheetId="1" hidden="1">#REF!</definedName>
    <definedName name="BExBBV8XVMD9CKZY711T0BN7H3PM" hidden="1">#REF!</definedName>
    <definedName name="BExBC78HXWXHO3XAB6E8NVTBGLJS" localSheetId="16" hidden="1">#REF!</definedName>
    <definedName name="BExBC78HXWXHO3XAB6E8NVTBGLJS" localSheetId="15" hidden="1">#REF!</definedName>
    <definedName name="BExBC78HXWXHO3XAB6E8NVTBGLJS" localSheetId="14" hidden="1">#REF!</definedName>
    <definedName name="BExBC78HXWXHO3XAB6E8NVTBGLJS" localSheetId="13" hidden="1">#REF!</definedName>
    <definedName name="BExBC78HXWXHO3XAB6E8NVTBGLJS" localSheetId="12" hidden="1">#REF!</definedName>
    <definedName name="BExBC78HXWXHO3XAB6E8NVTBGLJS" localSheetId="11" hidden="1">#REF!</definedName>
    <definedName name="BExBC78HXWXHO3XAB6E8NVTBGLJS" localSheetId="10" hidden="1">#REF!</definedName>
    <definedName name="BExBC78HXWXHO3XAB6E8NVTBGLJS" localSheetId="9" hidden="1">#REF!</definedName>
    <definedName name="BExBC78HXWXHO3XAB6E8NVTBGLJS" localSheetId="8" hidden="1">#REF!</definedName>
    <definedName name="BExBC78HXWXHO3XAB6E8NVTBGLJS" localSheetId="7" hidden="1">#REF!</definedName>
    <definedName name="BExBC78HXWXHO3XAB6E8NVTBGLJS" localSheetId="6" hidden="1">#REF!</definedName>
    <definedName name="BExBC78HXWXHO3XAB6E8NVTBGLJS" localSheetId="3" hidden="1">#REF!</definedName>
    <definedName name="BExBC78HXWXHO3XAB6E8NVTBGLJS" localSheetId="1" hidden="1">#REF!</definedName>
    <definedName name="BExBC78HXWXHO3XAB6E8NVTBGLJS" hidden="1">#REF!</definedName>
    <definedName name="BExBCFH3SMGZ2IPHFB6BCM9O3W0H" localSheetId="16" hidden="1">#REF!</definedName>
    <definedName name="BExBCFH3SMGZ2IPHFB6BCM9O3W0H" localSheetId="15" hidden="1">#REF!</definedName>
    <definedName name="BExBCFH3SMGZ2IPHFB6BCM9O3W0H" localSheetId="14" hidden="1">#REF!</definedName>
    <definedName name="BExBCFH3SMGZ2IPHFB6BCM9O3W0H" localSheetId="13" hidden="1">#REF!</definedName>
    <definedName name="BExBCFH3SMGZ2IPHFB6BCM9O3W0H" localSheetId="12" hidden="1">#REF!</definedName>
    <definedName name="BExBCFH3SMGZ2IPHFB6BCM9O3W0H" localSheetId="11" hidden="1">#REF!</definedName>
    <definedName name="BExBCFH3SMGZ2IPHFB6BCM9O3W0H" localSheetId="10" hidden="1">#REF!</definedName>
    <definedName name="BExBCFH3SMGZ2IPHFB6BCM9O3W0H" localSheetId="9" hidden="1">#REF!</definedName>
    <definedName name="BExBCFH3SMGZ2IPHFB6BCM9O3W0H" localSheetId="8" hidden="1">#REF!</definedName>
    <definedName name="BExBCFH3SMGZ2IPHFB6BCM9O3W0H" localSheetId="7" hidden="1">#REF!</definedName>
    <definedName name="BExBCFH3SMGZ2IPHFB6BCM9O3W0H" localSheetId="6" hidden="1">#REF!</definedName>
    <definedName name="BExBCFH3SMGZ2IPHFB6BCM9O3W0H" localSheetId="3" hidden="1">#REF!</definedName>
    <definedName name="BExBCFH3SMGZ2IPHFB6BCM9O3W0H" localSheetId="1" hidden="1">#REF!</definedName>
    <definedName name="BExBCFH3SMGZ2IPHFB6BCM9O3W0H" hidden="1">#REF!</definedName>
    <definedName name="BExBCK9SCAABKOT9IP6TEPRR7YDT" localSheetId="16" hidden="1">#REF!</definedName>
    <definedName name="BExBCK9SCAABKOT9IP6TEPRR7YDT" localSheetId="15" hidden="1">#REF!</definedName>
    <definedName name="BExBCK9SCAABKOT9IP6TEPRR7YDT" localSheetId="14" hidden="1">#REF!</definedName>
    <definedName name="BExBCK9SCAABKOT9IP6TEPRR7YDT" localSheetId="13" hidden="1">#REF!</definedName>
    <definedName name="BExBCK9SCAABKOT9IP6TEPRR7YDT" localSheetId="12" hidden="1">#REF!</definedName>
    <definedName name="BExBCK9SCAABKOT9IP6TEPRR7YDT" localSheetId="11" hidden="1">#REF!</definedName>
    <definedName name="BExBCK9SCAABKOT9IP6TEPRR7YDT" localSheetId="10" hidden="1">#REF!</definedName>
    <definedName name="BExBCK9SCAABKOT9IP6TEPRR7YDT" localSheetId="9" hidden="1">#REF!</definedName>
    <definedName name="BExBCK9SCAABKOT9IP6TEPRR7YDT" localSheetId="8" hidden="1">#REF!</definedName>
    <definedName name="BExBCK9SCAABKOT9IP6TEPRR7YDT" localSheetId="7" hidden="1">#REF!</definedName>
    <definedName name="BExBCK9SCAABKOT9IP6TEPRR7YDT" localSheetId="6" hidden="1">#REF!</definedName>
    <definedName name="BExBCK9SCAABKOT9IP6TEPRR7YDT" localSheetId="3" hidden="1">#REF!</definedName>
    <definedName name="BExBCK9SCAABKOT9IP6TEPRR7YDT" localSheetId="1" hidden="1">#REF!</definedName>
    <definedName name="BExBCK9SCAABKOT9IP6TEPRR7YDT" hidden="1">#REF!</definedName>
    <definedName name="BExBCKKJFFT2RP50WNPKBT7X8PJ3" localSheetId="16" hidden="1">#REF!</definedName>
    <definedName name="BExBCKKJFFT2RP50WNPKBT7X8PJ3" localSheetId="15" hidden="1">#REF!</definedName>
    <definedName name="BExBCKKJFFT2RP50WNPKBT7X8PJ3" localSheetId="14" hidden="1">#REF!</definedName>
    <definedName name="BExBCKKJFFT2RP50WNPKBT7X8PJ3" localSheetId="13" hidden="1">#REF!</definedName>
    <definedName name="BExBCKKJFFT2RP50WNPKBT7X8PJ3" localSheetId="12" hidden="1">#REF!</definedName>
    <definedName name="BExBCKKJFFT2RP50WNPKBT7X8PJ3" localSheetId="11" hidden="1">#REF!</definedName>
    <definedName name="BExBCKKJFFT2RP50WNPKBT7X8PJ3" localSheetId="10" hidden="1">#REF!</definedName>
    <definedName name="BExBCKKJFFT2RP50WNPKBT7X8PJ3" localSheetId="9" hidden="1">#REF!</definedName>
    <definedName name="BExBCKKJFFT2RP50WNPKBT7X8PJ3" localSheetId="8" hidden="1">#REF!</definedName>
    <definedName name="BExBCKKJFFT2RP50WNPKBT7X8PJ3" localSheetId="7" hidden="1">#REF!</definedName>
    <definedName name="BExBCKKJFFT2RP50WNPKBT7X8PJ3" localSheetId="6" hidden="1">#REF!</definedName>
    <definedName name="BExBCKKJFFT2RP50WNPKBT7X8PJ3" localSheetId="3" hidden="1">#REF!</definedName>
    <definedName name="BExBCKKJFFT2RP50WNPKBT7X8PJ3" localSheetId="1" hidden="1">#REF!</definedName>
    <definedName name="BExBCKKJFFT2RP50WNPKBT7X8PJ3" hidden="1">#REF!</definedName>
    <definedName name="BExBCKKJTIRKC1RZJRTK65HHLX4W" localSheetId="16" hidden="1">#REF!</definedName>
    <definedName name="BExBCKKJTIRKC1RZJRTK65HHLX4W" localSheetId="15" hidden="1">#REF!</definedName>
    <definedName name="BExBCKKJTIRKC1RZJRTK65HHLX4W" localSheetId="14" hidden="1">#REF!</definedName>
    <definedName name="BExBCKKJTIRKC1RZJRTK65HHLX4W" localSheetId="13" hidden="1">#REF!</definedName>
    <definedName name="BExBCKKJTIRKC1RZJRTK65HHLX4W" localSheetId="12" hidden="1">#REF!</definedName>
    <definedName name="BExBCKKJTIRKC1RZJRTK65HHLX4W" localSheetId="11" hidden="1">#REF!</definedName>
    <definedName name="BExBCKKJTIRKC1RZJRTK65HHLX4W" localSheetId="10" hidden="1">#REF!</definedName>
    <definedName name="BExBCKKJTIRKC1RZJRTK65HHLX4W" localSheetId="9" hidden="1">#REF!</definedName>
    <definedName name="BExBCKKJTIRKC1RZJRTK65HHLX4W" localSheetId="8" hidden="1">#REF!</definedName>
    <definedName name="BExBCKKJTIRKC1RZJRTK65HHLX4W" localSheetId="7" hidden="1">#REF!</definedName>
    <definedName name="BExBCKKJTIRKC1RZJRTK65HHLX4W" localSheetId="6" hidden="1">#REF!</definedName>
    <definedName name="BExBCKKJTIRKC1RZJRTK65HHLX4W" localSheetId="3" hidden="1">#REF!</definedName>
    <definedName name="BExBCKKJTIRKC1RZJRTK65HHLX4W" localSheetId="1" hidden="1">#REF!</definedName>
    <definedName name="BExBCKKJTIRKC1RZJRTK65HHLX4W" hidden="1">#REF!</definedName>
    <definedName name="BExBCLMEPAN3XXX174TU8SS0627Q" localSheetId="16" hidden="1">#REF!</definedName>
    <definedName name="BExBCLMEPAN3XXX174TU8SS0627Q" localSheetId="15" hidden="1">#REF!</definedName>
    <definedName name="BExBCLMEPAN3XXX174TU8SS0627Q" localSheetId="14" hidden="1">#REF!</definedName>
    <definedName name="BExBCLMEPAN3XXX174TU8SS0627Q" localSheetId="13" hidden="1">#REF!</definedName>
    <definedName name="BExBCLMEPAN3XXX174TU8SS0627Q" localSheetId="12" hidden="1">#REF!</definedName>
    <definedName name="BExBCLMEPAN3XXX174TU8SS0627Q" localSheetId="11" hidden="1">#REF!</definedName>
    <definedName name="BExBCLMEPAN3XXX174TU8SS0627Q" localSheetId="10" hidden="1">#REF!</definedName>
    <definedName name="BExBCLMEPAN3XXX174TU8SS0627Q" localSheetId="9" hidden="1">#REF!</definedName>
    <definedName name="BExBCLMEPAN3XXX174TU8SS0627Q" localSheetId="8" hidden="1">#REF!</definedName>
    <definedName name="BExBCLMEPAN3XXX174TU8SS0627Q" localSheetId="7" hidden="1">#REF!</definedName>
    <definedName name="BExBCLMEPAN3XXX174TU8SS0627Q" localSheetId="6" hidden="1">#REF!</definedName>
    <definedName name="BExBCLMEPAN3XXX174TU8SS0627Q" localSheetId="3" hidden="1">#REF!</definedName>
    <definedName name="BExBCLMEPAN3XXX174TU8SS0627Q" localSheetId="1" hidden="1">#REF!</definedName>
    <definedName name="BExBCLMEPAN3XXX174TU8SS0627Q" hidden="1">#REF!</definedName>
    <definedName name="BExBCRBEYR2KZ8FAQFZ2NHY13WIY" localSheetId="16" hidden="1">#REF!</definedName>
    <definedName name="BExBCRBEYR2KZ8FAQFZ2NHY13WIY" localSheetId="15" hidden="1">#REF!</definedName>
    <definedName name="BExBCRBEYR2KZ8FAQFZ2NHY13WIY" localSheetId="14" hidden="1">#REF!</definedName>
    <definedName name="BExBCRBEYR2KZ8FAQFZ2NHY13WIY" localSheetId="13" hidden="1">#REF!</definedName>
    <definedName name="BExBCRBEYR2KZ8FAQFZ2NHY13WIY" localSheetId="12" hidden="1">#REF!</definedName>
    <definedName name="BExBCRBEYR2KZ8FAQFZ2NHY13WIY" localSheetId="11" hidden="1">#REF!</definedName>
    <definedName name="BExBCRBEYR2KZ8FAQFZ2NHY13WIY" localSheetId="10" hidden="1">#REF!</definedName>
    <definedName name="BExBCRBEYR2KZ8FAQFZ2NHY13WIY" localSheetId="9" hidden="1">#REF!</definedName>
    <definedName name="BExBCRBEYR2KZ8FAQFZ2NHY13WIY" localSheetId="8" hidden="1">#REF!</definedName>
    <definedName name="BExBCRBEYR2KZ8FAQFZ2NHY13WIY" localSheetId="7" hidden="1">#REF!</definedName>
    <definedName name="BExBCRBEYR2KZ8FAQFZ2NHY13WIY" localSheetId="6" hidden="1">#REF!</definedName>
    <definedName name="BExBCRBEYR2KZ8FAQFZ2NHY13WIY" localSheetId="3" hidden="1">#REF!</definedName>
    <definedName name="BExBCRBEYR2KZ8FAQFZ2NHY13WIY" localSheetId="1" hidden="1">#REF!</definedName>
    <definedName name="BExBCRBEYR2KZ8FAQFZ2NHY13WIY" hidden="1">#REF!</definedName>
    <definedName name="BExBD4I559NXSV6J07Q343TKYMVJ" localSheetId="16" hidden="1">#REF!</definedName>
    <definedName name="BExBD4I559NXSV6J07Q343TKYMVJ" localSheetId="15" hidden="1">#REF!</definedName>
    <definedName name="BExBD4I559NXSV6J07Q343TKYMVJ" localSheetId="14" hidden="1">#REF!</definedName>
    <definedName name="BExBD4I559NXSV6J07Q343TKYMVJ" localSheetId="13" hidden="1">#REF!</definedName>
    <definedName name="BExBD4I559NXSV6J07Q343TKYMVJ" localSheetId="12" hidden="1">#REF!</definedName>
    <definedName name="BExBD4I559NXSV6J07Q343TKYMVJ" localSheetId="11" hidden="1">#REF!</definedName>
    <definedName name="BExBD4I559NXSV6J07Q343TKYMVJ" localSheetId="10" hidden="1">#REF!</definedName>
    <definedName name="BExBD4I559NXSV6J07Q343TKYMVJ" localSheetId="9" hidden="1">#REF!</definedName>
    <definedName name="BExBD4I559NXSV6J07Q343TKYMVJ" localSheetId="8" hidden="1">#REF!</definedName>
    <definedName name="BExBD4I559NXSV6J07Q343TKYMVJ" localSheetId="7" hidden="1">#REF!</definedName>
    <definedName name="BExBD4I559NXSV6J07Q343TKYMVJ" localSheetId="6" hidden="1">#REF!</definedName>
    <definedName name="BExBD4I559NXSV6J07Q343TKYMVJ" localSheetId="3" hidden="1">#REF!</definedName>
    <definedName name="BExBD4I559NXSV6J07Q343TKYMVJ" localSheetId="1" hidden="1">#REF!</definedName>
    <definedName name="BExBD4I559NXSV6J07Q343TKYMVJ" hidden="1">#REF!</definedName>
    <definedName name="BExBD9W8C0W9N6L1AFL18JP4H94W" localSheetId="16" hidden="1">#REF!</definedName>
    <definedName name="BExBD9W8C0W9N6L1AFL18JP4H94W" localSheetId="15" hidden="1">#REF!</definedName>
    <definedName name="BExBD9W8C0W9N6L1AFL18JP4H94W" localSheetId="14" hidden="1">#REF!</definedName>
    <definedName name="BExBD9W8C0W9N6L1AFL18JP4H94W" localSheetId="13" hidden="1">#REF!</definedName>
    <definedName name="BExBD9W8C0W9N6L1AFL18JP4H94W" localSheetId="12" hidden="1">#REF!</definedName>
    <definedName name="BExBD9W8C0W9N6L1AFL18JP4H94W" localSheetId="11" hidden="1">#REF!</definedName>
    <definedName name="BExBD9W8C0W9N6L1AFL18JP4H94W" localSheetId="10" hidden="1">#REF!</definedName>
    <definedName name="BExBD9W8C0W9N6L1AFL18JP4H94W" localSheetId="9" hidden="1">#REF!</definedName>
    <definedName name="BExBD9W8C0W9N6L1AFL18JP4H94W" localSheetId="8" hidden="1">#REF!</definedName>
    <definedName name="BExBD9W8C0W9N6L1AFL18JP4H94W" localSheetId="7" hidden="1">#REF!</definedName>
    <definedName name="BExBD9W8C0W9N6L1AFL18JP4H94W" localSheetId="6" hidden="1">#REF!</definedName>
    <definedName name="BExBD9W8C0W9N6L1AFL18JP4H94W" localSheetId="3" hidden="1">#REF!</definedName>
    <definedName name="BExBD9W8C0W9N6L1AFL18JP4H94W" localSheetId="1" hidden="1">#REF!</definedName>
    <definedName name="BExBD9W8C0W9N6L1AFL18JP4H94W" hidden="1">#REF!</definedName>
    <definedName name="BExBDBZQLTX3OGFYGULQFK5WEZU5" localSheetId="16" hidden="1">#REF!</definedName>
    <definedName name="BExBDBZQLTX3OGFYGULQFK5WEZU5" localSheetId="15" hidden="1">#REF!</definedName>
    <definedName name="BExBDBZQLTX3OGFYGULQFK5WEZU5" localSheetId="14" hidden="1">#REF!</definedName>
    <definedName name="BExBDBZQLTX3OGFYGULQFK5WEZU5" localSheetId="13" hidden="1">#REF!</definedName>
    <definedName name="BExBDBZQLTX3OGFYGULQFK5WEZU5" localSheetId="12" hidden="1">#REF!</definedName>
    <definedName name="BExBDBZQLTX3OGFYGULQFK5WEZU5" localSheetId="11" hidden="1">#REF!</definedName>
    <definedName name="BExBDBZQLTX3OGFYGULQFK5WEZU5" localSheetId="10" hidden="1">#REF!</definedName>
    <definedName name="BExBDBZQLTX3OGFYGULQFK5WEZU5" localSheetId="9" hidden="1">#REF!</definedName>
    <definedName name="BExBDBZQLTX3OGFYGULQFK5WEZU5" localSheetId="8" hidden="1">#REF!</definedName>
    <definedName name="BExBDBZQLTX3OGFYGULQFK5WEZU5" localSheetId="7" hidden="1">#REF!</definedName>
    <definedName name="BExBDBZQLTX3OGFYGULQFK5WEZU5" localSheetId="6" hidden="1">#REF!</definedName>
    <definedName name="BExBDBZQLTX3OGFYGULQFK5WEZU5" localSheetId="3" hidden="1">#REF!</definedName>
    <definedName name="BExBDBZQLTX3OGFYGULQFK5WEZU5" localSheetId="1" hidden="1">#REF!</definedName>
    <definedName name="BExBDBZQLTX3OGFYGULQFK5WEZU5" hidden="1">#REF!</definedName>
    <definedName name="BExBDJS9TUEU8Z84IV59E5V4T8K6" localSheetId="16" hidden="1">#REF!</definedName>
    <definedName name="BExBDJS9TUEU8Z84IV59E5V4T8K6" localSheetId="15" hidden="1">#REF!</definedName>
    <definedName name="BExBDJS9TUEU8Z84IV59E5V4T8K6" localSheetId="14" hidden="1">#REF!</definedName>
    <definedName name="BExBDJS9TUEU8Z84IV59E5V4T8K6" localSheetId="13" hidden="1">#REF!</definedName>
    <definedName name="BExBDJS9TUEU8Z84IV59E5V4T8K6" localSheetId="12" hidden="1">#REF!</definedName>
    <definedName name="BExBDJS9TUEU8Z84IV59E5V4T8K6" localSheetId="11" hidden="1">#REF!</definedName>
    <definedName name="BExBDJS9TUEU8Z84IV59E5V4T8K6" localSheetId="10" hidden="1">#REF!</definedName>
    <definedName name="BExBDJS9TUEU8Z84IV59E5V4T8K6" localSheetId="9" hidden="1">#REF!</definedName>
    <definedName name="BExBDJS9TUEU8Z84IV59E5V4T8K6" localSheetId="8" hidden="1">#REF!</definedName>
    <definedName name="BExBDJS9TUEU8Z84IV59E5V4T8K6" localSheetId="7" hidden="1">#REF!</definedName>
    <definedName name="BExBDJS9TUEU8Z84IV59E5V4T8K6" localSheetId="6" hidden="1">#REF!</definedName>
    <definedName name="BExBDJS9TUEU8Z84IV59E5V4T8K6" localSheetId="3" hidden="1">#REF!</definedName>
    <definedName name="BExBDJS9TUEU8Z84IV59E5V4T8K6" localSheetId="1" hidden="1">#REF!</definedName>
    <definedName name="BExBDJS9TUEU8Z84IV59E5V4T8K6" hidden="1">#REF!</definedName>
    <definedName name="BExBDKOMSVH4XMH52CFJ3F028I9R" localSheetId="16" hidden="1">#REF!</definedName>
    <definedName name="BExBDKOMSVH4XMH52CFJ3F028I9R" localSheetId="15" hidden="1">#REF!</definedName>
    <definedName name="BExBDKOMSVH4XMH52CFJ3F028I9R" localSheetId="14" hidden="1">#REF!</definedName>
    <definedName name="BExBDKOMSVH4XMH52CFJ3F028I9R" localSheetId="13" hidden="1">#REF!</definedName>
    <definedName name="BExBDKOMSVH4XMH52CFJ3F028I9R" localSheetId="12" hidden="1">#REF!</definedName>
    <definedName name="BExBDKOMSVH4XMH52CFJ3F028I9R" localSheetId="11" hidden="1">#REF!</definedName>
    <definedName name="BExBDKOMSVH4XMH52CFJ3F028I9R" localSheetId="10" hidden="1">#REF!</definedName>
    <definedName name="BExBDKOMSVH4XMH52CFJ3F028I9R" localSheetId="9" hidden="1">#REF!</definedName>
    <definedName name="BExBDKOMSVH4XMH52CFJ3F028I9R" localSheetId="8" hidden="1">#REF!</definedName>
    <definedName name="BExBDKOMSVH4XMH52CFJ3F028I9R" localSheetId="7" hidden="1">#REF!</definedName>
    <definedName name="BExBDKOMSVH4XMH52CFJ3F028I9R" localSheetId="6" hidden="1">#REF!</definedName>
    <definedName name="BExBDKOMSVH4XMH52CFJ3F028I9R" localSheetId="3" hidden="1">#REF!</definedName>
    <definedName name="BExBDKOMSVH4XMH52CFJ3F028I9R" localSheetId="1" hidden="1">#REF!</definedName>
    <definedName name="BExBDKOMSVH4XMH52CFJ3F028I9R" hidden="1">#REF!</definedName>
    <definedName name="BExBDSRXVZQ0W5WXQMP5XD00GRRL" localSheetId="16" hidden="1">#REF!</definedName>
    <definedName name="BExBDSRXVZQ0W5WXQMP5XD00GRRL" localSheetId="15" hidden="1">#REF!</definedName>
    <definedName name="BExBDSRXVZQ0W5WXQMP5XD00GRRL" localSheetId="14" hidden="1">#REF!</definedName>
    <definedName name="BExBDSRXVZQ0W5WXQMP5XD00GRRL" localSheetId="13" hidden="1">#REF!</definedName>
    <definedName name="BExBDSRXVZQ0W5WXQMP5XD00GRRL" localSheetId="12" hidden="1">#REF!</definedName>
    <definedName name="BExBDSRXVZQ0W5WXQMP5XD00GRRL" localSheetId="11" hidden="1">#REF!</definedName>
    <definedName name="BExBDSRXVZQ0W5WXQMP5XD00GRRL" localSheetId="10" hidden="1">#REF!</definedName>
    <definedName name="BExBDSRXVZQ0W5WXQMP5XD00GRRL" localSheetId="9" hidden="1">#REF!</definedName>
    <definedName name="BExBDSRXVZQ0W5WXQMP5XD00GRRL" localSheetId="8" hidden="1">#REF!</definedName>
    <definedName name="BExBDSRXVZQ0W5WXQMP5XD00GRRL" localSheetId="7" hidden="1">#REF!</definedName>
    <definedName name="BExBDSRXVZQ0W5WXQMP5XD00GRRL" localSheetId="6" hidden="1">#REF!</definedName>
    <definedName name="BExBDSRXVZQ0W5WXQMP5XD00GRRL" localSheetId="3" hidden="1">#REF!</definedName>
    <definedName name="BExBDSRXVZQ0W5WXQMP5XD00GRRL" localSheetId="1" hidden="1">#REF!</definedName>
    <definedName name="BExBDSRXVZQ0W5WXQMP5XD00GRRL" hidden="1">#REF!</definedName>
    <definedName name="BExBDTJ0J7XEHB9OATXFF5I8FZBJ" localSheetId="16" hidden="1">#REF!</definedName>
    <definedName name="BExBDTJ0J7XEHB9OATXFF5I8FZBJ" localSheetId="15" hidden="1">#REF!</definedName>
    <definedName name="BExBDTJ0J7XEHB9OATXFF5I8FZBJ" localSheetId="14" hidden="1">#REF!</definedName>
    <definedName name="BExBDTJ0J7XEHB9OATXFF5I8FZBJ" localSheetId="13" hidden="1">#REF!</definedName>
    <definedName name="BExBDTJ0J7XEHB9OATXFF5I8FZBJ" localSheetId="12" hidden="1">#REF!</definedName>
    <definedName name="BExBDTJ0J7XEHB9OATXFF5I8FZBJ" localSheetId="11" hidden="1">#REF!</definedName>
    <definedName name="BExBDTJ0J7XEHB9OATXFF5I8FZBJ" localSheetId="10" hidden="1">#REF!</definedName>
    <definedName name="BExBDTJ0J7XEHB9OATXFF5I8FZBJ" localSheetId="9" hidden="1">#REF!</definedName>
    <definedName name="BExBDTJ0J7XEHB9OATXFF5I8FZBJ" localSheetId="8" hidden="1">#REF!</definedName>
    <definedName name="BExBDTJ0J7XEHB9OATXFF5I8FZBJ" localSheetId="7" hidden="1">#REF!</definedName>
    <definedName name="BExBDTJ0J7XEHB9OATXFF5I8FZBJ" localSheetId="6" hidden="1">#REF!</definedName>
    <definedName name="BExBDTJ0J7XEHB9OATXFF5I8FZBJ" localSheetId="3" hidden="1">#REF!</definedName>
    <definedName name="BExBDTJ0J7XEHB9OATXFF5I8FZBJ" localSheetId="1" hidden="1">#REF!</definedName>
    <definedName name="BExBDTJ0J7XEHB9OATXFF5I8FZBJ" hidden="1">#REF!</definedName>
    <definedName name="BExBDUVGK3E1J4JY9ZYTS7V14BLY" localSheetId="16" hidden="1">#REF!</definedName>
    <definedName name="BExBDUVGK3E1J4JY9ZYTS7V14BLY" localSheetId="15" hidden="1">#REF!</definedName>
    <definedName name="BExBDUVGK3E1J4JY9ZYTS7V14BLY" localSheetId="14" hidden="1">#REF!</definedName>
    <definedName name="BExBDUVGK3E1J4JY9ZYTS7V14BLY" localSheetId="13" hidden="1">#REF!</definedName>
    <definedName name="BExBDUVGK3E1J4JY9ZYTS7V14BLY" localSheetId="12" hidden="1">#REF!</definedName>
    <definedName name="BExBDUVGK3E1J4JY9ZYTS7V14BLY" localSheetId="11" hidden="1">#REF!</definedName>
    <definedName name="BExBDUVGK3E1J4JY9ZYTS7V14BLY" localSheetId="10" hidden="1">#REF!</definedName>
    <definedName name="BExBDUVGK3E1J4JY9ZYTS7V14BLY" localSheetId="9" hidden="1">#REF!</definedName>
    <definedName name="BExBDUVGK3E1J4JY9ZYTS7V14BLY" localSheetId="8" hidden="1">#REF!</definedName>
    <definedName name="BExBDUVGK3E1J4JY9ZYTS7V14BLY" localSheetId="7" hidden="1">#REF!</definedName>
    <definedName name="BExBDUVGK3E1J4JY9ZYTS7V14BLY" localSheetId="6" hidden="1">#REF!</definedName>
    <definedName name="BExBDUVGK3E1J4JY9ZYTS7V14BLY" localSheetId="3" hidden="1">#REF!</definedName>
    <definedName name="BExBDUVGK3E1J4JY9ZYTS7V14BLY" localSheetId="1" hidden="1">#REF!</definedName>
    <definedName name="BExBDUVGK3E1J4JY9ZYTS7V14BLY" hidden="1">#REF!</definedName>
    <definedName name="BExBE0KGY14GSWOGPU4HSJRLD2UD" localSheetId="16" hidden="1">#REF!</definedName>
    <definedName name="BExBE0KGY14GSWOGPU4HSJRLD2UD" localSheetId="15" hidden="1">#REF!</definedName>
    <definedName name="BExBE0KGY14GSWOGPU4HSJRLD2UD" localSheetId="14" hidden="1">#REF!</definedName>
    <definedName name="BExBE0KGY14GSWOGPU4HSJRLD2UD" localSheetId="13" hidden="1">#REF!</definedName>
    <definedName name="BExBE0KGY14GSWOGPU4HSJRLD2UD" localSheetId="12" hidden="1">#REF!</definedName>
    <definedName name="BExBE0KGY14GSWOGPU4HSJRLD2UD" localSheetId="11" hidden="1">#REF!</definedName>
    <definedName name="BExBE0KGY14GSWOGPU4HSJRLD2UD" localSheetId="10" hidden="1">#REF!</definedName>
    <definedName name="BExBE0KGY14GSWOGPU4HSJRLD2UD" localSheetId="9" hidden="1">#REF!</definedName>
    <definedName name="BExBE0KGY14GSWOGPU4HSJRLD2UD" localSheetId="8" hidden="1">#REF!</definedName>
    <definedName name="BExBE0KGY14GSWOGPU4HSJRLD2UD" localSheetId="7" hidden="1">#REF!</definedName>
    <definedName name="BExBE0KGY14GSWOGPU4HSJRLD2UD" localSheetId="6" hidden="1">#REF!</definedName>
    <definedName name="BExBE0KGY14GSWOGPU4HSJRLD2UD" localSheetId="3" hidden="1">#REF!</definedName>
    <definedName name="BExBE0KGY14GSWOGPU4HSJRLD2UD" localSheetId="1" hidden="1">#REF!</definedName>
    <definedName name="BExBE0KGY14GSWOGPU4HSJRLD2UD" hidden="1">#REF!</definedName>
    <definedName name="BExBE162OSBKD30I7T1DKKPT3I9I" localSheetId="16" hidden="1">#REF!</definedName>
    <definedName name="BExBE162OSBKD30I7T1DKKPT3I9I" localSheetId="15" hidden="1">#REF!</definedName>
    <definedName name="BExBE162OSBKD30I7T1DKKPT3I9I" localSheetId="14" hidden="1">#REF!</definedName>
    <definedName name="BExBE162OSBKD30I7T1DKKPT3I9I" localSheetId="13" hidden="1">#REF!</definedName>
    <definedName name="BExBE162OSBKD30I7T1DKKPT3I9I" localSheetId="12" hidden="1">#REF!</definedName>
    <definedName name="BExBE162OSBKD30I7T1DKKPT3I9I" localSheetId="11" hidden="1">#REF!</definedName>
    <definedName name="BExBE162OSBKD30I7T1DKKPT3I9I" localSheetId="10" hidden="1">#REF!</definedName>
    <definedName name="BExBE162OSBKD30I7T1DKKPT3I9I" localSheetId="9" hidden="1">#REF!</definedName>
    <definedName name="BExBE162OSBKD30I7T1DKKPT3I9I" localSheetId="8" hidden="1">#REF!</definedName>
    <definedName name="BExBE162OSBKD30I7T1DKKPT3I9I" localSheetId="7" hidden="1">#REF!</definedName>
    <definedName name="BExBE162OSBKD30I7T1DKKPT3I9I" localSheetId="6" hidden="1">#REF!</definedName>
    <definedName name="BExBE162OSBKD30I7T1DKKPT3I9I" localSheetId="3" hidden="1">#REF!</definedName>
    <definedName name="BExBE162OSBKD30I7T1DKKPT3I9I" localSheetId="1" hidden="1">#REF!</definedName>
    <definedName name="BExBE162OSBKD30I7T1DKKPT3I9I" hidden="1">#REF!</definedName>
    <definedName name="BExBEC9ATLQZF86W1M3APSM4HEOH" localSheetId="16" hidden="1">#REF!</definedName>
    <definedName name="BExBEC9ATLQZF86W1M3APSM4HEOH" localSheetId="15" hidden="1">#REF!</definedName>
    <definedName name="BExBEC9ATLQZF86W1M3APSM4HEOH" localSheetId="14" hidden="1">#REF!</definedName>
    <definedName name="BExBEC9ATLQZF86W1M3APSM4HEOH" localSheetId="13" hidden="1">#REF!</definedName>
    <definedName name="BExBEC9ATLQZF86W1M3APSM4HEOH" localSheetId="12" hidden="1">#REF!</definedName>
    <definedName name="BExBEC9ATLQZF86W1M3APSM4HEOH" localSheetId="11" hidden="1">#REF!</definedName>
    <definedName name="BExBEC9ATLQZF86W1M3APSM4HEOH" localSheetId="10" hidden="1">#REF!</definedName>
    <definedName name="BExBEC9ATLQZF86W1M3APSM4HEOH" localSheetId="9" hidden="1">#REF!</definedName>
    <definedName name="BExBEC9ATLQZF86W1M3APSM4HEOH" localSheetId="8" hidden="1">#REF!</definedName>
    <definedName name="BExBEC9ATLQZF86W1M3APSM4HEOH" localSheetId="7" hidden="1">#REF!</definedName>
    <definedName name="BExBEC9ATLQZF86W1M3APSM4HEOH" localSheetId="6" hidden="1">#REF!</definedName>
    <definedName name="BExBEC9ATLQZF86W1M3APSM4HEOH" localSheetId="3" hidden="1">#REF!</definedName>
    <definedName name="BExBEC9ATLQZF86W1M3APSM4HEOH" localSheetId="1" hidden="1">#REF!</definedName>
    <definedName name="BExBEC9ATLQZF86W1M3APSM4HEOH" hidden="1">#REF!</definedName>
    <definedName name="BExBEXU4CFCM1P5CTZ4NE14PBGDA" localSheetId="16" hidden="1">#REF!</definedName>
    <definedName name="BExBEXU4CFCM1P5CTZ4NE14PBGDA" localSheetId="15" hidden="1">#REF!</definedName>
    <definedName name="BExBEXU4CFCM1P5CTZ4NE14PBGDA" localSheetId="14" hidden="1">#REF!</definedName>
    <definedName name="BExBEXU4CFCM1P5CTZ4NE14PBGDA" localSheetId="13" hidden="1">#REF!</definedName>
    <definedName name="BExBEXU4CFCM1P5CTZ4NE14PBGDA" localSheetId="12" hidden="1">#REF!</definedName>
    <definedName name="BExBEXU4CFCM1P5CTZ4NE14PBGDA" localSheetId="11" hidden="1">#REF!</definedName>
    <definedName name="BExBEXU4CFCM1P5CTZ4NE14PBGDA" localSheetId="10" hidden="1">#REF!</definedName>
    <definedName name="BExBEXU4CFCM1P5CTZ4NE14PBGDA" localSheetId="9" hidden="1">#REF!</definedName>
    <definedName name="BExBEXU4CFCM1P5CTZ4NE14PBGDA" localSheetId="8" hidden="1">#REF!</definedName>
    <definedName name="BExBEXU4CFCM1P5CTZ4NE14PBGDA" localSheetId="7" hidden="1">#REF!</definedName>
    <definedName name="BExBEXU4CFCM1P5CTZ4NE14PBGDA" localSheetId="6" hidden="1">#REF!</definedName>
    <definedName name="BExBEXU4CFCM1P5CTZ4NE14PBGDA" localSheetId="3" hidden="1">#REF!</definedName>
    <definedName name="BExBEXU4CFCM1P5CTZ4NE14PBGDA" localSheetId="1" hidden="1">#REF!</definedName>
    <definedName name="BExBEXU4CFCM1P5CTZ4NE14PBGDA" hidden="1">#REF!</definedName>
    <definedName name="BExBEYFQJE9YK12A6JBMRFKEC7RN" localSheetId="16" hidden="1">#REF!</definedName>
    <definedName name="BExBEYFQJE9YK12A6JBMRFKEC7RN" localSheetId="15" hidden="1">#REF!</definedName>
    <definedName name="BExBEYFQJE9YK12A6JBMRFKEC7RN" localSheetId="14" hidden="1">#REF!</definedName>
    <definedName name="BExBEYFQJE9YK12A6JBMRFKEC7RN" localSheetId="13" hidden="1">#REF!</definedName>
    <definedName name="BExBEYFQJE9YK12A6JBMRFKEC7RN" localSheetId="12" hidden="1">#REF!</definedName>
    <definedName name="BExBEYFQJE9YK12A6JBMRFKEC7RN" localSheetId="11" hidden="1">#REF!</definedName>
    <definedName name="BExBEYFQJE9YK12A6JBMRFKEC7RN" localSheetId="10" hidden="1">#REF!</definedName>
    <definedName name="BExBEYFQJE9YK12A6JBMRFKEC7RN" localSheetId="9" hidden="1">#REF!</definedName>
    <definedName name="BExBEYFQJE9YK12A6JBMRFKEC7RN" localSheetId="8" hidden="1">#REF!</definedName>
    <definedName name="BExBEYFQJE9YK12A6JBMRFKEC7RN" localSheetId="7" hidden="1">#REF!</definedName>
    <definedName name="BExBEYFQJE9YK12A6JBMRFKEC7RN" localSheetId="6" hidden="1">#REF!</definedName>
    <definedName name="BExBEYFQJE9YK12A6JBMRFKEC7RN" localSheetId="3" hidden="1">#REF!</definedName>
    <definedName name="BExBEYFQJE9YK12A6JBMRFKEC7RN" localSheetId="1" hidden="1">#REF!</definedName>
    <definedName name="BExBEYFQJE9YK12A6JBMRFKEC7RN" hidden="1">#REF!</definedName>
    <definedName name="BExBG1ED81J2O4A2S5F5Y3BPHMCR" localSheetId="16" hidden="1">#REF!</definedName>
    <definedName name="BExBG1ED81J2O4A2S5F5Y3BPHMCR" localSheetId="15" hidden="1">#REF!</definedName>
    <definedName name="BExBG1ED81J2O4A2S5F5Y3BPHMCR" localSheetId="14" hidden="1">#REF!</definedName>
    <definedName name="BExBG1ED81J2O4A2S5F5Y3BPHMCR" localSheetId="13" hidden="1">#REF!</definedName>
    <definedName name="BExBG1ED81J2O4A2S5F5Y3BPHMCR" localSheetId="12" hidden="1">#REF!</definedName>
    <definedName name="BExBG1ED81J2O4A2S5F5Y3BPHMCR" localSheetId="11" hidden="1">#REF!</definedName>
    <definedName name="BExBG1ED81J2O4A2S5F5Y3BPHMCR" localSheetId="10" hidden="1">#REF!</definedName>
    <definedName name="BExBG1ED81J2O4A2S5F5Y3BPHMCR" localSheetId="9" hidden="1">#REF!</definedName>
    <definedName name="BExBG1ED81J2O4A2S5F5Y3BPHMCR" localSheetId="8" hidden="1">#REF!</definedName>
    <definedName name="BExBG1ED81J2O4A2S5F5Y3BPHMCR" localSheetId="7" hidden="1">#REF!</definedName>
    <definedName name="BExBG1ED81J2O4A2S5F5Y3BPHMCR" localSheetId="6" hidden="1">#REF!</definedName>
    <definedName name="BExBG1ED81J2O4A2S5F5Y3BPHMCR" localSheetId="3" hidden="1">#REF!</definedName>
    <definedName name="BExBG1ED81J2O4A2S5F5Y3BPHMCR" localSheetId="1" hidden="1">#REF!</definedName>
    <definedName name="BExBG1ED81J2O4A2S5F5Y3BPHMCR" hidden="1">#REF!</definedName>
    <definedName name="BExCRK0K58VDM9V35DGI6VK8C92V" localSheetId="16" hidden="1">#REF!</definedName>
    <definedName name="BExCRK0K58VDM9V35DGI6VK8C92V" localSheetId="15" hidden="1">#REF!</definedName>
    <definedName name="BExCRK0K58VDM9V35DGI6VK8C92V" localSheetId="14" hidden="1">#REF!</definedName>
    <definedName name="BExCRK0K58VDM9V35DGI6VK8C92V" localSheetId="13" hidden="1">#REF!</definedName>
    <definedName name="BExCRK0K58VDM9V35DGI6VK8C92V" localSheetId="12" hidden="1">#REF!</definedName>
    <definedName name="BExCRK0K58VDM9V35DGI6VK8C92V" localSheetId="11" hidden="1">#REF!</definedName>
    <definedName name="BExCRK0K58VDM9V35DGI6VK8C92V" localSheetId="10" hidden="1">#REF!</definedName>
    <definedName name="BExCRK0K58VDM9V35DGI6VK8C92V" localSheetId="9" hidden="1">#REF!</definedName>
    <definedName name="BExCRK0K58VDM9V35DGI6VK8C92V" localSheetId="8" hidden="1">#REF!</definedName>
    <definedName name="BExCRK0K58VDM9V35DGI6VK8C92V" localSheetId="7" hidden="1">#REF!</definedName>
    <definedName name="BExCRK0K58VDM9V35DGI6VK8C92V" localSheetId="6" hidden="1">#REF!</definedName>
    <definedName name="BExCRK0K58VDM9V35DGI6VK8C92V" localSheetId="3" hidden="1">#REF!</definedName>
    <definedName name="BExCRK0K58VDM9V35DGI6VK8C92V" localSheetId="1" hidden="1">#REF!</definedName>
    <definedName name="BExCRK0K58VDM9V35DGI6VK8C92V" hidden="1">#REF!</definedName>
    <definedName name="BExCRLIHS7466WFJ3RPIUGGXYESZ" localSheetId="16" hidden="1">#REF!</definedName>
    <definedName name="BExCRLIHS7466WFJ3RPIUGGXYESZ" localSheetId="15" hidden="1">#REF!</definedName>
    <definedName name="BExCRLIHS7466WFJ3RPIUGGXYESZ" localSheetId="14" hidden="1">#REF!</definedName>
    <definedName name="BExCRLIHS7466WFJ3RPIUGGXYESZ" localSheetId="13" hidden="1">#REF!</definedName>
    <definedName name="BExCRLIHS7466WFJ3RPIUGGXYESZ" localSheetId="12" hidden="1">#REF!</definedName>
    <definedName name="BExCRLIHS7466WFJ3RPIUGGXYESZ" localSheetId="11" hidden="1">#REF!</definedName>
    <definedName name="BExCRLIHS7466WFJ3RPIUGGXYESZ" localSheetId="10" hidden="1">#REF!</definedName>
    <definedName name="BExCRLIHS7466WFJ3RPIUGGXYESZ" localSheetId="9" hidden="1">#REF!</definedName>
    <definedName name="BExCRLIHS7466WFJ3RPIUGGXYESZ" localSheetId="8" hidden="1">#REF!</definedName>
    <definedName name="BExCRLIHS7466WFJ3RPIUGGXYESZ" localSheetId="7" hidden="1">#REF!</definedName>
    <definedName name="BExCRLIHS7466WFJ3RPIUGGXYESZ" localSheetId="6" hidden="1">#REF!</definedName>
    <definedName name="BExCRLIHS7466WFJ3RPIUGGXYESZ" localSheetId="3" hidden="1">#REF!</definedName>
    <definedName name="BExCRLIHS7466WFJ3RPIUGGXYESZ" localSheetId="1" hidden="1">#REF!</definedName>
    <definedName name="BExCRLIHS7466WFJ3RPIUGGXYESZ" hidden="1">#REF!</definedName>
    <definedName name="BExCRXSXMF4LHAQZHN64FXJPMVZ7" localSheetId="16" hidden="1">#REF!</definedName>
    <definedName name="BExCRXSXMF4LHAQZHN64FXJPMVZ7" localSheetId="15" hidden="1">#REF!</definedName>
    <definedName name="BExCRXSXMF4LHAQZHN64FXJPMVZ7" localSheetId="14" hidden="1">#REF!</definedName>
    <definedName name="BExCRXSXMF4LHAQZHN64FXJPMVZ7" localSheetId="13" hidden="1">#REF!</definedName>
    <definedName name="BExCRXSXMF4LHAQZHN64FXJPMVZ7" localSheetId="12" hidden="1">#REF!</definedName>
    <definedName name="BExCRXSXMF4LHAQZHN64FXJPMVZ7" localSheetId="11" hidden="1">#REF!</definedName>
    <definedName name="BExCRXSXMF4LHAQZHN64FXJPMVZ7" localSheetId="10" hidden="1">#REF!</definedName>
    <definedName name="BExCRXSXMF4LHAQZHN64FXJPMVZ7" localSheetId="9" hidden="1">#REF!</definedName>
    <definedName name="BExCRXSXMF4LHAQZHN64FXJPMVZ7" localSheetId="8" hidden="1">#REF!</definedName>
    <definedName name="BExCRXSXMF4LHAQZHN64FXJPMVZ7" localSheetId="7" hidden="1">#REF!</definedName>
    <definedName name="BExCRXSXMF4LHAQZHN64FXJPMVZ7" localSheetId="6" hidden="1">#REF!</definedName>
    <definedName name="BExCRXSXMF4LHAQZHN64FXJPMVZ7" localSheetId="3" hidden="1">#REF!</definedName>
    <definedName name="BExCRXSXMF4LHAQZHN64FXJPMVZ7" localSheetId="1" hidden="1">#REF!</definedName>
    <definedName name="BExCRXSXMF4LHAQZHN64FXJPMVZ7" hidden="1">#REF!</definedName>
    <definedName name="BExCS1EDDUEAEWHVYXHIP9I1WCJH" localSheetId="16" hidden="1">#REF!</definedName>
    <definedName name="BExCS1EDDUEAEWHVYXHIP9I1WCJH" localSheetId="15" hidden="1">#REF!</definedName>
    <definedName name="BExCS1EDDUEAEWHVYXHIP9I1WCJH" localSheetId="14" hidden="1">#REF!</definedName>
    <definedName name="BExCS1EDDUEAEWHVYXHIP9I1WCJH" localSheetId="13" hidden="1">#REF!</definedName>
    <definedName name="BExCS1EDDUEAEWHVYXHIP9I1WCJH" localSheetId="12" hidden="1">#REF!</definedName>
    <definedName name="BExCS1EDDUEAEWHVYXHIP9I1WCJH" localSheetId="11" hidden="1">#REF!</definedName>
    <definedName name="BExCS1EDDUEAEWHVYXHIP9I1WCJH" localSheetId="10" hidden="1">#REF!</definedName>
    <definedName name="BExCS1EDDUEAEWHVYXHIP9I1WCJH" localSheetId="9" hidden="1">#REF!</definedName>
    <definedName name="BExCS1EDDUEAEWHVYXHIP9I1WCJH" localSheetId="8" hidden="1">#REF!</definedName>
    <definedName name="BExCS1EDDUEAEWHVYXHIP9I1WCJH" localSheetId="7" hidden="1">#REF!</definedName>
    <definedName name="BExCS1EDDUEAEWHVYXHIP9I1WCJH" localSheetId="6" hidden="1">#REF!</definedName>
    <definedName name="BExCS1EDDUEAEWHVYXHIP9I1WCJH" localSheetId="3" hidden="1">#REF!</definedName>
    <definedName name="BExCS1EDDUEAEWHVYXHIP9I1WCJH" localSheetId="1" hidden="1">#REF!</definedName>
    <definedName name="BExCS1EDDUEAEWHVYXHIP9I1WCJH" hidden="1">#REF!</definedName>
    <definedName name="BExCS1P5QG0X3OTHKX07RALOE5T5" localSheetId="16" hidden="1">#REF!</definedName>
    <definedName name="BExCS1P5QG0X3OTHKX07RALOE5T5" localSheetId="15" hidden="1">#REF!</definedName>
    <definedName name="BExCS1P5QG0X3OTHKX07RALOE5T5" localSheetId="14" hidden="1">#REF!</definedName>
    <definedName name="BExCS1P5QG0X3OTHKX07RALOE5T5" localSheetId="13" hidden="1">#REF!</definedName>
    <definedName name="BExCS1P5QG0X3OTHKX07RALOE5T5" localSheetId="12" hidden="1">#REF!</definedName>
    <definedName name="BExCS1P5QG0X3OTHKX07RALOE5T5" localSheetId="11" hidden="1">#REF!</definedName>
    <definedName name="BExCS1P5QG0X3OTHKX07RALOE5T5" localSheetId="10" hidden="1">#REF!</definedName>
    <definedName name="BExCS1P5QG0X3OTHKX07RALOE5T5" localSheetId="9" hidden="1">#REF!</definedName>
    <definedName name="BExCS1P5QG0X3OTHKX07RALOE5T5" localSheetId="8" hidden="1">#REF!</definedName>
    <definedName name="BExCS1P5QG0X3OTHKX07RALOE5T5" localSheetId="7" hidden="1">#REF!</definedName>
    <definedName name="BExCS1P5QG0X3OTHKX07RALOE5T5" localSheetId="6" hidden="1">#REF!</definedName>
    <definedName name="BExCS1P5QG0X3OTHKX07RALOE5T5" localSheetId="3" hidden="1">#REF!</definedName>
    <definedName name="BExCS1P5QG0X3OTHKX07RALOE5T5" localSheetId="1" hidden="1">#REF!</definedName>
    <definedName name="BExCS1P5QG0X3OTHKX07RALOE5T5" hidden="1">#REF!</definedName>
    <definedName name="BExCS7ZPMHFJ4UJDAL8CQOLSZ13B" localSheetId="16" hidden="1">#REF!</definedName>
    <definedName name="BExCS7ZPMHFJ4UJDAL8CQOLSZ13B" localSheetId="15" hidden="1">#REF!</definedName>
    <definedName name="BExCS7ZPMHFJ4UJDAL8CQOLSZ13B" localSheetId="14" hidden="1">#REF!</definedName>
    <definedName name="BExCS7ZPMHFJ4UJDAL8CQOLSZ13B" localSheetId="13" hidden="1">#REF!</definedName>
    <definedName name="BExCS7ZPMHFJ4UJDAL8CQOLSZ13B" localSheetId="12" hidden="1">#REF!</definedName>
    <definedName name="BExCS7ZPMHFJ4UJDAL8CQOLSZ13B" localSheetId="11" hidden="1">#REF!</definedName>
    <definedName name="BExCS7ZPMHFJ4UJDAL8CQOLSZ13B" localSheetId="10" hidden="1">#REF!</definedName>
    <definedName name="BExCS7ZPMHFJ4UJDAL8CQOLSZ13B" localSheetId="9" hidden="1">#REF!</definedName>
    <definedName name="BExCS7ZPMHFJ4UJDAL8CQOLSZ13B" localSheetId="8" hidden="1">#REF!</definedName>
    <definedName name="BExCS7ZPMHFJ4UJDAL8CQOLSZ13B" localSheetId="7" hidden="1">#REF!</definedName>
    <definedName name="BExCS7ZPMHFJ4UJDAL8CQOLSZ13B" localSheetId="6" hidden="1">#REF!</definedName>
    <definedName name="BExCS7ZPMHFJ4UJDAL8CQOLSZ13B" localSheetId="3" hidden="1">#REF!</definedName>
    <definedName name="BExCS7ZPMHFJ4UJDAL8CQOLSZ13B" localSheetId="1" hidden="1">#REF!</definedName>
    <definedName name="BExCS7ZPMHFJ4UJDAL8CQOLSZ13B" hidden="1">#REF!</definedName>
    <definedName name="BExCS8W4NJUZH9S1CYB6XSDLEPBW" localSheetId="16" hidden="1">#REF!</definedName>
    <definedName name="BExCS8W4NJUZH9S1CYB6XSDLEPBW" localSheetId="15" hidden="1">#REF!</definedName>
    <definedName name="BExCS8W4NJUZH9S1CYB6XSDLEPBW" localSheetId="14" hidden="1">#REF!</definedName>
    <definedName name="BExCS8W4NJUZH9S1CYB6XSDLEPBW" localSheetId="13" hidden="1">#REF!</definedName>
    <definedName name="BExCS8W4NJUZH9S1CYB6XSDLEPBW" localSheetId="12" hidden="1">#REF!</definedName>
    <definedName name="BExCS8W4NJUZH9S1CYB6XSDLEPBW" localSheetId="11" hidden="1">#REF!</definedName>
    <definedName name="BExCS8W4NJUZH9S1CYB6XSDLEPBW" localSheetId="10" hidden="1">#REF!</definedName>
    <definedName name="BExCS8W4NJUZH9S1CYB6XSDLEPBW" localSheetId="9" hidden="1">#REF!</definedName>
    <definedName name="BExCS8W4NJUZH9S1CYB6XSDLEPBW" localSheetId="8" hidden="1">#REF!</definedName>
    <definedName name="BExCS8W4NJUZH9S1CYB6XSDLEPBW" localSheetId="7" hidden="1">#REF!</definedName>
    <definedName name="BExCS8W4NJUZH9S1CYB6XSDLEPBW" localSheetId="6" hidden="1">#REF!</definedName>
    <definedName name="BExCS8W4NJUZH9S1CYB6XSDLEPBW" localSheetId="3" hidden="1">#REF!</definedName>
    <definedName name="BExCS8W4NJUZH9S1CYB6XSDLEPBW" localSheetId="1" hidden="1">#REF!</definedName>
    <definedName name="BExCS8W4NJUZH9S1CYB6XSDLEPBW" hidden="1">#REF!</definedName>
    <definedName name="BExCSAE1M6G20R41J0Y24YNN0YC1" localSheetId="16" hidden="1">#REF!</definedName>
    <definedName name="BExCSAE1M6G20R41J0Y24YNN0YC1" localSheetId="15" hidden="1">#REF!</definedName>
    <definedName name="BExCSAE1M6G20R41J0Y24YNN0YC1" localSheetId="14" hidden="1">#REF!</definedName>
    <definedName name="BExCSAE1M6G20R41J0Y24YNN0YC1" localSheetId="13" hidden="1">#REF!</definedName>
    <definedName name="BExCSAE1M6G20R41J0Y24YNN0YC1" localSheetId="12" hidden="1">#REF!</definedName>
    <definedName name="BExCSAE1M6G20R41J0Y24YNN0YC1" localSheetId="11" hidden="1">#REF!</definedName>
    <definedName name="BExCSAE1M6G20R41J0Y24YNN0YC1" localSheetId="10" hidden="1">#REF!</definedName>
    <definedName name="BExCSAE1M6G20R41J0Y24YNN0YC1" localSheetId="9" hidden="1">#REF!</definedName>
    <definedName name="BExCSAE1M6G20R41J0Y24YNN0YC1" localSheetId="8" hidden="1">#REF!</definedName>
    <definedName name="BExCSAE1M6G20R41J0Y24YNN0YC1" localSheetId="7" hidden="1">#REF!</definedName>
    <definedName name="BExCSAE1M6G20R41J0Y24YNN0YC1" localSheetId="6" hidden="1">#REF!</definedName>
    <definedName name="BExCSAE1M6G20R41J0Y24YNN0YC1" localSheetId="3" hidden="1">#REF!</definedName>
    <definedName name="BExCSAE1M6G20R41J0Y24YNN0YC1" localSheetId="1" hidden="1">#REF!</definedName>
    <definedName name="BExCSAE1M6G20R41J0Y24YNN0YC1" hidden="1">#REF!</definedName>
    <definedName name="BExCSAOUZOYKHN7HV511TO8VDJ02" localSheetId="16" hidden="1">#REF!</definedName>
    <definedName name="BExCSAOUZOYKHN7HV511TO8VDJ02" localSheetId="15" hidden="1">#REF!</definedName>
    <definedName name="BExCSAOUZOYKHN7HV511TO8VDJ02" localSheetId="14" hidden="1">#REF!</definedName>
    <definedName name="BExCSAOUZOYKHN7HV511TO8VDJ02" localSheetId="13" hidden="1">#REF!</definedName>
    <definedName name="BExCSAOUZOYKHN7HV511TO8VDJ02" localSheetId="12" hidden="1">#REF!</definedName>
    <definedName name="BExCSAOUZOYKHN7HV511TO8VDJ02" localSheetId="11" hidden="1">#REF!</definedName>
    <definedName name="BExCSAOUZOYKHN7HV511TO8VDJ02" localSheetId="10" hidden="1">#REF!</definedName>
    <definedName name="BExCSAOUZOYKHN7HV511TO8VDJ02" localSheetId="9" hidden="1">#REF!</definedName>
    <definedName name="BExCSAOUZOYKHN7HV511TO8VDJ02" localSheetId="8" hidden="1">#REF!</definedName>
    <definedName name="BExCSAOUZOYKHN7HV511TO8VDJ02" localSheetId="7" hidden="1">#REF!</definedName>
    <definedName name="BExCSAOUZOYKHN7HV511TO8VDJ02" localSheetId="6" hidden="1">#REF!</definedName>
    <definedName name="BExCSAOUZOYKHN7HV511TO8VDJ02" localSheetId="3" hidden="1">#REF!</definedName>
    <definedName name="BExCSAOUZOYKHN7HV511TO8VDJ02" localSheetId="1" hidden="1">#REF!</definedName>
    <definedName name="BExCSAOUZOYKHN7HV511TO8VDJ02" hidden="1">#REF!</definedName>
    <definedName name="BExCSJ2XVKHN6ULCF7JML0TCRKEO" localSheetId="16" hidden="1">#REF!</definedName>
    <definedName name="BExCSJ2XVKHN6ULCF7JML0TCRKEO" localSheetId="15" hidden="1">#REF!</definedName>
    <definedName name="BExCSJ2XVKHN6ULCF7JML0TCRKEO" localSheetId="14" hidden="1">#REF!</definedName>
    <definedName name="BExCSJ2XVKHN6ULCF7JML0TCRKEO" localSheetId="13" hidden="1">#REF!</definedName>
    <definedName name="BExCSJ2XVKHN6ULCF7JML0TCRKEO" localSheetId="12" hidden="1">#REF!</definedName>
    <definedName name="BExCSJ2XVKHN6ULCF7JML0TCRKEO" localSheetId="11" hidden="1">#REF!</definedName>
    <definedName name="BExCSJ2XVKHN6ULCF7JML0TCRKEO" localSheetId="10" hidden="1">#REF!</definedName>
    <definedName name="BExCSJ2XVKHN6ULCF7JML0TCRKEO" localSheetId="9" hidden="1">#REF!</definedName>
    <definedName name="BExCSJ2XVKHN6ULCF7JML0TCRKEO" localSheetId="8" hidden="1">#REF!</definedName>
    <definedName name="BExCSJ2XVKHN6ULCF7JML0TCRKEO" localSheetId="7" hidden="1">#REF!</definedName>
    <definedName name="BExCSJ2XVKHN6ULCF7JML0TCRKEO" localSheetId="6" hidden="1">#REF!</definedName>
    <definedName name="BExCSJ2XVKHN6ULCF7JML0TCRKEO" localSheetId="3" hidden="1">#REF!</definedName>
    <definedName name="BExCSJ2XVKHN6ULCF7JML0TCRKEO" localSheetId="1" hidden="1">#REF!</definedName>
    <definedName name="BExCSJ2XVKHN6ULCF7JML0TCRKEO" hidden="1">#REF!</definedName>
    <definedName name="BExCSMOFTXSUEC1T46LR1UPYRCX5" localSheetId="16" hidden="1">#REF!</definedName>
    <definedName name="BExCSMOFTXSUEC1T46LR1UPYRCX5" localSheetId="15" hidden="1">#REF!</definedName>
    <definedName name="BExCSMOFTXSUEC1T46LR1UPYRCX5" localSheetId="14" hidden="1">#REF!</definedName>
    <definedName name="BExCSMOFTXSUEC1T46LR1UPYRCX5" localSheetId="13" hidden="1">#REF!</definedName>
    <definedName name="BExCSMOFTXSUEC1T46LR1UPYRCX5" localSheetId="12" hidden="1">#REF!</definedName>
    <definedName name="BExCSMOFTXSUEC1T46LR1UPYRCX5" localSheetId="11" hidden="1">#REF!</definedName>
    <definedName name="BExCSMOFTXSUEC1T46LR1UPYRCX5" localSheetId="10" hidden="1">#REF!</definedName>
    <definedName name="BExCSMOFTXSUEC1T46LR1UPYRCX5" localSheetId="9" hidden="1">#REF!</definedName>
    <definedName name="BExCSMOFTXSUEC1T46LR1UPYRCX5" localSheetId="8" hidden="1">#REF!</definedName>
    <definedName name="BExCSMOFTXSUEC1T46LR1UPYRCX5" localSheetId="7" hidden="1">#REF!</definedName>
    <definedName name="BExCSMOFTXSUEC1T46LR1UPYRCX5" localSheetId="6" hidden="1">#REF!</definedName>
    <definedName name="BExCSMOFTXSUEC1T46LR1UPYRCX5" localSheetId="3" hidden="1">#REF!</definedName>
    <definedName name="BExCSMOFTXSUEC1T46LR1UPYRCX5" localSheetId="1" hidden="1">#REF!</definedName>
    <definedName name="BExCSMOFTXSUEC1T46LR1UPYRCX5" hidden="1">#REF!</definedName>
    <definedName name="BExCSSDG3TM6TPKS19E9QYJEELZ6" localSheetId="16" hidden="1">#REF!</definedName>
    <definedName name="BExCSSDG3TM6TPKS19E9QYJEELZ6" localSheetId="15" hidden="1">#REF!</definedName>
    <definedName name="BExCSSDG3TM6TPKS19E9QYJEELZ6" localSheetId="14" hidden="1">#REF!</definedName>
    <definedName name="BExCSSDG3TM6TPKS19E9QYJEELZ6" localSheetId="13" hidden="1">#REF!</definedName>
    <definedName name="BExCSSDG3TM6TPKS19E9QYJEELZ6" localSheetId="12" hidden="1">#REF!</definedName>
    <definedName name="BExCSSDG3TM6TPKS19E9QYJEELZ6" localSheetId="11" hidden="1">#REF!</definedName>
    <definedName name="BExCSSDG3TM6TPKS19E9QYJEELZ6" localSheetId="10" hidden="1">#REF!</definedName>
    <definedName name="BExCSSDG3TM6TPKS19E9QYJEELZ6" localSheetId="9" hidden="1">#REF!</definedName>
    <definedName name="BExCSSDG3TM6TPKS19E9QYJEELZ6" localSheetId="8" hidden="1">#REF!</definedName>
    <definedName name="BExCSSDG3TM6TPKS19E9QYJEELZ6" localSheetId="7" hidden="1">#REF!</definedName>
    <definedName name="BExCSSDG3TM6TPKS19E9QYJEELZ6" localSheetId="6" hidden="1">#REF!</definedName>
    <definedName name="BExCSSDG3TM6TPKS19E9QYJEELZ6" localSheetId="3" hidden="1">#REF!</definedName>
    <definedName name="BExCSSDG3TM6TPKS19E9QYJEELZ6" localSheetId="1" hidden="1">#REF!</definedName>
    <definedName name="BExCSSDG3TM6TPKS19E9QYJEELZ6" hidden="1">#REF!</definedName>
    <definedName name="BExCSZV7U67UWXL2HKJNM5W1E4OO" localSheetId="16" hidden="1">#REF!</definedName>
    <definedName name="BExCSZV7U67UWXL2HKJNM5W1E4OO" localSheetId="15" hidden="1">#REF!</definedName>
    <definedName name="BExCSZV7U67UWXL2HKJNM5W1E4OO" localSheetId="14" hidden="1">#REF!</definedName>
    <definedName name="BExCSZV7U67UWXL2HKJNM5W1E4OO" localSheetId="13" hidden="1">#REF!</definedName>
    <definedName name="BExCSZV7U67UWXL2HKJNM5W1E4OO" localSheetId="12" hidden="1">#REF!</definedName>
    <definedName name="BExCSZV7U67UWXL2HKJNM5W1E4OO" localSheetId="11" hidden="1">#REF!</definedName>
    <definedName name="BExCSZV7U67UWXL2HKJNM5W1E4OO" localSheetId="10" hidden="1">#REF!</definedName>
    <definedName name="BExCSZV7U67UWXL2HKJNM5W1E4OO" localSheetId="9" hidden="1">#REF!</definedName>
    <definedName name="BExCSZV7U67UWXL2HKJNM5W1E4OO" localSheetId="8" hidden="1">#REF!</definedName>
    <definedName name="BExCSZV7U67UWXL2HKJNM5W1E4OO" localSheetId="7" hidden="1">#REF!</definedName>
    <definedName name="BExCSZV7U67UWXL2HKJNM5W1E4OO" localSheetId="6" hidden="1">#REF!</definedName>
    <definedName name="BExCSZV7U67UWXL2HKJNM5W1E4OO" localSheetId="3" hidden="1">#REF!</definedName>
    <definedName name="BExCSZV7U67UWXL2HKJNM5W1E4OO" localSheetId="1" hidden="1">#REF!</definedName>
    <definedName name="BExCSZV7U67UWXL2HKJNM5W1E4OO" hidden="1">#REF!</definedName>
    <definedName name="BExCT4NSDT61OCH04Y2QIFIOP75H" localSheetId="16" hidden="1">#REF!</definedName>
    <definedName name="BExCT4NSDT61OCH04Y2QIFIOP75H" localSheetId="15" hidden="1">#REF!</definedName>
    <definedName name="BExCT4NSDT61OCH04Y2QIFIOP75H" localSheetId="14" hidden="1">#REF!</definedName>
    <definedName name="BExCT4NSDT61OCH04Y2QIFIOP75H" localSheetId="13" hidden="1">#REF!</definedName>
    <definedName name="BExCT4NSDT61OCH04Y2QIFIOP75H" localSheetId="12" hidden="1">#REF!</definedName>
    <definedName name="BExCT4NSDT61OCH04Y2QIFIOP75H" localSheetId="11" hidden="1">#REF!</definedName>
    <definedName name="BExCT4NSDT61OCH04Y2QIFIOP75H" localSheetId="10" hidden="1">#REF!</definedName>
    <definedName name="BExCT4NSDT61OCH04Y2QIFIOP75H" localSheetId="9" hidden="1">#REF!</definedName>
    <definedName name="BExCT4NSDT61OCH04Y2QIFIOP75H" localSheetId="8" hidden="1">#REF!</definedName>
    <definedName name="BExCT4NSDT61OCH04Y2QIFIOP75H" localSheetId="7" hidden="1">#REF!</definedName>
    <definedName name="BExCT4NSDT61OCH04Y2QIFIOP75H" localSheetId="6" hidden="1">#REF!</definedName>
    <definedName name="BExCT4NSDT61OCH04Y2QIFIOP75H" localSheetId="3" hidden="1">#REF!</definedName>
    <definedName name="BExCT4NSDT61OCH04Y2QIFIOP75H" localSheetId="1" hidden="1">#REF!</definedName>
    <definedName name="BExCT4NSDT61OCH04Y2QIFIOP75H" hidden="1">#REF!</definedName>
    <definedName name="BExCTHZWIPJVLE56GATEFKPIKLK2" localSheetId="16" hidden="1">#REF!</definedName>
    <definedName name="BExCTHZWIPJVLE56GATEFKPIKLK2" localSheetId="15" hidden="1">#REF!</definedName>
    <definedName name="BExCTHZWIPJVLE56GATEFKPIKLK2" localSheetId="14" hidden="1">#REF!</definedName>
    <definedName name="BExCTHZWIPJVLE56GATEFKPIKLK2" localSheetId="13" hidden="1">#REF!</definedName>
    <definedName name="BExCTHZWIPJVLE56GATEFKPIKLK2" localSheetId="12" hidden="1">#REF!</definedName>
    <definedName name="BExCTHZWIPJVLE56GATEFKPIKLK2" localSheetId="11" hidden="1">#REF!</definedName>
    <definedName name="BExCTHZWIPJVLE56GATEFKPIKLK2" localSheetId="10" hidden="1">#REF!</definedName>
    <definedName name="BExCTHZWIPJVLE56GATEFKPIKLK2" localSheetId="9" hidden="1">#REF!</definedName>
    <definedName name="BExCTHZWIPJVLE56GATEFKPIKLK2" localSheetId="8" hidden="1">#REF!</definedName>
    <definedName name="BExCTHZWIPJVLE56GATEFKPIKLK2" localSheetId="7" hidden="1">#REF!</definedName>
    <definedName name="BExCTHZWIPJVLE56GATEFKPIKLK2" localSheetId="6" hidden="1">#REF!</definedName>
    <definedName name="BExCTHZWIPJVLE56GATEFKPIKLK2" localSheetId="3" hidden="1">#REF!</definedName>
    <definedName name="BExCTHZWIPJVLE56GATEFKPIKLK2" localSheetId="1" hidden="1">#REF!</definedName>
    <definedName name="BExCTHZWIPJVLE56GATEFKPIKLK2" hidden="1">#REF!</definedName>
    <definedName name="BExCTW8G3VCZ55S09HTUGXKB1P2M" localSheetId="16" hidden="1">#REF!</definedName>
    <definedName name="BExCTW8G3VCZ55S09HTUGXKB1P2M" localSheetId="15" hidden="1">#REF!</definedName>
    <definedName name="BExCTW8G3VCZ55S09HTUGXKB1P2M" localSheetId="14" hidden="1">#REF!</definedName>
    <definedName name="BExCTW8G3VCZ55S09HTUGXKB1P2M" localSheetId="13" hidden="1">#REF!</definedName>
    <definedName name="BExCTW8G3VCZ55S09HTUGXKB1P2M" localSheetId="12" hidden="1">#REF!</definedName>
    <definedName name="BExCTW8G3VCZ55S09HTUGXKB1P2M" localSheetId="11" hidden="1">#REF!</definedName>
    <definedName name="BExCTW8G3VCZ55S09HTUGXKB1P2M" localSheetId="10" hidden="1">#REF!</definedName>
    <definedName name="BExCTW8G3VCZ55S09HTUGXKB1P2M" localSheetId="9" hidden="1">#REF!</definedName>
    <definedName name="BExCTW8G3VCZ55S09HTUGXKB1P2M" localSheetId="8" hidden="1">#REF!</definedName>
    <definedName name="BExCTW8G3VCZ55S09HTUGXKB1P2M" localSheetId="7" hidden="1">#REF!</definedName>
    <definedName name="BExCTW8G3VCZ55S09HTUGXKB1P2M" localSheetId="6" hidden="1">#REF!</definedName>
    <definedName name="BExCTW8G3VCZ55S09HTUGXKB1P2M" localSheetId="3" hidden="1">#REF!</definedName>
    <definedName name="BExCTW8G3VCZ55S09HTUGXKB1P2M" localSheetId="1" hidden="1">#REF!</definedName>
    <definedName name="BExCTW8G3VCZ55S09HTUGXKB1P2M" hidden="1">#REF!</definedName>
    <definedName name="BExCTYS2KX0QANOLT8LGZ9WV3S3T" localSheetId="16" hidden="1">#REF!</definedName>
    <definedName name="BExCTYS2KX0QANOLT8LGZ9WV3S3T" localSheetId="15" hidden="1">#REF!</definedName>
    <definedName name="BExCTYS2KX0QANOLT8LGZ9WV3S3T" localSheetId="14" hidden="1">#REF!</definedName>
    <definedName name="BExCTYS2KX0QANOLT8LGZ9WV3S3T" localSheetId="13" hidden="1">#REF!</definedName>
    <definedName name="BExCTYS2KX0QANOLT8LGZ9WV3S3T" localSheetId="12" hidden="1">#REF!</definedName>
    <definedName name="BExCTYS2KX0QANOLT8LGZ9WV3S3T" localSheetId="11" hidden="1">#REF!</definedName>
    <definedName name="BExCTYS2KX0QANOLT8LGZ9WV3S3T" localSheetId="10" hidden="1">#REF!</definedName>
    <definedName name="BExCTYS2KX0QANOLT8LGZ9WV3S3T" localSheetId="9" hidden="1">#REF!</definedName>
    <definedName name="BExCTYS2KX0QANOLT8LGZ9WV3S3T" localSheetId="8" hidden="1">#REF!</definedName>
    <definedName name="BExCTYS2KX0QANOLT8LGZ9WV3S3T" localSheetId="7" hidden="1">#REF!</definedName>
    <definedName name="BExCTYS2KX0QANOLT8LGZ9WV3S3T" localSheetId="6" hidden="1">#REF!</definedName>
    <definedName name="BExCTYS2KX0QANOLT8LGZ9WV3S3T" localSheetId="3" hidden="1">#REF!</definedName>
    <definedName name="BExCTYS2KX0QANOLT8LGZ9WV3S3T" localSheetId="1" hidden="1">#REF!</definedName>
    <definedName name="BExCTYS2KX0QANOLT8LGZ9WV3S3T" hidden="1">#REF!</definedName>
    <definedName name="BExCTZ2V6H9TT6LFGK3SADZ2TIGQ" localSheetId="16" hidden="1">#REF!</definedName>
    <definedName name="BExCTZ2V6H9TT6LFGK3SADZ2TIGQ" localSheetId="15" hidden="1">#REF!</definedName>
    <definedName name="BExCTZ2V6H9TT6LFGK3SADZ2TIGQ" localSheetId="14" hidden="1">#REF!</definedName>
    <definedName name="BExCTZ2V6H9TT6LFGK3SADZ2TIGQ" localSheetId="13" hidden="1">#REF!</definedName>
    <definedName name="BExCTZ2V6H9TT6LFGK3SADZ2TIGQ" localSheetId="12" hidden="1">#REF!</definedName>
    <definedName name="BExCTZ2V6H9TT6LFGK3SADZ2TIGQ" localSheetId="11" hidden="1">#REF!</definedName>
    <definedName name="BExCTZ2V6H9TT6LFGK3SADZ2TIGQ" localSheetId="10" hidden="1">#REF!</definedName>
    <definedName name="BExCTZ2V6H9TT6LFGK3SADZ2TIGQ" localSheetId="9" hidden="1">#REF!</definedName>
    <definedName name="BExCTZ2V6H9TT6LFGK3SADZ2TIGQ" localSheetId="8" hidden="1">#REF!</definedName>
    <definedName name="BExCTZ2V6H9TT6LFGK3SADZ2TIGQ" localSheetId="7" hidden="1">#REF!</definedName>
    <definedName name="BExCTZ2V6H9TT6LFGK3SADZ2TIGQ" localSheetId="6" hidden="1">#REF!</definedName>
    <definedName name="BExCTZ2V6H9TT6LFGK3SADZ2TIGQ" localSheetId="3" hidden="1">#REF!</definedName>
    <definedName name="BExCTZ2V6H9TT6LFGK3SADZ2TIGQ" localSheetId="1" hidden="1">#REF!</definedName>
    <definedName name="BExCTZ2V6H9TT6LFGK3SADZ2TIGQ" hidden="1">#REF!</definedName>
    <definedName name="BExCTZZ9JNES4EDHW97NP0EGQALX" localSheetId="16" hidden="1">#REF!</definedName>
    <definedName name="BExCTZZ9JNES4EDHW97NP0EGQALX" localSheetId="15" hidden="1">#REF!</definedName>
    <definedName name="BExCTZZ9JNES4EDHW97NP0EGQALX" localSheetId="14" hidden="1">#REF!</definedName>
    <definedName name="BExCTZZ9JNES4EDHW97NP0EGQALX" localSheetId="13" hidden="1">#REF!</definedName>
    <definedName name="BExCTZZ9JNES4EDHW97NP0EGQALX" localSheetId="12" hidden="1">#REF!</definedName>
    <definedName name="BExCTZZ9JNES4EDHW97NP0EGQALX" localSheetId="11" hidden="1">#REF!</definedName>
    <definedName name="BExCTZZ9JNES4EDHW97NP0EGQALX" localSheetId="10" hidden="1">#REF!</definedName>
    <definedName name="BExCTZZ9JNES4EDHW97NP0EGQALX" localSheetId="9" hidden="1">#REF!</definedName>
    <definedName name="BExCTZZ9JNES4EDHW97NP0EGQALX" localSheetId="8" hidden="1">#REF!</definedName>
    <definedName name="BExCTZZ9JNES4EDHW97NP0EGQALX" localSheetId="7" hidden="1">#REF!</definedName>
    <definedName name="BExCTZZ9JNES4EDHW97NP0EGQALX" localSheetId="6" hidden="1">#REF!</definedName>
    <definedName name="BExCTZZ9JNES4EDHW97NP0EGQALX" localSheetId="3" hidden="1">#REF!</definedName>
    <definedName name="BExCTZZ9JNES4EDHW97NP0EGQALX" localSheetId="1" hidden="1">#REF!</definedName>
    <definedName name="BExCTZZ9JNES4EDHW97NP0EGQALX" hidden="1">#REF!</definedName>
    <definedName name="BExCU0A1V6NMZQ9ASYJ8QIVQ5UR2" localSheetId="16" hidden="1">#REF!</definedName>
    <definedName name="BExCU0A1V6NMZQ9ASYJ8QIVQ5UR2" localSheetId="15" hidden="1">#REF!</definedName>
    <definedName name="BExCU0A1V6NMZQ9ASYJ8QIVQ5UR2" localSheetId="14" hidden="1">#REF!</definedName>
    <definedName name="BExCU0A1V6NMZQ9ASYJ8QIVQ5UR2" localSheetId="13" hidden="1">#REF!</definedName>
    <definedName name="BExCU0A1V6NMZQ9ASYJ8QIVQ5UR2" localSheetId="12" hidden="1">#REF!</definedName>
    <definedName name="BExCU0A1V6NMZQ9ASYJ8QIVQ5UR2" localSheetId="11" hidden="1">#REF!</definedName>
    <definedName name="BExCU0A1V6NMZQ9ASYJ8QIVQ5UR2" localSheetId="10" hidden="1">#REF!</definedName>
    <definedName name="BExCU0A1V6NMZQ9ASYJ8QIVQ5UR2" localSheetId="9" hidden="1">#REF!</definedName>
    <definedName name="BExCU0A1V6NMZQ9ASYJ8QIVQ5UR2" localSheetId="8" hidden="1">#REF!</definedName>
    <definedName name="BExCU0A1V6NMZQ9ASYJ8QIVQ5UR2" localSheetId="7" hidden="1">#REF!</definedName>
    <definedName name="BExCU0A1V6NMZQ9ASYJ8QIVQ5UR2" localSheetId="6" hidden="1">#REF!</definedName>
    <definedName name="BExCU0A1V6NMZQ9ASYJ8QIVQ5UR2" localSheetId="3" hidden="1">#REF!</definedName>
    <definedName name="BExCU0A1V6NMZQ9ASYJ8QIVQ5UR2" localSheetId="1" hidden="1">#REF!</definedName>
    <definedName name="BExCU0A1V6NMZQ9ASYJ8QIVQ5UR2" hidden="1">#REF!</definedName>
    <definedName name="BExCU2834920JBHSPCRC4UF80OLL" localSheetId="16" hidden="1">#REF!</definedName>
    <definedName name="BExCU2834920JBHSPCRC4UF80OLL" localSheetId="15" hidden="1">#REF!</definedName>
    <definedName name="BExCU2834920JBHSPCRC4UF80OLL" localSheetId="14" hidden="1">#REF!</definedName>
    <definedName name="BExCU2834920JBHSPCRC4UF80OLL" localSheetId="13" hidden="1">#REF!</definedName>
    <definedName name="BExCU2834920JBHSPCRC4UF80OLL" localSheetId="12" hidden="1">#REF!</definedName>
    <definedName name="BExCU2834920JBHSPCRC4UF80OLL" localSheetId="11" hidden="1">#REF!</definedName>
    <definedName name="BExCU2834920JBHSPCRC4UF80OLL" localSheetId="10" hidden="1">#REF!</definedName>
    <definedName name="BExCU2834920JBHSPCRC4UF80OLL" localSheetId="9" hidden="1">#REF!</definedName>
    <definedName name="BExCU2834920JBHSPCRC4UF80OLL" localSheetId="8" hidden="1">#REF!</definedName>
    <definedName name="BExCU2834920JBHSPCRC4UF80OLL" localSheetId="7" hidden="1">#REF!</definedName>
    <definedName name="BExCU2834920JBHSPCRC4UF80OLL" localSheetId="6" hidden="1">#REF!</definedName>
    <definedName name="BExCU2834920JBHSPCRC4UF80OLL" localSheetId="3" hidden="1">#REF!</definedName>
    <definedName name="BExCU2834920JBHSPCRC4UF80OLL" localSheetId="1" hidden="1">#REF!</definedName>
    <definedName name="BExCU2834920JBHSPCRC4UF80OLL" hidden="1">#REF!</definedName>
    <definedName name="BExCU8O54I3P3WRYWY1CRP3S78QY" localSheetId="16" hidden="1">#REF!</definedName>
    <definedName name="BExCU8O54I3P3WRYWY1CRP3S78QY" localSheetId="15" hidden="1">#REF!</definedName>
    <definedName name="BExCU8O54I3P3WRYWY1CRP3S78QY" localSheetId="14" hidden="1">#REF!</definedName>
    <definedName name="BExCU8O54I3P3WRYWY1CRP3S78QY" localSheetId="13" hidden="1">#REF!</definedName>
    <definedName name="BExCU8O54I3P3WRYWY1CRP3S78QY" localSheetId="12" hidden="1">#REF!</definedName>
    <definedName name="BExCU8O54I3P3WRYWY1CRP3S78QY" localSheetId="11" hidden="1">#REF!</definedName>
    <definedName name="BExCU8O54I3P3WRYWY1CRP3S78QY" localSheetId="10" hidden="1">#REF!</definedName>
    <definedName name="BExCU8O54I3P3WRYWY1CRP3S78QY" localSheetId="9" hidden="1">#REF!</definedName>
    <definedName name="BExCU8O54I3P3WRYWY1CRP3S78QY" localSheetId="8" hidden="1">#REF!</definedName>
    <definedName name="BExCU8O54I3P3WRYWY1CRP3S78QY" localSheetId="7" hidden="1">#REF!</definedName>
    <definedName name="BExCU8O54I3P3WRYWY1CRP3S78QY" localSheetId="6" hidden="1">#REF!</definedName>
    <definedName name="BExCU8O54I3P3WRYWY1CRP3S78QY" localSheetId="3" hidden="1">#REF!</definedName>
    <definedName name="BExCU8O54I3P3WRYWY1CRP3S78QY" localSheetId="1" hidden="1">#REF!</definedName>
    <definedName name="BExCU8O54I3P3WRYWY1CRP3S78QY" hidden="1">#REF!</definedName>
    <definedName name="BExCUDRJO23YOKT8GPWOVQ4XEHF5" localSheetId="16" hidden="1">#REF!</definedName>
    <definedName name="BExCUDRJO23YOKT8GPWOVQ4XEHF5" localSheetId="15" hidden="1">#REF!</definedName>
    <definedName name="BExCUDRJO23YOKT8GPWOVQ4XEHF5" localSheetId="14" hidden="1">#REF!</definedName>
    <definedName name="BExCUDRJO23YOKT8GPWOVQ4XEHF5" localSheetId="13" hidden="1">#REF!</definedName>
    <definedName name="BExCUDRJO23YOKT8GPWOVQ4XEHF5" localSheetId="12" hidden="1">#REF!</definedName>
    <definedName name="BExCUDRJO23YOKT8GPWOVQ4XEHF5" localSheetId="11" hidden="1">#REF!</definedName>
    <definedName name="BExCUDRJO23YOKT8GPWOVQ4XEHF5" localSheetId="10" hidden="1">#REF!</definedName>
    <definedName name="BExCUDRJO23YOKT8GPWOVQ4XEHF5" localSheetId="9" hidden="1">#REF!</definedName>
    <definedName name="BExCUDRJO23YOKT8GPWOVQ4XEHF5" localSheetId="8" hidden="1">#REF!</definedName>
    <definedName name="BExCUDRJO23YOKT8GPWOVQ4XEHF5" localSheetId="7" hidden="1">#REF!</definedName>
    <definedName name="BExCUDRJO23YOKT8GPWOVQ4XEHF5" localSheetId="6" hidden="1">#REF!</definedName>
    <definedName name="BExCUDRJO23YOKT8GPWOVQ4XEHF5" localSheetId="3" hidden="1">#REF!</definedName>
    <definedName name="BExCUDRJO23YOKT8GPWOVQ4XEHF5" localSheetId="1" hidden="1">#REF!</definedName>
    <definedName name="BExCUDRJO23YOKT8GPWOVQ4XEHF5" hidden="1">#REF!</definedName>
    <definedName name="BExCULEOALM7SEHVMQC4B4N25MRM" localSheetId="16" hidden="1">#REF!</definedName>
    <definedName name="BExCULEOALM7SEHVMQC4B4N25MRM" localSheetId="15" hidden="1">#REF!</definedName>
    <definedName name="BExCULEOALM7SEHVMQC4B4N25MRM" localSheetId="14" hidden="1">#REF!</definedName>
    <definedName name="BExCULEOALM7SEHVMQC4B4N25MRM" localSheetId="13" hidden="1">#REF!</definedName>
    <definedName name="BExCULEOALM7SEHVMQC4B4N25MRM" localSheetId="12" hidden="1">#REF!</definedName>
    <definedName name="BExCULEOALM7SEHVMQC4B4N25MRM" localSheetId="11" hidden="1">#REF!</definedName>
    <definedName name="BExCULEOALM7SEHVMQC4B4N25MRM" localSheetId="10" hidden="1">#REF!</definedName>
    <definedName name="BExCULEOALM7SEHVMQC4B4N25MRM" localSheetId="9" hidden="1">#REF!</definedName>
    <definedName name="BExCULEOALM7SEHVMQC4B4N25MRM" localSheetId="8" hidden="1">#REF!</definedName>
    <definedName name="BExCULEOALM7SEHVMQC4B4N25MRM" localSheetId="7" hidden="1">#REF!</definedName>
    <definedName name="BExCULEOALM7SEHVMQC4B4N25MRM" localSheetId="6" hidden="1">#REF!</definedName>
    <definedName name="BExCULEOALM7SEHVMQC4B4N25MRM" localSheetId="3" hidden="1">#REF!</definedName>
    <definedName name="BExCULEOALM7SEHVMQC4B4N25MRM" localSheetId="1" hidden="1">#REF!</definedName>
    <definedName name="BExCULEOALM7SEHVMQC4B4N25MRM" hidden="1">#REF!</definedName>
    <definedName name="BExCUPAXFR16YMWL30ME3F3BSRDZ" localSheetId="16" hidden="1">#REF!</definedName>
    <definedName name="BExCUPAXFR16YMWL30ME3F3BSRDZ" localSheetId="15" hidden="1">#REF!</definedName>
    <definedName name="BExCUPAXFR16YMWL30ME3F3BSRDZ" localSheetId="14" hidden="1">#REF!</definedName>
    <definedName name="BExCUPAXFR16YMWL30ME3F3BSRDZ" localSheetId="13" hidden="1">#REF!</definedName>
    <definedName name="BExCUPAXFR16YMWL30ME3F3BSRDZ" localSheetId="12" hidden="1">#REF!</definedName>
    <definedName name="BExCUPAXFR16YMWL30ME3F3BSRDZ" localSheetId="11" hidden="1">#REF!</definedName>
    <definedName name="BExCUPAXFR16YMWL30ME3F3BSRDZ" localSheetId="10" hidden="1">#REF!</definedName>
    <definedName name="BExCUPAXFR16YMWL30ME3F3BSRDZ" localSheetId="9" hidden="1">#REF!</definedName>
    <definedName name="BExCUPAXFR16YMWL30ME3F3BSRDZ" localSheetId="8" hidden="1">#REF!</definedName>
    <definedName name="BExCUPAXFR16YMWL30ME3F3BSRDZ" localSheetId="7" hidden="1">#REF!</definedName>
    <definedName name="BExCUPAXFR16YMWL30ME3F3BSRDZ" localSheetId="6" hidden="1">#REF!</definedName>
    <definedName name="BExCUPAXFR16YMWL30ME3F3BSRDZ" localSheetId="3" hidden="1">#REF!</definedName>
    <definedName name="BExCUPAXFR16YMWL30ME3F3BSRDZ" localSheetId="1" hidden="1">#REF!</definedName>
    <definedName name="BExCUPAXFR16YMWL30ME3F3BSRDZ" hidden="1">#REF!</definedName>
    <definedName name="BExCUR94DHCE47PUUWEMT5QZOYR2" localSheetId="16" hidden="1">#REF!</definedName>
    <definedName name="BExCUR94DHCE47PUUWEMT5QZOYR2" localSheetId="15" hidden="1">#REF!</definedName>
    <definedName name="BExCUR94DHCE47PUUWEMT5QZOYR2" localSheetId="14" hidden="1">#REF!</definedName>
    <definedName name="BExCUR94DHCE47PUUWEMT5QZOYR2" localSheetId="13" hidden="1">#REF!</definedName>
    <definedName name="BExCUR94DHCE47PUUWEMT5QZOYR2" localSheetId="12" hidden="1">#REF!</definedName>
    <definedName name="BExCUR94DHCE47PUUWEMT5QZOYR2" localSheetId="11" hidden="1">#REF!</definedName>
    <definedName name="BExCUR94DHCE47PUUWEMT5QZOYR2" localSheetId="10" hidden="1">#REF!</definedName>
    <definedName name="BExCUR94DHCE47PUUWEMT5QZOYR2" localSheetId="9" hidden="1">#REF!</definedName>
    <definedName name="BExCUR94DHCE47PUUWEMT5QZOYR2" localSheetId="8" hidden="1">#REF!</definedName>
    <definedName name="BExCUR94DHCE47PUUWEMT5QZOYR2" localSheetId="7" hidden="1">#REF!</definedName>
    <definedName name="BExCUR94DHCE47PUUWEMT5QZOYR2" localSheetId="6" hidden="1">#REF!</definedName>
    <definedName name="BExCUR94DHCE47PUUWEMT5QZOYR2" localSheetId="3" hidden="1">#REF!</definedName>
    <definedName name="BExCUR94DHCE47PUUWEMT5QZOYR2" localSheetId="1" hidden="1">#REF!</definedName>
    <definedName name="BExCUR94DHCE47PUUWEMT5QZOYR2" hidden="1">#REF!</definedName>
    <definedName name="BExCV5HJSTBNPQZVGYJY9AZ4IJ26" localSheetId="16" hidden="1">#REF!</definedName>
    <definedName name="BExCV5HJSTBNPQZVGYJY9AZ4IJ26" localSheetId="15" hidden="1">#REF!</definedName>
    <definedName name="BExCV5HJSTBNPQZVGYJY9AZ4IJ26" localSheetId="14" hidden="1">#REF!</definedName>
    <definedName name="BExCV5HJSTBNPQZVGYJY9AZ4IJ26" localSheetId="13" hidden="1">#REF!</definedName>
    <definedName name="BExCV5HJSTBNPQZVGYJY9AZ4IJ26" localSheetId="12" hidden="1">#REF!</definedName>
    <definedName name="BExCV5HJSTBNPQZVGYJY9AZ4IJ26" localSheetId="11" hidden="1">#REF!</definedName>
    <definedName name="BExCV5HJSTBNPQZVGYJY9AZ4IJ26" localSheetId="10" hidden="1">#REF!</definedName>
    <definedName name="BExCV5HJSTBNPQZVGYJY9AZ4IJ26" localSheetId="9" hidden="1">#REF!</definedName>
    <definedName name="BExCV5HJSTBNPQZVGYJY9AZ4IJ26" localSheetId="8" hidden="1">#REF!</definedName>
    <definedName name="BExCV5HJSTBNPQZVGYJY9AZ4IJ26" localSheetId="7" hidden="1">#REF!</definedName>
    <definedName name="BExCV5HJSTBNPQZVGYJY9AZ4IJ26" localSheetId="6" hidden="1">#REF!</definedName>
    <definedName name="BExCV5HJSTBNPQZVGYJY9AZ4IJ26" localSheetId="3" hidden="1">#REF!</definedName>
    <definedName name="BExCV5HJSTBNPQZVGYJY9AZ4IJ26" localSheetId="1" hidden="1">#REF!</definedName>
    <definedName name="BExCV5HJSTBNPQZVGYJY9AZ4IJ26" hidden="1">#REF!</definedName>
    <definedName name="BExCV634L7SVHGB0UDDTRRQ2Q72H" localSheetId="16" hidden="1">#REF!</definedName>
    <definedName name="BExCV634L7SVHGB0UDDTRRQ2Q72H" localSheetId="15" hidden="1">#REF!</definedName>
    <definedName name="BExCV634L7SVHGB0UDDTRRQ2Q72H" localSheetId="14" hidden="1">#REF!</definedName>
    <definedName name="BExCV634L7SVHGB0UDDTRRQ2Q72H" localSheetId="13" hidden="1">#REF!</definedName>
    <definedName name="BExCV634L7SVHGB0UDDTRRQ2Q72H" localSheetId="12" hidden="1">#REF!</definedName>
    <definedName name="BExCV634L7SVHGB0UDDTRRQ2Q72H" localSheetId="11" hidden="1">#REF!</definedName>
    <definedName name="BExCV634L7SVHGB0UDDTRRQ2Q72H" localSheetId="10" hidden="1">#REF!</definedName>
    <definedName name="BExCV634L7SVHGB0UDDTRRQ2Q72H" localSheetId="9" hidden="1">#REF!</definedName>
    <definedName name="BExCV634L7SVHGB0UDDTRRQ2Q72H" localSheetId="8" hidden="1">#REF!</definedName>
    <definedName name="BExCV634L7SVHGB0UDDTRRQ2Q72H" localSheetId="7" hidden="1">#REF!</definedName>
    <definedName name="BExCV634L7SVHGB0UDDTRRQ2Q72H" localSheetId="6" hidden="1">#REF!</definedName>
    <definedName name="BExCV634L7SVHGB0UDDTRRQ2Q72H" localSheetId="3" hidden="1">#REF!</definedName>
    <definedName name="BExCV634L7SVHGB0UDDTRRQ2Q72H" localSheetId="1" hidden="1">#REF!</definedName>
    <definedName name="BExCV634L7SVHGB0UDDTRRQ2Q72H" hidden="1">#REF!</definedName>
    <definedName name="BExCVBXGSXT9FWJRG62PX9S1RK83" localSheetId="16" hidden="1">#REF!</definedName>
    <definedName name="BExCVBXGSXT9FWJRG62PX9S1RK83" localSheetId="15" hidden="1">#REF!</definedName>
    <definedName name="BExCVBXGSXT9FWJRG62PX9S1RK83" localSheetId="14" hidden="1">#REF!</definedName>
    <definedName name="BExCVBXGSXT9FWJRG62PX9S1RK83" localSheetId="13" hidden="1">#REF!</definedName>
    <definedName name="BExCVBXGSXT9FWJRG62PX9S1RK83" localSheetId="12" hidden="1">#REF!</definedName>
    <definedName name="BExCVBXGSXT9FWJRG62PX9S1RK83" localSheetId="11" hidden="1">#REF!</definedName>
    <definedName name="BExCVBXGSXT9FWJRG62PX9S1RK83" localSheetId="10" hidden="1">#REF!</definedName>
    <definedName name="BExCVBXGSXT9FWJRG62PX9S1RK83" localSheetId="9" hidden="1">#REF!</definedName>
    <definedName name="BExCVBXGSXT9FWJRG62PX9S1RK83" localSheetId="8" hidden="1">#REF!</definedName>
    <definedName name="BExCVBXGSXT9FWJRG62PX9S1RK83" localSheetId="7" hidden="1">#REF!</definedName>
    <definedName name="BExCVBXGSXT9FWJRG62PX9S1RK83" localSheetId="6" hidden="1">#REF!</definedName>
    <definedName name="BExCVBXGSXT9FWJRG62PX9S1RK83" localSheetId="3" hidden="1">#REF!</definedName>
    <definedName name="BExCVBXGSXT9FWJRG62PX9S1RK83" localSheetId="1" hidden="1">#REF!</definedName>
    <definedName name="BExCVBXGSXT9FWJRG62PX9S1RK83" hidden="1">#REF!</definedName>
    <definedName name="BExCVHBNLOHNFS0JAV3I1XGPNH9W" localSheetId="16" hidden="1">#REF!</definedName>
    <definedName name="BExCVHBNLOHNFS0JAV3I1XGPNH9W" localSheetId="15" hidden="1">#REF!</definedName>
    <definedName name="BExCVHBNLOHNFS0JAV3I1XGPNH9W" localSheetId="14" hidden="1">#REF!</definedName>
    <definedName name="BExCVHBNLOHNFS0JAV3I1XGPNH9W" localSheetId="13" hidden="1">#REF!</definedName>
    <definedName name="BExCVHBNLOHNFS0JAV3I1XGPNH9W" localSheetId="12" hidden="1">#REF!</definedName>
    <definedName name="BExCVHBNLOHNFS0JAV3I1XGPNH9W" localSheetId="11" hidden="1">#REF!</definedName>
    <definedName name="BExCVHBNLOHNFS0JAV3I1XGPNH9W" localSheetId="10" hidden="1">#REF!</definedName>
    <definedName name="BExCVHBNLOHNFS0JAV3I1XGPNH9W" localSheetId="9" hidden="1">#REF!</definedName>
    <definedName name="BExCVHBNLOHNFS0JAV3I1XGPNH9W" localSheetId="8" hidden="1">#REF!</definedName>
    <definedName name="BExCVHBNLOHNFS0JAV3I1XGPNH9W" localSheetId="7" hidden="1">#REF!</definedName>
    <definedName name="BExCVHBNLOHNFS0JAV3I1XGPNH9W" localSheetId="6" hidden="1">#REF!</definedName>
    <definedName name="BExCVHBNLOHNFS0JAV3I1XGPNH9W" localSheetId="3" hidden="1">#REF!</definedName>
    <definedName name="BExCVHBNLOHNFS0JAV3I1XGPNH9W" localSheetId="1" hidden="1">#REF!</definedName>
    <definedName name="BExCVHBNLOHNFS0JAV3I1XGPNH9W" hidden="1">#REF!</definedName>
    <definedName name="BExCVI86R31A2IOZIEBY1FJLVILD" localSheetId="16" hidden="1">#REF!</definedName>
    <definedName name="BExCVI86R31A2IOZIEBY1FJLVILD" localSheetId="15" hidden="1">#REF!</definedName>
    <definedName name="BExCVI86R31A2IOZIEBY1FJLVILD" localSheetId="14" hidden="1">#REF!</definedName>
    <definedName name="BExCVI86R31A2IOZIEBY1FJLVILD" localSheetId="13" hidden="1">#REF!</definedName>
    <definedName name="BExCVI86R31A2IOZIEBY1FJLVILD" localSheetId="12" hidden="1">#REF!</definedName>
    <definedName name="BExCVI86R31A2IOZIEBY1FJLVILD" localSheetId="11" hidden="1">#REF!</definedName>
    <definedName name="BExCVI86R31A2IOZIEBY1FJLVILD" localSheetId="10" hidden="1">#REF!</definedName>
    <definedName name="BExCVI86R31A2IOZIEBY1FJLVILD" localSheetId="9" hidden="1">#REF!</definedName>
    <definedName name="BExCVI86R31A2IOZIEBY1FJLVILD" localSheetId="8" hidden="1">#REF!</definedName>
    <definedName name="BExCVI86R31A2IOZIEBY1FJLVILD" localSheetId="7" hidden="1">#REF!</definedName>
    <definedName name="BExCVI86R31A2IOZIEBY1FJLVILD" localSheetId="6" hidden="1">#REF!</definedName>
    <definedName name="BExCVI86R31A2IOZIEBY1FJLVILD" localSheetId="3" hidden="1">#REF!</definedName>
    <definedName name="BExCVI86R31A2IOZIEBY1FJLVILD" localSheetId="1" hidden="1">#REF!</definedName>
    <definedName name="BExCVI86R31A2IOZIEBY1FJLVILD" hidden="1">#REF!</definedName>
    <definedName name="BExCVKGZXE0I9EIXKBZVSGSEY2RR" localSheetId="16" hidden="1">#REF!</definedName>
    <definedName name="BExCVKGZXE0I9EIXKBZVSGSEY2RR" localSheetId="15" hidden="1">#REF!</definedName>
    <definedName name="BExCVKGZXE0I9EIXKBZVSGSEY2RR" localSheetId="14" hidden="1">#REF!</definedName>
    <definedName name="BExCVKGZXE0I9EIXKBZVSGSEY2RR" localSheetId="13" hidden="1">#REF!</definedName>
    <definedName name="BExCVKGZXE0I9EIXKBZVSGSEY2RR" localSheetId="12" hidden="1">#REF!</definedName>
    <definedName name="BExCVKGZXE0I9EIXKBZVSGSEY2RR" localSheetId="11" hidden="1">#REF!</definedName>
    <definedName name="BExCVKGZXE0I9EIXKBZVSGSEY2RR" localSheetId="10" hidden="1">#REF!</definedName>
    <definedName name="BExCVKGZXE0I9EIXKBZVSGSEY2RR" localSheetId="9" hidden="1">#REF!</definedName>
    <definedName name="BExCVKGZXE0I9EIXKBZVSGSEY2RR" localSheetId="8" hidden="1">#REF!</definedName>
    <definedName name="BExCVKGZXE0I9EIXKBZVSGSEY2RR" localSheetId="7" hidden="1">#REF!</definedName>
    <definedName name="BExCVKGZXE0I9EIXKBZVSGSEY2RR" localSheetId="6" hidden="1">#REF!</definedName>
    <definedName name="BExCVKGZXE0I9EIXKBZVSGSEY2RR" localSheetId="3" hidden="1">#REF!</definedName>
    <definedName name="BExCVKGZXE0I9EIXKBZVSGSEY2RR" localSheetId="1" hidden="1">#REF!</definedName>
    <definedName name="BExCVKGZXE0I9EIXKBZVSGSEY2RR" hidden="1">#REF!</definedName>
    <definedName name="BExCVNROVORCSNX9HKHKPHY0URS3" localSheetId="16" hidden="1">#REF!</definedName>
    <definedName name="BExCVNROVORCSNX9HKHKPHY0URS3" localSheetId="15" hidden="1">#REF!</definedName>
    <definedName name="BExCVNROVORCSNX9HKHKPHY0URS3" localSheetId="14" hidden="1">#REF!</definedName>
    <definedName name="BExCVNROVORCSNX9HKHKPHY0URS3" localSheetId="13" hidden="1">#REF!</definedName>
    <definedName name="BExCVNROVORCSNX9HKHKPHY0URS3" localSheetId="12" hidden="1">#REF!</definedName>
    <definedName name="BExCVNROVORCSNX9HKHKPHY0URS3" localSheetId="11" hidden="1">#REF!</definedName>
    <definedName name="BExCVNROVORCSNX9HKHKPHY0URS3" localSheetId="10" hidden="1">#REF!</definedName>
    <definedName name="BExCVNROVORCSNX9HKHKPHY0URS3" localSheetId="9" hidden="1">#REF!</definedName>
    <definedName name="BExCVNROVORCSNX9HKHKPHY0URS3" localSheetId="8" hidden="1">#REF!</definedName>
    <definedName name="BExCVNROVORCSNX9HKHKPHY0URS3" localSheetId="7" hidden="1">#REF!</definedName>
    <definedName name="BExCVNROVORCSNX9HKHKPHY0URS3" localSheetId="6" hidden="1">#REF!</definedName>
    <definedName name="BExCVNROVORCSNX9HKHKPHY0URS3" localSheetId="3" hidden="1">#REF!</definedName>
    <definedName name="BExCVNROVORCSNX9HKHKPHY0URS3" localSheetId="1" hidden="1">#REF!</definedName>
    <definedName name="BExCVNROVORCSNX9HKHKPHY0URS3" hidden="1">#REF!</definedName>
    <definedName name="BExCVPEZON7VV6NOWII8VZMONPCJ" localSheetId="16" hidden="1">#REF!</definedName>
    <definedName name="BExCVPEZON7VV6NOWII8VZMONPCJ" localSheetId="15" hidden="1">#REF!</definedName>
    <definedName name="BExCVPEZON7VV6NOWII8VZMONPCJ" localSheetId="14" hidden="1">#REF!</definedName>
    <definedName name="BExCVPEZON7VV6NOWII8VZMONPCJ" localSheetId="13" hidden="1">#REF!</definedName>
    <definedName name="BExCVPEZON7VV6NOWII8VZMONPCJ" localSheetId="12" hidden="1">#REF!</definedName>
    <definedName name="BExCVPEZON7VV6NOWII8VZMONPCJ" localSheetId="11" hidden="1">#REF!</definedName>
    <definedName name="BExCVPEZON7VV6NOWII8VZMONPCJ" localSheetId="10" hidden="1">#REF!</definedName>
    <definedName name="BExCVPEZON7VV6NOWII8VZMONPCJ" localSheetId="9" hidden="1">#REF!</definedName>
    <definedName name="BExCVPEZON7VV6NOWII8VZMONPCJ" localSheetId="8" hidden="1">#REF!</definedName>
    <definedName name="BExCVPEZON7VV6NOWII8VZMONPCJ" localSheetId="7" hidden="1">#REF!</definedName>
    <definedName name="BExCVPEZON7VV6NOWII8VZMONPCJ" localSheetId="6" hidden="1">#REF!</definedName>
    <definedName name="BExCVPEZON7VV6NOWII8VZMONPCJ" localSheetId="3" hidden="1">#REF!</definedName>
    <definedName name="BExCVPEZON7VV6NOWII8VZMONPCJ" localSheetId="1" hidden="1">#REF!</definedName>
    <definedName name="BExCVPEZON7VV6NOWII8VZMONPCJ" hidden="1">#REF!</definedName>
    <definedName name="BExCVV44WY5807WGMTGKPW0GT256" localSheetId="16" hidden="1">#REF!</definedName>
    <definedName name="BExCVV44WY5807WGMTGKPW0GT256" localSheetId="15" hidden="1">#REF!</definedName>
    <definedName name="BExCVV44WY5807WGMTGKPW0GT256" localSheetId="14" hidden="1">#REF!</definedName>
    <definedName name="BExCVV44WY5807WGMTGKPW0GT256" localSheetId="13" hidden="1">#REF!</definedName>
    <definedName name="BExCVV44WY5807WGMTGKPW0GT256" localSheetId="12" hidden="1">#REF!</definedName>
    <definedName name="BExCVV44WY5807WGMTGKPW0GT256" localSheetId="11" hidden="1">#REF!</definedName>
    <definedName name="BExCVV44WY5807WGMTGKPW0GT256" localSheetId="10" hidden="1">#REF!</definedName>
    <definedName name="BExCVV44WY5807WGMTGKPW0GT256" localSheetId="9" hidden="1">#REF!</definedName>
    <definedName name="BExCVV44WY5807WGMTGKPW0GT256" localSheetId="8" hidden="1">#REF!</definedName>
    <definedName name="BExCVV44WY5807WGMTGKPW0GT256" localSheetId="7" hidden="1">#REF!</definedName>
    <definedName name="BExCVV44WY5807WGMTGKPW0GT256" localSheetId="6" hidden="1">#REF!</definedName>
    <definedName name="BExCVV44WY5807WGMTGKPW0GT256" localSheetId="3" hidden="1">#REF!</definedName>
    <definedName name="BExCVV44WY5807WGMTGKPW0GT256" localSheetId="1" hidden="1">#REF!</definedName>
    <definedName name="BExCVV44WY5807WGMTGKPW0GT256" hidden="1">#REF!</definedName>
    <definedName name="BExCVZ5PN4V6MRBZ04PZJW3GEF8S" localSheetId="16" hidden="1">#REF!</definedName>
    <definedName name="BExCVZ5PN4V6MRBZ04PZJW3GEF8S" localSheetId="15" hidden="1">#REF!</definedName>
    <definedName name="BExCVZ5PN4V6MRBZ04PZJW3GEF8S" localSheetId="14" hidden="1">#REF!</definedName>
    <definedName name="BExCVZ5PN4V6MRBZ04PZJW3GEF8S" localSheetId="13" hidden="1">#REF!</definedName>
    <definedName name="BExCVZ5PN4V6MRBZ04PZJW3GEF8S" localSheetId="12" hidden="1">#REF!</definedName>
    <definedName name="BExCVZ5PN4V6MRBZ04PZJW3GEF8S" localSheetId="11" hidden="1">#REF!</definedName>
    <definedName name="BExCVZ5PN4V6MRBZ04PZJW3GEF8S" localSheetId="10" hidden="1">#REF!</definedName>
    <definedName name="BExCVZ5PN4V6MRBZ04PZJW3GEF8S" localSheetId="9" hidden="1">#REF!</definedName>
    <definedName name="BExCVZ5PN4V6MRBZ04PZJW3GEF8S" localSheetId="8" hidden="1">#REF!</definedName>
    <definedName name="BExCVZ5PN4V6MRBZ04PZJW3GEF8S" localSheetId="7" hidden="1">#REF!</definedName>
    <definedName name="BExCVZ5PN4V6MRBZ04PZJW3GEF8S" localSheetId="6" hidden="1">#REF!</definedName>
    <definedName name="BExCVZ5PN4V6MRBZ04PZJW3GEF8S" localSheetId="3" hidden="1">#REF!</definedName>
    <definedName name="BExCVZ5PN4V6MRBZ04PZJW3GEF8S" localSheetId="1" hidden="1">#REF!</definedName>
    <definedName name="BExCVZ5PN4V6MRBZ04PZJW3GEF8S" hidden="1">#REF!</definedName>
    <definedName name="BExCW13R0GWJYGXZBNCPAHQN4NR2" localSheetId="16" hidden="1">#REF!</definedName>
    <definedName name="BExCW13R0GWJYGXZBNCPAHQN4NR2" localSheetId="15" hidden="1">#REF!</definedName>
    <definedName name="BExCW13R0GWJYGXZBNCPAHQN4NR2" localSheetId="14" hidden="1">#REF!</definedName>
    <definedName name="BExCW13R0GWJYGXZBNCPAHQN4NR2" localSheetId="13" hidden="1">#REF!</definedName>
    <definedName name="BExCW13R0GWJYGXZBNCPAHQN4NR2" localSheetId="12" hidden="1">#REF!</definedName>
    <definedName name="BExCW13R0GWJYGXZBNCPAHQN4NR2" localSheetId="11" hidden="1">#REF!</definedName>
    <definedName name="BExCW13R0GWJYGXZBNCPAHQN4NR2" localSheetId="10" hidden="1">#REF!</definedName>
    <definedName name="BExCW13R0GWJYGXZBNCPAHQN4NR2" localSheetId="9" hidden="1">#REF!</definedName>
    <definedName name="BExCW13R0GWJYGXZBNCPAHQN4NR2" localSheetId="8" hidden="1">#REF!</definedName>
    <definedName name="BExCW13R0GWJYGXZBNCPAHQN4NR2" localSheetId="7" hidden="1">#REF!</definedName>
    <definedName name="BExCW13R0GWJYGXZBNCPAHQN4NR2" localSheetId="6" hidden="1">#REF!</definedName>
    <definedName name="BExCW13R0GWJYGXZBNCPAHQN4NR2" localSheetId="3" hidden="1">#REF!</definedName>
    <definedName name="BExCW13R0GWJYGXZBNCPAHQN4NR2" localSheetId="1" hidden="1">#REF!</definedName>
    <definedName name="BExCW13R0GWJYGXZBNCPAHQN4NR2" hidden="1">#REF!</definedName>
    <definedName name="BExCW9Y5HWU4RJTNX74O6L24VGCK" localSheetId="16" hidden="1">#REF!</definedName>
    <definedName name="BExCW9Y5HWU4RJTNX74O6L24VGCK" localSheetId="15" hidden="1">#REF!</definedName>
    <definedName name="BExCW9Y5HWU4RJTNX74O6L24VGCK" localSheetId="14" hidden="1">#REF!</definedName>
    <definedName name="BExCW9Y5HWU4RJTNX74O6L24VGCK" localSheetId="13" hidden="1">#REF!</definedName>
    <definedName name="BExCW9Y5HWU4RJTNX74O6L24VGCK" localSheetId="12" hidden="1">#REF!</definedName>
    <definedName name="BExCW9Y5HWU4RJTNX74O6L24VGCK" localSheetId="11" hidden="1">#REF!</definedName>
    <definedName name="BExCW9Y5HWU4RJTNX74O6L24VGCK" localSheetId="10" hidden="1">#REF!</definedName>
    <definedName name="BExCW9Y5HWU4RJTNX74O6L24VGCK" localSheetId="9" hidden="1">#REF!</definedName>
    <definedName name="BExCW9Y5HWU4RJTNX74O6L24VGCK" localSheetId="8" hidden="1">#REF!</definedName>
    <definedName name="BExCW9Y5HWU4RJTNX74O6L24VGCK" localSheetId="7" hidden="1">#REF!</definedName>
    <definedName name="BExCW9Y5HWU4RJTNX74O6L24VGCK" localSheetId="6" hidden="1">#REF!</definedName>
    <definedName name="BExCW9Y5HWU4RJTNX74O6L24VGCK" localSheetId="3" hidden="1">#REF!</definedName>
    <definedName name="BExCW9Y5HWU4RJTNX74O6L24VGCK" localSheetId="1" hidden="1">#REF!</definedName>
    <definedName name="BExCW9Y5HWU4RJTNX74O6L24VGCK" hidden="1">#REF!</definedName>
    <definedName name="BExCWHADQJRXWFDGV2KMANWIY1YN" localSheetId="16" hidden="1">#REF!</definedName>
    <definedName name="BExCWHADQJRXWFDGV2KMANWIY1YN" localSheetId="15" hidden="1">#REF!</definedName>
    <definedName name="BExCWHADQJRXWFDGV2KMANWIY1YN" localSheetId="14" hidden="1">#REF!</definedName>
    <definedName name="BExCWHADQJRXWFDGV2KMANWIY1YN" localSheetId="13" hidden="1">#REF!</definedName>
    <definedName name="BExCWHADQJRXWFDGV2KMANWIY1YN" localSheetId="12" hidden="1">#REF!</definedName>
    <definedName name="BExCWHADQJRXWFDGV2KMANWIY1YN" localSheetId="11" hidden="1">#REF!</definedName>
    <definedName name="BExCWHADQJRXWFDGV2KMANWIY1YN" localSheetId="10" hidden="1">#REF!</definedName>
    <definedName name="BExCWHADQJRXWFDGV2KMANWIY1YN" localSheetId="9" hidden="1">#REF!</definedName>
    <definedName name="BExCWHADQJRXWFDGV2KMANWIY1YN" localSheetId="8" hidden="1">#REF!</definedName>
    <definedName name="BExCWHADQJRXWFDGV2KMANWIY1YN" localSheetId="7" hidden="1">#REF!</definedName>
    <definedName name="BExCWHADQJRXWFDGV2KMANWIY1YN" localSheetId="6" hidden="1">#REF!</definedName>
    <definedName name="BExCWHADQJRXWFDGV2KMANWIY1YN" localSheetId="3" hidden="1">#REF!</definedName>
    <definedName name="BExCWHADQJRXWFDGV2KMANWIY1YN" localSheetId="1" hidden="1">#REF!</definedName>
    <definedName name="BExCWHADQJRXWFDGV2KMANWIY1YN" hidden="1">#REF!</definedName>
    <definedName name="BExCWPDPESGZS07QGBLSBWDNVJLZ" localSheetId="16" hidden="1">#REF!</definedName>
    <definedName name="BExCWPDPESGZS07QGBLSBWDNVJLZ" localSheetId="15" hidden="1">#REF!</definedName>
    <definedName name="BExCWPDPESGZS07QGBLSBWDNVJLZ" localSheetId="14" hidden="1">#REF!</definedName>
    <definedName name="BExCWPDPESGZS07QGBLSBWDNVJLZ" localSheetId="13" hidden="1">#REF!</definedName>
    <definedName name="BExCWPDPESGZS07QGBLSBWDNVJLZ" localSheetId="12" hidden="1">#REF!</definedName>
    <definedName name="BExCWPDPESGZS07QGBLSBWDNVJLZ" localSheetId="11" hidden="1">#REF!</definedName>
    <definedName name="BExCWPDPESGZS07QGBLSBWDNVJLZ" localSheetId="10" hidden="1">#REF!</definedName>
    <definedName name="BExCWPDPESGZS07QGBLSBWDNVJLZ" localSheetId="9" hidden="1">#REF!</definedName>
    <definedName name="BExCWPDPESGZS07QGBLSBWDNVJLZ" localSheetId="8" hidden="1">#REF!</definedName>
    <definedName name="BExCWPDPESGZS07QGBLSBWDNVJLZ" localSheetId="7" hidden="1">#REF!</definedName>
    <definedName name="BExCWPDPESGZS07QGBLSBWDNVJLZ" localSheetId="6" hidden="1">#REF!</definedName>
    <definedName name="BExCWPDPESGZS07QGBLSBWDNVJLZ" localSheetId="3" hidden="1">#REF!</definedName>
    <definedName name="BExCWPDPESGZS07QGBLSBWDNVJLZ" localSheetId="1" hidden="1">#REF!</definedName>
    <definedName name="BExCWPDPESGZS07QGBLSBWDNVJLZ" hidden="1">#REF!</definedName>
    <definedName name="BExCWTVKHIVCRHF8GC39KI58YM5K" localSheetId="16" hidden="1">#REF!</definedName>
    <definedName name="BExCWTVKHIVCRHF8GC39KI58YM5K" localSheetId="15" hidden="1">#REF!</definedName>
    <definedName name="BExCWTVKHIVCRHF8GC39KI58YM5K" localSheetId="14" hidden="1">#REF!</definedName>
    <definedName name="BExCWTVKHIVCRHF8GC39KI58YM5K" localSheetId="13" hidden="1">#REF!</definedName>
    <definedName name="BExCWTVKHIVCRHF8GC39KI58YM5K" localSheetId="12" hidden="1">#REF!</definedName>
    <definedName name="BExCWTVKHIVCRHF8GC39KI58YM5K" localSheetId="11" hidden="1">#REF!</definedName>
    <definedName name="BExCWTVKHIVCRHF8GC39KI58YM5K" localSheetId="10" hidden="1">#REF!</definedName>
    <definedName name="BExCWTVKHIVCRHF8GC39KI58YM5K" localSheetId="9" hidden="1">#REF!</definedName>
    <definedName name="BExCWTVKHIVCRHF8GC39KI58YM5K" localSheetId="8" hidden="1">#REF!</definedName>
    <definedName name="BExCWTVKHIVCRHF8GC39KI58YM5K" localSheetId="7" hidden="1">#REF!</definedName>
    <definedName name="BExCWTVKHIVCRHF8GC39KI58YM5K" localSheetId="6" hidden="1">#REF!</definedName>
    <definedName name="BExCWTVKHIVCRHF8GC39KI58YM5K" localSheetId="3" hidden="1">#REF!</definedName>
    <definedName name="BExCWTVKHIVCRHF8GC39KI58YM5K" localSheetId="1" hidden="1">#REF!</definedName>
    <definedName name="BExCWTVKHIVCRHF8GC39KI58YM5K" hidden="1">#REF!</definedName>
    <definedName name="BExCX2KGRZBRVLZNM8SUSIE6A0RL" localSheetId="16" hidden="1">#REF!</definedName>
    <definedName name="BExCX2KGRZBRVLZNM8SUSIE6A0RL" localSheetId="15" hidden="1">#REF!</definedName>
    <definedName name="BExCX2KGRZBRVLZNM8SUSIE6A0RL" localSheetId="14" hidden="1">#REF!</definedName>
    <definedName name="BExCX2KGRZBRVLZNM8SUSIE6A0RL" localSheetId="13" hidden="1">#REF!</definedName>
    <definedName name="BExCX2KGRZBRVLZNM8SUSIE6A0RL" localSheetId="12" hidden="1">#REF!</definedName>
    <definedName name="BExCX2KGRZBRVLZNM8SUSIE6A0RL" localSheetId="11" hidden="1">#REF!</definedName>
    <definedName name="BExCX2KGRZBRVLZNM8SUSIE6A0RL" localSheetId="10" hidden="1">#REF!</definedName>
    <definedName name="BExCX2KGRZBRVLZNM8SUSIE6A0RL" localSheetId="9" hidden="1">#REF!</definedName>
    <definedName name="BExCX2KGRZBRVLZNM8SUSIE6A0RL" localSheetId="8" hidden="1">#REF!</definedName>
    <definedName name="BExCX2KGRZBRVLZNM8SUSIE6A0RL" localSheetId="7" hidden="1">#REF!</definedName>
    <definedName name="BExCX2KGRZBRVLZNM8SUSIE6A0RL" localSheetId="6" hidden="1">#REF!</definedName>
    <definedName name="BExCX2KGRZBRVLZNM8SUSIE6A0RL" localSheetId="3" hidden="1">#REF!</definedName>
    <definedName name="BExCX2KGRZBRVLZNM8SUSIE6A0RL" localSheetId="1" hidden="1">#REF!</definedName>
    <definedName name="BExCX2KGRZBRVLZNM8SUSIE6A0RL" hidden="1">#REF!</definedName>
    <definedName name="BExCX3X451T70LZ1VF95L7W4Y4TM" localSheetId="16" hidden="1">#REF!</definedName>
    <definedName name="BExCX3X451T70LZ1VF95L7W4Y4TM" localSheetId="15" hidden="1">#REF!</definedName>
    <definedName name="BExCX3X451T70LZ1VF95L7W4Y4TM" localSheetId="14" hidden="1">#REF!</definedName>
    <definedName name="BExCX3X451T70LZ1VF95L7W4Y4TM" localSheetId="13" hidden="1">#REF!</definedName>
    <definedName name="BExCX3X451T70LZ1VF95L7W4Y4TM" localSheetId="12" hidden="1">#REF!</definedName>
    <definedName name="BExCX3X451T70LZ1VF95L7W4Y4TM" localSheetId="11" hidden="1">#REF!</definedName>
    <definedName name="BExCX3X451T70LZ1VF95L7W4Y4TM" localSheetId="10" hidden="1">#REF!</definedName>
    <definedName name="BExCX3X451T70LZ1VF95L7W4Y4TM" localSheetId="9" hidden="1">#REF!</definedName>
    <definedName name="BExCX3X451T70LZ1VF95L7W4Y4TM" localSheetId="8" hidden="1">#REF!</definedName>
    <definedName name="BExCX3X451T70LZ1VF95L7W4Y4TM" localSheetId="7" hidden="1">#REF!</definedName>
    <definedName name="BExCX3X451T70LZ1VF95L7W4Y4TM" localSheetId="6" hidden="1">#REF!</definedName>
    <definedName name="BExCX3X451T70LZ1VF95L7W4Y4TM" localSheetId="3" hidden="1">#REF!</definedName>
    <definedName name="BExCX3X451T70LZ1VF95L7W4Y4TM" localSheetId="1" hidden="1">#REF!</definedName>
    <definedName name="BExCX3X451T70LZ1VF95L7W4Y4TM" hidden="1">#REF!</definedName>
    <definedName name="BExCX4NZ2N1OUGXM7EV0U7VULJMM" localSheetId="16" hidden="1">#REF!</definedName>
    <definedName name="BExCX4NZ2N1OUGXM7EV0U7VULJMM" localSheetId="15" hidden="1">#REF!</definedName>
    <definedName name="BExCX4NZ2N1OUGXM7EV0U7VULJMM" localSheetId="14" hidden="1">#REF!</definedName>
    <definedName name="BExCX4NZ2N1OUGXM7EV0U7VULJMM" localSheetId="13" hidden="1">#REF!</definedName>
    <definedName name="BExCX4NZ2N1OUGXM7EV0U7VULJMM" localSheetId="12" hidden="1">#REF!</definedName>
    <definedName name="BExCX4NZ2N1OUGXM7EV0U7VULJMM" localSheetId="11" hidden="1">#REF!</definedName>
    <definedName name="BExCX4NZ2N1OUGXM7EV0U7VULJMM" localSheetId="10" hidden="1">#REF!</definedName>
    <definedName name="BExCX4NZ2N1OUGXM7EV0U7VULJMM" localSheetId="9" hidden="1">#REF!</definedName>
    <definedName name="BExCX4NZ2N1OUGXM7EV0U7VULJMM" localSheetId="8" hidden="1">#REF!</definedName>
    <definedName name="BExCX4NZ2N1OUGXM7EV0U7VULJMM" localSheetId="7" hidden="1">#REF!</definedName>
    <definedName name="BExCX4NZ2N1OUGXM7EV0U7VULJMM" localSheetId="6" hidden="1">#REF!</definedName>
    <definedName name="BExCX4NZ2N1OUGXM7EV0U7VULJMM" localSheetId="3" hidden="1">#REF!</definedName>
    <definedName name="BExCX4NZ2N1OUGXM7EV0U7VULJMM" localSheetId="1" hidden="1">#REF!</definedName>
    <definedName name="BExCX4NZ2N1OUGXM7EV0U7VULJMM" hidden="1">#REF!</definedName>
    <definedName name="BExCXILMURGYMAH6N5LF5DV6K3GM" localSheetId="16" hidden="1">#REF!</definedName>
    <definedName name="BExCXILMURGYMAH6N5LF5DV6K3GM" localSheetId="15" hidden="1">#REF!</definedName>
    <definedName name="BExCXILMURGYMAH6N5LF5DV6K3GM" localSheetId="14" hidden="1">#REF!</definedName>
    <definedName name="BExCXILMURGYMAH6N5LF5DV6K3GM" localSheetId="13" hidden="1">#REF!</definedName>
    <definedName name="BExCXILMURGYMAH6N5LF5DV6K3GM" localSheetId="12" hidden="1">#REF!</definedName>
    <definedName name="BExCXILMURGYMAH6N5LF5DV6K3GM" localSheetId="11" hidden="1">#REF!</definedName>
    <definedName name="BExCXILMURGYMAH6N5LF5DV6K3GM" localSheetId="10" hidden="1">#REF!</definedName>
    <definedName name="BExCXILMURGYMAH6N5LF5DV6K3GM" localSheetId="9" hidden="1">#REF!</definedName>
    <definedName name="BExCXILMURGYMAH6N5LF5DV6K3GM" localSheetId="8" hidden="1">#REF!</definedName>
    <definedName name="BExCXILMURGYMAH6N5LF5DV6K3GM" localSheetId="7" hidden="1">#REF!</definedName>
    <definedName name="BExCXILMURGYMAH6N5LF5DV6K3GM" localSheetId="6" hidden="1">#REF!</definedName>
    <definedName name="BExCXILMURGYMAH6N5LF5DV6K3GM" localSheetId="3" hidden="1">#REF!</definedName>
    <definedName name="BExCXILMURGYMAH6N5LF5DV6K3GM" localSheetId="1" hidden="1">#REF!</definedName>
    <definedName name="BExCXILMURGYMAH6N5LF5DV6K3GM" hidden="1">#REF!</definedName>
    <definedName name="BExCXQUFBMXQ1650735H48B1AZT3" localSheetId="16" hidden="1">#REF!</definedName>
    <definedName name="BExCXQUFBMXQ1650735H48B1AZT3" localSheetId="15" hidden="1">#REF!</definedName>
    <definedName name="BExCXQUFBMXQ1650735H48B1AZT3" localSheetId="14" hidden="1">#REF!</definedName>
    <definedName name="BExCXQUFBMXQ1650735H48B1AZT3" localSheetId="13" hidden="1">#REF!</definedName>
    <definedName name="BExCXQUFBMXQ1650735H48B1AZT3" localSheetId="12" hidden="1">#REF!</definedName>
    <definedName name="BExCXQUFBMXQ1650735H48B1AZT3" localSheetId="11" hidden="1">#REF!</definedName>
    <definedName name="BExCXQUFBMXQ1650735H48B1AZT3" localSheetId="10" hidden="1">#REF!</definedName>
    <definedName name="BExCXQUFBMXQ1650735H48B1AZT3" localSheetId="9" hidden="1">#REF!</definedName>
    <definedName name="BExCXQUFBMXQ1650735H48B1AZT3" localSheetId="8" hidden="1">#REF!</definedName>
    <definedName name="BExCXQUFBMXQ1650735H48B1AZT3" localSheetId="7" hidden="1">#REF!</definedName>
    <definedName name="BExCXQUFBMXQ1650735H48B1AZT3" localSheetId="6" hidden="1">#REF!</definedName>
    <definedName name="BExCXQUFBMXQ1650735H48B1AZT3" localSheetId="3" hidden="1">#REF!</definedName>
    <definedName name="BExCXQUFBMXQ1650735H48B1AZT3" localSheetId="1" hidden="1">#REF!</definedName>
    <definedName name="BExCXQUFBMXQ1650735H48B1AZT3" hidden="1">#REF!</definedName>
    <definedName name="BExCXYSBKJ9SZQD7XS2WUS6SVBJO" localSheetId="16" hidden="1">#REF!</definedName>
    <definedName name="BExCXYSBKJ9SZQD7XS2WUS6SVBJO" localSheetId="15" hidden="1">#REF!</definedName>
    <definedName name="BExCXYSBKJ9SZQD7XS2WUS6SVBJO" localSheetId="14" hidden="1">#REF!</definedName>
    <definedName name="BExCXYSBKJ9SZQD7XS2WUS6SVBJO" localSheetId="13" hidden="1">#REF!</definedName>
    <definedName name="BExCXYSBKJ9SZQD7XS2WUS6SVBJO" localSheetId="12" hidden="1">#REF!</definedName>
    <definedName name="BExCXYSBKJ9SZQD7XS2WUS6SVBJO" localSheetId="11" hidden="1">#REF!</definedName>
    <definedName name="BExCXYSBKJ9SZQD7XS2WUS6SVBJO" localSheetId="10" hidden="1">#REF!</definedName>
    <definedName name="BExCXYSBKJ9SZQD7XS2WUS6SVBJO" localSheetId="9" hidden="1">#REF!</definedName>
    <definedName name="BExCXYSBKJ9SZQD7XS2WUS6SVBJO" localSheetId="8" hidden="1">#REF!</definedName>
    <definedName name="BExCXYSBKJ9SZQD7XS2WUS6SVBJO" localSheetId="7" hidden="1">#REF!</definedName>
    <definedName name="BExCXYSBKJ9SZQD7XS2WUS6SVBJO" localSheetId="6" hidden="1">#REF!</definedName>
    <definedName name="BExCXYSBKJ9SZQD7XS2WUS6SVBJO" localSheetId="3" hidden="1">#REF!</definedName>
    <definedName name="BExCXYSBKJ9SZQD7XS2WUS6SVBJO" localSheetId="1" hidden="1">#REF!</definedName>
    <definedName name="BExCXYSBKJ9SZQD7XS2WUS6SVBJO" hidden="1">#REF!</definedName>
    <definedName name="BExCXZ8DGK5ZE8467LFEHX6JNQHJ" localSheetId="16" hidden="1">#REF!</definedName>
    <definedName name="BExCXZ8DGK5ZE8467LFEHX6JNQHJ" localSheetId="15" hidden="1">#REF!</definedName>
    <definedName name="BExCXZ8DGK5ZE8467LFEHX6JNQHJ" localSheetId="14" hidden="1">#REF!</definedName>
    <definedName name="BExCXZ8DGK5ZE8467LFEHX6JNQHJ" localSheetId="13" hidden="1">#REF!</definedName>
    <definedName name="BExCXZ8DGK5ZE8467LFEHX6JNQHJ" localSheetId="12" hidden="1">#REF!</definedName>
    <definedName name="BExCXZ8DGK5ZE8467LFEHX6JNQHJ" localSheetId="11" hidden="1">#REF!</definedName>
    <definedName name="BExCXZ8DGK5ZE8467LFEHX6JNQHJ" localSheetId="10" hidden="1">#REF!</definedName>
    <definedName name="BExCXZ8DGK5ZE8467LFEHX6JNQHJ" localSheetId="9" hidden="1">#REF!</definedName>
    <definedName name="BExCXZ8DGK5ZE8467LFEHX6JNQHJ" localSheetId="8" hidden="1">#REF!</definedName>
    <definedName name="BExCXZ8DGK5ZE8467LFEHX6JNQHJ" localSheetId="7" hidden="1">#REF!</definedName>
    <definedName name="BExCXZ8DGK5ZE8467LFEHX6JNQHJ" localSheetId="6" hidden="1">#REF!</definedName>
    <definedName name="BExCXZ8DGK5ZE8467LFEHX6JNQHJ" localSheetId="3" hidden="1">#REF!</definedName>
    <definedName name="BExCXZ8DGK5ZE8467LFEHX6JNQHJ" localSheetId="1" hidden="1">#REF!</definedName>
    <definedName name="BExCXZ8DGK5ZE8467LFEHX6JNQHJ" hidden="1">#REF!</definedName>
    <definedName name="BExCY2DQO9VLA77Q7EG3T0XNXX4F" localSheetId="16" hidden="1">#REF!</definedName>
    <definedName name="BExCY2DQO9VLA77Q7EG3T0XNXX4F" localSheetId="15" hidden="1">#REF!</definedName>
    <definedName name="BExCY2DQO9VLA77Q7EG3T0XNXX4F" localSheetId="14" hidden="1">#REF!</definedName>
    <definedName name="BExCY2DQO9VLA77Q7EG3T0XNXX4F" localSheetId="13" hidden="1">#REF!</definedName>
    <definedName name="BExCY2DQO9VLA77Q7EG3T0XNXX4F" localSheetId="12" hidden="1">#REF!</definedName>
    <definedName name="BExCY2DQO9VLA77Q7EG3T0XNXX4F" localSheetId="11" hidden="1">#REF!</definedName>
    <definedName name="BExCY2DQO9VLA77Q7EG3T0XNXX4F" localSheetId="10" hidden="1">#REF!</definedName>
    <definedName name="BExCY2DQO9VLA77Q7EG3T0XNXX4F" localSheetId="9" hidden="1">#REF!</definedName>
    <definedName name="BExCY2DQO9VLA77Q7EG3T0XNXX4F" localSheetId="8" hidden="1">#REF!</definedName>
    <definedName name="BExCY2DQO9VLA77Q7EG3T0XNXX4F" localSheetId="7" hidden="1">#REF!</definedName>
    <definedName name="BExCY2DQO9VLA77Q7EG3T0XNXX4F" localSheetId="6" hidden="1">#REF!</definedName>
    <definedName name="BExCY2DQO9VLA77Q7EG3T0XNXX4F" localSheetId="3" hidden="1">#REF!</definedName>
    <definedName name="BExCY2DQO9VLA77Q7EG3T0XNXX4F" localSheetId="1" hidden="1">#REF!</definedName>
    <definedName name="BExCY2DQO9VLA77Q7EG3T0XNXX4F" hidden="1">#REF!</definedName>
    <definedName name="BExCY5Z7X93Z8XUOEASK50W08S36" localSheetId="16" hidden="1">#REF!</definedName>
    <definedName name="BExCY5Z7X93Z8XUOEASK50W08S36" localSheetId="15" hidden="1">#REF!</definedName>
    <definedName name="BExCY5Z7X93Z8XUOEASK50W08S36" localSheetId="14" hidden="1">#REF!</definedName>
    <definedName name="BExCY5Z7X93Z8XUOEASK50W08S36" localSheetId="13" hidden="1">#REF!</definedName>
    <definedName name="BExCY5Z7X93Z8XUOEASK50W08S36" localSheetId="12" hidden="1">#REF!</definedName>
    <definedName name="BExCY5Z7X93Z8XUOEASK50W08S36" localSheetId="11" hidden="1">#REF!</definedName>
    <definedName name="BExCY5Z7X93Z8XUOEASK50W08S36" localSheetId="10" hidden="1">#REF!</definedName>
    <definedName name="BExCY5Z7X93Z8XUOEASK50W08S36" localSheetId="9" hidden="1">#REF!</definedName>
    <definedName name="BExCY5Z7X93Z8XUOEASK50W08S36" localSheetId="8" hidden="1">#REF!</definedName>
    <definedName name="BExCY5Z7X93Z8XUOEASK50W08S36" localSheetId="7" hidden="1">#REF!</definedName>
    <definedName name="BExCY5Z7X93Z8XUOEASK50W08S36" localSheetId="6" hidden="1">#REF!</definedName>
    <definedName name="BExCY5Z7X93Z8XUOEASK50W08S36" localSheetId="3" hidden="1">#REF!</definedName>
    <definedName name="BExCY5Z7X93Z8XUOEASK50W08S36" localSheetId="1" hidden="1">#REF!</definedName>
    <definedName name="BExCY5Z7X93Z8XUOEASK50W08S36" hidden="1">#REF!</definedName>
    <definedName name="BExCY6VMJ68MX3C981R5Q0BX5791" localSheetId="16" hidden="1">#REF!</definedName>
    <definedName name="BExCY6VMJ68MX3C981R5Q0BX5791" localSheetId="15" hidden="1">#REF!</definedName>
    <definedName name="BExCY6VMJ68MX3C981R5Q0BX5791" localSheetId="14" hidden="1">#REF!</definedName>
    <definedName name="BExCY6VMJ68MX3C981R5Q0BX5791" localSheetId="13" hidden="1">#REF!</definedName>
    <definedName name="BExCY6VMJ68MX3C981R5Q0BX5791" localSheetId="12" hidden="1">#REF!</definedName>
    <definedName name="BExCY6VMJ68MX3C981R5Q0BX5791" localSheetId="11" hidden="1">#REF!</definedName>
    <definedName name="BExCY6VMJ68MX3C981R5Q0BX5791" localSheetId="10" hidden="1">#REF!</definedName>
    <definedName name="BExCY6VMJ68MX3C981R5Q0BX5791" localSheetId="9" hidden="1">#REF!</definedName>
    <definedName name="BExCY6VMJ68MX3C981R5Q0BX5791" localSheetId="8" hidden="1">#REF!</definedName>
    <definedName name="BExCY6VMJ68MX3C981R5Q0BX5791" localSheetId="7" hidden="1">#REF!</definedName>
    <definedName name="BExCY6VMJ68MX3C981R5Q0BX5791" localSheetId="6" hidden="1">#REF!</definedName>
    <definedName name="BExCY6VMJ68MX3C981R5Q0BX5791" localSheetId="3" hidden="1">#REF!</definedName>
    <definedName name="BExCY6VMJ68MX3C981R5Q0BX5791" localSheetId="1" hidden="1">#REF!</definedName>
    <definedName name="BExCY6VMJ68MX3C981R5Q0BX5791" hidden="1">#REF!</definedName>
    <definedName name="BExCYAH2SAZCPW6XCB7V7PMMCAWO" localSheetId="16" hidden="1">#REF!</definedName>
    <definedName name="BExCYAH2SAZCPW6XCB7V7PMMCAWO" localSheetId="15" hidden="1">#REF!</definedName>
    <definedName name="BExCYAH2SAZCPW6XCB7V7PMMCAWO" localSheetId="14" hidden="1">#REF!</definedName>
    <definedName name="BExCYAH2SAZCPW6XCB7V7PMMCAWO" localSheetId="13" hidden="1">#REF!</definedName>
    <definedName name="BExCYAH2SAZCPW6XCB7V7PMMCAWO" localSheetId="12" hidden="1">#REF!</definedName>
    <definedName name="BExCYAH2SAZCPW6XCB7V7PMMCAWO" localSheetId="11" hidden="1">#REF!</definedName>
    <definedName name="BExCYAH2SAZCPW6XCB7V7PMMCAWO" localSheetId="10" hidden="1">#REF!</definedName>
    <definedName name="BExCYAH2SAZCPW6XCB7V7PMMCAWO" localSheetId="9" hidden="1">#REF!</definedName>
    <definedName name="BExCYAH2SAZCPW6XCB7V7PMMCAWO" localSheetId="8" hidden="1">#REF!</definedName>
    <definedName name="BExCYAH2SAZCPW6XCB7V7PMMCAWO" localSheetId="7" hidden="1">#REF!</definedName>
    <definedName name="BExCYAH2SAZCPW6XCB7V7PMMCAWO" localSheetId="6" hidden="1">#REF!</definedName>
    <definedName name="BExCYAH2SAZCPW6XCB7V7PMMCAWO" localSheetId="3" hidden="1">#REF!</definedName>
    <definedName name="BExCYAH2SAZCPW6XCB7V7PMMCAWO" localSheetId="1" hidden="1">#REF!</definedName>
    <definedName name="BExCYAH2SAZCPW6XCB7V7PMMCAWO" hidden="1">#REF!</definedName>
    <definedName name="BExCYDGYM1UGUNTB331L2E4L5F34" localSheetId="16" hidden="1">#REF!</definedName>
    <definedName name="BExCYDGYM1UGUNTB331L2E4L5F34" localSheetId="15" hidden="1">#REF!</definedName>
    <definedName name="BExCYDGYM1UGUNTB331L2E4L5F34" localSheetId="14" hidden="1">#REF!</definedName>
    <definedName name="BExCYDGYM1UGUNTB331L2E4L5F34" localSheetId="13" hidden="1">#REF!</definedName>
    <definedName name="BExCYDGYM1UGUNTB331L2E4L5F34" localSheetId="12" hidden="1">#REF!</definedName>
    <definedName name="BExCYDGYM1UGUNTB331L2E4L5F34" localSheetId="11" hidden="1">#REF!</definedName>
    <definedName name="BExCYDGYM1UGUNTB331L2E4L5F34" localSheetId="10" hidden="1">#REF!</definedName>
    <definedName name="BExCYDGYM1UGUNTB331L2E4L5F34" localSheetId="9" hidden="1">#REF!</definedName>
    <definedName name="BExCYDGYM1UGUNTB331L2E4L5F34" localSheetId="8" hidden="1">#REF!</definedName>
    <definedName name="BExCYDGYM1UGUNTB331L2E4L5F34" localSheetId="7" hidden="1">#REF!</definedName>
    <definedName name="BExCYDGYM1UGUNTB331L2E4L5F34" localSheetId="6" hidden="1">#REF!</definedName>
    <definedName name="BExCYDGYM1UGUNTB331L2E4L5F34" localSheetId="3" hidden="1">#REF!</definedName>
    <definedName name="BExCYDGYM1UGUNTB331L2E4L5F34" localSheetId="1" hidden="1">#REF!</definedName>
    <definedName name="BExCYDGYM1UGUNTB331L2E4L5F34" hidden="1">#REF!</definedName>
    <definedName name="BExCYN7KCKU1F6EXMNPQPTKNOT6A" localSheetId="16" hidden="1">#REF!</definedName>
    <definedName name="BExCYN7KCKU1F6EXMNPQPTKNOT6A" localSheetId="15" hidden="1">#REF!</definedName>
    <definedName name="BExCYN7KCKU1F6EXMNPQPTKNOT6A" localSheetId="14" hidden="1">#REF!</definedName>
    <definedName name="BExCYN7KCKU1F6EXMNPQPTKNOT6A" localSheetId="13" hidden="1">#REF!</definedName>
    <definedName name="BExCYN7KCKU1F6EXMNPQPTKNOT6A" localSheetId="12" hidden="1">#REF!</definedName>
    <definedName name="BExCYN7KCKU1F6EXMNPQPTKNOT6A" localSheetId="11" hidden="1">#REF!</definedName>
    <definedName name="BExCYN7KCKU1F6EXMNPQPTKNOT6A" localSheetId="10" hidden="1">#REF!</definedName>
    <definedName name="BExCYN7KCKU1F6EXMNPQPTKNOT6A" localSheetId="9" hidden="1">#REF!</definedName>
    <definedName name="BExCYN7KCKU1F6EXMNPQPTKNOT6A" localSheetId="8" hidden="1">#REF!</definedName>
    <definedName name="BExCYN7KCKU1F6EXMNPQPTKNOT6A" localSheetId="7" hidden="1">#REF!</definedName>
    <definedName name="BExCYN7KCKU1F6EXMNPQPTKNOT6A" localSheetId="6" hidden="1">#REF!</definedName>
    <definedName name="BExCYN7KCKU1F6EXMNPQPTKNOT6A" localSheetId="3" hidden="1">#REF!</definedName>
    <definedName name="BExCYN7KCKU1F6EXMNPQPTKNOT6A" localSheetId="1" hidden="1">#REF!</definedName>
    <definedName name="BExCYN7KCKU1F6EXMNPQPTKNOT6A" hidden="1">#REF!</definedName>
    <definedName name="BExCYPRC5HJE6N2XQTHCT6NXGP8N" localSheetId="16" hidden="1">#REF!</definedName>
    <definedName name="BExCYPRC5HJE6N2XQTHCT6NXGP8N" localSheetId="15" hidden="1">#REF!</definedName>
    <definedName name="BExCYPRC5HJE6N2XQTHCT6NXGP8N" localSheetId="14" hidden="1">#REF!</definedName>
    <definedName name="BExCYPRC5HJE6N2XQTHCT6NXGP8N" localSheetId="13" hidden="1">#REF!</definedName>
    <definedName name="BExCYPRC5HJE6N2XQTHCT6NXGP8N" localSheetId="12" hidden="1">#REF!</definedName>
    <definedName name="BExCYPRC5HJE6N2XQTHCT6NXGP8N" localSheetId="11" hidden="1">#REF!</definedName>
    <definedName name="BExCYPRC5HJE6N2XQTHCT6NXGP8N" localSheetId="10" hidden="1">#REF!</definedName>
    <definedName name="BExCYPRC5HJE6N2XQTHCT6NXGP8N" localSheetId="9" hidden="1">#REF!</definedName>
    <definedName name="BExCYPRC5HJE6N2XQTHCT6NXGP8N" localSheetId="8" hidden="1">#REF!</definedName>
    <definedName name="BExCYPRC5HJE6N2XQTHCT6NXGP8N" localSheetId="7" hidden="1">#REF!</definedName>
    <definedName name="BExCYPRC5HJE6N2XQTHCT6NXGP8N" localSheetId="6" hidden="1">#REF!</definedName>
    <definedName name="BExCYPRC5HJE6N2XQTHCT6NXGP8N" localSheetId="3" hidden="1">#REF!</definedName>
    <definedName name="BExCYPRC5HJE6N2XQTHCT6NXGP8N" localSheetId="1" hidden="1">#REF!</definedName>
    <definedName name="BExCYPRC5HJE6N2XQTHCT6NXGP8N" hidden="1">#REF!</definedName>
    <definedName name="BExCYQCX9ES8ZWW2L35B12WDNT73" localSheetId="16" hidden="1">#REF!</definedName>
    <definedName name="BExCYQCX9ES8ZWW2L35B12WDNT73" localSheetId="15" hidden="1">#REF!</definedName>
    <definedName name="BExCYQCX9ES8ZWW2L35B12WDNT73" localSheetId="14" hidden="1">#REF!</definedName>
    <definedName name="BExCYQCX9ES8ZWW2L35B12WDNT73" localSheetId="13" hidden="1">#REF!</definedName>
    <definedName name="BExCYQCX9ES8ZWW2L35B12WDNT73" localSheetId="12" hidden="1">#REF!</definedName>
    <definedName name="BExCYQCX9ES8ZWW2L35B12WDNT73" localSheetId="11" hidden="1">#REF!</definedName>
    <definedName name="BExCYQCX9ES8ZWW2L35B12WDNT73" localSheetId="10" hidden="1">#REF!</definedName>
    <definedName name="BExCYQCX9ES8ZWW2L35B12WDNT73" localSheetId="9" hidden="1">#REF!</definedName>
    <definedName name="BExCYQCX9ES8ZWW2L35B12WDNT73" localSheetId="8" hidden="1">#REF!</definedName>
    <definedName name="BExCYQCX9ES8ZWW2L35B12WDNT73" localSheetId="7" hidden="1">#REF!</definedName>
    <definedName name="BExCYQCX9ES8ZWW2L35B12WDNT73" localSheetId="6" hidden="1">#REF!</definedName>
    <definedName name="BExCYQCX9ES8ZWW2L35B12WDNT73" localSheetId="3" hidden="1">#REF!</definedName>
    <definedName name="BExCYQCX9ES8ZWW2L35B12WDNT73" localSheetId="1" hidden="1">#REF!</definedName>
    <definedName name="BExCYQCX9ES8ZWW2L35B12WDNT73" hidden="1">#REF!</definedName>
    <definedName name="BExCYSLQY2CYU7DQ3QI07UGGS6OW" localSheetId="16" hidden="1">#REF!</definedName>
    <definedName name="BExCYSLQY2CYU7DQ3QI07UGGS6OW" localSheetId="15" hidden="1">#REF!</definedName>
    <definedName name="BExCYSLQY2CYU7DQ3QI07UGGS6OW" localSheetId="14" hidden="1">#REF!</definedName>
    <definedName name="BExCYSLQY2CYU7DQ3QI07UGGS6OW" localSheetId="13" hidden="1">#REF!</definedName>
    <definedName name="BExCYSLQY2CYU7DQ3QI07UGGS6OW" localSheetId="12" hidden="1">#REF!</definedName>
    <definedName name="BExCYSLQY2CYU7DQ3QI07UGGS6OW" localSheetId="11" hidden="1">#REF!</definedName>
    <definedName name="BExCYSLQY2CYU7DQ3QI07UGGS6OW" localSheetId="10" hidden="1">#REF!</definedName>
    <definedName name="BExCYSLQY2CYU7DQ3QI07UGGS6OW" localSheetId="9" hidden="1">#REF!</definedName>
    <definedName name="BExCYSLQY2CYU7DQ3QI07UGGS6OW" localSheetId="8" hidden="1">#REF!</definedName>
    <definedName name="BExCYSLQY2CYU7DQ3QI07UGGS6OW" localSheetId="7" hidden="1">#REF!</definedName>
    <definedName name="BExCYSLQY2CYU7DQ3QI07UGGS6OW" localSheetId="6" hidden="1">#REF!</definedName>
    <definedName name="BExCYSLQY2CYU7DQ3QI07UGGS6OW" localSheetId="3" hidden="1">#REF!</definedName>
    <definedName name="BExCYSLQY2CYU7DQ3QI07UGGS6OW" localSheetId="1" hidden="1">#REF!</definedName>
    <definedName name="BExCYSLQY2CYU7DQ3QI07UGGS6OW" hidden="1">#REF!</definedName>
    <definedName name="BExCYUK0I3UEXZNFDW71G6Z6D8XR" localSheetId="16" hidden="1">#REF!</definedName>
    <definedName name="BExCYUK0I3UEXZNFDW71G6Z6D8XR" localSheetId="15" hidden="1">#REF!</definedName>
    <definedName name="BExCYUK0I3UEXZNFDW71G6Z6D8XR" localSheetId="14" hidden="1">#REF!</definedName>
    <definedName name="BExCYUK0I3UEXZNFDW71G6Z6D8XR" localSheetId="13" hidden="1">#REF!</definedName>
    <definedName name="BExCYUK0I3UEXZNFDW71G6Z6D8XR" localSheetId="12" hidden="1">#REF!</definedName>
    <definedName name="BExCYUK0I3UEXZNFDW71G6Z6D8XR" localSheetId="11" hidden="1">#REF!</definedName>
    <definedName name="BExCYUK0I3UEXZNFDW71G6Z6D8XR" localSheetId="10" hidden="1">#REF!</definedName>
    <definedName name="BExCYUK0I3UEXZNFDW71G6Z6D8XR" localSheetId="9" hidden="1">#REF!</definedName>
    <definedName name="BExCYUK0I3UEXZNFDW71G6Z6D8XR" localSheetId="8" hidden="1">#REF!</definedName>
    <definedName name="BExCYUK0I3UEXZNFDW71G6Z6D8XR" localSheetId="7" hidden="1">#REF!</definedName>
    <definedName name="BExCYUK0I3UEXZNFDW71G6Z6D8XR" localSheetId="6" hidden="1">#REF!</definedName>
    <definedName name="BExCYUK0I3UEXZNFDW71G6Z6D8XR" localSheetId="3" hidden="1">#REF!</definedName>
    <definedName name="BExCYUK0I3UEXZNFDW71G6Z6D8XR" localSheetId="1" hidden="1">#REF!</definedName>
    <definedName name="BExCYUK0I3UEXZNFDW71G6Z6D8XR" hidden="1">#REF!</definedName>
    <definedName name="BExCZFZCXMLY5DWESYJ9NGTJYQ8M" localSheetId="16" hidden="1">#REF!</definedName>
    <definedName name="BExCZFZCXMLY5DWESYJ9NGTJYQ8M" localSheetId="15" hidden="1">#REF!</definedName>
    <definedName name="BExCZFZCXMLY5DWESYJ9NGTJYQ8M" localSheetId="14" hidden="1">#REF!</definedName>
    <definedName name="BExCZFZCXMLY5DWESYJ9NGTJYQ8M" localSheetId="13" hidden="1">#REF!</definedName>
    <definedName name="BExCZFZCXMLY5DWESYJ9NGTJYQ8M" localSheetId="12" hidden="1">#REF!</definedName>
    <definedName name="BExCZFZCXMLY5DWESYJ9NGTJYQ8M" localSheetId="11" hidden="1">#REF!</definedName>
    <definedName name="BExCZFZCXMLY5DWESYJ9NGTJYQ8M" localSheetId="10" hidden="1">#REF!</definedName>
    <definedName name="BExCZFZCXMLY5DWESYJ9NGTJYQ8M" localSheetId="9" hidden="1">#REF!</definedName>
    <definedName name="BExCZFZCXMLY5DWESYJ9NGTJYQ8M" localSheetId="8" hidden="1">#REF!</definedName>
    <definedName name="BExCZFZCXMLY5DWESYJ9NGTJYQ8M" localSheetId="7" hidden="1">#REF!</definedName>
    <definedName name="BExCZFZCXMLY5DWESYJ9NGTJYQ8M" localSheetId="6" hidden="1">#REF!</definedName>
    <definedName name="BExCZFZCXMLY5DWESYJ9NGTJYQ8M" localSheetId="3" hidden="1">#REF!</definedName>
    <definedName name="BExCZFZCXMLY5DWESYJ9NGTJYQ8M" localSheetId="1" hidden="1">#REF!</definedName>
    <definedName name="BExCZFZCXMLY5DWESYJ9NGTJYQ8M" hidden="1">#REF!</definedName>
    <definedName name="BExCZJ4P8WS0BDT31WDXI0ROE7D6" localSheetId="16" hidden="1">#REF!</definedName>
    <definedName name="BExCZJ4P8WS0BDT31WDXI0ROE7D6" localSheetId="15" hidden="1">#REF!</definedName>
    <definedName name="BExCZJ4P8WS0BDT31WDXI0ROE7D6" localSheetId="14" hidden="1">#REF!</definedName>
    <definedName name="BExCZJ4P8WS0BDT31WDXI0ROE7D6" localSheetId="13" hidden="1">#REF!</definedName>
    <definedName name="BExCZJ4P8WS0BDT31WDXI0ROE7D6" localSheetId="12" hidden="1">#REF!</definedName>
    <definedName name="BExCZJ4P8WS0BDT31WDXI0ROE7D6" localSheetId="11" hidden="1">#REF!</definedName>
    <definedName name="BExCZJ4P8WS0BDT31WDXI0ROE7D6" localSheetId="10" hidden="1">#REF!</definedName>
    <definedName name="BExCZJ4P8WS0BDT31WDXI0ROE7D6" localSheetId="9" hidden="1">#REF!</definedName>
    <definedName name="BExCZJ4P8WS0BDT31WDXI0ROE7D6" localSheetId="8" hidden="1">#REF!</definedName>
    <definedName name="BExCZJ4P8WS0BDT31WDXI0ROE7D6" localSheetId="7" hidden="1">#REF!</definedName>
    <definedName name="BExCZJ4P8WS0BDT31WDXI0ROE7D6" localSheetId="6" hidden="1">#REF!</definedName>
    <definedName name="BExCZJ4P8WS0BDT31WDXI0ROE7D6" localSheetId="3" hidden="1">#REF!</definedName>
    <definedName name="BExCZJ4P8WS0BDT31WDXI0ROE7D6" localSheetId="1" hidden="1">#REF!</definedName>
    <definedName name="BExCZJ4P8WS0BDT31WDXI0ROE7D6" hidden="1">#REF!</definedName>
    <definedName name="BExCZKH6NI0EE02L995IFVBD1J59" localSheetId="16" hidden="1">#REF!</definedName>
    <definedName name="BExCZKH6NI0EE02L995IFVBD1J59" localSheetId="15" hidden="1">#REF!</definedName>
    <definedName name="BExCZKH6NI0EE02L995IFVBD1J59" localSheetId="14" hidden="1">#REF!</definedName>
    <definedName name="BExCZKH6NI0EE02L995IFVBD1J59" localSheetId="13" hidden="1">#REF!</definedName>
    <definedName name="BExCZKH6NI0EE02L995IFVBD1J59" localSheetId="12" hidden="1">#REF!</definedName>
    <definedName name="BExCZKH6NI0EE02L995IFVBD1J59" localSheetId="11" hidden="1">#REF!</definedName>
    <definedName name="BExCZKH6NI0EE02L995IFVBD1J59" localSheetId="10" hidden="1">#REF!</definedName>
    <definedName name="BExCZKH6NI0EE02L995IFVBD1J59" localSheetId="9" hidden="1">#REF!</definedName>
    <definedName name="BExCZKH6NI0EE02L995IFVBD1J59" localSheetId="8" hidden="1">#REF!</definedName>
    <definedName name="BExCZKH6NI0EE02L995IFVBD1J59" localSheetId="7" hidden="1">#REF!</definedName>
    <definedName name="BExCZKH6NI0EE02L995IFVBD1J59" localSheetId="6" hidden="1">#REF!</definedName>
    <definedName name="BExCZKH6NI0EE02L995IFVBD1J59" localSheetId="3" hidden="1">#REF!</definedName>
    <definedName name="BExCZKH6NI0EE02L995IFVBD1J59" localSheetId="1" hidden="1">#REF!</definedName>
    <definedName name="BExCZKH6NI0EE02L995IFVBD1J59" hidden="1">#REF!</definedName>
    <definedName name="BExCZNRWARGGHWLSC1PEDZFLF3JV" localSheetId="16" hidden="1">#REF!</definedName>
    <definedName name="BExCZNRWARGGHWLSC1PEDZFLF3JV" localSheetId="15" hidden="1">#REF!</definedName>
    <definedName name="BExCZNRWARGGHWLSC1PEDZFLF3JV" localSheetId="14" hidden="1">#REF!</definedName>
    <definedName name="BExCZNRWARGGHWLSC1PEDZFLF3JV" localSheetId="13" hidden="1">#REF!</definedName>
    <definedName name="BExCZNRWARGGHWLSC1PEDZFLF3JV" localSheetId="12" hidden="1">#REF!</definedName>
    <definedName name="BExCZNRWARGGHWLSC1PEDZFLF3JV" localSheetId="11" hidden="1">#REF!</definedName>
    <definedName name="BExCZNRWARGGHWLSC1PEDZFLF3JV" localSheetId="10" hidden="1">#REF!</definedName>
    <definedName name="BExCZNRWARGGHWLSC1PEDZFLF3JV" localSheetId="9" hidden="1">#REF!</definedName>
    <definedName name="BExCZNRWARGGHWLSC1PEDZFLF3JV" localSheetId="8" hidden="1">#REF!</definedName>
    <definedName name="BExCZNRWARGGHWLSC1PEDZFLF3JV" localSheetId="7" hidden="1">#REF!</definedName>
    <definedName name="BExCZNRWARGGHWLSC1PEDZFLF3JV" localSheetId="6" hidden="1">#REF!</definedName>
    <definedName name="BExCZNRWARGGHWLSC1PEDZFLF3JV" localSheetId="3" hidden="1">#REF!</definedName>
    <definedName name="BExCZNRWARGGHWLSC1PEDZFLF3JV" localSheetId="1" hidden="1">#REF!</definedName>
    <definedName name="BExCZNRWARGGHWLSC1PEDZFLF3JV" hidden="1">#REF!</definedName>
    <definedName name="BExCZP9TBB61HISZ2U5QMQSO2LBE" localSheetId="16" hidden="1">#REF!</definedName>
    <definedName name="BExCZP9TBB61HISZ2U5QMQSO2LBE" localSheetId="15" hidden="1">#REF!</definedName>
    <definedName name="BExCZP9TBB61HISZ2U5QMQSO2LBE" localSheetId="14" hidden="1">#REF!</definedName>
    <definedName name="BExCZP9TBB61HISZ2U5QMQSO2LBE" localSheetId="13" hidden="1">#REF!</definedName>
    <definedName name="BExCZP9TBB61HISZ2U5QMQSO2LBE" localSheetId="12" hidden="1">#REF!</definedName>
    <definedName name="BExCZP9TBB61HISZ2U5QMQSO2LBE" localSheetId="11" hidden="1">#REF!</definedName>
    <definedName name="BExCZP9TBB61HISZ2U5QMQSO2LBE" localSheetId="10" hidden="1">#REF!</definedName>
    <definedName name="BExCZP9TBB61HISZ2U5QMQSO2LBE" localSheetId="9" hidden="1">#REF!</definedName>
    <definedName name="BExCZP9TBB61HISZ2U5QMQSO2LBE" localSheetId="8" hidden="1">#REF!</definedName>
    <definedName name="BExCZP9TBB61HISZ2U5QMQSO2LBE" localSheetId="7" hidden="1">#REF!</definedName>
    <definedName name="BExCZP9TBB61HISZ2U5QMQSO2LBE" localSheetId="6" hidden="1">#REF!</definedName>
    <definedName name="BExCZP9TBB61HISZ2U5QMQSO2LBE" localSheetId="3" hidden="1">#REF!</definedName>
    <definedName name="BExCZP9TBB61HISZ2U5QMQSO2LBE" localSheetId="1" hidden="1">#REF!</definedName>
    <definedName name="BExCZP9TBB61HISZ2U5QMQSO2LBE" hidden="1">#REF!</definedName>
    <definedName name="BExCZUD9FEOJBKDJ51Z3JON9LKJ8" localSheetId="16" hidden="1">#REF!</definedName>
    <definedName name="BExCZUD9FEOJBKDJ51Z3JON9LKJ8" localSheetId="15" hidden="1">#REF!</definedName>
    <definedName name="BExCZUD9FEOJBKDJ51Z3JON9LKJ8" localSheetId="14" hidden="1">#REF!</definedName>
    <definedName name="BExCZUD9FEOJBKDJ51Z3JON9LKJ8" localSheetId="13" hidden="1">#REF!</definedName>
    <definedName name="BExCZUD9FEOJBKDJ51Z3JON9LKJ8" localSheetId="12" hidden="1">#REF!</definedName>
    <definedName name="BExCZUD9FEOJBKDJ51Z3JON9LKJ8" localSheetId="11" hidden="1">#REF!</definedName>
    <definedName name="BExCZUD9FEOJBKDJ51Z3JON9LKJ8" localSheetId="10" hidden="1">#REF!</definedName>
    <definedName name="BExCZUD9FEOJBKDJ51Z3JON9LKJ8" localSheetId="9" hidden="1">#REF!</definedName>
    <definedName name="BExCZUD9FEOJBKDJ51Z3JON9LKJ8" localSheetId="8" hidden="1">#REF!</definedName>
    <definedName name="BExCZUD9FEOJBKDJ51Z3JON9LKJ8" localSheetId="7" hidden="1">#REF!</definedName>
    <definedName name="BExCZUD9FEOJBKDJ51Z3JON9LKJ8" localSheetId="6" hidden="1">#REF!</definedName>
    <definedName name="BExCZUD9FEOJBKDJ51Z3JON9LKJ8" localSheetId="3" hidden="1">#REF!</definedName>
    <definedName name="BExCZUD9FEOJBKDJ51Z3JON9LKJ8" localSheetId="1" hidden="1">#REF!</definedName>
    <definedName name="BExCZUD9FEOJBKDJ51Z3JON9LKJ8" hidden="1">#REF!</definedName>
    <definedName name="BExD0AUOVQT3UL53T2KUVJNGD0QF" localSheetId="16" hidden="1">#REF!</definedName>
    <definedName name="BExD0AUOVQT3UL53T2KUVJNGD0QF" localSheetId="15" hidden="1">#REF!</definedName>
    <definedName name="BExD0AUOVQT3UL53T2KUVJNGD0QF" localSheetId="14" hidden="1">#REF!</definedName>
    <definedName name="BExD0AUOVQT3UL53T2KUVJNGD0QF" localSheetId="13" hidden="1">#REF!</definedName>
    <definedName name="BExD0AUOVQT3UL53T2KUVJNGD0QF" localSheetId="12" hidden="1">#REF!</definedName>
    <definedName name="BExD0AUOVQT3UL53T2KUVJNGD0QF" localSheetId="11" hidden="1">#REF!</definedName>
    <definedName name="BExD0AUOVQT3UL53T2KUVJNGD0QF" localSheetId="10" hidden="1">#REF!</definedName>
    <definedName name="BExD0AUOVQT3UL53T2KUVJNGD0QF" localSheetId="9" hidden="1">#REF!</definedName>
    <definedName name="BExD0AUOVQT3UL53T2KUVJNGD0QF" localSheetId="8" hidden="1">#REF!</definedName>
    <definedName name="BExD0AUOVQT3UL53T2KUVJNGD0QF" localSheetId="7" hidden="1">#REF!</definedName>
    <definedName name="BExD0AUOVQT3UL53T2KUVJNGD0QF" localSheetId="6" hidden="1">#REF!</definedName>
    <definedName name="BExD0AUOVQT3UL53T2KUVJNGD0QF" localSheetId="3" hidden="1">#REF!</definedName>
    <definedName name="BExD0AUOVQT3UL53T2KUVJNGD0QF" localSheetId="1" hidden="1">#REF!</definedName>
    <definedName name="BExD0AUOVQT3UL53T2KUVJNGD0QF" hidden="1">#REF!</definedName>
    <definedName name="BExD0HALIN0JR4JTPGDEVAEE5EX5" localSheetId="16" hidden="1">#REF!</definedName>
    <definedName name="BExD0HALIN0JR4JTPGDEVAEE5EX5" localSheetId="15" hidden="1">#REF!</definedName>
    <definedName name="BExD0HALIN0JR4JTPGDEVAEE5EX5" localSheetId="14" hidden="1">#REF!</definedName>
    <definedName name="BExD0HALIN0JR4JTPGDEVAEE5EX5" localSheetId="13" hidden="1">#REF!</definedName>
    <definedName name="BExD0HALIN0JR4JTPGDEVAEE5EX5" localSheetId="12" hidden="1">#REF!</definedName>
    <definedName name="BExD0HALIN0JR4JTPGDEVAEE5EX5" localSheetId="11" hidden="1">#REF!</definedName>
    <definedName name="BExD0HALIN0JR4JTPGDEVAEE5EX5" localSheetId="10" hidden="1">#REF!</definedName>
    <definedName name="BExD0HALIN0JR4JTPGDEVAEE5EX5" localSheetId="9" hidden="1">#REF!</definedName>
    <definedName name="BExD0HALIN0JR4JTPGDEVAEE5EX5" localSheetId="8" hidden="1">#REF!</definedName>
    <definedName name="BExD0HALIN0JR4JTPGDEVAEE5EX5" localSheetId="7" hidden="1">#REF!</definedName>
    <definedName name="BExD0HALIN0JR4JTPGDEVAEE5EX5" localSheetId="6" hidden="1">#REF!</definedName>
    <definedName name="BExD0HALIN0JR4JTPGDEVAEE5EX5" localSheetId="3" hidden="1">#REF!</definedName>
    <definedName name="BExD0HALIN0JR4JTPGDEVAEE5EX5" localSheetId="1" hidden="1">#REF!</definedName>
    <definedName name="BExD0HALIN0JR4JTPGDEVAEE5EX5" hidden="1">#REF!</definedName>
    <definedName name="BExD0LCCDPG16YLY5WQSZF1XI5DA" localSheetId="16" hidden="1">#REF!</definedName>
    <definedName name="BExD0LCCDPG16YLY5WQSZF1XI5DA" localSheetId="15" hidden="1">#REF!</definedName>
    <definedName name="BExD0LCCDPG16YLY5WQSZF1XI5DA" localSheetId="14" hidden="1">#REF!</definedName>
    <definedName name="BExD0LCCDPG16YLY5WQSZF1XI5DA" localSheetId="13" hidden="1">#REF!</definedName>
    <definedName name="BExD0LCCDPG16YLY5WQSZF1XI5DA" localSheetId="12" hidden="1">#REF!</definedName>
    <definedName name="BExD0LCCDPG16YLY5WQSZF1XI5DA" localSheetId="11" hidden="1">#REF!</definedName>
    <definedName name="BExD0LCCDPG16YLY5WQSZF1XI5DA" localSheetId="10" hidden="1">#REF!</definedName>
    <definedName name="BExD0LCCDPG16YLY5WQSZF1XI5DA" localSheetId="9" hidden="1">#REF!</definedName>
    <definedName name="BExD0LCCDPG16YLY5WQSZF1XI5DA" localSheetId="8" hidden="1">#REF!</definedName>
    <definedName name="BExD0LCCDPG16YLY5WQSZF1XI5DA" localSheetId="7" hidden="1">#REF!</definedName>
    <definedName name="BExD0LCCDPG16YLY5WQSZF1XI5DA" localSheetId="6" hidden="1">#REF!</definedName>
    <definedName name="BExD0LCCDPG16YLY5WQSZF1XI5DA" localSheetId="3" hidden="1">#REF!</definedName>
    <definedName name="BExD0LCCDPG16YLY5WQSZF1XI5DA" localSheetId="1" hidden="1">#REF!</definedName>
    <definedName name="BExD0LCCDPG16YLY5WQSZF1XI5DA" hidden="1">#REF!</definedName>
    <definedName name="BExD0RMWSB4TRECEHTH6NN4K9DFZ" localSheetId="16" hidden="1">#REF!</definedName>
    <definedName name="BExD0RMWSB4TRECEHTH6NN4K9DFZ" localSheetId="15" hidden="1">#REF!</definedName>
    <definedName name="BExD0RMWSB4TRECEHTH6NN4K9DFZ" localSheetId="14" hidden="1">#REF!</definedName>
    <definedName name="BExD0RMWSB4TRECEHTH6NN4K9DFZ" localSheetId="13" hidden="1">#REF!</definedName>
    <definedName name="BExD0RMWSB4TRECEHTH6NN4K9DFZ" localSheetId="12" hidden="1">#REF!</definedName>
    <definedName name="BExD0RMWSB4TRECEHTH6NN4K9DFZ" localSheetId="11" hidden="1">#REF!</definedName>
    <definedName name="BExD0RMWSB4TRECEHTH6NN4K9DFZ" localSheetId="10" hidden="1">#REF!</definedName>
    <definedName name="BExD0RMWSB4TRECEHTH6NN4K9DFZ" localSheetId="9" hidden="1">#REF!</definedName>
    <definedName name="BExD0RMWSB4TRECEHTH6NN4K9DFZ" localSheetId="8" hidden="1">#REF!</definedName>
    <definedName name="BExD0RMWSB4TRECEHTH6NN4K9DFZ" localSheetId="7" hidden="1">#REF!</definedName>
    <definedName name="BExD0RMWSB4TRECEHTH6NN4K9DFZ" localSheetId="6" hidden="1">#REF!</definedName>
    <definedName name="BExD0RMWSB4TRECEHTH6NN4K9DFZ" localSheetId="3" hidden="1">#REF!</definedName>
    <definedName name="BExD0RMWSB4TRECEHTH6NN4K9DFZ" localSheetId="1" hidden="1">#REF!</definedName>
    <definedName name="BExD0RMWSB4TRECEHTH6NN4K9DFZ" hidden="1">#REF!</definedName>
    <definedName name="BExD0U6KG10QGVDI1XSHK0J10A2V" localSheetId="16" hidden="1">#REF!</definedName>
    <definedName name="BExD0U6KG10QGVDI1XSHK0J10A2V" localSheetId="15" hidden="1">#REF!</definedName>
    <definedName name="BExD0U6KG10QGVDI1XSHK0J10A2V" localSheetId="14" hidden="1">#REF!</definedName>
    <definedName name="BExD0U6KG10QGVDI1XSHK0J10A2V" localSheetId="13" hidden="1">#REF!</definedName>
    <definedName name="BExD0U6KG10QGVDI1XSHK0J10A2V" localSheetId="12" hidden="1">#REF!</definedName>
    <definedName name="BExD0U6KG10QGVDI1XSHK0J10A2V" localSheetId="11" hidden="1">#REF!</definedName>
    <definedName name="BExD0U6KG10QGVDI1XSHK0J10A2V" localSheetId="10" hidden="1">#REF!</definedName>
    <definedName name="BExD0U6KG10QGVDI1XSHK0J10A2V" localSheetId="9" hidden="1">#REF!</definedName>
    <definedName name="BExD0U6KG10QGVDI1XSHK0J10A2V" localSheetId="8" hidden="1">#REF!</definedName>
    <definedName name="BExD0U6KG10QGVDI1XSHK0J10A2V" localSheetId="7" hidden="1">#REF!</definedName>
    <definedName name="BExD0U6KG10QGVDI1XSHK0J10A2V" localSheetId="6" hidden="1">#REF!</definedName>
    <definedName name="BExD0U6KG10QGVDI1XSHK0J10A2V" localSheetId="3" hidden="1">#REF!</definedName>
    <definedName name="BExD0U6KG10QGVDI1XSHK0J10A2V" localSheetId="1" hidden="1">#REF!</definedName>
    <definedName name="BExD0U6KG10QGVDI1XSHK0J10A2V" hidden="1">#REF!</definedName>
    <definedName name="BExD0WQ6EQ2G82IAJI3FDQKGZH18" localSheetId="16" hidden="1">#REF!</definedName>
    <definedName name="BExD0WQ6EQ2G82IAJI3FDQKGZH18" localSheetId="15" hidden="1">#REF!</definedName>
    <definedName name="BExD0WQ6EQ2G82IAJI3FDQKGZH18" localSheetId="14" hidden="1">#REF!</definedName>
    <definedName name="BExD0WQ6EQ2G82IAJI3FDQKGZH18" localSheetId="13" hidden="1">#REF!</definedName>
    <definedName name="BExD0WQ6EQ2G82IAJI3FDQKGZH18" localSheetId="12" hidden="1">#REF!</definedName>
    <definedName name="BExD0WQ6EQ2G82IAJI3FDQKGZH18" localSheetId="11" hidden="1">#REF!</definedName>
    <definedName name="BExD0WQ6EQ2G82IAJI3FDQKGZH18" localSheetId="10" hidden="1">#REF!</definedName>
    <definedName name="BExD0WQ6EQ2G82IAJI3FDQKGZH18" localSheetId="9" hidden="1">#REF!</definedName>
    <definedName name="BExD0WQ6EQ2G82IAJI3FDQKGZH18" localSheetId="8" hidden="1">#REF!</definedName>
    <definedName name="BExD0WQ6EQ2G82IAJI3FDQKGZH18" localSheetId="7" hidden="1">#REF!</definedName>
    <definedName name="BExD0WQ6EQ2G82IAJI3FDQKGZH18" localSheetId="6" hidden="1">#REF!</definedName>
    <definedName name="BExD0WQ6EQ2G82IAJI3FDQKGZH18" localSheetId="3" hidden="1">#REF!</definedName>
    <definedName name="BExD0WQ6EQ2G82IAJI3FDQKGZH18" localSheetId="1" hidden="1">#REF!</definedName>
    <definedName name="BExD0WQ6EQ2G82IAJI3FDQKGZH18" hidden="1">#REF!</definedName>
    <definedName name="BExD13RUIBGRXDL4QDZ305UKUR12" localSheetId="16" hidden="1">#REF!</definedName>
    <definedName name="BExD13RUIBGRXDL4QDZ305UKUR12" localSheetId="15" hidden="1">#REF!</definedName>
    <definedName name="BExD13RUIBGRXDL4QDZ305UKUR12" localSheetId="14" hidden="1">#REF!</definedName>
    <definedName name="BExD13RUIBGRXDL4QDZ305UKUR12" localSheetId="13" hidden="1">#REF!</definedName>
    <definedName name="BExD13RUIBGRXDL4QDZ305UKUR12" localSheetId="12" hidden="1">#REF!</definedName>
    <definedName name="BExD13RUIBGRXDL4QDZ305UKUR12" localSheetId="11" hidden="1">#REF!</definedName>
    <definedName name="BExD13RUIBGRXDL4QDZ305UKUR12" localSheetId="10" hidden="1">#REF!</definedName>
    <definedName name="BExD13RUIBGRXDL4QDZ305UKUR12" localSheetId="9" hidden="1">#REF!</definedName>
    <definedName name="BExD13RUIBGRXDL4QDZ305UKUR12" localSheetId="8" hidden="1">#REF!</definedName>
    <definedName name="BExD13RUIBGRXDL4QDZ305UKUR12" localSheetId="7" hidden="1">#REF!</definedName>
    <definedName name="BExD13RUIBGRXDL4QDZ305UKUR12" localSheetId="6" hidden="1">#REF!</definedName>
    <definedName name="BExD13RUIBGRXDL4QDZ305UKUR12" localSheetId="3" hidden="1">#REF!</definedName>
    <definedName name="BExD13RUIBGRXDL4QDZ305UKUR12" localSheetId="1" hidden="1">#REF!</definedName>
    <definedName name="BExD13RUIBGRXDL4QDZ305UKUR12" hidden="1">#REF!</definedName>
    <definedName name="BExD14DETV5R4OOTMAXD5NAKWRO3" localSheetId="16" hidden="1">#REF!</definedName>
    <definedName name="BExD14DETV5R4OOTMAXD5NAKWRO3" localSheetId="15" hidden="1">#REF!</definedName>
    <definedName name="BExD14DETV5R4OOTMAXD5NAKWRO3" localSheetId="14" hidden="1">#REF!</definedName>
    <definedName name="BExD14DETV5R4OOTMAXD5NAKWRO3" localSheetId="13" hidden="1">#REF!</definedName>
    <definedName name="BExD14DETV5R4OOTMAXD5NAKWRO3" localSheetId="12" hidden="1">#REF!</definedName>
    <definedName name="BExD14DETV5R4OOTMAXD5NAKWRO3" localSheetId="11" hidden="1">#REF!</definedName>
    <definedName name="BExD14DETV5R4OOTMAXD5NAKWRO3" localSheetId="10" hidden="1">#REF!</definedName>
    <definedName name="BExD14DETV5R4OOTMAXD5NAKWRO3" localSheetId="9" hidden="1">#REF!</definedName>
    <definedName name="BExD14DETV5R4OOTMAXD5NAKWRO3" localSheetId="8" hidden="1">#REF!</definedName>
    <definedName name="BExD14DETV5R4OOTMAXD5NAKWRO3" localSheetId="7" hidden="1">#REF!</definedName>
    <definedName name="BExD14DETV5R4OOTMAXD5NAKWRO3" localSheetId="6" hidden="1">#REF!</definedName>
    <definedName name="BExD14DETV5R4OOTMAXD5NAKWRO3" localSheetId="3" hidden="1">#REF!</definedName>
    <definedName name="BExD14DETV5R4OOTMAXD5NAKWRO3" localSheetId="1" hidden="1">#REF!</definedName>
    <definedName name="BExD14DETV5R4OOTMAXD5NAKWRO3" hidden="1">#REF!</definedName>
    <definedName name="BExD1MI40YRCBI7KT4S9YHQJUO06" localSheetId="16" hidden="1">#REF!</definedName>
    <definedName name="BExD1MI40YRCBI7KT4S9YHQJUO06" localSheetId="15" hidden="1">#REF!</definedName>
    <definedName name="BExD1MI40YRCBI7KT4S9YHQJUO06" localSheetId="14" hidden="1">#REF!</definedName>
    <definedName name="BExD1MI40YRCBI7KT4S9YHQJUO06" localSheetId="13" hidden="1">#REF!</definedName>
    <definedName name="BExD1MI40YRCBI7KT4S9YHQJUO06" localSheetId="12" hidden="1">#REF!</definedName>
    <definedName name="BExD1MI40YRCBI7KT4S9YHQJUO06" localSheetId="11" hidden="1">#REF!</definedName>
    <definedName name="BExD1MI40YRCBI7KT4S9YHQJUO06" localSheetId="10" hidden="1">#REF!</definedName>
    <definedName name="BExD1MI40YRCBI7KT4S9YHQJUO06" localSheetId="9" hidden="1">#REF!</definedName>
    <definedName name="BExD1MI40YRCBI7KT4S9YHQJUO06" localSheetId="8" hidden="1">#REF!</definedName>
    <definedName name="BExD1MI40YRCBI7KT4S9YHQJUO06" localSheetId="7" hidden="1">#REF!</definedName>
    <definedName name="BExD1MI40YRCBI7KT4S9YHQJUO06" localSheetId="6" hidden="1">#REF!</definedName>
    <definedName name="BExD1MI40YRCBI7KT4S9YHQJUO06" localSheetId="3" hidden="1">#REF!</definedName>
    <definedName name="BExD1MI40YRCBI7KT4S9YHQJUO06" localSheetId="1" hidden="1">#REF!</definedName>
    <definedName name="BExD1MI40YRCBI7KT4S9YHQJUO06" hidden="1">#REF!</definedName>
    <definedName name="BExD1OAU9OXQAZA4D70HP72CU6GB" localSheetId="16" hidden="1">#REF!</definedName>
    <definedName name="BExD1OAU9OXQAZA4D70HP72CU6GB" localSheetId="15" hidden="1">#REF!</definedName>
    <definedName name="BExD1OAU9OXQAZA4D70HP72CU6GB" localSheetId="14" hidden="1">#REF!</definedName>
    <definedName name="BExD1OAU9OXQAZA4D70HP72CU6GB" localSheetId="13" hidden="1">#REF!</definedName>
    <definedName name="BExD1OAU9OXQAZA4D70HP72CU6GB" localSheetId="12" hidden="1">#REF!</definedName>
    <definedName name="BExD1OAU9OXQAZA4D70HP72CU6GB" localSheetId="11" hidden="1">#REF!</definedName>
    <definedName name="BExD1OAU9OXQAZA4D70HP72CU6GB" localSheetId="10" hidden="1">#REF!</definedName>
    <definedName name="BExD1OAU9OXQAZA4D70HP72CU6GB" localSheetId="9" hidden="1">#REF!</definedName>
    <definedName name="BExD1OAU9OXQAZA4D70HP72CU6GB" localSheetId="8" hidden="1">#REF!</definedName>
    <definedName name="BExD1OAU9OXQAZA4D70HP72CU6GB" localSheetId="7" hidden="1">#REF!</definedName>
    <definedName name="BExD1OAU9OXQAZA4D70HP72CU6GB" localSheetId="6" hidden="1">#REF!</definedName>
    <definedName name="BExD1OAU9OXQAZA4D70HP72CU6GB" localSheetId="3" hidden="1">#REF!</definedName>
    <definedName name="BExD1OAU9OXQAZA4D70HP72CU6GB" localSheetId="1" hidden="1">#REF!</definedName>
    <definedName name="BExD1OAU9OXQAZA4D70HP72CU6GB" hidden="1">#REF!</definedName>
    <definedName name="BExD1T8WPV0G6YOX7WMAIZD8XNBK" localSheetId="16" hidden="1">#REF!</definedName>
    <definedName name="BExD1T8WPV0G6YOX7WMAIZD8XNBK" localSheetId="15" hidden="1">#REF!</definedName>
    <definedName name="BExD1T8WPV0G6YOX7WMAIZD8XNBK" localSheetId="14" hidden="1">#REF!</definedName>
    <definedName name="BExD1T8WPV0G6YOX7WMAIZD8XNBK" localSheetId="13" hidden="1">#REF!</definedName>
    <definedName name="BExD1T8WPV0G6YOX7WMAIZD8XNBK" localSheetId="12" hidden="1">#REF!</definedName>
    <definedName name="BExD1T8WPV0G6YOX7WMAIZD8XNBK" localSheetId="11" hidden="1">#REF!</definedName>
    <definedName name="BExD1T8WPV0G6YOX7WMAIZD8XNBK" localSheetId="10" hidden="1">#REF!</definedName>
    <definedName name="BExD1T8WPV0G6YOX7WMAIZD8XNBK" localSheetId="9" hidden="1">#REF!</definedName>
    <definedName name="BExD1T8WPV0G6YOX7WMAIZD8XNBK" localSheetId="8" hidden="1">#REF!</definedName>
    <definedName name="BExD1T8WPV0G6YOX7WMAIZD8XNBK" localSheetId="7" hidden="1">#REF!</definedName>
    <definedName name="BExD1T8WPV0G6YOX7WMAIZD8XNBK" localSheetId="6" hidden="1">#REF!</definedName>
    <definedName name="BExD1T8WPV0G6YOX7WMAIZD8XNBK" localSheetId="3" hidden="1">#REF!</definedName>
    <definedName name="BExD1T8WPV0G6YOX7WMAIZD8XNBK" localSheetId="1" hidden="1">#REF!</definedName>
    <definedName name="BExD1T8WPV0G6YOX7WMAIZD8XNBK" hidden="1">#REF!</definedName>
    <definedName name="BExD1Y1JV61416YA1XRQHKWPZIE7" localSheetId="16" hidden="1">#REF!</definedName>
    <definedName name="BExD1Y1JV61416YA1XRQHKWPZIE7" localSheetId="15" hidden="1">#REF!</definedName>
    <definedName name="BExD1Y1JV61416YA1XRQHKWPZIE7" localSheetId="14" hidden="1">#REF!</definedName>
    <definedName name="BExD1Y1JV61416YA1XRQHKWPZIE7" localSheetId="13" hidden="1">#REF!</definedName>
    <definedName name="BExD1Y1JV61416YA1XRQHKWPZIE7" localSheetId="12" hidden="1">#REF!</definedName>
    <definedName name="BExD1Y1JV61416YA1XRQHKWPZIE7" localSheetId="11" hidden="1">#REF!</definedName>
    <definedName name="BExD1Y1JV61416YA1XRQHKWPZIE7" localSheetId="10" hidden="1">#REF!</definedName>
    <definedName name="BExD1Y1JV61416YA1XRQHKWPZIE7" localSheetId="9" hidden="1">#REF!</definedName>
    <definedName name="BExD1Y1JV61416YA1XRQHKWPZIE7" localSheetId="8" hidden="1">#REF!</definedName>
    <definedName name="BExD1Y1JV61416YA1XRQHKWPZIE7" localSheetId="7" hidden="1">#REF!</definedName>
    <definedName name="BExD1Y1JV61416YA1XRQHKWPZIE7" localSheetId="6" hidden="1">#REF!</definedName>
    <definedName name="BExD1Y1JV61416YA1XRQHKWPZIE7" localSheetId="3" hidden="1">#REF!</definedName>
    <definedName name="BExD1Y1JV61416YA1XRQHKWPZIE7" localSheetId="1" hidden="1">#REF!</definedName>
    <definedName name="BExD1Y1JV61416YA1XRQHKWPZIE7" hidden="1">#REF!</definedName>
    <definedName name="BExD2CFHIRMBKN5KXE5QP4XXEWFS" localSheetId="16" hidden="1">#REF!</definedName>
    <definedName name="BExD2CFHIRMBKN5KXE5QP4XXEWFS" localSheetId="15" hidden="1">#REF!</definedName>
    <definedName name="BExD2CFHIRMBKN5KXE5QP4XXEWFS" localSheetId="14" hidden="1">#REF!</definedName>
    <definedName name="BExD2CFHIRMBKN5KXE5QP4XXEWFS" localSheetId="13" hidden="1">#REF!</definedName>
    <definedName name="BExD2CFHIRMBKN5KXE5QP4XXEWFS" localSheetId="12" hidden="1">#REF!</definedName>
    <definedName name="BExD2CFHIRMBKN5KXE5QP4XXEWFS" localSheetId="11" hidden="1">#REF!</definedName>
    <definedName name="BExD2CFHIRMBKN5KXE5QP4XXEWFS" localSheetId="10" hidden="1">#REF!</definedName>
    <definedName name="BExD2CFHIRMBKN5KXE5QP4XXEWFS" localSheetId="9" hidden="1">#REF!</definedName>
    <definedName name="BExD2CFHIRMBKN5KXE5QP4XXEWFS" localSheetId="8" hidden="1">#REF!</definedName>
    <definedName name="BExD2CFHIRMBKN5KXE5QP4XXEWFS" localSheetId="7" hidden="1">#REF!</definedName>
    <definedName name="BExD2CFHIRMBKN5KXE5QP4XXEWFS" localSheetId="6" hidden="1">#REF!</definedName>
    <definedName name="BExD2CFHIRMBKN5KXE5QP4XXEWFS" localSheetId="3" hidden="1">#REF!</definedName>
    <definedName name="BExD2CFHIRMBKN5KXE5QP4XXEWFS" localSheetId="1" hidden="1">#REF!</definedName>
    <definedName name="BExD2CFHIRMBKN5KXE5QP4XXEWFS" hidden="1">#REF!</definedName>
    <definedName name="BExD2DMHH1HWXQ9W0YYMDP8AAX8Q" localSheetId="16" hidden="1">#REF!</definedName>
    <definedName name="BExD2DMHH1HWXQ9W0YYMDP8AAX8Q" localSheetId="15" hidden="1">#REF!</definedName>
    <definedName name="BExD2DMHH1HWXQ9W0YYMDP8AAX8Q" localSheetId="14" hidden="1">#REF!</definedName>
    <definedName name="BExD2DMHH1HWXQ9W0YYMDP8AAX8Q" localSheetId="13" hidden="1">#REF!</definedName>
    <definedName name="BExD2DMHH1HWXQ9W0YYMDP8AAX8Q" localSheetId="12" hidden="1">#REF!</definedName>
    <definedName name="BExD2DMHH1HWXQ9W0YYMDP8AAX8Q" localSheetId="11" hidden="1">#REF!</definedName>
    <definedName name="BExD2DMHH1HWXQ9W0YYMDP8AAX8Q" localSheetId="10" hidden="1">#REF!</definedName>
    <definedName name="BExD2DMHH1HWXQ9W0YYMDP8AAX8Q" localSheetId="9" hidden="1">#REF!</definedName>
    <definedName name="BExD2DMHH1HWXQ9W0YYMDP8AAX8Q" localSheetId="8" hidden="1">#REF!</definedName>
    <definedName name="BExD2DMHH1HWXQ9W0YYMDP8AAX8Q" localSheetId="7" hidden="1">#REF!</definedName>
    <definedName name="BExD2DMHH1HWXQ9W0YYMDP8AAX8Q" localSheetId="6" hidden="1">#REF!</definedName>
    <definedName name="BExD2DMHH1HWXQ9W0YYMDP8AAX8Q" localSheetId="3" hidden="1">#REF!</definedName>
    <definedName name="BExD2DMHH1HWXQ9W0YYMDP8AAX8Q" localSheetId="1" hidden="1">#REF!</definedName>
    <definedName name="BExD2DMHH1HWXQ9W0YYMDP8AAX8Q" hidden="1">#REF!</definedName>
    <definedName name="BExD2HTPC7IWBAU6OSQ67MQA8BYZ" localSheetId="16" hidden="1">#REF!</definedName>
    <definedName name="BExD2HTPC7IWBAU6OSQ67MQA8BYZ" localSheetId="15" hidden="1">#REF!</definedName>
    <definedName name="BExD2HTPC7IWBAU6OSQ67MQA8BYZ" localSheetId="14" hidden="1">#REF!</definedName>
    <definedName name="BExD2HTPC7IWBAU6OSQ67MQA8BYZ" localSheetId="13" hidden="1">#REF!</definedName>
    <definedName name="BExD2HTPC7IWBAU6OSQ67MQA8BYZ" localSheetId="12" hidden="1">#REF!</definedName>
    <definedName name="BExD2HTPC7IWBAU6OSQ67MQA8BYZ" localSheetId="11" hidden="1">#REF!</definedName>
    <definedName name="BExD2HTPC7IWBAU6OSQ67MQA8BYZ" localSheetId="10" hidden="1">#REF!</definedName>
    <definedName name="BExD2HTPC7IWBAU6OSQ67MQA8BYZ" localSheetId="9" hidden="1">#REF!</definedName>
    <definedName name="BExD2HTPC7IWBAU6OSQ67MQA8BYZ" localSheetId="8" hidden="1">#REF!</definedName>
    <definedName name="BExD2HTPC7IWBAU6OSQ67MQA8BYZ" localSheetId="7" hidden="1">#REF!</definedName>
    <definedName name="BExD2HTPC7IWBAU6OSQ67MQA8BYZ" localSheetId="6" hidden="1">#REF!</definedName>
    <definedName name="BExD2HTPC7IWBAU6OSQ67MQA8BYZ" localSheetId="3" hidden="1">#REF!</definedName>
    <definedName name="BExD2HTPC7IWBAU6OSQ67MQA8BYZ" localSheetId="1" hidden="1">#REF!</definedName>
    <definedName name="BExD2HTPC7IWBAU6OSQ67MQA8BYZ" hidden="1">#REF!</definedName>
    <definedName name="BExD2PWTVQ2CXNG6B7UDL8FIMXBH" localSheetId="16" hidden="1">#REF!</definedName>
    <definedName name="BExD2PWTVQ2CXNG6B7UDL8FIMXBH" localSheetId="15" hidden="1">#REF!</definedName>
    <definedName name="BExD2PWTVQ2CXNG6B7UDL8FIMXBH" localSheetId="14" hidden="1">#REF!</definedName>
    <definedName name="BExD2PWTVQ2CXNG6B7UDL8FIMXBH" localSheetId="13" hidden="1">#REF!</definedName>
    <definedName name="BExD2PWTVQ2CXNG6B7UDL8FIMXBH" localSheetId="12" hidden="1">#REF!</definedName>
    <definedName name="BExD2PWTVQ2CXNG6B7UDL8FIMXBH" localSheetId="11" hidden="1">#REF!</definedName>
    <definedName name="BExD2PWTVQ2CXNG6B7UDL8FIMXBH" localSheetId="10" hidden="1">#REF!</definedName>
    <definedName name="BExD2PWTVQ2CXNG6B7UDL8FIMXBH" localSheetId="9" hidden="1">#REF!</definedName>
    <definedName name="BExD2PWTVQ2CXNG6B7UDL8FIMXBH" localSheetId="8" hidden="1">#REF!</definedName>
    <definedName name="BExD2PWTVQ2CXNG6B7UDL8FIMXBH" localSheetId="7" hidden="1">#REF!</definedName>
    <definedName name="BExD2PWTVQ2CXNG6B7UDL8FIMXBH" localSheetId="6" hidden="1">#REF!</definedName>
    <definedName name="BExD2PWTVQ2CXNG6B7UDL8FIMXBH" localSheetId="3" hidden="1">#REF!</definedName>
    <definedName name="BExD2PWTVQ2CXNG6B7UDL8FIMXBH" localSheetId="1" hidden="1">#REF!</definedName>
    <definedName name="BExD2PWTVQ2CXNG6B7UDL8FIMXBH" hidden="1">#REF!</definedName>
    <definedName name="BExD2X9AQ03EX1AVVX44CXLXRPTI" localSheetId="16" hidden="1">#REF!</definedName>
    <definedName name="BExD2X9AQ03EX1AVVX44CXLXRPTI" localSheetId="15" hidden="1">#REF!</definedName>
    <definedName name="BExD2X9AQ03EX1AVVX44CXLXRPTI" localSheetId="14" hidden="1">#REF!</definedName>
    <definedName name="BExD2X9AQ03EX1AVVX44CXLXRPTI" localSheetId="13" hidden="1">#REF!</definedName>
    <definedName name="BExD2X9AQ03EX1AVVX44CXLXRPTI" localSheetId="12" hidden="1">#REF!</definedName>
    <definedName name="BExD2X9AQ03EX1AVVX44CXLXRPTI" localSheetId="11" hidden="1">#REF!</definedName>
    <definedName name="BExD2X9AQ03EX1AVVX44CXLXRPTI" localSheetId="10" hidden="1">#REF!</definedName>
    <definedName name="BExD2X9AQ03EX1AVVX44CXLXRPTI" localSheetId="9" hidden="1">#REF!</definedName>
    <definedName name="BExD2X9AQ03EX1AVVX44CXLXRPTI" localSheetId="8" hidden="1">#REF!</definedName>
    <definedName name="BExD2X9AQ03EX1AVVX44CXLXRPTI" localSheetId="7" hidden="1">#REF!</definedName>
    <definedName name="BExD2X9AQ03EX1AVVX44CXLXRPTI" localSheetId="6" hidden="1">#REF!</definedName>
    <definedName name="BExD2X9AQ03EX1AVVX44CXLXRPTI" localSheetId="3" hidden="1">#REF!</definedName>
    <definedName name="BExD2X9AQ03EX1AVVX44CXLXRPTI" localSheetId="1" hidden="1">#REF!</definedName>
    <definedName name="BExD2X9AQ03EX1AVVX44CXLXRPTI" hidden="1">#REF!</definedName>
    <definedName name="BExD2ZNL9MWJOEL2575KJZBDP2A6" localSheetId="16" hidden="1">#REF!</definedName>
    <definedName name="BExD2ZNL9MWJOEL2575KJZBDP2A6" localSheetId="15" hidden="1">#REF!</definedName>
    <definedName name="BExD2ZNL9MWJOEL2575KJZBDP2A6" localSheetId="14" hidden="1">#REF!</definedName>
    <definedName name="BExD2ZNL9MWJOEL2575KJZBDP2A6" localSheetId="13" hidden="1">#REF!</definedName>
    <definedName name="BExD2ZNL9MWJOEL2575KJZBDP2A6" localSheetId="12" hidden="1">#REF!</definedName>
    <definedName name="BExD2ZNL9MWJOEL2575KJZBDP2A6" localSheetId="11" hidden="1">#REF!</definedName>
    <definedName name="BExD2ZNL9MWJOEL2575KJZBDP2A6" localSheetId="10" hidden="1">#REF!</definedName>
    <definedName name="BExD2ZNL9MWJOEL2575KJZBDP2A6" localSheetId="9" hidden="1">#REF!</definedName>
    <definedName name="BExD2ZNL9MWJOEL2575KJZBDP2A6" localSheetId="8" hidden="1">#REF!</definedName>
    <definedName name="BExD2ZNL9MWJOEL2575KJZBDP2A6" localSheetId="7" hidden="1">#REF!</definedName>
    <definedName name="BExD2ZNL9MWJOEL2575KJZBDP2A6" localSheetId="6" hidden="1">#REF!</definedName>
    <definedName name="BExD2ZNL9MWJOEL2575KJZBDP2A6" localSheetId="3" hidden="1">#REF!</definedName>
    <definedName name="BExD2ZNL9MWJOEL2575KJZBDP2A6" localSheetId="1" hidden="1">#REF!</definedName>
    <definedName name="BExD2ZNL9MWJOEL2575KJZBDP2A6" hidden="1">#REF!</definedName>
    <definedName name="BExD34G79JRMB8BZRVN81P1H9MSB" localSheetId="16" hidden="1">#REF!</definedName>
    <definedName name="BExD34G79JRMB8BZRVN81P1H9MSB" localSheetId="15" hidden="1">#REF!</definedName>
    <definedName name="BExD34G79JRMB8BZRVN81P1H9MSB" localSheetId="14" hidden="1">#REF!</definedName>
    <definedName name="BExD34G79JRMB8BZRVN81P1H9MSB" localSheetId="13" hidden="1">#REF!</definedName>
    <definedName name="BExD34G79JRMB8BZRVN81P1H9MSB" localSheetId="12" hidden="1">#REF!</definedName>
    <definedName name="BExD34G79JRMB8BZRVN81P1H9MSB" localSheetId="11" hidden="1">#REF!</definedName>
    <definedName name="BExD34G79JRMB8BZRVN81P1H9MSB" localSheetId="10" hidden="1">#REF!</definedName>
    <definedName name="BExD34G79JRMB8BZRVN81P1H9MSB" localSheetId="9" hidden="1">#REF!</definedName>
    <definedName name="BExD34G79JRMB8BZRVN81P1H9MSB" localSheetId="8" hidden="1">#REF!</definedName>
    <definedName name="BExD34G79JRMB8BZRVN81P1H9MSB" localSheetId="7" hidden="1">#REF!</definedName>
    <definedName name="BExD34G79JRMB8BZRVN81P1H9MSB" localSheetId="6" hidden="1">#REF!</definedName>
    <definedName name="BExD34G79JRMB8BZRVN81P1H9MSB" localSheetId="3" hidden="1">#REF!</definedName>
    <definedName name="BExD34G79JRMB8BZRVN81P1H9MSB" localSheetId="1" hidden="1">#REF!</definedName>
    <definedName name="BExD34G79JRMB8BZRVN81P1H9MSB" hidden="1">#REF!</definedName>
    <definedName name="BExD35CL2NULPPEHAM954ETQIJA2" localSheetId="16" hidden="1">#REF!</definedName>
    <definedName name="BExD35CL2NULPPEHAM954ETQIJA2" localSheetId="15" hidden="1">#REF!</definedName>
    <definedName name="BExD35CL2NULPPEHAM954ETQIJA2" localSheetId="14" hidden="1">#REF!</definedName>
    <definedName name="BExD35CL2NULPPEHAM954ETQIJA2" localSheetId="13" hidden="1">#REF!</definedName>
    <definedName name="BExD35CL2NULPPEHAM954ETQIJA2" localSheetId="12" hidden="1">#REF!</definedName>
    <definedName name="BExD35CL2NULPPEHAM954ETQIJA2" localSheetId="11" hidden="1">#REF!</definedName>
    <definedName name="BExD35CL2NULPPEHAM954ETQIJA2" localSheetId="10" hidden="1">#REF!</definedName>
    <definedName name="BExD35CL2NULPPEHAM954ETQIJA2" localSheetId="9" hidden="1">#REF!</definedName>
    <definedName name="BExD35CL2NULPPEHAM954ETQIJA2" localSheetId="8" hidden="1">#REF!</definedName>
    <definedName name="BExD35CL2NULPPEHAM954ETQIJA2" localSheetId="7" hidden="1">#REF!</definedName>
    <definedName name="BExD35CL2NULPPEHAM954ETQIJA2" localSheetId="6" hidden="1">#REF!</definedName>
    <definedName name="BExD35CL2NULPPEHAM954ETQIJA2" localSheetId="3" hidden="1">#REF!</definedName>
    <definedName name="BExD35CL2NULPPEHAM954ETQIJA2" localSheetId="1" hidden="1">#REF!</definedName>
    <definedName name="BExD35CL2NULPPEHAM954ETQIJA2" hidden="1">#REF!</definedName>
    <definedName name="BExD363H2VGFIQUCE6LS4AC5J0ZT" localSheetId="16" hidden="1">#REF!</definedName>
    <definedName name="BExD363H2VGFIQUCE6LS4AC5J0ZT" localSheetId="15" hidden="1">#REF!</definedName>
    <definedName name="BExD363H2VGFIQUCE6LS4AC5J0ZT" localSheetId="14" hidden="1">#REF!</definedName>
    <definedName name="BExD363H2VGFIQUCE6LS4AC5J0ZT" localSheetId="13" hidden="1">#REF!</definedName>
    <definedName name="BExD363H2VGFIQUCE6LS4AC5J0ZT" localSheetId="12" hidden="1">#REF!</definedName>
    <definedName name="BExD363H2VGFIQUCE6LS4AC5J0ZT" localSheetId="11" hidden="1">#REF!</definedName>
    <definedName name="BExD363H2VGFIQUCE6LS4AC5J0ZT" localSheetId="10" hidden="1">#REF!</definedName>
    <definedName name="BExD363H2VGFIQUCE6LS4AC5J0ZT" localSheetId="9" hidden="1">#REF!</definedName>
    <definedName name="BExD363H2VGFIQUCE6LS4AC5J0ZT" localSheetId="8" hidden="1">#REF!</definedName>
    <definedName name="BExD363H2VGFIQUCE6LS4AC5J0ZT" localSheetId="7" hidden="1">#REF!</definedName>
    <definedName name="BExD363H2VGFIQUCE6LS4AC5J0ZT" localSheetId="6" hidden="1">#REF!</definedName>
    <definedName name="BExD363H2VGFIQUCE6LS4AC5J0ZT" localSheetId="3" hidden="1">#REF!</definedName>
    <definedName name="BExD363H2VGFIQUCE6LS4AC5J0ZT" localSheetId="1" hidden="1">#REF!</definedName>
    <definedName name="BExD363H2VGFIQUCE6LS4AC5J0ZT" hidden="1">#REF!</definedName>
    <definedName name="BExD3A588E939V61P1XEW0FI5Q0S" localSheetId="16" hidden="1">#REF!</definedName>
    <definedName name="BExD3A588E939V61P1XEW0FI5Q0S" localSheetId="15" hidden="1">#REF!</definedName>
    <definedName name="BExD3A588E939V61P1XEW0FI5Q0S" localSheetId="14" hidden="1">#REF!</definedName>
    <definedName name="BExD3A588E939V61P1XEW0FI5Q0S" localSheetId="13" hidden="1">#REF!</definedName>
    <definedName name="BExD3A588E939V61P1XEW0FI5Q0S" localSheetId="12" hidden="1">#REF!</definedName>
    <definedName name="BExD3A588E939V61P1XEW0FI5Q0S" localSheetId="11" hidden="1">#REF!</definedName>
    <definedName name="BExD3A588E939V61P1XEW0FI5Q0S" localSheetId="10" hidden="1">#REF!</definedName>
    <definedName name="BExD3A588E939V61P1XEW0FI5Q0S" localSheetId="9" hidden="1">#REF!</definedName>
    <definedName name="BExD3A588E939V61P1XEW0FI5Q0S" localSheetId="8" hidden="1">#REF!</definedName>
    <definedName name="BExD3A588E939V61P1XEW0FI5Q0S" localSheetId="7" hidden="1">#REF!</definedName>
    <definedName name="BExD3A588E939V61P1XEW0FI5Q0S" localSheetId="6" hidden="1">#REF!</definedName>
    <definedName name="BExD3A588E939V61P1XEW0FI5Q0S" localSheetId="3" hidden="1">#REF!</definedName>
    <definedName name="BExD3A588E939V61P1XEW0FI5Q0S" localSheetId="1" hidden="1">#REF!</definedName>
    <definedName name="BExD3A588E939V61P1XEW0FI5Q0S" hidden="1">#REF!</definedName>
    <definedName name="BExD3CJJDKVR9M18XI3WDZH80WL6" localSheetId="16" hidden="1">#REF!</definedName>
    <definedName name="BExD3CJJDKVR9M18XI3WDZH80WL6" localSheetId="15" hidden="1">#REF!</definedName>
    <definedName name="BExD3CJJDKVR9M18XI3WDZH80WL6" localSheetId="14" hidden="1">#REF!</definedName>
    <definedName name="BExD3CJJDKVR9M18XI3WDZH80WL6" localSheetId="13" hidden="1">#REF!</definedName>
    <definedName name="BExD3CJJDKVR9M18XI3WDZH80WL6" localSheetId="12" hidden="1">#REF!</definedName>
    <definedName name="BExD3CJJDKVR9M18XI3WDZH80WL6" localSheetId="11" hidden="1">#REF!</definedName>
    <definedName name="BExD3CJJDKVR9M18XI3WDZH80WL6" localSheetId="10" hidden="1">#REF!</definedName>
    <definedName name="BExD3CJJDKVR9M18XI3WDZH80WL6" localSheetId="9" hidden="1">#REF!</definedName>
    <definedName name="BExD3CJJDKVR9M18XI3WDZH80WL6" localSheetId="8" hidden="1">#REF!</definedName>
    <definedName name="BExD3CJJDKVR9M18XI3WDZH80WL6" localSheetId="7" hidden="1">#REF!</definedName>
    <definedName name="BExD3CJJDKVR9M18XI3WDZH80WL6" localSheetId="6" hidden="1">#REF!</definedName>
    <definedName name="BExD3CJJDKVR9M18XI3WDZH80WL6" localSheetId="3" hidden="1">#REF!</definedName>
    <definedName name="BExD3CJJDKVR9M18XI3WDZH80WL6" localSheetId="1" hidden="1">#REF!</definedName>
    <definedName name="BExD3CJJDKVR9M18XI3WDZH80WL6" hidden="1">#REF!</definedName>
    <definedName name="BExD3ESD9WYJIB3TRDPJ1CKXRAVL" localSheetId="16" hidden="1">#REF!</definedName>
    <definedName name="BExD3ESD9WYJIB3TRDPJ1CKXRAVL" localSheetId="15" hidden="1">#REF!</definedName>
    <definedName name="BExD3ESD9WYJIB3TRDPJ1CKXRAVL" localSheetId="14" hidden="1">#REF!</definedName>
    <definedName name="BExD3ESD9WYJIB3TRDPJ1CKXRAVL" localSheetId="13" hidden="1">#REF!</definedName>
    <definedName name="BExD3ESD9WYJIB3TRDPJ1CKXRAVL" localSheetId="12" hidden="1">#REF!</definedName>
    <definedName name="BExD3ESD9WYJIB3TRDPJ1CKXRAVL" localSheetId="11" hidden="1">#REF!</definedName>
    <definedName name="BExD3ESD9WYJIB3TRDPJ1CKXRAVL" localSheetId="10" hidden="1">#REF!</definedName>
    <definedName name="BExD3ESD9WYJIB3TRDPJ1CKXRAVL" localSheetId="9" hidden="1">#REF!</definedName>
    <definedName name="BExD3ESD9WYJIB3TRDPJ1CKXRAVL" localSheetId="8" hidden="1">#REF!</definedName>
    <definedName name="BExD3ESD9WYJIB3TRDPJ1CKXRAVL" localSheetId="7" hidden="1">#REF!</definedName>
    <definedName name="BExD3ESD9WYJIB3TRDPJ1CKXRAVL" localSheetId="6" hidden="1">#REF!</definedName>
    <definedName name="BExD3ESD9WYJIB3TRDPJ1CKXRAVL" localSheetId="3" hidden="1">#REF!</definedName>
    <definedName name="BExD3ESD9WYJIB3TRDPJ1CKXRAVL" localSheetId="1" hidden="1">#REF!</definedName>
    <definedName name="BExD3ESD9WYJIB3TRDPJ1CKXRAVL" hidden="1">#REF!</definedName>
    <definedName name="BExD3F368X5S25MWSUNIV57RDB57" localSheetId="16" hidden="1">#REF!</definedName>
    <definedName name="BExD3F368X5S25MWSUNIV57RDB57" localSheetId="15" hidden="1">#REF!</definedName>
    <definedName name="BExD3F368X5S25MWSUNIV57RDB57" localSheetId="14" hidden="1">#REF!</definedName>
    <definedName name="BExD3F368X5S25MWSUNIV57RDB57" localSheetId="13" hidden="1">#REF!</definedName>
    <definedName name="BExD3F368X5S25MWSUNIV57RDB57" localSheetId="12" hidden="1">#REF!</definedName>
    <definedName name="BExD3F368X5S25MWSUNIV57RDB57" localSheetId="11" hidden="1">#REF!</definedName>
    <definedName name="BExD3F368X5S25MWSUNIV57RDB57" localSheetId="10" hidden="1">#REF!</definedName>
    <definedName name="BExD3F368X5S25MWSUNIV57RDB57" localSheetId="9" hidden="1">#REF!</definedName>
    <definedName name="BExD3F368X5S25MWSUNIV57RDB57" localSheetId="8" hidden="1">#REF!</definedName>
    <definedName name="BExD3F368X5S25MWSUNIV57RDB57" localSheetId="7" hidden="1">#REF!</definedName>
    <definedName name="BExD3F368X5S25MWSUNIV57RDB57" localSheetId="6" hidden="1">#REF!</definedName>
    <definedName name="BExD3F368X5S25MWSUNIV57RDB57" localSheetId="3" hidden="1">#REF!</definedName>
    <definedName name="BExD3F368X5S25MWSUNIV57RDB57" localSheetId="1" hidden="1">#REF!</definedName>
    <definedName name="BExD3F368X5S25MWSUNIV57RDB57" hidden="1">#REF!</definedName>
    <definedName name="BExD3I8JTNF4LTMFY6GRVDJ6VLGG" localSheetId="16" hidden="1">#REF!</definedName>
    <definedName name="BExD3I8JTNF4LTMFY6GRVDJ6VLGG" localSheetId="15" hidden="1">#REF!</definedName>
    <definedName name="BExD3I8JTNF4LTMFY6GRVDJ6VLGG" localSheetId="14" hidden="1">#REF!</definedName>
    <definedName name="BExD3I8JTNF4LTMFY6GRVDJ6VLGG" localSheetId="13" hidden="1">#REF!</definedName>
    <definedName name="BExD3I8JTNF4LTMFY6GRVDJ6VLGG" localSheetId="12" hidden="1">#REF!</definedName>
    <definedName name="BExD3I8JTNF4LTMFY6GRVDJ6VLGG" localSheetId="11" hidden="1">#REF!</definedName>
    <definedName name="BExD3I8JTNF4LTMFY6GRVDJ6VLGG" localSheetId="10" hidden="1">#REF!</definedName>
    <definedName name="BExD3I8JTNF4LTMFY6GRVDJ6VLGG" localSheetId="9" hidden="1">#REF!</definedName>
    <definedName name="BExD3I8JTNF4LTMFY6GRVDJ6VLGG" localSheetId="8" hidden="1">#REF!</definedName>
    <definedName name="BExD3I8JTNF4LTMFY6GRVDJ6VLGG" localSheetId="7" hidden="1">#REF!</definedName>
    <definedName name="BExD3I8JTNF4LTMFY6GRVDJ6VLGG" localSheetId="6" hidden="1">#REF!</definedName>
    <definedName name="BExD3I8JTNF4LTMFY6GRVDJ6VLGG" localSheetId="3" hidden="1">#REF!</definedName>
    <definedName name="BExD3I8JTNF4LTMFY6GRVDJ6VLGG" localSheetId="1" hidden="1">#REF!</definedName>
    <definedName name="BExD3I8JTNF4LTMFY6GRVDJ6VLGG" hidden="1">#REF!</definedName>
    <definedName name="BExD3IJ5IT335SOSNV9L85WKAOSI" localSheetId="16" hidden="1">#REF!</definedName>
    <definedName name="BExD3IJ5IT335SOSNV9L85WKAOSI" localSheetId="15" hidden="1">#REF!</definedName>
    <definedName name="BExD3IJ5IT335SOSNV9L85WKAOSI" localSheetId="14" hidden="1">#REF!</definedName>
    <definedName name="BExD3IJ5IT335SOSNV9L85WKAOSI" localSheetId="13" hidden="1">#REF!</definedName>
    <definedName name="BExD3IJ5IT335SOSNV9L85WKAOSI" localSheetId="12" hidden="1">#REF!</definedName>
    <definedName name="BExD3IJ5IT335SOSNV9L85WKAOSI" localSheetId="11" hidden="1">#REF!</definedName>
    <definedName name="BExD3IJ5IT335SOSNV9L85WKAOSI" localSheetId="10" hidden="1">#REF!</definedName>
    <definedName name="BExD3IJ5IT335SOSNV9L85WKAOSI" localSheetId="9" hidden="1">#REF!</definedName>
    <definedName name="BExD3IJ5IT335SOSNV9L85WKAOSI" localSheetId="8" hidden="1">#REF!</definedName>
    <definedName name="BExD3IJ5IT335SOSNV9L85WKAOSI" localSheetId="7" hidden="1">#REF!</definedName>
    <definedName name="BExD3IJ5IT335SOSNV9L85WKAOSI" localSheetId="6" hidden="1">#REF!</definedName>
    <definedName name="BExD3IJ5IT335SOSNV9L85WKAOSI" localSheetId="3" hidden="1">#REF!</definedName>
    <definedName name="BExD3IJ5IT335SOSNV9L85WKAOSI" localSheetId="1" hidden="1">#REF!</definedName>
    <definedName name="BExD3IJ5IT335SOSNV9L85WKAOSI" hidden="1">#REF!</definedName>
    <definedName name="BExD3KBVUY57GMMQTOFEU6S6G1AY" localSheetId="16" hidden="1">#REF!</definedName>
    <definedName name="BExD3KBVUY57GMMQTOFEU6S6G1AY" localSheetId="15" hidden="1">#REF!</definedName>
    <definedName name="BExD3KBVUY57GMMQTOFEU6S6G1AY" localSheetId="14" hidden="1">#REF!</definedName>
    <definedName name="BExD3KBVUY57GMMQTOFEU6S6G1AY" localSheetId="13" hidden="1">#REF!</definedName>
    <definedName name="BExD3KBVUY57GMMQTOFEU6S6G1AY" localSheetId="12" hidden="1">#REF!</definedName>
    <definedName name="BExD3KBVUY57GMMQTOFEU6S6G1AY" localSheetId="11" hidden="1">#REF!</definedName>
    <definedName name="BExD3KBVUY57GMMQTOFEU6S6G1AY" localSheetId="10" hidden="1">#REF!</definedName>
    <definedName name="BExD3KBVUY57GMMQTOFEU6S6G1AY" localSheetId="9" hidden="1">#REF!</definedName>
    <definedName name="BExD3KBVUY57GMMQTOFEU6S6G1AY" localSheetId="8" hidden="1">#REF!</definedName>
    <definedName name="BExD3KBVUY57GMMQTOFEU6S6G1AY" localSheetId="7" hidden="1">#REF!</definedName>
    <definedName name="BExD3KBVUY57GMMQTOFEU6S6G1AY" localSheetId="6" hidden="1">#REF!</definedName>
    <definedName name="BExD3KBVUY57GMMQTOFEU6S6G1AY" localSheetId="3" hidden="1">#REF!</definedName>
    <definedName name="BExD3KBVUY57GMMQTOFEU6S6G1AY" localSheetId="1" hidden="1">#REF!</definedName>
    <definedName name="BExD3KBVUY57GMMQTOFEU6S6G1AY" hidden="1">#REF!</definedName>
    <definedName name="BExD3NMR7AW2Z6V8SC79VQR37NA6" localSheetId="16" hidden="1">#REF!</definedName>
    <definedName name="BExD3NMR7AW2Z6V8SC79VQR37NA6" localSheetId="15" hidden="1">#REF!</definedName>
    <definedName name="BExD3NMR7AW2Z6V8SC79VQR37NA6" localSheetId="14" hidden="1">#REF!</definedName>
    <definedName name="BExD3NMR7AW2Z6V8SC79VQR37NA6" localSheetId="13" hidden="1">#REF!</definedName>
    <definedName name="BExD3NMR7AW2Z6V8SC79VQR37NA6" localSheetId="12" hidden="1">#REF!</definedName>
    <definedName name="BExD3NMR7AW2Z6V8SC79VQR37NA6" localSheetId="11" hidden="1">#REF!</definedName>
    <definedName name="BExD3NMR7AW2Z6V8SC79VQR37NA6" localSheetId="10" hidden="1">#REF!</definedName>
    <definedName name="BExD3NMR7AW2Z6V8SC79VQR37NA6" localSheetId="9" hidden="1">#REF!</definedName>
    <definedName name="BExD3NMR7AW2Z6V8SC79VQR37NA6" localSheetId="8" hidden="1">#REF!</definedName>
    <definedName name="BExD3NMR7AW2Z6V8SC79VQR37NA6" localSheetId="7" hidden="1">#REF!</definedName>
    <definedName name="BExD3NMR7AW2Z6V8SC79VQR37NA6" localSheetId="6" hidden="1">#REF!</definedName>
    <definedName name="BExD3NMR7AW2Z6V8SC79VQR37NA6" localSheetId="3" hidden="1">#REF!</definedName>
    <definedName name="BExD3NMR7AW2Z6V8SC79VQR37NA6" localSheetId="1" hidden="1">#REF!</definedName>
    <definedName name="BExD3NMR7AW2Z6V8SC79VQR37NA6" hidden="1">#REF!</definedName>
    <definedName name="BExD3QXA2UQ2W4N7NYLUEOG40BZB" localSheetId="16" hidden="1">#REF!</definedName>
    <definedName name="BExD3QXA2UQ2W4N7NYLUEOG40BZB" localSheetId="15" hidden="1">#REF!</definedName>
    <definedName name="BExD3QXA2UQ2W4N7NYLUEOG40BZB" localSheetId="14" hidden="1">#REF!</definedName>
    <definedName name="BExD3QXA2UQ2W4N7NYLUEOG40BZB" localSheetId="13" hidden="1">#REF!</definedName>
    <definedName name="BExD3QXA2UQ2W4N7NYLUEOG40BZB" localSheetId="12" hidden="1">#REF!</definedName>
    <definedName name="BExD3QXA2UQ2W4N7NYLUEOG40BZB" localSheetId="11" hidden="1">#REF!</definedName>
    <definedName name="BExD3QXA2UQ2W4N7NYLUEOG40BZB" localSheetId="10" hidden="1">#REF!</definedName>
    <definedName name="BExD3QXA2UQ2W4N7NYLUEOG40BZB" localSheetId="9" hidden="1">#REF!</definedName>
    <definedName name="BExD3QXA2UQ2W4N7NYLUEOG40BZB" localSheetId="8" hidden="1">#REF!</definedName>
    <definedName name="BExD3QXA2UQ2W4N7NYLUEOG40BZB" localSheetId="7" hidden="1">#REF!</definedName>
    <definedName name="BExD3QXA2UQ2W4N7NYLUEOG40BZB" localSheetId="6" hidden="1">#REF!</definedName>
    <definedName name="BExD3QXA2UQ2W4N7NYLUEOG40BZB" localSheetId="3" hidden="1">#REF!</definedName>
    <definedName name="BExD3QXA2UQ2W4N7NYLUEOG40BZB" localSheetId="1" hidden="1">#REF!</definedName>
    <definedName name="BExD3QXA2UQ2W4N7NYLUEOG40BZB" hidden="1">#REF!</definedName>
    <definedName name="BExD3U2N041TEJ7GCN005UTPHNXY" localSheetId="16" hidden="1">#REF!</definedName>
    <definedName name="BExD3U2N041TEJ7GCN005UTPHNXY" localSheetId="15" hidden="1">#REF!</definedName>
    <definedName name="BExD3U2N041TEJ7GCN005UTPHNXY" localSheetId="14" hidden="1">#REF!</definedName>
    <definedName name="BExD3U2N041TEJ7GCN005UTPHNXY" localSheetId="13" hidden="1">#REF!</definedName>
    <definedName name="BExD3U2N041TEJ7GCN005UTPHNXY" localSheetId="12" hidden="1">#REF!</definedName>
    <definedName name="BExD3U2N041TEJ7GCN005UTPHNXY" localSheetId="11" hidden="1">#REF!</definedName>
    <definedName name="BExD3U2N041TEJ7GCN005UTPHNXY" localSheetId="10" hidden="1">#REF!</definedName>
    <definedName name="BExD3U2N041TEJ7GCN005UTPHNXY" localSheetId="9" hidden="1">#REF!</definedName>
    <definedName name="BExD3U2N041TEJ7GCN005UTPHNXY" localSheetId="8" hidden="1">#REF!</definedName>
    <definedName name="BExD3U2N041TEJ7GCN005UTPHNXY" localSheetId="7" hidden="1">#REF!</definedName>
    <definedName name="BExD3U2N041TEJ7GCN005UTPHNXY" localSheetId="6" hidden="1">#REF!</definedName>
    <definedName name="BExD3U2N041TEJ7GCN005UTPHNXY" localSheetId="3" hidden="1">#REF!</definedName>
    <definedName name="BExD3U2N041TEJ7GCN005UTPHNXY" localSheetId="1" hidden="1">#REF!</definedName>
    <definedName name="BExD3U2N041TEJ7GCN005UTPHNXY" hidden="1">#REF!</definedName>
    <definedName name="BExD3VPY5VEI1LLQ4I16T16251DT" localSheetId="16" hidden="1">#REF!</definedName>
    <definedName name="BExD3VPY5VEI1LLQ4I16T16251DT" localSheetId="15" hidden="1">#REF!</definedName>
    <definedName name="BExD3VPY5VEI1LLQ4I16T16251DT" localSheetId="14" hidden="1">#REF!</definedName>
    <definedName name="BExD3VPY5VEI1LLQ4I16T16251DT" localSheetId="13" hidden="1">#REF!</definedName>
    <definedName name="BExD3VPY5VEI1LLQ4I16T16251DT" localSheetId="12" hidden="1">#REF!</definedName>
    <definedName name="BExD3VPY5VEI1LLQ4I16T16251DT" localSheetId="11" hidden="1">#REF!</definedName>
    <definedName name="BExD3VPY5VEI1LLQ4I16T16251DT" localSheetId="10" hidden="1">#REF!</definedName>
    <definedName name="BExD3VPY5VEI1LLQ4I16T16251DT" localSheetId="9" hidden="1">#REF!</definedName>
    <definedName name="BExD3VPY5VEI1LLQ4I16T16251DT" localSheetId="8" hidden="1">#REF!</definedName>
    <definedName name="BExD3VPY5VEI1LLQ4I16T16251DT" localSheetId="7" hidden="1">#REF!</definedName>
    <definedName name="BExD3VPY5VEI1LLQ4I16T16251DT" localSheetId="6" hidden="1">#REF!</definedName>
    <definedName name="BExD3VPY5VEI1LLQ4I16T16251DT" localSheetId="3" hidden="1">#REF!</definedName>
    <definedName name="BExD3VPY5VEI1LLQ4I16T16251DT" localSheetId="1" hidden="1">#REF!</definedName>
    <definedName name="BExD3VPY5VEI1LLQ4I16T16251DT" hidden="1">#REF!</definedName>
    <definedName name="BExD3XIUEZZ1KIHV7CPS7DKUGIN8" localSheetId="16" hidden="1">#REF!</definedName>
    <definedName name="BExD3XIUEZZ1KIHV7CPS7DKUGIN8" localSheetId="15" hidden="1">#REF!</definedName>
    <definedName name="BExD3XIUEZZ1KIHV7CPS7DKUGIN8" localSheetId="14" hidden="1">#REF!</definedName>
    <definedName name="BExD3XIUEZZ1KIHV7CPS7DKUGIN8" localSheetId="13" hidden="1">#REF!</definedName>
    <definedName name="BExD3XIUEZZ1KIHV7CPS7DKUGIN8" localSheetId="12" hidden="1">#REF!</definedName>
    <definedName name="BExD3XIUEZZ1KIHV7CPS7DKUGIN8" localSheetId="11" hidden="1">#REF!</definedName>
    <definedName name="BExD3XIUEZZ1KIHV7CPS7DKUGIN8" localSheetId="10" hidden="1">#REF!</definedName>
    <definedName name="BExD3XIUEZZ1KIHV7CPS7DKUGIN8" localSheetId="9" hidden="1">#REF!</definedName>
    <definedName name="BExD3XIUEZZ1KIHV7CPS7DKUGIN8" localSheetId="8" hidden="1">#REF!</definedName>
    <definedName name="BExD3XIUEZZ1KIHV7CPS7DKUGIN8" localSheetId="7" hidden="1">#REF!</definedName>
    <definedName name="BExD3XIUEZZ1KIHV7CPS7DKUGIN8" localSheetId="6" hidden="1">#REF!</definedName>
    <definedName name="BExD3XIUEZZ1KIHV7CPS7DKUGIN8" localSheetId="3" hidden="1">#REF!</definedName>
    <definedName name="BExD3XIUEZZ1KIHV7CPS7DKUGIN8" localSheetId="1" hidden="1">#REF!</definedName>
    <definedName name="BExD3XIUEZZ1KIHV7CPS7DKUGIN8" hidden="1">#REF!</definedName>
    <definedName name="BExD40O0CFTNJFOFMMM1KH0P7BUI" localSheetId="16" hidden="1">#REF!</definedName>
    <definedName name="BExD40O0CFTNJFOFMMM1KH0P7BUI" localSheetId="15" hidden="1">#REF!</definedName>
    <definedName name="BExD40O0CFTNJFOFMMM1KH0P7BUI" localSheetId="14" hidden="1">#REF!</definedName>
    <definedName name="BExD40O0CFTNJFOFMMM1KH0P7BUI" localSheetId="13" hidden="1">#REF!</definedName>
    <definedName name="BExD40O0CFTNJFOFMMM1KH0P7BUI" localSheetId="12" hidden="1">#REF!</definedName>
    <definedName name="BExD40O0CFTNJFOFMMM1KH0P7BUI" localSheetId="11" hidden="1">#REF!</definedName>
    <definedName name="BExD40O0CFTNJFOFMMM1KH0P7BUI" localSheetId="10" hidden="1">#REF!</definedName>
    <definedName name="BExD40O0CFTNJFOFMMM1KH0P7BUI" localSheetId="9" hidden="1">#REF!</definedName>
    <definedName name="BExD40O0CFTNJFOFMMM1KH0P7BUI" localSheetId="8" hidden="1">#REF!</definedName>
    <definedName name="BExD40O0CFTNJFOFMMM1KH0P7BUI" localSheetId="7" hidden="1">#REF!</definedName>
    <definedName name="BExD40O0CFTNJFOFMMM1KH0P7BUI" localSheetId="6" hidden="1">#REF!</definedName>
    <definedName name="BExD40O0CFTNJFOFMMM1KH0P7BUI" localSheetId="3" hidden="1">#REF!</definedName>
    <definedName name="BExD40O0CFTNJFOFMMM1KH0P7BUI" localSheetId="1" hidden="1">#REF!</definedName>
    <definedName name="BExD40O0CFTNJFOFMMM1KH0P7BUI" hidden="1">#REF!</definedName>
    <definedName name="BExD47UYINTJY1PDIW2S1FZ8ZMIO" localSheetId="16" hidden="1">#REF!</definedName>
    <definedName name="BExD47UYINTJY1PDIW2S1FZ8ZMIO" localSheetId="15" hidden="1">#REF!</definedName>
    <definedName name="BExD47UYINTJY1PDIW2S1FZ8ZMIO" localSheetId="14" hidden="1">#REF!</definedName>
    <definedName name="BExD47UYINTJY1PDIW2S1FZ8ZMIO" localSheetId="13" hidden="1">#REF!</definedName>
    <definedName name="BExD47UYINTJY1PDIW2S1FZ8ZMIO" localSheetId="12" hidden="1">#REF!</definedName>
    <definedName name="BExD47UYINTJY1PDIW2S1FZ8ZMIO" localSheetId="11" hidden="1">#REF!</definedName>
    <definedName name="BExD47UYINTJY1PDIW2S1FZ8ZMIO" localSheetId="10" hidden="1">#REF!</definedName>
    <definedName name="BExD47UYINTJY1PDIW2S1FZ8ZMIO" localSheetId="9" hidden="1">#REF!</definedName>
    <definedName name="BExD47UYINTJY1PDIW2S1FZ8ZMIO" localSheetId="8" hidden="1">#REF!</definedName>
    <definedName name="BExD47UYINTJY1PDIW2S1FZ8ZMIO" localSheetId="7" hidden="1">#REF!</definedName>
    <definedName name="BExD47UYINTJY1PDIW2S1FZ8ZMIO" localSheetId="6" hidden="1">#REF!</definedName>
    <definedName name="BExD47UYINTJY1PDIW2S1FZ8ZMIO" localSheetId="3" hidden="1">#REF!</definedName>
    <definedName name="BExD47UYINTJY1PDIW2S1FZ8ZMIO" localSheetId="1" hidden="1">#REF!</definedName>
    <definedName name="BExD47UYINTJY1PDIW2S1FZ8ZMIO" hidden="1">#REF!</definedName>
    <definedName name="BExD4BR9HJ3MWWZ5KLVZWX9FJAUS" localSheetId="16" hidden="1">#REF!</definedName>
    <definedName name="BExD4BR9HJ3MWWZ5KLVZWX9FJAUS" localSheetId="15" hidden="1">#REF!</definedName>
    <definedName name="BExD4BR9HJ3MWWZ5KLVZWX9FJAUS" localSheetId="14" hidden="1">#REF!</definedName>
    <definedName name="BExD4BR9HJ3MWWZ5KLVZWX9FJAUS" localSheetId="13" hidden="1">#REF!</definedName>
    <definedName name="BExD4BR9HJ3MWWZ5KLVZWX9FJAUS" localSheetId="12" hidden="1">#REF!</definedName>
    <definedName name="BExD4BR9HJ3MWWZ5KLVZWX9FJAUS" localSheetId="11" hidden="1">#REF!</definedName>
    <definedName name="BExD4BR9HJ3MWWZ5KLVZWX9FJAUS" localSheetId="10" hidden="1">#REF!</definedName>
    <definedName name="BExD4BR9HJ3MWWZ5KLVZWX9FJAUS" localSheetId="9" hidden="1">#REF!</definedName>
    <definedName name="BExD4BR9HJ3MWWZ5KLVZWX9FJAUS" localSheetId="8" hidden="1">#REF!</definedName>
    <definedName name="BExD4BR9HJ3MWWZ5KLVZWX9FJAUS" localSheetId="7" hidden="1">#REF!</definedName>
    <definedName name="BExD4BR9HJ3MWWZ5KLVZWX9FJAUS" localSheetId="6" hidden="1">#REF!</definedName>
    <definedName name="BExD4BR9HJ3MWWZ5KLVZWX9FJAUS" localSheetId="3" hidden="1">#REF!</definedName>
    <definedName name="BExD4BR9HJ3MWWZ5KLVZWX9FJAUS" localSheetId="1" hidden="1">#REF!</definedName>
    <definedName name="BExD4BR9HJ3MWWZ5KLVZWX9FJAUS" hidden="1">#REF!</definedName>
    <definedName name="BExD4F1WTKT3H0N9MF4H1LX7MBSY" localSheetId="16" hidden="1">#REF!</definedName>
    <definedName name="BExD4F1WTKT3H0N9MF4H1LX7MBSY" localSheetId="15" hidden="1">#REF!</definedName>
    <definedName name="BExD4F1WTKT3H0N9MF4H1LX7MBSY" localSheetId="14" hidden="1">#REF!</definedName>
    <definedName name="BExD4F1WTKT3H0N9MF4H1LX7MBSY" localSheetId="13" hidden="1">#REF!</definedName>
    <definedName name="BExD4F1WTKT3H0N9MF4H1LX7MBSY" localSheetId="12" hidden="1">#REF!</definedName>
    <definedName name="BExD4F1WTKT3H0N9MF4H1LX7MBSY" localSheetId="11" hidden="1">#REF!</definedName>
    <definedName name="BExD4F1WTKT3H0N9MF4H1LX7MBSY" localSheetId="10" hidden="1">#REF!</definedName>
    <definedName name="BExD4F1WTKT3H0N9MF4H1LX7MBSY" localSheetId="9" hidden="1">#REF!</definedName>
    <definedName name="BExD4F1WTKT3H0N9MF4H1LX7MBSY" localSheetId="8" hidden="1">#REF!</definedName>
    <definedName name="BExD4F1WTKT3H0N9MF4H1LX7MBSY" localSheetId="7" hidden="1">#REF!</definedName>
    <definedName name="BExD4F1WTKT3H0N9MF4H1LX7MBSY" localSheetId="6" hidden="1">#REF!</definedName>
    <definedName name="BExD4F1WTKT3H0N9MF4H1LX7MBSY" localSheetId="3" hidden="1">#REF!</definedName>
    <definedName name="BExD4F1WTKT3H0N9MF4H1LX7MBSY" localSheetId="1" hidden="1">#REF!</definedName>
    <definedName name="BExD4F1WTKT3H0N9MF4H1LX7MBSY" hidden="1">#REF!</definedName>
    <definedName name="BExD4H5GQWXBS6LUL3TSP36DVO38" localSheetId="16" hidden="1">#REF!</definedName>
    <definedName name="BExD4H5GQWXBS6LUL3TSP36DVO38" localSheetId="15" hidden="1">#REF!</definedName>
    <definedName name="BExD4H5GQWXBS6LUL3TSP36DVO38" localSheetId="14" hidden="1">#REF!</definedName>
    <definedName name="BExD4H5GQWXBS6LUL3TSP36DVO38" localSheetId="13" hidden="1">#REF!</definedName>
    <definedName name="BExD4H5GQWXBS6LUL3TSP36DVO38" localSheetId="12" hidden="1">#REF!</definedName>
    <definedName name="BExD4H5GQWXBS6LUL3TSP36DVO38" localSheetId="11" hidden="1">#REF!</definedName>
    <definedName name="BExD4H5GQWXBS6LUL3TSP36DVO38" localSheetId="10" hidden="1">#REF!</definedName>
    <definedName name="BExD4H5GQWXBS6LUL3TSP36DVO38" localSheetId="9" hidden="1">#REF!</definedName>
    <definedName name="BExD4H5GQWXBS6LUL3TSP36DVO38" localSheetId="8" hidden="1">#REF!</definedName>
    <definedName name="BExD4H5GQWXBS6LUL3TSP36DVO38" localSheetId="7" hidden="1">#REF!</definedName>
    <definedName name="BExD4H5GQWXBS6LUL3TSP36DVO38" localSheetId="6" hidden="1">#REF!</definedName>
    <definedName name="BExD4H5GQWXBS6LUL3TSP36DVO38" localSheetId="3" hidden="1">#REF!</definedName>
    <definedName name="BExD4H5GQWXBS6LUL3TSP36DVO38" localSheetId="1" hidden="1">#REF!</definedName>
    <definedName name="BExD4H5GQWXBS6LUL3TSP36DVO38" hidden="1">#REF!</definedName>
    <definedName name="BExD4JJSS3QDBLABCJCHD45SRNPI" localSheetId="16" hidden="1">#REF!</definedName>
    <definedName name="BExD4JJSS3QDBLABCJCHD45SRNPI" localSheetId="15" hidden="1">#REF!</definedName>
    <definedName name="BExD4JJSS3QDBLABCJCHD45SRNPI" localSheetId="14" hidden="1">#REF!</definedName>
    <definedName name="BExD4JJSS3QDBLABCJCHD45SRNPI" localSheetId="13" hidden="1">#REF!</definedName>
    <definedName name="BExD4JJSS3QDBLABCJCHD45SRNPI" localSheetId="12" hidden="1">#REF!</definedName>
    <definedName name="BExD4JJSS3QDBLABCJCHD45SRNPI" localSheetId="11" hidden="1">#REF!</definedName>
    <definedName name="BExD4JJSS3QDBLABCJCHD45SRNPI" localSheetId="10" hidden="1">#REF!</definedName>
    <definedName name="BExD4JJSS3QDBLABCJCHD45SRNPI" localSheetId="9" hidden="1">#REF!</definedName>
    <definedName name="BExD4JJSS3QDBLABCJCHD45SRNPI" localSheetId="8" hidden="1">#REF!</definedName>
    <definedName name="BExD4JJSS3QDBLABCJCHD45SRNPI" localSheetId="7" hidden="1">#REF!</definedName>
    <definedName name="BExD4JJSS3QDBLABCJCHD45SRNPI" localSheetId="6" hidden="1">#REF!</definedName>
    <definedName name="BExD4JJSS3QDBLABCJCHD45SRNPI" localSheetId="3" hidden="1">#REF!</definedName>
    <definedName name="BExD4JJSS3QDBLABCJCHD45SRNPI" localSheetId="1" hidden="1">#REF!</definedName>
    <definedName name="BExD4JJSS3QDBLABCJCHD45SRNPI" hidden="1">#REF!</definedName>
    <definedName name="BExD4QQQ7V9LH5WWBJA3HKJXLVP6" localSheetId="16" hidden="1">#REF!</definedName>
    <definedName name="BExD4QQQ7V9LH5WWBJA3HKJXLVP6" localSheetId="15" hidden="1">#REF!</definedName>
    <definedName name="BExD4QQQ7V9LH5WWBJA3HKJXLVP6" localSheetId="14" hidden="1">#REF!</definedName>
    <definedName name="BExD4QQQ7V9LH5WWBJA3HKJXLVP6" localSheetId="13" hidden="1">#REF!</definedName>
    <definedName name="BExD4QQQ7V9LH5WWBJA3HKJXLVP6" localSheetId="12" hidden="1">#REF!</definedName>
    <definedName name="BExD4QQQ7V9LH5WWBJA3HKJXLVP6" localSheetId="11" hidden="1">#REF!</definedName>
    <definedName name="BExD4QQQ7V9LH5WWBJA3HKJXLVP6" localSheetId="10" hidden="1">#REF!</definedName>
    <definedName name="BExD4QQQ7V9LH5WWBJA3HKJXLVP6" localSheetId="9" hidden="1">#REF!</definedName>
    <definedName name="BExD4QQQ7V9LH5WWBJA3HKJXLVP6" localSheetId="8" hidden="1">#REF!</definedName>
    <definedName name="BExD4QQQ7V9LH5WWBJA3HKJXLVP6" localSheetId="7" hidden="1">#REF!</definedName>
    <definedName name="BExD4QQQ7V9LH5WWBJA3HKJXLVP6" localSheetId="6" hidden="1">#REF!</definedName>
    <definedName name="BExD4QQQ7V9LH5WWBJA3HKJXLVP6" localSheetId="3" hidden="1">#REF!</definedName>
    <definedName name="BExD4QQQ7V9LH5WWBJA3HKJXLVP6" localSheetId="1" hidden="1">#REF!</definedName>
    <definedName name="BExD4QQQ7V9LH5WWBJA3HKJXLVP6" hidden="1">#REF!</definedName>
    <definedName name="BExD4R1I0MKF033I5LPUYIMTZ6E8" localSheetId="16" hidden="1">#REF!</definedName>
    <definedName name="BExD4R1I0MKF033I5LPUYIMTZ6E8" localSheetId="15" hidden="1">#REF!</definedName>
    <definedName name="BExD4R1I0MKF033I5LPUYIMTZ6E8" localSheetId="14" hidden="1">#REF!</definedName>
    <definedName name="BExD4R1I0MKF033I5LPUYIMTZ6E8" localSheetId="13" hidden="1">#REF!</definedName>
    <definedName name="BExD4R1I0MKF033I5LPUYIMTZ6E8" localSheetId="12" hidden="1">#REF!</definedName>
    <definedName name="BExD4R1I0MKF033I5LPUYIMTZ6E8" localSheetId="11" hidden="1">#REF!</definedName>
    <definedName name="BExD4R1I0MKF033I5LPUYIMTZ6E8" localSheetId="10" hidden="1">#REF!</definedName>
    <definedName name="BExD4R1I0MKF033I5LPUYIMTZ6E8" localSheetId="9" hidden="1">#REF!</definedName>
    <definedName name="BExD4R1I0MKF033I5LPUYIMTZ6E8" localSheetId="8" hidden="1">#REF!</definedName>
    <definedName name="BExD4R1I0MKF033I5LPUYIMTZ6E8" localSheetId="7" hidden="1">#REF!</definedName>
    <definedName name="BExD4R1I0MKF033I5LPUYIMTZ6E8" localSheetId="6" hidden="1">#REF!</definedName>
    <definedName name="BExD4R1I0MKF033I5LPUYIMTZ6E8" localSheetId="3" hidden="1">#REF!</definedName>
    <definedName name="BExD4R1I0MKF033I5LPUYIMTZ6E8" localSheetId="1" hidden="1">#REF!</definedName>
    <definedName name="BExD4R1I0MKF033I5LPUYIMTZ6E8" hidden="1">#REF!</definedName>
    <definedName name="BExD50MT3M6XZLNUP9JL93EG6D9R" localSheetId="16" hidden="1">#REF!</definedName>
    <definedName name="BExD50MT3M6XZLNUP9JL93EG6D9R" localSheetId="15" hidden="1">#REF!</definedName>
    <definedName name="BExD50MT3M6XZLNUP9JL93EG6D9R" localSheetId="14" hidden="1">#REF!</definedName>
    <definedName name="BExD50MT3M6XZLNUP9JL93EG6D9R" localSheetId="13" hidden="1">#REF!</definedName>
    <definedName name="BExD50MT3M6XZLNUP9JL93EG6D9R" localSheetId="12" hidden="1">#REF!</definedName>
    <definedName name="BExD50MT3M6XZLNUP9JL93EG6D9R" localSheetId="11" hidden="1">#REF!</definedName>
    <definedName name="BExD50MT3M6XZLNUP9JL93EG6D9R" localSheetId="10" hidden="1">#REF!</definedName>
    <definedName name="BExD50MT3M6XZLNUP9JL93EG6D9R" localSheetId="9" hidden="1">#REF!</definedName>
    <definedName name="BExD50MT3M6XZLNUP9JL93EG6D9R" localSheetId="8" hidden="1">#REF!</definedName>
    <definedName name="BExD50MT3M6XZLNUP9JL93EG6D9R" localSheetId="7" hidden="1">#REF!</definedName>
    <definedName name="BExD50MT3M6XZLNUP9JL93EG6D9R" localSheetId="6" hidden="1">#REF!</definedName>
    <definedName name="BExD50MT3M6XZLNUP9JL93EG6D9R" localSheetId="3" hidden="1">#REF!</definedName>
    <definedName name="BExD50MT3M6XZLNUP9JL93EG6D9R" localSheetId="1" hidden="1">#REF!</definedName>
    <definedName name="BExD50MT3M6XZLNUP9JL93EG6D9R" hidden="1">#REF!</definedName>
    <definedName name="BExD5EV7KDSVF1CJT38M4IBPFLPY" localSheetId="16" hidden="1">#REF!</definedName>
    <definedName name="BExD5EV7KDSVF1CJT38M4IBPFLPY" localSheetId="15" hidden="1">#REF!</definedName>
    <definedName name="BExD5EV7KDSVF1CJT38M4IBPFLPY" localSheetId="14" hidden="1">#REF!</definedName>
    <definedName name="BExD5EV7KDSVF1CJT38M4IBPFLPY" localSheetId="13" hidden="1">#REF!</definedName>
    <definedName name="BExD5EV7KDSVF1CJT38M4IBPFLPY" localSheetId="12" hidden="1">#REF!</definedName>
    <definedName name="BExD5EV7KDSVF1CJT38M4IBPFLPY" localSheetId="11" hidden="1">#REF!</definedName>
    <definedName name="BExD5EV7KDSVF1CJT38M4IBPFLPY" localSheetId="10" hidden="1">#REF!</definedName>
    <definedName name="BExD5EV7KDSVF1CJT38M4IBPFLPY" localSheetId="9" hidden="1">#REF!</definedName>
    <definedName name="BExD5EV7KDSVF1CJT38M4IBPFLPY" localSheetId="8" hidden="1">#REF!</definedName>
    <definedName name="BExD5EV7KDSVF1CJT38M4IBPFLPY" localSheetId="7" hidden="1">#REF!</definedName>
    <definedName name="BExD5EV7KDSVF1CJT38M4IBPFLPY" localSheetId="6" hidden="1">#REF!</definedName>
    <definedName name="BExD5EV7KDSVF1CJT38M4IBPFLPY" localSheetId="3" hidden="1">#REF!</definedName>
    <definedName name="BExD5EV7KDSVF1CJT38M4IBPFLPY" localSheetId="1" hidden="1">#REF!</definedName>
    <definedName name="BExD5EV7KDSVF1CJT38M4IBPFLPY" hidden="1">#REF!</definedName>
    <definedName name="BExD5FRK547OESJRYAW574DZEZ7J" localSheetId="16" hidden="1">#REF!</definedName>
    <definedName name="BExD5FRK547OESJRYAW574DZEZ7J" localSheetId="15" hidden="1">#REF!</definedName>
    <definedName name="BExD5FRK547OESJRYAW574DZEZ7J" localSheetId="14" hidden="1">#REF!</definedName>
    <definedName name="BExD5FRK547OESJRYAW574DZEZ7J" localSheetId="13" hidden="1">#REF!</definedName>
    <definedName name="BExD5FRK547OESJRYAW574DZEZ7J" localSheetId="12" hidden="1">#REF!</definedName>
    <definedName name="BExD5FRK547OESJRYAW574DZEZ7J" localSheetId="11" hidden="1">#REF!</definedName>
    <definedName name="BExD5FRK547OESJRYAW574DZEZ7J" localSheetId="10" hidden="1">#REF!</definedName>
    <definedName name="BExD5FRK547OESJRYAW574DZEZ7J" localSheetId="9" hidden="1">#REF!</definedName>
    <definedName name="BExD5FRK547OESJRYAW574DZEZ7J" localSheetId="8" hidden="1">#REF!</definedName>
    <definedName name="BExD5FRK547OESJRYAW574DZEZ7J" localSheetId="7" hidden="1">#REF!</definedName>
    <definedName name="BExD5FRK547OESJRYAW574DZEZ7J" localSheetId="6" hidden="1">#REF!</definedName>
    <definedName name="BExD5FRK547OESJRYAW574DZEZ7J" localSheetId="3" hidden="1">#REF!</definedName>
    <definedName name="BExD5FRK547OESJRYAW574DZEZ7J" localSheetId="1" hidden="1">#REF!</definedName>
    <definedName name="BExD5FRK547OESJRYAW574DZEZ7J" hidden="1">#REF!</definedName>
    <definedName name="BExD5I5X2YA2YNCTCDSMEL4CWF4N" localSheetId="16" hidden="1">#REF!</definedName>
    <definedName name="BExD5I5X2YA2YNCTCDSMEL4CWF4N" localSheetId="15" hidden="1">#REF!</definedName>
    <definedName name="BExD5I5X2YA2YNCTCDSMEL4CWF4N" localSheetId="14" hidden="1">#REF!</definedName>
    <definedName name="BExD5I5X2YA2YNCTCDSMEL4CWF4N" localSheetId="13" hidden="1">#REF!</definedName>
    <definedName name="BExD5I5X2YA2YNCTCDSMEL4CWF4N" localSheetId="12" hidden="1">#REF!</definedName>
    <definedName name="BExD5I5X2YA2YNCTCDSMEL4CWF4N" localSheetId="11" hidden="1">#REF!</definedName>
    <definedName name="BExD5I5X2YA2YNCTCDSMEL4CWF4N" localSheetId="10" hidden="1">#REF!</definedName>
    <definedName name="BExD5I5X2YA2YNCTCDSMEL4CWF4N" localSheetId="9" hidden="1">#REF!</definedName>
    <definedName name="BExD5I5X2YA2YNCTCDSMEL4CWF4N" localSheetId="8" hidden="1">#REF!</definedName>
    <definedName name="BExD5I5X2YA2YNCTCDSMEL4CWF4N" localSheetId="7" hidden="1">#REF!</definedName>
    <definedName name="BExD5I5X2YA2YNCTCDSMEL4CWF4N" localSheetId="6" hidden="1">#REF!</definedName>
    <definedName name="BExD5I5X2YA2YNCTCDSMEL4CWF4N" localSheetId="3" hidden="1">#REF!</definedName>
    <definedName name="BExD5I5X2YA2YNCTCDSMEL4CWF4N" localSheetId="1" hidden="1">#REF!</definedName>
    <definedName name="BExD5I5X2YA2YNCTCDSMEL4CWF4N" hidden="1">#REF!</definedName>
    <definedName name="BExD5QUSRFJWRQ1ZM50WYLCF74DF" localSheetId="16" hidden="1">#REF!</definedName>
    <definedName name="BExD5QUSRFJWRQ1ZM50WYLCF74DF" localSheetId="15" hidden="1">#REF!</definedName>
    <definedName name="BExD5QUSRFJWRQ1ZM50WYLCF74DF" localSheetId="14" hidden="1">#REF!</definedName>
    <definedName name="BExD5QUSRFJWRQ1ZM50WYLCF74DF" localSheetId="13" hidden="1">#REF!</definedName>
    <definedName name="BExD5QUSRFJWRQ1ZM50WYLCF74DF" localSheetId="12" hidden="1">#REF!</definedName>
    <definedName name="BExD5QUSRFJWRQ1ZM50WYLCF74DF" localSheetId="11" hidden="1">#REF!</definedName>
    <definedName name="BExD5QUSRFJWRQ1ZM50WYLCF74DF" localSheetId="10" hidden="1">#REF!</definedName>
    <definedName name="BExD5QUSRFJWRQ1ZM50WYLCF74DF" localSheetId="9" hidden="1">#REF!</definedName>
    <definedName name="BExD5QUSRFJWRQ1ZM50WYLCF74DF" localSheetId="8" hidden="1">#REF!</definedName>
    <definedName name="BExD5QUSRFJWRQ1ZM50WYLCF74DF" localSheetId="7" hidden="1">#REF!</definedName>
    <definedName name="BExD5QUSRFJWRQ1ZM50WYLCF74DF" localSheetId="6" hidden="1">#REF!</definedName>
    <definedName name="BExD5QUSRFJWRQ1ZM50WYLCF74DF" localSheetId="3" hidden="1">#REF!</definedName>
    <definedName name="BExD5QUSRFJWRQ1ZM50WYLCF74DF" localSheetId="1" hidden="1">#REF!</definedName>
    <definedName name="BExD5QUSRFJWRQ1ZM50WYLCF74DF" hidden="1">#REF!</definedName>
    <definedName name="BExD5SSUIF6AJQHBHK8PNMFBPRYB" localSheetId="16" hidden="1">#REF!</definedName>
    <definedName name="BExD5SSUIF6AJQHBHK8PNMFBPRYB" localSheetId="15" hidden="1">#REF!</definedName>
    <definedName name="BExD5SSUIF6AJQHBHK8PNMFBPRYB" localSheetId="14" hidden="1">#REF!</definedName>
    <definedName name="BExD5SSUIF6AJQHBHK8PNMFBPRYB" localSheetId="13" hidden="1">#REF!</definedName>
    <definedName name="BExD5SSUIF6AJQHBHK8PNMFBPRYB" localSheetId="12" hidden="1">#REF!</definedName>
    <definedName name="BExD5SSUIF6AJQHBHK8PNMFBPRYB" localSheetId="11" hidden="1">#REF!</definedName>
    <definedName name="BExD5SSUIF6AJQHBHK8PNMFBPRYB" localSheetId="10" hidden="1">#REF!</definedName>
    <definedName name="BExD5SSUIF6AJQHBHK8PNMFBPRYB" localSheetId="9" hidden="1">#REF!</definedName>
    <definedName name="BExD5SSUIF6AJQHBHK8PNMFBPRYB" localSheetId="8" hidden="1">#REF!</definedName>
    <definedName name="BExD5SSUIF6AJQHBHK8PNMFBPRYB" localSheetId="7" hidden="1">#REF!</definedName>
    <definedName name="BExD5SSUIF6AJQHBHK8PNMFBPRYB" localSheetId="6" hidden="1">#REF!</definedName>
    <definedName name="BExD5SSUIF6AJQHBHK8PNMFBPRYB" localSheetId="3" hidden="1">#REF!</definedName>
    <definedName name="BExD5SSUIF6AJQHBHK8PNMFBPRYB" localSheetId="1" hidden="1">#REF!</definedName>
    <definedName name="BExD5SSUIF6AJQHBHK8PNMFBPRYB" hidden="1">#REF!</definedName>
    <definedName name="BExD623C9LRX18BE0W2V6SZLQUXX" localSheetId="16" hidden="1">#REF!</definedName>
    <definedName name="BExD623C9LRX18BE0W2V6SZLQUXX" localSheetId="15" hidden="1">#REF!</definedName>
    <definedName name="BExD623C9LRX18BE0W2V6SZLQUXX" localSheetId="14" hidden="1">#REF!</definedName>
    <definedName name="BExD623C9LRX18BE0W2V6SZLQUXX" localSheetId="13" hidden="1">#REF!</definedName>
    <definedName name="BExD623C9LRX18BE0W2V6SZLQUXX" localSheetId="12" hidden="1">#REF!</definedName>
    <definedName name="BExD623C9LRX18BE0W2V6SZLQUXX" localSheetId="11" hidden="1">#REF!</definedName>
    <definedName name="BExD623C9LRX18BE0W2V6SZLQUXX" localSheetId="10" hidden="1">#REF!</definedName>
    <definedName name="BExD623C9LRX18BE0W2V6SZLQUXX" localSheetId="9" hidden="1">#REF!</definedName>
    <definedName name="BExD623C9LRX18BE0W2V6SZLQUXX" localSheetId="8" hidden="1">#REF!</definedName>
    <definedName name="BExD623C9LRX18BE0W2V6SZLQUXX" localSheetId="7" hidden="1">#REF!</definedName>
    <definedName name="BExD623C9LRX18BE0W2V6SZLQUXX" localSheetId="6" hidden="1">#REF!</definedName>
    <definedName name="BExD623C9LRX18BE0W2V6SZLQUXX" localSheetId="3" hidden="1">#REF!</definedName>
    <definedName name="BExD623C9LRX18BE0W2V6SZLQUXX" localSheetId="1" hidden="1">#REF!</definedName>
    <definedName name="BExD623C9LRX18BE0W2V6SZLQUXX" hidden="1">#REF!</definedName>
    <definedName name="BExD6CQA7UMJBXV7AIFAIHUF2ICX" localSheetId="16" hidden="1">#REF!</definedName>
    <definedName name="BExD6CQA7UMJBXV7AIFAIHUF2ICX" localSheetId="15" hidden="1">#REF!</definedName>
    <definedName name="BExD6CQA7UMJBXV7AIFAIHUF2ICX" localSheetId="14" hidden="1">#REF!</definedName>
    <definedName name="BExD6CQA7UMJBXV7AIFAIHUF2ICX" localSheetId="13" hidden="1">#REF!</definedName>
    <definedName name="BExD6CQA7UMJBXV7AIFAIHUF2ICX" localSheetId="12" hidden="1">#REF!</definedName>
    <definedName name="BExD6CQA7UMJBXV7AIFAIHUF2ICX" localSheetId="11" hidden="1">#REF!</definedName>
    <definedName name="BExD6CQA7UMJBXV7AIFAIHUF2ICX" localSheetId="10" hidden="1">#REF!</definedName>
    <definedName name="BExD6CQA7UMJBXV7AIFAIHUF2ICX" localSheetId="9" hidden="1">#REF!</definedName>
    <definedName name="BExD6CQA7UMJBXV7AIFAIHUF2ICX" localSheetId="8" hidden="1">#REF!</definedName>
    <definedName name="BExD6CQA7UMJBXV7AIFAIHUF2ICX" localSheetId="7" hidden="1">#REF!</definedName>
    <definedName name="BExD6CQA7UMJBXV7AIFAIHUF2ICX" localSheetId="6" hidden="1">#REF!</definedName>
    <definedName name="BExD6CQA7UMJBXV7AIFAIHUF2ICX" localSheetId="3" hidden="1">#REF!</definedName>
    <definedName name="BExD6CQA7UMJBXV7AIFAIHUF2ICX" localSheetId="1" hidden="1">#REF!</definedName>
    <definedName name="BExD6CQA7UMJBXV7AIFAIHUF2ICX" hidden="1">#REF!</definedName>
    <definedName name="BExD6D18MCF5R8YJMPG21WE3GPJQ" localSheetId="16" hidden="1">#REF!</definedName>
    <definedName name="BExD6D18MCF5R8YJMPG21WE3GPJQ" localSheetId="15" hidden="1">#REF!</definedName>
    <definedName name="BExD6D18MCF5R8YJMPG21WE3GPJQ" localSheetId="14" hidden="1">#REF!</definedName>
    <definedName name="BExD6D18MCF5R8YJMPG21WE3GPJQ" localSheetId="13" hidden="1">#REF!</definedName>
    <definedName name="BExD6D18MCF5R8YJMPG21WE3GPJQ" localSheetId="12" hidden="1">#REF!</definedName>
    <definedName name="BExD6D18MCF5R8YJMPG21WE3GPJQ" localSheetId="11" hidden="1">#REF!</definedName>
    <definedName name="BExD6D18MCF5R8YJMPG21WE3GPJQ" localSheetId="10" hidden="1">#REF!</definedName>
    <definedName name="BExD6D18MCF5R8YJMPG21WE3GPJQ" localSheetId="9" hidden="1">#REF!</definedName>
    <definedName name="BExD6D18MCF5R8YJMPG21WE3GPJQ" localSheetId="8" hidden="1">#REF!</definedName>
    <definedName name="BExD6D18MCF5R8YJMPG21WE3GPJQ" localSheetId="7" hidden="1">#REF!</definedName>
    <definedName name="BExD6D18MCF5R8YJMPG21WE3GPJQ" localSheetId="6" hidden="1">#REF!</definedName>
    <definedName name="BExD6D18MCF5R8YJMPG21WE3GPJQ" localSheetId="3" hidden="1">#REF!</definedName>
    <definedName name="BExD6D18MCF5R8YJMPG21WE3GPJQ" localSheetId="1" hidden="1">#REF!</definedName>
    <definedName name="BExD6D18MCF5R8YJMPG21WE3GPJQ" hidden="1">#REF!</definedName>
    <definedName name="BExD6FKVK8WJWNYPVENR7Q8Q30PK" localSheetId="16" hidden="1">#REF!</definedName>
    <definedName name="BExD6FKVK8WJWNYPVENR7Q8Q30PK" localSheetId="15" hidden="1">#REF!</definedName>
    <definedName name="BExD6FKVK8WJWNYPVENR7Q8Q30PK" localSheetId="14" hidden="1">#REF!</definedName>
    <definedName name="BExD6FKVK8WJWNYPVENR7Q8Q30PK" localSheetId="13" hidden="1">#REF!</definedName>
    <definedName name="BExD6FKVK8WJWNYPVENR7Q8Q30PK" localSheetId="12" hidden="1">#REF!</definedName>
    <definedName name="BExD6FKVK8WJWNYPVENR7Q8Q30PK" localSheetId="11" hidden="1">#REF!</definedName>
    <definedName name="BExD6FKVK8WJWNYPVENR7Q8Q30PK" localSheetId="10" hidden="1">#REF!</definedName>
    <definedName name="BExD6FKVK8WJWNYPVENR7Q8Q30PK" localSheetId="9" hidden="1">#REF!</definedName>
    <definedName name="BExD6FKVK8WJWNYPVENR7Q8Q30PK" localSheetId="8" hidden="1">#REF!</definedName>
    <definedName name="BExD6FKVK8WJWNYPVENR7Q8Q30PK" localSheetId="7" hidden="1">#REF!</definedName>
    <definedName name="BExD6FKVK8WJWNYPVENR7Q8Q30PK" localSheetId="6" hidden="1">#REF!</definedName>
    <definedName name="BExD6FKVK8WJWNYPVENR7Q8Q30PK" localSheetId="3" hidden="1">#REF!</definedName>
    <definedName name="BExD6FKVK8WJWNYPVENR7Q8Q30PK" localSheetId="1" hidden="1">#REF!</definedName>
    <definedName name="BExD6FKVK8WJWNYPVENR7Q8Q30PK" hidden="1">#REF!</definedName>
    <definedName name="BExD6GMP0LK8WKVWMIT1NNH8CHLF" localSheetId="16" hidden="1">#REF!</definedName>
    <definedName name="BExD6GMP0LK8WKVWMIT1NNH8CHLF" localSheetId="15" hidden="1">#REF!</definedName>
    <definedName name="BExD6GMP0LK8WKVWMIT1NNH8CHLF" localSheetId="14" hidden="1">#REF!</definedName>
    <definedName name="BExD6GMP0LK8WKVWMIT1NNH8CHLF" localSheetId="13" hidden="1">#REF!</definedName>
    <definedName name="BExD6GMP0LK8WKVWMIT1NNH8CHLF" localSheetId="12" hidden="1">#REF!</definedName>
    <definedName name="BExD6GMP0LK8WKVWMIT1NNH8CHLF" localSheetId="11" hidden="1">#REF!</definedName>
    <definedName name="BExD6GMP0LK8WKVWMIT1NNH8CHLF" localSheetId="10" hidden="1">#REF!</definedName>
    <definedName name="BExD6GMP0LK8WKVWMIT1NNH8CHLF" localSheetId="9" hidden="1">#REF!</definedName>
    <definedName name="BExD6GMP0LK8WKVWMIT1NNH8CHLF" localSheetId="8" hidden="1">#REF!</definedName>
    <definedName name="BExD6GMP0LK8WKVWMIT1NNH8CHLF" localSheetId="7" hidden="1">#REF!</definedName>
    <definedName name="BExD6GMP0LK8WKVWMIT1NNH8CHLF" localSheetId="6" hidden="1">#REF!</definedName>
    <definedName name="BExD6GMP0LK8WKVWMIT1NNH8CHLF" localSheetId="3" hidden="1">#REF!</definedName>
    <definedName name="BExD6GMP0LK8WKVWMIT1NNH8CHLF" localSheetId="1" hidden="1">#REF!</definedName>
    <definedName name="BExD6GMP0LK8WKVWMIT1NNH8CHLF" hidden="1">#REF!</definedName>
    <definedName name="BExD6H2TE0WWAUIWVSSCLPZ6B88N" localSheetId="16" hidden="1">#REF!</definedName>
    <definedName name="BExD6H2TE0WWAUIWVSSCLPZ6B88N" localSheetId="15" hidden="1">#REF!</definedName>
    <definedName name="BExD6H2TE0WWAUIWVSSCLPZ6B88N" localSheetId="14" hidden="1">#REF!</definedName>
    <definedName name="BExD6H2TE0WWAUIWVSSCLPZ6B88N" localSheetId="13" hidden="1">#REF!</definedName>
    <definedName name="BExD6H2TE0WWAUIWVSSCLPZ6B88N" localSheetId="12" hidden="1">#REF!</definedName>
    <definedName name="BExD6H2TE0WWAUIWVSSCLPZ6B88N" localSheetId="11" hidden="1">#REF!</definedName>
    <definedName name="BExD6H2TE0WWAUIWVSSCLPZ6B88N" localSheetId="10" hidden="1">#REF!</definedName>
    <definedName name="BExD6H2TE0WWAUIWVSSCLPZ6B88N" localSheetId="9" hidden="1">#REF!</definedName>
    <definedName name="BExD6H2TE0WWAUIWVSSCLPZ6B88N" localSheetId="8" hidden="1">#REF!</definedName>
    <definedName name="BExD6H2TE0WWAUIWVSSCLPZ6B88N" localSheetId="7" hidden="1">#REF!</definedName>
    <definedName name="BExD6H2TE0WWAUIWVSSCLPZ6B88N" localSheetId="6" hidden="1">#REF!</definedName>
    <definedName name="BExD6H2TE0WWAUIWVSSCLPZ6B88N" localSheetId="3" hidden="1">#REF!</definedName>
    <definedName name="BExD6H2TE0WWAUIWVSSCLPZ6B88N" localSheetId="1" hidden="1">#REF!</definedName>
    <definedName name="BExD6H2TE0WWAUIWVSSCLPZ6B88N" hidden="1">#REF!</definedName>
    <definedName name="BExD71LTOE015TV5RSAHM8NT8GVW" localSheetId="16" hidden="1">#REF!</definedName>
    <definedName name="BExD71LTOE015TV5RSAHM8NT8GVW" localSheetId="15" hidden="1">#REF!</definedName>
    <definedName name="BExD71LTOE015TV5RSAHM8NT8GVW" localSheetId="14" hidden="1">#REF!</definedName>
    <definedName name="BExD71LTOE015TV5RSAHM8NT8GVW" localSheetId="13" hidden="1">#REF!</definedName>
    <definedName name="BExD71LTOE015TV5RSAHM8NT8GVW" localSheetId="12" hidden="1">#REF!</definedName>
    <definedName name="BExD71LTOE015TV5RSAHM8NT8GVW" localSheetId="11" hidden="1">#REF!</definedName>
    <definedName name="BExD71LTOE015TV5RSAHM8NT8GVW" localSheetId="10" hidden="1">#REF!</definedName>
    <definedName name="BExD71LTOE015TV5RSAHM8NT8GVW" localSheetId="9" hidden="1">#REF!</definedName>
    <definedName name="BExD71LTOE015TV5RSAHM8NT8GVW" localSheetId="8" hidden="1">#REF!</definedName>
    <definedName name="BExD71LTOE015TV5RSAHM8NT8GVW" localSheetId="7" hidden="1">#REF!</definedName>
    <definedName name="BExD71LTOE015TV5RSAHM8NT8GVW" localSheetId="6" hidden="1">#REF!</definedName>
    <definedName name="BExD71LTOE015TV5RSAHM8NT8GVW" localSheetId="3" hidden="1">#REF!</definedName>
    <definedName name="BExD71LTOE015TV5RSAHM8NT8GVW" localSheetId="1" hidden="1">#REF!</definedName>
    <definedName name="BExD71LTOE015TV5RSAHM8NT8GVW" hidden="1">#REF!</definedName>
    <definedName name="BExD73USXVADC7EHGHVTQNCT06ZA" localSheetId="16" hidden="1">#REF!</definedName>
    <definedName name="BExD73USXVADC7EHGHVTQNCT06ZA" localSheetId="15" hidden="1">#REF!</definedName>
    <definedName name="BExD73USXVADC7EHGHVTQNCT06ZA" localSheetId="14" hidden="1">#REF!</definedName>
    <definedName name="BExD73USXVADC7EHGHVTQNCT06ZA" localSheetId="13" hidden="1">#REF!</definedName>
    <definedName name="BExD73USXVADC7EHGHVTQNCT06ZA" localSheetId="12" hidden="1">#REF!</definedName>
    <definedName name="BExD73USXVADC7EHGHVTQNCT06ZA" localSheetId="11" hidden="1">#REF!</definedName>
    <definedName name="BExD73USXVADC7EHGHVTQNCT06ZA" localSheetId="10" hidden="1">#REF!</definedName>
    <definedName name="BExD73USXVADC7EHGHVTQNCT06ZA" localSheetId="9" hidden="1">#REF!</definedName>
    <definedName name="BExD73USXVADC7EHGHVTQNCT06ZA" localSheetId="8" hidden="1">#REF!</definedName>
    <definedName name="BExD73USXVADC7EHGHVTQNCT06ZA" localSheetId="7" hidden="1">#REF!</definedName>
    <definedName name="BExD73USXVADC7EHGHVTQNCT06ZA" localSheetId="6" hidden="1">#REF!</definedName>
    <definedName name="BExD73USXVADC7EHGHVTQNCT06ZA" localSheetId="3" hidden="1">#REF!</definedName>
    <definedName name="BExD73USXVADC7EHGHVTQNCT06ZA" localSheetId="1" hidden="1">#REF!</definedName>
    <definedName name="BExD73USXVADC7EHGHVTQNCT06ZA" hidden="1">#REF!</definedName>
    <definedName name="BExD7GAIGULTB3YHM1OS9RBQOTEC" localSheetId="16" hidden="1">#REF!</definedName>
    <definedName name="BExD7GAIGULTB3YHM1OS9RBQOTEC" localSheetId="15" hidden="1">#REF!</definedName>
    <definedName name="BExD7GAIGULTB3YHM1OS9RBQOTEC" localSheetId="14" hidden="1">#REF!</definedName>
    <definedName name="BExD7GAIGULTB3YHM1OS9RBQOTEC" localSheetId="13" hidden="1">#REF!</definedName>
    <definedName name="BExD7GAIGULTB3YHM1OS9RBQOTEC" localSheetId="12" hidden="1">#REF!</definedName>
    <definedName name="BExD7GAIGULTB3YHM1OS9RBQOTEC" localSheetId="11" hidden="1">#REF!</definedName>
    <definedName name="BExD7GAIGULTB3YHM1OS9RBQOTEC" localSheetId="10" hidden="1">#REF!</definedName>
    <definedName name="BExD7GAIGULTB3YHM1OS9RBQOTEC" localSheetId="9" hidden="1">#REF!</definedName>
    <definedName name="BExD7GAIGULTB3YHM1OS9RBQOTEC" localSheetId="8" hidden="1">#REF!</definedName>
    <definedName name="BExD7GAIGULTB3YHM1OS9RBQOTEC" localSheetId="7" hidden="1">#REF!</definedName>
    <definedName name="BExD7GAIGULTB3YHM1OS9RBQOTEC" localSheetId="6" hidden="1">#REF!</definedName>
    <definedName name="BExD7GAIGULTB3YHM1OS9RBQOTEC" localSheetId="3" hidden="1">#REF!</definedName>
    <definedName name="BExD7GAIGULTB3YHM1OS9RBQOTEC" localSheetId="1" hidden="1">#REF!</definedName>
    <definedName name="BExD7GAIGULTB3YHM1OS9RBQOTEC" hidden="1">#REF!</definedName>
    <definedName name="BExD7IE1DHIS52UFDCTSKPJQNRD5" localSheetId="16" hidden="1">#REF!</definedName>
    <definedName name="BExD7IE1DHIS52UFDCTSKPJQNRD5" localSheetId="15" hidden="1">#REF!</definedName>
    <definedName name="BExD7IE1DHIS52UFDCTSKPJQNRD5" localSheetId="14" hidden="1">#REF!</definedName>
    <definedName name="BExD7IE1DHIS52UFDCTSKPJQNRD5" localSheetId="13" hidden="1">#REF!</definedName>
    <definedName name="BExD7IE1DHIS52UFDCTSKPJQNRD5" localSheetId="12" hidden="1">#REF!</definedName>
    <definedName name="BExD7IE1DHIS52UFDCTSKPJQNRD5" localSheetId="11" hidden="1">#REF!</definedName>
    <definedName name="BExD7IE1DHIS52UFDCTSKPJQNRD5" localSheetId="10" hidden="1">#REF!</definedName>
    <definedName name="BExD7IE1DHIS52UFDCTSKPJQNRD5" localSheetId="9" hidden="1">#REF!</definedName>
    <definedName name="BExD7IE1DHIS52UFDCTSKPJQNRD5" localSheetId="8" hidden="1">#REF!</definedName>
    <definedName name="BExD7IE1DHIS52UFDCTSKPJQNRD5" localSheetId="7" hidden="1">#REF!</definedName>
    <definedName name="BExD7IE1DHIS52UFDCTSKPJQNRD5" localSheetId="6" hidden="1">#REF!</definedName>
    <definedName name="BExD7IE1DHIS52UFDCTSKPJQNRD5" localSheetId="3" hidden="1">#REF!</definedName>
    <definedName name="BExD7IE1DHIS52UFDCTSKPJQNRD5" localSheetId="1" hidden="1">#REF!</definedName>
    <definedName name="BExD7IE1DHIS52UFDCTSKPJQNRD5" hidden="1">#REF!</definedName>
    <definedName name="BExD7IUBGUWHYC9UNZ1IY5XFYKQN" localSheetId="16" hidden="1">#REF!</definedName>
    <definedName name="BExD7IUBGUWHYC9UNZ1IY5XFYKQN" localSheetId="15" hidden="1">#REF!</definedName>
    <definedName name="BExD7IUBGUWHYC9UNZ1IY5XFYKQN" localSheetId="14" hidden="1">#REF!</definedName>
    <definedName name="BExD7IUBGUWHYC9UNZ1IY5XFYKQN" localSheetId="13" hidden="1">#REF!</definedName>
    <definedName name="BExD7IUBGUWHYC9UNZ1IY5XFYKQN" localSheetId="12" hidden="1">#REF!</definedName>
    <definedName name="BExD7IUBGUWHYC9UNZ1IY5XFYKQN" localSheetId="11" hidden="1">#REF!</definedName>
    <definedName name="BExD7IUBGUWHYC9UNZ1IY5XFYKQN" localSheetId="10" hidden="1">#REF!</definedName>
    <definedName name="BExD7IUBGUWHYC9UNZ1IY5XFYKQN" localSheetId="9" hidden="1">#REF!</definedName>
    <definedName name="BExD7IUBGUWHYC9UNZ1IY5XFYKQN" localSheetId="8" hidden="1">#REF!</definedName>
    <definedName name="BExD7IUBGUWHYC9UNZ1IY5XFYKQN" localSheetId="7" hidden="1">#REF!</definedName>
    <definedName name="BExD7IUBGUWHYC9UNZ1IY5XFYKQN" localSheetId="6" hidden="1">#REF!</definedName>
    <definedName name="BExD7IUBGUWHYC9UNZ1IY5XFYKQN" localSheetId="3" hidden="1">#REF!</definedName>
    <definedName name="BExD7IUBGUWHYC9UNZ1IY5XFYKQN" localSheetId="1" hidden="1">#REF!</definedName>
    <definedName name="BExD7IUBGUWHYC9UNZ1IY5XFYKQN" hidden="1">#REF!</definedName>
    <definedName name="BExD7JQOJ35HGL8U2OCEI2P2JT7I" localSheetId="16" hidden="1">#REF!</definedName>
    <definedName name="BExD7JQOJ35HGL8U2OCEI2P2JT7I" localSheetId="15" hidden="1">#REF!</definedName>
    <definedName name="BExD7JQOJ35HGL8U2OCEI2P2JT7I" localSheetId="14" hidden="1">#REF!</definedName>
    <definedName name="BExD7JQOJ35HGL8U2OCEI2P2JT7I" localSheetId="13" hidden="1">#REF!</definedName>
    <definedName name="BExD7JQOJ35HGL8U2OCEI2P2JT7I" localSheetId="12" hidden="1">#REF!</definedName>
    <definedName name="BExD7JQOJ35HGL8U2OCEI2P2JT7I" localSheetId="11" hidden="1">#REF!</definedName>
    <definedName name="BExD7JQOJ35HGL8U2OCEI2P2JT7I" localSheetId="10" hidden="1">#REF!</definedName>
    <definedName name="BExD7JQOJ35HGL8U2OCEI2P2JT7I" localSheetId="9" hidden="1">#REF!</definedName>
    <definedName name="BExD7JQOJ35HGL8U2OCEI2P2JT7I" localSheetId="8" hidden="1">#REF!</definedName>
    <definedName name="BExD7JQOJ35HGL8U2OCEI2P2JT7I" localSheetId="7" hidden="1">#REF!</definedName>
    <definedName name="BExD7JQOJ35HGL8U2OCEI2P2JT7I" localSheetId="6" hidden="1">#REF!</definedName>
    <definedName name="BExD7JQOJ35HGL8U2OCEI2P2JT7I" localSheetId="3" hidden="1">#REF!</definedName>
    <definedName name="BExD7JQOJ35HGL8U2OCEI2P2JT7I" localSheetId="1" hidden="1">#REF!</definedName>
    <definedName name="BExD7JQOJ35HGL8U2OCEI2P2JT7I" hidden="1">#REF!</definedName>
    <definedName name="BExD7KSDKNDNH95NDT3S7GM3MUU2" localSheetId="16" hidden="1">#REF!</definedName>
    <definedName name="BExD7KSDKNDNH95NDT3S7GM3MUU2" localSheetId="15" hidden="1">#REF!</definedName>
    <definedName name="BExD7KSDKNDNH95NDT3S7GM3MUU2" localSheetId="14" hidden="1">#REF!</definedName>
    <definedName name="BExD7KSDKNDNH95NDT3S7GM3MUU2" localSheetId="13" hidden="1">#REF!</definedName>
    <definedName name="BExD7KSDKNDNH95NDT3S7GM3MUU2" localSheetId="12" hidden="1">#REF!</definedName>
    <definedName name="BExD7KSDKNDNH95NDT3S7GM3MUU2" localSheetId="11" hidden="1">#REF!</definedName>
    <definedName name="BExD7KSDKNDNH95NDT3S7GM3MUU2" localSheetId="10" hidden="1">#REF!</definedName>
    <definedName name="BExD7KSDKNDNH95NDT3S7GM3MUU2" localSheetId="9" hidden="1">#REF!</definedName>
    <definedName name="BExD7KSDKNDNH95NDT3S7GM3MUU2" localSheetId="8" hidden="1">#REF!</definedName>
    <definedName name="BExD7KSDKNDNH95NDT3S7GM3MUU2" localSheetId="7" hidden="1">#REF!</definedName>
    <definedName name="BExD7KSDKNDNH95NDT3S7GM3MUU2" localSheetId="6" hidden="1">#REF!</definedName>
    <definedName name="BExD7KSDKNDNH95NDT3S7GM3MUU2" localSheetId="3" hidden="1">#REF!</definedName>
    <definedName name="BExD7KSDKNDNH95NDT3S7GM3MUU2" localSheetId="1" hidden="1">#REF!</definedName>
    <definedName name="BExD7KSDKNDNH95NDT3S7GM3MUU2" hidden="1">#REF!</definedName>
    <definedName name="BExD8H5O087KQVWIVPUUID5VMGMS" localSheetId="16" hidden="1">#REF!</definedName>
    <definedName name="BExD8H5O087KQVWIVPUUID5VMGMS" localSheetId="15" hidden="1">#REF!</definedName>
    <definedName name="BExD8H5O087KQVWIVPUUID5VMGMS" localSheetId="14" hidden="1">#REF!</definedName>
    <definedName name="BExD8H5O087KQVWIVPUUID5VMGMS" localSheetId="13" hidden="1">#REF!</definedName>
    <definedName name="BExD8H5O087KQVWIVPUUID5VMGMS" localSheetId="12" hidden="1">#REF!</definedName>
    <definedName name="BExD8H5O087KQVWIVPUUID5VMGMS" localSheetId="11" hidden="1">#REF!</definedName>
    <definedName name="BExD8H5O087KQVWIVPUUID5VMGMS" localSheetId="10" hidden="1">#REF!</definedName>
    <definedName name="BExD8H5O087KQVWIVPUUID5VMGMS" localSheetId="9" hidden="1">#REF!</definedName>
    <definedName name="BExD8H5O087KQVWIVPUUID5VMGMS" localSheetId="8" hidden="1">#REF!</definedName>
    <definedName name="BExD8H5O087KQVWIVPUUID5VMGMS" localSheetId="7" hidden="1">#REF!</definedName>
    <definedName name="BExD8H5O087KQVWIVPUUID5VMGMS" localSheetId="6" hidden="1">#REF!</definedName>
    <definedName name="BExD8H5O087KQVWIVPUUID5VMGMS" localSheetId="3" hidden="1">#REF!</definedName>
    <definedName name="BExD8H5O087KQVWIVPUUID5VMGMS" localSheetId="1" hidden="1">#REF!</definedName>
    <definedName name="BExD8H5O087KQVWIVPUUID5VMGMS" hidden="1">#REF!</definedName>
    <definedName name="BExD8HLWJHFK6566YQLGOAPIWD7G" localSheetId="16" hidden="1">#REF!</definedName>
    <definedName name="BExD8HLWJHFK6566YQLGOAPIWD7G" localSheetId="15" hidden="1">#REF!</definedName>
    <definedName name="BExD8HLWJHFK6566YQLGOAPIWD7G" localSheetId="14" hidden="1">#REF!</definedName>
    <definedName name="BExD8HLWJHFK6566YQLGOAPIWD7G" localSheetId="13" hidden="1">#REF!</definedName>
    <definedName name="BExD8HLWJHFK6566YQLGOAPIWD7G" localSheetId="12" hidden="1">#REF!</definedName>
    <definedName name="BExD8HLWJHFK6566YQLGOAPIWD7G" localSheetId="11" hidden="1">#REF!</definedName>
    <definedName name="BExD8HLWJHFK6566YQLGOAPIWD7G" localSheetId="10" hidden="1">#REF!</definedName>
    <definedName name="BExD8HLWJHFK6566YQLGOAPIWD7G" localSheetId="9" hidden="1">#REF!</definedName>
    <definedName name="BExD8HLWJHFK6566YQLGOAPIWD7G" localSheetId="8" hidden="1">#REF!</definedName>
    <definedName name="BExD8HLWJHFK6566YQLGOAPIWD7G" localSheetId="7" hidden="1">#REF!</definedName>
    <definedName name="BExD8HLWJHFK6566YQLGOAPIWD7G" localSheetId="6" hidden="1">#REF!</definedName>
    <definedName name="BExD8HLWJHFK6566YQLGOAPIWD7G" localSheetId="3" hidden="1">#REF!</definedName>
    <definedName name="BExD8HLWJHFK6566YQLGOAPIWD7G" localSheetId="1" hidden="1">#REF!</definedName>
    <definedName name="BExD8HLWJHFK6566YQLGOAPIWD7G" hidden="1">#REF!</definedName>
    <definedName name="BExD8OCLZMFN5K3VZYI4Q4ITVKUA" localSheetId="16" hidden="1">#REF!</definedName>
    <definedName name="BExD8OCLZMFN5K3VZYI4Q4ITVKUA" localSheetId="15" hidden="1">#REF!</definedName>
    <definedName name="BExD8OCLZMFN5K3VZYI4Q4ITVKUA" localSheetId="14" hidden="1">#REF!</definedName>
    <definedName name="BExD8OCLZMFN5K3VZYI4Q4ITVKUA" localSheetId="13" hidden="1">#REF!</definedName>
    <definedName name="BExD8OCLZMFN5K3VZYI4Q4ITVKUA" localSheetId="12" hidden="1">#REF!</definedName>
    <definedName name="BExD8OCLZMFN5K3VZYI4Q4ITVKUA" localSheetId="11" hidden="1">#REF!</definedName>
    <definedName name="BExD8OCLZMFN5K3VZYI4Q4ITVKUA" localSheetId="10" hidden="1">#REF!</definedName>
    <definedName name="BExD8OCLZMFN5K3VZYI4Q4ITVKUA" localSheetId="9" hidden="1">#REF!</definedName>
    <definedName name="BExD8OCLZMFN5K3VZYI4Q4ITVKUA" localSheetId="8" hidden="1">#REF!</definedName>
    <definedName name="BExD8OCLZMFN5K3VZYI4Q4ITVKUA" localSheetId="7" hidden="1">#REF!</definedName>
    <definedName name="BExD8OCLZMFN5K3VZYI4Q4ITVKUA" localSheetId="6" hidden="1">#REF!</definedName>
    <definedName name="BExD8OCLZMFN5K3VZYI4Q4ITVKUA" localSheetId="3" hidden="1">#REF!</definedName>
    <definedName name="BExD8OCLZMFN5K3VZYI4Q4ITVKUA" localSheetId="1" hidden="1">#REF!</definedName>
    <definedName name="BExD8OCLZMFN5K3VZYI4Q4ITVKUA" hidden="1">#REF!</definedName>
    <definedName name="BExD93C1R6LC0631ECHVFYH0R0PD" localSheetId="16" hidden="1">#REF!</definedName>
    <definedName name="BExD93C1R6LC0631ECHVFYH0R0PD" localSheetId="15" hidden="1">#REF!</definedName>
    <definedName name="BExD93C1R6LC0631ECHVFYH0R0PD" localSheetId="14" hidden="1">#REF!</definedName>
    <definedName name="BExD93C1R6LC0631ECHVFYH0R0PD" localSheetId="13" hidden="1">#REF!</definedName>
    <definedName name="BExD93C1R6LC0631ECHVFYH0R0PD" localSheetId="12" hidden="1">#REF!</definedName>
    <definedName name="BExD93C1R6LC0631ECHVFYH0R0PD" localSheetId="11" hidden="1">#REF!</definedName>
    <definedName name="BExD93C1R6LC0631ECHVFYH0R0PD" localSheetId="10" hidden="1">#REF!</definedName>
    <definedName name="BExD93C1R6LC0631ECHVFYH0R0PD" localSheetId="9" hidden="1">#REF!</definedName>
    <definedName name="BExD93C1R6LC0631ECHVFYH0R0PD" localSheetId="8" hidden="1">#REF!</definedName>
    <definedName name="BExD93C1R6LC0631ECHVFYH0R0PD" localSheetId="7" hidden="1">#REF!</definedName>
    <definedName name="BExD93C1R6LC0631ECHVFYH0R0PD" localSheetId="6" hidden="1">#REF!</definedName>
    <definedName name="BExD93C1R6LC0631ECHVFYH0R0PD" localSheetId="3" hidden="1">#REF!</definedName>
    <definedName name="BExD93C1R6LC0631ECHVFYH0R0PD" localSheetId="1" hidden="1">#REF!</definedName>
    <definedName name="BExD93C1R6LC0631ECHVFYH0R0PD" hidden="1">#REF!</definedName>
    <definedName name="BExD97TXIO0COVNN4OH3DEJ33YLM" localSheetId="16" hidden="1">#REF!</definedName>
    <definedName name="BExD97TXIO0COVNN4OH3DEJ33YLM" localSheetId="15" hidden="1">#REF!</definedName>
    <definedName name="BExD97TXIO0COVNN4OH3DEJ33YLM" localSheetId="14" hidden="1">#REF!</definedName>
    <definedName name="BExD97TXIO0COVNN4OH3DEJ33YLM" localSheetId="13" hidden="1">#REF!</definedName>
    <definedName name="BExD97TXIO0COVNN4OH3DEJ33YLM" localSheetId="12" hidden="1">#REF!</definedName>
    <definedName name="BExD97TXIO0COVNN4OH3DEJ33YLM" localSheetId="11" hidden="1">#REF!</definedName>
    <definedName name="BExD97TXIO0COVNN4OH3DEJ33YLM" localSheetId="10" hidden="1">#REF!</definedName>
    <definedName name="BExD97TXIO0COVNN4OH3DEJ33YLM" localSheetId="9" hidden="1">#REF!</definedName>
    <definedName name="BExD97TXIO0COVNN4OH3DEJ33YLM" localSheetId="8" hidden="1">#REF!</definedName>
    <definedName name="BExD97TXIO0COVNN4OH3DEJ33YLM" localSheetId="7" hidden="1">#REF!</definedName>
    <definedName name="BExD97TXIO0COVNN4OH3DEJ33YLM" localSheetId="6" hidden="1">#REF!</definedName>
    <definedName name="BExD97TXIO0COVNN4OH3DEJ33YLM" localSheetId="3" hidden="1">#REF!</definedName>
    <definedName name="BExD97TXIO0COVNN4OH3DEJ33YLM" localSheetId="1" hidden="1">#REF!</definedName>
    <definedName name="BExD97TXIO0COVNN4OH3DEJ33YLM" hidden="1">#REF!</definedName>
    <definedName name="BExD99RZ1RFIMK6O1ZHSPJ68X9Y5" localSheetId="16" hidden="1">#REF!</definedName>
    <definedName name="BExD99RZ1RFIMK6O1ZHSPJ68X9Y5" localSheetId="15" hidden="1">#REF!</definedName>
    <definedName name="BExD99RZ1RFIMK6O1ZHSPJ68X9Y5" localSheetId="14" hidden="1">#REF!</definedName>
    <definedName name="BExD99RZ1RFIMK6O1ZHSPJ68X9Y5" localSheetId="13" hidden="1">#REF!</definedName>
    <definedName name="BExD99RZ1RFIMK6O1ZHSPJ68X9Y5" localSheetId="12" hidden="1">#REF!</definedName>
    <definedName name="BExD99RZ1RFIMK6O1ZHSPJ68X9Y5" localSheetId="11" hidden="1">#REF!</definedName>
    <definedName name="BExD99RZ1RFIMK6O1ZHSPJ68X9Y5" localSheetId="10" hidden="1">#REF!</definedName>
    <definedName name="BExD99RZ1RFIMK6O1ZHSPJ68X9Y5" localSheetId="9" hidden="1">#REF!</definedName>
    <definedName name="BExD99RZ1RFIMK6O1ZHSPJ68X9Y5" localSheetId="8" hidden="1">#REF!</definedName>
    <definedName name="BExD99RZ1RFIMK6O1ZHSPJ68X9Y5" localSheetId="7" hidden="1">#REF!</definedName>
    <definedName name="BExD99RZ1RFIMK6O1ZHSPJ68X9Y5" localSheetId="6" hidden="1">#REF!</definedName>
    <definedName name="BExD99RZ1RFIMK6O1ZHSPJ68X9Y5" localSheetId="3" hidden="1">#REF!</definedName>
    <definedName name="BExD99RZ1RFIMK6O1ZHSPJ68X9Y5" localSheetId="1" hidden="1">#REF!</definedName>
    <definedName name="BExD99RZ1RFIMK6O1ZHSPJ68X9Y5" hidden="1">#REF!</definedName>
    <definedName name="BExD9ATSNNU6SJVYYUCUG2AFS57W" localSheetId="16" hidden="1">#REF!</definedName>
    <definedName name="BExD9ATSNNU6SJVYYUCUG2AFS57W" localSheetId="15" hidden="1">#REF!</definedName>
    <definedName name="BExD9ATSNNU6SJVYYUCUG2AFS57W" localSheetId="14" hidden="1">#REF!</definedName>
    <definedName name="BExD9ATSNNU6SJVYYUCUG2AFS57W" localSheetId="13" hidden="1">#REF!</definedName>
    <definedName name="BExD9ATSNNU6SJVYYUCUG2AFS57W" localSheetId="12" hidden="1">#REF!</definedName>
    <definedName name="BExD9ATSNNU6SJVYYUCUG2AFS57W" localSheetId="11" hidden="1">#REF!</definedName>
    <definedName name="BExD9ATSNNU6SJVYYUCUG2AFS57W" localSheetId="10" hidden="1">#REF!</definedName>
    <definedName name="BExD9ATSNNU6SJVYYUCUG2AFS57W" localSheetId="9" hidden="1">#REF!</definedName>
    <definedName name="BExD9ATSNNU6SJVYYUCUG2AFS57W" localSheetId="8" hidden="1">#REF!</definedName>
    <definedName name="BExD9ATSNNU6SJVYYUCUG2AFS57W" localSheetId="7" hidden="1">#REF!</definedName>
    <definedName name="BExD9ATSNNU6SJVYYUCUG2AFS57W" localSheetId="6" hidden="1">#REF!</definedName>
    <definedName name="BExD9ATSNNU6SJVYYUCUG2AFS57W" localSheetId="3" hidden="1">#REF!</definedName>
    <definedName name="BExD9ATSNNU6SJVYYUCUG2AFS57W" localSheetId="1" hidden="1">#REF!</definedName>
    <definedName name="BExD9ATSNNU6SJVYYUCUG2AFS57W" hidden="1">#REF!</definedName>
    <definedName name="BExD9JO1QOKHUKL6DOEKDLUBPPKZ" localSheetId="16" hidden="1">#REF!</definedName>
    <definedName name="BExD9JO1QOKHUKL6DOEKDLUBPPKZ" localSheetId="15" hidden="1">#REF!</definedName>
    <definedName name="BExD9JO1QOKHUKL6DOEKDLUBPPKZ" localSheetId="14" hidden="1">#REF!</definedName>
    <definedName name="BExD9JO1QOKHUKL6DOEKDLUBPPKZ" localSheetId="13" hidden="1">#REF!</definedName>
    <definedName name="BExD9JO1QOKHUKL6DOEKDLUBPPKZ" localSheetId="12" hidden="1">#REF!</definedName>
    <definedName name="BExD9JO1QOKHUKL6DOEKDLUBPPKZ" localSheetId="11" hidden="1">#REF!</definedName>
    <definedName name="BExD9JO1QOKHUKL6DOEKDLUBPPKZ" localSheetId="10" hidden="1">#REF!</definedName>
    <definedName name="BExD9JO1QOKHUKL6DOEKDLUBPPKZ" localSheetId="9" hidden="1">#REF!</definedName>
    <definedName name="BExD9JO1QOKHUKL6DOEKDLUBPPKZ" localSheetId="8" hidden="1">#REF!</definedName>
    <definedName name="BExD9JO1QOKHUKL6DOEKDLUBPPKZ" localSheetId="7" hidden="1">#REF!</definedName>
    <definedName name="BExD9JO1QOKHUKL6DOEKDLUBPPKZ" localSheetId="6" hidden="1">#REF!</definedName>
    <definedName name="BExD9JO1QOKHUKL6DOEKDLUBPPKZ" localSheetId="3" hidden="1">#REF!</definedName>
    <definedName name="BExD9JO1QOKHUKL6DOEKDLUBPPKZ" localSheetId="1" hidden="1">#REF!</definedName>
    <definedName name="BExD9JO1QOKHUKL6DOEKDLUBPPKZ" hidden="1">#REF!</definedName>
    <definedName name="BExD9L0ID3VSOU609GKWYTA5BFMA" localSheetId="16" hidden="1">#REF!</definedName>
    <definedName name="BExD9L0ID3VSOU609GKWYTA5BFMA" localSheetId="15" hidden="1">#REF!</definedName>
    <definedName name="BExD9L0ID3VSOU609GKWYTA5BFMA" localSheetId="14" hidden="1">#REF!</definedName>
    <definedName name="BExD9L0ID3VSOU609GKWYTA5BFMA" localSheetId="13" hidden="1">#REF!</definedName>
    <definedName name="BExD9L0ID3VSOU609GKWYTA5BFMA" localSheetId="12" hidden="1">#REF!</definedName>
    <definedName name="BExD9L0ID3VSOU609GKWYTA5BFMA" localSheetId="11" hidden="1">#REF!</definedName>
    <definedName name="BExD9L0ID3VSOU609GKWYTA5BFMA" localSheetId="10" hidden="1">#REF!</definedName>
    <definedName name="BExD9L0ID3VSOU609GKWYTA5BFMA" localSheetId="9" hidden="1">#REF!</definedName>
    <definedName name="BExD9L0ID3VSOU609GKWYTA5BFMA" localSheetId="8" hidden="1">#REF!</definedName>
    <definedName name="BExD9L0ID3VSOU609GKWYTA5BFMA" localSheetId="7" hidden="1">#REF!</definedName>
    <definedName name="BExD9L0ID3VSOU609GKWYTA5BFMA" localSheetId="6" hidden="1">#REF!</definedName>
    <definedName name="BExD9L0ID3VSOU609GKWYTA5BFMA" localSheetId="3" hidden="1">#REF!</definedName>
    <definedName name="BExD9L0ID3VSOU609GKWYTA5BFMA" localSheetId="1" hidden="1">#REF!</definedName>
    <definedName name="BExD9L0ID3VSOU609GKWYTA5BFMA" hidden="1">#REF!</definedName>
    <definedName name="BExD9M7SEMG0JK2FUTTZXWIEBTKB" localSheetId="16" hidden="1">#REF!</definedName>
    <definedName name="BExD9M7SEMG0JK2FUTTZXWIEBTKB" localSheetId="15" hidden="1">#REF!</definedName>
    <definedName name="BExD9M7SEMG0JK2FUTTZXWIEBTKB" localSheetId="14" hidden="1">#REF!</definedName>
    <definedName name="BExD9M7SEMG0JK2FUTTZXWIEBTKB" localSheetId="13" hidden="1">#REF!</definedName>
    <definedName name="BExD9M7SEMG0JK2FUTTZXWIEBTKB" localSheetId="12" hidden="1">#REF!</definedName>
    <definedName name="BExD9M7SEMG0JK2FUTTZXWIEBTKB" localSheetId="11" hidden="1">#REF!</definedName>
    <definedName name="BExD9M7SEMG0JK2FUTTZXWIEBTKB" localSheetId="10" hidden="1">#REF!</definedName>
    <definedName name="BExD9M7SEMG0JK2FUTTZXWIEBTKB" localSheetId="9" hidden="1">#REF!</definedName>
    <definedName name="BExD9M7SEMG0JK2FUTTZXWIEBTKB" localSheetId="8" hidden="1">#REF!</definedName>
    <definedName name="BExD9M7SEMG0JK2FUTTZXWIEBTKB" localSheetId="7" hidden="1">#REF!</definedName>
    <definedName name="BExD9M7SEMG0JK2FUTTZXWIEBTKB" localSheetId="6" hidden="1">#REF!</definedName>
    <definedName name="BExD9M7SEMG0JK2FUTTZXWIEBTKB" localSheetId="3" hidden="1">#REF!</definedName>
    <definedName name="BExD9M7SEMG0JK2FUTTZXWIEBTKB" localSheetId="1" hidden="1">#REF!</definedName>
    <definedName name="BExD9M7SEMG0JK2FUTTZXWIEBTKB" hidden="1">#REF!</definedName>
    <definedName name="BExD9MNYBYB1AICQL5165G472IE2" localSheetId="16" hidden="1">#REF!</definedName>
    <definedName name="BExD9MNYBYB1AICQL5165G472IE2" localSheetId="15" hidden="1">#REF!</definedName>
    <definedName name="BExD9MNYBYB1AICQL5165G472IE2" localSheetId="14" hidden="1">#REF!</definedName>
    <definedName name="BExD9MNYBYB1AICQL5165G472IE2" localSheetId="13" hidden="1">#REF!</definedName>
    <definedName name="BExD9MNYBYB1AICQL5165G472IE2" localSheetId="12" hidden="1">#REF!</definedName>
    <definedName name="BExD9MNYBYB1AICQL5165G472IE2" localSheetId="11" hidden="1">#REF!</definedName>
    <definedName name="BExD9MNYBYB1AICQL5165G472IE2" localSheetId="10" hidden="1">#REF!</definedName>
    <definedName name="BExD9MNYBYB1AICQL5165G472IE2" localSheetId="9" hidden="1">#REF!</definedName>
    <definedName name="BExD9MNYBYB1AICQL5165G472IE2" localSheetId="8" hidden="1">#REF!</definedName>
    <definedName name="BExD9MNYBYB1AICQL5165G472IE2" localSheetId="7" hidden="1">#REF!</definedName>
    <definedName name="BExD9MNYBYB1AICQL5165G472IE2" localSheetId="6" hidden="1">#REF!</definedName>
    <definedName name="BExD9MNYBYB1AICQL5165G472IE2" localSheetId="3" hidden="1">#REF!</definedName>
    <definedName name="BExD9MNYBYB1AICQL5165G472IE2" localSheetId="1" hidden="1">#REF!</definedName>
    <definedName name="BExD9MNYBYB1AICQL5165G472IE2" hidden="1">#REF!</definedName>
    <definedName name="BExD9PNSYT7GASEGUVL48MUQ02WO" localSheetId="16" hidden="1">#REF!</definedName>
    <definedName name="BExD9PNSYT7GASEGUVL48MUQ02WO" localSheetId="15" hidden="1">#REF!</definedName>
    <definedName name="BExD9PNSYT7GASEGUVL48MUQ02WO" localSheetId="14" hidden="1">#REF!</definedName>
    <definedName name="BExD9PNSYT7GASEGUVL48MUQ02WO" localSheetId="13" hidden="1">#REF!</definedName>
    <definedName name="BExD9PNSYT7GASEGUVL48MUQ02WO" localSheetId="12" hidden="1">#REF!</definedName>
    <definedName name="BExD9PNSYT7GASEGUVL48MUQ02WO" localSheetId="11" hidden="1">#REF!</definedName>
    <definedName name="BExD9PNSYT7GASEGUVL48MUQ02WO" localSheetId="10" hidden="1">#REF!</definedName>
    <definedName name="BExD9PNSYT7GASEGUVL48MUQ02WO" localSheetId="9" hidden="1">#REF!</definedName>
    <definedName name="BExD9PNSYT7GASEGUVL48MUQ02WO" localSheetId="8" hidden="1">#REF!</definedName>
    <definedName name="BExD9PNSYT7GASEGUVL48MUQ02WO" localSheetId="7" hidden="1">#REF!</definedName>
    <definedName name="BExD9PNSYT7GASEGUVL48MUQ02WO" localSheetId="6" hidden="1">#REF!</definedName>
    <definedName name="BExD9PNSYT7GASEGUVL48MUQ02WO" localSheetId="3" hidden="1">#REF!</definedName>
    <definedName name="BExD9PNSYT7GASEGUVL48MUQ02WO" localSheetId="1" hidden="1">#REF!</definedName>
    <definedName name="BExD9PNSYT7GASEGUVL48MUQ02WO" hidden="1">#REF!</definedName>
    <definedName name="BExD9TK2MIWFH5SKUYU9ZKF4NPHQ" localSheetId="16" hidden="1">#REF!</definedName>
    <definedName name="BExD9TK2MIWFH5SKUYU9ZKF4NPHQ" localSheetId="15" hidden="1">#REF!</definedName>
    <definedName name="BExD9TK2MIWFH5SKUYU9ZKF4NPHQ" localSheetId="14" hidden="1">#REF!</definedName>
    <definedName name="BExD9TK2MIWFH5SKUYU9ZKF4NPHQ" localSheetId="13" hidden="1">#REF!</definedName>
    <definedName name="BExD9TK2MIWFH5SKUYU9ZKF4NPHQ" localSheetId="12" hidden="1">#REF!</definedName>
    <definedName name="BExD9TK2MIWFH5SKUYU9ZKF4NPHQ" localSheetId="11" hidden="1">#REF!</definedName>
    <definedName name="BExD9TK2MIWFH5SKUYU9ZKF4NPHQ" localSheetId="10" hidden="1">#REF!</definedName>
    <definedName name="BExD9TK2MIWFH5SKUYU9ZKF4NPHQ" localSheetId="9" hidden="1">#REF!</definedName>
    <definedName name="BExD9TK2MIWFH5SKUYU9ZKF4NPHQ" localSheetId="8" hidden="1">#REF!</definedName>
    <definedName name="BExD9TK2MIWFH5SKUYU9ZKF4NPHQ" localSheetId="7" hidden="1">#REF!</definedName>
    <definedName name="BExD9TK2MIWFH5SKUYU9ZKF4NPHQ" localSheetId="6" hidden="1">#REF!</definedName>
    <definedName name="BExD9TK2MIWFH5SKUYU9ZKF4NPHQ" localSheetId="3" hidden="1">#REF!</definedName>
    <definedName name="BExD9TK2MIWFH5SKUYU9ZKF4NPHQ" localSheetId="1" hidden="1">#REF!</definedName>
    <definedName name="BExD9TK2MIWFH5SKUYU9ZKF4NPHQ" hidden="1">#REF!</definedName>
    <definedName name="BExDA23J1UL1EN1K0BLX2TKAX4U0" localSheetId="16" hidden="1">#REF!</definedName>
    <definedName name="BExDA23J1UL1EN1K0BLX2TKAX4U0" localSheetId="15" hidden="1">#REF!</definedName>
    <definedName name="BExDA23J1UL1EN1K0BLX2TKAX4U0" localSheetId="14" hidden="1">#REF!</definedName>
    <definedName name="BExDA23J1UL1EN1K0BLX2TKAX4U0" localSheetId="13" hidden="1">#REF!</definedName>
    <definedName name="BExDA23J1UL1EN1K0BLX2TKAX4U0" localSheetId="12" hidden="1">#REF!</definedName>
    <definedName name="BExDA23J1UL1EN1K0BLX2TKAX4U0" localSheetId="11" hidden="1">#REF!</definedName>
    <definedName name="BExDA23J1UL1EN1K0BLX2TKAX4U0" localSheetId="10" hidden="1">#REF!</definedName>
    <definedName name="BExDA23J1UL1EN1K0BLX2TKAX4U0" localSheetId="9" hidden="1">#REF!</definedName>
    <definedName name="BExDA23J1UL1EN1K0BLX2TKAX4U0" localSheetId="8" hidden="1">#REF!</definedName>
    <definedName name="BExDA23J1UL1EN1K0BLX2TKAX4U0" localSheetId="7" hidden="1">#REF!</definedName>
    <definedName name="BExDA23J1UL1EN1K0BLX2TKAX4U0" localSheetId="6" hidden="1">#REF!</definedName>
    <definedName name="BExDA23J1UL1EN1K0BLX2TKAX4U0" localSheetId="3" hidden="1">#REF!</definedName>
    <definedName name="BExDA23J1UL1EN1K0BLX2TKAX4U0" localSheetId="1" hidden="1">#REF!</definedName>
    <definedName name="BExDA23J1UL1EN1K0BLX2TKAX4U0" hidden="1">#REF!</definedName>
    <definedName name="BExDA6594R2INH5X2F55YRZSKRND" localSheetId="16" hidden="1">#REF!</definedName>
    <definedName name="BExDA6594R2INH5X2F55YRZSKRND" localSheetId="15" hidden="1">#REF!</definedName>
    <definedName name="BExDA6594R2INH5X2F55YRZSKRND" localSheetId="14" hidden="1">#REF!</definedName>
    <definedName name="BExDA6594R2INH5X2F55YRZSKRND" localSheetId="13" hidden="1">#REF!</definedName>
    <definedName name="BExDA6594R2INH5X2F55YRZSKRND" localSheetId="12" hidden="1">#REF!</definedName>
    <definedName name="BExDA6594R2INH5X2F55YRZSKRND" localSheetId="11" hidden="1">#REF!</definedName>
    <definedName name="BExDA6594R2INH5X2F55YRZSKRND" localSheetId="10" hidden="1">#REF!</definedName>
    <definedName name="BExDA6594R2INH5X2F55YRZSKRND" localSheetId="9" hidden="1">#REF!</definedName>
    <definedName name="BExDA6594R2INH5X2F55YRZSKRND" localSheetId="8" hidden="1">#REF!</definedName>
    <definedName name="BExDA6594R2INH5X2F55YRZSKRND" localSheetId="7" hidden="1">#REF!</definedName>
    <definedName name="BExDA6594R2INH5X2F55YRZSKRND" localSheetId="6" hidden="1">#REF!</definedName>
    <definedName name="BExDA6594R2INH5X2F55YRZSKRND" localSheetId="3" hidden="1">#REF!</definedName>
    <definedName name="BExDA6594R2INH5X2F55YRZSKRND" localSheetId="1" hidden="1">#REF!</definedName>
    <definedName name="BExDA6594R2INH5X2F55YRZSKRND" hidden="1">#REF!</definedName>
    <definedName name="BExDA6LD9061UULVKUUI4QP8SK13" localSheetId="16" hidden="1">#REF!</definedName>
    <definedName name="BExDA6LD9061UULVKUUI4QP8SK13" localSheetId="15" hidden="1">#REF!</definedName>
    <definedName name="BExDA6LD9061UULVKUUI4QP8SK13" localSheetId="14" hidden="1">#REF!</definedName>
    <definedName name="BExDA6LD9061UULVKUUI4QP8SK13" localSheetId="13" hidden="1">#REF!</definedName>
    <definedName name="BExDA6LD9061UULVKUUI4QP8SK13" localSheetId="12" hidden="1">#REF!</definedName>
    <definedName name="BExDA6LD9061UULVKUUI4QP8SK13" localSheetId="11" hidden="1">#REF!</definedName>
    <definedName name="BExDA6LD9061UULVKUUI4QP8SK13" localSheetId="10" hidden="1">#REF!</definedName>
    <definedName name="BExDA6LD9061UULVKUUI4QP8SK13" localSheetId="9" hidden="1">#REF!</definedName>
    <definedName name="BExDA6LD9061UULVKUUI4QP8SK13" localSheetId="8" hidden="1">#REF!</definedName>
    <definedName name="BExDA6LD9061UULVKUUI4QP8SK13" localSheetId="7" hidden="1">#REF!</definedName>
    <definedName name="BExDA6LD9061UULVKUUI4QP8SK13" localSheetId="6" hidden="1">#REF!</definedName>
    <definedName name="BExDA6LD9061UULVKUUI4QP8SK13" localSheetId="3" hidden="1">#REF!</definedName>
    <definedName name="BExDA6LD9061UULVKUUI4QP8SK13" localSheetId="1" hidden="1">#REF!</definedName>
    <definedName name="BExDA6LD9061UULVKUUI4QP8SK13" hidden="1">#REF!</definedName>
    <definedName name="BExDAGMVMNLQ6QXASB9R6D8DIT12" localSheetId="16" hidden="1">#REF!</definedName>
    <definedName name="BExDAGMVMNLQ6QXASB9R6D8DIT12" localSheetId="15" hidden="1">#REF!</definedName>
    <definedName name="BExDAGMVMNLQ6QXASB9R6D8DIT12" localSheetId="14" hidden="1">#REF!</definedName>
    <definedName name="BExDAGMVMNLQ6QXASB9R6D8DIT12" localSheetId="13" hidden="1">#REF!</definedName>
    <definedName name="BExDAGMVMNLQ6QXASB9R6D8DIT12" localSheetId="12" hidden="1">#REF!</definedName>
    <definedName name="BExDAGMVMNLQ6QXASB9R6D8DIT12" localSheetId="11" hidden="1">#REF!</definedName>
    <definedName name="BExDAGMVMNLQ6QXASB9R6D8DIT12" localSheetId="10" hidden="1">#REF!</definedName>
    <definedName name="BExDAGMVMNLQ6QXASB9R6D8DIT12" localSheetId="9" hidden="1">#REF!</definedName>
    <definedName name="BExDAGMVMNLQ6QXASB9R6D8DIT12" localSheetId="8" hidden="1">#REF!</definedName>
    <definedName name="BExDAGMVMNLQ6QXASB9R6D8DIT12" localSheetId="7" hidden="1">#REF!</definedName>
    <definedName name="BExDAGMVMNLQ6QXASB9R6D8DIT12" localSheetId="6" hidden="1">#REF!</definedName>
    <definedName name="BExDAGMVMNLQ6QXASB9R6D8DIT12" localSheetId="3" hidden="1">#REF!</definedName>
    <definedName name="BExDAGMVMNLQ6QXASB9R6D8DIT12" localSheetId="1" hidden="1">#REF!</definedName>
    <definedName name="BExDAGMVMNLQ6QXASB9R6D8DIT12" hidden="1">#REF!</definedName>
    <definedName name="BExDAYBHU9ADLXI8VRC7F608RVGM" localSheetId="16" hidden="1">#REF!</definedName>
    <definedName name="BExDAYBHU9ADLXI8VRC7F608RVGM" localSheetId="15" hidden="1">#REF!</definedName>
    <definedName name="BExDAYBHU9ADLXI8VRC7F608RVGM" localSheetId="14" hidden="1">#REF!</definedName>
    <definedName name="BExDAYBHU9ADLXI8VRC7F608RVGM" localSheetId="13" hidden="1">#REF!</definedName>
    <definedName name="BExDAYBHU9ADLXI8VRC7F608RVGM" localSheetId="12" hidden="1">#REF!</definedName>
    <definedName name="BExDAYBHU9ADLXI8VRC7F608RVGM" localSheetId="11" hidden="1">#REF!</definedName>
    <definedName name="BExDAYBHU9ADLXI8VRC7F608RVGM" localSheetId="10" hidden="1">#REF!</definedName>
    <definedName name="BExDAYBHU9ADLXI8VRC7F608RVGM" localSheetId="9" hidden="1">#REF!</definedName>
    <definedName name="BExDAYBHU9ADLXI8VRC7F608RVGM" localSheetId="8" hidden="1">#REF!</definedName>
    <definedName name="BExDAYBHU9ADLXI8VRC7F608RVGM" localSheetId="7" hidden="1">#REF!</definedName>
    <definedName name="BExDAYBHU9ADLXI8VRC7F608RVGM" localSheetId="6" hidden="1">#REF!</definedName>
    <definedName name="BExDAYBHU9ADLXI8VRC7F608RVGM" localSheetId="3" hidden="1">#REF!</definedName>
    <definedName name="BExDAYBHU9ADLXI8VRC7F608RVGM" localSheetId="1" hidden="1">#REF!</definedName>
    <definedName name="BExDAYBHU9ADLXI8VRC7F608RVGM" hidden="1">#REF!</definedName>
    <definedName name="BExDBDR1XR0FV0CYUCB2OJ7CJCZU" localSheetId="16" hidden="1">#REF!</definedName>
    <definedName name="BExDBDR1XR0FV0CYUCB2OJ7CJCZU" localSheetId="15" hidden="1">#REF!</definedName>
    <definedName name="BExDBDR1XR0FV0CYUCB2OJ7CJCZU" localSheetId="14" hidden="1">#REF!</definedName>
    <definedName name="BExDBDR1XR0FV0CYUCB2OJ7CJCZU" localSheetId="13" hidden="1">#REF!</definedName>
    <definedName name="BExDBDR1XR0FV0CYUCB2OJ7CJCZU" localSheetId="12" hidden="1">#REF!</definedName>
    <definedName name="BExDBDR1XR0FV0CYUCB2OJ7CJCZU" localSheetId="11" hidden="1">#REF!</definedName>
    <definedName name="BExDBDR1XR0FV0CYUCB2OJ7CJCZU" localSheetId="10" hidden="1">#REF!</definedName>
    <definedName name="BExDBDR1XR0FV0CYUCB2OJ7CJCZU" localSheetId="9" hidden="1">#REF!</definedName>
    <definedName name="BExDBDR1XR0FV0CYUCB2OJ7CJCZU" localSheetId="8" hidden="1">#REF!</definedName>
    <definedName name="BExDBDR1XR0FV0CYUCB2OJ7CJCZU" localSheetId="7" hidden="1">#REF!</definedName>
    <definedName name="BExDBDR1XR0FV0CYUCB2OJ7CJCZU" localSheetId="6" hidden="1">#REF!</definedName>
    <definedName name="BExDBDR1XR0FV0CYUCB2OJ7CJCZU" localSheetId="3" hidden="1">#REF!</definedName>
    <definedName name="BExDBDR1XR0FV0CYUCB2OJ7CJCZU" localSheetId="1" hidden="1">#REF!</definedName>
    <definedName name="BExDBDR1XR0FV0CYUCB2OJ7CJCZU" hidden="1">#REF!</definedName>
    <definedName name="BExDC7F818VN0S18ID7XRCRVYPJ4" localSheetId="16" hidden="1">#REF!</definedName>
    <definedName name="BExDC7F818VN0S18ID7XRCRVYPJ4" localSheetId="15" hidden="1">#REF!</definedName>
    <definedName name="BExDC7F818VN0S18ID7XRCRVYPJ4" localSheetId="14" hidden="1">#REF!</definedName>
    <definedName name="BExDC7F818VN0S18ID7XRCRVYPJ4" localSheetId="13" hidden="1">#REF!</definedName>
    <definedName name="BExDC7F818VN0S18ID7XRCRVYPJ4" localSheetId="12" hidden="1">#REF!</definedName>
    <definedName name="BExDC7F818VN0S18ID7XRCRVYPJ4" localSheetId="11" hidden="1">#REF!</definedName>
    <definedName name="BExDC7F818VN0S18ID7XRCRVYPJ4" localSheetId="10" hidden="1">#REF!</definedName>
    <definedName name="BExDC7F818VN0S18ID7XRCRVYPJ4" localSheetId="9" hidden="1">#REF!</definedName>
    <definedName name="BExDC7F818VN0S18ID7XRCRVYPJ4" localSheetId="8" hidden="1">#REF!</definedName>
    <definedName name="BExDC7F818VN0S18ID7XRCRVYPJ4" localSheetId="7" hidden="1">#REF!</definedName>
    <definedName name="BExDC7F818VN0S18ID7XRCRVYPJ4" localSheetId="6" hidden="1">#REF!</definedName>
    <definedName name="BExDC7F818VN0S18ID7XRCRVYPJ4" localSheetId="3" hidden="1">#REF!</definedName>
    <definedName name="BExDC7F818VN0S18ID7XRCRVYPJ4" localSheetId="1" hidden="1">#REF!</definedName>
    <definedName name="BExDC7F818VN0S18ID7XRCRVYPJ4" hidden="1">#REF!</definedName>
    <definedName name="BExDCL7K96PC9VZYB70ZW3QPVIJE" localSheetId="16" hidden="1">#REF!</definedName>
    <definedName name="BExDCL7K96PC9VZYB70ZW3QPVIJE" localSheetId="15" hidden="1">#REF!</definedName>
    <definedName name="BExDCL7K96PC9VZYB70ZW3QPVIJE" localSheetId="14" hidden="1">#REF!</definedName>
    <definedName name="BExDCL7K96PC9VZYB70ZW3QPVIJE" localSheetId="13" hidden="1">#REF!</definedName>
    <definedName name="BExDCL7K96PC9VZYB70ZW3QPVIJE" localSheetId="12" hidden="1">#REF!</definedName>
    <definedName name="BExDCL7K96PC9VZYB70ZW3QPVIJE" localSheetId="11" hidden="1">#REF!</definedName>
    <definedName name="BExDCL7K96PC9VZYB70ZW3QPVIJE" localSheetId="10" hidden="1">#REF!</definedName>
    <definedName name="BExDCL7K96PC9VZYB70ZW3QPVIJE" localSheetId="9" hidden="1">#REF!</definedName>
    <definedName name="BExDCL7K96PC9VZYB70ZW3QPVIJE" localSheetId="8" hidden="1">#REF!</definedName>
    <definedName name="BExDCL7K96PC9VZYB70ZW3QPVIJE" localSheetId="7" hidden="1">#REF!</definedName>
    <definedName name="BExDCL7K96PC9VZYB70ZW3QPVIJE" localSheetId="6" hidden="1">#REF!</definedName>
    <definedName name="BExDCL7K96PC9VZYB70ZW3QPVIJE" localSheetId="3" hidden="1">#REF!</definedName>
    <definedName name="BExDCL7K96PC9VZYB70ZW3QPVIJE" localSheetId="1" hidden="1">#REF!</definedName>
    <definedName name="BExDCL7K96PC9VZYB70ZW3QPVIJE" hidden="1">#REF!</definedName>
    <definedName name="BExDCP3UZ3C2O4C1F7KMU0Z9U32N" localSheetId="16" hidden="1">#REF!</definedName>
    <definedName name="BExDCP3UZ3C2O4C1F7KMU0Z9U32N" localSheetId="15" hidden="1">#REF!</definedName>
    <definedName name="BExDCP3UZ3C2O4C1F7KMU0Z9U32N" localSheetId="14" hidden="1">#REF!</definedName>
    <definedName name="BExDCP3UZ3C2O4C1F7KMU0Z9U32N" localSheetId="13" hidden="1">#REF!</definedName>
    <definedName name="BExDCP3UZ3C2O4C1F7KMU0Z9U32N" localSheetId="12" hidden="1">#REF!</definedName>
    <definedName name="BExDCP3UZ3C2O4C1F7KMU0Z9U32N" localSheetId="11" hidden="1">#REF!</definedName>
    <definedName name="BExDCP3UZ3C2O4C1F7KMU0Z9U32N" localSheetId="10" hidden="1">#REF!</definedName>
    <definedName name="BExDCP3UZ3C2O4C1F7KMU0Z9U32N" localSheetId="9" hidden="1">#REF!</definedName>
    <definedName name="BExDCP3UZ3C2O4C1F7KMU0Z9U32N" localSheetId="8" hidden="1">#REF!</definedName>
    <definedName name="BExDCP3UZ3C2O4C1F7KMU0Z9U32N" localSheetId="7" hidden="1">#REF!</definedName>
    <definedName name="BExDCP3UZ3C2O4C1F7KMU0Z9U32N" localSheetId="6" hidden="1">#REF!</definedName>
    <definedName name="BExDCP3UZ3C2O4C1F7KMU0Z9U32N" localSheetId="3" hidden="1">#REF!</definedName>
    <definedName name="BExDCP3UZ3C2O4C1F7KMU0Z9U32N" localSheetId="1" hidden="1">#REF!</definedName>
    <definedName name="BExDCP3UZ3C2O4C1F7KMU0Z9U32N" hidden="1">#REF!</definedName>
    <definedName name="BExENU8ISP26W97JG63CN1XT9KB4" localSheetId="16" hidden="1">#REF!</definedName>
    <definedName name="BExENU8ISP26W97JG63CN1XT9KB4" localSheetId="15" hidden="1">#REF!</definedName>
    <definedName name="BExENU8ISP26W97JG63CN1XT9KB4" localSheetId="14" hidden="1">#REF!</definedName>
    <definedName name="BExENU8ISP26W97JG63CN1XT9KB4" localSheetId="13" hidden="1">#REF!</definedName>
    <definedName name="BExENU8ISP26W97JG63CN1XT9KB4" localSheetId="12" hidden="1">#REF!</definedName>
    <definedName name="BExENU8ISP26W97JG63CN1XT9KB4" localSheetId="11" hidden="1">#REF!</definedName>
    <definedName name="BExENU8ISP26W97JG63CN1XT9KB4" localSheetId="10" hidden="1">#REF!</definedName>
    <definedName name="BExENU8ISP26W97JG63CN1XT9KB4" localSheetId="9" hidden="1">#REF!</definedName>
    <definedName name="BExENU8ISP26W97JG63CN1XT9KB4" localSheetId="8" hidden="1">#REF!</definedName>
    <definedName name="BExENU8ISP26W97JG63CN1XT9KB4" localSheetId="7" hidden="1">#REF!</definedName>
    <definedName name="BExENU8ISP26W97JG63CN1XT9KB4" localSheetId="6" hidden="1">#REF!</definedName>
    <definedName name="BExENU8ISP26W97JG63CN1XT9KB4" localSheetId="3" hidden="1">#REF!</definedName>
    <definedName name="BExENU8ISP26W97JG63CN1XT9KB4" localSheetId="1" hidden="1">#REF!</definedName>
    <definedName name="BExENU8ISP26W97JG63CN1XT9KB4" hidden="1">#REF!</definedName>
    <definedName name="BExEO14OTKLVDBTNB2ONGZ4YB20H" localSheetId="16" hidden="1">#REF!</definedName>
    <definedName name="BExEO14OTKLVDBTNB2ONGZ4YB20H" localSheetId="15" hidden="1">#REF!</definedName>
    <definedName name="BExEO14OTKLVDBTNB2ONGZ4YB20H" localSheetId="14" hidden="1">#REF!</definedName>
    <definedName name="BExEO14OTKLVDBTNB2ONGZ4YB20H" localSheetId="13" hidden="1">#REF!</definedName>
    <definedName name="BExEO14OTKLVDBTNB2ONGZ4YB20H" localSheetId="12" hidden="1">#REF!</definedName>
    <definedName name="BExEO14OTKLVDBTNB2ONGZ4YB20H" localSheetId="11" hidden="1">#REF!</definedName>
    <definedName name="BExEO14OTKLVDBTNB2ONGZ4YB20H" localSheetId="10" hidden="1">#REF!</definedName>
    <definedName name="BExEO14OTKLVDBTNB2ONGZ4YB20H" localSheetId="9" hidden="1">#REF!</definedName>
    <definedName name="BExEO14OTKLVDBTNB2ONGZ4YB20H" localSheetId="8" hidden="1">#REF!</definedName>
    <definedName name="BExEO14OTKLVDBTNB2ONGZ4YB20H" localSheetId="7" hidden="1">#REF!</definedName>
    <definedName name="BExEO14OTKLVDBTNB2ONGZ4YB20H" localSheetId="6" hidden="1">#REF!</definedName>
    <definedName name="BExEO14OTKLVDBTNB2ONGZ4YB20H" localSheetId="3" hidden="1">#REF!</definedName>
    <definedName name="BExEO14OTKLVDBTNB2ONGZ4YB20H" localSheetId="1" hidden="1">#REF!</definedName>
    <definedName name="BExEO14OTKLVDBTNB2ONGZ4YB20H" hidden="1">#REF!</definedName>
    <definedName name="BExEO80UUNTK4DX33Z5TYLM8NYZM" localSheetId="16" hidden="1">#REF!</definedName>
    <definedName name="BExEO80UUNTK4DX33Z5TYLM8NYZM" localSheetId="15" hidden="1">#REF!</definedName>
    <definedName name="BExEO80UUNTK4DX33Z5TYLM8NYZM" localSheetId="14" hidden="1">#REF!</definedName>
    <definedName name="BExEO80UUNTK4DX33Z5TYLM8NYZM" localSheetId="13" hidden="1">#REF!</definedName>
    <definedName name="BExEO80UUNTK4DX33Z5TYLM8NYZM" localSheetId="12" hidden="1">#REF!</definedName>
    <definedName name="BExEO80UUNTK4DX33Z5TYLM8NYZM" localSheetId="11" hidden="1">#REF!</definedName>
    <definedName name="BExEO80UUNTK4DX33Z5TYLM8NYZM" localSheetId="10" hidden="1">#REF!</definedName>
    <definedName name="BExEO80UUNTK4DX33Z5TYLM8NYZM" localSheetId="9" hidden="1">#REF!</definedName>
    <definedName name="BExEO80UUNTK4DX33Z5TYLM8NYZM" localSheetId="8" hidden="1">#REF!</definedName>
    <definedName name="BExEO80UUNTK4DX33Z5TYLM8NYZM" localSheetId="7" hidden="1">#REF!</definedName>
    <definedName name="BExEO80UUNTK4DX33Z5TYLM8NYZM" localSheetId="6" hidden="1">#REF!</definedName>
    <definedName name="BExEO80UUNTK4DX33Z5TYLM8NYZM" localSheetId="3" hidden="1">#REF!</definedName>
    <definedName name="BExEO80UUNTK4DX33Z5TYLM8NYZM" localSheetId="1" hidden="1">#REF!</definedName>
    <definedName name="BExEO80UUNTK4DX33Z5TYLM8NYZM" hidden="1">#REF!</definedName>
    <definedName name="BExEOBX3WECDMYCV9RLN49APTXMM" localSheetId="16" hidden="1">#REF!</definedName>
    <definedName name="BExEOBX3WECDMYCV9RLN49APTXMM" localSheetId="15" hidden="1">#REF!</definedName>
    <definedName name="BExEOBX3WECDMYCV9RLN49APTXMM" localSheetId="14" hidden="1">#REF!</definedName>
    <definedName name="BExEOBX3WECDMYCV9RLN49APTXMM" localSheetId="13" hidden="1">#REF!</definedName>
    <definedName name="BExEOBX3WECDMYCV9RLN49APTXMM" localSheetId="12" hidden="1">#REF!</definedName>
    <definedName name="BExEOBX3WECDMYCV9RLN49APTXMM" localSheetId="11" hidden="1">#REF!</definedName>
    <definedName name="BExEOBX3WECDMYCV9RLN49APTXMM" localSheetId="10" hidden="1">#REF!</definedName>
    <definedName name="BExEOBX3WECDMYCV9RLN49APTXMM" localSheetId="9" hidden="1">#REF!</definedName>
    <definedName name="BExEOBX3WECDMYCV9RLN49APTXMM" localSheetId="8" hidden="1">#REF!</definedName>
    <definedName name="BExEOBX3WECDMYCV9RLN49APTXMM" localSheetId="7" hidden="1">#REF!</definedName>
    <definedName name="BExEOBX3WECDMYCV9RLN49APTXMM" localSheetId="6" hidden="1">#REF!</definedName>
    <definedName name="BExEOBX3WECDMYCV9RLN49APTXMM" localSheetId="3" hidden="1">#REF!</definedName>
    <definedName name="BExEOBX3WECDMYCV9RLN49APTXMM" localSheetId="1" hidden="1">#REF!</definedName>
    <definedName name="BExEOBX3WECDMYCV9RLN49APTXMM" hidden="1">#REF!</definedName>
    <definedName name="BExEPN9VIYI0FVL0HLZQXJFO6TT0" localSheetId="16" hidden="1">#REF!</definedName>
    <definedName name="BExEPN9VIYI0FVL0HLZQXJFO6TT0" localSheetId="15" hidden="1">#REF!</definedName>
    <definedName name="BExEPN9VIYI0FVL0HLZQXJFO6TT0" localSheetId="14" hidden="1">#REF!</definedName>
    <definedName name="BExEPN9VIYI0FVL0HLZQXJFO6TT0" localSheetId="13" hidden="1">#REF!</definedName>
    <definedName name="BExEPN9VIYI0FVL0HLZQXJFO6TT0" localSheetId="12" hidden="1">#REF!</definedName>
    <definedName name="BExEPN9VIYI0FVL0HLZQXJFO6TT0" localSheetId="11" hidden="1">#REF!</definedName>
    <definedName name="BExEPN9VIYI0FVL0HLZQXJFO6TT0" localSheetId="10" hidden="1">#REF!</definedName>
    <definedName name="BExEPN9VIYI0FVL0HLZQXJFO6TT0" localSheetId="9" hidden="1">#REF!</definedName>
    <definedName name="BExEPN9VIYI0FVL0HLZQXJFO6TT0" localSheetId="8" hidden="1">#REF!</definedName>
    <definedName name="BExEPN9VIYI0FVL0HLZQXJFO6TT0" localSheetId="7" hidden="1">#REF!</definedName>
    <definedName name="BExEPN9VIYI0FVL0HLZQXJFO6TT0" localSheetId="6" hidden="1">#REF!</definedName>
    <definedName name="BExEPN9VIYI0FVL0HLZQXJFO6TT0" localSheetId="3" hidden="1">#REF!</definedName>
    <definedName name="BExEPN9VIYI0FVL0HLZQXJFO6TT0" localSheetId="1" hidden="1">#REF!</definedName>
    <definedName name="BExEPN9VIYI0FVL0HLZQXJFO6TT0" hidden="1">#REF!</definedName>
    <definedName name="BExEPQPUOD4B6H60DKEB9159F7DR" localSheetId="16" hidden="1">#REF!</definedName>
    <definedName name="BExEPQPUOD4B6H60DKEB9159F7DR" localSheetId="15" hidden="1">#REF!</definedName>
    <definedName name="BExEPQPUOD4B6H60DKEB9159F7DR" localSheetId="14" hidden="1">#REF!</definedName>
    <definedName name="BExEPQPUOD4B6H60DKEB9159F7DR" localSheetId="13" hidden="1">#REF!</definedName>
    <definedName name="BExEPQPUOD4B6H60DKEB9159F7DR" localSheetId="12" hidden="1">#REF!</definedName>
    <definedName name="BExEPQPUOD4B6H60DKEB9159F7DR" localSheetId="11" hidden="1">#REF!</definedName>
    <definedName name="BExEPQPUOD4B6H60DKEB9159F7DR" localSheetId="10" hidden="1">#REF!</definedName>
    <definedName name="BExEPQPUOD4B6H60DKEB9159F7DR" localSheetId="9" hidden="1">#REF!</definedName>
    <definedName name="BExEPQPUOD4B6H60DKEB9159F7DR" localSheetId="8" hidden="1">#REF!</definedName>
    <definedName name="BExEPQPUOD4B6H60DKEB9159F7DR" localSheetId="7" hidden="1">#REF!</definedName>
    <definedName name="BExEPQPUOD4B6H60DKEB9159F7DR" localSheetId="6" hidden="1">#REF!</definedName>
    <definedName name="BExEPQPUOD4B6H60DKEB9159F7DR" localSheetId="3" hidden="1">#REF!</definedName>
    <definedName name="BExEPQPUOD4B6H60DKEB9159F7DR" localSheetId="1" hidden="1">#REF!</definedName>
    <definedName name="BExEPQPUOD4B6H60DKEB9159F7DR" hidden="1">#REF!</definedName>
    <definedName name="BExEPYT6VDSMR8MU2341Q5GM2Y9V" localSheetId="16" hidden="1">#REF!</definedName>
    <definedName name="BExEPYT6VDSMR8MU2341Q5GM2Y9V" localSheetId="15" hidden="1">#REF!</definedName>
    <definedName name="BExEPYT6VDSMR8MU2341Q5GM2Y9V" localSheetId="14" hidden="1">#REF!</definedName>
    <definedName name="BExEPYT6VDSMR8MU2341Q5GM2Y9V" localSheetId="13" hidden="1">#REF!</definedName>
    <definedName name="BExEPYT6VDSMR8MU2341Q5GM2Y9V" localSheetId="12" hidden="1">#REF!</definedName>
    <definedName name="BExEPYT6VDSMR8MU2341Q5GM2Y9V" localSheetId="11" hidden="1">#REF!</definedName>
    <definedName name="BExEPYT6VDSMR8MU2341Q5GM2Y9V" localSheetId="10" hidden="1">#REF!</definedName>
    <definedName name="BExEPYT6VDSMR8MU2341Q5GM2Y9V" localSheetId="9" hidden="1">#REF!</definedName>
    <definedName name="BExEPYT6VDSMR8MU2341Q5GM2Y9V" localSheetId="8" hidden="1">#REF!</definedName>
    <definedName name="BExEPYT6VDSMR8MU2341Q5GM2Y9V" localSheetId="7" hidden="1">#REF!</definedName>
    <definedName name="BExEPYT6VDSMR8MU2341Q5GM2Y9V" localSheetId="6" hidden="1">#REF!</definedName>
    <definedName name="BExEPYT6VDSMR8MU2341Q5GM2Y9V" localSheetId="3" hidden="1">#REF!</definedName>
    <definedName name="BExEPYT6VDSMR8MU2341Q5GM2Y9V" localSheetId="1" hidden="1">#REF!</definedName>
    <definedName name="BExEPYT6VDSMR8MU2341Q5GM2Y9V" hidden="1">#REF!</definedName>
    <definedName name="BExEQ2ENYLMY8K1796XBB31CJHNN" localSheetId="16" hidden="1">#REF!</definedName>
    <definedName name="BExEQ2ENYLMY8K1796XBB31CJHNN" localSheetId="15" hidden="1">#REF!</definedName>
    <definedName name="BExEQ2ENYLMY8K1796XBB31CJHNN" localSheetId="14" hidden="1">#REF!</definedName>
    <definedName name="BExEQ2ENYLMY8K1796XBB31CJHNN" localSheetId="13" hidden="1">#REF!</definedName>
    <definedName name="BExEQ2ENYLMY8K1796XBB31CJHNN" localSheetId="12" hidden="1">#REF!</definedName>
    <definedName name="BExEQ2ENYLMY8K1796XBB31CJHNN" localSheetId="11" hidden="1">#REF!</definedName>
    <definedName name="BExEQ2ENYLMY8K1796XBB31CJHNN" localSheetId="10" hidden="1">#REF!</definedName>
    <definedName name="BExEQ2ENYLMY8K1796XBB31CJHNN" localSheetId="9" hidden="1">#REF!</definedName>
    <definedName name="BExEQ2ENYLMY8K1796XBB31CJHNN" localSheetId="8" hidden="1">#REF!</definedName>
    <definedName name="BExEQ2ENYLMY8K1796XBB31CJHNN" localSheetId="7" hidden="1">#REF!</definedName>
    <definedName name="BExEQ2ENYLMY8K1796XBB31CJHNN" localSheetId="6" hidden="1">#REF!</definedName>
    <definedName name="BExEQ2ENYLMY8K1796XBB31CJHNN" localSheetId="3" hidden="1">#REF!</definedName>
    <definedName name="BExEQ2ENYLMY8K1796XBB31CJHNN" localSheetId="1" hidden="1">#REF!</definedName>
    <definedName name="BExEQ2ENYLMY8K1796XBB31CJHNN" hidden="1">#REF!</definedName>
    <definedName name="BExEQ2PFE4N40LEPGDPS90WDL6BN" localSheetId="16" hidden="1">#REF!</definedName>
    <definedName name="BExEQ2PFE4N40LEPGDPS90WDL6BN" localSheetId="15" hidden="1">#REF!</definedName>
    <definedName name="BExEQ2PFE4N40LEPGDPS90WDL6BN" localSheetId="14" hidden="1">#REF!</definedName>
    <definedName name="BExEQ2PFE4N40LEPGDPS90WDL6BN" localSheetId="13" hidden="1">#REF!</definedName>
    <definedName name="BExEQ2PFE4N40LEPGDPS90WDL6BN" localSheetId="12" hidden="1">#REF!</definedName>
    <definedName name="BExEQ2PFE4N40LEPGDPS90WDL6BN" localSheetId="11" hidden="1">#REF!</definedName>
    <definedName name="BExEQ2PFE4N40LEPGDPS90WDL6BN" localSheetId="10" hidden="1">#REF!</definedName>
    <definedName name="BExEQ2PFE4N40LEPGDPS90WDL6BN" localSheetId="9" hidden="1">#REF!</definedName>
    <definedName name="BExEQ2PFE4N40LEPGDPS90WDL6BN" localSheetId="8" hidden="1">#REF!</definedName>
    <definedName name="BExEQ2PFE4N40LEPGDPS90WDL6BN" localSheetId="7" hidden="1">#REF!</definedName>
    <definedName name="BExEQ2PFE4N40LEPGDPS90WDL6BN" localSheetId="6" hidden="1">#REF!</definedName>
    <definedName name="BExEQ2PFE4N40LEPGDPS90WDL6BN" localSheetId="3" hidden="1">#REF!</definedName>
    <definedName name="BExEQ2PFE4N40LEPGDPS90WDL6BN" localSheetId="1" hidden="1">#REF!</definedName>
    <definedName name="BExEQ2PFE4N40LEPGDPS90WDL6BN" hidden="1">#REF!</definedName>
    <definedName name="BExEQ2PFURT24NQYGYVE8NKX1EGA" localSheetId="16" hidden="1">#REF!</definedName>
    <definedName name="BExEQ2PFURT24NQYGYVE8NKX1EGA" localSheetId="15" hidden="1">#REF!</definedName>
    <definedName name="BExEQ2PFURT24NQYGYVE8NKX1EGA" localSheetId="14" hidden="1">#REF!</definedName>
    <definedName name="BExEQ2PFURT24NQYGYVE8NKX1EGA" localSheetId="13" hidden="1">#REF!</definedName>
    <definedName name="BExEQ2PFURT24NQYGYVE8NKX1EGA" localSheetId="12" hidden="1">#REF!</definedName>
    <definedName name="BExEQ2PFURT24NQYGYVE8NKX1EGA" localSheetId="11" hidden="1">#REF!</definedName>
    <definedName name="BExEQ2PFURT24NQYGYVE8NKX1EGA" localSheetId="10" hidden="1">#REF!</definedName>
    <definedName name="BExEQ2PFURT24NQYGYVE8NKX1EGA" localSheetId="9" hidden="1">#REF!</definedName>
    <definedName name="BExEQ2PFURT24NQYGYVE8NKX1EGA" localSheetId="8" hidden="1">#REF!</definedName>
    <definedName name="BExEQ2PFURT24NQYGYVE8NKX1EGA" localSheetId="7" hidden="1">#REF!</definedName>
    <definedName name="BExEQ2PFURT24NQYGYVE8NKX1EGA" localSheetId="6" hidden="1">#REF!</definedName>
    <definedName name="BExEQ2PFURT24NQYGYVE8NKX1EGA" localSheetId="3" hidden="1">#REF!</definedName>
    <definedName name="BExEQ2PFURT24NQYGYVE8NKX1EGA" localSheetId="1" hidden="1">#REF!</definedName>
    <definedName name="BExEQ2PFURT24NQYGYVE8NKX1EGA" hidden="1">#REF!</definedName>
    <definedName name="BExEQB8ZWXO6IIGOEPWTLOJGE2NR" localSheetId="16" hidden="1">#REF!</definedName>
    <definedName name="BExEQB8ZWXO6IIGOEPWTLOJGE2NR" localSheetId="15" hidden="1">#REF!</definedName>
    <definedName name="BExEQB8ZWXO6IIGOEPWTLOJGE2NR" localSheetId="14" hidden="1">#REF!</definedName>
    <definedName name="BExEQB8ZWXO6IIGOEPWTLOJGE2NR" localSheetId="13" hidden="1">#REF!</definedName>
    <definedName name="BExEQB8ZWXO6IIGOEPWTLOJGE2NR" localSheetId="12" hidden="1">#REF!</definedName>
    <definedName name="BExEQB8ZWXO6IIGOEPWTLOJGE2NR" localSheetId="11" hidden="1">#REF!</definedName>
    <definedName name="BExEQB8ZWXO6IIGOEPWTLOJGE2NR" localSheetId="10" hidden="1">#REF!</definedName>
    <definedName name="BExEQB8ZWXO6IIGOEPWTLOJGE2NR" localSheetId="9" hidden="1">#REF!</definedName>
    <definedName name="BExEQB8ZWXO6IIGOEPWTLOJGE2NR" localSheetId="8" hidden="1">#REF!</definedName>
    <definedName name="BExEQB8ZWXO6IIGOEPWTLOJGE2NR" localSheetId="7" hidden="1">#REF!</definedName>
    <definedName name="BExEQB8ZWXO6IIGOEPWTLOJGE2NR" localSheetId="6" hidden="1">#REF!</definedName>
    <definedName name="BExEQB8ZWXO6IIGOEPWTLOJGE2NR" localSheetId="3" hidden="1">#REF!</definedName>
    <definedName name="BExEQB8ZWXO6IIGOEPWTLOJGE2NR" localSheetId="1" hidden="1">#REF!</definedName>
    <definedName name="BExEQB8ZWXO6IIGOEPWTLOJGE2NR" hidden="1">#REF!</definedName>
    <definedName name="BExEQBZX0EL6LIKPY01197ACK65H" localSheetId="16" hidden="1">#REF!</definedName>
    <definedName name="BExEQBZX0EL6LIKPY01197ACK65H" localSheetId="15" hidden="1">#REF!</definedName>
    <definedName name="BExEQBZX0EL6LIKPY01197ACK65H" localSheetId="14" hidden="1">#REF!</definedName>
    <definedName name="BExEQBZX0EL6LIKPY01197ACK65H" localSheetId="13" hidden="1">#REF!</definedName>
    <definedName name="BExEQBZX0EL6LIKPY01197ACK65H" localSheetId="12" hidden="1">#REF!</definedName>
    <definedName name="BExEQBZX0EL6LIKPY01197ACK65H" localSheetId="11" hidden="1">#REF!</definedName>
    <definedName name="BExEQBZX0EL6LIKPY01197ACK65H" localSheetId="10" hidden="1">#REF!</definedName>
    <definedName name="BExEQBZX0EL6LIKPY01197ACK65H" localSheetId="9" hidden="1">#REF!</definedName>
    <definedName name="BExEQBZX0EL6LIKPY01197ACK65H" localSheetId="8" hidden="1">#REF!</definedName>
    <definedName name="BExEQBZX0EL6LIKPY01197ACK65H" localSheetId="7" hidden="1">#REF!</definedName>
    <definedName name="BExEQBZX0EL6LIKPY01197ACK65H" localSheetId="6" hidden="1">#REF!</definedName>
    <definedName name="BExEQBZX0EL6LIKPY01197ACK65H" localSheetId="3" hidden="1">#REF!</definedName>
    <definedName name="BExEQBZX0EL6LIKPY01197ACK65H" localSheetId="1" hidden="1">#REF!</definedName>
    <definedName name="BExEQBZX0EL6LIKPY01197ACK65H" hidden="1">#REF!</definedName>
    <definedName name="BExEQDXZALJLD4OBF74IKZBR13SR" localSheetId="16" hidden="1">#REF!</definedName>
    <definedName name="BExEQDXZALJLD4OBF74IKZBR13SR" localSheetId="15" hidden="1">#REF!</definedName>
    <definedName name="BExEQDXZALJLD4OBF74IKZBR13SR" localSheetId="14" hidden="1">#REF!</definedName>
    <definedName name="BExEQDXZALJLD4OBF74IKZBR13SR" localSheetId="13" hidden="1">#REF!</definedName>
    <definedName name="BExEQDXZALJLD4OBF74IKZBR13SR" localSheetId="12" hidden="1">#REF!</definedName>
    <definedName name="BExEQDXZALJLD4OBF74IKZBR13SR" localSheetId="11" hidden="1">#REF!</definedName>
    <definedName name="BExEQDXZALJLD4OBF74IKZBR13SR" localSheetId="10" hidden="1">#REF!</definedName>
    <definedName name="BExEQDXZALJLD4OBF74IKZBR13SR" localSheetId="9" hidden="1">#REF!</definedName>
    <definedName name="BExEQDXZALJLD4OBF74IKZBR13SR" localSheetId="8" hidden="1">#REF!</definedName>
    <definedName name="BExEQDXZALJLD4OBF74IKZBR13SR" localSheetId="7" hidden="1">#REF!</definedName>
    <definedName name="BExEQDXZALJLD4OBF74IKZBR13SR" localSheetId="6" hidden="1">#REF!</definedName>
    <definedName name="BExEQDXZALJLD4OBF74IKZBR13SR" localSheetId="3" hidden="1">#REF!</definedName>
    <definedName name="BExEQDXZALJLD4OBF74IKZBR13SR" localSheetId="1" hidden="1">#REF!</definedName>
    <definedName name="BExEQDXZALJLD4OBF74IKZBR13SR" hidden="1">#REF!</definedName>
    <definedName name="BExEQFLE2RPWGMWQAI4JMKUEFRPT" localSheetId="16" hidden="1">#REF!</definedName>
    <definedName name="BExEQFLE2RPWGMWQAI4JMKUEFRPT" localSheetId="15" hidden="1">#REF!</definedName>
    <definedName name="BExEQFLE2RPWGMWQAI4JMKUEFRPT" localSheetId="14" hidden="1">#REF!</definedName>
    <definedName name="BExEQFLE2RPWGMWQAI4JMKUEFRPT" localSheetId="13" hidden="1">#REF!</definedName>
    <definedName name="BExEQFLE2RPWGMWQAI4JMKUEFRPT" localSheetId="12" hidden="1">#REF!</definedName>
    <definedName name="BExEQFLE2RPWGMWQAI4JMKUEFRPT" localSheetId="11" hidden="1">#REF!</definedName>
    <definedName name="BExEQFLE2RPWGMWQAI4JMKUEFRPT" localSheetId="10" hidden="1">#REF!</definedName>
    <definedName name="BExEQFLE2RPWGMWQAI4JMKUEFRPT" localSheetId="9" hidden="1">#REF!</definedName>
    <definedName name="BExEQFLE2RPWGMWQAI4JMKUEFRPT" localSheetId="8" hidden="1">#REF!</definedName>
    <definedName name="BExEQFLE2RPWGMWQAI4JMKUEFRPT" localSheetId="7" hidden="1">#REF!</definedName>
    <definedName name="BExEQFLE2RPWGMWQAI4JMKUEFRPT" localSheetId="6" hidden="1">#REF!</definedName>
    <definedName name="BExEQFLE2RPWGMWQAI4JMKUEFRPT" localSheetId="3" hidden="1">#REF!</definedName>
    <definedName name="BExEQFLE2RPWGMWQAI4JMKUEFRPT" localSheetId="1" hidden="1">#REF!</definedName>
    <definedName name="BExEQFLE2RPWGMWQAI4JMKUEFRPT" hidden="1">#REF!</definedName>
    <definedName name="BExEQJHNJV9U65F5VGIGX0VM02VF" localSheetId="16" hidden="1">#REF!</definedName>
    <definedName name="BExEQJHNJV9U65F5VGIGX0VM02VF" localSheetId="15" hidden="1">#REF!</definedName>
    <definedName name="BExEQJHNJV9U65F5VGIGX0VM02VF" localSheetId="14" hidden="1">#REF!</definedName>
    <definedName name="BExEQJHNJV9U65F5VGIGX0VM02VF" localSheetId="13" hidden="1">#REF!</definedName>
    <definedName name="BExEQJHNJV9U65F5VGIGX0VM02VF" localSheetId="12" hidden="1">#REF!</definedName>
    <definedName name="BExEQJHNJV9U65F5VGIGX0VM02VF" localSheetId="11" hidden="1">#REF!</definedName>
    <definedName name="BExEQJHNJV9U65F5VGIGX0VM02VF" localSheetId="10" hidden="1">#REF!</definedName>
    <definedName name="BExEQJHNJV9U65F5VGIGX0VM02VF" localSheetId="9" hidden="1">#REF!</definedName>
    <definedName name="BExEQJHNJV9U65F5VGIGX0VM02VF" localSheetId="8" hidden="1">#REF!</definedName>
    <definedName name="BExEQJHNJV9U65F5VGIGX0VM02VF" localSheetId="7" hidden="1">#REF!</definedName>
    <definedName name="BExEQJHNJV9U65F5VGIGX0VM02VF" localSheetId="6" hidden="1">#REF!</definedName>
    <definedName name="BExEQJHNJV9U65F5VGIGX0VM02VF" localSheetId="3" hidden="1">#REF!</definedName>
    <definedName name="BExEQJHNJV9U65F5VGIGX0VM02VF" localSheetId="1" hidden="1">#REF!</definedName>
    <definedName name="BExEQJHNJV9U65F5VGIGX0VM02VF" hidden="1">#REF!</definedName>
    <definedName name="BExEQTZAP8R69U31W4LKGTKKGKQE" localSheetId="16" hidden="1">#REF!</definedName>
    <definedName name="BExEQTZAP8R69U31W4LKGTKKGKQE" localSheetId="15" hidden="1">#REF!</definedName>
    <definedName name="BExEQTZAP8R69U31W4LKGTKKGKQE" localSheetId="14" hidden="1">#REF!</definedName>
    <definedName name="BExEQTZAP8R69U31W4LKGTKKGKQE" localSheetId="13" hidden="1">#REF!</definedName>
    <definedName name="BExEQTZAP8R69U31W4LKGTKKGKQE" localSheetId="12" hidden="1">#REF!</definedName>
    <definedName name="BExEQTZAP8R69U31W4LKGTKKGKQE" localSheetId="11" hidden="1">#REF!</definedName>
    <definedName name="BExEQTZAP8R69U31W4LKGTKKGKQE" localSheetId="10" hidden="1">#REF!</definedName>
    <definedName name="BExEQTZAP8R69U31W4LKGTKKGKQE" localSheetId="9" hidden="1">#REF!</definedName>
    <definedName name="BExEQTZAP8R69U31W4LKGTKKGKQE" localSheetId="8" hidden="1">#REF!</definedName>
    <definedName name="BExEQTZAP8R69U31W4LKGTKKGKQE" localSheetId="7" hidden="1">#REF!</definedName>
    <definedName name="BExEQTZAP8R69U31W4LKGTKKGKQE" localSheetId="6" hidden="1">#REF!</definedName>
    <definedName name="BExEQTZAP8R69U31W4LKGTKKGKQE" localSheetId="3" hidden="1">#REF!</definedName>
    <definedName name="BExEQTZAP8R69U31W4LKGTKKGKQE" localSheetId="1" hidden="1">#REF!</definedName>
    <definedName name="BExEQTZAP8R69U31W4LKGTKKGKQE" hidden="1">#REF!</definedName>
    <definedName name="BExER2O72H1F9WV6S1J04C15PXX7" localSheetId="16" hidden="1">#REF!</definedName>
    <definedName name="BExER2O72H1F9WV6S1J04C15PXX7" localSheetId="15" hidden="1">#REF!</definedName>
    <definedName name="BExER2O72H1F9WV6S1J04C15PXX7" localSheetId="14" hidden="1">#REF!</definedName>
    <definedName name="BExER2O72H1F9WV6S1J04C15PXX7" localSheetId="13" hidden="1">#REF!</definedName>
    <definedName name="BExER2O72H1F9WV6S1J04C15PXX7" localSheetId="12" hidden="1">#REF!</definedName>
    <definedName name="BExER2O72H1F9WV6S1J04C15PXX7" localSheetId="11" hidden="1">#REF!</definedName>
    <definedName name="BExER2O72H1F9WV6S1J04C15PXX7" localSheetId="10" hidden="1">#REF!</definedName>
    <definedName name="BExER2O72H1F9WV6S1J04C15PXX7" localSheetId="9" hidden="1">#REF!</definedName>
    <definedName name="BExER2O72H1F9WV6S1J04C15PXX7" localSheetId="8" hidden="1">#REF!</definedName>
    <definedName name="BExER2O72H1F9WV6S1J04C15PXX7" localSheetId="7" hidden="1">#REF!</definedName>
    <definedName name="BExER2O72H1F9WV6S1J04C15PXX7" localSheetId="6" hidden="1">#REF!</definedName>
    <definedName name="BExER2O72H1F9WV6S1J04C15PXX7" localSheetId="3" hidden="1">#REF!</definedName>
    <definedName name="BExER2O72H1F9WV6S1J04C15PXX7" localSheetId="1" hidden="1">#REF!</definedName>
    <definedName name="BExER2O72H1F9WV6S1J04C15PXX7" hidden="1">#REF!</definedName>
    <definedName name="BExERIPCI7N2NW7JRL59DVT0TTSU" localSheetId="16" hidden="1">#REF!</definedName>
    <definedName name="BExERIPCI7N2NW7JRL59DVT0TTSU" localSheetId="15" hidden="1">#REF!</definedName>
    <definedName name="BExERIPCI7N2NW7JRL59DVT0TTSU" localSheetId="14" hidden="1">#REF!</definedName>
    <definedName name="BExERIPCI7N2NW7JRL59DVT0TTSU" localSheetId="13" hidden="1">#REF!</definedName>
    <definedName name="BExERIPCI7N2NW7JRL59DVT0TTSU" localSheetId="12" hidden="1">#REF!</definedName>
    <definedName name="BExERIPCI7N2NW7JRL59DVT0TTSU" localSheetId="11" hidden="1">#REF!</definedName>
    <definedName name="BExERIPCI7N2NW7JRL59DVT0TTSU" localSheetId="10" hidden="1">#REF!</definedName>
    <definedName name="BExERIPCI7N2NW7JRL59DVT0TTSU" localSheetId="9" hidden="1">#REF!</definedName>
    <definedName name="BExERIPCI7N2NW7JRL59DVT0TTSU" localSheetId="8" hidden="1">#REF!</definedName>
    <definedName name="BExERIPCI7N2NW7JRL59DVT0TTSU" localSheetId="7" hidden="1">#REF!</definedName>
    <definedName name="BExERIPCI7N2NW7JRL59DVT0TTSU" localSheetId="6" hidden="1">#REF!</definedName>
    <definedName name="BExERIPCI7N2NW7JRL59DVT0TTSU" localSheetId="3" hidden="1">#REF!</definedName>
    <definedName name="BExERIPCI7N2NW7JRL59DVT0TTSU" localSheetId="1" hidden="1">#REF!</definedName>
    <definedName name="BExERIPCI7N2NW7JRL59DVT0TTSU" hidden="1">#REF!</definedName>
    <definedName name="BExERRUIKIOATPZ9U4HQ0V52RJAU" localSheetId="16" hidden="1">#REF!</definedName>
    <definedName name="BExERRUIKIOATPZ9U4HQ0V52RJAU" localSheetId="15" hidden="1">#REF!</definedName>
    <definedName name="BExERRUIKIOATPZ9U4HQ0V52RJAU" localSheetId="14" hidden="1">#REF!</definedName>
    <definedName name="BExERRUIKIOATPZ9U4HQ0V52RJAU" localSheetId="13" hidden="1">#REF!</definedName>
    <definedName name="BExERRUIKIOATPZ9U4HQ0V52RJAU" localSheetId="12" hidden="1">#REF!</definedName>
    <definedName name="BExERRUIKIOATPZ9U4HQ0V52RJAU" localSheetId="11" hidden="1">#REF!</definedName>
    <definedName name="BExERRUIKIOATPZ9U4HQ0V52RJAU" localSheetId="10" hidden="1">#REF!</definedName>
    <definedName name="BExERRUIKIOATPZ9U4HQ0V52RJAU" localSheetId="9" hidden="1">#REF!</definedName>
    <definedName name="BExERRUIKIOATPZ9U4HQ0V52RJAU" localSheetId="8" hidden="1">#REF!</definedName>
    <definedName name="BExERRUIKIOATPZ9U4HQ0V52RJAU" localSheetId="7" hidden="1">#REF!</definedName>
    <definedName name="BExERRUIKIOATPZ9U4HQ0V52RJAU" localSheetId="6" hidden="1">#REF!</definedName>
    <definedName name="BExERRUIKIOATPZ9U4HQ0V52RJAU" localSheetId="3" hidden="1">#REF!</definedName>
    <definedName name="BExERRUIKIOATPZ9U4HQ0V52RJAU" localSheetId="1" hidden="1">#REF!</definedName>
    <definedName name="BExERRUIKIOATPZ9U4HQ0V52RJAU" hidden="1">#REF!</definedName>
    <definedName name="BExERSANFNM1O7T65PC5MJ301YET" localSheetId="16" hidden="1">#REF!</definedName>
    <definedName name="BExERSANFNM1O7T65PC5MJ301YET" localSheetId="15" hidden="1">#REF!</definedName>
    <definedName name="BExERSANFNM1O7T65PC5MJ301YET" localSheetId="14" hidden="1">#REF!</definedName>
    <definedName name="BExERSANFNM1O7T65PC5MJ301YET" localSheetId="13" hidden="1">#REF!</definedName>
    <definedName name="BExERSANFNM1O7T65PC5MJ301YET" localSheetId="12" hidden="1">#REF!</definedName>
    <definedName name="BExERSANFNM1O7T65PC5MJ301YET" localSheetId="11" hidden="1">#REF!</definedName>
    <definedName name="BExERSANFNM1O7T65PC5MJ301YET" localSheetId="10" hidden="1">#REF!</definedName>
    <definedName name="BExERSANFNM1O7T65PC5MJ301YET" localSheetId="9" hidden="1">#REF!</definedName>
    <definedName name="BExERSANFNM1O7T65PC5MJ301YET" localSheetId="8" hidden="1">#REF!</definedName>
    <definedName name="BExERSANFNM1O7T65PC5MJ301YET" localSheetId="7" hidden="1">#REF!</definedName>
    <definedName name="BExERSANFNM1O7T65PC5MJ301YET" localSheetId="6" hidden="1">#REF!</definedName>
    <definedName name="BExERSANFNM1O7T65PC5MJ301YET" localSheetId="3" hidden="1">#REF!</definedName>
    <definedName name="BExERSANFNM1O7T65PC5MJ301YET" localSheetId="1" hidden="1">#REF!</definedName>
    <definedName name="BExERSANFNM1O7T65PC5MJ301YET" hidden="1">#REF!</definedName>
    <definedName name="BExERU8P606C6QQZZL55U0ZQYQF1" localSheetId="16" hidden="1">#REF!</definedName>
    <definedName name="BExERU8P606C6QQZZL55U0ZQYQF1" localSheetId="15" hidden="1">#REF!</definedName>
    <definedName name="BExERU8P606C6QQZZL55U0ZQYQF1" localSheetId="14" hidden="1">#REF!</definedName>
    <definedName name="BExERU8P606C6QQZZL55U0ZQYQF1" localSheetId="13" hidden="1">#REF!</definedName>
    <definedName name="BExERU8P606C6QQZZL55U0ZQYQF1" localSheetId="12" hidden="1">#REF!</definedName>
    <definedName name="BExERU8P606C6QQZZL55U0ZQYQF1" localSheetId="11" hidden="1">#REF!</definedName>
    <definedName name="BExERU8P606C6QQZZL55U0ZQYQF1" localSheetId="10" hidden="1">#REF!</definedName>
    <definedName name="BExERU8P606C6QQZZL55U0ZQYQF1" localSheetId="9" hidden="1">#REF!</definedName>
    <definedName name="BExERU8P606C6QQZZL55U0ZQYQF1" localSheetId="8" hidden="1">#REF!</definedName>
    <definedName name="BExERU8P606C6QQZZL55U0ZQYQF1" localSheetId="7" hidden="1">#REF!</definedName>
    <definedName name="BExERU8P606C6QQZZL55U0ZQYQF1" localSheetId="6" hidden="1">#REF!</definedName>
    <definedName name="BExERU8P606C6QQZZL55U0ZQYQF1" localSheetId="3" hidden="1">#REF!</definedName>
    <definedName name="BExERU8P606C6QQZZL55U0ZQYQF1" localSheetId="1" hidden="1">#REF!</definedName>
    <definedName name="BExERU8P606C6QQZZL55U0ZQYQF1" hidden="1">#REF!</definedName>
    <definedName name="BExERWCEBKQRYWRQLYJ4UCMMKTHG" localSheetId="16" hidden="1">#REF!</definedName>
    <definedName name="BExERWCEBKQRYWRQLYJ4UCMMKTHG" localSheetId="15" hidden="1">#REF!</definedName>
    <definedName name="BExERWCEBKQRYWRQLYJ4UCMMKTHG" localSheetId="14" hidden="1">#REF!</definedName>
    <definedName name="BExERWCEBKQRYWRQLYJ4UCMMKTHG" localSheetId="13" hidden="1">#REF!</definedName>
    <definedName name="BExERWCEBKQRYWRQLYJ4UCMMKTHG" localSheetId="12" hidden="1">#REF!</definedName>
    <definedName name="BExERWCEBKQRYWRQLYJ4UCMMKTHG" localSheetId="11" hidden="1">#REF!</definedName>
    <definedName name="BExERWCEBKQRYWRQLYJ4UCMMKTHG" localSheetId="10" hidden="1">#REF!</definedName>
    <definedName name="BExERWCEBKQRYWRQLYJ4UCMMKTHG" localSheetId="9" hidden="1">#REF!</definedName>
    <definedName name="BExERWCEBKQRYWRQLYJ4UCMMKTHG" localSheetId="8" hidden="1">#REF!</definedName>
    <definedName name="BExERWCEBKQRYWRQLYJ4UCMMKTHG" localSheetId="7" hidden="1">#REF!</definedName>
    <definedName name="BExERWCEBKQRYWRQLYJ4UCMMKTHG" localSheetId="6" hidden="1">#REF!</definedName>
    <definedName name="BExERWCEBKQRYWRQLYJ4UCMMKTHG" localSheetId="3" hidden="1">#REF!</definedName>
    <definedName name="BExERWCEBKQRYWRQLYJ4UCMMKTHG" localSheetId="1" hidden="1">#REF!</definedName>
    <definedName name="BExERWCEBKQRYWRQLYJ4UCMMKTHG" hidden="1">#REF!</definedName>
    <definedName name="BExERXE1QW042A2T25RI4DVUU59O" localSheetId="16" hidden="1">#REF!</definedName>
    <definedName name="BExERXE1QW042A2T25RI4DVUU59O" localSheetId="15" hidden="1">#REF!</definedName>
    <definedName name="BExERXE1QW042A2T25RI4DVUU59O" localSheetId="14" hidden="1">#REF!</definedName>
    <definedName name="BExERXE1QW042A2T25RI4DVUU59O" localSheetId="13" hidden="1">#REF!</definedName>
    <definedName name="BExERXE1QW042A2T25RI4DVUU59O" localSheetId="12" hidden="1">#REF!</definedName>
    <definedName name="BExERXE1QW042A2T25RI4DVUU59O" localSheetId="11" hidden="1">#REF!</definedName>
    <definedName name="BExERXE1QW042A2T25RI4DVUU59O" localSheetId="10" hidden="1">#REF!</definedName>
    <definedName name="BExERXE1QW042A2T25RI4DVUU59O" localSheetId="9" hidden="1">#REF!</definedName>
    <definedName name="BExERXE1QW042A2T25RI4DVUU59O" localSheetId="8" hidden="1">#REF!</definedName>
    <definedName name="BExERXE1QW042A2T25RI4DVUU59O" localSheetId="7" hidden="1">#REF!</definedName>
    <definedName name="BExERXE1QW042A2T25RI4DVUU59O" localSheetId="6" hidden="1">#REF!</definedName>
    <definedName name="BExERXE1QW042A2T25RI4DVUU59O" localSheetId="3" hidden="1">#REF!</definedName>
    <definedName name="BExERXE1QW042A2T25RI4DVUU59O" localSheetId="1" hidden="1">#REF!</definedName>
    <definedName name="BExERXE1QW042A2T25RI4DVUU59O" hidden="1">#REF!</definedName>
    <definedName name="BExES44RHHDL3V7FLV6M20834WF1" localSheetId="16" hidden="1">#REF!</definedName>
    <definedName name="BExES44RHHDL3V7FLV6M20834WF1" localSheetId="15" hidden="1">#REF!</definedName>
    <definedName name="BExES44RHHDL3V7FLV6M20834WF1" localSheetId="14" hidden="1">#REF!</definedName>
    <definedName name="BExES44RHHDL3V7FLV6M20834WF1" localSheetId="13" hidden="1">#REF!</definedName>
    <definedName name="BExES44RHHDL3V7FLV6M20834WF1" localSheetId="12" hidden="1">#REF!</definedName>
    <definedName name="BExES44RHHDL3V7FLV6M20834WF1" localSheetId="11" hidden="1">#REF!</definedName>
    <definedName name="BExES44RHHDL3V7FLV6M20834WF1" localSheetId="10" hidden="1">#REF!</definedName>
    <definedName name="BExES44RHHDL3V7FLV6M20834WF1" localSheetId="9" hidden="1">#REF!</definedName>
    <definedName name="BExES44RHHDL3V7FLV6M20834WF1" localSheetId="8" hidden="1">#REF!</definedName>
    <definedName name="BExES44RHHDL3V7FLV6M20834WF1" localSheetId="7" hidden="1">#REF!</definedName>
    <definedName name="BExES44RHHDL3V7FLV6M20834WF1" localSheetId="6" hidden="1">#REF!</definedName>
    <definedName name="BExES44RHHDL3V7FLV6M20834WF1" localSheetId="3" hidden="1">#REF!</definedName>
    <definedName name="BExES44RHHDL3V7FLV6M20834WF1" localSheetId="1" hidden="1">#REF!</definedName>
    <definedName name="BExES44RHHDL3V7FLV6M20834WF1" hidden="1">#REF!</definedName>
    <definedName name="BExES4A7VE2X3RYYTVRLKZD4I7WU" localSheetId="16" hidden="1">#REF!</definedName>
    <definedName name="BExES4A7VE2X3RYYTVRLKZD4I7WU" localSheetId="15" hidden="1">#REF!</definedName>
    <definedName name="BExES4A7VE2X3RYYTVRLKZD4I7WU" localSheetId="14" hidden="1">#REF!</definedName>
    <definedName name="BExES4A7VE2X3RYYTVRLKZD4I7WU" localSheetId="13" hidden="1">#REF!</definedName>
    <definedName name="BExES4A7VE2X3RYYTVRLKZD4I7WU" localSheetId="12" hidden="1">#REF!</definedName>
    <definedName name="BExES4A7VE2X3RYYTVRLKZD4I7WU" localSheetId="11" hidden="1">#REF!</definedName>
    <definedName name="BExES4A7VE2X3RYYTVRLKZD4I7WU" localSheetId="10" hidden="1">#REF!</definedName>
    <definedName name="BExES4A7VE2X3RYYTVRLKZD4I7WU" localSheetId="9" hidden="1">#REF!</definedName>
    <definedName name="BExES4A7VE2X3RYYTVRLKZD4I7WU" localSheetId="8" hidden="1">#REF!</definedName>
    <definedName name="BExES4A7VE2X3RYYTVRLKZD4I7WU" localSheetId="7" hidden="1">#REF!</definedName>
    <definedName name="BExES4A7VE2X3RYYTVRLKZD4I7WU" localSheetId="6" hidden="1">#REF!</definedName>
    <definedName name="BExES4A7VE2X3RYYTVRLKZD4I7WU" localSheetId="3" hidden="1">#REF!</definedName>
    <definedName name="BExES4A7VE2X3RYYTVRLKZD4I7WU" localSheetId="1" hidden="1">#REF!</definedName>
    <definedName name="BExES4A7VE2X3RYYTVRLKZD4I7WU" hidden="1">#REF!</definedName>
    <definedName name="BExESLYUFDACMPARVY264HKBCXLX" localSheetId="16" hidden="1">#REF!</definedName>
    <definedName name="BExESLYUFDACMPARVY264HKBCXLX" localSheetId="15" hidden="1">#REF!</definedName>
    <definedName name="BExESLYUFDACMPARVY264HKBCXLX" localSheetId="14" hidden="1">#REF!</definedName>
    <definedName name="BExESLYUFDACMPARVY264HKBCXLX" localSheetId="13" hidden="1">#REF!</definedName>
    <definedName name="BExESLYUFDACMPARVY264HKBCXLX" localSheetId="12" hidden="1">#REF!</definedName>
    <definedName name="BExESLYUFDACMPARVY264HKBCXLX" localSheetId="11" hidden="1">#REF!</definedName>
    <definedName name="BExESLYUFDACMPARVY264HKBCXLX" localSheetId="10" hidden="1">#REF!</definedName>
    <definedName name="BExESLYUFDACMPARVY264HKBCXLX" localSheetId="9" hidden="1">#REF!</definedName>
    <definedName name="BExESLYUFDACMPARVY264HKBCXLX" localSheetId="8" hidden="1">#REF!</definedName>
    <definedName name="BExESLYUFDACMPARVY264HKBCXLX" localSheetId="7" hidden="1">#REF!</definedName>
    <definedName name="BExESLYUFDACMPARVY264HKBCXLX" localSheetId="6" hidden="1">#REF!</definedName>
    <definedName name="BExESLYUFDACMPARVY264HKBCXLX" localSheetId="3" hidden="1">#REF!</definedName>
    <definedName name="BExESLYUFDACMPARVY264HKBCXLX" localSheetId="1" hidden="1">#REF!</definedName>
    <definedName name="BExESLYUFDACMPARVY264HKBCXLX" hidden="1">#REF!</definedName>
    <definedName name="BExESMKD95A649M0WRSG6CXXP326" localSheetId="16" hidden="1">#REF!</definedName>
    <definedName name="BExESMKD95A649M0WRSG6CXXP326" localSheetId="15" hidden="1">#REF!</definedName>
    <definedName name="BExESMKD95A649M0WRSG6CXXP326" localSheetId="14" hidden="1">#REF!</definedName>
    <definedName name="BExESMKD95A649M0WRSG6CXXP326" localSheetId="13" hidden="1">#REF!</definedName>
    <definedName name="BExESMKD95A649M0WRSG6CXXP326" localSheetId="12" hidden="1">#REF!</definedName>
    <definedName name="BExESMKD95A649M0WRSG6CXXP326" localSheetId="11" hidden="1">#REF!</definedName>
    <definedName name="BExESMKD95A649M0WRSG6CXXP326" localSheetId="10" hidden="1">#REF!</definedName>
    <definedName name="BExESMKD95A649M0WRSG6CXXP326" localSheetId="9" hidden="1">#REF!</definedName>
    <definedName name="BExESMKD95A649M0WRSG6CXXP326" localSheetId="8" hidden="1">#REF!</definedName>
    <definedName name="BExESMKD95A649M0WRSG6CXXP326" localSheetId="7" hidden="1">#REF!</definedName>
    <definedName name="BExESMKD95A649M0WRSG6CXXP326" localSheetId="6" hidden="1">#REF!</definedName>
    <definedName name="BExESMKD95A649M0WRSG6CXXP326" localSheetId="3" hidden="1">#REF!</definedName>
    <definedName name="BExESMKD95A649M0WRSG6CXXP326" localSheetId="1" hidden="1">#REF!</definedName>
    <definedName name="BExESMKD95A649M0WRSG6CXXP326" hidden="1">#REF!</definedName>
    <definedName name="BExESR27ZXJG5VMY4PR9D940VS7T" localSheetId="16" hidden="1">#REF!</definedName>
    <definedName name="BExESR27ZXJG5VMY4PR9D940VS7T" localSheetId="15" hidden="1">#REF!</definedName>
    <definedName name="BExESR27ZXJG5VMY4PR9D940VS7T" localSheetId="14" hidden="1">#REF!</definedName>
    <definedName name="BExESR27ZXJG5VMY4PR9D940VS7T" localSheetId="13" hidden="1">#REF!</definedName>
    <definedName name="BExESR27ZXJG5VMY4PR9D940VS7T" localSheetId="12" hidden="1">#REF!</definedName>
    <definedName name="BExESR27ZXJG5VMY4PR9D940VS7T" localSheetId="11" hidden="1">#REF!</definedName>
    <definedName name="BExESR27ZXJG5VMY4PR9D940VS7T" localSheetId="10" hidden="1">#REF!</definedName>
    <definedName name="BExESR27ZXJG5VMY4PR9D940VS7T" localSheetId="9" hidden="1">#REF!</definedName>
    <definedName name="BExESR27ZXJG5VMY4PR9D940VS7T" localSheetId="8" hidden="1">#REF!</definedName>
    <definedName name="BExESR27ZXJG5VMY4PR9D940VS7T" localSheetId="7" hidden="1">#REF!</definedName>
    <definedName name="BExESR27ZXJG5VMY4PR9D940VS7T" localSheetId="6" hidden="1">#REF!</definedName>
    <definedName name="BExESR27ZXJG5VMY4PR9D940VS7T" localSheetId="3" hidden="1">#REF!</definedName>
    <definedName name="BExESR27ZXJG5VMY4PR9D940VS7T" localSheetId="1" hidden="1">#REF!</definedName>
    <definedName name="BExESR27ZXJG5VMY4PR9D940VS7T" hidden="1">#REF!</definedName>
    <definedName name="BExESVK1YRJM6UG6FBYOF9CNX29X" localSheetId="16" hidden="1">#REF!</definedName>
    <definedName name="BExESVK1YRJM6UG6FBYOF9CNX29X" localSheetId="15" hidden="1">#REF!</definedName>
    <definedName name="BExESVK1YRJM6UG6FBYOF9CNX29X" localSheetId="14" hidden="1">#REF!</definedName>
    <definedName name="BExESVK1YRJM6UG6FBYOF9CNX29X" localSheetId="13" hidden="1">#REF!</definedName>
    <definedName name="BExESVK1YRJM6UG6FBYOF9CNX29X" localSheetId="12" hidden="1">#REF!</definedName>
    <definedName name="BExESVK1YRJM6UG6FBYOF9CNX29X" localSheetId="11" hidden="1">#REF!</definedName>
    <definedName name="BExESVK1YRJM6UG6FBYOF9CNX29X" localSheetId="10" hidden="1">#REF!</definedName>
    <definedName name="BExESVK1YRJM6UG6FBYOF9CNX29X" localSheetId="9" hidden="1">#REF!</definedName>
    <definedName name="BExESVK1YRJM6UG6FBYOF9CNX29X" localSheetId="8" hidden="1">#REF!</definedName>
    <definedName name="BExESVK1YRJM6UG6FBYOF9CNX29X" localSheetId="7" hidden="1">#REF!</definedName>
    <definedName name="BExESVK1YRJM6UG6FBYOF9CNX29X" localSheetId="6" hidden="1">#REF!</definedName>
    <definedName name="BExESVK1YRJM6UG6FBYOF9CNX29X" localSheetId="3" hidden="1">#REF!</definedName>
    <definedName name="BExESVK1YRJM6UG6FBYOF9CNX29X" localSheetId="1" hidden="1">#REF!</definedName>
    <definedName name="BExESVK1YRJM6UG6FBYOF9CNX29X" hidden="1">#REF!</definedName>
    <definedName name="BExESZ03KXL8DQ2591HLR56ZML94" localSheetId="16" hidden="1">#REF!</definedName>
    <definedName name="BExESZ03KXL8DQ2591HLR56ZML94" localSheetId="15" hidden="1">#REF!</definedName>
    <definedName name="BExESZ03KXL8DQ2591HLR56ZML94" localSheetId="14" hidden="1">#REF!</definedName>
    <definedName name="BExESZ03KXL8DQ2591HLR56ZML94" localSheetId="13" hidden="1">#REF!</definedName>
    <definedName name="BExESZ03KXL8DQ2591HLR56ZML94" localSheetId="12" hidden="1">#REF!</definedName>
    <definedName name="BExESZ03KXL8DQ2591HLR56ZML94" localSheetId="11" hidden="1">#REF!</definedName>
    <definedName name="BExESZ03KXL8DQ2591HLR56ZML94" localSheetId="10" hidden="1">#REF!</definedName>
    <definedName name="BExESZ03KXL8DQ2591HLR56ZML94" localSheetId="9" hidden="1">#REF!</definedName>
    <definedName name="BExESZ03KXL8DQ2591HLR56ZML94" localSheetId="8" hidden="1">#REF!</definedName>
    <definedName name="BExESZ03KXL8DQ2591HLR56ZML94" localSheetId="7" hidden="1">#REF!</definedName>
    <definedName name="BExESZ03KXL8DQ2591HLR56ZML94" localSheetId="6" hidden="1">#REF!</definedName>
    <definedName name="BExESZ03KXL8DQ2591HLR56ZML94" localSheetId="3" hidden="1">#REF!</definedName>
    <definedName name="BExESZ03KXL8DQ2591HLR56ZML94" localSheetId="1" hidden="1">#REF!</definedName>
    <definedName name="BExESZ03KXL8DQ2591HLR56ZML94" hidden="1">#REF!</definedName>
    <definedName name="BExESZAW5N443NRTKIP59OEI1CR6" localSheetId="16" hidden="1">#REF!</definedName>
    <definedName name="BExESZAW5N443NRTKIP59OEI1CR6" localSheetId="15" hidden="1">#REF!</definedName>
    <definedName name="BExESZAW5N443NRTKIP59OEI1CR6" localSheetId="14" hidden="1">#REF!</definedName>
    <definedName name="BExESZAW5N443NRTKIP59OEI1CR6" localSheetId="13" hidden="1">#REF!</definedName>
    <definedName name="BExESZAW5N443NRTKIP59OEI1CR6" localSheetId="12" hidden="1">#REF!</definedName>
    <definedName name="BExESZAW5N443NRTKIP59OEI1CR6" localSheetId="11" hidden="1">#REF!</definedName>
    <definedName name="BExESZAW5N443NRTKIP59OEI1CR6" localSheetId="10" hidden="1">#REF!</definedName>
    <definedName name="BExESZAW5N443NRTKIP59OEI1CR6" localSheetId="9" hidden="1">#REF!</definedName>
    <definedName name="BExESZAW5N443NRTKIP59OEI1CR6" localSheetId="8" hidden="1">#REF!</definedName>
    <definedName name="BExESZAW5N443NRTKIP59OEI1CR6" localSheetId="7" hidden="1">#REF!</definedName>
    <definedName name="BExESZAW5N443NRTKIP59OEI1CR6" localSheetId="6" hidden="1">#REF!</definedName>
    <definedName name="BExESZAW5N443NRTKIP59OEI1CR6" localSheetId="3" hidden="1">#REF!</definedName>
    <definedName name="BExESZAW5N443NRTKIP59OEI1CR6" localSheetId="1" hidden="1">#REF!</definedName>
    <definedName name="BExESZAW5N443NRTKIP59OEI1CR6" hidden="1">#REF!</definedName>
    <definedName name="BExET3HXQ60A4O2OLKX8QNXRI6LQ" localSheetId="16" hidden="1">#REF!</definedName>
    <definedName name="BExET3HXQ60A4O2OLKX8QNXRI6LQ" localSheetId="15" hidden="1">#REF!</definedName>
    <definedName name="BExET3HXQ60A4O2OLKX8QNXRI6LQ" localSheetId="14" hidden="1">#REF!</definedName>
    <definedName name="BExET3HXQ60A4O2OLKX8QNXRI6LQ" localSheetId="13" hidden="1">#REF!</definedName>
    <definedName name="BExET3HXQ60A4O2OLKX8QNXRI6LQ" localSheetId="12" hidden="1">#REF!</definedName>
    <definedName name="BExET3HXQ60A4O2OLKX8QNXRI6LQ" localSheetId="11" hidden="1">#REF!</definedName>
    <definedName name="BExET3HXQ60A4O2OLKX8QNXRI6LQ" localSheetId="10" hidden="1">#REF!</definedName>
    <definedName name="BExET3HXQ60A4O2OLKX8QNXRI6LQ" localSheetId="9" hidden="1">#REF!</definedName>
    <definedName name="BExET3HXQ60A4O2OLKX8QNXRI6LQ" localSheetId="8" hidden="1">#REF!</definedName>
    <definedName name="BExET3HXQ60A4O2OLKX8QNXRI6LQ" localSheetId="7" hidden="1">#REF!</definedName>
    <definedName name="BExET3HXQ60A4O2OLKX8QNXRI6LQ" localSheetId="6" hidden="1">#REF!</definedName>
    <definedName name="BExET3HXQ60A4O2OLKX8QNXRI6LQ" localSheetId="3" hidden="1">#REF!</definedName>
    <definedName name="BExET3HXQ60A4O2OLKX8QNXRI6LQ" localSheetId="1" hidden="1">#REF!</definedName>
    <definedName name="BExET3HXQ60A4O2OLKX8QNXRI6LQ" hidden="1">#REF!</definedName>
    <definedName name="BExET4EAH366GROMVVMDCSUI1018" localSheetId="16" hidden="1">#REF!</definedName>
    <definedName name="BExET4EAH366GROMVVMDCSUI1018" localSheetId="15" hidden="1">#REF!</definedName>
    <definedName name="BExET4EAH366GROMVVMDCSUI1018" localSheetId="14" hidden="1">#REF!</definedName>
    <definedName name="BExET4EAH366GROMVVMDCSUI1018" localSheetId="13" hidden="1">#REF!</definedName>
    <definedName name="BExET4EAH366GROMVVMDCSUI1018" localSheetId="12" hidden="1">#REF!</definedName>
    <definedName name="BExET4EAH366GROMVVMDCSUI1018" localSheetId="11" hidden="1">#REF!</definedName>
    <definedName name="BExET4EAH366GROMVVMDCSUI1018" localSheetId="10" hidden="1">#REF!</definedName>
    <definedName name="BExET4EAH366GROMVVMDCSUI1018" localSheetId="9" hidden="1">#REF!</definedName>
    <definedName name="BExET4EAH366GROMVVMDCSUI1018" localSheetId="8" hidden="1">#REF!</definedName>
    <definedName name="BExET4EAH366GROMVVMDCSUI1018" localSheetId="7" hidden="1">#REF!</definedName>
    <definedName name="BExET4EAH366GROMVVMDCSUI1018" localSheetId="6" hidden="1">#REF!</definedName>
    <definedName name="BExET4EAH366GROMVVMDCSUI1018" localSheetId="3" hidden="1">#REF!</definedName>
    <definedName name="BExET4EAH366GROMVVMDCSUI1018" localSheetId="1" hidden="1">#REF!</definedName>
    <definedName name="BExET4EAH366GROMVVMDCSUI1018" hidden="1">#REF!</definedName>
    <definedName name="BExETA3B1FCIOA80H94K90FWXQKE" localSheetId="16" hidden="1">#REF!</definedName>
    <definedName name="BExETA3B1FCIOA80H94K90FWXQKE" localSheetId="15" hidden="1">#REF!</definedName>
    <definedName name="BExETA3B1FCIOA80H94K90FWXQKE" localSheetId="14" hidden="1">#REF!</definedName>
    <definedName name="BExETA3B1FCIOA80H94K90FWXQKE" localSheetId="13" hidden="1">#REF!</definedName>
    <definedName name="BExETA3B1FCIOA80H94K90FWXQKE" localSheetId="12" hidden="1">#REF!</definedName>
    <definedName name="BExETA3B1FCIOA80H94K90FWXQKE" localSheetId="11" hidden="1">#REF!</definedName>
    <definedName name="BExETA3B1FCIOA80H94K90FWXQKE" localSheetId="10" hidden="1">#REF!</definedName>
    <definedName name="BExETA3B1FCIOA80H94K90FWXQKE" localSheetId="9" hidden="1">#REF!</definedName>
    <definedName name="BExETA3B1FCIOA80H94K90FWXQKE" localSheetId="8" hidden="1">#REF!</definedName>
    <definedName name="BExETA3B1FCIOA80H94K90FWXQKE" localSheetId="7" hidden="1">#REF!</definedName>
    <definedName name="BExETA3B1FCIOA80H94K90FWXQKE" localSheetId="6" hidden="1">#REF!</definedName>
    <definedName name="BExETA3B1FCIOA80H94K90FWXQKE" localSheetId="3" hidden="1">#REF!</definedName>
    <definedName name="BExETA3B1FCIOA80H94K90FWXQKE" localSheetId="1" hidden="1">#REF!</definedName>
    <definedName name="BExETA3B1FCIOA80H94K90FWXQKE" hidden="1">#REF!</definedName>
    <definedName name="BExETAZOYT4CJIT8RRKC9F2HJG1D" localSheetId="16" hidden="1">#REF!</definedName>
    <definedName name="BExETAZOYT4CJIT8RRKC9F2HJG1D" localSheetId="15" hidden="1">#REF!</definedName>
    <definedName name="BExETAZOYT4CJIT8RRKC9F2HJG1D" localSheetId="14" hidden="1">#REF!</definedName>
    <definedName name="BExETAZOYT4CJIT8RRKC9F2HJG1D" localSheetId="13" hidden="1">#REF!</definedName>
    <definedName name="BExETAZOYT4CJIT8RRKC9F2HJG1D" localSheetId="12" hidden="1">#REF!</definedName>
    <definedName name="BExETAZOYT4CJIT8RRKC9F2HJG1D" localSheetId="11" hidden="1">#REF!</definedName>
    <definedName name="BExETAZOYT4CJIT8RRKC9F2HJG1D" localSheetId="10" hidden="1">#REF!</definedName>
    <definedName name="BExETAZOYT4CJIT8RRKC9F2HJG1D" localSheetId="9" hidden="1">#REF!</definedName>
    <definedName name="BExETAZOYT4CJIT8RRKC9F2HJG1D" localSheetId="8" hidden="1">#REF!</definedName>
    <definedName name="BExETAZOYT4CJIT8RRKC9F2HJG1D" localSheetId="7" hidden="1">#REF!</definedName>
    <definedName name="BExETAZOYT4CJIT8RRKC9F2HJG1D" localSheetId="6" hidden="1">#REF!</definedName>
    <definedName name="BExETAZOYT4CJIT8RRKC9F2HJG1D" localSheetId="3" hidden="1">#REF!</definedName>
    <definedName name="BExETAZOYT4CJIT8RRKC9F2HJG1D" localSheetId="1" hidden="1">#REF!</definedName>
    <definedName name="BExETAZOYT4CJIT8RRKC9F2HJG1D" hidden="1">#REF!</definedName>
    <definedName name="BExETB55BNG40G9YOI2H6UHIR9WU" localSheetId="16" hidden="1">#REF!</definedName>
    <definedName name="BExETB55BNG40G9YOI2H6UHIR9WU" localSheetId="15" hidden="1">#REF!</definedName>
    <definedName name="BExETB55BNG40G9YOI2H6UHIR9WU" localSheetId="14" hidden="1">#REF!</definedName>
    <definedName name="BExETB55BNG40G9YOI2H6UHIR9WU" localSheetId="13" hidden="1">#REF!</definedName>
    <definedName name="BExETB55BNG40G9YOI2H6UHIR9WU" localSheetId="12" hidden="1">#REF!</definedName>
    <definedName name="BExETB55BNG40G9YOI2H6UHIR9WU" localSheetId="11" hidden="1">#REF!</definedName>
    <definedName name="BExETB55BNG40G9YOI2H6UHIR9WU" localSheetId="10" hidden="1">#REF!</definedName>
    <definedName name="BExETB55BNG40G9YOI2H6UHIR9WU" localSheetId="9" hidden="1">#REF!</definedName>
    <definedName name="BExETB55BNG40G9YOI2H6UHIR9WU" localSheetId="8" hidden="1">#REF!</definedName>
    <definedName name="BExETB55BNG40G9YOI2H6UHIR9WU" localSheetId="7" hidden="1">#REF!</definedName>
    <definedName name="BExETB55BNG40G9YOI2H6UHIR9WU" localSheetId="6" hidden="1">#REF!</definedName>
    <definedName name="BExETB55BNG40G9YOI2H6UHIR9WU" localSheetId="3" hidden="1">#REF!</definedName>
    <definedName name="BExETB55BNG40G9YOI2H6UHIR9WU" localSheetId="1" hidden="1">#REF!</definedName>
    <definedName name="BExETB55BNG40G9YOI2H6UHIR9WU" hidden="1">#REF!</definedName>
    <definedName name="BExETF6QD5A9GEINE1KZRRC2LXWM" localSheetId="16" hidden="1">#REF!</definedName>
    <definedName name="BExETF6QD5A9GEINE1KZRRC2LXWM" localSheetId="15" hidden="1">#REF!</definedName>
    <definedName name="BExETF6QD5A9GEINE1KZRRC2LXWM" localSheetId="14" hidden="1">#REF!</definedName>
    <definedName name="BExETF6QD5A9GEINE1KZRRC2LXWM" localSheetId="13" hidden="1">#REF!</definedName>
    <definedName name="BExETF6QD5A9GEINE1KZRRC2LXWM" localSheetId="12" hidden="1">#REF!</definedName>
    <definedName name="BExETF6QD5A9GEINE1KZRRC2LXWM" localSheetId="11" hidden="1">#REF!</definedName>
    <definedName name="BExETF6QD5A9GEINE1KZRRC2LXWM" localSheetId="10" hidden="1">#REF!</definedName>
    <definedName name="BExETF6QD5A9GEINE1KZRRC2LXWM" localSheetId="9" hidden="1">#REF!</definedName>
    <definedName name="BExETF6QD5A9GEINE1KZRRC2LXWM" localSheetId="8" hidden="1">#REF!</definedName>
    <definedName name="BExETF6QD5A9GEINE1KZRRC2LXWM" localSheetId="7" hidden="1">#REF!</definedName>
    <definedName name="BExETF6QD5A9GEINE1KZRRC2LXWM" localSheetId="6" hidden="1">#REF!</definedName>
    <definedName name="BExETF6QD5A9GEINE1KZRRC2LXWM" localSheetId="3" hidden="1">#REF!</definedName>
    <definedName name="BExETF6QD5A9GEINE1KZRRC2LXWM" localSheetId="1" hidden="1">#REF!</definedName>
    <definedName name="BExETF6QD5A9GEINE1KZRRC2LXWM" hidden="1">#REF!</definedName>
    <definedName name="BExETQ9XRXLUACN82805SPSPNKHI" localSheetId="16" hidden="1">#REF!</definedName>
    <definedName name="BExETQ9XRXLUACN82805SPSPNKHI" localSheetId="15" hidden="1">#REF!</definedName>
    <definedName name="BExETQ9XRXLUACN82805SPSPNKHI" localSheetId="14" hidden="1">#REF!</definedName>
    <definedName name="BExETQ9XRXLUACN82805SPSPNKHI" localSheetId="13" hidden="1">#REF!</definedName>
    <definedName name="BExETQ9XRXLUACN82805SPSPNKHI" localSheetId="12" hidden="1">#REF!</definedName>
    <definedName name="BExETQ9XRXLUACN82805SPSPNKHI" localSheetId="11" hidden="1">#REF!</definedName>
    <definedName name="BExETQ9XRXLUACN82805SPSPNKHI" localSheetId="10" hidden="1">#REF!</definedName>
    <definedName name="BExETQ9XRXLUACN82805SPSPNKHI" localSheetId="9" hidden="1">#REF!</definedName>
    <definedName name="BExETQ9XRXLUACN82805SPSPNKHI" localSheetId="8" hidden="1">#REF!</definedName>
    <definedName name="BExETQ9XRXLUACN82805SPSPNKHI" localSheetId="7" hidden="1">#REF!</definedName>
    <definedName name="BExETQ9XRXLUACN82805SPSPNKHI" localSheetId="6" hidden="1">#REF!</definedName>
    <definedName name="BExETQ9XRXLUACN82805SPSPNKHI" localSheetId="3" hidden="1">#REF!</definedName>
    <definedName name="BExETQ9XRXLUACN82805SPSPNKHI" localSheetId="1" hidden="1">#REF!</definedName>
    <definedName name="BExETQ9XRXLUACN82805SPSPNKHI" hidden="1">#REF!</definedName>
    <definedName name="BExETR0YRMOR63E6DHLEHV9QVVON" localSheetId="16" hidden="1">#REF!</definedName>
    <definedName name="BExETR0YRMOR63E6DHLEHV9QVVON" localSheetId="15" hidden="1">#REF!</definedName>
    <definedName name="BExETR0YRMOR63E6DHLEHV9QVVON" localSheetId="14" hidden="1">#REF!</definedName>
    <definedName name="BExETR0YRMOR63E6DHLEHV9QVVON" localSheetId="13" hidden="1">#REF!</definedName>
    <definedName name="BExETR0YRMOR63E6DHLEHV9QVVON" localSheetId="12" hidden="1">#REF!</definedName>
    <definedName name="BExETR0YRMOR63E6DHLEHV9QVVON" localSheetId="11" hidden="1">#REF!</definedName>
    <definedName name="BExETR0YRMOR63E6DHLEHV9QVVON" localSheetId="10" hidden="1">#REF!</definedName>
    <definedName name="BExETR0YRMOR63E6DHLEHV9QVVON" localSheetId="9" hidden="1">#REF!</definedName>
    <definedName name="BExETR0YRMOR63E6DHLEHV9QVVON" localSheetId="8" hidden="1">#REF!</definedName>
    <definedName name="BExETR0YRMOR63E6DHLEHV9QVVON" localSheetId="7" hidden="1">#REF!</definedName>
    <definedName name="BExETR0YRMOR63E6DHLEHV9QVVON" localSheetId="6" hidden="1">#REF!</definedName>
    <definedName name="BExETR0YRMOR63E6DHLEHV9QVVON" localSheetId="3" hidden="1">#REF!</definedName>
    <definedName name="BExETR0YRMOR63E6DHLEHV9QVVON" localSheetId="1" hidden="1">#REF!</definedName>
    <definedName name="BExETR0YRMOR63E6DHLEHV9QVVON" hidden="1">#REF!</definedName>
    <definedName name="BExETVO51BGF7GGNGB21UD7OIF15" localSheetId="16" hidden="1">#REF!</definedName>
    <definedName name="BExETVO51BGF7GGNGB21UD7OIF15" localSheetId="15" hidden="1">#REF!</definedName>
    <definedName name="BExETVO51BGF7GGNGB21UD7OIF15" localSheetId="14" hidden="1">#REF!</definedName>
    <definedName name="BExETVO51BGF7GGNGB21UD7OIF15" localSheetId="13" hidden="1">#REF!</definedName>
    <definedName name="BExETVO51BGF7GGNGB21UD7OIF15" localSheetId="12" hidden="1">#REF!</definedName>
    <definedName name="BExETVO51BGF7GGNGB21UD7OIF15" localSheetId="11" hidden="1">#REF!</definedName>
    <definedName name="BExETVO51BGF7GGNGB21UD7OIF15" localSheetId="10" hidden="1">#REF!</definedName>
    <definedName name="BExETVO51BGF7GGNGB21UD7OIF15" localSheetId="9" hidden="1">#REF!</definedName>
    <definedName name="BExETVO51BGF7GGNGB21UD7OIF15" localSheetId="8" hidden="1">#REF!</definedName>
    <definedName name="BExETVO51BGF7GGNGB21UD7OIF15" localSheetId="7" hidden="1">#REF!</definedName>
    <definedName name="BExETVO51BGF7GGNGB21UD7OIF15" localSheetId="6" hidden="1">#REF!</definedName>
    <definedName name="BExETVO51BGF7GGNGB21UD7OIF15" localSheetId="3" hidden="1">#REF!</definedName>
    <definedName name="BExETVO51BGF7GGNGB21UD7OIF15" localSheetId="1" hidden="1">#REF!</definedName>
    <definedName name="BExETVO51BGF7GGNGB21UD7OIF15" hidden="1">#REF!</definedName>
    <definedName name="BExETVTGY38YXYYF7N73OYN6FYY3" localSheetId="16" hidden="1">#REF!</definedName>
    <definedName name="BExETVTGY38YXYYF7N73OYN6FYY3" localSheetId="15" hidden="1">#REF!</definedName>
    <definedName name="BExETVTGY38YXYYF7N73OYN6FYY3" localSheetId="14" hidden="1">#REF!</definedName>
    <definedName name="BExETVTGY38YXYYF7N73OYN6FYY3" localSheetId="13" hidden="1">#REF!</definedName>
    <definedName name="BExETVTGY38YXYYF7N73OYN6FYY3" localSheetId="12" hidden="1">#REF!</definedName>
    <definedName name="BExETVTGY38YXYYF7N73OYN6FYY3" localSheetId="11" hidden="1">#REF!</definedName>
    <definedName name="BExETVTGY38YXYYF7N73OYN6FYY3" localSheetId="10" hidden="1">#REF!</definedName>
    <definedName name="BExETVTGY38YXYYF7N73OYN6FYY3" localSheetId="9" hidden="1">#REF!</definedName>
    <definedName name="BExETVTGY38YXYYF7N73OYN6FYY3" localSheetId="8" hidden="1">#REF!</definedName>
    <definedName name="BExETVTGY38YXYYF7N73OYN6FYY3" localSheetId="7" hidden="1">#REF!</definedName>
    <definedName name="BExETVTGY38YXYYF7N73OYN6FYY3" localSheetId="6" hidden="1">#REF!</definedName>
    <definedName name="BExETVTGY38YXYYF7N73OYN6FYY3" localSheetId="3" hidden="1">#REF!</definedName>
    <definedName name="BExETVTGY38YXYYF7N73OYN6FYY3" localSheetId="1" hidden="1">#REF!</definedName>
    <definedName name="BExETVTGY38YXYYF7N73OYN6FYY3" hidden="1">#REF!</definedName>
    <definedName name="BExETVTH8RADW05P2XUUV7V44TWW" localSheetId="16" hidden="1">#REF!</definedName>
    <definedName name="BExETVTH8RADW05P2XUUV7V44TWW" localSheetId="15" hidden="1">#REF!</definedName>
    <definedName name="BExETVTH8RADW05P2XUUV7V44TWW" localSheetId="14" hidden="1">#REF!</definedName>
    <definedName name="BExETVTH8RADW05P2XUUV7V44TWW" localSheetId="13" hidden="1">#REF!</definedName>
    <definedName name="BExETVTH8RADW05P2XUUV7V44TWW" localSheetId="12" hidden="1">#REF!</definedName>
    <definedName name="BExETVTH8RADW05P2XUUV7V44TWW" localSheetId="11" hidden="1">#REF!</definedName>
    <definedName name="BExETVTH8RADW05P2XUUV7V44TWW" localSheetId="10" hidden="1">#REF!</definedName>
    <definedName name="BExETVTH8RADW05P2XUUV7V44TWW" localSheetId="9" hidden="1">#REF!</definedName>
    <definedName name="BExETVTH8RADW05P2XUUV7V44TWW" localSheetId="8" hidden="1">#REF!</definedName>
    <definedName name="BExETVTH8RADW05P2XUUV7V44TWW" localSheetId="7" hidden="1">#REF!</definedName>
    <definedName name="BExETVTH8RADW05P2XUUV7V44TWW" localSheetId="6" hidden="1">#REF!</definedName>
    <definedName name="BExETVTH8RADW05P2XUUV7V44TWW" localSheetId="3" hidden="1">#REF!</definedName>
    <definedName name="BExETVTH8RADW05P2XUUV7V44TWW" localSheetId="1" hidden="1">#REF!</definedName>
    <definedName name="BExETVTH8RADW05P2XUUV7V44TWW" hidden="1">#REF!</definedName>
    <definedName name="BExETW9PYUAV5QY6A4VCYZRIOUX4" localSheetId="16" hidden="1">#REF!</definedName>
    <definedName name="BExETW9PYUAV5QY6A4VCYZRIOUX4" localSheetId="15" hidden="1">#REF!</definedName>
    <definedName name="BExETW9PYUAV5QY6A4VCYZRIOUX4" localSheetId="14" hidden="1">#REF!</definedName>
    <definedName name="BExETW9PYUAV5QY6A4VCYZRIOUX4" localSheetId="13" hidden="1">#REF!</definedName>
    <definedName name="BExETW9PYUAV5QY6A4VCYZRIOUX4" localSheetId="12" hidden="1">#REF!</definedName>
    <definedName name="BExETW9PYUAV5QY6A4VCYZRIOUX4" localSheetId="11" hidden="1">#REF!</definedName>
    <definedName name="BExETW9PYUAV5QY6A4VCYZRIOUX4" localSheetId="10" hidden="1">#REF!</definedName>
    <definedName name="BExETW9PYUAV5QY6A4VCYZRIOUX4" localSheetId="9" hidden="1">#REF!</definedName>
    <definedName name="BExETW9PYUAV5QY6A4VCYZRIOUX4" localSheetId="8" hidden="1">#REF!</definedName>
    <definedName name="BExETW9PYUAV5QY6A4VCYZRIOUX4" localSheetId="7" hidden="1">#REF!</definedName>
    <definedName name="BExETW9PYUAV5QY6A4VCYZRIOUX4" localSheetId="6" hidden="1">#REF!</definedName>
    <definedName name="BExETW9PYUAV5QY6A4VCYZRIOUX4" localSheetId="3" hidden="1">#REF!</definedName>
    <definedName name="BExETW9PYUAV5QY6A4VCYZRIOUX4" localSheetId="1" hidden="1">#REF!</definedName>
    <definedName name="BExETW9PYUAV5QY6A4VCYZRIOUX4" hidden="1">#REF!</definedName>
    <definedName name="BExEUGNELLVZ7K2PYWP2TG8T65XQ" localSheetId="16" hidden="1">#REF!</definedName>
    <definedName name="BExEUGNELLVZ7K2PYWP2TG8T65XQ" localSheetId="15" hidden="1">#REF!</definedName>
    <definedName name="BExEUGNELLVZ7K2PYWP2TG8T65XQ" localSheetId="14" hidden="1">#REF!</definedName>
    <definedName name="BExEUGNELLVZ7K2PYWP2TG8T65XQ" localSheetId="13" hidden="1">#REF!</definedName>
    <definedName name="BExEUGNELLVZ7K2PYWP2TG8T65XQ" localSheetId="12" hidden="1">#REF!</definedName>
    <definedName name="BExEUGNELLVZ7K2PYWP2TG8T65XQ" localSheetId="11" hidden="1">#REF!</definedName>
    <definedName name="BExEUGNELLVZ7K2PYWP2TG8T65XQ" localSheetId="10" hidden="1">#REF!</definedName>
    <definedName name="BExEUGNELLVZ7K2PYWP2TG8T65XQ" localSheetId="9" hidden="1">#REF!</definedName>
    <definedName name="BExEUGNELLVZ7K2PYWP2TG8T65XQ" localSheetId="8" hidden="1">#REF!</definedName>
    <definedName name="BExEUGNELLVZ7K2PYWP2TG8T65XQ" localSheetId="7" hidden="1">#REF!</definedName>
    <definedName name="BExEUGNELLVZ7K2PYWP2TG8T65XQ" localSheetId="6" hidden="1">#REF!</definedName>
    <definedName name="BExEUGNELLVZ7K2PYWP2TG8T65XQ" localSheetId="3" hidden="1">#REF!</definedName>
    <definedName name="BExEUGNELLVZ7K2PYWP2TG8T65XQ" localSheetId="1" hidden="1">#REF!</definedName>
    <definedName name="BExEUGNELLVZ7K2PYWP2TG8T65XQ" hidden="1">#REF!</definedName>
    <definedName name="BExEUHUG1NGJGB6F1UH5IKFZ9B9M" localSheetId="16" hidden="1">#REF!</definedName>
    <definedName name="BExEUHUG1NGJGB6F1UH5IKFZ9B9M" localSheetId="15" hidden="1">#REF!</definedName>
    <definedName name="BExEUHUG1NGJGB6F1UH5IKFZ9B9M" localSheetId="14" hidden="1">#REF!</definedName>
    <definedName name="BExEUHUG1NGJGB6F1UH5IKFZ9B9M" localSheetId="13" hidden="1">#REF!</definedName>
    <definedName name="BExEUHUG1NGJGB6F1UH5IKFZ9B9M" localSheetId="12" hidden="1">#REF!</definedName>
    <definedName name="BExEUHUG1NGJGB6F1UH5IKFZ9B9M" localSheetId="11" hidden="1">#REF!</definedName>
    <definedName name="BExEUHUG1NGJGB6F1UH5IKFZ9B9M" localSheetId="10" hidden="1">#REF!</definedName>
    <definedName name="BExEUHUG1NGJGB6F1UH5IKFZ9B9M" localSheetId="9" hidden="1">#REF!</definedName>
    <definedName name="BExEUHUG1NGJGB6F1UH5IKFZ9B9M" localSheetId="8" hidden="1">#REF!</definedName>
    <definedName name="BExEUHUG1NGJGB6F1UH5IKFZ9B9M" localSheetId="7" hidden="1">#REF!</definedName>
    <definedName name="BExEUHUG1NGJGB6F1UH5IKFZ9B9M" localSheetId="6" hidden="1">#REF!</definedName>
    <definedName name="BExEUHUG1NGJGB6F1UH5IKFZ9B9M" localSheetId="3" hidden="1">#REF!</definedName>
    <definedName name="BExEUHUG1NGJGB6F1UH5IKFZ9B9M" localSheetId="1" hidden="1">#REF!</definedName>
    <definedName name="BExEUHUG1NGJGB6F1UH5IKFZ9B9M" hidden="1">#REF!</definedName>
    <definedName name="BExEUNE4T242Y59C6MS28MXEUGCP" localSheetId="16" hidden="1">#REF!</definedName>
    <definedName name="BExEUNE4T242Y59C6MS28MXEUGCP" localSheetId="15" hidden="1">#REF!</definedName>
    <definedName name="BExEUNE4T242Y59C6MS28MXEUGCP" localSheetId="14" hidden="1">#REF!</definedName>
    <definedName name="BExEUNE4T242Y59C6MS28MXEUGCP" localSheetId="13" hidden="1">#REF!</definedName>
    <definedName name="BExEUNE4T242Y59C6MS28MXEUGCP" localSheetId="12" hidden="1">#REF!</definedName>
    <definedName name="BExEUNE4T242Y59C6MS28MXEUGCP" localSheetId="11" hidden="1">#REF!</definedName>
    <definedName name="BExEUNE4T242Y59C6MS28MXEUGCP" localSheetId="10" hidden="1">#REF!</definedName>
    <definedName name="BExEUNE4T242Y59C6MS28MXEUGCP" localSheetId="9" hidden="1">#REF!</definedName>
    <definedName name="BExEUNE4T242Y59C6MS28MXEUGCP" localSheetId="8" hidden="1">#REF!</definedName>
    <definedName name="BExEUNE4T242Y59C6MS28MXEUGCP" localSheetId="7" hidden="1">#REF!</definedName>
    <definedName name="BExEUNE4T242Y59C6MS28MXEUGCP" localSheetId="6" hidden="1">#REF!</definedName>
    <definedName name="BExEUNE4T242Y59C6MS28MXEUGCP" localSheetId="3" hidden="1">#REF!</definedName>
    <definedName name="BExEUNE4T242Y59C6MS28MXEUGCP" localSheetId="1" hidden="1">#REF!</definedName>
    <definedName name="BExEUNE4T242Y59C6MS28MXEUGCP" hidden="1">#REF!</definedName>
    <definedName name="BExEUNU7FYVTR4DD1D31SS7PNXX2" localSheetId="16" hidden="1">#REF!</definedName>
    <definedName name="BExEUNU7FYVTR4DD1D31SS7PNXX2" localSheetId="15" hidden="1">#REF!</definedName>
    <definedName name="BExEUNU7FYVTR4DD1D31SS7PNXX2" localSheetId="14" hidden="1">#REF!</definedName>
    <definedName name="BExEUNU7FYVTR4DD1D31SS7PNXX2" localSheetId="13" hidden="1">#REF!</definedName>
    <definedName name="BExEUNU7FYVTR4DD1D31SS7PNXX2" localSheetId="12" hidden="1">#REF!</definedName>
    <definedName name="BExEUNU7FYVTR4DD1D31SS7PNXX2" localSheetId="11" hidden="1">#REF!</definedName>
    <definedName name="BExEUNU7FYVTR4DD1D31SS7PNXX2" localSheetId="10" hidden="1">#REF!</definedName>
    <definedName name="BExEUNU7FYVTR4DD1D31SS7PNXX2" localSheetId="9" hidden="1">#REF!</definedName>
    <definedName name="BExEUNU7FYVTR4DD1D31SS7PNXX2" localSheetId="8" hidden="1">#REF!</definedName>
    <definedName name="BExEUNU7FYVTR4DD1D31SS7PNXX2" localSheetId="7" hidden="1">#REF!</definedName>
    <definedName name="BExEUNU7FYVTR4DD1D31SS7PNXX2" localSheetId="6" hidden="1">#REF!</definedName>
    <definedName name="BExEUNU7FYVTR4DD1D31SS7PNXX2" localSheetId="3" hidden="1">#REF!</definedName>
    <definedName name="BExEUNU7FYVTR4DD1D31SS7PNXX2" localSheetId="1" hidden="1">#REF!</definedName>
    <definedName name="BExEUNU7FYVTR4DD1D31SS7PNXX2" hidden="1">#REF!</definedName>
    <definedName name="BExEUOAHB0OT3BACAHNZ3B905C0P" localSheetId="16" hidden="1">#REF!</definedName>
    <definedName name="BExEUOAHB0OT3BACAHNZ3B905C0P" localSheetId="15" hidden="1">#REF!</definedName>
    <definedName name="BExEUOAHB0OT3BACAHNZ3B905C0P" localSheetId="14" hidden="1">#REF!</definedName>
    <definedName name="BExEUOAHB0OT3BACAHNZ3B905C0P" localSheetId="13" hidden="1">#REF!</definedName>
    <definedName name="BExEUOAHB0OT3BACAHNZ3B905C0P" localSheetId="12" hidden="1">#REF!</definedName>
    <definedName name="BExEUOAHB0OT3BACAHNZ3B905C0P" localSheetId="11" hidden="1">#REF!</definedName>
    <definedName name="BExEUOAHB0OT3BACAHNZ3B905C0P" localSheetId="10" hidden="1">#REF!</definedName>
    <definedName name="BExEUOAHB0OT3BACAHNZ3B905C0P" localSheetId="9" hidden="1">#REF!</definedName>
    <definedName name="BExEUOAHB0OT3BACAHNZ3B905C0P" localSheetId="8" hidden="1">#REF!</definedName>
    <definedName name="BExEUOAHB0OT3BACAHNZ3B905C0P" localSheetId="7" hidden="1">#REF!</definedName>
    <definedName name="BExEUOAHB0OT3BACAHNZ3B905C0P" localSheetId="6" hidden="1">#REF!</definedName>
    <definedName name="BExEUOAHB0OT3BACAHNZ3B905C0P" localSheetId="3" hidden="1">#REF!</definedName>
    <definedName name="BExEUOAHB0OT3BACAHNZ3B905C0P" localSheetId="1" hidden="1">#REF!</definedName>
    <definedName name="BExEUOAHB0OT3BACAHNZ3B905C0P" hidden="1">#REF!</definedName>
    <definedName name="BExEV2TP7NA3ZR6RJGH5ER370OUM" localSheetId="16" hidden="1">#REF!</definedName>
    <definedName name="BExEV2TP7NA3ZR6RJGH5ER370OUM" localSheetId="15" hidden="1">#REF!</definedName>
    <definedName name="BExEV2TP7NA3ZR6RJGH5ER370OUM" localSheetId="14" hidden="1">#REF!</definedName>
    <definedName name="BExEV2TP7NA3ZR6RJGH5ER370OUM" localSheetId="13" hidden="1">#REF!</definedName>
    <definedName name="BExEV2TP7NA3ZR6RJGH5ER370OUM" localSheetId="12" hidden="1">#REF!</definedName>
    <definedName name="BExEV2TP7NA3ZR6RJGH5ER370OUM" localSheetId="11" hidden="1">#REF!</definedName>
    <definedName name="BExEV2TP7NA3ZR6RJGH5ER370OUM" localSheetId="10" hidden="1">#REF!</definedName>
    <definedName name="BExEV2TP7NA3ZR6RJGH5ER370OUM" localSheetId="9" hidden="1">#REF!</definedName>
    <definedName name="BExEV2TP7NA3ZR6RJGH5ER370OUM" localSheetId="8" hidden="1">#REF!</definedName>
    <definedName name="BExEV2TP7NA3ZR6RJGH5ER370OUM" localSheetId="7" hidden="1">#REF!</definedName>
    <definedName name="BExEV2TP7NA3ZR6RJGH5ER370OUM" localSheetId="6" hidden="1">#REF!</definedName>
    <definedName name="BExEV2TP7NA3ZR6RJGH5ER370OUM" localSheetId="3" hidden="1">#REF!</definedName>
    <definedName name="BExEV2TP7NA3ZR6RJGH5ER370OUM" localSheetId="1" hidden="1">#REF!</definedName>
    <definedName name="BExEV2TP7NA3ZR6RJGH5ER370OUM" hidden="1">#REF!</definedName>
    <definedName name="BExEV3Q7M5YTX3CY3QCP1SUIEP2E" localSheetId="16" hidden="1">#REF!</definedName>
    <definedName name="BExEV3Q7M5YTX3CY3QCP1SUIEP2E" localSheetId="15" hidden="1">#REF!</definedName>
    <definedName name="BExEV3Q7M5YTX3CY3QCP1SUIEP2E" localSheetId="14" hidden="1">#REF!</definedName>
    <definedName name="BExEV3Q7M5YTX3CY3QCP1SUIEP2E" localSheetId="13" hidden="1">#REF!</definedName>
    <definedName name="BExEV3Q7M5YTX3CY3QCP1SUIEP2E" localSheetId="12" hidden="1">#REF!</definedName>
    <definedName name="BExEV3Q7M5YTX3CY3QCP1SUIEP2E" localSheetId="11" hidden="1">#REF!</definedName>
    <definedName name="BExEV3Q7M5YTX3CY3QCP1SUIEP2E" localSheetId="10" hidden="1">#REF!</definedName>
    <definedName name="BExEV3Q7M5YTX3CY3QCP1SUIEP2E" localSheetId="9" hidden="1">#REF!</definedName>
    <definedName name="BExEV3Q7M5YTX3CY3QCP1SUIEP2E" localSheetId="8" hidden="1">#REF!</definedName>
    <definedName name="BExEV3Q7M5YTX3CY3QCP1SUIEP2E" localSheetId="7" hidden="1">#REF!</definedName>
    <definedName name="BExEV3Q7M5YTX3CY3QCP1SUIEP2E" localSheetId="6" hidden="1">#REF!</definedName>
    <definedName name="BExEV3Q7M5YTX3CY3QCP1SUIEP2E" localSheetId="3" hidden="1">#REF!</definedName>
    <definedName name="BExEV3Q7M5YTX3CY3QCP1SUIEP2E" localSheetId="1" hidden="1">#REF!</definedName>
    <definedName name="BExEV3Q7M5YTX3CY3QCP1SUIEP2E" hidden="1">#REF!</definedName>
    <definedName name="BExEV69USLNYO2QRJRC0J92XUF00" localSheetId="16" hidden="1">#REF!</definedName>
    <definedName name="BExEV69USLNYO2QRJRC0J92XUF00" localSheetId="15" hidden="1">#REF!</definedName>
    <definedName name="BExEV69USLNYO2QRJRC0J92XUF00" localSheetId="14" hidden="1">#REF!</definedName>
    <definedName name="BExEV69USLNYO2QRJRC0J92XUF00" localSheetId="13" hidden="1">#REF!</definedName>
    <definedName name="BExEV69USLNYO2QRJRC0J92XUF00" localSheetId="12" hidden="1">#REF!</definedName>
    <definedName name="BExEV69USLNYO2QRJRC0J92XUF00" localSheetId="11" hidden="1">#REF!</definedName>
    <definedName name="BExEV69USLNYO2QRJRC0J92XUF00" localSheetId="10" hidden="1">#REF!</definedName>
    <definedName name="BExEV69USLNYO2QRJRC0J92XUF00" localSheetId="9" hidden="1">#REF!</definedName>
    <definedName name="BExEV69USLNYO2QRJRC0J92XUF00" localSheetId="8" hidden="1">#REF!</definedName>
    <definedName name="BExEV69USLNYO2QRJRC0J92XUF00" localSheetId="7" hidden="1">#REF!</definedName>
    <definedName name="BExEV69USLNYO2QRJRC0J92XUF00" localSheetId="6" hidden="1">#REF!</definedName>
    <definedName name="BExEV69USLNYO2QRJRC0J92XUF00" localSheetId="3" hidden="1">#REF!</definedName>
    <definedName name="BExEV69USLNYO2QRJRC0J92XUF00" localSheetId="1" hidden="1">#REF!</definedName>
    <definedName name="BExEV69USLNYO2QRJRC0J92XUF00" hidden="1">#REF!</definedName>
    <definedName name="BExEV6KNTQOCFD7GV726XQEVQ7R6" localSheetId="16" hidden="1">#REF!</definedName>
    <definedName name="BExEV6KNTQOCFD7GV726XQEVQ7R6" localSheetId="15" hidden="1">#REF!</definedName>
    <definedName name="BExEV6KNTQOCFD7GV726XQEVQ7R6" localSheetId="14" hidden="1">#REF!</definedName>
    <definedName name="BExEV6KNTQOCFD7GV726XQEVQ7R6" localSheetId="13" hidden="1">#REF!</definedName>
    <definedName name="BExEV6KNTQOCFD7GV726XQEVQ7R6" localSheetId="12" hidden="1">#REF!</definedName>
    <definedName name="BExEV6KNTQOCFD7GV726XQEVQ7R6" localSheetId="11" hidden="1">#REF!</definedName>
    <definedName name="BExEV6KNTQOCFD7GV726XQEVQ7R6" localSheetId="10" hidden="1">#REF!</definedName>
    <definedName name="BExEV6KNTQOCFD7GV726XQEVQ7R6" localSheetId="9" hidden="1">#REF!</definedName>
    <definedName name="BExEV6KNTQOCFD7GV726XQEVQ7R6" localSheetId="8" hidden="1">#REF!</definedName>
    <definedName name="BExEV6KNTQOCFD7GV726XQEVQ7R6" localSheetId="7" hidden="1">#REF!</definedName>
    <definedName name="BExEV6KNTQOCFD7GV726XQEVQ7R6" localSheetId="6" hidden="1">#REF!</definedName>
    <definedName name="BExEV6KNTQOCFD7GV726XQEVQ7R6" localSheetId="3" hidden="1">#REF!</definedName>
    <definedName name="BExEV6KNTQOCFD7GV726XQEVQ7R6" localSheetId="1" hidden="1">#REF!</definedName>
    <definedName name="BExEV6KNTQOCFD7GV726XQEVQ7R6" hidden="1">#REF!</definedName>
    <definedName name="BExEV6VGM4POO9QT9KH3QA3VYCWM" localSheetId="16" hidden="1">#REF!</definedName>
    <definedName name="BExEV6VGM4POO9QT9KH3QA3VYCWM" localSheetId="15" hidden="1">#REF!</definedName>
    <definedName name="BExEV6VGM4POO9QT9KH3QA3VYCWM" localSheetId="14" hidden="1">#REF!</definedName>
    <definedName name="BExEV6VGM4POO9QT9KH3QA3VYCWM" localSheetId="13" hidden="1">#REF!</definedName>
    <definedName name="BExEV6VGM4POO9QT9KH3QA3VYCWM" localSheetId="12" hidden="1">#REF!</definedName>
    <definedName name="BExEV6VGM4POO9QT9KH3QA3VYCWM" localSheetId="11" hidden="1">#REF!</definedName>
    <definedName name="BExEV6VGM4POO9QT9KH3QA3VYCWM" localSheetId="10" hidden="1">#REF!</definedName>
    <definedName name="BExEV6VGM4POO9QT9KH3QA3VYCWM" localSheetId="9" hidden="1">#REF!</definedName>
    <definedName name="BExEV6VGM4POO9QT9KH3QA3VYCWM" localSheetId="8" hidden="1">#REF!</definedName>
    <definedName name="BExEV6VGM4POO9QT9KH3QA3VYCWM" localSheetId="7" hidden="1">#REF!</definedName>
    <definedName name="BExEV6VGM4POO9QT9KH3QA3VYCWM" localSheetId="6" hidden="1">#REF!</definedName>
    <definedName name="BExEV6VGM4POO9QT9KH3QA3VYCWM" localSheetId="3" hidden="1">#REF!</definedName>
    <definedName name="BExEV6VGM4POO9QT9KH3QA3VYCWM" localSheetId="1" hidden="1">#REF!</definedName>
    <definedName name="BExEV6VGM4POO9QT9KH3QA3VYCWM" hidden="1">#REF!</definedName>
    <definedName name="BExEVCEYMOI0PGO7HAEOS9CVMU2O" localSheetId="16" hidden="1">#REF!</definedName>
    <definedName name="BExEVCEYMOI0PGO7HAEOS9CVMU2O" localSheetId="15" hidden="1">#REF!</definedName>
    <definedName name="BExEVCEYMOI0PGO7HAEOS9CVMU2O" localSheetId="14" hidden="1">#REF!</definedName>
    <definedName name="BExEVCEYMOI0PGO7HAEOS9CVMU2O" localSheetId="13" hidden="1">#REF!</definedName>
    <definedName name="BExEVCEYMOI0PGO7HAEOS9CVMU2O" localSheetId="12" hidden="1">#REF!</definedName>
    <definedName name="BExEVCEYMOI0PGO7HAEOS9CVMU2O" localSheetId="11" hidden="1">#REF!</definedName>
    <definedName name="BExEVCEYMOI0PGO7HAEOS9CVMU2O" localSheetId="10" hidden="1">#REF!</definedName>
    <definedName name="BExEVCEYMOI0PGO7HAEOS9CVMU2O" localSheetId="9" hidden="1">#REF!</definedName>
    <definedName name="BExEVCEYMOI0PGO7HAEOS9CVMU2O" localSheetId="8" hidden="1">#REF!</definedName>
    <definedName name="BExEVCEYMOI0PGO7HAEOS9CVMU2O" localSheetId="7" hidden="1">#REF!</definedName>
    <definedName name="BExEVCEYMOI0PGO7HAEOS9CVMU2O" localSheetId="6" hidden="1">#REF!</definedName>
    <definedName name="BExEVCEYMOI0PGO7HAEOS9CVMU2O" localSheetId="3" hidden="1">#REF!</definedName>
    <definedName name="BExEVCEYMOI0PGO7HAEOS9CVMU2O" localSheetId="1" hidden="1">#REF!</definedName>
    <definedName name="BExEVCEYMOI0PGO7HAEOS9CVMU2O" hidden="1">#REF!</definedName>
    <definedName name="BExEVET98G3FU6QBF9LHYWSAMV0O" localSheetId="16" hidden="1">#REF!</definedName>
    <definedName name="BExEVET98G3FU6QBF9LHYWSAMV0O" localSheetId="15" hidden="1">#REF!</definedName>
    <definedName name="BExEVET98G3FU6QBF9LHYWSAMV0O" localSheetId="14" hidden="1">#REF!</definedName>
    <definedName name="BExEVET98G3FU6QBF9LHYWSAMV0O" localSheetId="13" hidden="1">#REF!</definedName>
    <definedName name="BExEVET98G3FU6QBF9LHYWSAMV0O" localSheetId="12" hidden="1">#REF!</definedName>
    <definedName name="BExEVET98G3FU6QBF9LHYWSAMV0O" localSheetId="11" hidden="1">#REF!</definedName>
    <definedName name="BExEVET98G3FU6QBF9LHYWSAMV0O" localSheetId="10" hidden="1">#REF!</definedName>
    <definedName name="BExEVET98G3FU6QBF9LHYWSAMV0O" localSheetId="9" hidden="1">#REF!</definedName>
    <definedName name="BExEVET98G3FU6QBF9LHYWSAMV0O" localSheetId="8" hidden="1">#REF!</definedName>
    <definedName name="BExEVET98G3FU6QBF9LHYWSAMV0O" localSheetId="7" hidden="1">#REF!</definedName>
    <definedName name="BExEVET98G3FU6QBF9LHYWSAMV0O" localSheetId="6" hidden="1">#REF!</definedName>
    <definedName name="BExEVET98G3FU6QBF9LHYWSAMV0O" localSheetId="3" hidden="1">#REF!</definedName>
    <definedName name="BExEVET98G3FU6QBF9LHYWSAMV0O" localSheetId="1" hidden="1">#REF!</definedName>
    <definedName name="BExEVET98G3FU6QBF9LHYWSAMV0O" hidden="1">#REF!</definedName>
    <definedName name="BExEVNCUT0PDUYNJH7G6BSEWZOT2" localSheetId="16" hidden="1">#REF!</definedName>
    <definedName name="BExEVNCUT0PDUYNJH7G6BSEWZOT2" localSheetId="15" hidden="1">#REF!</definedName>
    <definedName name="BExEVNCUT0PDUYNJH7G6BSEWZOT2" localSheetId="14" hidden="1">#REF!</definedName>
    <definedName name="BExEVNCUT0PDUYNJH7G6BSEWZOT2" localSheetId="13" hidden="1">#REF!</definedName>
    <definedName name="BExEVNCUT0PDUYNJH7G6BSEWZOT2" localSheetId="12" hidden="1">#REF!</definedName>
    <definedName name="BExEVNCUT0PDUYNJH7G6BSEWZOT2" localSheetId="11" hidden="1">#REF!</definedName>
    <definedName name="BExEVNCUT0PDUYNJH7G6BSEWZOT2" localSheetId="10" hidden="1">#REF!</definedName>
    <definedName name="BExEVNCUT0PDUYNJH7G6BSEWZOT2" localSheetId="9" hidden="1">#REF!</definedName>
    <definedName name="BExEVNCUT0PDUYNJH7G6BSEWZOT2" localSheetId="8" hidden="1">#REF!</definedName>
    <definedName name="BExEVNCUT0PDUYNJH7G6BSEWZOT2" localSheetId="7" hidden="1">#REF!</definedName>
    <definedName name="BExEVNCUT0PDUYNJH7G6BSEWZOT2" localSheetId="6" hidden="1">#REF!</definedName>
    <definedName name="BExEVNCUT0PDUYNJH7G6BSEWZOT2" localSheetId="3" hidden="1">#REF!</definedName>
    <definedName name="BExEVNCUT0PDUYNJH7G6BSEWZOT2" localSheetId="1" hidden="1">#REF!</definedName>
    <definedName name="BExEVNCUT0PDUYNJH7G6BSEWZOT2" hidden="1">#REF!</definedName>
    <definedName name="BExEVPGF4V5J0WQRZKUM8F9TTKZJ" localSheetId="16" hidden="1">#REF!</definedName>
    <definedName name="BExEVPGF4V5J0WQRZKUM8F9TTKZJ" localSheetId="15" hidden="1">#REF!</definedName>
    <definedName name="BExEVPGF4V5J0WQRZKUM8F9TTKZJ" localSheetId="14" hidden="1">#REF!</definedName>
    <definedName name="BExEVPGF4V5J0WQRZKUM8F9TTKZJ" localSheetId="13" hidden="1">#REF!</definedName>
    <definedName name="BExEVPGF4V5J0WQRZKUM8F9TTKZJ" localSheetId="12" hidden="1">#REF!</definedName>
    <definedName name="BExEVPGF4V5J0WQRZKUM8F9TTKZJ" localSheetId="11" hidden="1">#REF!</definedName>
    <definedName name="BExEVPGF4V5J0WQRZKUM8F9TTKZJ" localSheetId="10" hidden="1">#REF!</definedName>
    <definedName name="BExEVPGF4V5J0WQRZKUM8F9TTKZJ" localSheetId="9" hidden="1">#REF!</definedName>
    <definedName name="BExEVPGF4V5J0WQRZKUM8F9TTKZJ" localSheetId="8" hidden="1">#REF!</definedName>
    <definedName name="BExEVPGF4V5J0WQRZKUM8F9TTKZJ" localSheetId="7" hidden="1">#REF!</definedName>
    <definedName name="BExEVPGF4V5J0WQRZKUM8F9TTKZJ" localSheetId="6" hidden="1">#REF!</definedName>
    <definedName name="BExEVPGF4V5J0WQRZKUM8F9TTKZJ" localSheetId="3" hidden="1">#REF!</definedName>
    <definedName name="BExEVPGF4V5J0WQRZKUM8F9TTKZJ" localSheetId="1" hidden="1">#REF!</definedName>
    <definedName name="BExEVPGF4V5J0WQRZKUM8F9TTKZJ" hidden="1">#REF!</definedName>
    <definedName name="BExEVVLIEVWYRF2UUC1H0H5QU1CP" localSheetId="16" hidden="1">#REF!</definedName>
    <definedName name="BExEVVLIEVWYRF2UUC1H0H5QU1CP" localSheetId="15" hidden="1">#REF!</definedName>
    <definedName name="BExEVVLIEVWYRF2UUC1H0H5QU1CP" localSheetId="14" hidden="1">#REF!</definedName>
    <definedName name="BExEVVLIEVWYRF2UUC1H0H5QU1CP" localSheetId="13" hidden="1">#REF!</definedName>
    <definedName name="BExEVVLIEVWYRF2UUC1H0H5QU1CP" localSheetId="12" hidden="1">#REF!</definedName>
    <definedName name="BExEVVLIEVWYRF2UUC1H0H5QU1CP" localSheetId="11" hidden="1">#REF!</definedName>
    <definedName name="BExEVVLIEVWYRF2UUC1H0H5QU1CP" localSheetId="10" hidden="1">#REF!</definedName>
    <definedName name="BExEVVLIEVWYRF2UUC1H0H5QU1CP" localSheetId="9" hidden="1">#REF!</definedName>
    <definedName name="BExEVVLIEVWYRF2UUC1H0H5QU1CP" localSheetId="8" hidden="1">#REF!</definedName>
    <definedName name="BExEVVLIEVWYRF2UUC1H0H5QU1CP" localSheetId="7" hidden="1">#REF!</definedName>
    <definedName name="BExEVVLIEVWYRF2UUC1H0H5QU1CP" localSheetId="6" hidden="1">#REF!</definedName>
    <definedName name="BExEVVLIEVWYRF2UUC1H0H5QU1CP" localSheetId="3" hidden="1">#REF!</definedName>
    <definedName name="BExEVVLIEVWYRF2UUC1H0H5QU1CP" localSheetId="1" hidden="1">#REF!</definedName>
    <definedName name="BExEVVLIEVWYRF2UUC1H0H5QU1CP" hidden="1">#REF!</definedName>
    <definedName name="BExEVWCKO8T84GW9Z3X47915XKSH" localSheetId="16" hidden="1">#REF!</definedName>
    <definedName name="BExEVWCKO8T84GW9Z3X47915XKSH" localSheetId="15" hidden="1">#REF!</definedName>
    <definedName name="BExEVWCKO8T84GW9Z3X47915XKSH" localSheetId="14" hidden="1">#REF!</definedName>
    <definedName name="BExEVWCKO8T84GW9Z3X47915XKSH" localSheetId="13" hidden="1">#REF!</definedName>
    <definedName name="BExEVWCKO8T84GW9Z3X47915XKSH" localSheetId="12" hidden="1">#REF!</definedName>
    <definedName name="BExEVWCKO8T84GW9Z3X47915XKSH" localSheetId="11" hidden="1">#REF!</definedName>
    <definedName name="BExEVWCKO8T84GW9Z3X47915XKSH" localSheetId="10" hidden="1">#REF!</definedName>
    <definedName name="BExEVWCKO8T84GW9Z3X47915XKSH" localSheetId="9" hidden="1">#REF!</definedName>
    <definedName name="BExEVWCKO8T84GW9Z3X47915XKSH" localSheetId="8" hidden="1">#REF!</definedName>
    <definedName name="BExEVWCKO8T84GW9Z3X47915XKSH" localSheetId="7" hidden="1">#REF!</definedName>
    <definedName name="BExEVWCKO8T84GW9Z3X47915XKSH" localSheetId="6" hidden="1">#REF!</definedName>
    <definedName name="BExEVWCKO8T84GW9Z3X47915XKSH" localSheetId="3" hidden="1">#REF!</definedName>
    <definedName name="BExEVWCKO8T84GW9Z3X47915XKSH" localSheetId="1" hidden="1">#REF!</definedName>
    <definedName name="BExEVWCKO8T84GW9Z3X47915XKSH" hidden="1">#REF!</definedName>
    <definedName name="BExEVZSJWMZ5L2ZE7AZC57CXKW6T" localSheetId="16" hidden="1">#REF!</definedName>
    <definedName name="BExEVZSJWMZ5L2ZE7AZC57CXKW6T" localSheetId="15" hidden="1">#REF!</definedName>
    <definedName name="BExEVZSJWMZ5L2ZE7AZC57CXKW6T" localSheetId="14" hidden="1">#REF!</definedName>
    <definedName name="BExEVZSJWMZ5L2ZE7AZC57CXKW6T" localSheetId="13" hidden="1">#REF!</definedName>
    <definedName name="BExEVZSJWMZ5L2ZE7AZC57CXKW6T" localSheetId="12" hidden="1">#REF!</definedName>
    <definedName name="BExEVZSJWMZ5L2ZE7AZC57CXKW6T" localSheetId="11" hidden="1">#REF!</definedName>
    <definedName name="BExEVZSJWMZ5L2ZE7AZC57CXKW6T" localSheetId="10" hidden="1">#REF!</definedName>
    <definedName name="BExEVZSJWMZ5L2ZE7AZC57CXKW6T" localSheetId="9" hidden="1">#REF!</definedName>
    <definedName name="BExEVZSJWMZ5L2ZE7AZC57CXKW6T" localSheetId="8" hidden="1">#REF!</definedName>
    <definedName name="BExEVZSJWMZ5L2ZE7AZC57CXKW6T" localSheetId="7" hidden="1">#REF!</definedName>
    <definedName name="BExEVZSJWMZ5L2ZE7AZC57CXKW6T" localSheetId="6" hidden="1">#REF!</definedName>
    <definedName name="BExEVZSJWMZ5L2ZE7AZC57CXKW6T" localSheetId="3" hidden="1">#REF!</definedName>
    <definedName name="BExEVZSJWMZ5L2ZE7AZC57CXKW6T" localSheetId="1" hidden="1">#REF!</definedName>
    <definedName name="BExEVZSJWMZ5L2ZE7AZC57CXKW6T" hidden="1">#REF!</definedName>
    <definedName name="BExEW0JL1GFFCXMDGW54CI7Y8FZN" localSheetId="16" hidden="1">#REF!</definedName>
    <definedName name="BExEW0JL1GFFCXMDGW54CI7Y8FZN" localSheetId="15" hidden="1">#REF!</definedName>
    <definedName name="BExEW0JL1GFFCXMDGW54CI7Y8FZN" localSheetId="14" hidden="1">#REF!</definedName>
    <definedName name="BExEW0JL1GFFCXMDGW54CI7Y8FZN" localSheetId="13" hidden="1">#REF!</definedName>
    <definedName name="BExEW0JL1GFFCXMDGW54CI7Y8FZN" localSheetId="12" hidden="1">#REF!</definedName>
    <definedName name="BExEW0JL1GFFCXMDGW54CI7Y8FZN" localSheetId="11" hidden="1">#REF!</definedName>
    <definedName name="BExEW0JL1GFFCXMDGW54CI7Y8FZN" localSheetId="10" hidden="1">#REF!</definedName>
    <definedName name="BExEW0JL1GFFCXMDGW54CI7Y8FZN" localSheetId="9" hidden="1">#REF!</definedName>
    <definedName name="BExEW0JL1GFFCXMDGW54CI7Y8FZN" localSheetId="8" hidden="1">#REF!</definedName>
    <definedName name="BExEW0JL1GFFCXMDGW54CI7Y8FZN" localSheetId="7" hidden="1">#REF!</definedName>
    <definedName name="BExEW0JL1GFFCXMDGW54CI7Y8FZN" localSheetId="6" hidden="1">#REF!</definedName>
    <definedName name="BExEW0JL1GFFCXMDGW54CI7Y8FZN" localSheetId="3" hidden="1">#REF!</definedName>
    <definedName name="BExEW0JL1GFFCXMDGW54CI7Y8FZN" localSheetId="1" hidden="1">#REF!</definedName>
    <definedName name="BExEW0JL1GFFCXMDGW54CI7Y8FZN" hidden="1">#REF!</definedName>
    <definedName name="BExEW68M9WL8214QH9C7VCK7BN08" localSheetId="16" hidden="1">#REF!</definedName>
    <definedName name="BExEW68M9WL8214QH9C7VCK7BN08" localSheetId="15" hidden="1">#REF!</definedName>
    <definedName name="BExEW68M9WL8214QH9C7VCK7BN08" localSheetId="14" hidden="1">#REF!</definedName>
    <definedName name="BExEW68M9WL8214QH9C7VCK7BN08" localSheetId="13" hidden="1">#REF!</definedName>
    <definedName name="BExEW68M9WL8214QH9C7VCK7BN08" localSheetId="12" hidden="1">#REF!</definedName>
    <definedName name="BExEW68M9WL8214QH9C7VCK7BN08" localSheetId="11" hidden="1">#REF!</definedName>
    <definedName name="BExEW68M9WL8214QH9C7VCK7BN08" localSheetId="10" hidden="1">#REF!</definedName>
    <definedName name="BExEW68M9WL8214QH9C7VCK7BN08" localSheetId="9" hidden="1">#REF!</definedName>
    <definedName name="BExEW68M9WL8214QH9C7VCK7BN08" localSheetId="8" hidden="1">#REF!</definedName>
    <definedName name="BExEW68M9WL8214QH9C7VCK7BN08" localSheetId="7" hidden="1">#REF!</definedName>
    <definedName name="BExEW68M9WL8214QH9C7VCK7BN08" localSheetId="6" hidden="1">#REF!</definedName>
    <definedName name="BExEW68M9WL8214QH9C7VCK7BN08" localSheetId="3" hidden="1">#REF!</definedName>
    <definedName name="BExEW68M9WL8214QH9C7VCK7BN08" localSheetId="1" hidden="1">#REF!</definedName>
    <definedName name="BExEW68M9WL8214QH9C7VCK7BN08" hidden="1">#REF!</definedName>
    <definedName name="BExEW8HFKH6F47KIHYBDRUEFZ2ZZ" localSheetId="16" hidden="1">#REF!</definedName>
    <definedName name="BExEW8HFKH6F47KIHYBDRUEFZ2ZZ" localSheetId="15" hidden="1">#REF!</definedName>
    <definedName name="BExEW8HFKH6F47KIHYBDRUEFZ2ZZ" localSheetId="14" hidden="1">#REF!</definedName>
    <definedName name="BExEW8HFKH6F47KIHYBDRUEFZ2ZZ" localSheetId="13" hidden="1">#REF!</definedName>
    <definedName name="BExEW8HFKH6F47KIHYBDRUEFZ2ZZ" localSheetId="12" hidden="1">#REF!</definedName>
    <definedName name="BExEW8HFKH6F47KIHYBDRUEFZ2ZZ" localSheetId="11" hidden="1">#REF!</definedName>
    <definedName name="BExEW8HFKH6F47KIHYBDRUEFZ2ZZ" localSheetId="10" hidden="1">#REF!</definedName>
    <definedName name="BExEW8HFKH6F47KIHYBDRUEFZ2ZZ" localSheetId="9" hidden="1">#REF!</definedName>
    <definedName name="BExEW8HFKH6F47KIHYBDRUEFZ2ZZ" localSheetId="8" hidden="1">#REF!</definedName>
    <definedName name="BExEW8HFKH6F47KIHYBDRUEFZ2ZZ" localSheetId="7" hidden="1">#REF!</definedName>
    <definedName name="BExEW8HFKH6F47KIHYBDRUEFZ2ZZ" localSheetId="6" hidden="1">#REF!</definedName>
    <definedName name="BExEW8HFKH6F47KIHYBDRUEFZ2ZZ" localSheetId="3" hidden="1">#REF!</definedName>
    <definedName name="BExEW8HFKH6F47KIHYBDRUEFZ2ZZ" localSheetId="1" hidden="1">#REF!</definedName>
    <definedName name="BExEW8HFKH6F47KIHYBDRUEFZ2ZZ" hidden="1">#REF!</definedName>
    <definedName name="BExEWB6JHMITZPXHB6JATOCLLKLJ" localSheetId="16" hidden="1">#REF!</definedName>
    <definedName name="BExEWB6JHMITZPXHB6JATOCLLKLJ" localSheetId="15" hidden="1">#REF!</definedName>
    <definedName name="BExEWB6JHMITZPXHB6JATOCLLKLJ" localSheetId="14" hidden="1">#REF!</definedName>
    <definedName name="BExEWB6JHMITZPXHB6JATOCLLKLJ" localSheetId="13" hidden="1">#REF!</definedName>
    <definedName name="BExEWB6JHMITZPXHB6JATOCLLKLJ" localSheetId="12" hidden="1">#REF!</definedName>
    <definedName name="BExEWB6JHMITZPXHB6JATOCLLKLJ" localSheetId="11" hidden="1">#REF!</definedName>
    <definedName name="BExEWB6JHMITZPXHB6JATOCLLKLJ" localSheetId="10" hidden="1">#REF!</definedName>
    <definedName name="BExEWB6JHMITZPXHB6JATOCLLKLJ" localSheetId="9" hidden="1">#REF!</definedName>
    <definedName name="BExEWB6JHMITZPXHB6JATOCLLKLJ" localSheetId="8" hidden="1">#REF!</definedName>
    <definedName name="BExEWB6JHMITZPXHB6JATOCLLKLJ" localSheetId="7" hidden="1">#REF!</definedName>
    <definedName name="BExEWB6JHMITZPXHB6JATOCLLKLJ" localSheetId="6" hidden="1">#REF!</definedName>
    <definedName name="BExEWB6JHMITZPXHB6JATOCLLKLJ" localSheetId="3" hidden="1">#REF!</definedName>
    <definedName name="BExEWB6JHMITZPXHB6JATOCLLKLJ" localSheetId="1" hidden="1">#REF!</definedName>
    <definedName name="BExEWB6JHMITZPXHB6JATOCLLKLJ" hidden="1">#REF!</definedName>
    <definedName name="BExEWNBGQS1U2LW3W84T4LSJ9K00" localSheetId="16" hidden="1">#REF!</definedName>
    <definedName name="BExEWNBGQS1U2LW3W84T4LSJ9K00" localSheetId="15" hidden="1">#REF!</definedName>
    <definedName name="BExEWNBGQS1U2LW3W84T4LSJ9K00" localSheetId="14" hidden="1">#REF!</definedName>
    <definedName name="BExEWNBGQS1U2LW3W84T4LSJ9K00" localSheetId="13" hidden="1">#REF!</definedName>
    <definedName name="BExEWNBGQS1U2LW3W84T4LSJ9K00" localSheetId="12" hidden="1">#REF!</definedName>
    <definedName name="BExEWNBGQS1U2LW3W84T4LSJ9K00" localSheetId="11" hidden="1">#REF!</definedName>
    <definedName name="BExEWNBGQS1U2LW3W84T4LSJ9K00" localSheetId="10" hidden="1">#REF!</definedName>
    <definedName name="BExEWNBGQS1U2LW3W84T4LSJ9K00" localSheetId="9" hidden="1">#REF!</definedName>
    <definedName name="BExEWNBGQS1U2LW3W84T4LSJ9K00" localSheetId="8" hidden="1">#REF!</definedName>
    <definedName name="BExEWNBGQS1U2LW3W84T4LSJ9K00" localSheetId="7" hidden="1">#REF!</definedName>
    <definedName name="BExEWNBGQS1U2LW3W84T4LSJ9K00" localSheetId="6" hidden="1">#REF!</definedName>
    <definedName name="BExEWNBGQS1U2LW3W84T4LSJ9K00" localSheetId="3" hidden="1">#REF!</definedName>
    <definedName name="BExEWNBGQS1U2LW3W84T4LSJ9K00" localSheetId="1" hidden="1">#REF!</definedName>
    <definedName name="BExEWNBGQS1U2LW3W84T4LSJ9K00" hidden="1">#REF!</definedName>
    <definedName name="BExEWO7STL7HNZSTY8VQBPTX1WK6" localSheetId="16" hidden="1">#REF!</definedName>
    <definedName name="BExEWO7STL7HNZSTY8VQBPTX1WK6" localSheetId="15" hidden="1">#REF!</definedName>
    <definedName name="BExEWO7STL7HNZSTY8VQBPTX1WK6" localSheetId="14" hidden="1">#REF!</definedName>
    <definedName name="BExEWO7STL7HNZSTY8VQBPTX1WK6" localSheetId="13" hidden="1">#REF!</definedName>
    <definedName name="BExEWO7STL7HNZSTY8VQBPTX1WK6" localSheetId="12" hidden="1">#REF!</definedName>
    <definedName name="BExEWO7STL7HNZSTY8VQBPTX1WK6" localSheetId="11" hidden="1">#REF!</definedName>
    <definedName name="BExEWO7STL7HNZSTY8VQBPTX1WK6" localSheetId="10" hidden="1">#REF!</definedName>
    <definedName name="BExEWO7STL7HNZSTY8VQBPTX1WK6" localSheetId="9" hidden="1">#REF!</definedName>
    <definedName name="BExEWO7STL7HNZSTY8VQBPTX1WK6" localSheetId="8" hidden="1">#REF!</definedName>
    <definedName name="BExEWO7STL7HNZSTY8VQBPTX1WK6" localSheetId="7" hidden="1">#REF!</definedName>
    <definedName name="BExEWO7STL7HNZSTY8VQBPTX1WK6" localSheetId="6" hidden="1">#REF!</definedName>
    <definedName name="BExEWO7STL7HNZSTY8VQBPTX1WK6" localSheetId="3" hidden="1">#REF!</definedName>
    <definedName name="BExEWO7STL7HNZSTY8VQBPTX1WK6" localSheetId="1" hidden="1">#REF!</definedName>
    <definedName name="BExEWO7STL7HNZSTY8VQBPTX1WK6" hidden="1">#REF!</definedName>
    <definedName name="BExEWQ0M1N3KMKTDJ73H10QSG4W1" localSheetId="16" hidden="1">#REF!</definedName>
    <definedName name="BExEWQ0M1N3KMKTDJ73H10QSG4W1" localSheetId="15" hidden="1">#REF!</definedName>
    <definedName name="BExEWQ0M1N3KMKTDJ73H10QSG4W1" localSheetId="14" hidden="1">#REF!</definedName>
    <definedName name="BExEWQ0M1N3KMKTDJ73H10QSG4W1" localSheetId="13" hidden="1">#REF!</definedName>
    <definedName name="BExEWQ0M1N3KMKTDJ73H10QSG4W1" localSheetId="12" hidden="1">#REF!</definedName>
    <definedName name="BExEWQ0M1N3KMKTDJ73H10QSG4W1" localSheetId="11" hidden="1">#REF!</definedName>
    <definedName name="BExEWQ0M1N3KMKTDJ73H10QSG4W1" localSheetId="10" hidden="1">#REF!</definedName>
    <definedName name="BExEWQ0M1N3KMKTDJ73H10QSG4W1" localSheetId="9" hidden="1">#REF!</definedName>
    <definedName name="BExEWQ0M1N3KMKTDJ73H10QSG4W1" localSheetId="8" hidden="1">#REF!</definedName>
    <definedName name="BExEWQ0M1N3KMKTDJ73H10QSG4W1" localSheetId="7" hidden="1">#REF!</definedName>
    <definedName name="BExEWQ0M1N3KMKTDJ73H10QSG4W1" localSheetId="6" hidden="1">#REF!</definedName>
    <definedName name="BExEWQ0M1N3KMKTDJ73H10QSG4W1" localSheetId="3" hidden="1">#REF!</definedName>
    <definedName name="BExEWQ0M1N3KMKTDJ73H10QSG4W1" localSheetId="1" hidden="1">#REF!</definedName>
    <definedName name="BExEWQ0M1N3KMKTDJ73H10QSG4W1" hidden="1">#REF!</definedName>
    <definedName name="BExEX43OR6NH8GF32YY2ZB6Y8WGP" localSheetId="16" hidden="1">#REF!</definedName>
    <definedName name="BExEX43OR6NH8GF32YY2ZB6Y8WGP" localSheetId="15" hidden="1">#REF!</definedName>
    <definedName name="BExEX43OR6NH8GF32YY2ZB6Y8WGP" localSheetId="14" hidden="1">#REF!</definedName>
    <definedName name="BExEX43OR6NH8GF32YY2ZB6Y8WGP" localSheetId="13" hidden="1">#REF!</definedName>
    <definedName name="BExEX43OR6NH8GF32YY2ZB6Y8WGP" localSheetId="12" hidden="1">#REF!</definedName>
    <definedName name="BExEX43OR6NH8GF32YY2ZB6Y8WGP" localSheetId="11" hidden="1">#REF!</definedName>
    <definedName name="BExEX43OR6NH8GF32YY2ZB6Y8WGP" localSheetId="10" hidden="1">#REF!</definedName>
    <definedName name="BExEX43OR6NH8GF32YY2ZB6Y8WGP" localSheetId="9" hidden="1">#REF!</definedName>
    <definedName name="BExEX43OR6NH8GF32YY2ZB6Y8WGP" localSheetId="8" hidden="1">#REF!</definedName>
    <definedName name="BExEX43OR6NH8GF32YY2ZB6Y8WGP" localSheetId="7" hidden="1">#REF!</definedName>
    <definedName name="BExEX43OR6NH8GF32YY2ZB6Y8WGP" localSheetId="6" hidden="1">#REF!</definedName>
    <definedName name="BExEX43OR6NH8GF32YY2ZB6Y8WGP" localSheetId="3" hidden="1">#REF!</definedName>
    <definedName name="BExEX43OR6NH8GF32YY2ZB6Y8WGP" localSheetId="1" hidden="1">#REF!</definedName>
    <definedName name="BExEX43OR6NH8GF32YY2ZB6Y8WGP" hidden="1">#REF!</definedName>
    <definedName name="BExEX85F3OSW8NSCYGYPS9372Z1Q" localSheetId="16" hidden="1">#REF!</definedName>
    <definedName name="BExEX85F3OSW8NSCYGYPS9372Z1Q" localSheetId="15" hidden="1">#REF!</definedName>
    <definedName name="BExEX85F3OSW8NSCYGYPS9372Z1Q" localSheetId="14" hidden="1">#REF!</definedName>
    <definedName name="BExEX85F3OSW8NSCYGYPS9372Z1Q" localSheetId="13" hidden="1">#REF!</definedName>
    <definedName name="BExEX85F3OSW8NSCYGYPS9372Z1Q" localSheetId="12" hidden="1">#REF!</definedName>
    <definedName name="BExEX85F3OSW8NSCYGYPS9372Z1Q" localSheetId="11" hidden="1">#REF!</definedName>
    <definedName name="BExEX85F3OSW8NSCYGYPS9372Z1Q" localSheetId="10" hidden="1">#REF!</definedName>
    <definedName name="BExEX85F3OSW8NSCYGYPS9372Z1Q" localSheetId="9" hidden="1">#REF!</definedName>
    <definedName name="BExEX85F3OSW8NSCYGYPS9372Z1Q" localSheetId="8" hidden="1">#REF!</definedName>
    <definedName name="BExEX85F3OSW8NSCYGYPS9372Z1Q" localSheetId="7" hidden="1">#REF!</definedName>
    <definedName name="BExEX85F3OSW8NSCYGYPS9372Z1Q" localSheetId="6" hidden="1">#REF!</definedName>
    <definedName name="BExEX85F3OSW8NSCYGYPS9372Z1Q" localSheetId="3" hidden="1">#REF!</definedName>
    <definedName name="BExEX85F3OSW8NSCYGYPS9372Z1Q" localSheetId="1" hidden="1">#REF!</definedName>
    <definedName name="BExEX85F3OSW8NSCYGYPS9372Z1Q" hidden="1">#REF!</definedName>
    <definedName name="BExEX9HWY2G6928ZVVVQF77QCM2C" localSheetId="16" hidden="1">#REF!</definedName>
    <definedName name="BExEX9HWY2G6928ZVVVQF77QCM2C" localSheetId="15" hidden="1">#REF!</definedName>
    <definedName name="BExEX9HWY2G6928ZVVVQF77QCM2C" localSheetId="14" hidden="1">#REF!</definedName>
    <definedName name="BExEX9HWY2G6928ZVVVQF77QCM2C" localSheetId="13" hidden="1">#REF!</definedName>
    <definedName name="BExEX9HWY2G6928ZVVVQF77QCM2C" localSheetId="12" hidden="1">#REF!</definedName>
    <definedName name="BExEX9HWY2G6928ZVVVQF77QCM2C" localSheetId="11" hidden="1">#REF!</definedName>
    <definedName name="BExEX9HWY2G6928ZVVVQF77QCM2C" localSheetId="10" hidden="1">#REF!</definedName>
    <definedName name="BExEX9HWY2G6928ZVVVQF77QCM2C" localSheetId="9" hidden="1">#REF!</definedName>
    <definedName name="BExEX9HWY2G6928ZVVVQF77QCM2C" localSheetId="8" hidden="1">#REF!</definedName>
    <definedName name="BExEX9HWY2G6928ZVVVQF77QCM2C" localSheetId="7" hidden="1">#REF!</definedName>
    <definedName name="BExEX9HWY2G6928ZVVVQF77QCM2C" localSheetId="6" hidden="1">#REF!</definedName>
    <definedName name="BExEX9HWY2G6928ZVVVQF77QCM2C" localSheetId="3" hidden="1">#REF!</definedName>
    <definedName name="BExEX9HWY2G6928ZVVVQF77QCM2C" localSheetId="1" hidden="1">#REF!</definedName>
    <definedName name="BExEX9HWY2G6928ZVVVQF77QCM2C" hidden="1">#REF!</definedName>
    <definedName name="BExEXBQWAYKMVBRJRHB8PFCSYFVN" localSheetId="16" hidden="1">#REF!</definedName>
    <definedName name="BExEXBQWAYKMVBRJRHB8PFCSYFVN" localSheetId="15" hidden="1">#REF!</definedName>
    <definedName name="BExEXBQWAYKMVBRJRHB8PFCSYFVN" localSheetId="14" hidden="1">#REF!</definedName>
    <definedName name="BExEXBQWAYKMVBRJRHB8PFCSYFVN" localSheetId="13" hidden="1">#REF!</definedName>
    <definedName name="BExEXBQWAYKMVBRJRHB8PFCSYFVN" localSheetId="12" hidden="1">#REF!</definedName>
    <definedName name="BExEXBQWAYKMVBRJRHB8PFCSYFVN" localSheetId="11" hidden="1">#REF!</definedName>
    <definedName name="BExEXBQWAYKMVBRJRHB8PFCSYFVN" localSheetId="10" hidden="1">#REF!</definedName>
    <definedName name="BExEXBQWAYKMVBRJRHB8PFCSYFVN" localSheetId="9" hidden="1">#REF!</definedName>
    <definedName name="BExEXBQWAYKMVBRJRHB8PFCSYFVN" localSheetId="8" hidden="1">#REF!</definedName>
    <definedName name="BExEXBQWAYKMVBRJRHB8PFCSYFVN" localSheetId="7" hidden="1">#REF!</definedName>
    <definedName name="BExEXBQWAYKMVBRJRHB8PFCSYFVN" localSheetId="6" hidden="1">#REF!</definedName>
    <definedName name="BExEXBQWAYKMVBRJRHB8PFCSYFVN" localSheetId="3" hidden="1">#REF!</definedName>
    <definedName name="BExEXBQWAYKMVBRJRHB8PFCSYFVN" localSheetId="1" hidden="1">#REF!</definedName>
    <definedName name="BExEXBQWAYKMVBRJRHB8PFCSYFVN" hidden="1">#REF!</definedName>
    <definedName name="BExEXGE2TE9MQWLQVHL7XGQWL102" localSheetId="16" hidden="1">#REF!</definedName>
    <definedName name="BExEXGE2TE9MQWLQVHL7XGQWL102" localSheetId="15" hidden="1">#REF!</definedName>
    <definedName name="BExEXGE2TE9MQWLQVHL7XGQWL102" localSheetId="14" hidden="1">#REF!</definedName>
    <definedName name="BExEXGE2TE9MQWLQVHL7XGQWL102" localSheetId="13" hidden="1">#REF!</definedName>
    <definedName name="BExEXGE2TE9MQWLQVHL7XGQWL102" localSheetId="12" hidden="1">#REF!</definedName>
    <definedName name="BExEXGE2TE9MQWLQVHL7XGQWL102" localSheetId="11" hidden="1">#REF!</definedName>
    <definedName name="BExEXGE2TE9MQWLQVHL7XGQWL102" localSheetId="10" hidden="1">#REF!</definedName>
    <definedName name="BExEXGE2TE9MQWLQVHL7XGQWL102" localSheetId="9" hidden="1">#REF!</definedName>
    <definedName name="BExEXGE2TE9MQWLQVHL7XGQWL102" localSheetId="8" hidden="1">#REF!</definedName>
    <definedName name="BExEXGE2TE9MQWLQVHL7XGQWL102" localSheetId="7" hidden="1">#REF!</definedName>
    <definedName name="BExEXGE2TE9MQWLQVHL7XGQWL102" localSheetId="6" hidden="1">#REF!</definedName>
    <definedName name="BExEXGE2TE9MQWLQVHL7XGQWL102" localSheetId="3" hidden="1">#REF!</definedName>
    <definedName name="BExEXGE2TE9MQWLQVHL7XGQWL102" localSheetId="1" hidden="1">#REF!</definedName>
    <definedName name="BExEXGE2TE9MQWLQVHL7XGQWL102" hidden="1">#REF!</definedName>
    <definedName name="BExEXRBZ0DI9E2UFLLKYWGN66B61" localSheetId="16" hidden="1">#REF!</definedName>
    <definedName name="BExEXRBZ0DI9E2UFLLKYWGN66B61" localSheetId="15" hidden="1">#REF!</definedName>
    <definedName name="BExEXRBZ0DI9E2UFLLKYWGN66B61" localSheetId="14" hidden="1">#REF!</definedName>
    <definedName name="BExEXRBZ0DI9E2UFLLKYWGN66B61" localSheetId="13" hidden="1">#REF!</definedName>
    <definedName name="BExEXRBZ0DI9E2UFLLKYWGN66B61" localSheetId="12" hidden="1">#REF!</definedName>
    <definedName name="BExEXRBZ0DI9E2UFLLKYWGN66B61" localSheetId="11" hidden="1">#REF!</definedName>
    <definedName name="BExEXRBZ0DI9E2UFLLKYWGN66B61" localSheetId="10" hidden="1">#REF!</definedName>
    <definedName name="BExEXRBZ0DI9E2UFLLKYWGN66B61" localSheetId="9" hidden="1">#REF!</definedName>
    <definedName name="BExEXRBZ0DI9E2UFLLKYWGN66B61" localSheetId="8" hidden="1">#REF!</definedName>
    <definedName name="BExEXRBZ0DI9E2UFLLKYWGN66B61" localSheetId="7" hidden="1">#REF!</definedName>
    <definedName name="BExEXRBZ0DI9E2UFLLKYWGN66B61" localSheetId="6" hidden="1">#REF!</definedName>
    <definedName name="BExEXRBZ0DI9E2UFLLKYWGN66B61" localSheetId="3" hidden="1">#REF!</definedName>
    <definedName name="BExEXRBZ0DI9E2UFLLKYWGN66B61" localSheetId="1" hidden="1">#REF!</definedName>
    <definedName name="BExEXRBZ0DI9E2UFLLKYWGN66B61" hidden="1">#REF!</definedName>
    <definedName name="BExEXW4FSOZ9C2SZSQIAA3W82I5K" localSheetId="16" hidden="1">#REF!</definedName>
    <definedName name="BExEXW4FSOZ9C2SZSQIAA3W82I5K" localSheetId="15" hidden="1">#REF!</definedName>
    <definedName name="BExEXW4FSOZ9C2SZSQIAA3W82I5K" localSheetId="14" hidden="1">#REF!</definedName>
    <definedName name="BExEXW4FSOZ9C2SZSQIAA3W82I5K" localSheetId="13" hidden="1">#REF!</definedName>
    <definedName name="BExEXW4FSOZ9C2SZSQIAA3W82I5K" localSheetId="12" hidden="1">#REF!</definedName>
    <definedName name="BExEXW4FSOZ9C2SZSQIAA3W82I5K" localSheetId="11" hidden="1">#REF!</definedName>
    <definedName name="BExEXW4FSOZ9C2SZSQIAA3W82I5K" localSheetId="10" hidden="1">#REF!</definedName>
    <definedName name="BExEXW4FSOZ9C2SZSQIAA3W82I5K" localSheetId="9" hidden="1">#REF!</definedName>
    <definedName name="BExEXW4FSOZ9C2SZSQIAA3W82I5K" localSheetId="8" hidden="1">#REF!</definedName>
    <definedName name="BExEXW4FSOZ9C2SZSQIAA3W82I5K" localSheetId="7" hidden="1">#REF!</definedName>
    <definedName name="BExEXW4FSOZ9C2SZSQIAA3W82I5K" localSheetId="6" hidden="1">#REF!</definedName>
    <definedName name="BExEXW4FSOZ9C2SZSQIAA3W82I5K" localSheetId="3" hidden="1">#REF!</definedName>
    <definedName name="BExEXW4FSOZ9C2SZSQIAA3W82I5K" localSheetId="1" hidden="1">#REF!</definedName>
    <definedName name="BExEXW4FSOZ9C2SZSQIAA3W82I5K" hidden="1">#REF!</definedName>
    <definedName name="BExEXZ4H2ZUNEW5I6I74GK08QAQC" localSheetId="16" hidden="1">#REF!</definedName>
    <definedName name="BExEXZ4H2ZUNEW5I6I74GK08QAQC" localSheetId="15" hidden="1">#REF!</definedName>
    <definedName name="BExEXZ4H2ZUNEW5I6I74GK08QAQC" localSheetId="14" hidden="1">#REF!</definedName>
    <definedName name="BExEXZ4H2ZUNEW5I6I74GK08QAQC" localSheetId="13" hidden="1">#REF!</definedName>
    <definedName name="BExEXZ4H2ZUNEW5I6I74GK08QAQC" localSheetId="12" hidden="1">#REF!</definedName>
    <definedName name="BExEXZ4H2ZUNEW5I6I74GK08QAQC" localSheetId="11" hidden="1">#REF!</definedName>
    <definedName name="BExEXZ4H2ZUNEW5I6I74GK08QAQC" localSheetId="10" hidden="1">#REF!</definedName>
    <definedName name="BExEXZ4H2ZUNEW5I6I74GK08QAQC" localSheetId="9" hidden="1">#REF!</definedName>
    <definedName name="BExEXZ4H2ZUNEW5I6I74GK08QAQC" localSheetId="8" hidden="1">#REF!</definedName>
    <definedName name="BExEXZ4H2ZUNEW5I6I74GK08QAQC" localSheetId="7" hidden="1">#REF!</definedName>
    <definedName name="BExEXZ4H2ZUNEW5I6I74GK08QAQC" localSheetId="6" hidden="1">#REF!</definedName>
    <definedName name="BExEXZ4H2ZUNEW5I6I74GK08QAQC" localSheetId="3" hidden="1">#REF!</definedName>
    <definedName name="BExEXZ4H2ZUNEW5I6I74GK08QAQC" localSheetId="1" hidden="1">#REF!</definedName>
    <definedName name="BExEXZ4H2ZUNEW5I6I74GK08QAQC" hidden="1">#REF!</definedName>
    <definedName name="BExEY42GK80HA9M84NTZ3NV9K2VI" localSheetId="16" hidden="1">#REF!</definedName>
    <definedName name="BExEY42GK80HA9M84NTZ3NV9K2VI" localSheetId="15" hidden="1">#REF!</definedName>
    <definedName name="BExEY42GK80HA9M84NTZ3NV9K2VI" localSheetId="14" hidden="1">#REF!</definedName>
    <definedName name="BExEY42GK80HA9M84NTZ3NV9K2VI" localSheetId="13" hidden="1">#REF!</definedName>
    <definedName name="BExEY42GK80HA9M84NTZ3NV9K2VI" localSheetId="12" hidden="1">#REF!</definedName>
    <definedName name="BExEY42GK80HA9M84NTZ3NV9K2VI" localSheetId="11" hidden="1">#REF!</definedName>
    <definedName name="BExEY42GK80HA9M84NTZ3NV9K2VI" localSheetId="10" hidden="1">#REF!</definedName>
    <definedName name="BExEY42GK80HA9M84NTZ3NV9K2VI" localSheetId="9" hidden="1">#REF!</definedName>
    <definedName name="BExEY42GK80HA9M84NTZ3NV9K2VI" localSheetId="8" hidden="1">#REF!</definedName>
    <definedName name="BExEY42GK80HA9M84NTZ3NV9K2VI" localSheetId="7" hidden="1">#REF!</definedName>
    <definedName name="BExEY42GK80HA9M84NTZ3NV9K2VI" localSheetId="6" hidden="1">#REF!</definedName>
    <definedName name="BExEY42GK80HA9M84NTZ3NV9K2VI" localSheetId="3" hidden="1">#REF!</definedName>
    <definedName name="BExEY42GK80HA9M84NTZ3NV9K2VI" localSheetId="1" hidden="1">#REF!</definedName>
    <definedName name="BExEY42GK80HA9M84NTZ3NV9K2VI" hidden="1">#REF!</definedName>
    <definedName name="BExEYLG9FL9V1JPPNZ3FUDNSEJ4V" localSheetId="16" hidden="1">#REF!</definedName>
    <definedName name="BExEYLG9FL9V1JPPNZ3FUDNSEJ4V" localSheetId="15" hidden="1">#REF!</definedName>
    <definedName name="BExEYLG9FL9V1JPPNZ3FUDNSEJ4V" localSheetId="14" hidden="1">#REF!</definedName>
    <definedName name="BExEYLG9FL9V1JPPNZ3FUDNSEJ4V" localSheetId="13" hidden="1">#REF!</definedName>
    <definedName name="BExEYLG9FL9V1JPPNZ3FUDNSEJ4V" localSheetId="12" hidden="1">#REF!</definedName>
    <definedName name="BExEYLG9FL9V1JPPNZ3FUDNSEJ4V" localSheetId="11" hidden="1">#REF!</definedName>
    <definedName name="BExEYLG9FL9V1JPPNZ3FUDNSEJ4V" localSheetId="10" hidden="1">#REF!</definedName>
    <definedName name="BExEYLG9FL9V1JPPNZ3FUDNSEJ4V" localSheetId="9" hidden="1">#REF!</definedName>
    <definedName name="BExEYLG9FL9V1JPPNZ3FUDNSEJ4V" localSheetId="8" hidden="1">#REF!</definedName>
    <definedName name="BExEYLG9FL9V1JPPNZ3FUDNSEJ4V" localSheetId="7" hidden="1">#REF!</definedName>
    <definedName name="BExEYLG9FL9V1JPPNZ3FUDNSEJ4V" localSheetId="6" hidden="1">#REF!</definedName>
    <definedName name="BExEYLG9FL9V1JPPNZ3FUDNSEJ4V" localSheetId="3" hidden="1">#REF!</definedName>
    <definedName name="BExEYLG9FL9V1JPPNZ3FUDNSEJ4V" localSheetId="1" hidden="1">#REF!</definedName>
    <definedName name="BExEYLG9FL9V1JPPNZ3FUDNSEJ4V" hidden="1">#REF!</definedName>
    <definedName name="BExEYOW8C1B3OUUCIGEC7L8OOW1Z" localSheetId="16" hidden="1">#REF!</definedName>
    <definedName name="BExEYOW8C1B3OUUCIGEC7L8OOW1Z" localSheetId="15" hidden="1">#REF!</definedName>
    <definedName name="BExEYOW8C1B3OUUCIGEC7L8OOW1Z" localSheetId="14" hidden="1">#REF!</definedName>
    <definedName name="BExEYOW8C1B3OUUCIGEC7L8OOW1Z" localSheetId="13" hidden="1">#REF!</definedName>
    <definedName name="BExEYOW8C1B3OUUCIGEC7L8OOW1Z" localSheetId="12" hidden="1">#REF!</definedName>
    <definedName name="BExEYOW8C1B3OUUCIGEC7L8OOW1Z" localSheetId="11" hidden="1">#REF!</definedName>
    <definedName name="BExEYOW8C1B3OUUCIGEC7L8OOW1Z" localSheetId="10" hidden="1">#REF!</definedName>
    <definedName name="BExEYOW8C1B3OUUCIGEC7L8OOW1Z" localSheetId="9" hidden="1">#REF!</definedName>
    <definedName name="BExEYOW8C1B3OUUCIGEC7L8OOW1Z" localSheetId="8" hidden="1">#REF!</definedName>
    <definedName name="BExEYOW8C1B3OUUCIGEC7L8OOW1Z" localSheetId="7" hidden="1">#REF!</definedName>
    <definedName name="BExEYOW8C1B3OUUCIGEC7L8OOW1Z" localSheetId="6" hidden="1">#REF!</definedName>
    <definedName name="BExEYOW8C1B3OUUCIGEC7L8OOW1Z" localSheetId="3" hidden="1">#REF!</definedName>
    <definedName name="BExEYOW8C1B3OUUCIGEC7L8OOW1Z" localSheetId="1" hidden="1">#REF!</definedName>
    <definedName name="BExEYOW8C1B3OUUCIGEC7L8OOW1Z" hidden="1">#REF!</definedName>
    <definedName name="BExEYPCI2LT224YS4M3T50V85FAG" localSheetId="16" hidden="1">#REF!</definedName>
    <definedName name="BExEYPCI2LT224YS4M3T50V85FAG" localSheetId="15" hidden="1">#REF!</definedName>
    <definedName name="BExEYPCI2LT224YS4M3T50V85FAG" localSheetId="14" hidden="1">#REF!</definedName>
    <definedName name="BExEYPCI2LT224YS4M3T50V85FAG" localSheetId="13" hidden="1">#REF!</definedName>
    <definedName name="BExEYPCI2LT224YS4M3T50V85FAG" localSheetId="12" hidden="1">#REF!</definedName>
    <definedName name="BExEYPCI2LT224YS4M3T50V85FAG" localSheetId="11" hidden="1">#REF!</definedName>
    <definedName name="BExEYPCI2LT224YS4M3T50V85FAG" localSheetId="10" hidden="1">#REF!</definedName>
    <definedName name="BExEYPCI2LT224YS4M3T50V85FAG" localSheetId="9" hidden="1">#REF!</definedName>
    <definedName name="BExEYPCI2LT224YS4M3T50V85FAG" localSheetId="8" hidden="1">#REF!</definedName>
    <definedName name="BExEYPCI2LT224YS4M3T50V85FAG" localSheetId="7" hidden="1">#REF!</definedName>
    <definedName name="BExEYPCI2LT224YS4M3T50V85FAG" localSheetId="6" hidden="1">#REF!</definedName>
    <definedName name="BExEYPCI2LT224YS4M3T50V85FAG" localSheetId="3" hidden="1">#REF!</definedName>
    <definedName name="BExEYPCI2LT224YS4M3T50V85FAG" localSheetId="1" hidden="1">#REF!</definedName>
    <definedName name="BExEYPCI2LT224YS4M3T50V85FAG" hidden="1">#REF!</definedName>
    <definedName name="BExEYUQJXZT6N5HJH8ACJF6SRWEE" localSheetId="16" hidden="1">#REF!</definedName>
    <definedName name="BExEYUQJXZT6N5HJH8ACJF6SRWEE" localSheetId="15" hidden="1">#REF!</definedName>
    <definedName name="BExEYUQJXZT6N5HJH8ACJF6SRWEE" localSheetId="14" hidden="1">#REF!</definedName>
    <definedName name="BExEYUQJXZT6N5HJH8ACJF6SRWEE" localSheetId="13" hidden="1">#REF!</definedName>
    <definedName name="BExEYUQJXZT6N5HJH8ACJF6SRWEE" localSheetId="12" hidden="1">#REF!</definedName>
    <definedName name="BExEYUQJXZT6N5HJH8ACJF6SRWEE" localSheetId="11" hidden="1">#REF!</definedName>
    <definedName name="BExEYUQJXZT6N5HJH8ACJF6SRWEE" localSheetId="10" hidden="1">#REF!</definedName>
    <definedName name="BExEYUQJXZT6N5HJH8ACJF6SRWEE" localSheetId="9" hidden="1">#REF!</definedName>
    <definedName name="BExEYUQJXZT6N5HJH8ACJF6SRWEE" localSheetId="8" hidden="1">#REF!</definedName>
    <definedName name="BExEYUQJXZT6N5HJH8ACJF6SRWEE" localSheetId="7" hidden="1">#REF!</definedName>
    <definedName name="BExEYUQJXZT6N5HJH8ACJF6SRWEE" localSheetId="6" hidden="1">#REF!</definedName>
    <definedName name="BExEYUQJXZT6N5HJH8ACJF6SRWEE" localSheetId="3" hidden="1">#REF!</definedName>
    <definedName name="BExEYUQJXZT6N5HJH8ACJF6SRWEE" localSheetId="1" hidden="1">#REF!</definedName>
    <definedName name="BExEYUQJXZT6N5HJH8ACJF6SRWEE" hidden="1">#REF!</definedName>
    <definedName name="BExEYYC7KLO4XJQW9GMGVVJQXF4C" localSheetId="16" hidden="1">#REF!</definedName>
    <definedName name="BExEYYC7KLO4XJQW9GMGVVJQXF4C" localSheetId="15" hidden="1">#REF!</definedName>
    <definedName name="BExEYYC7KLO4XJQW9GMGVVJQXF4C" localSheetId="14" hidden="1">#REF!</definedName>
    <definedName name="BExEYYC7KLO4XJQW9GMGVVJQXF4C" localSheetId="13" hidden="1">#REF!</definedName>
    <definedName name="BExEYYC7KLO4XJQW9GMGVVJQXF4C" localSheetId="12" hidden="1">#REF!</definedName>
    <definedName name="BExEYYC7KLO4XJQW9GMGVVJQXF4C" localSheetId="11" hidden="1">#REF!</definedName>
    <definedName name="BExEYYC7KLO4XJQW9GMGVVJQXF4C" localSheetId="10" hidden="1">#REF!</definedName>
    <definedName name="BExEYYC7KLO4XJQW9GMGVVJQXF4C" localSheetId="9" hidden="1">#REF!</definedName>
    <definedName name="BExEYYC7KLO4XJQW9GMGVVJQXF4C" localSheetId="8" hidden="1">#REF!</definedName>
    <definedName name="BExEYYC7KLO4XJQW9GMGVVJQXF4C" localSheetId="7" hidden="1">#REF!</definedName>
    <definedName name="BExEYYC7KLO4XJQW9GMGVVJQXF4C" localSheetId="6" hidden="1">#REF!</definedName>
    <definedName name="BExEYYC7KLO4XJQW9GMGVVJQXF4C" localSheetId="3" hidden="1">#REF!</definedName>
    <definedName name="BExEYYC7KLO4XJQW9GMGVVJQXF4C" localSheetId="1" hidden="1">#REF!</definedName>
    <definedName name="BExEYYC7KLO4XJQW9GMGVVJQXF4C" hidden="1">#REF!</definedName>
    <definedName name="BExEZ1S6VZCG01ZPLBSS9Z1SBOJ2" localSheetId="16" hidden="1">#REF!</definedName>
    <definedName name="BExEZ1S6VZCG01ZPLBSS9Z1SBOJ2" localSheetId="15" hidden="1">#REF!</definedName>
    <definedName name="BExEZ1S6VZCG01ZPLBSS9Z1SBOJ2" localSheetId="14" hidden="1">#REF!</definedName>
    <definedName name="BExEZ1S6VZCG01ZPLBSS9Z1SBOJ2" localSheetId="13" hidden="1">#REF!</definedName>
    <definedName name="BExEZ1S6VZCG01ZPLBSS9Z1SBOJ2" localSheetId="12" hidden="1">#REF!</definedName>
    <definedName name="BExEZ1S6VZCG01ZPLBSS9Z1SBOJ2" localSheetId="11" hidden="1">#REF!</definedName>
    <definedName name="BExEZ1S6VZCG01ZPLBSS9Z1SBOJ2" localSheetId="10" hidden="1">#REF!</definedName>
    <definedName name="BExEZ1S6VZCG01ZPLBSS9Z1SBOJ2" localSheetId="9" hidden="1">#REF!</definedName>
    <definedName name="BExEZ1S6VZCG01ZPLBSS9Z1SBOJ2" localSheetId="8" hidden="1">#REF!</definedName>
    <definedName name="BExEZ1S6VZCG01ZPLBSS9Z1SBOJ2" localSheetId="7" hidden="1">#REF!</definedName>
    <definedName name="BExEZ1S6VZCG01ZPLBSS9Z1SBOJ2" localSheetId="6" hidden="1">#REF!</definedName>
    <definedName name="BExEZ1S6VZCG01ZPLBSS9Z1SBOJ2" localSheetId="3" hidden="1">#REF!</definedName>
    <definedName name="BExEZ1S6VZCG01ZPLBSS9Z1SBOJ2" localSheetId="1" hidden="1">#REF!</definedName>
    <definedName name="BExEZ1S6VZCG01ZPLBSS9Z1SBOJ2" hidden="1">#REF!</definedName>
    <definedName name="BExEZ6KV8TDKOO0Y66LSH9DCFW5M" localSheetId="16" hidden="1">#REF!</definedName>
    <definedName name="BExEZ6KV8TDKOO0Y66LSH9DCFW5M" localSheetId="15" hidden="1">#REF!</definedName>
    <definedName name="BExEZ6KV8TDKOO0Y66LSH9DCFW5M" localSheetId="14" hidden="1">#REF!</definedName>
    <definedName name="BExEZ6KV8TDKOO0Y66LSH9DCFW5M" localSheetId="13" hidden="1">#REF!</definedName>
    <definedName name="BExEZ6KV8TDKOO0Y66LSH9DCFW5M" localSheetId="12" hidden="1">#REF!</definedName>
    <definedName name="BExEZ6KV8TDKOO0Y66LSH9DCFW5M" localSheetId="11" hidden="1">#REF!</definedName>
    <definedName name="BExEZ6KV8TDKOO0Y66LSH9DCFW5M" localSheetId="10" hidden="1">#REF!</definedName>
    <definedName name="BExEZ6KV8TDKOO0Y66LSH9DCFW5M" localSheetId="9" hidden="1">#REF!</definedName>
    <definedName name="BExEZ6KV8TDKOO0Y66LSH9DCFW5M" localSheetId="8" hidden="1">#REF!</definedName>
    <definedName name="BExEZ6KV8TDKOO0Y66LSH9DCFW5M" localSheetId="7" hidden="1">#REF!</definedName>
    <definedName name="BExEZ6KV8TDKOO0Y66LSH9DCFW5M" localSheetId="6" hidden="1">#REF!</definedName>
    <definedName name="BExEZ6KV8TDKOO0Y66LSH9DCFW5M" localSheetId="3" hidden="1">#REF!</definedName>
    <definedName name="BExEZ6KV8TDKOO0Y66LSH9DCFW5M" localSheetId="1" hidden="1">#REF!</definedName>
    <definedName name="BExEZ6KV8TDKOO0Y66LSH9DCFW5M" hidden="1">#REF!</definedName>
    <definedName name="BExEZGBFNJR8DLPN0V11AU22L6WY" localSheetId="16" hidden="1">#REF!</definedName>
    <definedName name="BExEZGBFNJR8DLPN0V11AU22L6WY" localSheetId="15" hidden="1">#REF!</definedName>
    <definedName name="BExEZGBFNJR8DLPN0V11AU22L6WY" localSheetId="14" hidden="1">#REF!</definedName>
    <definedName name="BExEZGBFNJR8DLPN0V11AU22L6WY" localSheetId="13" hidden="1">#REF!</definedName>
    <definedName name="BExEZGBFNJR8DLPN0V11AU22L6WY" localSheetId="12" hidden="1">#REF!</definedName>
    <definedName name="BExEZGBFNJR8DLPN0V11AU22L6WY" localSheetId="11" hidden="1">#REF!</definedName>
    <definedName name="BExEZGBFNJR8DLPN0V11AU22L6WY" localSheetId="10" hidden="1">#REF!</definedName>
    <definedName name="BExEZGBFNJR8DLPN0V11AU22L6WY" localSheetId="9" hidden="1">#REF!</definedName>
    <definedName name="BExEZGBFNJR8DLPN0V11AU22L6WY" localSheetId="8" hidden="1">#REF!</definedName>
    <definedName name="BExEZGBFNJR8DLPN0V11AU22L6WY" localSheetId="7" hidden="1">#REF!</definedName>
    <definedName name="BExEZGBFNJR8DLPN0V11AU22L6WY" localSheetId="6" hidden="1">#REF!</definedName>
    <definedName name="BExEZGBFNJR8DLPN0V11AU22L6WY" localSheetId="3" hidden="1">#REF!</definedName>
    <definedName name="BExEZGBFNJR8DLPN0V11AU22L6WY" localSheetId="1" hidden="1">#REF!</definedName>
    <definedName name="BExEZGBFNJR8DLPN0V11AU22L6WY" hidden="1">#REF!</definedName>
    <definedName name="BExEZVR61GWO1ZM3XHWUKRJJMQXV" localSheetId="16" hidden="1">#REF!</definedName>
    <definedName name="BExEZVR61GWO1ZM3XHWUKRJJMQXV" localSheetId="15" hidden="1">#REF!</definedName>
    <definedName name="BExEZVR61GWO1ZM3XHWUKRJJMQXV" localSheetId="14" hidden="1">#REF!</definedName>
    <definedName name="BExEZVR61GWO1ZM3XHWUKRJJMQXV" localSheetId="13" hidden="1">#REF!</definedName>
    <definedName name="BExEZVR61GWO1ZM3XHWUKRJJMQXV" localSheetId="12" hidden="1">#REF!</definedName>
    <definedName name="BExEZVR61GWO1ZM3XHWUKRJJMQXV" localSheetId="11" hidden="1">#REF!</definedName>
    <definedName name="BExEZVR61GWO1ZM3XHWUKRJJMQXV" localSheetId="10" hidden="1">#REF!</definedName>
    <definedName name="BExEZVR61GWO1ZM3XHWUKRJJMQXV" localSheetId="9" hidden="1">#REF!</definedName>
    <definedName name="BExEZVR61GWO1ZM3XHWUKRJJMQXV" localSheetId="8" hidden="1">#REF!</definedName>
    <definedName name="BExEZVR61GWO1ZM3XHWUKRJJMQXV" localSheetId="7" hidden="1">#REF!</definedName>
    <definedName name="BExEZVR61GWO1ZM3XHWUKRJJMQXV" localSheetId="6" hidden="1">#REF!</definedName>
    <definedName name="BExEZVR61GWO1ZM3XHWUKRJJMQXV" localSheetId="3" hidden="1">#REF!</definedName>
    <definedName name="BExEZVR61GWO1ZM3XHWUKRJJMQXV" localSheetId="1" hidden="1">#REF!</definedName>
    <definedName name="BExEZVR61GWO1ZM3XHWUKRJJMQXV" hidden="1">#REF!</definedName>
    <definedName name="BExF02Y3V3QEPO2XLDSK47APK9XJ" localSheetId="16" hidden="1">#REF!</definedName>
    <definedName name="BExF02Y3V3QEPO2XLDSK47APK9XJ" localSheetId="15" hidden="1">#REF!</definedName>
    <definedName name="BExF02Y3V3QEPO2XLDSK47APK9XJ" localSheetId="14" hidden="1">#REF!</definedName>
    <definedName name="BExF02Y3V3QEPO2XLDSK47APK9XJ" localSheetId="13" hidden="1">#REF!</definedName>
    <definedName name="BExF02Y3V3QEPO2XLDSK47APK9XJ" localSheetId="12" hidden="1">#REF!</definedName>
    <definedName name="BExF02Y3V3QEPO2XLDSK47APK9XJ" localSheetId="11" hidden="1">#REF!</definedName>
    <definedName name="BExF02Y3V3QEPO2XLDSK47APK9XJ" localSheetId="10" hidden="1">#REF!</definedName>
    <definedName name="BExF02Y3V3QEPO2XLDSK47APK9XJ" localSheetId="9" hidden="1">#REF!</definedName>
    <definedName name="BExF02Y3V3QEPO2XLDSK47APK9XJ" localSheetId="8" hidden="1">#REF!</definedName>
    <definedName name="BExF02Y3V3QEPO2XLDSK47APK9XJ" localSheetId="7" hidden="1">#REF!</definedName>
    <definedName name="BExF02Y3V3QEPO2XLDSK47APK9XJ" localSheetId="6" hidden="1">#REF!</definedName>
    <definedName name="BExF02Y3V3QEPO2XLDSK47APK9XJ" localSheetId="3" hidden="1">#REF!</definedName>
    <definedName name="BExF02Y3V3QEPO2XLDSK47APK9XJ" localSheetId="1" hidden="1">#REF!</definedName>
    <definedName name="BExF02Y3V3QEPO2XLDSK47APK9XJ" hidden="1">#REF!</definedName>
    <definedName name="BExF03E824NHBODFUZ3PZ5HLF85X" localSheetId="16" hidden="1">#REF!</definedName>
    <definedName name="BExF03E824NHBODFUZ3PZ5HLF85X" localSheetId="15" hidden="1">#REF!</definedName>
    <definedName name="BExF03E824NHBODFUZ3PZ5HLF85X" localSheetId="14" hidden="1">#REF!</definedName>
    <definedName name="BExF03E824NHBODFUZ3PZ5HLF85X" localSheetId="13" hidden="1">#REF!</definedName>
    <definedName name="BExF03E824NHBODFUZ3PZ5HLF85X" localSheetId="12" hidden="1">#REF!</definedName>
    <definedName name="BExF03E824NHBODFUZ3PZ5HLF85X" localSheetId="11" hidden="1">#REF!</definedName>
    <definedName name="BExF03E824NHBODFUZ3PZ5HLF85X" localSheetId="10" hidden="1">#REF!</definedName>
    <definedName name="BExF03E824NHBODFUZ3PZ5HLF85X" localSheetId="9" hidden="1">#REF!</definedName>
    <definedName name="BExF03E824NHBODFUZ3PZ5HLF85X" localSheetId="8" hidden="1">#REF!</definedName>
    <definedName name="BExF03E824NHBODFUZ3PZ5HLF85X" localSheetId="7" hidden="1">#REF!</definedName>
    <definedName name="BExF03E824NHBODFUZ3PZ5HLF85X" localSheetId="6" hidden="1">#REF!</definedName>
    <definedName name="BExF03E824NHBODFUZ3PZ5HLF85X" localSheetId="3" hidden="1">#REF!</definedName>
    <definedName name="BExF03E824NHBODFUZ3PZ5HLF85X" localSheetId="1" hidden="1">#REF!</definedName>
    <definedName name="BExF03E824NHBODFUZ3PZ5HLF85X" hidden="1">#REF!</definedName>
    <definedName name="BExF09OS91RT7N7IW8JLMZ121ZP3" localSheetId="16" hidden="1">#REF!</definedName>
    <definedName name="BExF09OS91RT7N7IW8JLMZ121ZP3" localSheetId="15" hidden="1">#REF!</definedName>
    <definedName name="BExF09OS91RT7N7IW8JLMZ121ZP3" localSheetId="14" hidden="1">#REF!</definedName>
    <definedName name="BExF09OS91RT7N7IW8JLMZ121ZP3" localSheetId="13" hidden="1">#REF!</definedName>
    <definedName name="BExF09OS91RT7N7IW8JLMZ121ZP3" localSheetId="12" hidden="1">#REF!</definedName>
    <definedName name="BExF09OS91RT7N7IW8JLMZ121ZP3" localSheetId="11" hidden="1">#REF!</definedName>
    <definedName name="BExF09OS91RT7N7IW8JLMZ121ZP3" localSheetId="10" hidden="1">#REF!</definedName>
    <definedName name="BExF09OS91RT7N7IW8JLMZ121ZP3" localSheetId="9" hidden="1">#REF!</definedName>
    <definedName name="BExF09OS91RT7N7IW8JLMZ121ZP3" localSheetId="8" hidden="1">#REF!</definedName>
    <definedName name="BExF09OS91RT7N7IW8JLMZ121ZP3" localSheetId="7" hidden="1">#REF!</definedName>
    <definedName name="BExF09OS91RT7N7IW8JLMZ121ZP3" localSheetId="6" hidden="1">#REF!</definedName>
    <definedName name="BExF09OS91RT7N7IW8JLMZ121ZP3" localSheetId="3" hidden="1">#REF!</definedName>
    <definedName name="BExF09OS91RT7N7IW8JLMZ121ZP3" localSheetId="1" hidden="1">#REF!</definedName>
    <definedName name="BExF09OS91RT7N7IW8JLMZ121ZP3" hidden="1">#REF!</definedName>
    <definedName name="BExF0D4SEQ7RRCAER8UQKUJ4HH0Q" localSheetId="16" hidden="1">#REF!</definedName>
    <definedName name="BExF0D4SEQ7RRCAER8UQKUJ4HH0Q" localSheetId="15" hidden="1">#REF!</definedName>
    <definedName name="BExF0D4SEQ7RRCAER8UQKUJ4HH0Q" localSheetId="14" hidden="1">#REF!</definedName>
    <definedName name="BExF0D4SEQ7RRCAER8UQKUJ4HH0Q" localSheetId="13" hidden="1">#REF!</definedName>
    <definedName name="BExF0D4SEQ7RRCAER8UQKUJ4HH0Q" localSheetId="12" hidden="1">#REF!</definedName>
    <definedName name="BExF0D4SEQ7RRCAER8UQKUJ4HH0Q" localSheetId="11" hidden="1">#REF!</definedName>
    <definedName name="BExF0D4SEQ7RRCAER8UQKUJ4HH0Q" localSheetId="10" hidden="1">#REF!</definedName>
    <definedName name="BExF0D4SEQ7RRCAER8UQKUJ4HH0Q" localSheetId="9" hidden="1">#REF!</definedName>
    <definedName name="BExF0D4SEQ7RRCAER8UQKUJ4HH0Q" localSheetId="8" hidden="1">#REF!</definedName>
    <definedName name="BExF0D4SEQ7RRCAER8UQKUJ4HH0Q" localSheetId="7" hidden="1">#REF!</definedName>
    <definedName name="BExF0D4SEQ7RRCAER8UQKUJ4HH0Q" localSheetId="6" hidden="1">#REF!</definedName>
    <definedName name="BExF0D4SEQ7RRCAER8UQKUJ4HH0Q" localSheetId="3" hidden="1">#REF!</definedName>
    <definedName name="BExF0D4SEQ7RRCAER8UQKUJ4HH0Q" localSheetId="1" hidden="1">#REF!</definedName>
    <definedName name="BExF0D4SEQ7RRCAER8UQKUJ4HH0Q" hidden="1">#REF!</definedName>
    <definedName name="BExF0D4Z97PCG5JI9CC2TFB553AX" localSheetId="16" hidden="1">#REF!</definedName>
    <definedName name="BExF0D4Z97PCG5JI9CC2TFB553AX" localSheetId="15" hidden="1">#REF!</definedName>
    <definedName name="BExF0D4Z97PCG5JI9CC2TFB553AX" localSheetId="14" hidden="1">#REF!</definedName>
    <definedName name="BExF0D4Z97PCG5JI9CC2TFB553AX" localSheetId="13" hidden="1">#REF!</definedName>
    <definedName name="BExF0D4Z97PCG5JI9CC2TFB553AX" localSheetId="12" hidden="1">#REF!</definedName>
    <definedName name="BExF0D4Z97PCG5JI9CC2TFB553AX" localSheetId="11" hidden="1">#REF!</definedName>
    <definedName name="BExF0D4Z97PCG5JI9CC2TFB553AX" localSheetId="10" hidden="1">#REF!</definedName>
    <definedName name="BExF0D4Z97PCG5JI9CC2TFB553AX" localSheetId="9" hidden="1">#REF!</definedName>
    <definedName name="BExF0D4Z97PCG5JI9CC2TFB553AX" localSheetId="8" hidden="1">#REF!</definedName>
    <definedName name="BExF0D4Z97PCG5JI9CC2TFB553AX" localSheetId="7" hidden="1">#REF!</definedName>
    <definedName name="BExF0D4Z97PCG5JI9CC2TFB553AX" localSheetId="6" hidden="1">#REF!</definedName>
    <definedName name="BExF0D4Z97PCG5JI9CC2TFB553AX" localSheetId="3" hidden="1">#REF!</definedName>
    <definedName name="BExF0D4Z97PCG5JI9CC2TFB553AX" localSheetId="1" hidden="1">#REF!</definedName>
    <definedName name="BExF0D4Z97PCG5JI9CC2TFB553AX" hidden="1">#REF!</definedName>
    <definedName name="BExF0DAB1PUE0V936NFEK68CCKTJ" localSheetId="16" hidden="1">#REF!</definedName>
    <definedName name="BExF0DAB1PUE0V936NFEK68CCKTJ" localSheetId="15" hidden="1">#REF!</definedName>
    <definedName name="BExF0DAB1PUE0V936NFEK68CCKTJ" localSheetId="14" hidden="1">#REF!</definedName>
    <definedName name="BExF0DAB1PUE0V936NFEK68CCKTJ" localSheetId="13" hidden="1">#REF!</definedName>
    <definedName name="BExF0DAB1PUE0V936NFEK68CCKTJ" localSheetId="12" hidden="1">#REF!</definedName>
    <definedName name="BExF0DAB1PUE0V936NFEK68CCKTJ" localSheetId="11" hidden="1">#REF!</definedName>
    <definedName name="BExF0DAB1PUE0V936NFEK68CCKTJ" localSheetId="10" hidden="1">#REF!</definedName>
    <definedName name="BExF0DAB1PUE0V936NFEK68CCKTJ" localSheetId="9" hidden="1">#REF!</definedName>
    <definedName name="BExF0DAB1PUE0V936NFEK68CCKTJ" localSheetId="8" hidden="1">#REF!</definedName>
    <definedName name="BExF0DAB1PUE0V936NFEK68CCKTJ" localSheetId="7" hidden="1">#REF!</definedName>
    <definedName name="BExF0DAB1PUE0V936NFEK68CCKTJ" localSheetId="6" hidden="1">#REF!</definedName>
    <definedName name="BExF0DAB1PUE0V936NFEK68CCKTJ" localSheetId="3" hidden="1">#REF!</definedName>
    <definedName name="BExF0DAB1PUE0V936NFEK68CCKTJ" localSheetId="1" hidden="1">#REF!</definedName>
    <definedName name="BExF0DAB1PUE0V936NFEK68CCKTJ" hidden="1">#REF!</definedName>
    <definedName name="BExF0LOEHV42P2DV7QL8O7HOQ3N9" localSheetId="16" hidden="1">#REF!</definedName>
    <definedName name="BExF0LOEHV42P2DV7QL8O7HOQ3N9" localSheetId="15" hidden="1">#REF!</definedName>
    <definedName name="BExF0LOEHV42P2DV7QL8O7HOQ3N9" localSheetId="14" hidden="1">#REF!</definedName>
    <definedName name="BExF0LOEHV42P2DV7QL8O7HOQ3N9" localSheetId="13" hidden="1">#REF!</definedName>
    <definedName name="BExF0LOEHV42P2DV7QL8O7HOQ3N9" localSheetId="12" hidden="1">#REF!</definedName>
    <definedName name="BExF0LOEHV42P2DV7QL8O7HOQ3N9" localSheetId="11" hidden="1">#REF!</definedName>
    <definedName name="BExF0LOEHV42P2DV7QL8O7HOQ3N9" localSheetId="10" hidden="1">#REF!</definedName>
    <definedName name="BExF0LOEHV42P2DV7QL8O7HOQ3N9" localSheetId="9" hidden="1">#REF!</definedName>
    <definedName name="BExF0LOEHV42P2DV7QL8O7HOQ3N9" localSheetId="8" hidden="1">#REF!</definedName>
    <definedName name="BExF0LOEHV42P2DV7QL8O7HOQ3N9" localSheetId="7" hidden="1">#REF!</definedName>
    <definedName name="BExF0LOEHV42P2DV7QL8O7HOQ3N9" localSheetId="6" hidden="1">#REF!</definedName>
    <definedName name="BExF0LOEHV42P2DV7QL8O7HOQ3N9" localSheetId="3" hidden="1">#REF!</definedName>
    <definedName name="BExF0LOEHV42P2DV7QL8O7HOQ3N9" localSheetId="1" hidden="1">#REF!</definedName>
    <definedName name="BExF0LOEHV42P2DV7QL8O7HOQ3N9" hidden="1">#REF!</definedName>
    <definedName name="BExF0QRT0ZP2578DKKC9SRW40F5L" localSheetId="16" hidden="1">#REF!</definedName>
    <definedName name="BExF0QRT0ZP2578DKKC9SRW40F5L" localSheetId="15" hidden="1">#REF!</definedName>
    <definedName name="BExF0QRT0ZP2578DKKC9SRW40F5L" localSheetId="14" hidden="1">#REF!</definedName>
    <definedName name="BExF0QRT0ZP2578DKKC9SRW40F5L" localSheetId="13" hidden="1">#REF!</definedName>
    <definedName name="BExF0QRT0ZP2578DKKC9SRW40F5L" localSheetId="12" hidden="1">#REF!</definedName>
    <definedName name="BExF0QRT0ZP2578DKKC9SRW40F5L" localSheetId="11" hidden="1">#REF!</definedName>
    <definedName name="BExF0QRT0ZP2578DKKC9SRW40F5L" localSheetId="10" hidden="1">#REF!</definedName>
    <definedName name="BExF0QRT0ZP2578DKKC9SRW40F5L" localSheetId="9" hidden="1">#REF!</definedName>
    <definedName name="BExF0QRT0ZP2578DKKC9SRW40F5L" localSheetId="8" hidden="1">#REF!</definedName>
    <definedName name="BExF0QRT0ZP2578DKKC9SRW40F5L" localSheetId="7" hidden="1">#REF!</definedName>
    <definedName name="BExF0QRT0ZP2578DKKC9SRW40F5L" localSheetId="6" hidden="1">#REF!</definedName>
    <definedName name="BExF0QRT0ZP2578DKKC9SRW40F5L" localSheetId="3" hidden="1">#REF!</definedName>
    <definedName name="BExF0QRT0ZP2578DKKC9SRW40F5L" localSheetId="1" hidden="1">#REF!</definedName>
    <definedName name="BExF0QRT0ZP2578DKKC9SRW40F5L" hidden="1">#REF!</definedName>
    <definedName name="BExF0WRM9VO25RLSO03ZOCE8H7K5" localSheetId="16" hidden="1">#REF!</definedName>
    <definedName name="BExF0WRM9VO25RLSO03ZOCE8H7K5" localSheetId="15" hidden="1">#REF!</definedName>
    <definedName name="BExF0WRM9VO25RLSO03ZOCE8H7K5" localSheetId="14" hidden="1">#REF!</definedName>
    <definedName name="BExF0WRM9VO25RLSO03ZOCE8H7K5" localSheetId="13" hidden="1">#REF!</definedName>
    <definedName name="BExF0WRM9VO25RLSO03ZOCE8H7K5" localSheetId="12" hidden="1">#REF!</definedName>
    <definedName name="BExF0WRM9VO25RLSO03ZOCE8H7K5" localSheetId="11" hidden="1">#REF!</definedName>
    <definedName name="BExF0WRM9VO25RLSO03ZOCE8H7K5" localSheetId="10" hidden="1">#REF!</definedName>
    <definedName name="BExF0WRM9VO25RLSO03ZOCE8H7K5" localSheetId="9" hidden="1">#REF!</definedName>
    <definedName name="BExF0WRM9VO25RLSO03ZOCE8H7K5" localSheetId="8" hidden="1">#REF!</definedName>
    <definedName name="BExF0WRM9VO25RLSO03ZOCE8H7K5" localSheetId="7" hidden="1">#REF!</definedName>
    <definedName name="BExF0WRM9VO25RLSO03ZOCE8H7K5" localSheetId="6" hidden="1">#REF!</definedName>
    <definedName name="BExF0WRM9VO25RLSO03ZOCE8H7K5" localSheetId="3" hidden="1">#REF!</definedName>
    <definedName name="BExF0WRM9VO25RLSO03ZOCE8H7K5" localSheetId="1" hidden="1">#REF!</definedName>
    <definedName name="BExF0WRM9VO25RLSO03ZOCE8H7K5" hidden="1">#REF!</definedName>
    <definedName name="BExF0ZRI7W4RSLIDLHTSM0AWXO3S" localSheetId="16" hidden="1">#REF!</definedName>
    <definedName name="BExF0ZRI7W4RSLIDLHTSM0AWXO3S" localSheetId="15" hidden="1">#REF!</definedName>
    <definedName name="BExF0ZRI7W4RSLIDLHTSM0AWXO3S" localSheetId="14" hidden="1">#REF!</definedName>
    <definedName name="BExF0ZRI7W4RSLIDLHTSM0AWXO3S" localSheetId="13" hidden="1">#REF!</definedName>
    <definedName name="BExF0ZRI7W4RSLIDLHTSM0AWXO3S" localSheetId="12" hidden="1">#REF!</definedName>
    <definedName name="BExF0ZRI7W4RSLIDLHTSM0AWXO3S" localSheetId="11" hidden="1">#REF!</definedName>
    <definedName name="BExF0ZRI7W4RSLIDLHTSM0AWXO3S" localSheetId="10" hidden="1">#REF!</definedName>
    <definedName name="BExF0ZRI7W4RSLIDLHTSM0AWXO3S" localSheetId="9" hidden="1">#REF!</definedName>
    <definedName name="BExF0ZRI7W4RSLIDLHTSM0AWXO3S" localSheetId="8" hidden="1">#REF!</definedName>
    <definedName name="BExF0ZRI7W4RSLIDLHTSM0AWXO3S" localSheetId="7" hidden="1">#REF!</definedName>
    <definedName name="BExF0ZRI7W4RSLIDLHTSM0AWXO3S" localSheetId="6" hidden="1">#REF!</definedName>
    <definedName name="BExF0ZRI7W4RSLIDLHTSM0AWXO3S" localSheetId="3" hidden="1">#REF!</definedName>
    <definedName name="BExF0ZRI7W4RSLIDLHTSM0AWXO3S" localSheetId="1" hidden="1">#REF!</definedName>
    <definedName name="BExF0ZRI7W4RSLIDLHTSM0AWXO3S" hidden="1">#REF!</definedName>
    <definedName name="BExF19CT3MMZZ2T5EWMDNG3UOJ01" localSheetId="16" hidden="1">#REF!</definedName>
    <definedName name="BExF19CT3MMZZ2T5EWMDNG3UOJ01" localSheetId="15" hidden="1">#REF!</definedName>
    <definedName name="BExF19CT3MMZZ2T5EWMDNG3UOJ01" localSheetId="14" hidden="1">#REF!</definedName>
    <definedName name="BExF19CT3MMZZ2T5EWMDNG3UOJ01" localSheetId="13" hidden="1">#REF!</definedName>
    <definedName name="BExF19CT3MMZZ2T5EWMDNG3UOJ01" localSheetId="12" hidden="1">#REF!</definedName>
    <definedName name="BExF19CT3MMZZ2T5EWMDNG3UOJ01" localSheetId="11" hidden="1">#REF!</definedName>
    <definedName name="BExF19CT3MMZZ2T5EWMDNG3UOJ01" localSheetId="10" hidden="1">#REF!</definedName>
    <definedName name="BExF19CT3MMZZ2T5EWMDNG3UOJ01" localSheetId="9" hidden="1">#REF!</definedName>
    <definedName name="BExF19CT3MMZZ2T5EWMDNG3UOJ01" localSheetId="8" hidden="1">#REF!</definedName>
    <definedName name="BExF19CT3MMZZ2T5EWMDNG3UOJ01" localSheetId="7" hidden="1">#REF!</definedName>
    <definedName name="BExF19CT3MMZZ2T5EWMDNG3UOJ01" localSheetId="6" hidden="1">#REF!</definedName>
    <definedName name="BExF19CT3MMZZ2T5EWMDNG3UOJ01" localSheetId="3" hidden="1">#REF!</definedName>
    <definedName name="BExF19CT3MMZZ2T5EWMDNG3UOJ01" localSheetId="1" hidden="1">#REF!</definedName>
    <definedName name="BExF19CT3MMZZ2T5EWMDNG3UOJ01" hidden="1">#REF!</definedName>
    <definedName name="BExF1C1VNHJBRW2XQKVSL1KSLFZ8" localSheetId="16" hidden="1">#REF!</definedName>
    <definedName name="BExF1C1VNHJBRW2XQKVSL1KSLFZ8" localSheetId="15" hidden="1">#REF!</definedName>
    <definedName name="BExF1C1VNHJBRW2XQKVSL1KSLFZ8" localSheetId="14" hidden="1">#REF!</definedName>
    <definedName name="BExF1C1VNHJBRW2XQKVSL1KSLFZ8" localSheetId="13" hidden="1">#REF!</definedName>
    <definedName name="BExF1C1VNHJBRW2XQKVSL1KSLFZ8" localSheetId="12" hidden="1">#REF!</definedName>
    <definedName name="BExF1C1VNHJBRW2XQKVSL1KSLFZ8" localSheetId="11" hidden="1">#REF!</definedName>
    <definedName name="BExF1C1VNHJBRW2XQKVSL1KSLFZ8" localSheetId="10" hidden="1">#REF!</definedName>
    <definedName name="BExF1C1VNHJBRW2XQKVSL1KSLFZ8" localSheetId="9" hidden="1">#REF!</definedName>
    <definedName name="BExF1C1VNHJBRW2XQKVSL1KSLFZ8" localSheetId="8" hidden="1">#REF!</definedName>
    <definedName name="BExF1C1VNHJBRW2XQKVSL1KSLFZ8" localSheetId="7" hidden="1">#REF!</definedName>
    <definedName name="BExF1C1VNHJBRW2XQKVSL1KSLFZ8" localSheetId="6" hidden="1">#REF!</definedName>
    <definedName name="BExF1C1VNHJBRW2XQKVSL1KSLFZ8" localSheetId="3" hidden="1">#REF!</definedName>
    <definedName name="BExF1C1VNHJBRW2XQKVSL1KSLFZ8" localSheetId="1" hidden="1">#REF!</definedName>
    <definedName name="BExF1C1VNHJBRW2XQKVSL1KSLFZ8" hidden="1">#REF!</definedName>
    <definedName name="BExF1M38U6NX17YJA8YU359B5Z4M" localSheetId="16" hidden="1">#REF!</definedName>
    <definedName name="BExF1M38U6NX17YJA8YU359B5Z4M" localSheetId="15" hidden="1">#REF!</definedName>
    <definedName name="BExF1M38U6NX17YJA8YU359B5Z4M" localSheetId="14" hidden="1">#REF!</definedName>
    <definedName name="BExF1M38U6NX17YJA8YU359B5Z4M" localSheetId="13" hidden="1">#REF!</definedName>
    <definedName name="BExF1M38U6NX17YJA8YU359B5Z4M" localSheetId="12" hidden="1">#REF!</definedName>
    <definedName name="BExF1M38U6NX17YJA8YU359B5Z4M" localSheetId="11" hidden="1">#REF!</definedName>
    <definedName name="BExF1M38U6NX17YJA8YU359B5Z4M" localSheetId="10" hidden="1">#REF!</definedName>
    <definedName name="BExF1M38U6NX17YJA8YU359B5Z4M" localSheetId="9" hidden="1">#REF!</definedName>
    <definedName name="BExF1M38U6NX17YJA8YU359B5Z4M" localSheetId="8" hidden="1">#REF!</definedName>
    <definedName name="BExF1M38U6NX17YJA8YU359B5Z4M" localSheetId="7" hidden="1">#REF!</definedName>
    <definedName name="BExF1M38U6NX17YJA8YU359B5Z4M" localSheetId="6" hidden="1">#REF!</definedName>
    <definedName name="BExF1M38U6NX17YJA8YU359B5Z4M" localSheetId="3" hidden="1">#REF!</definedName>
    <definedName name="BExF1M38U6NX17YJA8YU359B5Z4M" localSheetId="1" hidden="1">#REF!</definedName>
    <definedName name="BExF1M38U6NX17YJA8YU359B5Z4M" hidden="1">#REF!</definedName>
    <definedName name="BExF1MU4W3NPEY0OHRDWP5IANCBB" localSheetId="16" hidden="1">#REF!</definedName>
    <definedName name="BExF1MU4W3NPEY0OHRDWP5IANCBB" localSheetId="15" hidden="1">#REF!</definedName>
    <definedName name="BExF1MU4W3NPEY0OHRDWP5IANCBB" localSheetId="14" hidden="1">#REF!</definedName>
    <definedName name="BExF1MU4W3NPEY0OHRDWP5IANCBB" localSheetId="13" hidden="1">#REF!</definedName>
    <definedName name="BExF1MU4W3NPEY0OHRDWP5IANCBB" localSheetId="12" hidden="1">#REF!</definedName>
    <definedName name="BExF1MU4W3NPEY0OHRDWP5IANCBB" localSheetId="11" hidden="1">#REF!</definedName>
    <definedName name="BExF1MU4W3NPEY0OHRDWP5IANCBB" localSheetId="10" hidden="1">#REF!</definedName>
    <definedName name="BExF1MU4W3NPEY0OHRDWP5IANCBB" localSheetId="9" hidden="1">#REF!</definedName>
    <definedName name="BExF1MU4W3NPEY0OHRDWP5IANCBB" localSheetId="8" hidden="1">#REF!</definedName>
    <definedName name="BExF1MU4W3NPEY0OHRDWP5IANCBB" localSheetId="7" hidden="1">#REF!</definedName>
    <definedName name="BExF1MU4W3NPEY0OHRDWP5IANCBB" localSheetId="6" hidden="1">#REF!</definedName>
    <definedName name="BExF1MU4W3NPEY0OHRDWP5IANCBB" localSheetId="3" hidden="1">#REF!</definedName>
    <definedName name="BExF1MU4W3NPEY0OHRDWP5IANCBB" localSheetId="1" hidden="1">#REF!</definedName>
    <definedName name="BExF1MU4W3NPEY0OHRDWP5IANCBB" hidden="1">#REF!</definedName>
    <definedName name="BExF1MZN8MWMOKOARHJ1QAF9HPGT" localSheetId="16" hidden="1">#REF!</definedName>
    <definedName name="BExF1MZN8MWMOKOARHJ1QAF9HPGT" localSheetId="15" hidden="1">#REF!</definedName>
    <definedName name="BExF1MZN8MWMOKOARHJ1QAF9HPGT" localSheetId="14" hidden="1">#REF!</definedName>
    <definedName name="BExF1MZN8MWMOKOARHJ1QAF9HPGT" localSheetId="13" hidden="1">#REF!</definedName>
    <definedName name="BExF1MZN8MWMOKOARHJ1QAF9HPGT" localSheetId="12" hidden="1">#REF!</definedName>
    <definedName name="BExF1MZN8MWMOKOARHJ1QAF9HPGT" localSheetId="11" hidden="1">#REF!</definedName>
    <definedName name="BExF1MZN8MWMOKOARHJ1QAF9HPGT" localSheetId="10" hidden="1">#REF!</definedName>
    <definedName name="BExF1MZN8MWMOKOARHJ1QAF9HPGT" localSheetId="9" hidden="1">#REF!</definedName>
    <definedName name="BExF1MZN8MWMOKOARHJ1QAF9HPGT" localSheetId="8" hidden="1">#REF!</definedName>
    <definedName name="BExF1MZN8MWMOKOARHJ1QAF9HPGT" localSheetId="7" hidden="1">#REF!</definedName>
    <definedName name="BExF1MZN8MWMOKOARHJ1QAF9HPGT" localSheetId="6" hidden="1">#REF!</definedName>
    <definedName name="BExF1MZN8MWMOKOARHJ1QAF9HPGT" localSheetId="3" hidden="1">#REF!</definedName>
    <definedName name="BExF1MZN8MWMOKOARHJ1QAF9HPGT" localSheetId="1" hidden="1">#REF!</definedName>
    <definedName name="BExF1MZN8MWMOKOARHJ1QAF9HPGT" hidden="1">#REF!</definedName>
    <definedName name="BExF1US4ZIQYSU5LBFYNRA9N0K2O" localSheetId="16" hidden="1">#REF!</definedName>
    <definedName name="BExF1US4ZIQYSU5LBFYNRA9N0K2O" localSheetId="15" hidden="1">#REF!</definedName>
    <definedName name="BExF1US4ZIQYSU5LBFYNRA9N0K2O" localSheetId="14" hidden="1">#REF!</definedName>
    <definedName name="BExF1US4ZIQYSU5LBFYNRA9N0K2O" localSheetId="13" hidden="1">#REF!</definedName>
    <definedName name="BExF1US4ZIQYSU5LBFYNRA9N0K2O" localSheetId="12" hidden="1">#REF!</definedName>
    <definedName name="BExF1US4ZIQYSU5LBFYNRA9N0K2O" localSheetId="11" hidden="1">#REF!</definedName>
    <definedName name="BExF1US4ZIQYSU5LBFYNRA9N0K2O" localSheetId="10" hidden="1">#REF!</definedName>
    <definedName name="BExF1US4ZIQYSU5LBFYNRA9N0K2O" localSheetId="9" hidden="1">#REF!</definedName>
    <definedName name="BExF1US4ZIQYSU5LBFYNRA9N0K2O" localSheetId="8" hidden="1">#REF!</definedName>
    <definedName name="BExF1US4ZIQYSU5LBFYNRA9N0K2O" localSheetId="7" hidden="1">#REF!</definedName>
    <definedName name="BExF1US4ZIQYSU5LBFYNRA9N0K2O" localSheetId="6" hidden="1">#REF!</definedName>
    <definedName name="BExF1US4ZIQYSU5LBFYNRA9N0K2O" localSheetId="3" hidden="1">#REF!</definedName>
    <definedName name="BExF1US4ZIQYSU5LBFYNRA9N0K2O" localSheetId="1" hidden="1">#REF!</definedName>
    <definedName name="BExF1US4ZIQYSU5LBFYNRA9N0K2O" hidden="1">#REF!</definedName>
    <definedName name="BExF272JNPJCK1XLBG016XXBVFO8" localSheetId="16" hidden="1">#REF!</definedName>
    <definedName name="BExF272JNPJCK1XLBG016XXBVFO8" localSheetId="15" hidden="1">#REF!</definedName>
    <definedName name="BExF272JNPJCK1XLBG016XXBVFO8" localSheetId="14" hidden="1">#REF!</definedName>
    <definedName name="BExF272JNPJCK1XLBG016XXBVFO8" localSheetId="13" hidden="1">#REF!</definedName>
    <definedName name="BExF272JNPJCK1XLBG016XXBVFO8" localSheetId="12" hidden="1">#REF!</definedName>
    <definedName name="BExF272JNPJCK1XLBG016XXBVFO8" localSheetId="11" hidden="1">#REF!</definedName>
    <definedName name="BExF272JNPJCK1XLBG016XXBVFO8" localSheetId="10" hidden="1">#REF!</definedName>
    <definedName name="BExF272JNPJCK1XLBG016XXBVFO8" localSheetId="9" hidden="1">#REF!</definedName>
    <definedName name="BExF272JNPJCK1XLBG016XXBVFO8" localSheetId="8" hidden="1">#REF!</definedName>
    <definedName name="BExF272JNPJCK1XLBG016XXBVFO8" localSheetId="7" hidden="1">#REF!</definedName>
    <definedName name="BExF272JNPJCK1XLBG016XXBVFO8" localSheetId="6" hidden="1">#REF!</definedName>
    <definedName name="BExF272JNPJCK1XLBG016XXBVFO8" localSheetId="3" hidden="1">#REF!</definedName>
    <definedName name="BExF272JNPJCK1XLBG016XXBVFO8" localSheetId="1" hidden="1">#REF!</definedName>
    <definedName name="BExF272JNPJCK1XLBG016XXBVFO8" hidden="1">#REF!</definedName>
    <definedName name="BExF2CWZN6E87RGTBMD4YQI2QT7R" localSheetId="16" hidden="1">#REF!</definedName>
    <definedName name="BExF2CWZN6E87RGTBMD4YQI2QT7R" localSheetId="15" hidden="1">#REF!</definedName>
    <definedName name="BExF2CWZN6E87RGTBMD4YQI2QT7R" localSheetId="14" hidden="1">#REF!</definedName>
    <definedName name="BExF2CWZN6E87RGTBMD4YQI2QT7R" localSheetId="13" hidden="1">#REF!</definedName>
    <definedName name="BExF2CWZN6E87RGTBMD4YQI2QT7R" localSheetId="12" hidden="1">#REF!</definedName>
    <definedName name="BExF2CWZN6E87RGTBMD4YQI2QT7R" localSheetId="11" hidden="1">#REF!</definedName>
    <definedName name="BExF2CWZN6E87RGTBMD4YQI2QT7R" localSheetId="10" hidden="1">#REF!</definedName>
    <definedName name="BExF2CWZN6E87RGTBMD4YQI2QT7R" localSheetId="9" hidden="1">#REF!</definedName>
    <definedName name="BExF2CWZN6E87RGTBMD4YQI2QT7R" localSheetId="8" hidden="1">#REF!</definedName>
    <definedName name="BExF2CWZN6E87RGTBMD4YQI2QT7R" localSheetId="7" hidden="1">#REF!</definedName>
    <definedName name="BExF2CWZN6E87RGTBMD4YQI2QT7R" localSheetId="6" hidden="1">#REF!</definedName>
    <definedName name="BExF2CWZN6E87RGTBMD4YQI2QT7R" localSheetId="3" hidden="1">#REF!</definedName>
    <definedName name="BExF2CWZN6E87RGTBMD4YQI2QT7R" localSheetId="1" hidden="1">#REF!</definedName>
    <definedName name="BExF2CWZN6E87RGTBMD4YQI2QT7R" hidden="1">#REF!</definedName>
    <definedName name="BExF2DYO1WQ7GMXSTAQRDBW1NSFG" localSheetId="16" hidden="1">#REF!</definedName>
    <definedName name="BExF2DYO1WQ7GMXSTAQRDBW1NSFG" localSheetId="15" hidden="1">#REF!</definedName>
    <definedName name="BExF2DYO1WQ7GMXSTAQRDBW1NSFG" localSheetId="14" hidden="1">#REF!</definedName>
    <definedName name="BExF2DYO1WQ7GMXSTAQRDBW1NSFG" localSheetId="13" hidden="1">#REF!</definedName>
    <definedName name="BExF2DYO1WQ7GMXSTAQRDBW1NSFG" localSheetId="12" hidden="1">#REF!</definedName>
    <definedName name="BExF2DYO1WQ7GMXSTAQRDBW1NSFG" localSheetId="11" hidden="1">#REF!</definedName>
    <definedName name="BExF2DYO1WQ7GMXSTAQRDBW1NSFG" localSheetId="10" hidden="1">#REF!</definedName>
    <definedName name="BExF2DYO1WQ7GMXSTAQRDBW1NSFG" localSheetId="9" hidden="1">#REF!</definedName>
    <definedName name="BExF2DYO1WQ7GMXSTAQRDBW1NSFG" localSheetId="8" hidden="1">#REF!</definedName>
    <definedName name="BExF2DYO1WQ7GMXSTAQRDBW1NSFG" localSheetId="7" hidden="1">#REF!</definedName>
    <definedName name="BExF2DYO1WQ7GMXSTAQRDBW1NSFG" localSheetId="6" hidden="1">#REF!</definedName>
    <definedName name="BExF2DYO1WQ7GMXSTAQRDBW1NSFG" localSheetId="3" hidden="1">#REF!</definedName>
    <definedName name="BExF2DYO1WQ7GMXSTAQRDBW1NSFG" localSheetId="1" hidden="1">#REF!</definedName>
    <definedName name="BExF2DYO1WQ7GMXSTAQRDBW1NSFG" hidden="1">#REF!</definedName>
    <definedName name="BExF2H9D3MC9XKLPZ6VIP4F7G4YN" localSheetId="16" hidden="1">#REF!</definedName>
    <definedName name="BExF2H9D3MC9XKLPZ6VIP4F7G4YN" localSheetId="15" hidden="1">#REF!</definedName>
    <definedName name="BExF2H9D3MC9XKLPZ6VIP4F7G4YN" localSheetId="14" hidden="1">#REF!</definedName>
    <definedName name="BExF2H9D3MC9XKLPZ6VIP4F7G4YN" localSheetId="13" hidden="1">#REF!</definedName>
    <definedName name="BExF2H9D3MC9XKLPZ6VIP4F7G4YN" localSheetId="12" hidden="1">#REF!</definedName>
    <definedName name="BExF2H9D3MC9XKLPZ6VIP4F7G4YN" localSheetId="11" hidden="1">#REF!</definedName>
    <definedName name="BExF2H9D3MC9XKLPZ6VIP4F7G4YN" localSheetId="10" hidden="1">#REF!</definedName>
    <definedName name="BExF2H9D3MC9XKLPZ6VIP4F7G4YN" localSheetId="9" hidden="1">#REF!</definedName>
    <definedName name="BExF2H9D3MC9XKLPZ6VIP4F7G4YN" localSheetId="8" hidden="1">#REF!</definedName>
    <definedName name="BExF2H9D3MC9XKLPZ6VIP4F7G4YN" localSheetId="7" hidden="1">#REF!</definedName>
    <definedName name="BExF2H9D3MC9XKLPZ6VIP4F7G4YN" localSheetId="6" hidden="1">#REF!</definedName>
    <definedName name="BExF2H9D3MC9XKLPZ6VIP4F7G4YN" localSheetId="3" hidden="1">#REF!</definedName>
    <definedName name="BExF2H9D3MC9XKLPZ6VIP4F7G4YN" localSheetId="1" hidden="1">#REF!</definedName>
    <definedName name="BExF2H9D3MC9XKLPZ6VIP4F7G4YN" hidden="1">#REF!</definedName>
    <definedName name="BExF2MSWNUY9Z6BZJQZ538PPTION" localSheetId="16" hidden="1">#REF!</definedName>
    <definedName name="BExF2MSWNUY9Z6BZJQZ538PPTION" localSheetId="15" hidden="1">#REF!</definedName>
    <definedName name="BExF2MSWNUY9Z6BZJQZ538PPTION" localSheetId="14" hidden="1">#REF!</definedName>
    <definedName name="BExF2MSWNUY9Z6BZJQZ538PPTION" localSheetId="13" hidden="1">#REF!</definedName>
    <definedName name="BExF2MSWNUY9Z6BZJQZ538PPTION" localSheetId="12" hidden="1">#REF!</definedName>
    <definedName name="BExF2MSWNUY9Z6BZJQZ538PPTION" localSheetId="11" hidden="1">#REF!</definedName>
    <definedName name="BExF2MSWNUY9Z6BZJQZ538PPTION" localSheetId="10" hidden="1">#REF!</definedName>
    <definedName name="BExF2MSWNUY9Z6BZJQZ538PPTION" localSheetId="9" hidden="1">#REF!</definedName>
    <definedName name="BExF2MSWNUY9Z6BZJQZ538PPTION" localSheetId="8" hidden="1">#REF!</definedName>
    <definedName name="BExF2MSWNUY9Z6BZJQZ538PPTION" localSheetId="7" hidden="1">#REF!</definedName>
    <definedName name="BExF2MSWNUY9Z6BZJQZ538PPTION" localSheetId="6" hidden="1">#REF!</definedName>
    <definedName name="BExF2MSWNUY9Z6BZJQZ538PPTION" localSheetId="3" hidden="1">#REF!</definedName>
    <definedName name="BExF2MSWNUY9Z6BZJQZ538PPTION" localSheetId="1" hidden="1">#REF!</definedName>
    <definedName name="BExF2MSWNUY9Z6BZJQZ538PPTION" hidden="1">#REF!</definedName>
    <definedName name="BExF2QZYWHTYGUTTXR15CKCV3LS7" localSheetId="16" hidden="1">#REF!</definedName>
    <definedName name="BExF2QZYWHTYGUTTXR15CKCV3LS7" localSheetId="15" hidden="1">#REF!</definedName>
    <definedName name="BExF2QZYWHTYGUTTXR15CKCV3LS7" localSheetId="14" hidden="1">#REF!</definedName>
    <definedName name="BExF2QZYWHTYGUTTXR15CKCV3LS7" localSheetId="13" hidden="1">#REF!</definedName>
    <definedName name="BExF2QZYWHTYGUTTXR15CKCV3LS7" localSheetId="12" hidden="1">#REF!</definedName>
    <definedName name="BExF2QZYWHTYGUTTXR15CKCV3LS7" localSheetId="11" hidden="1">#REF!</definedName>
    <definedName name="BExF2QZYWHTYGUTTXR15CKCV3LS7" localSheetId="10" hidden="1">#REF!</definedName>
    <definedName name="BExF2QZYWHTYGUTTXR15CKCV3LS7" localSheetId="9" hidden="1">#REF!</definedName>
    <definedName name="BExF2QZYWHTYGUTTXR15CKCV3LS7" localSheetId="8" hidden="1">#REF!</definedName>
    <definedName name="BExF2QZYWHTYGUTTXR15CKCV3LS7" localSheetId="7" hidden="1">#REF!</definedName>
    <definedName name="BExF2QZYWHTYGUTTXR15CKCV3LS7" localSheetId="6" hidden="1">#REF!</definedName>
    <definedName name="BExF2QZYWHTYGUTTXR15CKCV3LS7" localSheetId="3" hidden="1">#REF!</definedName>
    <definedName name="BExF2QZYWHTYGUTTXR15CKCV3LS7" localSheetId="1" hidden="1">#REF!</definedName>
    <definedName name="BExF2QZYWHTYGUTTXR15CKCV3LS7" hidden="1">#REF!</definedName>
    <definedName name="BExF2T8Y6TSJ74RMSZOA9CEH4OZ6" localSheetId="16" hidden="1">#REF!</definedName>
    <definedName name="BExF2T8Y6TSJ74RMSZOA9CEH4OZ6" localSheetId="15" hidden="1">#REF!</definedName>
    <definedName name="BExF2T8Y6TSJ74RMSZOA9CEH4OZ6" localSheetId="14" hidden="1">#REF!</definedName>
    <definedName name="BExF2T8Y6TSJ74RMSZOA9CEH4OZ6" localSheetId="13" hidden="1">#REF!</definedName>
    <definedName name="BExF2T8Y6TSJ74RMSZOA9CEH4OZ6" localSheetId="12" hidden="1">#REF!</definedName>
    <definedName name="BExF2T8Y6TSJ74RMSZOA9CEH4OZ6" localSheetId="11" hidden="1">#REF!</definedName>
    <definedName name="BExF2T8Y6TSJ74RMSZOA9CEH4OZ6" localSheetId="10" hidden="1">#REF!</definedName>
    <definedName name="BExF2T8Y6TSJ74RMSZOA9CEH4OZ6" localSheetId="9" hidden="1">#REF!</definedName>
    <definedName name="BExF2T8Y6TSJ74RMSZOA9CEH4OZ6" localSheetId="8" hidden="1">#REF!</definedName>
    <definedName name="BExF2T8Y6TSJ74RMSZOA9CEH4OZ6" localSheetId="7" hidden="1">#REF!</definedName>
    <definedName name="BExF2T8Y6TSJ74RMSZOA9CEH4OZ6" localSheetId="6" hidden="1">#REF!</definedName>
    <definedName name="BExF2T8Y6TSJ74RMSZOA9CEH4OZ6" localSheetId="3" hidden="1">#REF!</definedName>
    <definedName name="BExF2T8Y6TSJ74RMSZOA9CEH4OZ6" localSheetId="1" hidden="1">#REF!</definedName>
    <definedName name="BExF2T8Y6TSJ74RMSZOA9CEH4OZ6" hidden="1">#REF!</definedName>
    <definedName name="BExF31N3YM4F37EOOY8M8VI1KXN8" localSheetId="16" hidden="1">#REF!</definedName>
    <definedName name="BExF31N3YM4F37EOOY8M8VI1KXN8" localSheetId="15" hidden="1">#REF!</definedName>
    <definedName name="BExF31N3YM4F37EOOY8M8VI1KXN8" localSheetId="14" hidden="1">#REF!</definedName>
    <definedName name="BExF31N3YM4F37EOOY8M8VI1KXN8" localSheetId="13" hidden="1">#REF!</definedName>
    <definedName name="BExF31N3YM4F37EOOY8M8VI1KXN8" localSheetId="12" hidden="1">#REF!</definedName>
    <definedName name="BExF31N3YM4F37EOOY8M8VI1KXN8" localSheetId="11" hidden="1">#REF!</definedName>
    <definedName name="BExF31N3YM4F37EOOY8M8VI1KXN8" localSheetId="10" hidden="1">#REF!</definedName>
    <definedName name="BExF31N3YM4F37EOOY8M8VI1KXN8" localSheetId="9" hidden="1">#REF!</definedName>
    <definedName name="BExF31N3YM4F37EOOY8M8VI1KXN8" localSheetId="8" hidden="1">#REF!</definedName>
    <definedName name="BExF31N3YM4F37EOOY8M8VI1KXN8" localSheetId="7" hidden="1">#REF!</definedName>
    <definedName name="BExF31N3YM4F37EOOY8M8VI1KXN8" localSheetId="6" hidden="1">#REF!</definedName>
    <definedName name="BExF31N3YM4F37EOOY8M8VI1KXN8" localSheetId="3" hidden="1">#REF!</definedName>
    <definedName name="BExF31N3YM4F37EOOY8M8VI1KXN8" localSheetId="1" hidden="1">#REF!</definedName>
    <definedName name="BExF31N3YM4F37EOOY8M8VI1KXN8" hidden="1">#REF!</definedName>
    <definedName name="BExF37C1YKBT79Z9SOJAG5MXQGTU" localSheetId="16" hidden="1">#REF!</definedName>
    <definedName name="BExF37C1YKBT79Z9SOJAG5MXQGTU" localSheetId="15" hidden="1">#REF!</definedName>
    <definedName name="BExF37C1YKBT79Z9SOJAG5MXQGTU" localSheetId="14" hidden="1">#REF!</definedName>
    <definedName name="BExF37C1YKBT79Z9SOJAG5MXQGTU" localSheetId="13" hidden="1">#REF!</definedName>
    <definedName name="BExF37C1YKBT79Z9SOJAG5MXQGTU" localSheetId="12" hidden="1">#REF!</definedName>
    <definedName name="BExF37C1YKBT79Z9SOJAG5MXQGTU" localSheetId="11" hidden="1">#REF!</definedName>
    <definedName name="BExF37C1YKBT79Z9SOJAG5MXQGTU" localSheetId="10" hidden="1">#REF!</definedName>
    <definedName name="BExF37C1YKBT79Z9SOJAG5MXQGTU" localSheetId="9" hidden="1">#REF!</definedName>
    <definedName name="BExF37C1YKBT79Z9SOJAG5MXQGTU" localSheetId="8" hidden="1">#REF!</definedName>
    <definedName name="BExF37C1YKBT79Z9SOJAG5MXQGTU" localSheetId="7" hidden="1">#REF!</definedName>
    <definedName name="BExF37C1YKBT79Z9SOJAG5MXQGTU" localSheetId="6" hidden="1">#REF!</definedName>
    <definedName name="BExF37C1YKBT79Z9SOJAG5MXQGTU" localSheetId="3" hidden="1">#REF!</definedName>
    <definedName name="BExF37C1YKBT79Z9SOJAG5MXQGTU" localSheetId="1" hidden="1">#REF!</definedName>
    <definedName name="BExF37C1YKBT79Z9SOJAG5MXQGTU" hidden="1">#REF!</definedName>
    <definedName name="BExF3A6HPA6DGYALZNHHJPMCUYZR" localSheetId="16" hidden="1">#REF!</definedName>
    <definedName name="BExF3A6HPA6DGYALZNHHJPMCUYZR" localSheetId="15" hidden="1">#REF!</definedName>
    <definedName name="BExF3A6HPA6DGYALZNHHJPMCUYZR" localSheetId="14" hidden="1">#REF!</definedName>
    <definedName name="BExF3A6HPA6DGYALZNHHJPMCUYZR" localSheetId="13" hidden="1">#REF!</definedName>
    <definedName name="BExF3A6HPA6DGYALZNHHJPMCUYZR" localSheetId="12" hidden="1">#REF!</definedName>
    <definedName name="BExF3A6HPA6DGYALZNHHJPMCUYZR" localSheetId="11" hidden="1">#REF!</definedName>
    <definedName name="BExF3A6HPA6DGYALZNHHJPMCUYZR" localSheetId="10" hidden="1">#REF!</definedName>
    <definedName name="BExF3A6HPA6DGYALZNHHJPMCUYZR" localSheetId="9" hidden="1">#REF!</definedName>
    <definedName name="BExF3A6HPA6DGYALZNHHJPMCUYZR" localSheetId="8" hidden="1">#REF!</definedName>
    <definedName name="BExF3A6HPA6DGYALZNHHJPMCUYZR" localSheetId="7" hidden="1">#REF!</definedName>
    <definedName name="BExF3A6HPA6DGYALZNHHJPMCUYZR" localSheetId="6" hidden="1">#REF!</definedName>
    <definedName name="BExF3A6HPA6DGYALZNHHJPMCUYZR" localSheetId="3" hidden="1">#REF!</definedName>
    <definedName name="BExF3A6HPA6DGYALZNHHJPMCUYZR" localSheetId="1" hidden="1">#REF!</definedName>
    <definedName name="BExF3A6HPA6DGYALZNHHJPMCUYZR" hidden="1">#REF!</definedName>
    <definedName name="BExF3GMJW5D7066GYKTMM3CVH1HE" localSheetId="16" hidden="1">#REF!</definedName>
    <definedName name="BExF3GMJW5D7066GYKTMM3CVH1HE" localSheetId="15" hidden="1">#REF!</definedName>
    <definedName name="BExF3GMJW5D7066GYKTMM3CVH1HE" localSheetId="14" hidden="1">#REF!</definedName>
    <definedName name="BExF3GMJW5D7066GYKTMM3CVH1HE" localSheetId="13" hidden="1">#REF!</definedName>
    <definedName name="BExF3GMJW5D7066GYKTMM3CVH1HE" localSheetId="12" hidden="1">#REF!</definedName>
    <definedName name="BExF3GMJW5D7066GYKTMM3CVH1HE" localSheetId="11" hidden="1">#REF!</definedName>
    <definedName name="BExF3GMJW5D7066GYKTMM3CVH1HE" localSheetId="10" hidden="1">#REF!</definedName>
    <definedName name="BExF3GMJW5D7066GYKTMM3CVH1HE" localSheetId="9" hidden="1">#REF!</definedName>
    <definedName name="BExF3GMJW5D7066GYKTMM3CVH1HE" localSheetId="8" hidden="1">#REF!</definedName>
    <definedName name="BExF3GMJW5D7066GYKTMM3CVH1HE" localSheetId="7" hidden="1">#REF!</definedName>
    <definedName name="BExF3GMJW5D7066GYKTMM3CVH1HE" localSheetId="6" hidden="1">#REF!</definedName>
    <definedName name="BExF3GMJW5D7066GYKTMM3CVH1HE" localSheetId="3" hidden="1">#REF!</definedName>
    <definedName name="BExF3GMJW5D7066GYKTMM3CVH1HE" localSheetId="1" hidden="1">#REF!</definedName>
    <definedName name="BExF3GMJW5D7066GYKTMM3CVH1HE" hidden="1">#REF!</definedName>
    <definedName name="BExF3I9T44X7DV9HHV51DVDDPPZG" localSheetId="16" hidden="1">#REF!</definedName>
    <definedName name="BExF3I9T44X7DV9HHV51DVDDPPZG" localSheetId="15" hidden="1">#REF!</definedName>
    <definedName name="BExF3I9T44X7DV9HHV51DVDDPPZG" localSheetId="14" hidden="1">#REF!</definedName>
    <definedName name="BExF3I9T44X7DV9HHV51DVDDPPZG" localSheetId="13" hidden="1">#REF!</definedName>
    <definedName name="BExF3I9T44X7DV9HHV51DVDDPPZG" localSheetId="12" hidden="1">#REF!</definedName>
    <definedName name="BExF3I9T44X7DV9HHV51DVDDPPZG" localSheetId="11" hidden="1">#REF!</definedName>
    <definedName name="BExF3I9T44X7DV9HHV51DVDDPPZG" localSheetId="10" hidden="1">#REF!</definedName>
    <definedName name="BExF3I9T44X7DV9HHV51DVDDPPZG" localSheetId="9" hidden="1">#REF!</definedName>
    <definedName name="BExF3I9T44X7DV9HHV51DVDDPPZG" localSheetId="8" hidden="1">#REF!</definedName>
    <definedName name="BExF3I9T44X7DV9HHV51DVDDPPZG" localSheetId="7" hidden="1">#REF!</definedName>
    <definedName name="BExF3I9T44X7DV9HHV51DVDDPPZG" localSheetId="6" hidden="1">#REF!</definedName>
    <definedName name="BExF3I9T44X7DV9HHV51DVDDPPZG" localSheetId="3" hidden="1">#REF!</definedName>
    <definedName name="BExF3I9T44X7DV9HHV51DVDDPPZG" localSheetId="1" hidden="1">#REF!</definedName>
    <definedName name="BExF3I9T44X7DV9HHV51DVDDPPZG" hidden="1">#REF!</definedName>
    <definedName name="BExF3IKLZ35F2D4DI7R7P7NZLVC3" localSheetId="16" hidden="1">#REF!</definedName>
    <definedName name="BExF3IKLZ35F2D4DI7R7P7NZLVC3" localSheetId="15" hidden="1">#REF!</definedName>
    <definedName name="BExF3IKLZ35F2D4DI7R7P7NZLVC3" localSheetId="14" hidden="1">#REF!</definedName>
    <definedName name="BExF3IKLZ35F2D4DI7R7P7NZLVC3" localSheetId="13" hidden="1">#REF!</definedName>
    <definedName name="BExF3IKLZ35F2D4DI7R7P7NZLVC3" localSheetId="12" hidden="1">#REF!</definedName>
    <definedName name="BExF3IKLZ35F2D4DI7R7P7NZLVC3" localSheetId="11" hidden="1">#REF!</definedName>
    <definedName name="BExF3IKLZ35F2D4DI7R7P7NZLVC3" localSheetId="10" hidden="1">#REF!</definedName>
    <definedName name="BExF3IKLZ35F2D4DI7R7P7NZLVC3" localSheetId="9" hidden="1">#REF!</definedName>
    <definedName name="BExF3IKLZ35F2D4DI7R7P7NZLVC3" localSheetId="8" hidden="1">#REF!</definedName>
    <definedName name="BExF3IKLZ35F2D4DI7R7P7NZLVC3" localSheetId="7" hidden="1">#REF!</definedName>
    <definedName name="BExF3IKLZ35F2D4DI7R7P7NZLVC3" localSheetId="6" hidden="1">#REF!</definedName>
    <definedName name="BExF3IKLZ35F2D4DI7R7P7NZLVC3" localSheetId="3" hidden="1">#REF!</definedName>
    <definedName name="BExF3IKLZ35F2D4DI7R7P7NZLVC3" localSheetId="1" hidden="1">#REF!</definedName>
    <definedName name="BExF3IKLZ35F2D4DI7R7P7NZLVC3" hidden="1">#REF!</definedName>
    <definedName name="BExF3JMFX5DILOIFUDIO1HZUK875" localSheetId="16" hidden="1">#REF!</definedName>
    <definedName name="BExF3JMFX5DILOIFUDIO1HZUK875" localSheetId="15" hidden="1">#REF!</definedName>
    <definedName name="BExF3JMFX5DILOIFUDIO1HZUK875" localSheetId="14" hidden="1">#REF!</definedName>
    <definedName name="BExF3JMFX5DILOIFUDIO1HZUK875" localSheetId="13" hidden="1">#REF!</definedName>
    <definedName name="BExF3JMFX5DILOIFUDIO1HZUK875" localSheetId="12" hidden="1">#REF!</definedName>
    <definedName name="BExF3JMFX5DILOIFUDIO1HZUK875" localSheetId="11" hidden="1">#REF!</definedName>
    <definedName name="BExF3JMFX5DILOIFUDIO1HZUK875" localSheetId="10" hidden="1">#REF!</definedName>
    <definedName name="BExF3JMFX5DILOIFUDIO1HZUK875" localSheetId="9" hidden="1">#REF!</definedName>
    <definedName name="BExF3JMFX5DILOIFUDIO1HZUK875" localSheetId="8" hidden="1">#REF!</definedName>
    <definedName name="BExF3JMFX5DILOIFUDIO1HZUK875" localSheetId="7" hidden="1">#REF!</definedName>
    <definedName name="BExF3JMFX5DILOIFUDIO1HZUK875" localSheetId="6" hidden="1">#REF!</definedName>
    <definedName name="BExF3JMFX5DILOIFUDIO1HZUK875" localSheetId="3" hidden="1">#REF!</definedName>
    <definedName name="BExF3JMFX5DILOIFUDIO1HZUK875" localSheetId="1" hidden="1">#REF!</definedName>
    <definedName name="BExF3JMFX5DILOIFUDIO1HZUK875" hidden="1">#REF!</definedName>
    <definedName name="BExF3KIO2G9LJYXZ61H8PJJ6OQXV" localSheetId="16" hidden="1">#REF!</definedName>
    <definedName name="BExF3KIO2G9LJYXZ61H8PJJ6OQXV" localSheetId="15" hidden="1">#REF!</definedName>
    <definedName name="BExF3KIO2G9LJYXZ61H8PJJ6OQXV" localSheetId="14" hidden="1">#REF!</definedName>
    <definedName name="BExF3KIO2G9LJYXZ61H8PJJ6OQXV" localSheetId="13" hidden="1">#REF!</definedName>
    <definedName name="BExF3KIO2G9LJYXZ61H8PJJ6OQXV" localSheetId="12" hidden="1">#REF!</definedName>
    <definedName name="BExF3KIO2G9LJYXZ61H8PJJ6OQXV" localSheetId="11" hidden="1">#REF!</definedName>
    <definedName name="BExF3KIO2G9LJYXZ61H8PJJ6OQXV" localSheetId="10" hidden="1">#REF!</definedName>
    <definedName name="BExF3KIO2G9LJYXZ61H8PJJ6OQXV" localSheetId="9" hidden="1">#REF!</definedName>
    <definedName name="BExF3KIO2G9LJYXZ61H8PJJ6OQXV" localSheetId="8" hidden="1">#REF!</definedName>
    <definedName name="BExF3KIO2G9LJYXZ61H8PJJ6OQXV" localSheetId="7" hidden="1">#REF!</definedName>
    <definedName name="BExF3KIO2G9LJYXZ61H8PJJ6OQXV" localSheetId="6" hidden="1">#REF!</definedName>
    <definedName name="BExF3KIO2G9LJYXZ61H8PJJ6OQXV" localSheetId="3" hidden="1">#REF!</definedName>
    <definedName name="BExF3KIO2G9LJYXZ61H8PJJ6OQXV" localSheetId="1" hidden="1">#REF!</definedName>
    <definedName name="BExF3KIO2G9LJYXZ61H8PJJ6OQXV" hidden="1">#REF!</definedName>
    <definedName name="BExF3MGVCZHXDAUDZAGUYESZ3RC8" localSheetId="16" hidden="1">#REF!</definedName>
    <definedName name="BExF3MGVCZHXDAUDZAGUYESZ3RC8" localSheetId="15" hidden="1">#REF!</definedName>
    <definedName name="BExF3MGVCZHXDAUDZAGUYESZ3RC8" localSheetId="14" hidden="1">#REF!</definedName>
    <definedName name="BExF3MGVCZHXDAUDZAGUYESZ3RC8" localSheetId="13" hidden="1">#REF!</definedName>
    <definedName name="BExF3MGVCZHXDAUDZAGUYESZ3RC8" localSheetId="12" hidden="1">#REF!</definedName>
    <definedName name="BExF3MGVCZHXDAUDZAGUYESZ3RC8" localSheetId="11" hidden="1">#REF!</definedName>
    <definedName name="BExF3MGVCZHXDAUDZAGUYESZ3RC8" localSheetId="10" hidden="1">#REF!</definedName>
    <definedName name="BExF3MGVCZHXDAUDZAGUYESZ3RC8" localSheetId="9" hidden="1">#REF!</definedName>
    <definedName name="BExF3MGVCZHXDAUDZAGUYESZ3RC8" localSheetId="8" hidden="1">#REF!</definedName>
    <definedName name="BExF3MGVCZHXDAUDZAGUYESZ3RC8" localSheetId="7" hidden="1">#REF!</definedName>
    <definedName name="BExF3MGVCZHXDAUDZAGUYESZ3RC8" localSheetId="6" hidden="1">#REF!</definedName>
    <definedName name="BExF3MGVCZHXDAUDZAGUYESZ3RC8" localSheetId="3" hidden="1">#REF!</definedName>
    <definedName name="BExF3MGVCZHXDAUDZAGUYESZ3RC8" localSheetId="1" hidden="1">#REF!</definedName>
    <definedName name="BExF3MGVCZHXDAUDZAGUYESZ3RC8" hidden="1">#REF!</definedName>
    <definedName name="BExF3NTC4BGZEM6B87TCFX277QCS" localSheetId="16" hidden="1">#REF!</definedName>
    <definedName name="BExF3NTC4BGZEM6B87TCFX277QCS" localSheetId="15" hidden="1">#REF!</definedName>
    <definedName name="BExF3NTC4BGZEM6B87TCFX277QCS" localSheetId="14" hidden="1">#REF!</definedName>
    <definedName name="BExF3NTC4BGZEM6B87TCFX277QCS" localSheetId="13" hidden="1">#REF!</definedName>
    <definedName name="BExF3NTC4BGZEM6B87TCFX277QCS" localSheetId="12" hidden="1">#REF!</definedName>
    <definedName name="BExF3NTC4BGZEM6B87TCFX277QCS" localSheetId="11" hidden="1">#REF!</definedName>
    <definedName name="BExF3NTC4BGZEM6B87TCFX277QCS" localSheetId="10" hidden="1">#REF!</definedName>
    <definedName name="BExF3NTC4BGZEM6B87TCFX277QCS" localSheetId="9" hidden="1">#REF!</definedName>
    <definedName name="BExF3NTC4BGZEM6B87TCFX277QCS" localSheetId="8" hidden="1">#REF!</definedName>
    <definedName name="BExF3NTC4BGZEM6B87TCFX277QCS" localSheetId="7" hidden="1">#REF!</definedName>
    <definedName name="BExF3NTC4BGZEM6B87TCFX277QCS" localSheetId="6" hidden="1">#REF!</definedName>
    <definedName name="BExF3NTC4BGZEM6B87TCFX277QCS" localSheetId="3" hidden="1">#REF!</definedName>
    <definedName name="BExF3NTC4BGZEM6B87TCFX277QCS" localSheetId="1" hidden="1">#REF!</definedName>
    <definedName name="BExF3NTC4BGZEM6B87TCFX277QCS" hidden="1">#REF!</definedName>
    <definedName name="BExF3Q2DOSQI9SIAXB522CN0WBZ7" localSheetId="16" hidden="1">#REF!</definedName>
    <definedName name="BExF3Q2DOSQI9SIAXB522CN0WBZ7" localSheetId="15" hidden="1">#REF!</definedName>
    <definedName name="BExF3Q2DOSQI9SIAXB522CN0WBZ7" localSheetId="14" hidden="1">#REF!</definedName>
    <definedName name="BExF3Q2DOSQI9SIAXB522CN0WBZ7" localSheetId="13" hidden="1">#REF!</definedName>
    <definedName name="BExF3Q2DOSQI9SIAXB522CN0WBZ7" localSheetId="12" hidden="1">#REF!</definedName>
    <definedName name="BExF3Q2DOSQI9SIAXB522CN0WBZ7" localSheetId="11" hidden="1">#REF!</definedName>
    <definedName name="BExF3Q2DOSQI9SIAXB522CN0WBZ7" localSheetId="10" hidden="1">#REF!</definedName>
    <definedName name="BExF3Q2DOSQI9SIAXB522CN0WBZ7" localSheetId="9" hidden="1">#REF!</definedName>
    <definedName name="BExF3Q2DOSQI9SIAXB522CN0WBZ7" localSheetId="8" hidden="1">#REF!</definedName>
    <definedName name="BExF3Q2DOSQI9SIAXB522CN0WBZ7" localSheetId="7" hidden="1">#REF!</definedName>
    <definedName name="BExF3Q2DOSQI9SIAXB522CN0WBZ7" localSheetId="6" hidden="1">#REF!</definedName>
    <definedName name="BExF3Q2DOSQI9SIAXB522CN0WBZ7" localSheetId="3" hidden="1">#REF!</definedName>
    <definedName name="BExF3Q2DOSQI9SIAXB522CN0WBZ7" localSheetId="1" hidden="1">#REF!</definedName>
    <definedName name="BExF3Q2DOSQI9SIAXB522CN0WBZ7" hidden="1">#REF!</definedName>
    <definedName name="BExF3Q7NI90WT31QHYSJDIG0LLLJ" localSheetId="16" hidden="1">#REF!</definedName>
    <definedName name="BExF3Q7NI90WT31QHYSJDIG0LLLJ" localSheetId="15" hidden="1">#REF!</definedName>
    <definedName name="BExF3Q7NI90WT31QHYSJDIG0LLLJ" localSheetId="14" hidden="1">#REF!</definedName>
    <definedName name="BExF3Q7NI90WT31QHYSJDIG0LLLJ" localSheetId="13" hidden="1">#REF!</definedName>
    <definedName name="BExF3Q7NI90WT31QHYSJDIG0LLLJ" localSheetId="12" hidden="1">#REF!</definedName>
    <definedName name="BExF3Q7NI90WT31QHYSJDIG0LLLJ" localSheetId="11" hidden="1">#REF!</definedName>
    <definedName name="BExF3Q7NI90WT31QHYSJDIG0LLLJ" localSheetId="10" hidden="1">#REF!</definedName>
    <definedName name="BExF3Q7NI90WT31QHYSJDIG0LLLJ" localSheetId="9" hidden="1">#REF!</definedName>
    <definedName name="BExF3Q7NI90WT31QHYSJDIG0LLLJ" localSheetId="8" hidden="1">#REF!</definedName>
    <definedName name="BExF3Q7NI90WT31QHYSJDIG0LLLJ" localSheetId="7" hidden="1">#REF!</definedName>
    <definedName name="BExF3Q7NI90WT31QHYSJDIG0LLLJ" localSheetId="6" hidden="1">#REF!</definedName>
    <definedName name="BExF3Q7NI90WT31QHYSJDIG0LLLJ" localSheetId="3" hidden="1">#REF!</definedName>
    <definedName name="BExF3Q7NI90WT31QHYSJDIG0LLLJ" localSheetId="1" hidden="1">#REF!</definedName>
    <definedName name="BExF3Q7NI90WT31QHYSJDIG0LLLJ" hidden="1">#REF!</definedName>
    <definedName name="BExF3QD55TIY1MSBSRK9TUJKBEWO" localSheetId="16" hidden="1">#REF!</definedName>
    <definedName name="BExF3QD55TIY1MSBSRK9TUJKBEWO" localSheetId="15" hidden="1">#REF!</definedName>
    <definedName name="BExF3QD55TIY1MSBSRK9TUJKBEWO" localSheetId="14" hidden="1">#REF!</definedName>
    <definedName name="BExF3QD55TIY1MSBSRK9TUJKBEWO" localSheetId="13" hidden="1">#REF!</definedName>
    <definedName name="BExF3QD55TIY1MSBSRK9TUJKBEWO" localSheetId="12" hidden="1">#REF!</definedName>
    <definedName name="BExF3QD55TIY1MSBSRK9TUJKBEWO" localSheetId="11" hidden="1">#REF!</definedName>
    <definedName name="BExF3QD55TIY1MSBSRK9TUJKBEWO" localSheetId="10" hidden="1">#REF!</definedName>
    <definedName name="BExF3QD55TIY1MSBSRK9TUJKBEWO" localSheetId="9" hidden="1">#REF!</definedName>
    <definedName name="BExF3QD55TIY1MSBSRK9TUJKBEWO" localSheetId="8" hidden="1">#REF!</definedName>
    <definedName name="BExF3QD55TIY1MSBSRK9TUJKBEWO" localSheetId="7" hidden="1">#REF!</definedName>
    <definedName name="BExF3QD55TIY1MSBSRK9TUJKBEWO" localSheetId="6" hidden="1">#REF!</definedName>
    <definedName name="BExF3QD55TIY1MSBSRK9TUJKBEWO" localSheetId="3" hidden="1">#REF!</definedName>
    <definedName name="BExF3QD55TIY1MSBSRK9TUJKBEWO" localSheetId="1" hidden="1">#REF!</definedName>
    <definedName name="BExF3QD55TIY1MSBSRK9TUJKBEWO" hidden="1">#REF!</definedName>
    <definedName name="BExF3QT8J6RIF1L3R700MBSKIOKW" localSheetId="16" hidden="1">#REF!</definedName>
    <definedName name="BExF3QT8J6RIF1L3R700MBSKIOKW" localSheetId="15" hidden="1">#REF!</definedName>
    <definedName name="BExF3QT8J6RIF1L3R700MBSKIOKW" localSheetId="14" hidden="1">#REF!</definedName>
    <definedName name="BExF3QT8J6RIF1L3R700MBSKIOKW" localSheetId="13" hidden="1">#REF!</definedName>
    <definedName name="BExF3QT8J6RIF1L3R700MBSKIOKW" localSheetId="12" hidden="1">#REF!</definedName>
    <definedName name="BExF3QT8J6RIF1L3R700MBSKIOKW" localSheetId="11" hidden="1">#REF!</definedName>
    <definedName name="BExF3QT8J6RIF1L3R700MBSKIOKW" localSheetId="10" hidden="1">#REF!</definedName>
    <definedName name="BExF3QT8J6RIF1L3R700MBSKIOKW" localSheetId="9" hidden="1">#REF!</definedName>
    <definedName name="BExF3QT8J6RIF1L3R700MBSKIOKW" localSheetId="8" hidden="1">#REF!</definedName>
    <definedName name="BExF3QT8J6RIF1L3R700MBSKIOKW" localSheetId="7" hidden="1">#REF!</definedName>
    <definedName name="BExF3QT8J6RIF1L3R700MBSKIOKW" localSheetId="6" hidden="1">#REF!</definedName>
    <definedName name="BExF3QT8J6RIF1L3R700MBSKIOKW" localSheetId="3" hidden="1">#REF!</definedName>
    <definedName name="BExF3QT8J6RIF1L3R700MBSKIOKW" localSheetId="1" hidden="1">#REF!</definedName>
    <definedName name="BExF3QT8J6RIF1L3R700MBSKIOKW" hidden="1">#REF!</definedName>
    <definedName name="BExF42SSBVPMLK2UB3B7FPEIY9TU" localSheetId="16" hidden="1">#REF!</definedName>
    <definedName name="BExF42SSBVPMLK2UB3B7FPEIY9TU" localSheetId="15" hidden="1">#REF!</definedName>
    <definedName name="BExF42SSBVPMLK2UB3B7FPEIY9TU" localSheetId="14" hidden="1">#REF!</definedName>
    <definedName name="BExF42SSBVPMLK2UB3B7FPEIY9TU" localSheetId="13" hidden="1">#REF!</definedName>
    <definedName name="BExF42SSBVPMLK2UB3B7FPEIY9TU" localSheetId="12" hidden="1">#REF!</definedName>
    <definedName name="BExF42SSBVPMLK2UB3B7FPEIY9TU" localSheetId="11" hidden="1">#REF!</definedName>
    <definedName name="BExF42SSBVPMLK2UB3B7FPEIY9TU" localSheetId="10" hidden="1">#REF!</definedName>
    <definedName name="BExF42SSBVPMLK2UB3B7FPEIY9TU" localSheetId="9" hidden="1">#REF!</definedName>
    <definedName name="BExF42SSBVPMLK2UB3B7FPEIY9TU" localSheetId="8" hidden="1">#REF!</definedName>
    <definedName name="BExF42SSBVPMLK2UB3B7FPEIY9TU" localSheetId="7" hidden="1">#REF!</definedName>
    <definedName name="BExF42SSBVPMLK2UB3B7FPEIY9TU" localSheetId="6" hidden="1">#REF!</definedName>
    <definedName name="BExF42SSBVPMLK2UB3B7FPEIY9TU" localSheetId="3" hidden="1">#REF!</definedName>
    <definedName name="BExF42SSBVPMLK2UB3B7FPEIY9TU" localSheetId="1" hidden="1">#REF!</definedName>
    <definedName name="BExF42SSBVPMLK2UB3B7FPEIY9TU" hidden="1">#REF!</definedName>
    <definedName name="BExF4HXSWB50BKYPWA0HTT8W56H6" localSheetId="16" hidden="1">#REF!</definedName>
    <definedName name="BExF4HXSWB50BKYPWA0HTT8W56H6" localSheetId="15" hidden="1">#REF!</definedName>
    <definedName name="BExF4HXSWB50BKYPWA0HTT8W56H6" localSheetId="14" hidden="1">#REF!</definedName>
    <definedName name="BExF4HXSWB50BKYPWA0HTT8W56H6" localSheetId="13" hidden="1">#REF!</definedName>
    <definedName name="BExF4HXSWB50BKYPWA0HTT8W56H6" localSheetId="12" hidden="1">#REF!</definedName>
    <definedName name="BExF4HXSWB50BKYPWA0HTT8W56H6" localSheetId="11" hidden="1">#REF!</definedName>
    <definedName name="BExF4HXSWB50BKYPWA0HTT8W56H6" localSheetId="10" hidden="1">#REF!</definedName>
    <definedName name="BExF4HXSWB50BKYPWA0HTT8W56H6" localSheetId="9" hidden="1">#REF!</definedName>
    <definedName name="BExF4HXSWB50BKYPWA0HTT8W56H6" localSheetId="8" hidden="1">#REF!</definedName>
    <definedName name="BExF4HXSWB50BKYPWA0HTT8W56H6" localSheetId="7" hidden="1">#REF!</definedName>
    <definedName name="BExF4HXSWB50BKYPWA0HTT8W56H6" localSheetId="6" hidden="1">#REF!</definedName>
    <definedName name="BExF4HXSWB50BKYPWA0HTT8W56H6" localSheetId="3" hidden="1">#REF!</definedName>
    <definedName name="BExF4HXSWB50BKYPWA0HTT8W56H6" localSheetId="1" hidden="1">#REF!</definedName>
    <definedName name="BExF4HXSWB50BKYPWA0HTT8W56H6" hidden="1">#REF!</definedName>
    <definedName name="BExF4J4Y60OUA8GY6YN8XVRUX80A" localSheetId="16" hidden="1">#REF!</definedName>
    <definedName name="BExF4J4Y60OUA8GY6YN8XVRUX80A" localSheetId="15" hidden="1">#REF!</definedName>
    <definedName name="BExF4J4Y60OUA8GY6YN8XVRUX80A" localSheetId="14" hidden="1">#REF!</definedName>
    <definedName name="BExF4J4Y60OUA8GY6YN8XVRUX80A" localSheetId="13" hidden="1">#REF!</definedName>
    <definedName name="BExF4J4Y60OUA8GY6YN8XVRUX80A" localSheetId="12" hidden="1">#REF!</definedName>
    <definedName name="BExF4J4Y60OUA8GY6YN8XVRUX80A" localSheetId="11" hidden="1">#REF!</definedName>
    <definedName name="BExF4J4Y60OUA8GY6YN8XVRUX80A" localSheetId="10" hidden="1">#REF!</definedName>
    <definedName name="BExF4J4Y60OUA8GY6YN8XVRUX80A" localSheetId="9" hidden="1">#REF!</definedName>
    <definedName name="BExF4J4Y60OUA8GY6YN8XVRUX80A" localSheetId="8" hidden="1">#REF!</definedName>
    <definedName name="BExF4J4Y60OUA8GY6YN8XVRUX80A" localSheetId="7" hidden="1">#REF!</definedName>
    <definedName name="BExF4J4Y60OUA8GY6YN8XVRUX80A" localSheetId="6" hidden="1">#REF!</definedName>
    <definedName name="BExF4J4Y60OUA8GY6YN8XVRUX80A" localSheetId="3" hidden="1">#REF!</definedName>
    <definedName name="BExF4J4Y60OUA8GY6YN8XVRUX80A" localSheetId="1" hidden="1">#REF!</definedName>
    <definedName name="BExF4J4Y60OUA8GY6YN8XVRUX80A" hidden="1">#REF!</definedName>
    <definedName name="BExF4KHF04IWW4LQ95FHQPFE4Y9K" localSheetId="16" hidden="1">#REF!</definedName>
    <definedName name="BExF4KHF04IWW4LQ95FHQPFE4Y9K" localSheetId="15" hidden="1">#REF!</definedName>
    <definedName name="BExF4KHF04IWW4LQ95FHQPFE4Y9K" localSheetId="14" hidden="1">#REF!</definedName>
    <definedName name="BExF4KHF04IWW4LQ95FHQPFE4Y9K" localSheetId="13" hidden="1">#REF!</definedName>
    <definedName name="BExF4KHF04IWW4LQ95FHQPFE4Y9K" localSheetId="12" hidden="1">#REF!</definedName>
    <definedName name="BExF4KHF04IWW4LQ95FHQPFE4Y9K" localSheetId="11" hidden="1">#REF!</definedName>
    <definedName name="BExF4KHF04IWW4LQ95FHQPFE4Y9K" localSheetId="10" hidden="1">#REF!</definedName>
    <definedName name="BExF4KHF04IWW4LQ95FHQPFE4Y9K" localSheetId="9" hidden="1">#REF!</definedName>
    <definedName name="BExF4KHF04IWW4LQ95FHQPFE4Y9K" localSheetId="8" hidden="1">#REF!</definedName>
    <definedName name="BExF4KHF04IWW4LQ95FHQPFE4Y9K" localSheetId="7" hidden="1">#REF!</definedName>
    <definedName name="BExF4KHF04IWW4LQ95FHQPFE4Y9K" localSheetId="6" hidden="1">#REF!</definedName>
    <definedName name="BExF4KHF04IWW4LQ95FHQPFE4Y9K" localSheetId="3" hidden="1">#REF!</definedName>
    <definedName name="BExF4KHF04IWW4LQ95FHQPFE4Y9K" localSheetId="1" hidden="1">#REF!</definedName>
    <definedName name="BExF4KHF04IWW4LQ95FHQPFE4Y9K" hidden="1">#REF!</definedName>
    <definedName name="BExF4MVQM5Y0QRDLDFSKWWTF709C" localSheetId="16" hidden="1">#REF!</definedName>
    <definedName name="BExF4MVQM5Y0QRDLDFSKWWTF709C" localSheetId="15" hidden="1">#REF!</definedName>
    <definedName name="BExF4MVQM5Y0QRDLDFSKWWTF709C" localSheetId="14" hidden="1">#REF!</definedName>
    <definedName name="BExF4MVQM5Y0QRDLDFSKWWTF709C" localSheetId="13" hidden="1">#REF!</definedName>
    <definedName name="BExF4MVQM5Y0QRDLDFSKWWTF709C" localSheetId="12" hidden="1">#REF!</definedName>
    <definedName name="BExF4MVQM5Y0QRDLDFSKWWTF709C" localSheetId="11" hidden="1">#REF!</definedName>
    <definedName name="BExF4MVQM5Y0QRDLDFSKWWTF709C" localSheetId="10" hidden="1">#REF!</definedName>
    <definedName name="BExF4MVQM5Y0QRDLDFSKWWTF709C" localSheetId="9" hidden="1">#REF!</definedName>
    <definedName name="BExF4MVQM5Y0QRDLDFSKWWTF709C" localSheetId="8" hidden="1">#REF!</definedName>
    <definedName name="BExF4MVQM5Y0QRDLDFSKWWTF709C" localSheetId="7" hidden="1">#REF!</definedName>
    <definedName name="BExF4MVQM5Y0QRDLDFSKWWTF709C" localSheetId="6" hidden="1">#REF!</definedName>
    <definedName name="BExF4MVQM5Y0QRDLDFSKWWTF709C" localSheetId="3" hidden="1">#REF!</definedName>
    <definedName name="BExF4MVQM5Y0QRDLDFSKWWTF709C" localSheetId="1" hidden="1">#REF!</definedName>
    <definedName name="BExF4MVQM5Y0QRDLDFSKWWTF709C" hidden="1">#REF!</definedName>
    <definedName name="BExF4PVMZYV36E8HOYY06J81AMBI" localSheetId="16" hidden="1">#REF!</definedName>
    <definedName name="BExF4PVMZYV36E8HOYY06J81AMBI" localSheetId="15" hidden="1">#REF!</definedName>
    <definedName name="BExF4PVMZYV36E8HOYY06J81AMBI" localSheetId="14" hidden="1">#REF!</definedName>
    <definedName name="BExF4PVMZYV36E8HOYY06J81AMBI" localSheetId="13" hidden="1">#REF!</definedName>
    <definedName name="BExF4PVMZYV36E8HOYY06J81AMBI" localSheetId="12" hidden="1">#REF!</definedName>
    <definedName name="BExF4PVMZYV36E8HOYY06J81AMBI" localSheetId="11" hidden="1">#REF!</definedName>
    <definedName name="BExF4PVMZYV36E8HOYY06J81AMBI" localSheetId="10" hidden="1">#REF!</definedName>
    <definedName name="BExF4PVMZYV36E8HOYY06J81AMBI" localSheetId="9" hidden="1">#REF!</definedName>
    <definedName name="BExF4PVMZYV36E8HOYY06J81AMBI" localSheetId="8" hidden="1">#REF!</definedName>
    <definedName name="BExF4PVMZYV36E8HOYY06J81AMBI" localSheetId="7" hidden="1">#REF!</definedName>
    <definedName name="BExF4PVMZYV36E8HOYY06J81AMBI" localSheetId="6" hidden="1">#REF!</definedName>
    <definedName name="BExF4PVMZYV36E8HOYY06J81AMBI" localSheetId="3" hidden="1">#REF!</definedName>
    <definedName name="BExF4PVMZYV36E8HOYY06J81AMBI" localSheetId="1" hidden="1">#REF!</definedName>
    <definedName name="BExF4PVMZYV36E8HOYY06J81AMBI" hidden="1">#REF!</definedName>
    <definedName name="BExF4SF9NEX1FZE9N8EXT89PM54D" localSheetId="16" hidden="1">#REF!</definedName>
    <definedName name="BExF4SF9NEX1FZE9N8EXT89PM54D" localSheetId="15" hidden="1">#REF!</definedName>
    <definedName name="BExF4SF9NEX1FZE9N8EXT89PM54D" localSheetId="14" hidden="1">#REF!</definedName>
    <definedName name="BExF4SF9NEX1FZE9N8EXT89PM54D" localSheetId="13" hidden="1">#REF!</definedName>
    <definedName name="BExF4SF9NEX1FZE9N8EXT89PM54D" localSheetId="12" hidden="1">#REF!</definedName>
    <definedName name="BExF4SF9NEX1FZE9N8EXT89PM54D" localSheetId="11" hidden="1">#REF!</definedName>
    <definedName name="BExF4SF9NEX1FZE9N8EXT89PM54D" localSheetId="10" hidden="1">#REF!</definedName>
    <definedName name="BExF4SF9NEX1FZE9N8EXT89PM54D" localSheetId="9" hidden="1">#REF!</definedName>
    <definedName name="BExF4SF9NEX1FZE9N8EXT89PM54D" localSheetId="8" hidden="1">#REF!</definedName>
    <definedName name="BExF4SF9NEX1FZE9N8EXT89PM54D" localSheetId="7" hidden="1">#REF!</definedName>
    <definedName name="BExF4SF9NEX1FZE9N8EXT89PM54D" localSheetId="6" hidden="1">#REF!</definedName>
    <definedName name="BExF4SF9NEX1FZE9N8EXT89PM54D" localSheetId="3" hidden="1">#REF!</definedName>
    <definedName name="BExF4SF9NEX1FZE9N8EXT89PM54D" localSheetId="1" hidden="1">#REF!</definedName>
    <definedName name="BExF4SF9NEX1FZE9N8EXT89PM54D" hidden="1">#REF!</definedName>
    <definedName name="BExF52GTGP8MHGII4KJ8TJGR8W8U" localSheetId="16" hidden="1">#REF!</definedName>
    <definedName name="BExF52GTGP8MHGII4KJ8TJGR8W8U" localSheetId="15" hidden="1">#REF!</definedName>
    <definedName name="BExF52GTGP8MHGII4KJ8TJGR8W8U" localSheetId="14" hidden="1">#REF!</definedName>
    <definedName name="BExF52GTGP8MHGII4KJ8TJGR8W8U" localSheetId="13" hidden="1">#REF!</definedName>
    <definedName name="BExF52GTGP8MHGII4KJ8TJGR8W8U" localSheetId="12" hidden="1">#REF!</definedName>
    <definedName name="BExF52GTGP8MHGII4KJ8TJGR8W8U" localSheetId="11" hidden="1">#REF!</definedName>
    <definedName name="BExF52GTGP8MHGII4KJ8TJGR8W8U" localSheetId="10" hidden="1">#REF!</definedName>
    <definedName name="BExF52GTGP8MHGII4KJ8TJGR8W8U" localSheetId="9" hidden="1">#REF!</definedName>
    <definedName name="BExF52GTGP8MHGII4KJ8TJGR8W8U" localSheetId="8" hidden="1">#REF!</definedName>
    <definedName name="BExF52GTGP8MHGII4KJ8TJGR8W8U" localSheetId="7" hidden="1">#REF!</definedName>
    <definedName name="BExF52GTGP8MHGII4KJ8TJGR8W8U" localSheetId="6" hidden="1">#REF!</definedName>
    <definedName name="BExF52GTGP8MHGII4KJ8TJGR8W8U" localSheetId="3" hidden="1">#REF!</definedName>
    <definedName name="BExF52GTGP8MHGII4KJ8TJGR8W8U" localSheetId="1" hidden="1">#REF!</definedName>
    <definedName name="BExF52GTGP8MHGII4KJ8TJGR8W8U" hidden="1">#REF!</definedName>
    <definedName name="BExF57K7L3UC1I2FSAWURR4SN0UN" localSheetId="16" hidden="1">#REF!</definedName>
    <definedName name="BExF57K7L3UC1I2FSAWURR4SN0UN" localSheetId="15" hidden="1">#REF!</definedName>
    <definedName name="BExF57K7L3UC1I2FSAWURR4SN0UN" localSheetId="14" hidden="1">#REF!</definedName>
    <definedName name="BExF57K7L3UC1I2FSAWURR4SN0UN" localSheetId="13" hidden="1">#REF!</definedName>
    <definedName name="BExF57K7L3UC1I2FSAWURR4SN0UN" localSheetId="12" hidden="1">#REF!</definedName>
    <definedName name="BExF57K7L3UC1I2FSAWURR4SN0UN" localSheetId="11" hidden="1">#REF!</definedName>
    <definedName name="BExF57K7L3UC1I2FSAWURR4SN0UN" localSheetId="10" hidden="1">#REF!</definedName>
    <definedName name="BExF57K7L3UC1I2FSAWURR4SN0UN" localSheetId="9" hidden="1">#REF!</definedName>
    <definedName name="BExF57K7L3UC1I2FSAWURR4SN0UN" localSheetId="8" hidden="1">#REF!</definedName>
    <definedName name="BExF57K7L3UC1I2FSAWURR4SN0UN" localSheetId="7" hidden="1">#REF!</definedName>
    <definedName name="BExF57K7L3UC1I2FSAWURR4SN0UN" localSheetId="6" hidden="1">#REF!</definedName>
    <definedName name="BExF57K7L3UC1I2FSAWURR4SN0UN" localSheetId="3" hidden="1">#REF!</definedName>
    <definedName name="BExF57K7L3UC1I2FSAWURR4SN0UN" localSheetId="1" hidden="1">#REF!</definedName>
    <definedName name="BExF57K7L3UC1I2FSAWURR4SN0UN" hidden="1">#REF!</definedName>
    <definedName name="BExF5HR2GFV7O8LKG9SJ4BY78LYA" localSheetId="16" hidden="1">#REF!</definedName>
    <definedName name="BExF5HR2GFV7O8LKG9SJ4BY78LYA" localSheetId="15" hidden="1">#REF!</definedName>
    <definedName name="BExF5HR2GFV7O8LKG9SJ4BY78LYA" localSheetId="14" hidden="1">#REF!</definedName>
    <definedName name="BExF5HR2GFV7O8LKG9SJ4BY78LYA" localSheetId="13" hidden="1">#REF!</definedName>
    <definedName name="BExF5HR2GFV7O8LKG9SJ4BY78LYA" localSheetId="12" hidden="1">#REF!</definedName>
    <definedName name="BExF5HR2GFV7O8LKG9SJ4BY78LYA" localSheetId="11" hidden="1">#REF!</definedName>
    <definedName name="BExF5HR2GFV7O8LKG9SJ4BY78LYA" localSheetId="10" hidden="1">#REF!</definedName>
    <definedName name="BExF5HR2GFV7O8LKG9SJ4BY78LYA" localSheetId="9" hidden="1">#REF!</definedName>
    <definedName name="BExF5HR2GFV7O8LKG9SJ4BY78LYA" localSheetId="8" hidden="1">#REF!</definedName>
    <definedName name="BExF5HR2GFV7O8LKG9SJ4BY78LYA" localSheetId="7" hidden="1">#REF!</definedName>
    <definedName name="BExF5HR2GFV7O8LKG9SJ4BY78LYA" localSheetId="6" hidden="1">#REF!</definedName>
    <definedName name="BExF5HR2GFV7O8LKG9SJ4BY78LYA" localSheetId="3" hidden="1">#REF!</definedName>
    <definedName name="BExF5HR2GFV7O8LKG9SJ4BY78LYA" localSheetId="1" hidden="1">#REF!</definedName>
    <definedName name="BExF5HR2GFV7O8LKG9SJ4BY78LYA" hidden="1">#REF!</definedName>
    <definedName name="BExF5ZFO2A29GHWR5ES64Z9OS16J" localSheetId="16" hidden="1">#REF!</definedName>
    <definedName name="BExF5ZFO2A29GHWR5ES64Z9OS16J" localSheetId="15" hidden="1">#REF!</definedName>
    <definedName name="BExF5ZFO2A29GHWR5ES64Z9OS16J" localSheetId="14" hidden="1">#REF!</definedName>
    <definedName name="BExF5ZFO2A29GHWR5ES64Z9OS16J" localSheetId="13" hidden="1">#REF!</definedName>
    <definedName name="BExF5ZFO2A29GHWR5ES64Z9OS16J" localSheetId="12" hidden="1">#REF!</definedName>
    <definedName name="BExF5ZFO2A29GHWR5ES64Z9OS16J" localSheetId="11" hidden="1">#REF!</definedName>
    <definedName name="BExF5ZFO2A29GHWR5ES64Z9OS16J" localSheetId="10" hidden="1">#REF!</definedName>
    <definedName name="BExF5ZFO2A29GHWR5ES64Z9OS16J" localSheetId="9" hidden="1">#REF!</definedName>
    <definedName name="BExF5ZFO2A29GHWR5ES64Z9OS16J" localSheetId="8" hidden="1">#REF!</definedName>
    <definedName name="BExF5ZFO2A29GHWR5ES64Z9OS16J" localSheetId="7" hidden="1">#REF!</definedName>
    <definedName name="BExF5ZFO2A29GHWR5ES64Z9OS16J" localSheetId="6" hidden="1">#REF!</definedName>
    <definedName name="BExF5ZFO2A29GHWR5ES64Z9OS16J" localSheetId="3" hidden="1">#REF!</definedName>
    <definedName name="BExF5ZFO2A29GHWR5ES64Z9OS16J" localSheetId="1" hidden="1">#REF!</definedName>
    <definedName name="BExF5ZFO2A29GHWR5ES64Z9OS16J" hidden="1">#REF!</definedName>
    <definedName name="BExF63S045JO7H2ZJCBTBVH3SUIF" localSheetId="16" hidden="1">#REF!</definedName>
    <definedName name="BExF63S045JO7H2ZJCBTBVH3SUIF" localSheetId="15" hidden="1">#REF!</definedName>
    <definedName name="BExF63S045JO7H2ZJCBTBVH3SUIF" localSheetId="14" hidden="1">#REF!</definedName>
    <definedName name="BExF63S045JO7H2ZJCBTBVH3SUIF" localSheetId="13" hidden="1">#REF!</definedName>
    <definedName name="BExF63S045JO7H2ZJCBTBVH3SUIF" localSheetId="12" hidden="1">#REF!</definedName>
    <definedName name="BExF63S045JO7H2ZJCBTBVH3SUIF" localSheetId="11" hidden="1">#REF!</definedName>
    <definedName name="BExF63S045JO7H2ZJCBTBVH3SUIF" localSheetId="10" hidden="1">#REF!</definedName>
    <definedName name="BExF63S045JO7H2ZJCBTBVH3SUIF" localSheetId="9" hidden="1">#REF!</definedName>
    <definedName name="BExF63S045JO7H2ZJCBTBVH3SUIF" localSheetId="8" hidden="1">#REF!</definedName>
    <definedName name="BExF63S045JO7H2ZJCBTBVH3SUIF" localSheetId="7" hidden="1">#REF!</definedName>
    <definedName name="BExF63S045JO7H2ZJCBTBVH3SUIF" localSheetId="6" hidden="1">#REF!</definedName>
    <definedName name="BExF63S045JO7H2ZJCBTBVH3SUIF" localSheetId="3" hidden="1">#REF!</definedName>
    <definedName name="BExF63S045JO7H2ZJCBTBVH3SUIF" localSheetId="1" hidden="1">#REF!</definedName>
    <definedName name="BExF63S045JO7H2ZJCBTBVH3SUIF" hidden="1">#REF!</definedName>
    <definedName name="BExF642TEGTXCI9A61ZOONJCB0U1" localSheetId="16" hidden="1">#REF!</definedName>
    <definedName name="BExF642TEGTXCI9A61ZOONJCB0U1" localSheetId="15" hidden="1">#REF!</definedName>
    <definedName name="BExF642TEGTXCI9A61ZOONJCB0U1" localSheetId="14" hidden="1">#REF!</definedName>
    <definedName name="BExF642TEGTXCI9A61ZOONJCB0U1" localSheetId="13" hidden="1">#REF!</definedName>
    <definedName name="BExF642TEGTXCI9A61ZOONJCB0U1" localSheetId="12" hidden="1">#REF!</definedName>
    <definedName name="BExF642TEGTXCI9A61ZOONJCB0U1" localSheetId="11" hidden="1">#REF!</definedName>
    <definedName name="BExF642TEGTXCI9A61ZOONJCB0U1" localSheetId="10" hidden="1">#REF!</definedName>
    <definedName name="BExF642TEGTXCI9A61ZOONJCB0U1" localSheetId="9" hidden="1">#REF!</definedName>
    <definedName name="BExF642TEGTXCI9A61ZOONJCB0U1" localSheetId="8" hidden="1">#REF!</definedName>
    <definedName name="BExF642TEGTXCI9A61ZOONJCB0U1" localSheetId="7" hidden="1">#REF!</definedName>
    <definedName name="BExF642TEGTXCI9A61ZOONJCB0U1" localSheetId="6" hidden="1">#REF!</definedName>
    <definedName name="BExF642TEGTXCI9A61ZOONJCB0U1" localSheetId="3" hidden="1">#REF!</definedName>
    <definedName name="BExF642TEGTXCI9A61ZOONJCB0U1" localSheetId="1" hidden="1">#REF!</definedName>
    <definedName name="BExF642TEGTXCI9A61ZOONJCB0U1" hidden="1">#REF!</definedName>
    <definedName name="BExF67O951CF8UJF3KBDNR0E83C1" localSheetId="16" hidden="1">#REF!</definedName>
    <definedName name="BExF67O951CF8UJF3KBDNR0E83C1" localSheetId="15" hidden="1">#REF!</definedName>
    <definedName name="BExF67O951CF8UJF3KBDNR0E83C1" localSheetId="14" hidden="1">#REF!</definedName>
    <definedName name="BExF67O951CF8UJF3KBDNR0E83C1" localSheetId="13" hidden="1">#REF!</definedName>
    <definedName name="BExF67O951CF8UJF3KBDNR0E83C1" localSheetId="12" hidden="1">#REF!</definedName>
    <definedName name="BExF67O951CF8UJF3KBDNR0E83C1" localSheetId="11" hidden="1">#REF!</definedName>
    <definedName name="BExF67O951CF8UJF3KBDNR0E83C1" localSheetId="10" hidden="1">#REF!</definedName>
    <definedName name="BExF67O951CF8UJF3KBDNR0E83C1" localSheetId="9" hidden="1">#REF!</definedName>
    <definedName name="BExF67O951CF8UJF3KBDNR0E83C1" localSheetId="8" hidden="1">#REF!</definedName>
    <definedName name="BExF67O951CF8UJF3KBDNR0E83C1" localSheetId="7" hidden="1">#REF!</definedName>
    <definedName name="BExF67O951CF8UJF3KBDNR0E83C1" localSheetId="6" hidden="1">#REF!</definedName>
    <definedName name="BExF67O951CF8UJF3KBDNR0E83C1" localSheetId="3" hidden="1">#REF!</definedName>
    <definedName name="BExF67O951CF8UJF3KBDNR0E83C1" localSheetId="1" hidden="1">#REF!</definedName>
    <definedName name="BExF67O951CF8UJF3KBDNR0E83C1" hidden="1">#REF!</definedName>
    <definedName name="BExF6EV7I35NVMIJGYTB6E24YVPA" localSheetId="16" hidden="1">#REF!</definedName>
    <definedName name="BExF6EV7I35NVMIJGYTB6E24YVPA" localSheetId="15" hidden="1">#REF!</definedName>
    <definedName name="BExF6EV7I35NVMIJGYTB6E24YVPA" localSheetId="14" hidden="1">#REF!</definedName>
    <definedName name="BExF6EV7I35NVMIJGYTB6E24YVPA" localSheetId="13" hidden="1">#REF!</definedName>
    <definedName name="BExF6EV7I35NVMIJGYTB6E24YVPA" localSheetId="12" hidden="1">#REF!</definedName>
    <definedName name="BExF6EV7I35NVMIJGYTB6E24YVPA" localSheetId="11" hidden="1">#REF!</definedName>
    <definedName name="BExF6EV7I35NVMIJGYTB6E24YVPA" localSheetId="10" hidden="1">#REF!</definedName>
    <definedName name="BExF6EV7I35NVMIJGYTB6E24YVPA" localSheetId="9" hidden="1">#REF!</definedName>
    <definedName name="BExF6EV7I35NVMIJGYTB6E24YVPA" localSheetId="8" hidden="1">#REF!</definedName>
    <definedName name="BExF6EV7I35NVMIJGYTB6E24YVPA" localSheetId="7" hidden="1">#REF!</definedName>
    <definedName name="BExF6EV7I35NVMIJGYTB6E24YVPA" localSheetId="6" hidden="1">#REF!</definedName>
    <definedName name="BExF6EV7I35NVMIJGYTB6E24YVPA" localSheetId="3" hidden="1">#REF!</definedName>
    <definedName name="BExF6EV7I35NVMIJGYTB6E24YVPA" localSheetId="1" hidden="1">#REF!</definedName>
    <definedName name="BExF6EV7I35NVMIJGYTB6E24YVPA" hidden="1">#REF!</definedName>
    <definedName name="BExF6FGUF393KTMBT40S5BYAFG00" localSheetId="16" hidden="1">#REF!</definedName>
    <definedName name="BExF6FGUF393KTMBT40S5BYAFG00" localSheetId="15" hidden="1">#REF!</definedName>
    <definedName name="BExF6FGUF393KTMBT40S5BYAFG00" localSheetId="14" hidden="1">#REF!</definedName>
    <definedName name="BExF6FGUF393KTMBT40S5BYAFG00" localSheetId="13" hidden="1">#REF!</definedName>
    <definedName name="BExF6FGUF393KTMBT40S5BYAFG00" localSheetId="12" hidden="1">#REF!</definedName>
    <definedName name="BExF6FGUF393KTMBT40S5BYAFG00" localSheetId="11" hidden="1">#REF!</definedName>
    <definedName name="BExF6FGUF393KTMBT40S5BYAFG00" localSheetId="10" hidden="1">#REF!</definedName>
    <definedName name="BExF6FGUF393KTMBT40S5BYAFG00" localSheetId="9" hidden="1">#REF!</definedName>
    <definedName name="BExF6FGUF393KTMBT40S5BYAFG00" localSheetId="8" hidden="1">#REF!</definedName>
    <definedName name="BExF6FGUF393KTMBT40S5BYAFG00" localSheetId="7" hidden="1">#REF!</definedName>
    <definedName name="BExF6FGUF393KTMBT40S5BYAFG00" localSheetId="6" hidden="1">#REF!</definedName>
    <definedName name="BExF6FGUF393KTMBT40S5BYAFG00" localSheetId="3" hidden="1">#REF!</definedName>
    <definedName name="BExF6FGUF393KTMBT40S5BYAFG00" localSheetId="1" hidden="1">#REF!</definedName>
    <definedName name="BExF6FGUF393KTMBT40S5BYAFG00" hidden="1">#REF!</definedName>
    <definedName name="BExF6GNYXWY8A0SY4PW1B6KJMMTM" localSheetId="16" hidden="1">#REF!</definedName>
    <definedName name="BExF6GNYXWY8A0SY4PW1B6KJMMTM" localSheetId="15" hidden="1">#REF!</definedName>
    <definedName name="BExF6GNYXWY8A0SY4PW1B6KJMMTM" localSheetId="14" hidden="1">#REF!</definedName>
    <definedName name="BExF6GNYXWY8A0SY4PW1B6KJMMTM" localSheetId="13" hidden="1">#REF!</definedName>
    <definedName name="BExF6GNYXWY8A0SY4PW1B6KJMMTM" localSheetId="12" hidden="1">#REF!</definedName>
    <definedName name="BExF6GNYXWY8A0SY4PW1B6KJMMTM" localSheetId="11" hidden="1">#REF!</definedName>
    <definedName name="BExF6GNYXWY8A0SY4PW1B6KJMMTM" localSheetId="10" hidden="1">#REF!</definedName>
    <definedName name="BExF6GNYXWY8A0SY4PW1B6KJMMTM" localSheetId="9" hidden="1">#REF!</definedName>
    <definedName name="BExF6GNYXWY8A0SY4PW1B6KJMMTM" localSheetId="8" hidden="1">#REF!</definedName>
    <definedName name="BExF6GNYXWY8A0SY4PW1B6KJMMTM" localSheetId="7" hidden="1">#REF!</definedName>
    <definedName name="BExF6GNYXWY8A0SY4PW1B6KJMMTM" localSheetId="6" hidden="1">#REF!</definedName>
    <definedName name="BExF6GNYXWY8A0SY4PW1B6KJMMTM" localSheetId="3" hidden="1">#REF!</definedName>
    <definedName name="BExF6GNYXWY8A0SY4PW1B6KJMMTM" localSheetId="1" hidden="1">#REF!</definedName>
    <definedName name="BExF6GNYXWY8A0SY4PW1B6KJMMTM" hidden="1">#REF!</definedName>
    <definedName name="BExF6IB8K74Z0AFT05GPOKKZW7C9" localSheetId="16" hidden="1">#REF!</definedName>
    <definedName name="BExF6IB8K74Z0AFT05GPOKKZW7C9" localSheetId="15" hidden="1">#REF!</definedName>
    <definedName name="BExF6IB8K74Z0AFT05GPOKKZW7C9" localSheetId="14" hidden="1">#REF!</definedName>
    <definedName name="BExF6IB8K74Z0AFT05GPOKKZW7C9" localSheetId="13" hidden="1">#REF!</definedName>
    <definedName name="BExF6IB8K74Z0AFT05GPOKKZW7C9" localSheetId="12" hidden="1">#REF!</definedName>
    <definedName name="BExF6IB8K74Z0AFT05GPOKKZW7C9" localSheetId="11" hidden="1">#REF!</definedName>
    <definedName name="BExF6IB8K74Z0AFT05GPOKKZW7C9" localSheetId="10" hidden="1">#REF!</definedName>
    <definedName name="BExF6IB8K74Z0AFT05GPOKKZW7C9" localSheetId="9" hidden="1">#REF!</definedName>
    <definedName name="BExF6IB8K74Z0AFT05GPOKKZW7C9" localSheetId="8" hidden="1">#REF!</definedName>
    <definedName name="BExF6IB8K74Z0AFT05GPOKKZW7C9" localSheetId="7" hidden="1">#REF!</definedName>
    <definedName name="BExF6IB8K74Z0AFT05GPOKKZW7C9" localSheetId="6" hidden="1">#REF!</definedName>
    <definedName name="BExF6IB8K74Z0AFT05GPOKKZW7C9" localSheetId="3" hidden="1">#REF!</definedName>
    <definedName name="BExF6IB8K74Z0AFT05GPOKKZW7C9" localSheetId="1" hidden="1">#REF!</definedName>
    <definedName name="BExF6IB8K74Z0AFT05GPOKKZW7C9" hidden="1">#REF!</definedName>
    <definedName name="BExF6NUXJI11W2IAZNAM1QWC0459" localSheetId="16" hidden="1">#REF!</definedName>
    <definedName name="BExF6NUXJI11W2IAZNAM1QWC0459" localSheetId="15" hidden="1">#REF!</definedName>
    <definedName name="BExF6NUXJI11W2IAZNAM1QWC0459" localSheetId="14" hidden="1">#REF!</definedName>
    <definedName name="BExF6NUXJI11W2IAZNAM1QWC0459" localSheetId="13" hidden="1">#REF!</definedName>
    <definedName name="BExF6NUXJI11W2IAZNAM1QWC0459" localSheetId="12" hidden="1">#REF!</definedName>
    <definedName name="BExF6NUXJI11W2IAZNAM1QWC0459" localSheetId="11" hidden="1">#REF!</definedName>
    <definedName name="BExF6NUXJI11W2IAZNAM1QWC0459" localSheetId="10" hidden="1">#REF!</definedName>
    <definedName name="BExF6NUXJI11W2IAZNAM1QWC0459" localSheetId="9" hidden="1">#REF!</definedName>
    <definedName name="BExF6NUXJI11W2IAZNAM1QWC0459" localSheetId="8" hidden="1">#REF!</definedName>
    <definedName name="BExF6NUXJI11W2IAZNAM1QWC0459" localSheetId="7" hidden="1">#REF!</definedName>
    <definedName name="BExF6NUXJI11W2IAZNAM1QWC0459" localSheetId="6" hidden="1">#REF!</definedName>
    <definedName name="BExF6NUXJI11W2IAZNAM1QWC0459" localSheetId="3" hidden="1">#REF!</definedName>
    <definedName name="BExF6NUXJI11W2IAZNAM1QWC0459" localSheetId="1" hidden="1">#REF!</definedName>
    <definedName name="BExF6NUXJI11W2IAZNAM1QWC0459" hidden="1">#REF!</definedName>
    <definedName name="BExF6RR76KNVIXGJOVFO8GDILKGZ" localSheetId="16" hidden="1">#REF!</definedName>
    <definedName name="BExF6RR76KNVIXGJOVFO8GDILKGZ" localSheetId="15" hidden="1">#REF!</definedName>
    <definedName name="BExF6RR76KNVIXGJOVFO8GDILKGZ" localSheetId="14" hidden="1">#REF!</definedName>
    <definedName name="BExF6RR76KNVIXGJOVFO8GDILKGZ" localSheetId="13" hidden="1">#REF!</definedName>
    <definedName name="BExF6RR76KNVIXGJOVFO8GDILKGZ" localSheetId="12" hidden="1">#REF!</definedName>
    <definedName name="BExF6RR76KNVIXGJOVFO8GDILKGZ" localSheetId="11" hidden="1">#REF!</definedName>
    <definedName name="BExF6RR76KNVIXGJOVFO8GDILKGZ" localSheetId="10" hidden="1">#REF!</definedName>
    <definedName name="BExF6RR76KNVIXGJOVFO8GDILKGZ" localSheetId="9" hidden="1">#REF!</definedName>
    <definedName name="BExF6RR76KNVIXGJOVFO8GDILKGZ" localSheetId="8" hidden="1">#REF!</definedName>
    <definedName name="BExF6RR76KNVIXGJOVFO8GDILKGZ" localSheetId="7" hidden="1">#REF!</definedName>
    <definedName name="BExF6RR76KNVIXGJOVFO8GDILKGZ" localSheetId="6" hidden="1">#REF!</definedName>
    <definedName name="BExF6RR76KNVIXGJOVFO8GDILKGZ" localSheetId="3" hidden="1">#REF!</definedName>
    <definedName name="BExF6RR76KNVIXGJOVFO8GDILKGZ" localSheetId="1" hidden="1">#REF!</definedName>
    <definedName name="BExF6RR76KNVIXGJOVFO8GDILKGZ" hidden="1">#REF!</definedName>
    <definedName name="BExF6ZE8D5CMPJPRWT6S4HM56LPF" localSheetId="16" hidden="1">#REF!</definedName>
    <definedName name="BExF6ZE8D5CMPJPRWT6S4HM56LPF" localSheetId="15" hidden="1">#REF!</definedName>
    <definedName name="BExF6ZE8D5CMPJPRWT6S4HM56LPF" localSheetId="14" hidden="1">#REF!</definedName>
    <definedName name="BExF6ZE8D5CMPJPRWT6S4HM56LPF" localSheetId="13" hidden="1">#REF!</definedName>
    <definedName name="BExF6ZE8D5CMPJPRWT6S4HM56LPF" localSheetId="12" hidden="1">#REF!</definedName>
    <definedName name="BExF6ZE8D5CMPJPRWT6S4HM56LPF" localSheetId="11" hidden="1">#REF!</definedName>
    <definedName name="BExF6ZE8D5CMPJPRWT6S4HM56LPF" localSheetId="10" hidden="1">#REF!</definedName>
    <definedName name="BExF6ZE8D5CMPJPRWT6S4HM56LPF" localSheetId="9" hidden="1">#REF!</definedName>
    <definedName name="BExF6ZE8D5CMPJPRWT6S4HM56LPF" localSheetId="8" hidden="1">#REF!</definedName>
    <definedName name="BExF6ZE8D5CMPJPRWT6S4HM56LPF" localSheetId="7" hidden="1">#REF!</definedName>
    <definedName name="BExF6ZE8D5CMPJPRWT6S4HM56LPF" localSheetId="6" hidden="1">#REF!</definedName>
    <definedName name="BExF6ZE8D5CMPJPRWT6S4HM56LPF" localSheetId="3" hidden="1">#REF!</definedName>
    <definedName name="BExF6ZE8D5CMPJPRWT6S4HM56LPF" localSheetId="1" hidden="1">#REF!</definedName>
    <definedName name="BExF6ZE8D5CMPJPRWT6S4HM56LPF" hidden="1">#REF!</definedName>
    <definedName name="BExF76FV8SF7AJK7B35AL7VTZF6D" localSheetId="16" hidden="1">#REF!</definedName>
    <definedName name="BExF76FV8SF7AJK7B35AL7VTZF6D" localSheetId="15" hidden="1">#REF!</definedName>
    <definedName name="BExF76FV8SF7AJK7B35AL7VTZF6D" localSheetId="14" hidden="1">#REF!</definedName>
    <definedName name="BExF76FV8SF7AJK7B35AL7VTZF6D" localSheetId="13" hidden="1">#REF!</definedName>
    <definedName name="BExF76FV8SF7AJK7B35AL7VTZF6D" localSheetId="12" hidden="1">#REF!</definedName>
    <definedName name="BExF76FV8SF7AJK7B35AL7VTZF6D" localSheetId="11" hidden="1">#REF!</definedName>
    <definedName name="BExF76FV8SF7AJK7B35AL7VTZF6D" localSheetId="10" hidden="1">#REF!</definedName>
    <definedName name="BExF76FV8SF7AJK7B35AL7VTZF6D" localSheetId="9" hidden="1">#REF!</definedName>
    <definedName name="BExF76FV8SF7AJK7B35AL7VTZF6D" localSheetId="8" hidden="1">#REF!</definedName>
    <definedName name="BExF76FV8SF7AJK7B35AL7VTZF6D" localSheetId="7" hidden="1">#REF!</definedName>
    <definedName name="BExF76FV8SF7AJK7B35AL7VTZF6D" localSheetId="6" hidden="1">#REF!</definedName>
    <definedName name="BExF76FV8SF7AJK7B35AL7VTZF6D" localSheetId="3" hidden="1">#REF!</definedName>
    <definedName name="BExF76FV8SF7AJK7B35AL7VTZF6D" localSheetId="1" hidden="1">#REF!</definedName>
    <definedName name="BExF76FV8SF7AJK7B35AL7VTZF6D" hidden="1">#REF!</definedName>
    <definedName name="BExF7EOIMC1OYL1N7835KGOI0FIZ" localSheetId="16" hidden="1">#REF!</definedName>
    <definedName name="BExF7EOIMC1OYL1N7835KGOI0FIZ" localSheetId="15" hidden="1">#REF!</definedName>
    <definedName name="BExF7EOIMC1OYL1N7835KGOI0FIZ" localSheetId="14" hidden="1">#REF!</definedName>
    <definedName name="BExF7EOIMC1OYL1N7835KGOI0FIZ" localSheetId="13" hidden="1">#REF!</definedName>
    <definedName name="BExF7EOIMC1OYL1N7835KGOI0FIZ" localSheetId="12" hidden="1">#REF!</definedName>
    <definedName name="BExF7EOIMC1OYL1N7835KGOI0FIZ" localSheetId="11" hidden="1">#REF!</definedName>
    <definedName name="BExF7EOIMC1OYL1N7835KGOI0FIZ" localSheetId="10" hidden="1">#REF!</definedName>
    <definedName name="BExF7EOIMC1OYL1N7835KGOI0FIZ" localSheetId="9" hidden="1">#REF!</definedName>
    <definedName name="BExF7EOIMC1OYL1N7835KGOI0FIZ" localSheetId="8" hidden="1">#REF!</definedName>
    <definedName name="BExF7EOIMC1OYL1N7835KGOI0FIZ" localSheetId="7" hidden="1">#REF!</definedName>
    <definedName name="BExF7EOIMC1OYL1N7835KGOI0FIZ" localSheetId="6" hidden="1">#REF!</definedName>
    <definedName name="BExF7EOIMC1OYL1N7835KGOI0FIZ" localSheetId="3" hidden="1">#REF!</definedName>
    <definedName name="BExF7EOIMC1OYL1N7835KGOI0FIZ" localSheetId="1" hidden="1">#REF!</definedName>
    <definedName name="BExF7EOIMC1OYL1N7835KGOI0FIZ" hidden="1">#REF!</definedName>
    <definedName name="BExF7K88K7ASGV6RAOAGH52G04VR" localSheetId="16" hidden="1">#REF!</definedName>
    <definedName name="BExF7K88K7ASGV6RAOAGH52G04VR" localSheetId="15" hidden="1">#REF!</definedName>
    <definedName name="BExF7K88K7ASGV6RAOAGH52G04VR" localSheetId="14" hidden="1">#REF!</definedName>
    <definedName name="BExF7K88K7ASGV6RAOAGH52G04VR" localSheetId="13" hidden="1">#REF!</definedName>
    <definedName name="BExF7K88K7ASGV6RAOAGH52G04VR" localSheetId="12" hidden="1">#REF!</definedName>
    <definedName name="BExF7K88K7ASGV6RAOAGH52G04VR" localSheetId="11" hidden="1">#REF!</definedName>
    <definedName name="BExF7K88K7ASGV6RAOAGH52G04VR" localSheetId="10" hidden="1">#REF!</definedName>
    <definedName name="BExF7K88K7ASGV6RAOAGH52G04VR" localSheetId="9" hidden="1">#REF!</definedName>
    <definedName name="BExF7K88K7ASGV6RAOAGH52G04VR" localSheetId="8" hidden="1">#REF!</definedName>
    <definedName name="BExF7K88K7ASGV6RAOAGH52G04VR" localSheetId="7" hidden="1">#REF!</definedName>
    <definedName name="BExF7K88K7ASGV6RAOAGH52G04VR" localSheetId="6" hidden="1">#REF!</definedName>
    <definedName name="BExF7K88K7ASGV6RAOAGH52G04VR" localSheetId="3" hidden="1">#REF!</definedName>
    <definedName name="BExF7K88K7ASGV6RAOAGH52G04VR" localSheetId="1" hidden="1">#REF!</definedName>
    <definedName name="BExF7K88K7ASGV6RAOAGH52G04VR" hidden="1">#REF!</definedName>
    <definedName name="BExF7OVDRP3LHNAF2CX4V84CKKIR" localSheetId="16" hidden="1">#REF!</definedName>
    <definedName name="BExF7OVDRP3LHNAF2CX4V84CKKIR" localSheetId="15" hidden="1">#REF!</definedName>
    <definedName name="BExF7OVDRP3LHNAF2CX4V84CKKIR" localSheetId="14" hidden="1">#REF!</definedName>
    <definedName name="BExF7OVDRP3LHNAF2CX4V84CKKIR" localSheetId="13" hidden="1">#REF!</definedName>
    <definedName name="BExF7OVDRP3LHNAF2CX4V84CKKIR" localSheetId="12" hidden="1">#REF!</definedName>
    <definedName name="BExF7OVDRP3LHNAF2CX4V84CKKIR" localSheetId="11" hidden="1">#REF!</definedName>
    <definedName name="BExF7OVDRP3LHNAF2CX4V84CKKIR" localSheetId="10" hidden="1">#REF!</definedName>
    <definedName name="BExF7OVDRP3LHNAF2CX4V84CKKIR" localSheetId="9" hidden="1">#REF!</definedName>
    <definedName name="BExF7OVDRP3LHNAF2CX4V84CKKIR" localSheetId="8" hidden="1">#REF!</definedName>
    <definedName name="BExF7OVDRP3LHNAF2CX4V84CKKIR" localSheetId="7" hidden="1">#REF!</definedName>
    <definedName name="BExF7OVDRP3LHNAF2CX4V84CKKIR" localSheetId="6" hidden="1">#REF!</definedName>
    <definedName name="BExF7OVDRP3LHNAF2CX4V84CKKIR" localSheetId="3" hidden="1">#REF!</definedName>
    <definedName name="BExF7OVDRP3LHNAF2CX4V84CKKIR" localSheetId="1" hidden="1">#REF!</definedName>
    <definedName name="BExF7OVDRP3LHNAF2CX4V84CKKIR" hidden="1">#REF!</definedName>
    <definedName name="BExF7QO41X2A2SL8UXDNP99GY7U9" localSheetId="16" hidden="1">#REF!</definedName>
    <definedName name="BExF7QO41X2A2SL8UXDNP99GY7U9" localSheetId="15" hidden="1">#REF!</definedName>
    <definedName name="BExF7QO41X2A2SL8UXDNP99GY7U9" localSheetId="14" hidden="1">#REF!</definedName>
    <definedName name="BExF7QO41X2A2SL8UXDNP99GY7U9" localSheetId="13" hidden="1">#REF!</definedName>
    <definedName name="BExF7QO41X2A2SL8UXDNP99GY7U9" localSheetId="12" hidden="1">#REF!</definedName>
    <definedName name="BExF7QO41X2A2SL8UXDNP99GY7U9" localSheetId="11" hidden="1">#REF!</definedName>
    <definedName name="BExF7QO41X2A2SL8UXDNP99GY7U9" localSheetId="10" hidden="1">#REF!</definedName>
    <definedName name="BExF7QO41X2A2SL8UXDNP99GY7U9" localSheetId="9" hidden="1">#REF!</definedName>
    <definedName name="BExF7QO41X2A2SL8UXDNP99GY7U9" localSheetId="8" hidden="1">#REF!</definedName>
    <definedName name="BExF7QO41X2A2SL8UXDNP99GY7U9" localSheetId="7" hidden="1">#REF!</definedName>
    <definedName name="BExF7QO41X2A2SL8UXDNP99GY7U9" localSheetId="6" hidden="1">#REF!</definedName>
    <definedName name="BExF7QO41X2A2SL8UXDNP99GY7U9" localSheetId="3" hidden="1">#REF!</definedName>
    <definedName name="BExF7QO41X2A2SL8UXDNP99GY7U9" localSheetId="1" hidden="1">#REF!</definedName>
    <definedName name="BExF7QO41X2A2SL8UXDNP99GY7U9" hidden="1">#REF!</definedName>
    <definedName name="BExF7QYWRJ8S4SID84VVXH3TN7X8" localSheetId="16" hidden="1">#REF!</definedName>
    <definedName name="BExF7QYWRJ8S4SID84VVXH3TN7X8" localSheetId="15" hidden="1">#REF!</definedName>
    <definedName name="BExF7QYWRJ8S4SID84VVXH3TN7X8" localSheetId="14" hidden="1">#REF!</definedName>
    <definedName name="BExF7QYWRJ8S4SID84VVXH3TN7X8" localSheetId="13" hidden="1">#REF!</definedName>
    <definedName name="BExF7QYWRJ8S4SID84VVXH3TN7X8" localSheetId="12" hidden="1">#REF!</definedName>
    <definedName name="BExF7QYWRJ8S4SID84VVXH3TN7X8" localSheetId="11" hidden="1">#REF!</definedName>
    <definedName name="BExF7QYWRJ8S4SID84VVXH3TN7X8" localSheetId="10" hidden="1">#REF!</definedName>
    <definedName name="BExF7QYWRJ8S4SID84VVXH3TN7X8" localSheetId="9" hidden="1">#REF!</definedName>
    <definedName name="BExF7QYWRJ8S4SID84VVXH3TN7X8" localSheetId="8" hidden="1">#REF!</definedName>
    <definedName name="BExF7QYWRJ8S4SID84VVXH3TN7X8" localSheetId="7" hidden="1">#REF!</definedName>
    <definedName name="BExF7QYWRJ8S4SID84VVXH3TN7X8" localSheetId="6" hidden="1">#REF!</definedName>
    <definedName name="BExF7QYWRJ8S4SID84VVXH3TN7X8" localSheetId="3" hidden="1">#REF!</definedName>
    <definedName name="BExF7QYWRJ8S4SID84VVXH3TN7X8" localSheetId="1" hidden="1">#REF!</definedName>
    <definedName name="BExF7QYWRJ8S4SID84VVXH3TN7X8" hidden="1">#REF!</definedName>
    <definedName name="BExF81GI8B8WBHXFTET68A9358BR" localSheetId="16" hidden="1">#REF!</definedName>
    <definedName name="BExF81GI8B8WBHXFTET68A9358BR" localSheetId="15" hidden="1">#REF!</definedName>
    <definedName name="BExF81GI8B8WBHXFTET68A9358BR" localSheetId="14" hidden="1">#REF!</definedName>
    <definedName name="BExF81GI8B8WBHXFTET68A9358BR" localSheetId="13" hidden="1">#REF!</definedName>
    <definedName name="BExF81GI8B8WBHXFTET68A9358BR" localSheetId="12" hidden="1">#REF!</definedName>
    <definedName name="BExF81GI8B8WBHXFTET68A9358BR" localSheetId="11" hidden="1">#REF!</definedName>
    <definedName name="BExF81GI8B8WBHXFTET68A9358BR" localSheetId="10" hidden="1">#REF!</definedName>
    <definedName name="BExF81GI8B8WBHXFTET68A9358BR" localSheetId="9" hidden="1">#REF!</definedName>
    <definedName name="BExF81GI8B8WBHXFTET68A9358BR" localSheetId="8" hidden="1">#REF!</definedName>
    <definedName name="BExF81GI8B8WBHXFTET68A9358BR" localSheetId="7" hidden="1">#REF!</definedName>
    <definedName name="BExF81GI8B8WBHXFTET68A9358BR" localSheetId="6" hidden="1">#REF!</definedName>
    <definedName name="BExF81GI8B8WBHXFTET68A9358BR" localSheetId="3" hidden="1">#REF!</definedName>
    <definedName name="BExF81GI8B8WBHXFTET68A9358BR" localSheetId="1" hidden="1">#REF!</definedName>
    <definedName name="BExF81GI8B8WBHXFTET68A9358BR" hidden="1">#REF!</definedName>
    <definedName name="BExGKN1EUJWHOYSSFY4XX6T9QVV5" localSheetId="16" hidden="1">#REF!</definedName>
    <definedName name="BExGKN1EUJWHOYSSFY4XX6T9QVV5" localSheetId="15" hidden="1">#REF!</definedName>
    <definedName name="BExGKN1EUJWHOYSSFY4XX6T9QVV5" localSheetId="14" hidden="1">#REF!</definedName>
    <definedName name="BExGKN1EUJWHOYSSFY4XX6T9QVV5" localSheetId="13" hidden="1">#REF!</definedName>
    <definedName name="BExGKN1EUJWHOYSSFY4XX6T9QVV5" localSheetId="12" hidden="1">#REF!</definedName>
    <definedName name="BExGKN1EUJWHOYSSFY4XX6T9QVV5" localSheetId="11" hidden="1">#REF!</definedName>
    <definedName name="BExGKN1EUJWHOYSSFY4XX6T9QVV5" localSheetId="10" hidden="1">#REF!</definedName>
    <definedName name="BExGKN1EUJWHOYSSFY4XX6T9QVV5" localSheetId="9" hidden="1">#REF!</definedName>
    <definedName name="BExGKN1EUJWHOYSSFY4XX6T9QVV5" localSheetId="8" hidden="1">#REF!</definedName>
    <definedName name="BExGKN1EUJWHOYSSFY4XX6T9QVV5" localSheetId="7" hidden="1">#REF!</definedName>
    <definedName name="BExGKN1EUJWHOYSSFY4XX6T9QVV5" localSheetId="6" hidden="1">#REF!</definedName>
    <definedName name="BExGKN1EUJWHOYSSFY4XX6T9QVV5" localSheetId="3" hidden="1">#REF!</definedName>
    <definedName name="BExGKN1EUJWHOYSSFY4XX6T9QVV5" localSheetId="1" hidden="1">#REF!</definedName>
    <definedName name="BExGKN1EUJWHOYSSFY4XX6T9QVV5" hidden="1">#REF!</definedName>
    <definedName name="BExGL97US0Y3KXXASUTVR26XLT70" localSheetId="16" hidden="1">#REF!</definedName>
    <definedName name="BExGL97US0Y3KXXASUTVR26XLT70" localSheetId="15" hidden="1">#REF!</definedName>
    <definedName name="BExGL97US0Y3KXXASUTVR26XLT70" localSheetId="14" hidden="1">#REF!</definedName>
    <definedName name="BExGL97US0Y3KXXASUTVR26XLT70" localSheetId="13" hidden="1">#REF!</definedName>
    <definedName name="BExGL97US0Y3KXXASUTVR26XLT70" localSheetId="12" hidden="1">#REF!</definedName>
    <definedName name="BExGL97US0Y3KXXASUTVR26XLT70" localSheetId="11" hidden="1">#REF!</definedName>
    <definedName name="BExGL97US0Y3KXXASUTVR26XLT70" localSheetId="10" hidden="1">#REF!</definedName>
    <definedName name="BExGL97US0Y3KXXASUTVR26XLT70" localSheetId="9" hidden="1">#REF!</definedName>
    <definedName name="BExGL97US0Y3KXXASUTVR26XLT70" localSheetId="8" hidden="1">#REF!</definedName>
    <definedName name="BExGL97US0Y3KXXASUTVR26XLT70" localSheetId="7" hidden="1">#REF!</definedName>
    <definedName name="BExGL97US0Y3KXXASUTVR26XLT70" localSheetId="6" hidden="1">#REF!</definedName>
    <definedName name="BExGL97US0Y3KXXASUTVR26XLT70" localSheetId="3" hidden="1">#REF!</definedName>
    <definedName name="BExGL97US0Y3KXXASUTVR26XLT70" localSheetId="1" hidden="1">#REF!</definedName>
    <definedName name="BExGL97US0Y3KXXASUTVR26XLT70" hidden="1">#REF!</definedName>
    <definedName name="BExGL9TEJAX73AMCXKXTMRO9T6QA" localSheetId="16" hidden="1">#REF!</definedName>
    <definedName name="BExGL9TEJAX73AMCXKXTMRO9T6QA" localSheetId="15" hidden="1">#REF!</definedName>
    <definedName name="BExGL9TEJAX73AMCXKXTMRO9T6QA" localSheetId="14" hidden="1">#REF!</definedName>
    <definedName name="BExGL9TEJAX73AMCXKXTMRO9T6QA" localSheetId="13" hidden="1">#REF!</definedName>
    <definedName name="BExGL9TEJAX73AMCXKXTMRO9T6QA" localSheetId="12" hidden="1">#REF!</definedName>
    <definedName name="BExGL9TEJAX73AMCXKXTMRO9T6QA" localSheetId="11" hidden="1">#REF!</definedName>
    <definedName name="BExGL9TEJAX73AMCXKXTMRO9T6QA" localSheetId="10" hidden="1">#REF!</definedName>
    <definedName name="BExGL9TEJAX73AMCXKXTMRO9T6QA" localSheetId="9" hidden="1">#REF!</definedName>
    <definedName name="BExGL9TEJAX73AMCXKXTMRO9T6QA" localSheetId="8" hidden="1">#REF!</definedName>
    <definedName name="BExGL9TEJAX73AMCXKXTMRO9T6QA" localSheetId="7" hidden="1">#REF!</definedName>
    <definedName name="BExGL9TEJAX73AMCXKXTMRO9T6QA" localSheetId="6" hidden="1">#REF!</definedName>
    <definedName name="BExGL9TEJAX73AMCXKXTMRO9T6QA" localSheetId="3" hidden="1">#REF!</definedName>
    <definedName name="BExGL9TEJAX73AMCXKXTMRO9T6QA" localSheetId="1" hidden="1">#REF!</definedName>
    <definedName name="BExGL9TEJAX73AMCXKXTMRO9T6QA" hidden="1">#REF!</definedName>
    <definedName name="BExGLBM5GKGBJDTZSMMBZBAVQ7N1" localSheetId="16" hidden="1">#REF!</definedName>
    <definedName name="BExGLBM5GKGBJDTZSMMBZBAVQ7N1" localSheetId="15" hidden="1">#REF!</definedName>
    <definedName name="BExGLBM5GKGBJDTZSMMBZBAVQ7N1" localSheetId="14" hidden="1">#REF!</definedName>
    <definedName name="BExGLBM5GKGBJDTZSMMBZBAVQ7N1" localSheetId="13" hidden="1">#REF!</definedName>
    <definedName name="BExGLBM5GKGBJDTZSMMBZBAVQ7N1" localSheetId="12" hidden="1">#REF!</definedName>
    <definedName name="BExGLBM5GKGBJDTZSMMBZBAVQ7N1" localSheetId="11" hidden="1">#REF!</definedName>
    <definedName name="BExGLBM5GKGBJDTZSMMBZBAVQ7N1" localSheetId="10" hidden="1">#REF!</definedName>
    <definedName name="BExGLBM5GKGBJDTZSMMBZBAVQ7N1" localSheetId="9" hidden="1">#REF!</definedName>
    <definedName name="BExGLBM5GKGBJDTZSMMBZBAVQ7N1" localSheetId="8" hidden="1">#REF!</definedName>
    <definedName name="BExGLBM5GKGBJDTZSMMBZBAVQ7N1" localSheetId="7" hidden="1">#REF!</definedName>
    <definedName name="BExGLBM5GKGBJDTZSMMBZBAVQ7N1" localSheetId="6" hidden="1">#REF!</definedName>
    <definedName name="BExGLBM5GKGBJDTZSMMBZBAVQ7N1" localSheetId="3" hidden="1">#REF!</definedName>
    <definedName name="BExGLBM5GKGBJDTZSMMBZBAVQ7N1" localSheetId="1" hidden="1">#REF!</definedName>
    <definedName name="BExGLBM5GKGBJDTZSMMBZBAVQ7N1" hidden="1">#REF!</definedName>
    <definedName name="BExGLC7R4C33RO0PID97ZPPVCW4M" localSheetId="16" hidden="1">#REF!</definedName>
    <definedName name="BExGLC7R4C33RO0PID97ZPPVCW4M" localSheetId="15" hidden="1">#REF!</definedName>
    <definedName name="BExGLC7R4C33RO0PID97ZPPVCW4M" localSheetId="14" hidden="1">#REF!</definedName>
    <definedName name="BExGLC7R4C33RO0PID97ZPPVCW4M" localSheetId="13" hidden="1">#REF!</definedName>
    <definedName name="BExGLC7R4C33RO0PID97ZPPVCW4M" localSheetId="12" hidden="1">#REF!</definedName>
    <definedName name="BExGLC7R4C33RO0PID97ZPPVCW4M" localSheetId="11" hidden="1">#REF!</definedName>
    <definedName name="BExGLC7R4C33RO0PID97ZPPVCW4M" localSheetId="10" hidden="1">#REF!</definedName>
    <definedName name="BExGLC7R4C33RO0PID97ZPPVCW4M" localSheetId="9" hidden="1">#REF!</definedName>
    <definedName name="BExGLC7R4C33RO0PID97ZPPVCW4M" localSheetId="8" hidden="1">#REF!</definedName>
    <definedName name="BExGLC7R4C33RO0PID97ZPPVCW4M" localSheetId="7" hidden="1">#REF!</definedName>
    <definedName name="BExGLC7R4C33RO0PID97ZPPVCW4M" localSheetId="6" hidden="1">#REF!</definedName>
    <definedName name="BExGLC7R4C33RO0PID97ZPPVCW4M" localSheetId="3" hidden="1">#REF!</definedName>
    <definedName name="BExGLC7R4C33RO0PID97ZPPVCW4M" localSheetId="1" hidden="1">#REF!</definedName>
    <definedName name="BExGLC7R4C33RO0PID97ZPPVCW4M" hidden="1">#REF!</definedName>
    <definedName name="BExGLFIF7HCFSHNQHKEV6RY0WCO3" localSheetId="16" hidden="1">#REF!</definedName>
    <definedName name="BExGLFIF7HCFSHNQHKEV6RY0WCO3" localSheetId="15" hidden="1">#REF!</definedName>
    <definedName name="BExGLFIF7HCFSHNQHKEV6RY0WCO3" localSheetId="14" hidden="1">#REF!</definedName>
    <definedName name="BExGLFIF7HCFSHNQHKEV6RY0WCO3" localSheetId="13" hidden="1">#REF!</definedName>
    <definedName name="BExGLFIF7HCFSHNQHKEV6RY0WCO3" localSheetId="12" hidden="1">#REF!</definedName>
    <definedName name="BExGLFIF7HCFSHNQHKEV6RY0WCO3" localSheetId="11" hidden="1">#REF!</definedName>
    <definedName name="BExGLFIF7HCFSHNQHKEV6RY0WCO3" localSheetId="10" hidden="1">#REF!</definedName>
    <definedName name="BExGLFIF7HCFSHNQHKEV6RY0WCO3" localSheetId="9" hidden="1">#REF!</definedName>
    <definedName name="BExGLFIF7HCFSHNQHKEV6RY0WCO3" localSheetId="8" hidden="1">#REF!</definedName>
    <definedName name="BExGLFIF7HCFSHNQHKEV6RY0WCO3" localSheetId="7" hidden="1">#REF!</definedName>
    <definedName name="BExGLFIF7HCFSHNQHKEV6RY0WCO3" localSheetId="6" hidden="1">#REF!</definedName>
    <definedName name="BExGLFIF7HCFSHNQHKEV6RY0WCO3" localSheetId="3" hidden="1">#REF!</definedName>
    <definedName name="BExGLFIF7HCFSHNQHKEV6RY0WCO3" localSheetId="1" hidden="1">#REF!</definedName>
    <definedName name="BExGLFIF7HCFSHNQHKEV6RY0WCO3" hidden="1">#REF!</definedName>
    <definedName name="BExGLPP9Z6SH15N8AV0F7H58S14K" localSheetId="16" hidden="1">#REF!</definedName>
    <definedName name="BExGLPP9Z6SH15N8AV0F7H58S14K" localSheetId="15" hidden="1">#REF!</definedName>
    <definedName name="BExGLPP9Z6SH15N8AV0F7H58S14K" localSheetId="14" hidden="1">#REF!</definedName>
    <definedName name="BExGLPP9Z6SH15N8AV0F7H58S14K" localSheetId="13" hidden="1">#REF!</definedName>
    <definedName name="BExGLPP9Z6SH15N8AV0F7H58S14K" localSheetId="12" hidden="1">#REF!</definedName>
    <definedName name="BExGLPP9Z6SH15N8AV0F7H58S14K" localSheetId="11" hidden="1">#REF!</definedName>
    <definedName name="BExGLPP9Z6SH15N8AV0F7H58S14K" localSheetId="10" hidden="1">#REF!</definedName>
    <definedName name="BExGLPP9Z6SH15N8AV0F7H58S14K" localSheetId="9" hidden="1">#REF!</definedName>
    <definedName name="BExGLPP9Z6SH15N8AV0F7H58S14K" localSheetId="8" hidden="1">#REF!</definedName>
    <definedName name="BExGLPP9Z6SH15N8AV0F7H58S14K" localSheetId="7" hidden="1">#REF!</definedName>
    <definedName name="BExGLPP9Z6SH15N8AV0F7H58S14K" localSheetId="6" hidden="1">#REF!</definedName>
    <definedName name="BExGLPP9Z6SH15N8AV0F7H58S14K" localSheetId="3" hidden="1">#REF!</definedName>
    <definedName name="BExGLPP9Z6SH15N8AV0F7H58S14K" localSheetId="1" hidden="1">#REF!</definedName>
    <definedName name="BExGLPP9Z6SH15N8AV0F7H58S14K" hidden="1">#REF!</definedName>
    <definedName name="BExGLQATG820J44V2O4JEICPUUTR" localSheetId="16" hidden="1">#REF!</definedName>
    <definedName name="BExGLQATG820J44V2O4JEICPUUTR" localSheetId="15" hidden="1">#REF!</definedName>
    <definedName name="BExGLQATG820J44V2O4JEICPUUTR" localSheetId="14" hidden="1">#REF!</definedName>
    <definedName name="BExGLQATG820J44V2O4JEICPUUTR" localSheetId="13" hidden="1">#REF!</definedName>
    <definedName name="BExGLQATG820J44V2O4JEICPUUTR" localSheetId="12" hidden="1">#REF!</definedName>
    <definedName name="BExGLQATG820J44V2O4JEICPUUTR" localSheetId="11" hidden="1">#REF!</definedName>
    <definedName name="BExGLQATG820J44V2O4JEICPUUTR" localSheetId="10" hidden="1">#REF!</definedName>
    <definedName name="BExGLQATG820J44V2O4JEICPUUTR" localSheetId="9" hidden="1">#REF!</definedName>
    <definedName name="BExGLQATG820J44V2O4JEICPUUTR" localSheetId="8" hidden="1">#REF!</definedName>
    <definedName name="BExGLQATG820J44V2O4JEICPUUTR" localSheetId="7" hidden="1">#REF!</definedName>
    <definedName name="BExGLQATG820J44V2O4JEICPUUTR" localSheetId="6" hidden="1">#REF!</definedName>
    <definedName name="BExGLQATG820J44V2O4JEICPUUTR" localSheetId="3" hidden="1">#REF!</definedName>
    <definedName name="BExGLQATG820J44V2O4JEICPUUTR" localSheetId="1" hidden="1">#REF!</definedName>
    <definedName name="BExGLQATG820J44V2O4JEICPUUTR" hidden="1">#REF!</definedName>
    <definedName name="BExGLTARRL0J772UD2TXEYAVPY6E" localSheetId="16" hidden="1">#REF!</definedName>
    <definedName name="BExGLTARRL0J772UD2TXEYAVPY6E" localSheetId="15" hidden="1">#REF!</definedName>
    <definedName name="BExGLTARRL0J772UD2TXEYAVPY6E" localSheetId="14" hidden="1">#REF!</definedName>
    <definedName name="BExGLTARRL0J772UD2TXEYAVPY6E" localSheetId="13" hidden="1">#REF!</definedName>
    <definedName name="BExGLTARRL0J772UD2TXEYAVPY6E" localSheetId="12" hidden="1">#REF!</definedName>
    <definedName name="BExGLTARRL0J772UD2TXEYAVPY6E" localSheetId="11" hidden="1">#REF!</definedName>
    <definedName name="BExGLTARRL0J772UD2TXEYAVPY6E" localSheetId="10" hidden="1">#REF!</definedName>
    <definedName name="BExGLTARRL0J772UD2TXEYAVPY6E" localSheetId="9" hidden="1">#REF!</definedName>
    <definedName name="BExGLTARRL0J772UD2TXEYAVPY6E" localSheetId="8" hidden="1">#REF!</definedName>
    <definedName name="BExGLTARRL0J772UD2TXEYAVPY6E" localSheetId="7" hidden="1">#REF!</definedName>
    <definedName name="BExGLTARRL0J772UD2TXEYAVPY6E" localSheetId="6" hidden="1">#REF!</definedName>
    <definedName name="BExGLTARRL0J772UD2TXEYAVPY6E" localSheetId="3" hidden="1">#REF!</definedName>
    <definedName name="BExGLTARRL0J772UD2TXEYAVPY6E" localSheetId="1" hidden="1">#REF!</definedName>
    <definedName name="BExGLTARRL0J772UD2TXEYAVPY6E" hidden="1">#REF!</definedName>
    <definedName name="BExGLYE6RZTAAWHJBG2QFJPTDS2Q" localSheetId="16" hidden="1">#REF!</definedName>
    <definedName name="BExGLYE6RZTAAWHJBG2QFJPTDS2Q" localSheetId="15" hidden="1">#REF!</definedName>
    <definedName name="BExGLYE6RZTAAWHJBG2QFJPTDS2Q" localSheetId="14" hidden="1">#REF!</definedName>
    <definedName name="BExGLYE6RZTAAWHJBG2QFJPTDS2Q" localSheetId="13" hidden="1">#REF!</definedName>
    <definedName name="BExGLYE6RZTAAWHJBG2QFJPTDS2Q" localSheetId="12" hidden="1">#REF!</definedName>
    <definedName name="BExGLYE6RZTAAWHJBG2QFJPTDS2Q" localSheetId="11" hidden="1">#REF!</definedName>
    <definedName name="BExGLYE6RZTAAWHJBG2QFJPTDS2Q" localSheetId="10" hidden="1">#REF!</definedName>
    <definedName name="BExGLYE6RZTAAWHJBG2QFJPTDS2Q" localSheetId="9" hidden="1">#REF!</definedName>
    <definedName name="BExGLYE6RZTAAWHJBG2QFJPTDS2Q" localSheetId="8" hidden="1">#REF!</definedName>
    <definedName name="BExGLYE6RZTAAWHJBG2QFJPTDS2Q" localSheetId="7" hidden="1">#REF!</definedName>
    <definedName name="BExGLYE6RZTAAWHJBG2QFJPTDS2Q" localSheetId="6" hidden="1">#REF!</definedName>
    <definedName name="BExGLYE6RZTAAWHJBG2QFJPTDS2Q" localSheetId="3" hidden="1">#REF!</definedName>
    <definedName name="BExGLYE6RZTAAWHJBG2QFJPTDS2Q" localSheetId="1" hidden="1">#REF!</definedName>
    <definedName name="BExGLYE6RZTAAWHJBG2QFJPTDS2Q" hidden="1">#REF!</definedName>
    <definedName name="BExGM4DZ65OAQP7MA4LN6QMYZOFF" localSheetId="16" hidden="1">#REF!</definedName>
    <definedName name="BExGM4DZ65OAQP7MA4LN6QMYZOFF" localSheetId="15" hidden="1">#REF!</definedName>
    <definedName name="BExGM4DZ65OAQP7MA4LN6QMYZOFF" localSheetId="14" hidden="1">#REF!</definedName>
    <definedName name="BExGM4DZ65OAQP7MA4LN6QMYZOFF" localSheetId="13" hidden="1">#REF!</definedName>
    <definedName name="BExGM4DZ65OAQP7MA4LN6QMYZOFF" localSheetId="12" hidden="1">#REF!</definedName>
    <definedName name="BExGM4DZ65OAQP7MA4LN6QMYZOFF" localSheetId="11" hidden="1">#REF!</definedName>
    <definedName name="BExGM4DZ65OAQP7MA4LN6QMYZOFF" localSheetId="10" hidden="1">#REF!</definedName>
    <definedName name="BExGM4DZ65OAQP7MA4LN6QMYZOFF" localSheetId="9" hidden="1">#REF!</definedName>
    <definedName name="BExGM4DZ65OAQP7MA4LN6QMYZOFF" localSheetId="8" hidden="1">#REF!</definedName>
    <definedName name="BExGM4DZ65OAQP7MA4LN6QMYZOFF" localSheetId="7" hidden="1">#REF!</definedName>
    <definedName name="BExGM4DZ65OAQP7MA4LN6QMYZOFF" localSheetId="6" hidden="1">#REF!</definedName>
    <definedName name="BExGM4DZ65OAQP7MA4LN6QMYZOFF" localSheetId="3" hidden="1">#REF!</definedName>
    <definedName name="BExGM4DZ65OAQP7MA4LN6QMYZOFF" localSheetId="1" hidden="1">#REF!</definedName>
    <definedName name="BExGM4DZ65OAQP7MA4LN6QMYZOFF" hidden="1">#REF!</definedName>
    <definedName name="BExGMCXCWEC9XNUOEMZ61TMI6CUO" localSheetId="16" hidden="1">#REF!</definedName>
    <definedName name="BExGMCXCWEC9XNUOEMZ61TMI6CUO" localSheetId="15" hidden="1">#REF!</definedName>
    <definedName name="BExGMCXCWEC9XNUOEMZ61TMI6CUO" localSheetId="14" hidden="1">#REF!</definedName>
    <definedName name="BExGMCXCWEC9XNUOEMZ61TMI6CUO" localSheetId="13" hidden="1">#REF!</definedName>
    <definedName name="BExGMCXCWEC9XNUOEMZ61TMI6CUO" localSheetId="12" hidden="1">#REF!</definedName>
    <definedName name="BExGMCXCWEC9XNUOEMZ61TMI6CUO" localSheetId="11" hidden="1">#REF!</definedName>
    <definedName name="BExGMCXCWEC9XNUOEMZ61TMI6CUO" localSheetId="10" hidden="1">#REF!</definedName>
    <definedName name="BExGMCXCWEC9XNUOEMZ61TMI6CUO" localSheetId="9" hidden="1">#REF!</definedName>
    <definedName name="BExGMCXCWEC9XNUOEMZ61TMI6CUO" localSheetId="8" hidden="1">#REF!</definedName>
    <definedName name="BExGMCXCWEC9XNUOEMZ61TMI6CUO" localSheetId="7" hidden="1">#REF!</definedName>
    <definedName name="BExGMCXCWEC9XNUOEMZ61TMI6CUO" localSheetId="6" hidden="1">#REF!</definedName>
    <definedName name="BExGMCXCWEC9XNUOEMZ61TMI6CUO" localSheetId="3" hidden="1">#REF!</definedName>
    <definedName name="BExGMCXCWEC9XNUOEMZ61TMI6CUO" localSheetId="1" hidden="1">#REF!</definedName>
    <definedName name="BExGMCXCWEC9XNUOEMZ61TMI6CUO" hidden="1">#REF!</definedName>
    <definedName name="BExGMJDGIH0MEPC2TUSFUCY2ROTB" localSheetId="16" hidden="1">#REF!</definedName>
    <definedName name="BExGMJDGIH0MEPC2TUSFUCY2ROTB" localSheetId="15" hidden="1">#REF!</definedName>
    <definedName name="BExGMJDGIH0MEPC2TUSFUCY2ROTB" localSheetId="14" hidden="1">#REF!</definedName>
    <definedName name="BExGMJDGIH0MEPC2TUSFUCY2ROTB" localSheetId="13" hidden="1">#REF!</definedName>
    <definedName name="BExGMJDGIH0MEPC2TUSFUCY2ROTB" localSheetId="12" hidden="1">#REF!</definedName>
    <definedName name="BExGMJDGIH0MEPC2TUSFUCY2ROTB" localSheetId="11" hidden="1">#REF!</definedName>
    <definedName name="BExGMJDGIH0MEPC2TUSFUCY2ROTB" localSheetId="10" hidden="1">#REF!</definedName>
    <definedName name="BExGMJDGIH0MEPC2TUSFUCY2ROTB" localSheetId="9" hidden="1">#REF!</definedName>
    <definedName name="BExGMJDGIH0MEPC2TUSFUCY2ROTB" localSheetId="8" hidden="1">#REF!</definedName>
    <definedName name="BExGMJDGIH0MEPC2TUSFUCY2ROTB" localSheetId="7" hidden="1">#REF!</definedName>
    <definedName name="BExGMJDGIH0MEPC2TUSFUCY2ROTB" localSheetId="6" hidden="1">#REF!</definedName>
    <definedName name="BExGMJDGIH0MEPC2TUSFUCY2ROTB" localSheetId="3" hidden="1">#REF!</definedName>
    <definedName name="BExGMJDGIH0MEPC2TUSFUCY2ROTB" localSheetId="1" hidden="1">#REF!</definedName>
    <definedName name="BExGMJDGIH0MEPC2TUSFUCY2ROTB" hidden="1">#REF!</definedName>
    <definedName name="BExGMKPW2HPKN0M0XKF3AZ8YP0D6" localSheetId="16" hidden="1">#REF!</definedName>
    <definedName name="BExGMKPW2HPKN0M0XKF3AZ8YP0D6" localSheetId="15" hidden="1">#REF!</definedName>
    <definedName name="BExGMKPW2HPKN0M0XKF3AZ8YP0D6" localSheetId="14" hidden="1">#REF!</definedName>
    <definedName name="BExGMKPW2HPKN0M0XKF3AZ8YP0D6" localSheetId="13" hidden="1">#REF!</definedName>
    <definedName name="BExGMKPW2HPKN0M0XKF3AZ8YP0D6" localSheetId="12" hidden="1">#REF!</definedName>
    <definedName name="BExGMKPW2HPKN0M0XKF3AZ8YP0D6" localSheetId="11" hidden="1">#REF!</definedName>
    <definedName name="BExGMKPW2HPKN0M0XKF3AZ8YP0D6" localSheetId="10" hidden="1">#REF!</definedName>
    <definedName name="BExGMKPW2HPKN0M0XKF3AZ8YP0D6" localSheetId="9" hidden="1">#REF!</definedName>
    <definedName name="BExGMKPW2HPKN0M0XKF3AZ8YP0D6" localSheetId="8" hidden="1">#REF!</definedName>
    <definedName name="BExGMKPW2HPKN0M0XKF3AZ8YP0D6" localSheetId="7" hidden="1">#REF!</definedName>
    <definedName name="BExGMKPW2HPKN0M0XKF3AZ8YP0D6" localSheetId="6" hidden="1">#REF!</definedName>
    <definedName name="BExGMKPW2HPKN0M0XKF3AZ8YP0D6" localSheetId="3" hidden="1">#REF!</definedName>
    <definedName name="BExGMKPW2HPKN0M0XKF3AZ8YP0D6" localSheetId="1" hidden="1">#REF!</definedName>
    <definedName name="BExGMKPW2HPKN0M0XKF3AZ8YP0D6" hidden="1">#REF!</definedName>
    <definedName name="BExGMOGUOL3NATNV0TIZH2J6DLLD" localSheetId="16" hidden="1">#REF!</definedName>
    <definedName name="BExGMOGUOL3NATNV0TIZH2J6DLLD" localSheetId="15" hidden="1">#REF!</definedName>
    <definedName name="BExGMOGUOL3NATNV0TIZH2J6DLLD" localSheetId="14" hidden="1">#REF!</definedName>
    <definedName name="BExGMOGUOL3NATNV0TIZH2J6DLLD" localSheetId="13" hidden="1">#REF!</definedName>
    <definedName name="BExGMOGUOL3NATNV0TIZH2J6DLLD" localSheetId="12" hidden="1">#REF!</definedName>
    <definedName name="BExGMOGUOL3NATNV0TIZH2J6DLLD" localSheetId="11" hidden="1">#REF!</definedName>
    <definedName name="BExGMOGUOL3NATNV0TIZH2J6DLLD" localSheetId="10" hidden="1">#REF!</definedName>
    <definedName name="BExGMOGUOL3NATNV0TIZH2J6DLLD" localSheetId="9" hidden="1">#REF!</definedName>
    <definedName name="BExGMOGUOL3NATNV0TIZH2J6DLLD" localSheetId="8" hidden="1">#REF!</definedName>
    <definedName name="BExGMOGUOL3NATNV0TIZH2J6DLLD" localSheetId="7" hidden="1">#REF!</definedName>
    <definedName name="BExGMOGUOL3NATNV0TIZH2J6DLLD" localSheetId="6" hidden="1">#REF!</definedName>
    <definedName name="BExGMOGUOL3NATNV0TIZH2J6DLLD" localSheetId="3" hidden="1">#REF!</definedName>
    <definedName name="BExGMOGUOL3NATNV0TIZH2J6DLLD" localSheetId="1" hidden="1">#REF!</definedName>
    <definedName name="BExGMOGUOL3NATNV0TIZH2J6DLLD" hidden="1">#REF!</definedName>
    <definedName name="BExGMP2F175LGL6QVSJGP6GKYHHA" localSheetId="16" hidden="1">#REF!</definedName>
    <definedName name="BExGMP2F175LGL6QVSJGP6GKYHHA" localSheetId="15" hidden="1">#REF!</definedName>
    <definedName name="BExGMP2F175LGL6QVSJGP6GKYHHA" localSheetId="14" hidden="1">#REF!</definedName>
    <definedName name="BExGMP2F175LGL6QVSJGP6GKYHHA" localSheetId="13" hidden="1">#REF!</definedName>
    <definedName name="BExGMP2F175LGL6QVSJGP6GKYHHA" localSheetId="12" hidden="1">#REF!</definedName>
    <definedName name="BExGMP2F175LGL6QVSJGP6GKYHHA" localSheetId="11" hidden="1">#REF!</definedName>
    <definedName name="BExGMP2F175LGL6QVSJGP6GKYHHA" localSheetId="10" hidden="1">#REF!</definedName>
    <definedName name="BExGMP2F175LGL6QVSJGP6GKYHHA" localSheetId="9" hidden="1">#REF!</definedName>
    <definedName name="BExGMP2F175LGL6QVSJGP6GKYHHA" localSheetId="8" hidden="1">#REF!</definedName>
    <definedName name="BExGMP2F175LGL6QVSJGP6GKYHHA" localSheetId="7" hidden="1">#REF!</definedName>
    <definedName name="BExGMP2F175LGL6QVSJGP6GKYHHA" localSheetId="6" hidden="1">#REF!</definedName>
    <definedName name="BExGMP2F175LGL6QVSJGP6GKYHHA" localSheetId="3" hidden="1">#REF!</definedName>
    <definedName name="BExGMP2F175LGL6QVSJGP6GKYHHA" localSheetId="1" hidden="1">#REF!</definedName>
    <definedName name="BExGMP2F175LGL6QVSJGP6GKYHHA" hidden="1">#REF!</definedName>
    <definedName name="BExGMPIIP8GKML2VVA8OEFL43NCS" localSheetId="16" hidden="1">#REF!</definedName>
    <definedName name="BExGMPIIP8GKML2VVA8OEFL43NCS" localSheetId="15" hidden="1">#REF!</definedName>
    <definedName name="BExGMPIIP8GKML2VVA8OEFL43NCS" localSheetId="14" hidden="1">#REF!</definedName>
    <definedName name="BExGMPIIP8GKML2VVA8OEFL43NCS" localSheetId="13" hidden="1">#REF!</definedName>
    <definedName name="BExGMPIIP8GKML2VVA8OEFL43NCS" localSheetId="12" hidden="1">#REF!</definedName>
    <definedName name="BExGMPIIP8GKML2VVA8OEFL43NCS" localSheetId="11" hidden="1">#REF!</definedName>
    <definedName name="BExGMPIIP8GKML2VVA8OEFL43NCS" localSheetId="10" hidden="1">#REF!</definedName>
    <definedName name="BExGMPIIP8GKML2VVA8OEFL43NCS" localSheetId="9" hidden="1">#REF!</definedName>
    <definedName name="BExGMPIIP8GKML2VVA8OEFL43NCS" localSheetId="8" hidden="1">#REF!</definedName>
    <definedName name="BExGMPIIP8GKML2VVA8OEFL43NCS" localSheetId="7" hidden="1">#REF!</definedName>
    <definedName name="BExGMPIIP8GKML2VVA8OEFL43NCS" localSheetId="6" hidden="1">#REF!</definedName>
    <definedName name="BExGMPIIP8GKML2VVA8OEFL43NCS" localSheetId="3" hidden="1">#REF!</definedName>
    <definedName name="BExGMPIIP8GKML2VVA8OEFL43NCS" localSheetId="1" hidden="1">#REF!</definedName>
    <definedName name="BExGMPIIP8GKML2VVA8OEFL43NCS" hidden="1">#REF!</definedName>
    <definedName name="BExGMZ3SRIXLXMWBVOXXV3M4U4YL" localSheetId="16" hidden="1">#REF!</definedName>
    <definedName name="BExGMZ3SRIXLXMWBVOXXV3M4U4YL" localSheetId="15" hidden="1">#REF!</definedName>
    <definedName name="BExGMZ3SRIXLXMWBVOXXV3M4U4YL" localSheetId="14" hidden="1">#REF!</definedName>
    <definedName name="BExGMZ3SRIXLXMWBVOXXV3M4U4YL" localSheetId="13" hidden="1">#REF!</definedName>
    <definedName name="BExGMZ3SRIXLXMWBVOXXV3M4U4YL" localSheetId="12" hidden="1">#REF!</definedName>
    <definedName name="BExGMZ3SRIXLXMWBVOXXV3M4U4YL" localSheetId="11" hidden="1">#REF!</definedName>
    <definedName name="BExGMZ3SRIXLXMWBVOXXV3M4U4YL" localSheetId="10" hidden="1">#REF!</definedName>
    <definedName name="BExGMZ3SRIXLXMWBVOXXV3M4U4YL" localSheetId="9" hidden="1">#REF!</definedName>
    <definedName name="BExGMZ3SRIXLXMWBVOXXV3M4U4YL" localSheetId="8" hidden="1">#REF!</definedName>
    <definedName name="BExGMZ3SRIXLXMWBVOXXV3M4U4YL" localSheetId="7" hidden="1">#REF!</definedName>
    <definedName name="BExGMZ3SRIXLXMWBVOXXV3M4U4YL" localSheetId="6" hidden="1">#REF!</definedName>
    <definedName name="BExGMZ3SRIXLXMWBVOXXV3M4U4YL" localSheetId="3" hidden="1">#REF!</definedName>
    <definedName name="BExGMZ3SRIXLXMWBVOXXV3M4U4YL" localSheetId="1" hidden="1">#REF!</definedName>
    <definedName name="BExGMZ3SRIXLXMWBVOXXV3M4U4YL" hidden="1">#REF!</definedName>
    <definedName name="BExGMZ3UBN48IXU1ZEFYECEMZ1IM" localSheetId="16" hidden="1">#REF!</definedName>
    <definedName name="BExGMZ3UBN48IXU1ZEFYECEMZ1IM" localSheetId="15" hidden="1">#REF!</definedName>
    <definedName name="BExGMZ3UBN48IXU1ZEFYECEMZ1IM" localSheetId="14" hidden="1">#REF!</definedName>
    <definedName name="BExGMZ3UBN48IXU1ZEFYECEMZ1IM" localSheetId="13" hidden="1">#REF!</definedName>
    <definedName name="BExGMZ3UBN48IXU1ZEFYECEMZ1IM" localSheetId="12" hidden="1">#REF!</definedName>
    <definedName name="BExGMZ3UBN48IXU1ZEFYECEMZ1IM" localSheetId="11" hidden="1">#REF!</definedName>
    <definedName name="BExGMZ3UBN48IXU1ZEFYECEMZ1IM" localSheetId="10" hidden="1">#REF!</definedName>
    <definedName name="BExGMZ3UBN48IXU1ZEFYECEMZ1IM" localSheetId="9" hidden="1">#REF!</definedName>
    <definedName name="BExGMZ3UBN48IXU1ZEFYECEMZ1IM" localSheetId="8" hidden="1">#REF!</definedName>
    <definedName name="BExGMZ3UBN48IXU1ZEFYECEMZ1IM" localSheetId="7" hidden="1">#REF!</definedName>
    <definedName name="BExGMZ3UBN48IXU1ZEFYECEMZ1IM" localSheetId="6" hidden="1">#REF!</definedName>
    <definedName name="BExGMZ3UBN48IXU1ZEFYECEMZ1IM" localSheetId="3" hidden="1">#REF!</definedName>
    <definedName name="BExGMZ3UBN48IXU1ZEFYECEMZ1IM" localSheetId="1" hidden="1">#REF!</definedName>
    <definedName name="BExGMZ3UBN48IXU1ZEFYECEMZ1IM" hidden="1">#REF!</definedName>
    <definedName name="BExGN4I0QATXNZCLZJM1KH1OIJQH" localSheetId="16" hidden="1">#REF!</definedName>
    <definedName name="BExGN4I0QATXNZCLZJM1KH1OIJQH" localSheetId="15" hidden="1">#REF!</definedName>
    <definedName name="BExGN4I0QATXNZCLZJM1KH1OIJQH" localSheetId="14" hidden="1">#REF!</definedName>
    <definedName name="BExGN4I0QATXNZCLZJM1KH1OIJQH" localSheetId="13" hidden="1">#REF!</definedName>
    <definedName name="BExGN4I0QATXNZCLZJM1KH1OIJQH" localSheetId="12" hidden="1">#REF!</definedName>
    <definedName name="BExGN4I0QATXNZCLZJM1KH1OIJQH" localSheetId="11" hidden="1">#REF!</definedName>
    <definedName name="BExGN4I0QATXNZCLZJM1KH1OIJQH" localSheetId="10" hidden="1">#REF!</definedName>
    <definedName name="BExGN4I0QATXNZCLZJM1KH1OIJQH" localSheetId="9" hidden="1">#REF!</definedName>
    <definedName name="BExGN4I0QATXNZCLZJM1KH1OIJQH" localSheetId="8" hidden="1">#REF!</definedName>
    <definedName name="BExGN4I0QATXNZCLZJM1KH1OIJQH" localSheetId="7" hidden="1">#REF!</definedName>
    <definedName name="BExGN4I0QATXNZCLZJM1KH1OIJQH" localSheetId="6" hidden="1">#REF!</definedName>
    <definedName name="BExGN4I0QATXNZCLZJM1KH1OIJQH" localSheetId="3" hidden="1">#REF!</definedName>
    <definedName name="BExGN4I0QATXNZCLZJM1KH1OIJQH" localSheetId="1" hidden="1">#REF!</definedName>
    <definedName name="BExGN4I0QATXNZCLZJM1KH1OIJQH" hidden="1">#REF!</definedName>
    <definedName name="BExGN9FZ2RWCMSY1YOBJKZMNIM9R" localSheetId="16" hidden="1">#REF!</definedName>
    <definedName name="BExGN9FZ2RWCMSY1YOBJKZMNIM9R" localSheetId="15" hidden="1">#REF!</definedName>
    <definedName name="BExGN9FZ2RWCMSY1YOBJKZMNIM9R" localSheetId="14" hidden="1">#REF!</definedName>
    <definedName name="BExGN9FZ2RWCMSY1YOBJKZMNIM9R" localSheetId="13" hidden="1">#REF!</definedName>
    <definedName name="BExGN9FZ2RWCMSY1YOBJKZMNIM9R" localSheetId="12" hidden="1">#REF!</definedName>
    <definedName name="BExGN9FZ2RWCMSY1YOBJKZMNIM9R" localSheetId="11" hidden="1">#REF!</definedName>
    <definedName name="BExGN9FZ2RWCMSY1YOBJKZMNIM9R" localSheetId="10" hidden="1">#REF!</definedName>
    <definedName name="BExGN9FZ2RWCMSY1YOBJKZMNIM9R" localSheetId="9" hidden="1">#REF!</definedName>
    <definedName name="BExGN9FZ2RWCMSY1YOBJKZMNIM9R" localSheetId="8" hidden="1">#REF!</definedName>
    <definedName name="BExGN9FZ2RWCMSY1YOBJKZMNIM9R" localSheetId="7" hidden="1">#REF!</definedName>
    <definedName name="BExGN9FZ2RWCMSY1YOBJKZMNIM9R" localSheetId="6" hidden="1">#REF!</definedName>
    <definedName name="BExGN9FZ2RWCMSY1YOBJKZMNIM9R" localSheetId="3" hidden="1">#REF!</definedName>
    <definedName name="BExGN9FZ2RWCMSY1YOBJKZMNIM9R" localSheetId="1" hidden="1">#REF!</definedName>
    <definedName name="BExGN9FZ2RWCMSY1YOBJKZMNIM9R" hidden="1">#REF!</definedName>
    <definedName name="BExGNDSIMTHOCXXG6QOGR6DA8SGG" localSheetId="16" hidden="1">#REF!</definedName>
    <definedName name="BExGNDSIMTHOCXXG6QOGR6DA8SGG" localSheetId="15" hidden="1">#REF!</definedName>
    <definedName name="BExGNDSIMTHOCXXG6QOGR6DA8SGG" localSheetId="14" hidden="1">#REF!</definedName>
    <definedName name="BExGNDSIMTHOCXXG6QOGR6DA8SGG" localSheetId="13" hidden="1">#REF!</definedName>
    <definedName name="BExGNDSIMTHOCXXG6QOGR6DA8SGG" localSheetId="12" hidden="1">#REF!</definedName>
    <definedName name="BExGNDSIMTHOCXXG6QOGR6DA8SGG" localSheetId="11" hidden="1">#REF!</definedName>
    <definedName name="BExGNDSIMTHOCXXG6QOGR6DA8SGG" localSheetId="10" hidden="1">#REF!</definedName>
    <definedName name="BExGNDSIMTHOCXXG6QOGR6DA8SGG" localSheetId="9" hidden="1">#REF!</definedName>
    <definedName name="BExGNDSIMTHOCXXG6QOGR6DA8SGG" localSheetId="8" hidden="1">#REF!</definedName>
    <definedName name="BExGNDSIMTHOCXXG6QOGR6DA8SGG" localSheetId="7" hidden="1">#REF!</definedName>
    <definedName name="BExGNDSIMTHOCXXG6QOGR6DA8SGG" localSheetId="6" hidden="1">#REF!</definedName>
    <definedName name="BExGNDSIMTHOCXXG6QOGR6DA8SGG" localSheetId="3" hidden="1">#REF!</definedName>
    <definedName name="BExGNDSIMTHOCXXG6QOGR6DA8SGG" localSheetId="1" hidden="1">#REF!</definedName>
    <definedName name="BExGNDSIMTHOCXXG6QOGR6DA8SGG" hidden="1">#REF!</definedName>
    <definedName name="BExGNHOS7RBERG1J2M2HVGSRZL5G" localSheetId="16" hidden="1">#REF!</definedName>
    <definedName name="BExGNHOS7RBERG1J2M2HVGSRZL5G" localSheetId="15" hidden="1">#REF!</definedName>
    <definedName name="BExGNHOS7RBERG1J2M2HVGSRZL5G" localSheetId="14" hidden="1">#REF!</definedName>
    <definedName name="BExGNHOS7RBERG1J2M2HVGSRZL5G" localSheetId="13" hidden="1">#REF!</definedName>
    <definedName name="BExGNHOS7RBERG1J2M2HVGSRZL5G" localSheetId="12" hidden="1">#REF!</definedName>
    <definedName name="BExGNHOS7RBERG1J2M2HVGSRZL5G" localSheetId="11" hidden="1">#REF!</definedName>
    <definedName name="BExGNHOS7RBERG1J2M2HVGSRZL5G" localSheetId="10" hidden="1">#REF!</definedName>
    <definedName name="BExGNHOS7RBERG1J2M2HVGSRZL5G" localSheetId="9" hidden="1">#REF!</definedName>
    <definedName name="BExGNHOS7RBERG1J2M2HVGSRZL5G" localSheetId="8" hidden="1">#REF!</definedName>
    <definedName name="BExGNHOS7RBERG1J2M2HVGSRZL5G" localSheetId="7" hidden="1">#REF!</definedName>
    <definedName name="BExGNHOS7RBERG1J2M2HVGSRZL5G" localSheetId="6" hidden="1">#REF!</definedName>
    <definedName name="BExGNHOS7RBERG1J2M2HVGSRZL5G" localSheetId="3" hidden="1">#REF!</definedName>
    <definedName name="BExGNHOS7RBERG1J2M2HVGSRZL5G" localSheetId="1" hidden="1">#REF!</definedName>
    <definedName name="BExGNHOS7RBERG1J2M2HVGSRZL5G" hidden="1">#REF!</definedName>
    <definedName name="BExGNJ18W3Q55XAXY8XTFB80IVMV" localSheetId="16" hidden="1">#REF!</definedName>
    <definedName name="BExGNJ18W3Q55XAXY8XTFB80IVMV" localSheetId="15" hidden="1">#REF!</definedName>
    <definedName name="BExGNJ18W3Q55XAXY8XTFB80IVMV" localSheetId="14" hidden="1">#REF!</definedName>
    <definedName name="BExGNJ18W3Q55XAXY8XTFB80IVMV" localSheetId="13" hidden="1">#REF!</definedName>
    <definedName name="BExGNJ18W3Q55XAXY8XTFB80IVMV" localSheetId="12" hidden="1">#REF!</definedName>
    <definedName name="BExGNJ18W3Q55XAXY8XTFB80IVMV" localSheetId="11" hidden="1">#REF!</definedName>
    <definedName name="BExGNJ18W3Q55XAXY8XTFB80IVMV" localSheetId="10" hidden="1">#REF!</definedName>
    <definedName name="BExGNJ18W3Q55XAXY8XTFB80IVMV" localSheetId="9" hidden="1">#REF!</definedName>
    <definedName name="BExGNJ18W3Q55XAXY8XTFB80IVMV" localSheetId="8" hidden="1">#REF!</definedName>
    <definedName name="BExGNJ18W3Q55XAXY8XTFB80IVMV" localSheetId="7" hidden="1">#REF!</definedName>
    <definedName name="BExGNJ18W3Q55XAXY8XTFB80IVMV" localSheetId="6" hidden="1">#REF!</definedName>
    <definedName name="BExGNJ18W3Q55XAXY8XTFB80IVMV" localSheetId="3" hidden="1">#REF!</definedName>
    <definedName name="BExGNJ18W3Q55XAXY8XTFB80IVMV" localSheetId="1" hidden="1">#REF!</definedName>
    <definedName name="BExGNJ18W3Q55XAXY8XTFB80IVMV" hidden="1">#REF!</definedName>
    <definedName name="BExGNN2YQ9BDAZXT2GLCSAPXKIM7" localSheetId="16" hidden="1">#REF!</definedName>
    <definedName name="BExGNN2YQ9BDAZXT2GLCSAPXKIM7" localSheetId="15" hidden="1">#REF!</definedName>
    <definedName name="BExGNN2YQ9BDAZXT2GLCSAPXKIM7" localSheetId="14" hidden="1">#REF!</definedName>
    <definedName name="BExGNN2YQ9BDAZXT2GLCSAPXKIM7" localSheetId="13" hidden="1">#REF!</definedName>
    <definedName name="BExGNN2YQ9BDAZXT2GLCSAPXKIM7" localSheetId="12" hidden="1">#REF!</definedName>
    <definedName name="BExGNN2YQ9BDAZXT2GLCSAPXKIM7" localSheetId="11" hidden="1">#REF!</definedName>
    <definedName name="BExGNN2YQ9BDAZXT2GLCSAPXKIM7" localSheetId="10" hidden="1">#REF!</definedName>
    <definedName name="BExGNN2YQ9BDAZXT2GLCSAPXKIM7" localSheetId="9" hidden="1">#REF!</definedName>
    <definedName name="BExGNN2YQ9BDAZXT2GLCSAPXKIM7" localSheetId="8" hidden="1">#REF!</definedName>
    <definedName name="BExGNN2YQ9BDAZXT2GLCSAPXKIM7" localSheetId="7" hidden="1">#REF!</definedName>
    <definedName name="BExGNN2YQ9BDAZXT2GLCSAPXKIM7" localSheetId="6" hidden="1">#REF!</definedName>
    <definedName name="BExGNN2YQ9BDAZXT2GLCSAPXKIM7" localSheetId="3" hidden="1">#REF!</definedName>
    <definedName name="BExGNN2YQ9BDAZXT2GLCSAPXKIM7" localSheetId="1" hidden="1">#REF!</definedName>
    <definedName name="BExGNN2YQ9BDAZXT2GLCSAPXKIM7" hidden="1">#REF!</definedName>
    <definedName name="BExGNP6INLF5NZFP5ME6K7C9Y0NH" localSheetId="16" hidden="1">#REF!</definedName>
    <definedName name="BExGNP6INLF5NZFP5ME6K7C9Y0NH" localSheetId="15" hidden="1">#REF!</definedName>
    <definedName name="BExGNP6INLF5NZFP5ME6K7C9Y0NH" localSheetId="14" hidden="1">#REF!</definedName>
    <definedName name="BExGNP6INLF5NZFP5ME6K7C9Y0NH" localSheetId="13" hidden="1">#REF!</definedName>
    <definedName name="BExGNP6INLF5NZFP5ME6K7C9Y0NH" localSheetId="12" hidden="1">#REF!</definedName>
    <definedName name="BExGNP6INLF5NZFP5ME6K7C9Y0NH" localSheetId="11" hidden="1">#REF!</definedName>
    <definedName name="BExGNP6INLF5NZFP5ME6K7C9Y0NH" localSheetId="10" hidden="1">#REF!</definedName>
    <definedName name="BExGNP6INLF5NZFP5ME6K7C9Y0NH" localSheetId="9" hidden="1">#REF!</definedName>
    <definedName name="BExGNP6INLF5NZFP5ME6K7C9Y0NH" localSheetId="8" hidden="1">#REF!</definedName>
    <definedName name="BExGNP6INLF5NZFP5ME6K7C9Y0NH" localSheetId="7" hidden="1">#REF!</definedName>
    <definedName name="BExGNP6INLF5NZFP5ME6K7C9Y0NH" localSheetId="6" hidden="1">#REF!</definedName>
    <definedName name="BExGNP6INLF5NZFP5ME6K7C9Y0NH" localSheetId="3" hidden="1">#REF!</definedName>
    <definedName name="BExGNP6INLF5NZFP5ME6K7C9Y0NH" localSheetId="1" hidden="1">#REF!</definedName>
    <definedName name="BExGNP6INLF5NZFP5ME6K7C9Y0NH" hidden="1">#REF!</definedName>
    <definedName name="BExGNSS0CKRPKHO25R3TDBEL2NHX" localSheetId="16" hidden="1">#REF!</definedName>
    <definedName name="BExGNSS0CKRPKHO25R3TDBEL2NHX" localSheetId="15" hidden="1">#REF!</definedName>
    <definedName name="BExGNSS0CKRPKHO25R3TDBEL2NHX" localSheetId="14" hidden="1">#REF!</definedName>
    <definedName name="BExGNSS0CKRPKHO25R3TDBEL2NHX" localSheetId="13" hidden="1">#REF!</definedName>
    <definedName name="BExGNSS0CKRPKHO25R3TDBEL2NHX" localSheetId="12" hidden="1">#REF!</definedName>
    <definedName name="BExGNSS0CKRPKHO25R3TDBEL2NHX" localSheetId="11" hidden="1">#REF!</definedName>
    <definedName name="BExGNSS0CKRPKHO25R3TDBEL2NHX" localSheetId="10" hidden="1">#REF!</definedName>
    <definedName name="BExGNSS0CKRPKHO25R3TDBEL2NHX" localSheetId="9" hidden="1">#REF!</definedName>
    <definedName name="BExGNSS0CKRPKHO25R3TDBEL2NHX" localSheetId="8" hidden="1">#REF!</definedName>
    <definedName name="BExGNSS0CKRPKHO25R3TDBEL2NHX" localSheetId="7" hidden="1">#REF!</definedName>
    <definedName name="BExGNSS0CKRPKHO25R3TDBEL2NHX" localSheetId="6" hidden="1">#REF!</definedName>
    <definedName name="BExGNSS0CKRPKHO25R3TDBEL2NHX" localSheetId="3" hidden="1">#REF!</definedName>
    <definedName name="BExGNSS0CKRPKHO25R3TDBEL2NHX" localSheetId="1" hidden="1">#REF!</definedName>
    <definedName name="BExGNSS0CKRPKHO25R3TDBEL2NHX" hidden="1">#REF!</definedName>
    <definedName name="BExGNYH0MO8NOVS85L15G0RWX4GW" localSheetId="16" hidden="1">#REF!</definedName>
    <definedName name="BExGNYH0MO8NOVS85L15G0RWX4GW" localSheetId="15" hidden="1">#REF!</definedName>
    <definedName name="BExGNYH0MO8NOVS85L15G0RWX4GW" localSheetId="14" hidden="1">#REF!</definedName>
    <definedName name="BExGNYH0MO8NOVS85L15G0RWX4GW" localSheetId="13" hidden="1">#REF!</definedName>
    <definedName name="BExGNYH0MO8NOVS85L15G0RWX4GW" localSheetId="12" hidden="1">#REF!</definedName>
    <definedName name="BExGNYH0MO8NOVS85L15G0RWX4GW" localSheetId="11" hidden="1">#REF!</definedName>
    <definedName name="BExGNYH0MO8NOVS85L15G0RWX4GW" localSheetId="10" hidden="1">#REF!</definedName>
    <definedName name="BExGNYH0MO8NOVS85L15G0RWX4GW" localSheetId="9" hidden="1">#REF!</definedName>
    <definedName name="BExGNYH0MO8NOVS85L15G0RWX4GW" localSheetId="8" hidden="1">#REF!</definedName>
    <definedName name="BExGNYH0MO8NOVS85L15G0RWX4GW" localSheetId="7" hidden="1">#REF!</definedName>
    <definedName name="BExGNYH0MO8NOVS85L15G0RWX4GW" localSheetId="6" hidden="1">#REF!</definedName>
    <definedName name="BExGNYH0MO8NOVS85L15G0RWX4GW" localSheetId="3" hidden="1">#REF!</definedName>
    <definedName name="BExGNYH0MO8NOVS85L15G0RWX4GW" localSheetId="1" hidden="1">#REF!</definedName>
    <definedName name="BExGNYH0MO8NOVS85L15G0RWX4GW" hidden="1">#REF!</definedName>
    <definedName name="BExGNZO44DEG8CGIDYSEGDUQ531R" localSheetId="16" hidden="1">#REF!</definedName>
    <definedName name="BExGNZO44DEG8CGIDYSEGDUQ531R" localSheetId="15" hidden="1">#REF!</definedName>
    <definedName name="BExGNZO44DEG8CGIDYSEGDUQ531R" localSheetId="14" hidden="1">#REF!</definedName>
    <definedName name="BExGNZO44DEG8CGIDYSEGDUQ531R" localSheetId="13" hidden="1">#REF!</definedName>
    <definedName name="BExGNZO44DEG8CGIDYSEGDUQ531R" localSheetId="12" hidden="1">#REF!</definedName>
    <definedName name="BExGNZO44DEG8CGIDYSEGDUQ531R" localSheetId="11" hidden="1">#REF!</definedName>
    <definedName name="BExGNZO44DEG8CGIDYSEGDUQ531R" localSheetId="10" hidden="1">#REF!</definedName>
    <definedName name="BExGNZO44DEG8CGIDYSEGDUQ531R" localSheetId="9" hidden="1">#REF!</definedName>
    <definedName name="BExGNZO44DEG8CGIDYSEGDUQ531R" localSheetId="8" hidden="1">#REF!</definedName>
    <definedName name="BExGNZO44DEG8CGIDYSEGDUQ531R" localSheetId="7" hidden="1">#REF!</definedName>
    <definedName name="BExGNZO44DEG8CGIDYSEGDUQ531R" localSheetId="6" hidden="1">#REF!</definedName>
    <definedName name="BExGNZO44DEG8CGIDYSEGDUQ531R" localSheetId="3" hidden="1">#REF!</definedName>
    <definedName name="BExGNZO44DEG8CGIDYSEGDUQ531R" localSheetId="1" hidden="1">#REF!</definedName>
    <definedName name="BExGNZO44DEG8CGIDYSEGDUQ531R" hidden="1">#REF!</definedName>
    <definedName name="BExGO22GMMPZVQY9RQ8MDKZDP5G3" localSheetId="16" hidden="1">#REF!</definedName>
    <definedName name="BExGO22GMMPZVQY9RQ8MDKZDP5G3" localSheetId="15" hidden="1">#REF!</definedName>
    <definedName name="BExGO22GMMPZVQY9RQ8MDKZDP5G3" localSheetId="14" hidden="1">#REF!</definedName>
    <definedName name="BExGO22GMMPZVQY9RQ8MDKZDP5G3" localSheetId="13" hidden="1">#REF!</definedName>
    <definedName name="BExGO22GMMPZVQY9RQ8MDKZDP5G3" localSheetId="12" hidden="1">#REF!</definedName>
    <definedName name="BExGO22GMMPZVQY9RQ8MDKZDP5G3" localSheetId="11" hidden="1">#REF!</definedName>
    <definedName name="BExGO22GMMPZVQY9RQ8MDKZDP5G3" localSheetId="10" hidden="1">#REF!</definedName>
    <definedName name="BExGO22GMMPZVQY9RQ8MDKZDP5G3" localSheetId="9" hidden="1">#REF!</definedName>
    <definedName name="BExGO22GMMPZVQY9RQ8MDKZDP5G3" localSheetId="8" hidden="1">#REF!</definedName>
    <definedName name="BExGO22GMMPZVQY9RQ8MDKZDP5G3" localSheetId="7" hidden="1">#REF!</definedName>
    <definedName name="BExGO22GMMPZVQY9RQ8MDKZDP5G3" localSheetId="6" hidden="1">#REF!</definedName>
    <definedName name="BExGO22GMMPZVQY9RQ8MDKZDP5G3" localSheetId="3" hidden="1">#REF!</definedName>
    <definedName name="BExGO22GMMPZVQY9RQ8MDKZDP5G3" localSheetId="1" hidden="1">#REF!</definedName>
    <definedName name="BExGO22GMMPZVQY9RQ8MDKZDP5G3" hidden="1">#REF!</definedName>
    <definedName name="BExGO2O0V6UYDY26AX8OSN72F77N" localSheetId="16" hidden="1">#REF!</definedName>
    <definedName name="BExGO2O0V6UYDY26AX8OSN72F77N" localSheetId="15" hidden="1">#REF!</definedName>
    <definedName name="BExGO2O0V6UYDY26AX8OSN72F77N" localSheetId="14" hidden="1">#REF!</definedName>
    <definedName name="BExGO2O0V6UYDY26AX8OSN72F77N" localSheetId="13" hidden="1">#REF!</definedName>
    <definedName name="BExGO2O0V6UYDY26AX8OSN72F77N" localSheetId="12" hidden="1">#REF!</definedName>
    <definedName name="BExGO2O0V6UYDY26AX8OSN72F77N" localSheetId="11" hidden="1">#REF!</definedName>
    <definedName name="BExGO2O0V6UYDY26AX8OSN72F77N" localSheetId="10" hidden="1">#REF!</definedName>
    <definedName name="BExGO2O0V6UYDY26AX8OSN72F77N" localSheetId="9" hidden="1">#REF!</definedName>
    <definedName name="BExGO2O0V6UYDY26AX8OSN72F77N" localSheetId="8" hidden="1">#REF!</definedName>
    <definedName name="BExGO2O0V6UYDY26AX8OSN72F77N" localSheetId="7" hidden="1">#REF!</definedName>
    <definedName name="BExGO2O0V6UYDY26AX8OSN72F77N" localSheetId="6" hidden="1">#REF!</definedName>
    <definedName name="BExGO2O0V6UYDY26AX8OSN72F77N" localSheetId="3" hidden="1">#REF!</definedName>
    <definedName name="BExGO2O0V6UYDY26AX8OSN72F77N" localSheetId="1" hidden="1">#REF!</definedName>
    <definedName name="BExGO2O0V6UYDY26AX8OSN72F77N" hidden="1">#REF!</definedName>
    <definedName name="BExGO2YUBOVLYHY1QSIHRE1KLAFV" localSheetId="16" hidden="1">#REF!</definedName>
    <definedName name="BExGO2YUBOVLYHY1QSIHRE1KLAFV" localSheetId="15" hidden="1">#REF!</definedName>
    <definedName name="BExGO2YUBOVLYHY1QSIHRE1KLAFV" localSheetId="14" hidden="1">#REF!</definedName>
    <definedName name="BExGO2YUBOVLYHY1QSIHRE1KLAFV" localSheetId="13" hidden="1">#REF!</definedName>
    <definedName name="BExGO2YUBOVLYHY1QSIHRE1KLAFV" localSheetId="12" hidden="1">#REF!</definedName>
    <definedName name="BExGO2YUBOVLYHY1QSIHRE1KLAFV" localSheetId="11" hidden="1">#REF!</definedName>
    <definedName name="BExGO2YUBOVLYHY1QSIHRE1KLAFV" localSheetId="10" hidden="1">#REF!</definedName>
    <definedName name="BExGO2YUBOVLYHY1QSIHRE1KLAFV" localSheetId="9" hidden="1">#REF!</definedName>
    <definedName name="BExGO2YUBOVLYHY1QSIHRE1KLAFV" localSheetId="8" hidden="1">#REF!</definedName>
    <definedName name="BExGO2YUBOVLYHY1QSIHRE1KLAFV" localSheetId="7" hidden="1">#REF!</definedName>
    <definedName name="BExGO2YUBOVLYHY1QSIHRE1KLAFV" localSheetId="6" hidden="1">#REF!</definedName>
    <definedName name="BExGO2YUBOVLYHY1QSIHRE1KLAFV" localSheetId="3" hidden="1">#REF!</definedName>
    <definedName name="BExGO2YUBOVLYHY1QSIHRE1KLAFV" localSheetId="1" hidden="1">#REF!</definedName>
    <definedName name="BExGO2YUBOVLYHY1QSIHRE1KLAFV" hidden="1">#REF!</definedName>
    <definedName name="BExGO70E2O70LF46V8T26YFPL4V8" localSheetId="16" hidden="1">#REF!</definedName>
    <definedName name="BExGO70E2O70LF46V8T26YFPL4V8" localSheetId="15" hidden="1">#REF!</definedName>
    <definedName name="BExGO70E2O70LF46V8T26YFPL4V8" localSheetId="14" hidden="1">#REF!</definedName>
    <definedName name="BExGO70E2O70LF46V8T26YFPL4V8" localSheetId="13" hidden="1">#REF!</definedName>
    <definedName name="BExGO70E2O70LF46V8T26YFPL4V8" localSheetId="12" hidden="1">#REF!</definedName>
    <definedName name="BExGO70E2O70LF46V8T26YFPL4V8" localSheetId="11" hidden="1">#REF!</definedName>
    <definedName name="BExGO70E2O70LF46V8T26YFPL4V8" localSheetId="10" hidden="1">#REF!</definedName>
    <definedName name="BExGO70E2O70LF46V8T26YFPL4V8" localSheetId="9" hidden="1">#REF!</definedName>
    <definedName name="BExGO70E2O70LF46V8T26YFPL4V8" localSheetId="8" hidden="1">#REF!</definedName>
    <definedName name="BExGO70E2O70LF46V8T26YFPL4V8" localSheetId="7" hidden="1">#REF!</definedName>
    <definedName name="BExGO70E2O70LF46V8T26YFPL4V8" localSheetId="6" hidden="1">#REF!</definedName>
    <definedName name="BExGO70E2O70LF46V8T26YFPL4V8" localSheetId="3" hidden="1">#REF!</definedName>
    <definedName name="BExGO70E2O70LF46V8T26YFPL4V8" localSheetId="1" hidden="1">#REF!</definedName>
    <definedName name="BExGO70E2O70LF46V8T26YFPL4V8" hidden="1">#REF!</definedName>
    <definedName name="BExGOB25QJMQCQE76MRW9X58OIOO" localSheetId="16" hidden="1">#REF!</definedName>
    <definedName name="BExGOB25QJMQCQE76MRW9X58OIOO" localSheetId="15" hidden="1">#REF!</definedName>
    <definedName name="BExGOB25QJMQCQE76MRW9X58OIOO" localSheetId="14" hidden="1">#REF!</definedName>
    <definedName name="BExGOB25QJMQCQE76MRW9X58OIOO" localSheetId="13" hidden="1">#REF!</definedName>
    <definedName name="BExGOB25QJMQCQE76MRW9X58OIOO" localSheetId="12" hidden="1">#REF!</definedName>
    <definedName name="BExGOB25QJMQCQE76MRW9X58OIOO" localSheetId="11" hidden="1">#REF!</definedName>
    <definedName name="BExGOB25QJMQCQE76MRW9X58OIOO" localSheetId="10" hidden="1">#REF!</definedName>
    <definedName name="BExGOB25QJMQCQE76MRW9X58OIOO" localSheetId="9" hidden="1">#REF!</definedName>
    <definedName name="BExGOB25QJMQCQE76MRW9X58OIOO" localSheetId="8" hidden="1">#REF!</definedName>
    <definedName name="BExGOB25QJMQCQE76MRW9X58OIOO" localSheetId="7" hidden="1">#REF!</definedName>
    <definedName name="BExGOB25QJMQCQE76MRW9X58OIOO" localSheetId="6" hidden="1">#REF!</definedName>
    <definedName name="BExGOB25QJMQCQE76MRW9X58OIOO" localSheetId="3" hidden="1">#REF!</definedName>
    <definedName name="BExGOB25QJMQCQE76MRW9X58OIOO" localSheetId="1" hidden="1">#REF!</definedName>
    <definedName name="BExGOB25QJMQCQE76MRW9X58OIOO" hidden="1">#REF!</definedName>
    <definedName name="BExGODAZKJ9EXMQZNQR5YDBSS525" localSheetId="16" hidden="1">#REF!</definedName>
    <definedName name="BExGODAZKJ9EXMQZNQR5YDBSS525" localSheetId="15" hidden="1">#REF!</definedName>
    <definedName name="BExGODAZKJ9EXMQZNQR5YDBSS525" localSheetId="14" hidden="1">#REF!</definedName>
    <definedName name="BExGODAZKJ9EXMQZNQR5YDBSS525" localSheetId="13" hidden="1">#REF!</definedName>
    <definedName name="BExGODAZKJ9EXMQZNQR5YDBSS525" localSheetId="12" hidden="1">#REF!</definedName>
    <definedName name="BExGODAZKJ9EXMQZNQR5YDBSS525" localSheetId="11" hidden="1">#REF!</definedName>
    <definedName name="BExGODAZKJ9EXMQZNQR5YDBSS525" localSheetId="10" hidden="1">#REF!</definedName>
    <definedName name="BExGODAZKJ9EXMQZNQR5YDBSS525" localSheetId="9" hidden="1">#REF!</definedName>
    <definedName name="BExGODAZKJ9EXMQZNQR5YDBSS525" localSheetId="8" hidden="1">#REF!</definedName>
    <definedName name="BExGODAZKJ9EXMQZNQR5YDBSS525" localSheetId="7" hidden="1">#REF!</definedName>
    <definedName name="BExGODAZKJ9EXMQZNQR5YDBSS525" localSheetId="6" hidden="1">#REF!</definedName>
    <definedName name="BExGODAZKJ9EXMQZNQR5YDBSS525" localSheetId="3" hidden="1">#REF!</definedName>
    <definedName name="BExGODAZKJ9EXMQZNQR5YDBSS525" localSheetId="1" hidden="1">#REF!</definedName>
    <definedName name="BExGODAZKJ9EXMQZNQR5YDBSS525" hidden="1">#REF!</definedName>
    <definedName name="BExGODR8ZSMUC11I56QHSZ686XV5" localSheetId="16" hidden="1">#REF!</definedName>
    <definedName name="BExGODR8ZSMUC11I56QHSZ686XV5" localSheetId="15" hidden="1">#REF!</definedName>
    <definedName name="BExGODR8ZSMUC11I56QHSZ686XV5" localSheetId="14" hidden="1">#REF!</definedName>
    <definedName name="BExGODR8ZSMUC11I56QHSZ686XV5" localSheetId="13" hidden="1">#REF!</definedName>
    <definedName name="BExGODR8ZSMUC11I56QHSZ686XV5" localSheetId="12" hidden="1">#REF!</definedName>
    <definedName name="BExGODR8ZSMUC11I56QHSZ686XV5" localSheetId="11" hidden="1">#REF!</definedName>
    <definedName name="BExGODR8ZSMUC11I56QHSZ686XV5" localSheetId="10" hidden="1">#REF!</definedName>
    <definedName name="BExGODR8ZSMUC11I56QHSZ686XV5" localSheetId="9" hidden="1">#REF!</definedName>
    <definedName name="BExGODR8ZSMUC11I56QHSZ686XV5" localSheetId="8" hidden="1">#REF!</definedName>
    <definedName name="BExGODR8ZSMUC11I56QHSZ686XV5" localSheetId="7" hidden="1">#REF!</definedName>
    <definedName name="BExGODR8ZSMUC11I56QHSZ686XV5" localSheetId="6" hidden="1">#REF!</definedName>
    <definedName name="BExGODR8ZSMUC11I56QHSZ686XV5" localSheetId="3" hidden="1">#REF!</definedName>
    <definedName name="BExGODR8ZSMUC11I56QHSZ686XV5" localSheetId="1" hidden="1">#REF!</definedName>
    <definedName name="BExGODR8ZSMUC11I56QHSZ686XV5" hidden="1">#REF!</definedName>
    <definedName name="BExGOXJDHUDPDT8I8IVGVW9J0R5Q" localSheetId="16" hidden="1">#REF!</definedName>
    <definedName name="BExGOXJDHUDPDT8I8IVGVW9J0R5Q" localSheetId="15" hidden="1">#REF!</definedName>
    <definedName name="BExGOXJDHUDPDT8I8IVGVW9J0R5Q" localSheetId="14" hidden="1">#REF!</definedName>
    <definedName name="BExGOXJDHUDPDT8I8IVGVW9J0R5Q" localSheetId="13" hidden="1">#REF!</definedName>
    <definedName name="BExGOXJDHUDPDT8I8IVGVW9J0R5Q" localSheetId="12" hidden="1">#REF!</definedName>
    <definedName name="BExGOXJDHUDPDT8I8IVGVW9J0R5Q" localSheetId="11" hidden="1">#REF!</definedName>
    <definedName name="BExGOXJDHUDPDT8I8IVGVW9J0R5Q" localSheetId="10" hidden="1">#REF!</definedName>
    <definedName name="BExGOXJDHUDPDT8I8IVGVW9J0R5Q" localSheetId="9" hidden="1">#REF!</definedName>
    <definedName name="BExGOXJDHUDPDT8I8IVGVW9J0R5Q" localSheetId="8" hidden="1">#REF!</definedName>
    <definedName name="BExGOXJDHUDPDT8I8IVGVW9J0R5Q" localSheetId="7" hidden="1">#REF!</definedName>
    <definedName name="BExGOXJDHUDPDT8I8IVGVW9J0R5Q" localSheetId="6" hidden="1">#REF!</definedName>
    <definedName name="BExGOXJDHUDPDT8I8IVGVW9J0R5Q" localSheetId="3" hidden="1">#REF!</definedName>
    <definedName name="BExGOXJDHUDPDT8I8IVGVW9J0R5Q" localSheetId="1" hidden="1">#REF!</definedName>
    <definedName name="BExGOXJDHUDPDT8I8IVGVW9J0R5Q" hidden="1">#REF!</definedName>
    <definedName name="BExGPAPYI1N5W3IH8H485BHSVOY3" localSheetId="16" hidden="1">#REF!</definedName>
    <definedName name="BExGPAPYI1N5W3IH8H485BHSVOY3" localSheetId="15" hidden="1">#REF!</definedName>
    <definedName name="BExGPAPYI1N5W3IH8H485BHSVOY3" localSheetId="14" hidden="1">#REF!</definedName>
    <definedName name="BExGPAPYI1N5W3IH8H485BHSVOY3" localSheetId="13" hidden="1">#REF!</definedName>
    <definedName name="BExGPAPYI1N5W3IH8H485BHSVOY3" localSheetId="12" hidden="1">#REF!</definedName>
    <definedName name="BExGPAPYI1N5W3IH8H485BHSVOY3" localSheetId="11" hidden="1">#REF!</definedName>
    <definedName name="BExGPAPYI1N5W3IH8H485BHSVOY3" localSheetId="10" hidden="1">#REF!</definedName>
    <definedName name="BExGPAPYI1N5W3IH8H485BHSVOY3" localSheetId="9" hidden="1">#REF!</definedName>
    <definedName name="BExGPAPYI1N5W3IH8H485BHSVOY3" localSheetId="8" hidden="1">#REF!</definedName>
    <definedName name="BExGPAPYI1N5W3IH8H485BHSVOY3" localSheetId="7" hidden="1">#REF!</definedName>
    <definedName name="BExGPAPYI1N5W3IH8H485BHSVOY3" localSheetId="6" hidden="1">#REF!</definedName>
    <definedName name="BExGPAPYI1N5W3IH8H485BHSVOY3" localSheetId="3" hidden="1">#REF!</definedName>
    <definedName name="BExGPAPYI1N5W3IH8H485BHSVOY3" localSheetId="1" hidden="1">#REF!</definedName>
    <definedName name="BExGPAPYI1N5W3IH8H485BHSVOY3" hidden="1">#REF!</definedName>
    <definedName name="BExGPFO3GOKYO2922Y91GMQRCMOA" localSheetId="16" hidden="1">#REF!</definedName>
    <definedName name="BExGPFO3GOKYO2922Y91GMQRCMOA" localSheetId="15" hidden="1">#REF!</definedName>
    <definedName name="BExGPFO3GOKYO2922Y91GMQRCMOA" localSheetId="14" hidden="1">#REF!</definedName>
    <definedName name="BExGPFO3GOKYO2922Y91GMQRCMOA" localSheetId="13" hidden="1">#REF!</definedName>
    <definedName name="BExGPFO3GOKYO2922Y91GMQRCMOA" localSheetId="12" hidden="1">#REF!</definedName>
    <definedName name="BExGPFO3GOKYO2922Y91GMQRCMOA" localSheetId="11" hidden="1">#REF!</definedName>
    <definedName name="BExGPFO3GOKYO2922Y91GMQRCMOA" localSheetId="10" hidden="1">#REF!</definedName>
    <definedName name="BExGPFO3GOKYO2922Y91GMQRCMOA" localSheetId="9" hidden="1">#REF!</definedName>
    <definedName name="BExGPFO3GOKYO2922Y91GMQRCMOA" localSheetId="8" hidden="1">#REF!</definedName>
    <definedName name="BExGPFO3GOKYO2922Y91GMQRCMOA" localSheetId="7" hidden="1">#REF!</definedName>
    <definedName name="BExGPFO3GOKYO2922Y91GMQRCMOA" localSheetId="6" hidden="1">#REF!</definedName>
    <definedName name="BExGPFO3GOKYO2922Y91GMQRCMOA" localSheetId="3" hidden="1">#REF!</definedName>
    <definedName name="BExGPFO3GOKYO2922Y91GMQRCMOA" localSheetId="1" hidden="1">#REF!</definedName>
    <definedName name="BExGPFO3GOKYO2922Y91GMQRCMOA" hidden="1">#REF!</definedName>
    <definedName name="BExGPHGT5KDOCMV2EFS4OVKTWBRD" localSheetId="16" hidden="1">#REF!</definedName>
    <definedName name="BExGPHGT5KDOCMV2EFS4OVKTWBRD" localSheetId="15" hidden="1">#REF!</definedName>
    <definedName name="BExGPHGT5KDOCMV2EFS4OVKTWBRD" localSheetId="14" hidden="1">#REF!</definedName>
    <definedName name="BExGPHGT5KDOCMV2EFS4OVKTWBRD" localSheetId="13" hidden="1">#REF!</definedName>
    <definedName name="BExGPHGT5KDOCMV2EFS4OVKTWBRD" localSheetId="12" hidden="1">#REF!</definedName>
    <definedName name="BExGPHGT5KDOCMV2EFS4OVKTWBRD" localSheetId="11" hidden="1">#REF!</definedName>
    <definedName name="BExGPHGT5KDOCMV2EFS4OVKTWBRD" localSheetId="10" hidden="1">#REF!</definedName>
    <definedName name="BExGPHGT5KDOCMV2EFS4OVKTWBRD" localSheetId="9" hidden="1">#REF!</definedName>
    <definedName name="BExGPHGT5KDOCMV2EFS4OVKTWBRD" localSheetId="8" hidden="1">#REF!</definedName>
    <definedName name="BExGPHGT5KDOCMV2EFS4OVKTWBRD" localSheetId="7" hidden="1">#REF!</definedName>
    <definedName name="BExGPHGT5KDOCMV2EFS4OVKTWBRD" localSheetId="6" hidden="1">#REF!</definedName>
    <definedName name="BExGPHGT5KDOCMV2EFS4OVKTWBRD" localSheetId="3" hidden="1">#REF!</definedName>
    <definedName name="BExGPHGT5KDOCMV2EFS4OVKTWBRD" localSheetId="1" hidden="1">#REF!</definedName>
    <definedName name="BExGPHGT5KDOCMV2EFS4OVKTWBRD" hidden="1">#REF!</definedName>
    <definedName name="BExGPID72Y4Y619LWASUQZKZHJNC" localSheetId="16" hidden="1">#REF!</definedName>
    <definedName name="BExGPID72Y4Y619LWASUQZKZHJNC" localSheetId="15" hidden="1">#REF!</definedName>
    <definedName name="BExGPID72Y4Y619LWASUQZKZHJNC" localSheetId="14" hidden="1">#REF!</definedName>
    <definedName name="BExGPID72Y4Y619LWASUQZKZHJNC" localSheetId="13" hidden="1">#REF!</definedName>
    <definedName name="BExGPID72Y4Y619LWASUQZKZHJNC" localSheetId="12" hidden="1">#REF!</definedName>
    <definedName name="BExGPID72Y4Y619LWASUQZKZHJNC" localSheetId="11" hidden="1">#REF!</definedName>
    <definedName name="BExGPID72Y4Y619LWASUQZKZHJNC" localSheetId="10" hidden="1">#REF!</definedName>
    <definedName name="BExGPID72Y4Y619LWASUQZKZHJNC" localSheetId="9" hidden="1">#REF!</definedName>
    <definedName name="BExGPID72Y4Y619LWASUQZKZHJNC" localSheetId="8" hidden="1">#REF!</definedName>
    <definedName name="BExGPID72Y4Y619LWASUQZKZHJNC" localSheetId="7" hidden="1">#REF!</definedName>
    <definedName name="BExGPID72Y4Y619LWASUQZKZHJNC" localSheetId="6" hidden="1">#REF!</definedName>
    <definedName name="BExGPID72Y4Y619LWASUQZKZHJNC" localSheetId="3" hidden="1">#REF!</definedName>
    <definedName name="BExGPID72Y4Y619LWASUQZKZHJNC" localSheetId="1" hidden="1">#REF!</definedName>
    <definedName name="BExGPID72Y4Y619LWASUQZKZHJNC" hidden="1">#REF!</definedName>
    <definedName name="BExGPPENQIANVGLVQJ77DK5JPRTB" localSheetId="16" hidden="1">#REF!</definedName>
    <definedName name="BExGPPENQIANVGLVQJ77DK5JPRTB" localSheetId="15" hidden="1">#REF!</definedName>
    <definedName name="BExGPPENQIANVGLVQJ77DK5JPRTB" localSheetId="14" hidden="1">#REF!</definedName>
    <definedName name="BExGPPENQIANVGLVQJ77DK5JPRTB" localSheetId="13" hidden="1">#REF!</definedName>
    <definedName name="BExGPPENQIANVGLVQJ77DK5JPRTB" localSheetId="12" hidden="1">#REF!</definedName>
    <definedName name="BExGPPENQIANVGLVQJ77DK5JPRTB" localSheetId="11" hidden="1">#REF!</definedName>
    <definedName name="BExGPPENQIANVGLVQJ77DK5JPRTB" localSheetId="10" hidden="1">#REF!</definedName>
    <definedName name="BExGPPENQIANVGLVQJ77DK5JPRTB" localSheetId="9" hidden="1">#REF!</definedName>
    <definedName name="BExGPPENQIANVGLVQJ77DK5JPRTB" localSheetId="8" hidden="1">#REF!</definedName>
    <definedName name="BExGPPENQIANVGLVQJ77DK5JPRTB" localSheetId="7" hidden="1">#REF!</definedName>
    <definedName name="BExGPPENQIANVGLVQJ77DK5JPRTB" localSheetId="6" hidden="1">#REF!</definedName>
    <definedName name="BExGPPENQIANVGLVQJ77DK5JPRTB" localSheetId="3" hidden="1">#REF!</definedName>
    <definedName name="BExGPPENQIANVGLVQJ77DK5JPRTB" localSheetId="1" hidden="1">#REF!</definedName>
    <definedName name="BExGPPENQIANVGLVQJ77DK5JPRTB" hidden="1">#REF!</definedName>
    <definedName name="BExGPSUUG7TL5F5PTYU6G4HPJV1B" localSheetId="16" hidden="1">#REF!</definedName>
    <definedName name="BExGPSUUG7TL5F5PTYU6G4HPJV1B" localSheetId="15" hidden="1">#REF!</definedName>
    <definedName name="BExGPSUUG7TL5F5PTYU6G4HPJV1B" localSheetId="14" hidden="1">#REF!</definedName>
    <definedName name="BExGPSUUG7TL5F5PTYU6G4HPJV1B" localSheetId="13" hidden="1">#REF!</definedName>
    <definedName name="BExGPSUUG7TL5F5PTYU6G4HPJV1B" localSheetId="12" hidden="1">#REF!</definedName>
    <definedName name="BExGPSUUG7TL5F5PTYU6G4HPJV1B" localSheetId="11" hidden="1">#REF!</definedName>
    <definedName name="BExGPSUUG7TL5F5PTYU6G4HPJV1B" localSheetId="10" hidden="1">#REF!</definedName>
    <definedName name="BExGPSUUG7TL5F5PTYU6G4HPJV1B" localSheetId="9" hidden="1">#REF!</definedName>
    <definedName name="BExGPSUUG7TL5F5PTYU6G4HPJV1B" localSheetId="8" hidden="1">#REF!</definedName>
    <definedName name="BExGPSUUG7TL5F5PTYU6G4HPJV1B" localSheetId="7" hidden="1">#REF!</definedName>
    <definedName name="BExGPSUUG7TL5F5PTYU6G4HPJV1B" localSheetId="6" hidden="1">#REF!</definedName>
    <definedName name="BExGPSUUG7TL5F5PTYU6G4HPJV1B" localSheetId="3" hidden="1">#REF!</definedName>
    <definedName name="BExGPSUUG7TL5F5PTYU6G4HPJV1B" localSheetId="1" hidden="1">#REF!</definedName>
    <definedName name="BExGPSUUG7TL5F5PTYU6G4HPJV1B" hidden="1">#REF!</definedName>
    <definedName name="BExGQ1E950UYXYWQ84EZEQPWHVYY" localSheetId="16" hidden="1">#REF!</definedName>
    <definedName name="BExGQ1E950UYXYWQ84EZEQPWHVYY" localSheetId="15" hidden="1">#REF!</definedName>
    <definedName name="BExGQ1E950UYXYWQ84EZEQPWHVYY" localSheetId="14" hidden="1">#REF!</definedName>
    <definedName name="BExGQ1E950UYXYWQ84EZEQPWHVYY" localSheetId="13" hidden="1">#REF!</definedName>
    <definedName name="BExGQ1E950UYXYWQ84EZEQPWHVYY" localSheetId="12" hidden="1">#REF!</definedName>
    <definedName name="BExGQ1E950UYXYWQ84EZEQPWHVYY" localSheetId="11" hidden="1">#REF!</definedName>
    <definedName name="BExGQ1E950UYXYWQ84EZEQPWHVYY" localSheetId="10" hidden="1">#REF!</definedName>
    <definedName name="BExGQ1E950UYXYWQ84EZEQPWHVYY" localSheetId="9" hidden="1">#REF!</definedName>
    <definedName name="BExGQ1E950UYXYWQ84EZEQPWHVYY" localSheetId="8" hidden="1">#REF!</definedName>
    <definedName name="BExGQ1E950UYXYWQ84EZEQPWHVYY" localSheetId="7" hidden="1">#REF!</definedName>
    <definedName name="BExGQ1E950UYXYWQ84EZEQPWHVYY" localSheetId="6" hidden="1">#REF!</definedName>
    <definedName name="BExGQ1E950UYXYWQ84EZEQPWHVYY" localSheetId="3" hidden="1">#REF!</definedName>
    <definedName name="BExGQ1E950UYXYWQ84EZEQPWHVYY" localSheetId="1" hidden="1">#REF!</definedName>
    <definedName name="BExGQ1E950UYXYWQ84EZEQPWHVYY" hidden="1">#REF!</definedName>
    <definedName name="BExGQ1ZU4967P72AHF4V1D0FOL5C" localSheetId="16" hidden="1">#REF!</definedName>
    <definedName name="BExGQ1ZU4967P72AHF4V1D0FOL5C" localSheetId="15" hidden="1">#REF!</definedName>
    <definedName name="BExGQ1ZU4967P72AHF4V1D0FOL5C" localSheetId="14" hidden="1">#REF!</definedName>
    <definedName name="BExGQ1ZU4967P72AHF4V1D0FOL5C" localSheetId="13" hidden="1">#REF!</definedName>
    <definedName name="BExGQ1ZU4967P72AHF4V1D0FOL5C" localSheetId="12" hidden="1">#REF!</definedName>
    <definedName name="BExGQ1ZU4967P72AHF4V1D0FOL5C" localSheetId="11" hidden="1">#REF!</definedName>
    <definedName name="BExGQ1ZU4967P72AHF4V1D0FOL5C" localSheetId="10" hidden="1">#REF!</definedName>
    <definedName name="BExGQ1ZU4967P72AHF4V1D0FOL5C" localSheetId="9" hidden="1">#REF!</definedName>
    <definedName name="BExGQ1ZU4967P72AHF4V1D0FOL5C" localSheetId="8" hidden="1">#REF!</definedName>
    <definedName name="BExGQ1ZU4967P72AHF4V1D0FOL5C" localSheetId="7" hidden="1">#REF!</definedName>
    <definedName name="BExGQ1ZU4967P72AHF4V1D0FOL5C" localSheetId="6" hidden="1">#REF!</definedName>
    <definedName name="BExGQ1ZU4967P72AHF4V1D0FOL5C" localSheetId="3" hidden="1">#REF!</definedName>
    <definedName name="BExGQ1ZU4967P72AHF4V1D0FOL5C" localSheetId="1" hidden="1">#REF!</definedName>
    <definedName name="BExGQ1ZU4967P72AHF4V1D0FOL5C" hidden="1">#REF!</definedName>
    <definedName name="BExGQ36ZOMR9GV8T05M605MMOY3Y" localSheetId="16" hidden="1">#REF!</definedName>
    <definedName name="BExGQ36ZOMR9GV8T05M605MMOY3Y" localSheetId="15" hidden="1">#REF!</definedName>
    <definedName name="BExGQ36ZOMR9GV8T05M605MMOY3Y" localSheetId="14" hidden="1">#REF!</definedName>
    <definedName name="BExGQ36ZOMR9GV8T05M605MMOY3Y" localSheetId="13" hidden="1">#REF!</definedName>
    <definedName name="BExGQ36ZOMR9GV8T05M605MMOY3Y" localSheetId="12" hidden="1">#REF!</definedName>
    <definedName name="BExGQ36ZOMR9GV8T05M605MMOY3Y" localSheetId="11" hidden="1">#REF!</definedName>
    <definedName name="BExGQ36ZOMR9GV8T05M605MMOY3Y" localSheetId="10" hidden="1">#REF!</definedName>
    <definedName name="BExGQ36ZOMR9GV8T05M605MMOY3Y" localSheetId="9" hidden="1">#REF!</definedName>
    <definedName name="BExGQ36ZOMR9GV8T05M605MMOY3Y" localSheetId="8" hidden="1">#REF!</definedName>
    <definedName name="BExGQ36ZOMR9GV8T05M605MMOY3Y" localSheetId="7" hidden="1">#REF!</definedName>
    <definedName name="BExGQ36ZOMR9GV8T05M605MMOY3Y" localSheetId="6" hidden="1">#REF!</definedName>
    <definedName name="BExGQ36ZOMR9GV8T05M605MMOY3Y" localSheetId="3" hidden="1">#REF!</definedName>
    <definedName name="BExGQ36ZOMR9GV8T05M605MMOY3Y" localSheetId="1" hidden="1">#REF!</definedName>
    <definedName name="BExGQ36ZOMR9GV8T05M605MMOY3Y" hidden="1">#REF!</definedName>
    <definedName name="BExGQ4ZP0PPMLDNVBUG12W9FFVI9" localSheetId="16" hidden="1">#REF!</definedName>
    <definedName name="BExGQ4ZP0PPMLDNVBUG12W9FFVI9" localSheetId="15" hidden="1">#REF!</definedName>
    <definedName name="BExGQ4ZP0PPMLDNVBUG12W9FFVI9" localSheetId="14" hidden="1">#REF!</definedName>
    <definedName name="BExGQ4ZP0PPMLDNVBUG12W9FFVI9" localSheetId="13" hidden="1">#REF!</definedName>
    <definedName name="BExGQ4ZP0PPMLDNVBUG12W9FFVI9" localSheetId="12" hidden="1">#REF!</definedName>
    <definedName name="BExGQ4ZP0PPMLDNVBUG12W9FFVI9" localSheetId="11" hidden="1">#REF!</definedName>
    <definedName name="BExGQ4ZP0PPMLDNVBUG12W9FFVI9" localSheetId="10" hidden="1">#REF!</definedName>
    <definedName name="BExGQ4ZP0PPMLDNVBUG12W9FFVI9" localSheetId="9" hidden="1">#REF!</definedName>
    <definedName name="BExGQ4ZP0PPMLDNVBUG12W9FFVI9" localSheetId="8" hidden="1">#REF!</definedName>
    <definedName name="BExGQ4ZP0PPMLDNVBUG12W9FFVI9" localSheetId="7" hidden="1">#REF!</definedName>
    <definedName name="BExGQ4ZP0PPMLDNVBUG12W9FFVI9" localSheetId="6" hidden="1">#REF!</definedName>
    <definedName name="BExGQ4ZP0PPMLDNVBUG12W9FFVI9" localSheetId="3" hidden="1">#REF!</definedName>
    <definedName name="BExGQ4ZP0PPMLDNVBUG12W9FFVI9" localSheetId="1" hidden="1">#REF!</definedName>
    <definedName name="BExGQ4ZP0PPMLDNVBUG12W9FFVI9" hidden="1">#REF!</definedName>
    <definedName name="BExGQ61DTJ0SBFMDFBAK3XZ9O0ZO" localSheetId="16" hidden="1">#REF!</definedName>
    <definedName name="BExGQ61DTJ0SBFMDFBAK3XZ9O0ZO" localSheetId="15" hidden="1">#REF!</definedName>
    <definedName name="BExGQ61DTJ0SBFMDFBAK3XZ9O0ZO" localSheetId="14" hidden="1">#REF!</definedName>
    <definedName name="BExGQ61DTJ0SBFMDFBAK3XZ9O0ZO" localSheetId="13" hidden="1">#REF!</definedName>
    <definedName name="BExGQ61DTJ0SBFMDFBAK3XZ9O0ZO" localSheetId="12" hidden="1">#REF!</definedName>
    <definedName name="BExGQ61DTJ0SBFMDFBAK3XZ9O0ZO" localSheetId="11" hidden="1">#REF!</definedName>
    <definedName name="BExGQ61DTJ0SBFMDFBAK3XZ9O0ZO" localSheetId="10" hidden="1">#REF!</definedName>
    <definedName name="BExGQ61DTJ0SBFMDFBAK3XZ9O0ZO" localSheetId="9" hidden="1">#REF!</definedName>
    <definedName name="BExGQ61DTJ0SBFMDFBAK3XZ9O0ZO" localSheetId="8" hidden="1">#REF!</definedName>
    <definedName name="BExGQ61DTJ0SBFMDFBAK3XZ9O0ZO" localSheetId="7" hidden="1">#REF!</definedName>
    <definedName name="BExGQ61DTJ0SBFMDFBAK3XZ9O0ZO" localSheetId="6" hidden="1">#REF!</definedName>
    <definedName name="BExGQ61DTJ0SBFMDFBAK3XZ9O0ZO" localSheetId="3" hidden="1">#REF!</definedName>
    <definedName name="BExGQ61DTJ0SBFMDFBAK3XZ9O0ZO" localSheetId="1" hidden="1">#REF!</definedName>
    <definedName name="BExGQ61DTJ0SBFMDFBAK3XZ9O0ZO" hidden="1">#REF!</definedName>
    <definedName name="BExGQ6SG9XEOD0VMBAR22YPZWSTA" localSheetId="16" hidden="1">#REF!</definedName>
    <definedName name="BExGQ6SG9XEOD0VMBAR22YPZWSTA" localSheetId="15" hidden="1">#REF!</definedName>
    <definedName name="BExGQ6SG9XEOD0VMBAR22YPZWSTA" localSheetId="14" hidden="1">#REF!</definedName>
    <definedName name="BExGQ6SG9XEOD0VMBAR22YPZWSTA" localSheetId="13" hidden="1">#REF!</definedName>
    <definedName name="BExGQ6SG9XEOD0VMBAR22YPZWSTA" localSheetId="12" hidden="1">#REF!</definedName>
    <definedName name="BExGQ6SG9XEOD0VMBAR22YPZWSTA" localSheetId="11" hidden="1">#REF!</definedName>
    <definedName name="BExGQ6SG9XEOD0VMBAR22YPZWSTA" localSheetId="10" hidden="1">#REF!</definedName>
    <definedName name="BExGQ6SG9XEOD0VMBAR22YPZWSTA" localSheetId="9" hidden="1">#REF!</definedName>
    <definedName name="BExGQ6SG9XEOD0VMBAR22YPZWSTA" localSheetId="8" hidden="1">#REF!</definedName>
    <definedName name="BExGQ6SG9XEOD0VMBAR22YPZWSTA" localSheetId="7" hidden="1">#REF!</definedName>
    <definedName name="BExGQ6SG9XEOD0VMBAR22YPZWSTA" localSheetId="6" hidden="1">#REF!</definedName>
    <definedName name="BExGQ6SG9XEOD0VMBAR22YPZWSTA" localSheetId="3" hidden="1">#REF!</definedName>
    <definedName name="BExGQ6SG9XEOD0VMBAR22YPZWSTA" localSheetId="1" hidden="1">#REF!</definedName>
    <definedName name="BExGQ6SG9XEOD0VMBAR22YPZWSTA" hidden="1">#REF!</definedName>
    <definedName name="BExGQ8FQN3FRAGH5H2V74848P5JX" localSheetId="16" hidden="1">#REF!</definedName>
    <definedName name="BExGQ8FQN3FRAGH5H2V74848P5JX" localSheetId="15" hidden="1">#REF!</definedName>
    <definedName name="BExGQ8FQN3FRAGH5H2V74848P5JX" localSheetId="14" hidden="1">#REF!</definedName>
    <definedName name="BExGQ8FQN3FRAGH5H2V74848P5JX" localSheetId="13" hidden="1">#REF!</definedName>
    <definedName name="BExGQ8FQN3FRAGH5H2V74848P5JX" localSheetId="12" hidden="1">#REF!</definedName>
    <definedName name="BExGQ8FQN3FRAGH5H2V74848P5JX" localSheetId="11" hidden="1">#REF!</definedName>
    <definedName name="BExGQ8FQN3FRAGH5H2V74848P5JX" localSheetId="10" hidden="1">#REF!</definedName>
    <definedName name="BExGQ8FQN3FRAGH5H2V74848P5JX" localSheetId="9" hidden="1">#REF!</definedName>
    <definedName name="BExGQ8FQN3FRAGH5H2V74848P5JX" localSheetId="8" hidden="1">#REF!</definedName>
    <definedName name="BExGQ8FQN3FRAGH5H2V74848P5JX" localSheetId="7" hidden="1">#REF!</definedName>
    <definedName name="BExGQ8FQN3FRAGH5H2V74848P5JX" localSheetId="6" hidden="1">#REF!</definedName>
    <definedName name="BExGQ8FQN3FRAGH5H2V74848P5JX" localSheetId="3" hidden="1">#REF!</definedName>
    <definedName name="BExGQ8FQN3FRAGH5H2V74848P5JX" localSheetId="1" hidden="1">#REF!</definedName>
    <definedName name="BExGQ8FQN3FRAGH5H2V74848P5JX" hidden="1">#REF!</definedName>
    <definedName name="BExGQGJ1A7LNZUS8QSMOG8UNGLMK" localSheetId="16" hidden="1">#REF!</definedName>
    <definedName name="BExGQGJ1A7LNZUS8QSMOG8UNGLMK" localSheetId="15" hidden="1">#REF!</definedName>
    <definedName name="BExGQGJ1A7LNZUS8QSMOG8UNGLMK" localSheetId="14" hidden="1">#REF!</definedName>
    <definedName name="BExGQGJ1A7LNZUS8QSMOG8UNGLMK" localSheetId="13" hidden="1">#REF!</definedName>
    <definedName name="BExGQGJ1A7LNZUS8QSMOG8UNGLMK" localSheetId="12" hidden="1">#REF!</definedName>
    <definedName name="BExGQGJ1A7LNZUS8QSMOG8UNGLMK" localSheetId="11" hidden="1">#REF!</definedName>
    <definedName name="BExGQGJ1A7LNZUS8QSMOG8UNGLMK" localSheetId="10" hidden="1">#REF!</definedName>
    <definedName name="BExGQGJ1A7LNZUS8QSMOG8UNGLMK" localSheetId="9" hidden="1">#REF!</definedName>
    <definedName name="BExGQGJ1A7LNZUS8QSMOG8UNGLMK" localSheetId="8" hidden="1">#REF!</definedName>
    <definedName name="BExGQGJ1A7LNZUS8QSMOG8UNGLMK" localSheetId="7" hidden="1">#REF!</definedName>
    <definedName name="BExGQGJ1A7LNZUS8QSMOG8UNGLMK" localSheetId="6" hidden="1">#REF!</definedName>
    <definedName name="BExGQGJ1A7LNZUS8QSMOG8UNGLMK" localSheetId="3" hidden="1">#REF!</definedName>
    <definedName name="BExGQGJ1A7LNZUS8QSMOG8UNGLMK" localSheetId="1" hidden="1">#REF!</definedName>
    <definedName name="BExGQGJ1A7LNZUS8QSMOG8UNGLMK" hidden="1">#REF!</definedName>
    <definedName name="BExGQLBNZ35IK2VK33HJUAE4ADX2" localSheetId="16" hidden="1">#REF!</definedName>
    <definedName name="BExGQLBNZ35IK2VK33HJUAE4ADX2" localSheetId="15" hidden="1">#REF!</definedName>
    <definedName name="BExGQLBNZ35IK2VK33HJUAE4ADX2" localSheetId="14" hidden="1">#REF!</definedName>
    <definedName name="BExGQLBNZ35IK2VK33HJUAE4ADX2" localSheetId="13" hidden="1">#REF!</definedName>
    <definedName name="BExGQLBNZ35IK2VK33HJUAE4ADX2" localSheetId="12" hidden="1">#REF!</definedName>
    <definedName name="BExGQLBNZ35IK2VK33HJUAE4ADX2" localSheetId="11" hidden="1">#REF!</definedName>
    <definedName name="BExGQLBNZ35IK2VK33HJUAE4ADX2" localSheetId="10" hidden="1">#REF!</definedName>
    <definedName name="BExGQLBNZ35IK2VK33HJUAE4ADX2" localSheetId="9" hidden="1">#REF!</definedName>
    <definedName name="BExGQLBNZ35IK2VK33HJUAE4ADX2" localSheetId="8" hidden="1">#REF!</definedName>
    <definedName name="BExGQLBNZ35IK2VK33HJUAE4ADX2" localSheetId="7" hidden="1">#REF!</definedName>
    <definedName name="BExGQLBNZ35IK2VK33HJUAE4ADX2" localSheetId="6" hidden="1">#REF!</definedName>
    <definedName name="BExGQLBNZ35IK2VK33HJUAE4ADX2" localSheetId="3" hidden="1">#REF!</definedName>
    <definedName name="BExGQLBNZ35IK2VK33HJUAE4ADX2" localSheetId="1" hidden="1">#REF!</definedName>
    <definedName name="BExGQLBNZ35IK2VK33HJUAE4ADX2" hidden="1">#REF!</definedName>
    <definedName name="BExGQPO7ENFEQC0NC6MC9OZR2LHY" localSheetId="16" hidden="1">#REF!</definedName>
    <definedName name="BExGQPO7ENFEQC0NC6MC9OZR2LHY" localSheetId="15" hidden="1">#REF!</definedName>
    <definedName name="BExGQPO7ENFEQC0NC6MC9OZR2LHY" localSheetId="14" hidden="1">#REF!</definedName>
    <definedName name="BExGQPO7ENFEQC0NC6MC9OZR2LHY" localSheetId="13" hidden="1">#REF!</definedName>
    <definedName name="BExGQPO7ENFEQC0NC6MC9OZR2LHY" localSheetId="12" hidden="1">#REF!</definedName>
    <definedName name="BExGQPO7ENFEQC0NC6MC9OZR2LHY" localSheetId="11" hidden="1">#REF!</definedName>
    <definedName name="BExGQPO7ENFEQC0NC6MC9OZR2LHY" localSheetId="10" hidden="1">#REF!</definedName>
    <definedName name="BExGQPO7ENFEQC0NC6MC9OZR2LHY" localSheetId="9" hidden="1">#REF!</definedName>
    <definedName name="BExGQPO7ENFEQC0NC6MC9OZR2LHY" localSheetId="8" hidden="1">#REF!</definedName>
    <definedName name="BExGQPO7ENFEQC0NC6MC9OZR2LHY" localSheetId="7" hidden="1">#REF!</definedName>
    <definedName name="BExGQPO7ENFEQC0NC6MC9OZR2LHY" localSheetId="6" hidden="1">#REF!</definedName>
    <definedName name="BExGQPO7ENFEQC0NC6MC9OZR2LHY" localSheetId="3" hidden="1">#REF!</definedName>
    <definedName name="BExGQPO7ENFEQC0NC6MC9OZR2LHY" localSheetId="1" hidden="1">#REF!</definedName>
    <definedName name="BExGQPO7ENFEQC0NC6MC9OZR2LHY" hidden="1">#REF!</definedName>
    <definedName name="BExGQX0H4EZMXBJTKJJE4ICJWN5O" localSheetId="16" hidden="1">#REF!</definedName>
    <definedName name="BExGQX0H4EZMXBJTKJJE4ICJWN5O" localSheetId="15" hidden="1">#REF!</definedName>
    <definedName name="BExGQX0H4EZMXBJTKJJE4ICJWN5O" localSheetId="14" hidden="1">#REF!</definedName>
    <definedName name="BExGQX0H4EZMXBJTKJJE4ICJWN5O" localSheetId="13" hidden="1">#REF!</definedName>
    <definedName name="BExGQX0H4EZMXBJTKJJE4ICJWN5O" localSheetId="12" hidden="1">#REF!</definedName>
    <definedName name="BExGQX0H4EZMXBJTKJJE4ICJWN5O" localSheetId="11" hidden="1">#REF!</definedName>
    <definedName name="BExGQX0H4EZMXBJTKJJE4ICJWN5O" localSheetId="10" hidden="1">#REF!</definedName>
    <definedName name="BExGQX0H4EZMXBJTKJJE4ICJWN5O" localSheetId="9" hidden="1">#REF!</definedName>
    <definedName name="BExGQX0H4EZMXBJTKJJE4ICJWN5O" localSheetId="8" hidden="1">#REF!</definedName>
    <definedName name="BExGQX0H4EZMXBJTKJJE4ICJWN5O" localSheetId="7" hidden="1">#REF!</definedName>
    <definedName name="BExGQX0H4EZMXBJTKJJE4ICJWN5O" localSheetId="6" hidden="1">#REF!</definedName>
    <definedName name="BExGQX0H4EZMXBJTKJJE4ICJWN5O" localSheetId="3" hidden="1">#REF!</definedName>
    <definedName name="BExGQX0H4EZMXBJTKJJE4ICJWN5O" localSheetId="1" hidden="1">#REF!</definedName>
    <definedName name="BExGQX0H4EZMXBJTKJJE4ICJWN5O" hidden="1">#REF!</definedName>
    <definedName name="BExGR4CW3WRIID17GGX4MI9ZDHFE" localSheetId="16" hidden="1">#REF!</definedName>
    <definedName name="BExGR4CW3WRIID17GGX4MI9ZDHFE" localSheetId="15" hidden="1">#REF!</definedName>
    <definedName name="BExGR4CW3WRIID17GGX4MI9ZDHFE" localSheetId="14" hidden="1">#REF!</definedName>
    <definedName name="BExGR4CW3WRIID17GGX4MI9ZDHFE" localSheetId="13" hidden="1">#REF!</definedName>
    <definedName name="BExGR4CW3WRIID17GGX4MI9ZDHFE" localSheetId="12" hidden="1">#REF!</definedName>
    <definedName name="BExGR4CW3WRIID17GGX4MI9ZDHFE" localSheetId="11" hidden="1">#REF!</definedName>
    <definedName name="BExGR4CW3WRIID17GGX4MI9ZDHFE" localSheetId="10" hidden="1">#REF!</definedName>
    <definedName name="BExGR4CW3WRIID17GGX4MI9ZDHFE" localSheetId="9" hidden="1">#REF!</definedName>
    <definedName name="BExGR4CW3WRIID17GGX4MI9ZDHFE" localSheetId="8" hidden="1">#REF!</definedName>
    <definedName name="BExGR4CW3WRIID17GGX4MI9ZDHFE" localSheetId="7" hidden="1">#REF!</definedName>
    <definedName name="BExGR4CW3WRIID17GGX4MI9ZDHFE" localSheetId="6" hidden="1">#REF!</definedName>
    <definedName name="BExGR4CW3WRIID17GGX4MI9ZDHFE" localSheetId="3" hidden="1">#REF!</definedName>
    <definedName name="BExGR4CW3WRIID17GGX4MI9ZDHFE" localSheetId="1" hidden="1">#REF!</definedName>
    <definedName name="BExGR4CW3WRIID17GGX4MI9ZDHFE" hidden="1">#REF!</definedName>
    <definedName name="BExGR65GJX27MU2OL6NI5PB8XVB4" localSheetId="16" hidden="1">#REF!</definedName>
    <definedName name="BExGR65GJX27MU2OL6NI5PB8XVB4" localSheetId="15" hidden="1">#REF!</definedName>
    <definedName name="BExGR65GJX27MU2OL6NI5PB8XVB4" localSheetId="14" hidden="1">#REF!</definedName>
    <definedName name="BExGR65GJX27MU2OL6NI5PB8XVB4" localSheetId="13" hidden="1">#REF!</definedName>
    <definedName name="BExGR65GJX27MU2OL6NI5PB8XVB4" localSheetId="12" hidden="1">#REF!</definedName>
    <definedName name="BExGR65GJX27MU2OL6NI5PB8XVB4" localSheetId="11" hidden="1">#REF!</definedName>
    <definedName name="BExGR65GJX27MU2OL6NI5PB8XVB4" localSheetId="10" hidden="1">#REF!</definedName>
    <definedName name="BExGR65GJX27MU2OL6NI5PB8XVB4" localSheetId="9" hidden="1">#REF!</definedName>
    <definedName name="BExGR65GJX27MU2OL6NI5PB8XVB4" localSheetId="8" hidden="1">#REF!</definedName>
    <definedName name="BExGR65GJX27MU2OL6NI5PB8XVB4" localSheetId="7" hidden="1">#REF!</definedName>
    <definedName name="BExGR65GJX27MU2OL6NI5PB8XVB4" localSheetId="6" hidden="1">#REF!</definedName>
    <definedName name="BExGR65GJX27MU2OL6NI5PB8XVB4" localSheetId="3" hidden="1">#REF!</definedName>
    <definedName name="BExGR65GJX27MU2OL6NI5PB8XVB4" localSheetId="1" hidden="1">#REF!</definedName>
    <definedName name="BExGR65GJX27MU2OL6NI5PB8XVB4" hidden="1">#REF!</definedName>
    <definedName name="BExGR6LQ97HETGS3CT96L4IK0JSH" localSheetId="16" hidden="1">#REF!</definedName>
    <definedName name="BExGR6LQ97HETGS3CT96L4IK0JSH" localSheetId="15" hidden="1">#REF!</definedName>
    <definedName name="BExGR6LQ97HETGS3CT96L4IK0JSH" localSheetId="14" hidden="1">#REF!</definedName>
    <definedName name="BExGR6LQ97HETGS3CT96L4IK0JSH" localSheetId="13" hidden="1">#REF!</definedName>
    <definedName name="BExGR6LQ97HETGS3CT96L4IK0JSH" localSheetId="12" hidden="1">#REF!</definedName>
    <definedName name="BExGR6LQ97HETGS3CT96L4IK0JSH" localSheetId="11" hidden="1">#REF!</definedName>
    <definedName name="BExGR6LQ97HETGS3CT96L4IK0JSH" localSheetId="10" hidden="1">#REF!</definedName>
    <definedName name="BExGR6LQ97HETGS3CT96L4IK0JSH" localSheetId="9" hidden="1">#REF!</definedName>
    <definedName name="BExGR6LQ97HETGS3CT96L4IK0JSH" localSheetId="8" hidden="1">#REF!</definedName>
    <definedName name="BExGR6LQ97HETGS3CT96L4IK0JSH" localSheetId="7" hidden="1">#REF!</definedName>
    <definedName name="BExGR6LQ97HETGS3CT96L4IK0JSH" localSheetId="6" hidden="1">#REF!</definedName>
    <definedName name="BExGR6LQ97HETGS3CT96L4IK0JSH" localSheetId="3" hidden="1">#REF!</definedName>
    <definedName name="BExGR6LQ97HETGS3CT96L4IK0JSH" localSheetId="1" hidden="1">#REF!</definedName>
    <definedName name="BExGR6LQ97HETGS3CT96L4IK0JSH" hidden="1">#REF!</definedName>
    <definedName name="BExGR9ATP2LVT7B9OCPSLJ11H9SX" localSheetId="16" hidden="1">#REF!</definedName>
    <definedName name="BExGR9ATP2LVT7B9OCPSLJ11H9SX" localSheetId="15" hidden="1">#REF!</definedName>
    <definedName name="BExGR9ATP2LVT7B9OCPSLJ11H9SX" localSheetId="14" hidden="1">#REF!</definedName>
    <definedName name="BExGR9ATP2LVT7B9OCPSLJ11H9SX" localSheetId="13" hidden="1">#REF!</definedName>
    <definedName name="BExGR9ATP2LVT7B9OCPSLJ11H9SX" localSheetId="12" hidden="1">#REF!</definedName>
    <definedName name="BExGR9ATP2LVT7B9OCPSLJ11H9SX" localSheetId="11" hidden="1">#REF!</definedName>
    <definedName name="BExGR9ATP2LVT7B9OCPSLJ11H9SX" localSheetId="10" hidden="1">#REF!</definedName>
    <definedName name="BExGR9ATP2LVT7B9OCPSLJ11H9SX" localSheetId="9" hidden="1">#REF!</definedName>
    <definedName name="BExGR9ATP2LVT7B9OCPSLJ11H9SX" localSheetId="8" hidden="1">#REF!</definedName>
    <definedName name="BExGR9ATP2LVT7B9OCPSLJ11H9SX" localSheetId="7" hidden="1">#REF!</definedName>
    <definedName name="BExGR9ATP2LVT7B9OCPSLJ11H9SX" localSheetId="6" hidden="1">#REF!</definedName>
    <definedName name="BExGR9ATP2LVT7B9OCPSLJ11H9SX" localSheetId="3" hidden="1">#REF!</definedName>
    <definedName name="BExGR9ATP2LVT7B9OCPSLJ11H9SX" localSheetId="1" hidden="1">#REF!</definedName>
    <definedName name="BExGR9ATP2LVT7B9OCPSLJ11H9SX" hidden="1">#REF!</definedName>
    <definedName name="BExGRILCZ3BMTGDY72B1Q9BUGW0J" localSheetId="16" hidden="1">#REF!</definedName>
    <definedName name="BExGRILCZ3BMTGDY72B1Q9BUGW0J" localSheetId="15" hidden="1">#REF!</definedName>
    <definedName name="BExGRILCZ3BMTGDY72B1Q9BUGW0J" localSheetId="14" hidden="1">#REF!</definedName>
    <definedName name="BExGRILCZ3BMTGDY72B1Q9BUGW0J" localSheetId="13" hidden="1">#REF!</definedName>
    <definedName name="BExGRILCZ3BMTGDY72B1Q9BUGW0J" localSheetId="12" hidden="1">#REF!</definedName>
    <definedName name="BExGRILCZ3BMTGDY72B1Q9BUGW0J" localSheetId="11" hidden="1">#REF!</definedName>
    <definedName name="BExGRILCZ3BMTGDY72B1Q9BUGW0J" localSheetId="10" hidden="1">#REF!</definedName>
    <definedName name="BExGRILCZ3BMTGDY72B1Q9BUGW0J" localSheetId="9" hidden="1">#REF!</definedName>
    <definedName name="BExGRILCZ3BMTGDY72B1Q9BUGW0J" localSheetId="8" hidden="1">#REF!</definedName>
    <definedName name="BExGRILCZ3BMTGDY72B1Q9BUGW0J" localSheetId="7" hidden="1">#REF!</definedName>
    <definedName name="BExGRILCZ3BMTGDY72B1Q9BUGW0J" localSheetId="6" hidden="1">#REF!</definedName>
    <definedName name="BExGRILCZ3BMTGDY72B1Q9BUGW0J" localSheetId="3" hidden="1">#REF!</definedName>
    <definedName name="BExGRILCZ3BMTGDY72B1Q9BUGW0J" localSheetId="1" hidden="1">#REF!</definedName>
    <definedName name="BExGRILCZ3BMTGDY72B1Q9BUGW0J" hidden="1">#REF!</definedName>
    <definedName name="BExGRNZJ74Y6OYJB9F9Y9T3CAHOS" localSheetId="16" hidden="1">#REF!</definedName>
    <definedName name="BExGRNZJ74Y6OYJB9F9Y9T3CAHOS" localSheetId="15" hidden="1">#REF!</definedName>
    <definedName name="BExGRNZJ74Y6OYJB9F9Y9T3CAHOS" localSheetId="14" hidden="1">#REF!</definedName>
    <definedName name="BExGRNZJ74Y6OYJB9F9Y9T3CAHOS" localSheetId="13" hidden="1">#REF!</definedName>
    <definedName name="BExGRNZJ74Y6OYJB9F9Y9T3CAHOS" localSheetId="12" hidden="1">#REF!</definedName>
    <definedName name="BExGRNZJ74Y6OYJB9F9Y9T3CAHOS" localSheetId="11" hidden="1">#REF!</definedName>
    <definedName name="BExGRNZJ74Y6OYJB9F9Y9T3CAHOS" localSheetId="10" hidden="1">#REF!</definedName>
    <definedName name="BExGRNZJ74Y6OYJB9F9Y9T3CAHOS" localSheetId="9" hidden="1">#REF!</definedName>
    <definedName name="BExGRNZJ74Y6OYJB9F9Y9T3CAHOS" localSheetId="8" hidden="1">#REF!</definedName>
    <definedName name="BExGRNZJ74Y6OYJB9F9Y9T3CAHOS" localSheetId="7" hidden="1">#REF!</definedName>
    <definedName name="BExGRNZJ74Y6OYJB9F9Y9T3CAHOS" localSheetId="6" hidden="1">#REF!</definedName>
    <definedName name="BExGRNZJ74Y6OYJB9F9Y9T3CAHOS" localSheetId="3" hidden="1">#REF!</definedName>
    <definedName name="BExGRNZJ74Y6OYJB9F9Y9T3CAHOS" localSheetId="1" hidden="1">#REF!</definedName>
    <definedName name="BExGRNZJ74Y6OYJB9F9Y9T3CAHOS" hidden="1">#REF!</definedName>
    <definedName name="BExGRPC5QJQ7UGQ4P7CFWVGRQGFW" localSheetId="16" hidden="1">#REF!</definedName>
    <definedName name="BExGRPC5QJQ7UGQ4P7CFWVGRQGFW" localSheetId="15" hidden="1">#REF!</definedName>
    <definedName name="BExGRPC5QJQ7UGQ4P7CFWVGRQGFW" localSheetId="14" hidden="1">#REF!</definedName>
    <definedName name="BExGRPC5QJQ7UGQ4P7CFWVGRQGFW" localSheetId="13" hidden="1">#REF!</definedName>
    <definedName name="BExGRPC5QJQ7UGQ4P7CFWVGRQGFW" localSheetId="12" hidden="1">#REF!</definedName>
    <definedName name="BExGRPC5QJQ7UGQ4P7CFWVGRQGFW" localSheetId="11" hidden="1">#REF!</definedName>
    <definedName name="BExGRPC5QJQ7UGQ4P7CFWVGRQGFW" localSheetId="10" hidden="1">#REF!</definedName>
    <definedName name="BExGRPC5QJQ7UGQ4P7CFWVGRQGFW" localSheetId="9" hidden="1">#REF!</definedName>
    <definedName name="BExGRPC5QJQ7UGQ4P7CFWVGRQGFW" localSheetId="8" hidden="1">#REF!</definedName>
    <definedName name="BExGRPC5QJQ7UGQ4P7CFWVGRQGFW" localSheetId="7" hidden="1">#REF!</definedName>
    <definedName name="BExGRPC5QJQ7UGQ4P7CFWVGRQGFW" localSheetId="6" hidden="1">#REF!</definedName>
    <definedName name="BExGRPC5QJQ7UGQ4P7CFWVGRQGFW" localSheetId="3" hidden="1">#REF!</definedName>
    <definedName name="BExGRPC5QJQ7UGQ4P7CFWVGRQGFW" localSheetId="1" hidden="1">#REF!</definedName>
    <definedName name="BExGRPC5QJQ7UGQ4P7CFWVGRQGFW" hidden="1">#REF!</definedName>
    <definedName name="BExGRSMULUXOBEN8G0TK90PRKQ9O" localSheetId="16" hidden="1">#REF!</definedName>
    <definedName name="BExGRSMULUXOBEN8G0TK90PRKQ9O" localSheetId="15" hidden="1">#REF!</definedName>
    <definedName name="BExGRSMULUXOBEN8G0TK90PRKQ9O" localSheetId="14" hidden="1">#REF!</definedName>
    <definedName name="BExGRSMULUXOBEN8G0TK90PRKQ9O" localSheetId="13" hidden="1">#REF!</definedName>
    <definedName name="BExGRSMULUXOBEN8G0TK90PRKQ9O" localSheetId="12" hidden="1">#REF!</definedName>
    <definedName name="BExGRSMULUXOBEN8G0TK90PRKQ9O" localSheetId="11" hidden="1">#REF!</definedName>
    <definedName name="BExGRSMULUXOBEN8G0TK90PRKQ9O" localSheetId="10" hidden="1">#REF!</definedName>
    <definedName name="BExGRSMULUXOBEN8G0TK90PRKQ9O" localSheetId="9" hidden="1">#REF!</definedName>
    <definedName name="BExGRSMULUXOBEN8G0TK90PRKQ9O" localSheetId="8" hidden="1">#REF!</definedName>
    <definedName name="BExGRSMULUXOBEN8G0TK90PRKQ9O" localSheetId="7" hidden="1">#REF!</definedName>
    <definedName name="BExGRSMULUXOBEN8G0TK90PRKQ9O" localSheetId="6" hidden="1">#REF!</definedName>
    <definedName name="BExGRSMULUXOBEN8G0TK90PRKQ9O" localSheetId="3" hidden="1">#REF!</definedName>
    <definedName name="BExGRSMULUXOBEN8G0TK90PRKQ9O" localSheetId="1" hidden="1">#REF!</definedName>
    <definedName name="BExGRSMULUXOBEN8G0TK90PRKQ9O" hidden="1">#REF!</definedName>
    <definedName name="BExGRUKVVKDL8483WI70VN2QZDGD" localSheetId="16" hidden="1">#REF!</definedName>
    <definedName name="BExGRUKVVKDL8483WI70VN2QZDGD" localSheetId="15" hidden="1">#REF!</definedName>
    <definedName name="BExGRUKVVKDL8483WI70VN2QZDGD" localSheetId="14" hidden="1">#REF!</definedName>
    <definedName name="BExGRUKVVKDL8483WI70VN2QZDGD" localSheetId="13" hidden="1">#REF!</definedName>
    <definedName name="BExGRUKVVKDL8483WI70VN2QZDGD" localSheetId="12" hidden="1">#REF!</definedName>
    <definedName name="BExGRUKVVKDL8483WI70VN2QZDGD" localSheetId="11" hidden="1">#REF!</definedName>
    <definedName name="BExGRUKVVKDL8483WI70VN2QZDGD" localSheetId="10" hidden="1">#REF!</definedName>
    <definedName name="BExGRUKVVKDL8483WI70VN2QZDGD" localSheetId="9" hidden="1">#REF!</definedName>
    <definedName name="BExGRUKVVKDL8483WI70VN2QZDGD" localSheetId="8" hidden="1">#REF!</definedName>
    <definedName name="BExGRUKVVKDL8483WI70VN2QZDGD" localSheetId="7" hidden="1">#REF!</definedName>
    <definedName name="BExGRUKVVKDL8483WI70VN2QZDGD" localSheetId="6" hidden="1">#REF!</definedName>
    <definedName name="BExGRUKVVKDL8483WI70VN2QZDGD" localSheetId="3" hidden="1">#REF!</definedName>
    <definedName name="BExGRUKVVKDL8483WI70VN2QZDGD" localSheetId="1" hidden="1">#REF!</definedName>
    <definedName name="BExGRUKVVKDL8483WI70VN2QZDGD" hidden="1">#REF!</definedName>
    <definedName name="BExGS2IWR5DUNJ1U9PAKIV8CMBNI" localSheetId="16" hidden="1">#REF!</definedName>
    <definedName name="BExGS2IWR5DUNJ1U9PAKIV8CMBNI" localSheetId="15" hidden="1">#REF!</definedName>
    <definedName name="BExGS2IWR5DUNJ1U9PAKIV8CMBNI" localSheetId="14" hidden="1">#REF!</definedName>
    <definedName name="BExGS2IWR5DUNJ1U9PAKIV8CMBNI" localSheetId="13" hidden="1">#REF!</definedName>
    <definedName name="BExGS2IWR5DUNJ1U9PAKIV8CMBNI" localSheetId="12" hidden="1">#REF!</definedName>
    <definedName name="BExGS2IWR5DUNJ1U9PAKIV8CMBNI" localSheetId="11" hidden="1">#REF!</definedName>
    <definedName name="BExGS2IWR5DUNJ1U9PAKIV8CMBNI" localSheetId="10" hidden="1">#REF!</definedName>
    <definedName name="BExGS2IWR5DUNJ1U9PAKIV8CMBNI" localSheetId="9" hidden="1">#REF!</definedName>
    <definedName name="BExGS2IWR5DUNJ1U9PAKIV8CMBNI" localSheetId="8" hidden="1">#REF!</definedName>
    <definedName name="BExGS2IWR5DUNJ1U9PAKIV8CMBNI" localSheetId="7" hidden="1">#REF!</definedName>
    <definedName name="BExGS2IWR5DUNJ1U9PAKIV8CMBNI" localSheetId="6" hidden="1">#REF!</definedName>
    <definedName name="BExGS2IWR5DUNJ1U9PAKIV8CMBNI" localSheetId="3" hidden="1">#REF!</definedName>
    <definedName name="BExGS2IWR5DUNJ1U9PAKIV8CMBNI" localSheetId="1" hidden="1">#REF!</definedName>
    <definedName name="BExGS2IWR5DUNJ1U9PAKIV8CMBNI" hidden="1">#REF!</definedName>
    <definedName name="BExGS69P9FFTEOPDS0MWFKF45G47" localSheetId="16" hidden="1">#REF!</definedName>
    <definedName name="BExGS69P9FFTEOPDS0MWFKF45G47" localSheetId="15" hidden="1">#REF!</definedName>
    <definedName name="BExGS69P9FFTEOPDS0MWFKF45G47" localSheetId="14" hidden="1">#REF!</definedName>
    <definedName name="BExGS69P9FFTEOPDS0MWFKF45G47" localSheetId="13" hidden="1">#REF!</definedName>
    <definedName name="BExGS69P9FFTEOPDS0MWFKF45G47" localSheetId="12" hidden="1">#REF!</definedName>
    <definedName name="BExGS69P9FFTEOPDS0MWFKF45G47" localSheetId="11" hidden="1">#REF!</definedName>
    <definedName name="BExGS69P9FFTEOPDS0MWFKF45G47" localSheetId="10" hidden="1">#REF!</definedName>
    <definedName name="BExGS69P9FFTEOPDS0MWFKF45G47" localSheetId="9" hidden="1">#REF!</definedName>
    <definedName name="BExGS69P9FFTEOPDS0MWFKF45G47" localSheetId="8" hidden="1">#REF!</definedName>
    <definedName name="BExGS69P9FFTEOPDS0MWFKF45G47" localSheetId="7" hidden="1">#REF!</definedName>
    <definedName name="BExGS69P9FFTEOPDS0MWFKF45G47" localSheetId="6" hidden="1">#REF!</definedName>
    <definedName name="BExGS69P9FFTEOPDS0MWFKF45G47" localSheetId="3" hidden="1">#REF!</definedName>
    <definedName name="BExGS69P9FFTEOPDS0MWFKF45G47" localSheetId="1" hidden="1">#REF!</definedName>
    <definedName name="BExGS69P9FFTEOPDS0MWFKF45G47" hidden="1">#REF!</definedName>
    <definedName name="BExGS6F1JFHM5MUJ1RFO50WP6D05" localSheetId="16" hidden="1">#REF!</definedName>
    <definedName name="BExGS6F1JFHM5MUJ1RFO50WP6D05" localSheetId="15" hidden="1">#REF!</definedName>
    <definedName name="BExGS6F1JFHM5MUJ1RFO50WP6D05" localSheetId="14" hidden="1">#REF!</definedName>
    <definedName name="BExGS6F1JFHM5MUJ1RFO50WP6D05" localSheetId="13" hidden="1">#REF!</definedName>
    <definedName name="BExGS6F1JFHM5MUJ1RFO50WP6D05" localSheetId="12" hidden="1">#REF!</definedName>
    <definedName name="BExGS6F1JFHM5MUJ1RFO50WP6D05" localSheetId="11" hidden="1">#REF!</definedName>
    <definedName name="BExGS6F1JFHM5MUJ1RFO50WP6D05" localSheetId="10" hidden="1">#REF!</definedName>
    <definedName name="BExGS6F1JFHM5MUJ1RFO50WP6D05" localSheetId="9" hidden="1">#REF!</definedName>
    <definedName name="BExGS6F1JFHM5MUJ1RFO50WP6D05" localSheetId="8" hidden="1">#REF!</definedName>
    <definedName name="BExGS6F1JFHM5MUJ1RFO50WP6D05" localSheetId="7" hidden="1">#REF!</definedName>
    <definedName name="BExGS6F1JFHM5MUJ1RFO50WP6D05" localSheetId="6" hidden="1">#REF!</definedName>
    <definedName name="BExGS6F1JFHM5MUJ1RFO50WP6D05" localSheetId="3" hidden="1">#REF!</definedName>
    <definedName name="BExGS6F1JFHM5MUJ1RFO50WP6D05" localSheetId="1" hidden="1">#REF!</definedName>
    <definedName name="BExGS6F1JFHM5MUJ1RFO50WP6D05" hidden="1">#REF!</definedName>
    <definedName name="BExGSA5YB5ZGE4NHDVCZ55TQAJTL" localSheetId="16" hidden="1">#REF!</definedName>
    <definedName name="BExGSA5YB5ZGE4NHDVCZ55TQAJTL" localSheetId="15" hidden="1">#REF!</definedName>
    <definedName name="BExGSA5YB5ZGE4NHDVCZ55TQAJTL" localSheetId="14" hidden="1">#REF!</definedName>
    <definedName name="BExGSA5YB5ZGE4NHDVCZ55TQAJTL" localSheetId="13" hidden="1">#REF!</definedName>
    <definedName name="BExGSA5YB5ZGE4NHDVCZ55TQAJTL" localSheetId="12" hidden="1">#REF!</definedName>
    <definedName name="BExGSA5YB5ZGE4NHDVCZ55TQAJTL" localSheetId="11" hidden="1">#REF!</definedName>
    <definedName name="BExGSA5YB5ZGE4NHDVCZ55TQAJTL" localSheetId="10" hidden="1">#REF!</definedName>
    <definedName name="BExGSA5YB5ZGE4NHDVCZ55TQAJTL" localSheetId="9" hidden="1">#REF!</definedName>
    <definedName name="BExGSA5YB5ZGE4NHDVCZ55TQAJTL" localSheetId="8" hidden="1">#REF!</definedName>
    <definedName name="BExGSA5YB5ZGE4NHDVCZ55TQAJTL" localSheetId="7" hidden="1">#REF!</definedName>
    <definedName name="BExGSA5YB5ZGE4NHDVCZ55TQAJTL" localSheetId="6" hidden="1">#REF!</definedName>
    <definedName name="BExGSA5YB5ZGE4NHDVCZ55TQAJTL" localSheetId="3" hidden="1">#REF!</definedName>
    <definedName name="BExGSA5YB5ZGE4NHDVCZ55TQAJTL" localSheetId="1" hidden="1">#REF!</definedName>
    <definedName name="BExGSA5YB5ZGE4NHDVCZ55TQAJTL" hidden="1">#REF!</definedName>
    <definedName name="BExGSBYPYOBOB218ABCIM2X63GJ8" localSheetId="16" hidden="1">#REF!</definedName>
    <definedName name="BExGSBYPYOBOB218ABCIM2X63GJ8" localSheetId="15" hidden="1">#REF!</definedName>
    <definedName name="BExGSBYPYOBOB218ABCIM2X63GJ8" localSheetId="14" hidden="1">#REF!</definedName>
    <definedName name="BExGSBYPYOBOB218ABCIM2X63GJ8" localSheetId="13" hidden="1">#REF!</definedName>
    <definedName name="BExGSBYPYOBOB218ABCIM2X63GJ8" localSheetId="12" hidden="1">#REF!</definedName>
    <definedName name="BExGSBYPYOBOB218ABCIM2X63GJ8" localSheetId="11" hidden="1">#REF!</definedName>
    <definedName name="BExGSBYPYOBOB218ABCIM2X63GJ8" localSheetId="10" hidden="1">#REF!</definedName>
    <definedName name="BExGSBYPYOBOB218ABCIM2X63GJ8" localSheetId="9" hidden="1">#REF!</definedName>
    <definedName name="BExGSBYPYOBOB218ABCIM2X63GJ8" localSheetId="8" hidden="1">#REF!</definedName>
    <definedName name="BExGSBYPYOBOB218ABCIM2X63GJ8" localSheetId="7" hidden="1">#REF!</definedName>
    <definedName name="BExGSBYPYOBOB218ABCIM2X63GJ8" localSheetId="6" hidden="1">#REF!</definedName>
    <definedName name="BExGSBYPYOBOB218ABCIM2X63GJ8" localSheetId="3" hidden="1">#REF!</definedName>
    <definedName name="BExGSBYPYOBOB218ABCIM2X63GJ8" localSheetId="1" hidden="1">#REF!</definedName>
    <definedName name="BExGSBYPYOBOB218ABCIM2X63GJ8" hidden="1">#REF!</definedName>
    <definedName name="BExGSCEUCQQVDEEKWJ677QTGUVTE" localSheetId="16" hidden="1">#REF!</definedName>
    <definedName name="BExGSCEUCQQVDEEKWJ677QTGUVTE" localSheetId="15" hidden="1">#REF!</definedName>
    <definedName name="BExGSCEUCQQVDEEKWJ677QTGUVTE" localSheetId="14" hidden="1">#REF!</definedName>
    <definedName name="BExGSCEUCQQVDEEKWJ677QTGUVTE" localSheetId="13" hidden="1">#REF!</definedName>
    <definedName name="BExGSCEUCQQVDEEKWJ677QTGUVTE" localSheetId="12" hidden="1">#REF!</definedName>
    <definedName name="BExGSCEUCQQVDEEKWJ677QTGUVTE" localSheetId="11" hidden="1">#REF!</definedName>
    <definedName name="BExGSCEUCQQVDEEKWJ677QTGUVTE" localSheetId="10" hidden="1">#REF!</definedName>
    <definedName name="BExGSCEUCQQVDEEKWJ677QTGUVTE" localSheetId="9" hidden="1">#REF!</definedName>
    <definedName name="BExGSCEUCQQVDEEKWJ677QTGUVTE" localSheetId="8" hidden="1">#REF!</definedName>
    <definedName name="BExGSCEUCQQVDEEKWJ677QTGUVTE" localSheetId="7" hidden="1">#REF!</definedName>
    <definedName name="BExGSCEUCQQVDEEKWJ677QTGUVTE" localSheetId="6" hidden="1">#REF!</definedName>
    <definedName name="BExGSCEUCQQVDEEKWJ677QTGUVTE" localSheetId="3" hidden="1">#REF!</definedName>
    <definedName name="BExGSCEUCQQVDEEKWJ677QTGUVTE" localSheetId="1" hidden="1">#REF!</definedName>
    <definedName name="BExGSCEUCQQVDEEKWJ677QTGUVTE" hidden="1">#REF!</definedName>
    <definedName name="BExGSQY65LH1PCKKM5WHDW83F35O" localSheetId="16" hidden="1">#REF!</definedName>
    <definedName name="BExGSQY65LH1PCKKM5WHDW83F35O" localSheetId="15" hidden="1">#REF!</definedName>
    <definedName name="BExGSQY65LH1PCKKM5WHDW83F35O" localSheetId="14" hidden="1">#REF!</definedName>
    <definedName name="BExGSQY65LH1PCKKM5WHDW83F35O" localSheetId="13" hidden="1">#REF!</definedName>
    <definedName name="BExGSQY65LH1PCKKM5WHDW83F35O" localSheetId="12" hidden="1">#REF!</definedName>
    <definedName name="BExGSQY65LH1PCKKM5WHDW83F35O" localSheetId="11" hidden="1">#REF!</definedName>
    <definedName name="BExGSQY65LH1PCKKM5WHDW83F35O" localSheetId="10" hidden="1">#REF!</definedName>
    <definedName name="BExGSQY65LH1PCKKM5WHDW83F35O" localSheetId="9" hidden="1">#REF!</definedName>
    <definedName name="BExGSQY65LH1PCKKM5WHDW83F35O" localSheetId="8" hidden="1">#REF!</definedName>
    <definedName name="BExGSQY65LH1PCKKM5WHDW83F35O" localSheetId="7" hidden="1">#REF!</definedName>
    <definedName name="BExGSQY65LH1PCKKM5WHDW83F35O" localSheetId="6" hidden="1">#REF!</definedName>
    <definedName name="BExGSQY65LH1PCKKM5WHDW83F35O" localSheetId="3" hidden="1">#REF!</definedName>
    <definedName name="BExGSQY65LH1PCKKM5WHDW83F35O" localSheetId="1" hidden="1">#REF!</definedName>
    <definedName name="BExGSQY65LH1PCKKM5WHDW83F35O" hidden="1">#REF!</definedName>
    <definedName name="BExGSYW1GKISF0PMUAK3XJK9PEW9" localSheetId="16" hidden="1">#REF!</definedName>
    <definedName name="BExGSYW1GKISF0PMUAK3XJK9PEW9" localSheetId="15" hidden="1">#REF!</definedName>
    <definedName name="BExGSYW1GKISF0PMUAK3XJK9PEW9" localSheetId="14" hidden="1">#REF!</definedName>
    <definedName name="BExGSYW1GKISF0PMUAK3XJK9PEW9" localSheetId="13" hidden="1">#REF!</definedName>
    <definedName name="BExGSYW1GKISF0PMUAK3XJK9PEW9" localSheetId="12" hidden="1">#REF!</definedName>
    <definedName name="BExGSYW1GKISF0PMUAK3XJK9PEW9" localSheetId="11" hidden="1">#REF!</definedName>
    <definedName name="BExGSYW1GKISF0PMUAK3XJK9PEW9" localSheetId="10" hidden="1">#REF!</definedName>
    <definedName name="BExGSYW1GKISF0PMUAK3XJK9PEW9" localSheetId="9" hidden="1">#REF!</definedName>
    <definedName name="BExGSYW1GKISF0PMUAK3XJK9PEW9" localSheetId="8" hidden="1">#REF!</definedName>
    <definedName name="BExGSYW1GKISF0PMUAK3XJK9PEW9" localSheetId="7" hidden="1">#REF!</definedName>
    <definedName name="BExGSYW1GKISF0PMUAK3XJK9PEW9" localSheetId="6" hidden="1">#REF!</definedName>
    <definedName name="BExGSYW1GKISF0PMUAK3XJK9PEW9" localSheetId="3" hidden="1">#REF!</definedName>
    <definedName name="BExGSYW1GKISF0PMUAK3XJK9PEW9" localSheetId="1" hidden="1">#REF!</definedName>
    <definedName name="BExGSYW1GKISF0PMUAK3XJK9PEW9" hidden="1">#REF!</definedName>
    <definedName name="BExGT0DZJB6LSF6L693UUB9EY1VQ" localSheetId="16" hidden="1">#REF!</definedName>
    <definedName name="BExGT0DZJB6LSF6L693UUB9EY1VQ" localSheetId="15" hidden="1">#REF!</definedName>
    <definedName name="BExGT0DZJB6LSF6L693UUB9EY1VQ" localSheetId="14" hidden="1">#REF!</definedName>
    <definedName name="BExGT0DZJB6LSF6L693UUB9EY1VQ" localSheetId="13" hidden="1">#REF!</definedName>
    <definedName name="BExGT0DZJB6LSF6L693UUB9EY1VQ" localSheetId="12" hidden="1">#REF!</definedName>
    <definedName name="BExGT0DZJB6LSF6L693UUB9EY1VQ" localSheetId="11" hidden="1">#REF!</definedName>
    <definedName name="BExGT0DZJB6LSF6L693UUB9EY1VQ" localSheetId="10" hidden="1">#REF!</definedName>
    <definedName name="BExGT0DZJB6LSF6L693UUB9EY1VQ" localSheetId="9" hidden="1">#REF!</definedName>
    <definedName name="BExGT0DZJB6LSF6L693UUB9EY1VQ" localSheetId="8" hidden="1">#REF!</definedName>
    <definedName name="BExGT0DZJB6LSF6L693UUB9EY1VQ" localSheetId="7" hidden="1">#REF!</definedName>
    <definedName name="BExGT0DZJB6LSF6L693UUB9EY1VQ" localSheetId="6" hidden="1">#REF!</definedName>
    <definedName name="BExGT0DZJB6LSF6L693UUB9EY1VQ" localSheetId="3" hidden="1">#REF!</definedName>
    <definedName name="BExGT0DZJB6LSF6L693UUB9EY1VQ" localSheetId="1" hidden="1">#REF!</definedName>
    <definedName name="BExGT0DZJB6LSF6L693UUB9EY1VQ" hidden="1">#REF!</definedName>
    <definedName name="BExGTEMKIEF46KBIDWCAOAN5U718" localSheetId="16" hidden="1">#REF!</definedName>
    <definedName name="BExGTEMKIEF46KBIDWCAOAN5U718" localSheetId="15" hidden="1">#REF!</definedName>
    <definedName name="BExGTEMKIEF46KBIDWCAOAN5U718" localSheetId="14" hidden="1">#REF!</definedName>
    <definedName name="BExGTEMKIEF46KBIDWCAOAN5U718" localSheetId="13" hidden="1">#REF!</definedName>
    <definedName name="BExGTEMKIEF46KBIDWCAOAN5U718" localSheetId="12" hidden="1">#REF!</definedName>
    <definedName name="BExGTEMKIEF46KBIDWCAOAN5U718" localSheetId="11" hidden="1">#REF!</definedName>
    <definedName name="BExGTEMKIEF46KBIDWCAOAN5U718" localSheetId="10" hidden="1">#REF!</definedName>
    <definedName name="BExGTEMKIEF46KBIDWCAOAN5U718" localSheetId="9" hidden="1">#REF!</definedName>
    <definedName name="BExGTEMKIEF46KBIDWCAOAN5U718" localSheetId="8" hidden="1">#REF!</definedName>
    <definedName name="BExGTEMKIEF46KBIDWCAOAN5U718" localSheetId="7" hidden="1">#REF!</definedName>
    <definedName name="BExGTEMKIEF46KBIDWCAOAN5U718" localSheetId="6" hidden="1">#REF!</definedName>
    <definedName name="BExGTEMKIEF46KBIDWCAOAN5U718" localSheetId="3" hidden="1">#REF!</definedName>
    <definedName name="BExGTEMKIEF46KBIDWCAOAN5U718" localSheetId="1" hidden="1">#REF!</definedName>
    <definedName name="BExGTEMKIEF46KBIDWCAOAN5U718" hidden="1">#REF!</definedName>
    <definedName name="BExGTGVFIF8HOQXR54SK065A8M4K" localSheetId="16" hidden="1">#REF!</definedName>
    <definedName name="BExGTGVFIF8HOQXR54SK065A8M4K" localSheetId="15" hidden="1">#REF!</definedName>
    <definedName name="BExGTGVFIF8HOQXR54SK065A8M4K" localSheetId="14" hidden="1">#REF!</definedName>
    <definedName name="BExGTGVFIF8HOQXR54SK065A8M4K" localSheetId="13" hidden="1">#REF!</definedName>
    <definedName name="BExGTGVFIF8HOQXR54SK065A8M4K" localSheetId="12" hidden="1">#REF!</definedName>
    <definedName name="BExGTGVFIF8HOQXR54SK065A8M4K" localSheetId="11" hidden="1">#REF!</definedName>
    <definedName name="BExGTGVFIF8HOQXR54SK065A8M4K" localSheetId="10" hidden="1">#REF!</definedName>
    <definedName name="BExGTGVFIF8HOQXR54SK065A8M4K" localSheetId="9" hidden="1">#REF!</definedName>
    <definedName name="BExGTGVFIF8HOQXR54SK065A8M4K" localSheetId="8" hidden="1">#REF!</definedName>
    <definedName name="BExGTGVFIF8HOQXR54SK065A8M4K" localSheetId="7" hidden="1">#REF!</definedName>
    <definedName name="BExGTGVFIF8HOQXR54SK065A8M4K" localSheetId="6" hidden="1">#REF!</definedName>
    <definedName name="BExGTGVFIF8HOQXR54SK065A8M4K" localSheetId="3" hidden="1">#REF!</definedName>
    <definedName name="BExGTGVFIF8HOQXR54SK065A8M4K" localSheetId="1" hidden="1">#REF!</definedName>
    <definedName name="BExGTGVFIF8HOQXR54SK065A8M4K" hidden="1">#REF!</definedName>
    <definedName name="BExGTIYX3OWPIINOGY1E4QQYSKHP" localSheetId="16" hidden="1">#REF!</definedName>
    <definedName name="BExGTIYX3OWPIINOGY1E4QQYSKHP" localSheetId="15" hidden="1">#REF!</definedName>
    <definedName name="BExGTIYX3OWPIINOGY1E4QQYSKHP" localSheetId="14" hidden="1">#REF!</definedName>
    <definedName name="BExGTIYX3OWPIINOGY1E4QQYSKHP" localSheetId="13" hidden="1">#REF!</definedName>
    <definedName name="BExGTIYX3OWPIINOGY1E4QQYSKHP" localSheetId="12" hidden="1">#REF!</definedName>
    <definedName name="BExGTIYX3OWPIINOGY1E4QQYSKHP" localSheetId="11" hidden="1">#REF!</definedName>
    <definedName name="BExGTIYX3OWPIINOGY1E4QQYSKHP" localSheetId="10" hidden="1">#REF!</definedName>
    <definedName name="BExGTIYX3OWPIINOGY1E4QQYSKHP" localSheetId="9" hidden="1">#REF!</definedName>
    <definedName name="BExGTIYX3OWPIINOGY1E4QQYSKHP" localSheetId="8" hidden="1">#REF!</definedName>
    <definedName name="BExGTIYX3OWPIINOGY1E4QQYSKHP" localSheetId="7" hidden="1">#REF!</definedName>
    <definedName name="BExGTIYX3OWPIINOGY1E4QQYSKHP" localSheetId="6" hidden="1">#REF!</definedName>
    <definedName name="BExGTIYX3OWPIINOGY1E4QQYSKHP" localSheetId="3" hidden="1">#REF!</definedName>
    <definedName name="BExGTIYX3OWPIINOGY1E4QQYSKHP" localSheetId="1" hidden="1">#REF!</definedName>
    <definedName name="BExGTIYX3OWPIINOGY1E4QQYSKHP" hidden="1">#REF!</definedName>
    <definedName name="BExGTKGUN0KUU3C0RL2LK98D8MEK" localSheetId="16" hidden="1">#REF!</definedName>
    <definedName name="BExGTKGUN0KUU3C0RL2LK98D8MEK" localSheetId="15" hidden="1">#REF!</definedName>
    <definedName name="BExGTKGUN0KUU3C0RL2LK98D8MEK" localSheetId="14" hidden="1">#REF!</definedName>
    <definedName name="BExGTKGUN0KUU3C0RL2LK98D8MEK" localSheetId="13" hidden="1">#REF!</definedName>
    <definedName name="BExGTKGUN0KUU3C0RL2LK98D8MEK" localSheetId="12" hidden="1">#REF!</definedName>
    <definedName name="BExGTKGUN0KUU3C0RL2LK98D8MEK" localSheetId="11" hidden="1">#REF!</definedName>
    <definedName name="BExGTKGUN0KUU3C0RL2LK98D8MEK" localSheetId="10" hidden="1">#REF!</definedName>
    <definedName name="BExGTKGUN0KUU3C0RL2LK98D8MEK" localSheetId="9" hidden="1">#REF!</definedName>
    <definedName name="BExGTKGUN0KUU3C0RL2LK98D8MEK" localSheetId="8" hidden="1">#REF!</definedName>
    <definedName name="BExGTKGUN0KUU3C0RL2LK98D8MEK" localSheetId="7" hidden="1">#REF!</definedName>
    <definedName name="BExGTKGUN0KUU3C0RL2LK98D8MEK" localSheetId="6" hidden="1">#REF!</definedName>
    <definedName name="BExGTKGUN0KUU3C0RL2LK98D8MEK" localSheetId="3" hidden="1">#REF!</definedName>
    <definedName name="BExGTKGUN0KUU3C0RL2LK98D8MEK" localSheetId="1" hidden="1">#REF!</definedName>
    <definedName name="BExGTKGUN0KUU3C0RL2LK98D8MEK" hidden="1">#REF!</definedName>
    <definedName name="BExGTV3U5SZUPLTWEMEY3IIN1L4L" localSheetId="16" hidden="1">#REF!</definedName>
    <definedName name="BExGTV3U5SZUPLTWEMEY3IIN1L4L" localSheetId="15" hidden="1">#REF!</definedName>
    <definedName name="BExGTV3U5SZUPLTWEMEY3IIN1L4L" localSheetId="14" hidden="1">#REF!</definedName>
    <definedName name="BExGTV3U5SZUPLTWEMEY3IIN1L4L" localSheetId="13" hidden="1">#REF!</definedName>
    <definedName name="BExGTV3U5SZUPLTWEMEY3IIN1L4L" localSheetId="12" hidden="1">#REF!</definedName>
    <definedName name="BExGTV3U5SZUPLTWEMEY3IIN1L4L" localSheetId="11" hidden="1">#REF!</definedName>
    <definedName name="BExGTV3U5SZUPLTWEMEY3IIN1L4L" localSheetId="10" hidden="1">#REF!</definedName>
    <definedName name="BExGTV3U5SZUPLTWEMEY3IIN1L4L" localSheetId="9" hidden="1">#REF!</definedName>
    <definedName name="BExGTV3U5SZUPLTWEMEY3IIN1L4L" localSheetId="8" hidden="1">#REF!</definedName>
    <definedName name="BExGTV3U5SZUPLTWEMEY3IIN1L4L" localSheetId="7" hidden="1">#REF!</definedName>
    <definedName name="BExGTV3U5SZUPLTWEMEY3IIN1L4L" localSheetId="6" hidden="1">#REF!</definedName>
    <definedName name="BExGTV3U5SZUPLTWEMEY3IIN1L4L" localSheetId="3" hidden="1">#REF!</definedName>
    <definedName name="BExGTV3U5SZUPLTWEMEY3IIN1L4L" localSheetId="1" hidden="1">#REF!</definedName>
    <definedName name="BExGTV3U5SZUPLTWEMEY3IIN1L4L" hidden="1">#REF!</definedName>
    <definedName name="BExGTZ046J7VMUG4YPKFN2K8TWB7" localSheetId="16" hidden="1">#REF!</definedName>
    <definedName name="BExGTZ046J7VMUG4YPKFN2K8TWB7" localSheetId="15" hidden="1">#REF!</definedName>
    <definedName name="BExGTZ046J7VMUG4YPKFN2K8TWB7" localSheetId="14" hidden="1">#REF!</definedName>
    <definedName name="BExGTZ046J7VMUG4YPKFN2K8TWB7" localSheetId="13" hidden="1">#REF!</definedName>
    <definedName name="BExGTZ046J7VMUG4YPKFN2K8TWB7" localSheetId="12" hidden="1">#REF!</definedName>
    <definedName name="BExGTZ046J7VMUG4YPKFN2K8TWB7" localSheetId="11" hidden="1">#REF!</definedName>
    <definedName name="BExGTZ046J7VMUG4YPKFN2K8TWB7" localSheetId="10" hidden="1">#REF!</definedName>
    <definedName name="BExGTZ046J7VMUG4YPKFN2K8TWB7" localSheetId="9" hidden="1">#REF!</definedName>
    <definedName name="BExGTZ046J7VMUG4YPKFN2K8TWB7" localSheetId="8" hidden="1">#REF!</definedName>
    <definedName name="BExGTZ046J7VMUG4YPKFN2K8TWB7" localSheetId="7" hidden="1">#REF!</definedName>
    <definedName name="BExGTZ046J7VMUG4YPKFN2K8TWB7" localSheetId="6" hidden="1">#REF!</definedName>
    <definedName name="BExGTZ046J7VMUG4YPKFN2K8TWB7" localSheetId="3" hidden="1">#REF!</definedName>
    <definedName name="BExGTZ046J7VMUG4YPKFN2K8TWB7" localSheetId="1" hidden="1">#REF!</definedName>
    <definedName name="BExGTZ046J7VMUG4YPKFN2K8TWB7" hidden="1">#REF!</definedName>
    <definedName name="BExGTZ04EFFQ3Z3JMM0G35JYWUK3" localSheetId="16" hidden="1">#REF!</definedName>
    <definedName name="BExGTZ04EFFQ3Z3JMM0G35JYWUK3" localSheetId="15" hidden="1">#REF!</definedName>
    <definedName name="BExGTZ04EFFQ3Z3JMM0G35JYWUK3" localSheetId="14" hidden="1">#REF!</definedName>
    <definedName name="BExGTZ04EFFQ3Z3JMM0G35JYWUK3" localSheetId="13" hidden="1">#REF!</definedName>
    <definedName name="BExGTZ04EFFQ3Z3JMM0G35JYWUK3" localSheetId="12" hidden="1">#REF!</definedName>
    <definedName name="BExGTZ04EFFQ3Z3JMM0G35JYWUK3" localSheetId="11" hidden="1">#REF!</definedName>
    <definedName name="BExGTZ04EFFQ3Z3JMM0G35JYWUK3" localSheetId="10" hidden="1">#REF!</definedName>
    <definedName name="BExGTZ04EFFQ3Z3JMM0G35JYWUK3" localSheetId="9" hidden="1">#REF!</definedName>
    <definedName name="BExGTZ04EFFQ3Z3JMM0G35JYWUK3" localSheetId="8" hidden="1">#REF!</definedName>
    <definedName name="BExGTZ04EFFQ3Z3JMM0G35JYWUK3" localSheetId="7" hidden="1">#REF!</definedName>
    <definedName name="BExGTZ04EFFQ3Z3JMM0G35JYWUK3" localSheetId="6" hidden="1">#REF!</definedName>
    <definedName name="BExGTZ04EFFQ3Z3JMM0G35JYWUK3" localSheetId="3" hidden="1">#REF!</definedName>
    <definedName name="BExGTZ04EFFQ3Z3JMM0G35JYWUK3" localSheetId="1" hidden="1">#REF!</definedName>
    <definedName name="BExGTZ04EFFQ3Z3JMM0G35JYWUK3" hidden="1">#REF!</definedName>
    <definedName name="BExGU2G9OPRZRIU9YGF6NX9FUW0J" localSheetId="16" hidden="1">#REF!</definedName>
    <definedName name="BExGU2G9OPRZRIU9YGF6NX9FUW0J" localSheetId="15" hidden="1">#REF!</definedName>
    <definedName name="BExGU2G9OPRZRIU9YGF6NX9FUW0J" localSheetId="14" hidden="1">#REF!</definedName>
    <definedName name="BExGU2G9OPRZRIU9YGF6NX9FUW0J" localSheetId="13" hidden="1">#REF!</definedName>
    <definedName name="BExGU2G9OPRZRIU9YGF6NX9FUW0J" localSheetId="12" hidden="1">#REF!</definedName>
    <definedName name="BExGU2G9OPRZRIU9YGF6NX9FUW0J" localSheetId="11" hidden="1">#REF!</definedName>
    <definedName name="BExGU2G9OPRZRIU9YGF6NX9FUW0J" localSheetId="10" hidden="1">#REF!</definedName>
    <definedName name="BExGU2G9OPRZRIU9YGF6NX9FUW0J" localSheetId="9" hidden="1">#REF!</definedName>
    <definedName name="BExGU2G9OPRZRIU9YGF6NX9FUW0J" localSheetId="8" hidden="1">#REF!</definedName>
    <definedName name="BExGU2G9OPRZRIU9YGF6NX9FUW0J" localSheetId="7" hidden="1">#REF!</definedName>
    <definedName name="BExGU2G9OPRZRIU9YGF6NX9FUW0J" localSheetId="6" hidden="1">#REF!</definedName>
    <definedName name="BExGU2G9OPRZRIU9YGF6NX9FUW0J" localSheetId="3" hidden="1">#REF!</definedName>
    <definedName name="BExGU2G9OPRZRIU9YGF6NX9FUW0J" localSheetId="1" hidden="1">#REF!</definedName>
    <definedName name="BExGU2G9OPRZRIU9YGF6NX9FUW0J" hidden="1">#REF!</definedName>
    <definedName name="BExGU6HTKLRZO8UOI3DTAM5RFDBA" localSheetId="16" hidden="1">#REF!</definedName>
    <definedName name="BExGU6HTKLRZO8UOI3DTAM5RFDBA" localSheetId="15" hidden="1">#REF!</definedName>
    <definedName name="BExGU6HTKLRZO8UOI3DTAM5RFDBA" localSheetId="14" hidden="1">#REF!</definedName>
    <definedName name="BExGU6HTKLRZO8UOI3DTAM5RFDBA" localSheetId="13" hidden="1">#REF!</definedName>
    <definedName name="BExGU6HTKLRZO8UOI3DTAM5RFDBA" localSheetId="12" hidden="1">#REF!</definedName>
    <definedName name="BExGU6HTKLRZO8UOI3DTAM5RFDBA" localSheetId="11" hidden="1">#REF!</definedName>
    <definedName name="BExGU6HTKLRZO8UOI3DTAM5RFDBA" localSheetId="10" hidden="1">#REF!</definedName>
    <definedName name="BExGU6HTKLRZO8UOI3DTAM5RFDBA" localSheetId="9" hidden="1">#REF!</definedName>
    <definedName name="BExGU6HTKLRZO8UOI3DTAM5RFDBA" localSheetId="8" hidden="1">#REF!</definedName>
    <definedName name="BExGU6HTKLRZO8UOI3DTAM5RFDBA" localSheetId="7" hidden="1">#REF!</definedName>
    <definedName name="BExGU6HTKLRZO8UOI3DTAM5RFDBA" localSheetId="6" hidden="1">#REF!</definedName>
    <definedName name="BExGU6HTKLRZO8UOI3DTAM5RFDBA" localSheetId="3" hidden="1">#REF!</definedName>
    <definedName name="BExGU6HTKLRZO8UOI3DTAM5RFDBA" localSheetId="1" hidden="1">#REF!</definedName>
    <definedName name="BExGU6HTKLRZO8UOI3DTAM5RFDBA" hidden="1">#REF!</definedName>
    <definedName name="BExGUDDZXFFQHAF4UZF8ZB1HO7H6" localSheetId="16" hidden="1">#REF!</definedName>
    <definedName name="BExGUDDZXFFQHAF4UZF8ZB1HO7H6" localSheetId="15" hidden="1">#REF!</definedName>
    <definedName name="BExGUDDZXFFQHAF4UZF8ZB1HO7H6" localSheetId="14" hidden="1">#REF!</definedName>
    <definedName name="BExGUDDZXFFQHAF4UZF8ZB1HO7H6" localSheetId="13" hidden="1">#REF!</definedName>
    <definedName name="BExGUDDZXFFQHAF4UZF8ZB1HO7H6" localSheetId="12" hidden="1">#REF!</definedName>
    <definedName name="BExGUDDZXFFQHAF4UZF8ZB1HO7H6" localSheetId="11" hidden="1">#REF!</definedName>
    <definedName name="BExGUDDZXFFQHAF4UZF8ZB1HO7H6" localSheetId="10" hidden="1">#REF!</definedName>
    <definedName name="BExGUDDZXFFQHAF4UZF8ZB1HO7H6" localSheetId="9" hidden="1">#REF!</definedName>
    <definedName name="BExGUDDZXFFQHAF4UZF8ZB1HO7H6" localSheetId="8" hidden="1">#REF!</definedName>
    <definedName name="BExGUDDZXFFQHAF4UZF8ZB1HO7H6" localSheetId="7" hidden="1">#REF!</definedName>
    <definedName name="BExGUDDZXFFQHAF4UZF8ZB1HO7H6" localSheetId="6" hidden="1">#REF!</definedName>
    <definedName name="BExGUDDZXFFQHAF4UZF8ZB1HO7H6" localSheetId="3" hidden="1">#REF!</definedName>
    <definedName name="BExGUDDZXFFQHAF4UZF8ZB1HO7H6" localSheetId="1" hidden="1">#REF!</definedName>
    <definedName name="BExGUDDZXFFQHAF4UZF8ZB1HO7H6" hidden="1">#REF!</definedName>
    <definedName name="BExGUI6NCRHY7EAB6SK6EPPMWFG1" localSheetId="16" hidden="1">#REF!</definedName>
    <definedName name="BExGUI6NCRHY7EAB6SK6EPPMWFG1" localSheetId="15" hidden="1">#REF!</definedName>
    <definedName name="BExGUI6NCRHY7EAB6SK6EPPMWFG1" localSheetId="14" hidden="1">#REF!</definedName>
    <definedName name="BExGUI6NCRHY7EAB6SK6EPPMWFG1" localSheetId="13" hidden="1">#REF!</definedName>
    <definedName name="BExGUI6NCRHY7EAB6SK6EPPMWFG1" localSheetId="12" hidden="1">#REF!</definedName>
    <definedName name="BExGUI6NCRHY7EAB6SK6EPPMWFG1" localSheetId="11" hidden="1">#REF!</definedName>
    <definedName name="BExGUI6NCRHY7EAB6SK6EPPMWFG1" localSheetId="10" hidden="1">#REF!</definedName>
    <definedName name="BExGUI6NCRHY7EAB6SK6EPPMWFG1" localSheetId="9" hidden="1">#REF!</definedName>
    <definedName name="BExGUI6NCRHY7EAB6SK6EPPMWFG1" localSheetId="8" hidden="1">#REF!</definedName>
    <definedName name="BExGUI6NCRHY7EAB6SK6EPPMWFG1" localSheetId="7" hidden="1">#REF!</definedName>
    <definedName name="BExGUI6NCRHY7EAB6SK6EPPMWFG1" localSheetId="6" hidden="1">#REF!</definedName>
    <definedName name="BExGUI6NCRHY7EAB6SK6EPPMWFG1" localSheetId="3" hidden="1">#REF!</definedName>
    <definedName name="BExGUI6NCRHY7EAB6SK6EPPMWFG1" localSheetId="1" hidden="1">#REF!</definedName>
    <definedName name="BExGUI6NCRHY7EAB6SK6EPPMWFG1" hidden="1">#REF!</definedName>
    <definedName name="BExGUIBXBRHGM97ZX6GBA4ZDQ79C" localSheetId="16" hidden="1">#REF!</definedName>
    <definedName name="BExGUIBXBRHGM97ZX6GBA4ZDQ79C" localSheetId="15" hidden="1">#REF!</definedName>
    <definedName name="BExGUIBXBRHGM97ZX6GBA4ZDQ79C" localSheetId="14" hidden="1">#REF!</definedName>
    <definedName name="BExGUIBXBRHGM97ZX6GBA4ZDQ79C" localSheetId="13" hidden="1">#REF!</definedName>
    <definedName name="BExGUIBXBRHGM97ZX6GBA4ZDQ79C" localSheetId="12" hidden="1">#REF!</definedName>
    <definedName name="BExGUIBXBRHGM97ZX6GBA4ZDQ79C" localSheetId="11" hidden="1">#REF!</definedName>
    <definedName name="BExGUIBXBRHGM97ZX6GBA4ZDQ79C" localSheetId="10" hidden="1">#REF!</definedName>
    <definedName name="BExGUIBXBRHGM97ZX6GBA4ZDQ79C" localSheetId="9" hidden="1">#REF!</definedName>
    <definedName name="BExGUIBXBRHGM97ZX6GBA4ZDQ79C" localSheetId="8" hidden="1">#REF!</definedName>
    <definedName name="BExGUIBXBRHGM97ZX6GBA4ZDQ79C" localSheetId="7" hidden="1">#REF!</definedName>
    <definedName name="BExGUIBXBRHGM97ZX6GBA4ZDQ79C" localSheetId="6" hidden="1">#REF!</definedName>
    <definedName name="BExGUIBXBRHGM97ZX6GBA4ZDQ79C" localSheetId="3" hidden="1">#REF!</definedName>
    <definedName name="BExGUIBXBRHGM97ZX6GBA4ZDQ79C" localSheetId="1" hidden="1">#REF!</definedName>
    <definedName name="BExGUIBXBRHGM97ZX6GBA4ZDQ79C" hidden="1">#REF!</definedName>
    <definedName name="BExGUM8D91UNPCOO4TKP9FGX85TF" localSheetId="16" hidden="1">#REF!</definedName>
    <definedName name="BExGUM8D91UNPCOO4TKP9FGX85TF" localSheetId="15" hidden="1">#REF!</definedName>
    <definedName name="BExGUM8D91UNPCOO4TKP9FGX85TF" localSheetId="14" hidden="1">#REF!</definedName>
    <definedName name="BExGUM8D91UNPCOO4TKP9FGX85TF" localSheetId="13" hidden="1">#REF!</definedName>
    <definedName name="BExGUM8D91UNPCOO4TKP9FGX85TF" localSheetId="12" hidden="1">#REF!</definedName>
    <definedName name="BExGUM8D91UNPCOO4TKP9FGX85TF" localSheetId="11" hidden="1">#REF!</definedName>
    <definedName name="BExGUM8D91UNPCOO4TKP9FGX85TF" localSheetId="10" hidden="1">#REF!</definedName>
    <definedName name="BExGUM8D91UNPCOO4TKP9FGX85TF" localSheetId="9" hidden="1">#REF!</definedName>
    <definedName name="BExGUM8D91UNPCOO4TKP9FGX85TF" localSheetId="8" hidden="1">#REF!</definedName>
    <definedName name="BExGUM8D91UNPCOO4TKP9FGX85TF" localSheetId="7" hidden="1">#REF!</definedName>
    <definedName name="BExGUM8D91UNPCOO4TKP9FGX85TF" localSheetId="6" hidden="1">#REF!</definedName>
    <definedName name="BExGUM8D91UNPCOO4TKP9FGX85TF" localSheetId="3" hidden="1">#REF!</definedName>
    <definedName name="BExGUM8D91UNPCOO4TKP9FGX85TF" localSheetId="1" hidden="1">#REF!</definedName>
    <definedName name="BExGUM8D91UNPCOO4TKP9FGX85TF" hidden="1">#REF!</definedName>
    <definedName name="BExGUMDP0WYFBZL2MCB36WWJIC04" localSheetId="16" hidden="1">#REF!</definedName>
    <definedName name="BExGUMDP0WYFBZL2MCB36WWJIC04" localSheetId="15" hidden="1">#REF!</definedName>
    <definedName name="BExGUMDP0WYFBZL2MCB36WWJIC04" localSheetId="14" hidden="1">#REF!</definedName>
    <definedName name="BExGUMDP0WYFBZL2MCB36WWJIC04" localSheetId="13" hidden="1">#REF!</definedName>
    <definedName name="BExGUMDP0WYFBZL2MCB36WWJIC04" localSheetId="12" hidden="1">#REF!</definedName>
    <definedName name="BExGUMDP0WYFBZL2MCB36WWJIC04" localSheetId="11" hidden="1">#REF!</definedName>
    <definedName name="BExGUMDP0WYFBZL2MCB36WWJIC04" localSheetId="10" hidden="1">#REF!</definedName>
    <definedName name="BExGUMDP0WYFBZL2MCB36WWJIC04" localSheetId="9" hidden="1">#REF!</definedName>
    <definedName name="BExGUMDP0WYFBZL2MCB36WWJIC04" localSheetId="8" hidden="1">#REF!</definedName>
    <definedName name="BExGUMDP0WYFBZL2MCB36WWJIC04" localSheetId="7" hidden="1">#REF!</definedName>
    <definedName name="BExGUMDP0WYFBZL2MCB36WWJIC04" localSheetId="6" hidden="1">#REF!</definedName>
    <definedName name="BExGUMDP0WYFBZL2MCB36WWJIC04" localSheetId="3" hidden="1">#REF!</definedName>
    <definedName name="BExGUMDP0WYFBZL2MCB36WWJIC04" localSheetId="1" hidden="1">#REF!</definedName>
    <definedName name="BExGUMDP0WYFBZL2MCB36WWJIC04" hidden="1">#REF!</definedName>
    <definedName name="BExGUQF9N9FKI7S0H30WUAEB5LPD" localSheetId="16" hidden="1">#REF!</definedName>
    <definedName name="BExGUQF9N9FKI7S0H30WUAEB5LPD" localSheetId="15" hidden="1">#REF!</definedName>
    <definedName name="BExGUQF9N9FKI7S0H30WUAEB5LPD" localSheetId="14" hidden="1">#REF!</definedName>
    <definedName name="BExGUQF9N9FKI7S0H30WUAEB5LPD" localSheetId="13" hidden="1">#REF!</definedName>
    <definedName name="BExGUQF9N9FKI7S0H30WUAEB5LPD" localSheetId="12" hidden="1">#REF!</definedName>
    <definedName name="BExGUQF9N9FKI7S0H30WUAEB5LPD" localSheetId="11" hidden="1">#REF!</definedName>
    <definedName name="BExGUQF9N9FKI7S0H30WUAEB5LPD" localSheetId="10" hidden="1">#REF!</definedName>
    <definedName name="BExGUQF9N9FKI7S0H30WUAEB5LPD" localSheetId="9" hidden="1">#REF!</definedName>
    <definedName name="BExGUQF9N9FKI7S0H30WUAEB5LPD" localSheetId="8" hidden="1">#REF!</definedName>
    <definedName name="BExGUQF9N9FKI7S0H30WUAEB5LPD" localSheetId="7" hidden="1">#REF!</definedName>
    <definedName name="BExGUQF9N9FKI7S0H30WUAEB5LPD" localSheetId="6" hidden="1">#REF!</definedName>
    <definedName name="BExGUQF9N9FKI7S0H30WUAEB5LPD" localSheetId="3" hidden="1">#REF!</definedName>
    <definedName name="BExGUQF9N9FKI7S0H30WUAEB5LPD" localSheetId="1" hidden="1">#REF!</definedName>
    <definedName name="BExGUQF9N9FKI7S0H30WUAEB5LPD" hidden="1">#REF!</definedName>
    <definedName name="BExGUR6BA03XPBK60SQUW197GJ5X" localSheetId="16" hidden="1">#REF!</definedName>
    <definedName name="BExGUR6BA03XPBK60SQUW197GJ5X" localSheetId="15" hidden="1">#REF!</definedName>
    <definedName name="BExGUR6BA03XPBK60SQUW197GJ5X" localSheetId="14" hidden="1">#REF!</definedName>
    <definedName name="BExGUR6BA03XPBK60SQUW197GJ5X" localSheetId="13" hidden="1">#REF!</definedName>
    <definedName name="BExGUR6BA03XPBK60SQUW197GJ5X" localSheetId="12" hidden="1">#REF!</definedName>
    <definedName name="BExGUR6BA03XPBK60SQUW197GJ5X" localSheetId="11" hidden="1">#REF!</definedName>
    <definedName name="BExGUR6BA03XPBK60SQUW197GJ5X" localSheetId="10" hidden="1">#REF!</definedName>
    <definedName name="BExGUR6BA03XPBK60SQUW197GJ5X" localSheetId="9" hidden="1">#REF!</definedName>
    <definedName name="BExGUR6BA03XPBK60SQUW197GJ5X" localSheetId="8" hidden="1">#REF!</definedName>
    <definedName name="BExGUR6BA03XPBK60SQUW197GJ5X" localSheetId="7" hidden="1">#REF!</definedName>
    <definedName name="BExGUR6BA03XPBK60SQUW197GJ5X" localSheetId="6" hidden="1">#REF!</definedName>
    <definedName name="BExGUR6BA03XPBK60SQUW197GJ5X" localSheetId="3" hidden="1">#REF!</definedName>
    <definedName name="BExGUR6BA03XPBK60SQUW197GJ5X" localSheetId="1" hidden="1">#REF!</definedName>
    <definedName name="BExGUR6BA03XPBK60SQUW197GJ5X" hidden="1">#REF!</definedName>
    <definedName name="BExGUVIP60TA4B7X2PFGMBFUSKGX" localSheetId="16" hidden="1">#REF!</definedName>
    <definedName name="BExGUVIP60TA4B7X2PFGMBFUSKGX" localSheetId="15" hidden="1">#REF!</definedName>
    <definedName name="BExGUVIP60TA4B7X2PFGMBFUSKGX" localSheetId="14" hidden="1">#REF!</definedName>
    <definedName name="BExGUVIP60TA4B7X2PFGMBFUSKGX" localSheetId="13" hidden="1">#REF!</definedName>
    <definedName name="BExGUVIP60TA4B7X2PFGMBFUSKGX" localSheetId="12" hidden="1">#REF!</definedName>
    <definedName name="BExGUVIP60TA4B7X2PFGMBFUSKGX" localSheetId="11" hidden="1">#REF!</definedName>
    <definedName name="BExGUVIP60TA4B7X2PFGMBFUSKGX" localSheetId="10" hidden="1">#REF!</definedName>
    <definedName name="BExGUVIP60TA4B7X2PFGMBFUSKGX" localSheetId="9" hidden="1">#REF!</definedName>
    <definedName name="BExGUVIP60TA4B7X2PFGMBFUSKGX" localSheetId="8" hidden="1">#REF!</definedName>
    <definedName name="BExGUVIP60TA4B7X2PFGMBFUSKGX" localSheetId="7" hidden="1">#REF!</definedName>
    <definedName name="BExGUVIP60TA4B7X2PFGMBFUSKGX" localSheetId="6" hidden="1">#REF!</definedName>
    <definedName name="BExGUVIP60TA4B7X2PFGMBFUSKGX" localSheetId="3" hidden="1">#REF!</definedName>
    <definedName name="BExGUVIP60TA4B7X2PFGMBFUSKGX" localSheetId="1" hidden="1">#REF!</definedName>
    <definedName name="BExGUVIP60TA4B7X2PFGMBFUSKGX" hidden="1">#REF!</definedName>
    <definedName name="BExGUVTIIWAK5T0F5FD428QDO46W" localSheetId="16" hidden="1">#REF!</definedName>
    <definedName name="BExGUVTIIWAK5T0F5FD428QDO46W" localSheetId="15" hidden="1">#REF!</definedName>
    <definedName name="BExGUVTIIWAK5T0F5FD428QDO46W" localSheetId="14" hidden="1">#REF!</definedName>
    <definedName name="BExGUVTIIWAK5T0F5FD428QDO46W" localSheetId="13" hidden="1">#REF!</definedName>
    <definedName name="BExGUVTIIWAK5T0F5FD428QDO46W" localSheetId="12" hidden="1">#REF!</definedName>
    <definedName name="BExGUVTIIWAK5T0F5FD428QDO46W" localSheetId="11" hidden="1">#REF!</definedName>
    <definedName name="BExGUVTIIWAK5T0F5FD428QDO46W" localSheetId="10" hidden="1">#REF!</definedName>
    <definedName name="BExGUVTIIWAK5T0F5FD428QDO46W" localSheetId="9" hidden="1">#REF!</definedName>
    <definedName name="BExGUVTIIWAK5T0F5FD428QDO46W" localSheetId="8" hidden="1">#REF!</definedName>
    <definedName name="BExGUVTIIWAK5T0F5FD428QDO46W" localSheetId="7" hidden="1">#REF!</definedName>
    <definedName name="BExGUVTIIWAK5T0F5FD428QDO46W" localSheetId="6" hidden="1">#REF!</definedName>
    <definedName name="BExGUVTIIWAK5T0F5FD428QDO46W" localSheetId="3" hidden="1">#REF!</definedName>
    <definedName name="BExGUVTIIWAK5T0F5FD428QDO46W" localSheetId="1" hidden="1">#REF!</definedName>
    <definedName name="BExGUVTIIWAK5T0F5FD428QDO46W" hidden="1">#REF!</definedName>
    <definedName name="BExGUZKF06F209XL1IZWVJEQ82EE" localSheetId="16" hidden="1">#REF!</definedName>
    <definedName name="BExGUZKF06F209XL1IZWVJEQ82EE" localSheetId="15" hidden="1">#REF!</definedName>
    <definedName name="BExGUZKF06F209XL1IZWVJEQ82EE" localSheetId="14" hidden="1">#REF!</definedName>
    <definedName name="BExGUZKF06F209XL1IZWVJEQ82EE" localSheetId="13" hidden="1">#REF!</definedName>
    <definedName name="BExGUZKF06F209XL1IZWVJEQ82EE" localSheetId="12" hidden="1">#REF!</definedName>
    <definedName name="BExGUZKF06F209XL1IZWVJEQ82EE" localSheetId="11" hidden="1">#REF!</definedName>
    <definedName name="BExGUZKF06F209XL1IZWVJEQ82EE" localSheetId="10" hidden="1">#REF!</definedName>
    <definedName name="BExGUZKF06F209XL1IZWVJEQ82EE" localSheetId="9" hidden="1">#REF!</definedName>
    <definedName name="BExGUZKF06F209XL1IZWVJEQ82EE" localSheetId="8" hidden="1">#REF!</definedName>
    <definedName name="BExGUZKF06F209XL1IZWVJEQ82EE" localSheetId="7" hidden="1">#REF!</definedName>
    <definedName name="BExGUZKF06F209XL1IZWVJEQ82EE" localSheetId="6" hidden="1">#REF!</definedName>
    <definedName name="BExGUZKF06F209XL1IZWVJEQ82EE" localSheetId="3" hidden="1">#REF!</definedName>
    <definedName name="BExGUZKF06F209XL1IZWVJEQ82EE" localSheetId="1" hidden="1">#REF!</definedName>
    <definedName name="BExGUZKF06F209XL1IZWVJEQ82EE" hidden="1">#REF!</definedName>
    <definedName name="BExGUZPWM950OZ8P1A3N86LXK97U" localSheetId="16" hidden="1">#REF!</definedName>
    <definedName name="BExGUZPWM950OZ8P1A3N86LXK97U" localSheetId="15" hidden="1">#REF!</definedName>
    <definedName name="BExGUZPWM950OZ8P1A3N86LXK97U" localSheetId="14" hidden="1">#REF!</definedName>
    <definedName name="BExGUZPWM950OZ8P1A3N86LXK97U" localSheetId="13" hidden="1">#REF!</definedName>
    <definedName name="BExGUZPWM950OZ8P1A3N86LXK97U" localSheetId="12" hidden="1">#REF!</definedName>
    <definedName name="BExGUZPWM950OZ8P1A3N86LXK97U" localSheetId="11" hidden="1">#REF!</definedName>
    <definedName name="BExGUZPWM950OZ8P1A3N86LXK97U" localSheetId="10" hidden="1">#REF!</definedName>
    <definedName name="BExGUZPWM950OZ8P1A3N86LXK97U" localSheetId="9" hidden="1">#REF!</definedName>
    <definedName name="BExGUZPWM950OZ8P1A3N86LXK97U" localSheetId="8" hidden="1">#REF!</definedName>
    <definedName name="BExGUZPWM950OZ8P1A3N86LXK97U" localSheetId="7" hidden="1">#REF!</definedName>
    <definedName name="BExGUZPWM950OZ8P1A3N86LXK97U" localSheetId="6" hidden="1">#REF!</definedName>
    <definedName name="BExGUZPWM950OZ8P1A3N86LXK97U" localSheetId="3" hidden="1">#REF!</definedName>
    <definedName name="BExGUZPWM950OZ8P1A3N86LXK97U" localSheetId="1" hidden="1">#REF!</definedName>
    <definedName name="BExGUZPWM950OZ8P1A3N86LXK97U" hidden="1">#REF!</definedName>
    <definedName name="BExGV2EVT380QHD4AP2RL9MR8L5L" localSheetId="16" hidden="1">#REF!</definedName>
    <definedName name="BExGV2EVT380QHD4AP2RL9MR8L5L" localSheetId="15" hidden="1">#REF!</definedName>
    <definedName name="BExGV2EVT380QHD4AP2RL9MR8L5L" localSheetId="14" hidden="1">#REF!</definedName>
    <definedName name="BExGV2EVT380QHD4AP2RL9MR8L5L" localSheetId="13" hidden="1">#REF!</definedName>
    <definedName name="BExGV2EVT380QHD4AP2RL9MR8L5L" localSheetId="12" hidden="1">#REF!</definedName>
    <definedName name="BExGV2EVT380QHD4AP2RL9MR8L5L" localSheetId="11" hidden="1">#REF!</definedName>
    <definedName name="BExGV2EVT380QHD4AP2RL9MR8L5L" localSheetId="10" hidden="1">#REF!</definedName>
    <definedName name="BExGV2EVT380QHD4AP2RL9MR8L5L" localSheetId="9" hidden="1">#REF!</definedName>
    <definedName name="BExGV2EVT380QHD4AP2RL9MR8L5L" localSheetId="8" hidden="1">#REF!</definedName>
    <definedName name="BExGV2EVT380QHD4AP2RL9MR8L5L" localSheetId="7" hidden="1">#REF!</definedName>
    <definedName name="BExGV2EVT380QHD4AP2RL9MR8L5L" localSheetId="6" hidden="1">#REF!</definedName>
    <definedName name="BExGV2EVT380QHD4AP2RL9MR8L5L" localSheetId="3" hidden="1">#REF!</definedName>
    <definedName name="BExGV2EVT380QHD4AP2RL9MR8L5L" localSheetId="1" hidden="1">#REF!</definedName>
    <definedName name="BExGV2EVT380QHD4AP2RL9MR8L5L" hidden="1">#REF!</definedName>
    <definedName name="BExGVBUSKOI7KB24K40PTXJE6MER" localSheetId="16" hidden="1">#REF!</definedName>
    <definedName name="BExGVBUSKOI7KB24K40PTXJE6MER" localSheetId="15" hidden="1">#REF!</definedName>
    <definedName name="BExGVBUSKOI7KB24K40PTXJE6MER" localSheetId="14" hidden="1">#REF!</definedName>
    <definedName name="BExGVBUSKOI7KB24K40PTXJE6MER" localSheetId="13" hidden="1">#REF!</definedName>
    <definedName name="BExGVBUSKOI7KB24K40PTXJE6MER" localSheetId="12" hidden="1">#REF!</definedName>
    <definedName name="BExGVBUSKOI7KB24K40PTXJE6MER" localSheetId="11" hidden="1">#REF!</definedName>
    <definedName name="BExGVBUSKOI7KB24K40PTXJE6MER" localSheetId="10" hidden="1">#REF!</definedName>
    <definedName name="BExGVBUSKOI7KB24K40PTXJE6MER" localSheetId="9" hidden="1">#REF!</definedName>
    <definedName name="BExGVBUSKOI7KB24K40PTXJE6MER" localSheetId="8" hidden="1">#REF!</definedName>
    <definedName name="BExGVBUSKOI7KB24K40PTXJE6MER" localSheetId="7" hidden="1">#REF!</definedName>
    <definedName name="BExGVBUSKOI7KB24K40PTXJE6MER" localSheetId="6" hidden="1">#REF!</definedName>
    <definedName name="BExGVBUSKOI7KB24K40PTXJE6MER" localSheetId="3" hidden="1">#REF!</definedName>
    <definedName name="BExGVBUSKOI7KB24K40PTXJE6MER" localSheetId="1" hidden="1">#REF!</definedName>
    <definedName name="BExGVBUSKOI7KB24K40PTXJE6MER" hidden="1">#REF!</definedName>
    <definedName name="BExGVGSQSVWTL2MNI6TT8Y92W3KA" localSheetId="16" hidden="1">#REF!</definedName>
    <definedName name="BExGVGSQSVWTL2MNI6TT8Y92W3KA" localSheetId="15" hidden="1">#REF!</definedName>
    <definedName name="BExGVGSQSVWTL2MNI6TT8Y92W3KA" localSheetId="14" hidden="1">#REF!</definedName>
    <definedName name="BExGVGSQSVWTL2MNI6TT8Y92W3KA" localSheetId="13" hidden="1">#REF!</definedName>
    <definedName name="BExGVGSQSVWTL2MNI6TT8Y92W3KA" localSheetId="12" hidden="1">#REF!</definedName>
    <definedName name="BExGVGSQSVWTL2MNI6TT8Y92W3KA" localSheetId="11" hidden="1">#REF!</definedName>
    <definedName name="BExGVGSQSVWTL2MNI6TT8Y92W3KA" localSheetId="10" hidden="1">#REF!</definedName>
    <definedName name="BExGVGSQSVWTL2MNI6TT8Y92W3KA" localSheetId="9" hidden="1">#REF!</definedName>
    <definedName name="BExGVGSQSVWTL2MNI6TT8Y92W3KA" localSheetId="8" hidden="1">#REF!</definedName>
    <definedName name="BExGVGSQSVWTL2MNI6TT8Y92W3KA" localSheetId="7" hidden="1">#REF!</definedName>
    <definedName name="BExGVGSQSVWTL2MNI6TT8Y92W3KA" localSheetId="6" hidden="1">#REF!</definedName>
    <definedName name="BExGVGSQSVWTL2MNI6TT8Y92W3KA" localSheetId="3" hidden="1">#REF!</definedName>
    <definedName name="BExGVGSQSVWTL2MNI6TT8Y92W3KA" localSheetId="1" hidden="1">#REF!</definedName>
    <definedName name="BExGVGSQSVWTL2MNI6TT8Y92W3KA" hidden="1">#REF!</definedName>
    <definedName name="BExGVHP63K0GSYU17R73XGX6W2U6" localSheetId="16" hidden="1">#REF!</definedName>
    <definedName name="BExGVHP63K0GSYU17R73XGX6W2U6" localSheetId="15" hidden="1">#REF!</definedName>
    <definedName name="BExGVHP63K0GSYU17R73XGX6W2U6" localSheetId="14" hidden="1">#REF!</definedName>
    <definedName name="BExGVHP63K0GSYU17R73XGX6W2U6" localSheetId="13" hidden="1">#REF!</definedName>
    <definedName name="BExGVHP63K0GSYU17R73XGX6W2U6" localSheetId="12" hidden="1">#REF!</definedName>
    <definedName name="BExGVHP63K0GSYU17R73XGX6W2U6" localSheetId="11" hidden="1">#REF!</definedName>
    <definedName name="BExGVHP63K0GSYU17R73XGX6W2U6" localSheetId="10" hidden="1">#REF!</definedName>
    <definedName name="BExGVHP63K0GSYU17R73XGX6W2U6" localSheetId="9" hidden="1">#REF!</definedName>
    <definedName name="BExGVHP63K0GSYU17R73XGX6W2U6" localSheetId="8" hidden="1">#REF!</definedName>
    <definedName name="BExGVHP63K0GSYU17R73XGX6W2U6" localSheetId="7" hidden="1">#REF!</definedName>
    <definedName name="BExGVHP63K0GSYU17R73XGX6W2U6" localSheetId="6" hidden="1">#REF!</definedName>
    <definedName name="BExGVHP63K0GSYU17R73XGX6W2U6" localSheetId="3" hidden="1">#REF!</definedName>
    <definedName name="BExGVHP63K0GSYU17R73XGX6W2U6" localSheetId="1" hidden="1">#REF!</definedName>
    <definedName name="BExGVHP63K0GSYU17R73XGX6W2U6" hidden="1">#REF!</definedName>
    <definedName name="BExGVN3DDSLKWSP9MVJS9QMNEUIK" localSheetId="16" hidden="1">#REF!</definedName>
    <definedName name="BExGVN3DDSLKWSP9MVJS9QMNEUIK" localSheetId="15" hidden="1">#REF!</definedName>
    <definedName name="BExGVN3DDSLKWSP9MVJS9QMNEUIK" localSheetId="14" hidden="1">#REF!</definedName>
    <definedName name="BExGVN3DDSLKWSP9MVJS9QMNEUIK" localSheetId="13" hidden="1">#REF!</definedName>
    <definedName name="BExGVN3DDSLKWSP9MVJS9QMNEUIK" localSheetId="12" hidden="1">#REF!</definedName>
    <definedName name="BExGVN3DDSLKWSP9MVJS9QMNEUIK" localSheetId="11" hidden="1">#REF!</definedName>
    <definedName name="BExGVN3DDSLKWSP9MVJS9QMNEUIK" localSheetId="10" hidden="1">#REF!</definedName>
    <definedName name="BExGVN3DDSLKWSP9MVJS9QMNEUIK" localSheetId="9" hidden="1">#REF!</definedName>
    <definedName name="BExGVN3DDSLKWSP9MVJS9QMNEUIK" localSheetId="8" hidden="1">#REF!</definedName>
    <definedName name="BExGVN3DDSLKWSP9MVJS9QMNEUIK" localSheetId="7" hidden="1">#REF!</definedName>
    <definedName name="BExGVN3DDSLKWSP9MVJS9QMNEUIK" localSheetId="6" hidden="1">#REF!</definedName>
    <definedName name="BExGVN3DDSLKWSP9MVJS9QMNEUIK" localSheetId="3" hidden="1">#REF!</definedName>
    <definedName name="BExGVN3DDSLKWSP9MVJS9QMNEUIK" localSheetId="1" hidden="1">#REF!</definedName>
    <definedName name="BExGVN3DDSLKWSP9MVJS9QMNEUIK" hidden="1">#REF!</definedName>
    <definedName name="BExGVUVVMLOCR9DPVUZSQ141EE4J" localSheetId="16" hidden="1">#REF!</definedName>
    <definedName name="BExGVUVVMLOCR9DPVUZSQ141EE4J" localSheetId="15" hidden="1">#REF!</definedName>
    <definedName name="BExGVUVVMLOCR9DPVUZSQ141EE4J" localSheetId="14" hidden="1">#REF!</definedName>
    <definedName name="BExGVUVVMLOCR9DPVUZSQ141EE4J" localSheetId="13" hidden="1">#REF!</definedName>
    <definedName name="BExGVUVVMLOCR9DPVUZSQ141EE4J" localSheetId="12" hidden="1">#REF!</definedName>
    <definedName name="BExGVUVVMLOCR9DPVUZSQ141EE4J" localSheetId="11" hidden="1">#REF!</definedName>
    <definedName name="BExGVUVVMLOCR9DPVUZSQ141EE4J" localSheetId="10" hidden="1">#REF!</definedName>
    <definedName name="BExGVUVVMLOCR9DPVUZSQ141EE4J" localSheetId="9" hidden="1">#REF!</definedName>
    <definedName name="BExGVUVVMLOCR9DPVUZSQ141EE4J" localSheetId="8" hidden="1">#REF!</definedName>
    <definedName name="BExGVUVVMLOCR9DPVUZSQ141EE4J" localSheetId="7" hidden="1">#REF!</definedName>
    <definedName name="BExGVUVVMLOCR9DPVUZSQ141EE4J" localSheetId="6" hidden="1">#REF!</definedName>
    <definedName name="BExGVUVVMLOCR9DPVUZSQ141EE4J" localSheetId="3" hidden="1">#REF!</definedName>
    <definedName name="BExGVUVVMLOCR9DPVUZSQ141EE4J" localSheetId="1" hidden="1">#REF!</definedName>
    <definedName name="BExGVUVVMLOCR9DPVUZSQ141EE4J" hidden="1">#REF!</definedName>
    <definedName name="BExGVV6OOLDQ3TXZK51TTF3YX0WN" localSheetId="16" hidden="1">#REF!</definedName>
    <definedName name="BExGVV6OOLDQ3TXZK51TTF3YX0WN" localSheetId="15" hidden="1">#REF!</definedName>
    <definedName name="BExGVV6OOLDQ3TXZK51TTF3YX0WN" localSheetId="14" hidden="1">#REF!</definedName>
    <definedName name="BExGVV6OOLDQ3TXZK51TTF3YX0WN" localSheetId="13" hidden="1">#REF!</definedName>
    <definedName name="BExGVV6OOLDQ3TXZK51TTF3YX0WN" localSheetId="12" hidden="1">#REF!</definedName>
    <definedName name="BExGVV6OOLDQ3TXZK51TTF3YX0WN" localSheetId="11" hidden="1">#REF!</definedName>
    <definedName name="BExGVV6OOLDQ3TXZK51TTF3YX0WN" localSheetId="10" hidden="1">#REF!</definedName>
    <definedName name="BExGVV6OOLDQ3TXZK51TTF3YX0WN" localSheetId="9" hidden="1">#REF!</definedName>
    <definedName name="BExGVV6OOLDQ3TXZK51TTF3YX0WN" localSheetId="8" hidden="1">#REF!</definedName>
    <definedName name="BExGVV6OOLDQ3TXZK51TTF3YX0WN" localSheetId="7" hidden="1">#REF!</definedName>
    <definedName name="BExGVV6OOLDQ3TXZK51TTF3YX0WN" localSheetId="6" hidden="1">#REF!</definedName>
    <definedName name="BExGVV6OOLDQ3TXZK51TTF3YX0WN" localSheetId="3" hidden="1">#REF!</definedName>
    <definedName name="BExGVV6OOLDQ3TXZK51TTF3YX0WN" localSheetId="1" hidden="1">#REF!</definedName>
    <definedName name="BExGVV6OOLDQ3TXZK51TTF3YX0WN" hidden="1">#REF!</definedName>
    <definedName name="BExGW0KVS7U0C87XFZ78QW991IEV" localSheetId="16" hidden="1">#REF!</definedName>
    <definedName name="BExGW0KVS7U0C87XFZ78QW991IEV" localSheetId="15" hidden="1">#REF!</definedName>
    <definedName name="BExGW0KVS7U0C87XFZ78QW991IEV" localSheetId="14" hidden="1">#REF!</definedName>
    <definedName name="BExGW0KVS7U0C87XFZ78QW991IEV" localSheetId="13" hidden="1">#REF!</definedName>
    <definedName name="BExGW0KVS7U0C87XFZ78QW991IEV" localSheetId="12" hidden="1">#REF!</definedName>
    <definedName name="BExGW0KVS7U0C87XFZ78QW991IEV" localSheetId="11" hidden="1">#REF!</definedName>
    <definedName name="BExGW0KVS7U0C87XFZ78QW991IEV" localSheetId="10" hidden="1">#REF!</definedName>
    <definedName name="BExGW0KVS7U0C87XFZ78QW991IEV" localSheetId="9" hidden="1">#REF!</definedName>
    <definedName name="BExGW0KVS7U0C87XFZ78QW991IEV" localSheetId="8" hidden="1">#REF!</definedName>
    <definedName name="BExGW0KVS7U0C87XFZ78QW991IEV" localSheetId="7" hidden="1">#REF!</definedName>
    <definedName name="BExGW0KVS7U0C87XFZ78QW991IEV" localSheetId="6" hidden="1">#REF!</definedName>
    <definedName name="BExGW0KVS7U0C87XFZ78QW991IEV" localSheetId="3" hidden="1">#REF!</definedName>
    <definedName name="BExGW0KVS7U0C87XFZ78QW991IEV" localSheetId="1" hidden="1">#REF!</definedName>
    <definedName name="BExGW0KVS7U0C87XFZ78QW991IEV" hidden="1">#REF!</definedName>
    <definedName name="BExGW0Q7QHE29TGNWAWQ6GR0V6TQ" localSheetId="16" hidden="1">#REF!</definedName>
    <definedName name="BExGW0Q7QHE29TGNWAWQ6GR0V6TQ" localSheetId="15" hidden="1">#REF!</definedName>
    <definedName name="BExGW0Q7QHE29TGNWAWQ6GR0V6TQ" localSheetId="14" hidden="1">#REF!</definedName>
    <definedName name="BExGW0Q7QHE29TGNWAWQ6GR0V6TQ" localSheetId="13" hidden="1">#REF!</definedName>
    <definedName name="BExGW0Q7QHE29TGNWAWQ6GR0V6TQ" localSheetId="12" hidden="1">#REF!</definedName>
    <definedName name="BExGW0Q7QHE29TGNWAWQ6GR0V6TQ" localSheetId="11" hidden="1">#REF!</definedName>
    <definedName name="BExGW0Q7QHE29TGNWAWQ6GR0V6TQ" localSheetId="10" hidden="1">#REF!</definedName>
    <definedName name="BExGW0Q7QHE29TGNWAWQ6GR0V6TQ" localSheetId="9" hidden="1">#REF!</definedName>
    <definedName name="BExGW0Q7QHE29TGNWAWQ6GR0V6TQ" localSheetId="8" hidden="1">#REF!</definedName>
    <definedName name="BExGW0Q7QHE29TGNWAWQ6GR0V6TQ" localSheetId="7" hidden="1">#REF!</definedName>
    <definedName name="BExGW0Q7QHE29TGNWAWQ6GR0V6TQ" localSheetId="6" hidden="1">#REF!</definedName>
    <definedName name="BExGW0Q7QHE29TGNWAWQ6GR0V6TQ" localSheetId="3" hidden="1">#REF!</definedName>
    <definedName name="BExGW0Q7QHE29TGNWAWQ6GR0V6TQ" localSheetId="1" hidden="1">#REF!</definedName>
    <definedName name="BExGW0Q7QHE29TGNWAWQ6GR0V6TQ" hidden="1">#REF!</definedName>
    <definedName name="BExGW2Z7AMPG6H9EXA9ML6EZVGGA" localSheetId="16" hidden="1">#REF!</definedName>
    <definedName name="BExGW2Z7AMPG6H9EXA9ML6EZVGGA" localSheetId="15" hidden="1">#REF!</definedName>
    <definedName name="BExGW2Z7AMPG6H9EXA9ML6EZVGGA" localSheetId="14" hidden="1">#REF!</definedName>
    <definedName name="BExGW2Z7AMPG6H9EXA9ML6EZVGGA" localSheetId="13" hidden="1">#REF!</definedName>
    <definedName name="BExGW2Z7AMPG6H9EXA9ML6EZVGGA" localSheetId="12" hidden="1">#REF!</definedName>
    <definedName name="BExGW2Z7AMPG6H9EXA9ML6EZVGGA" localSheetId="11" hidden="1">#REF!</definedName>
    <definedName name="BExGW2Z7AMPG6H9EXA9ML6EZVGGA" localSheetId="10" hidden="1">#REF!</definedName>
    <definedName name="BExGW2Z7AMPG6H9EXA9ML6EZVGGA" localSheetId="9" hidden="1">#REF!</definedName>
    <definedName name="BExGW2Z7AMPG6H9EXA9ML6EZVGGA" localSheetId="8" hidden="1">#REF!</definedName>
    <definedName name="BExGW2Z7AMPG6H9EXA9ML6EZVGGA" localSheetId="7" hidden="1">#REF!</definedName>
    <definedName name="BExGW2Z7AMPG6H9EXA9ML6EZVGGA" localSheetId="6" hidden="1">#REF!</definedName>
    <definedName name="BExGW2Z7AMPG6H9EXA9ML6EZVGGA" localSheetId="3" hidden="1">#REF!</definedName>
    <definedName name="BExGW2Z7AMPG6H9EXA9ML6EZVGGA" localSheetId="1" hidden="1">#REF!</definedName>
    <definedName name="BExGW2Z7AMPG6H9EXA9ML6EZVGGA" hidden="1">#REF!</definedName>
    <definedName name="BExGWABG5VT5XO1A196RK61AXA8C" localSheetId="16" hidden="1">#REF!</definedName>
    <definedName name="BExGWABG5VT5XO1A196RK61AXA8C" localSheetId="15" hidden="1">#REF!</definedName>
    <definedName name="BExGWABG5VT5XO1A196RK61AXA8C" localSheetId="14" hidden="1">#REF!</definedName>
    <definedName name="BExGWABG5VT5XO1A196RK61AXA8C" localSheetId="13" hidden="1">#REF!</definedName>
    <definedName name="BExGWABG5VT5XO1A196RK61AXA8C" localSheetId="12" hidden="1">#REF!</definedName>
    <definedName name="BExGWABG5VT5XO1A196RK61AXA8C" localSheetId="11" hidden="1">#REF!</definedName>
    <definedName name="BExGWABG5VT5XO1A196RK61AXA8C" localSheetId="10" hidden="1">#REF!</definedName>
    <definedName name="BExGWABG5VT5XO1A196RK61AXA8C" localSheetId="9" hidden="1">#REF!</definedName>
    <definedName name="BExGWABG5VT5XO1A196RK61AXA8C" localSheetId="8" hidden="1">#REF!</definedName>
    <definedName name="BExGWABG5VT5XO1A196RK61AXA8C" localSheetId="7" hidden="1">#REF!</definedName>
    <definedName name="BExGWABG5VT5XO1A196RK61AXA8C" localSheetId="6" hidden="1">#REF!</definedName>
    <definedName name="BExGWABG5VT5XO1A196RK61AXA8C" localSheetId="3" hidden="1">#REF!</definedName>
    <definedName name="BExGWABG5VT5XO1A196RK61AXA8C" localSheetId="1" hidden="1">#REF!</definedName>
    <definedName name="BExGWABG5VT5XO1A196RK61AXA8C" hidden="1">#REF!</definedName>
    <definedName name="BExGWEO0JDG84NYLEAV5NSOAGMJZ" localSheetId="16" hidden="1">#REF!</definedName>
    <definedName name="BExGWEO0JDG84NYLEAV5NSOAGMJZ" localSheetId="15" hidden="1">#REF!</definedName>
    <definedName name="BExGWEO0JDG84NYLEAV5NSOAGMJZ" localSheetId="14" hidden="1">#REF!</definedName>
    <definedName name="BExGWEO0JDG84NYLEAV5NSOAGMJZ" localSheetId="13" hidden="1">#REF!</definedName>
    <definedName name="BExGWEO0JDG84NYLEAV5NSOAGMJZ" localSheetId="12" hidden="1">#REF!</definedName>
    <definedName name="BExGWEO0JDG84NYLEAV5NSOAGMJZ" localSheetId="11" hidden="1">#REF!</definedName>
    <definedName name="BExGWEO0JDG84NYLEAV5NSOAGMJZ" localSheetId="10" hidden="1">#REF!</definedName>
    <definedName name="BExGWEO0JDG84NYLEAV5NSOAGMJZ" localSheetId="9" hidden="1">#REF!</definedName>
    <definedName name="BExGWEO0JDG84NYLEAV5NSOAGMJZ" localSheetId="8" hidden="1">#REF!</definedName>
    <definedName name="BExGWEO0JDG84NYLEAV5NSOAGMJZ" localSheetId="7" hidden="1">#REF!</definedName>
    <definedName name="BExGWEO0JDG84NYLEAV5NSOAGMJZ" localSheetId="6" hidden="1">#REF!</definedName>
    <definedName name="BExGWEO0JDG84NYLEAV5NSOAGMJZ" localSheetId="3" hidden="1">#REF!</definedName>
    <definedName name="BExGWEO0JDG84NYLEAV5NSOAGMJZ" localSheetId="1" hidden="1">#REF!</definedName>
    <definedName name="BExGWEO0JDG84NYLEAV5NSOAGMJZ" hidden="1">#REF!</definedName>
    <definedName name="BExGWLEOC70Z8QAJTPT2PDHTNM4L" localSheetId="16" hidden="1">#REF!</definedName>
    <definedName name="BExGWLEOC70Z8QAJTPT2PDHTNM4L" localSheetId="15" hidden="1">#REF!</definedName>
    <definedName name="BExGWLEOC70Z8QAJTPT2PDHTNM4L" localSheetId="14" hidden="1">#REF!</definedName>
    <definedName name="BExGWLEOC70Z8QAJTPT2PDHTNM4L" localSheetId="13" hidden="1">#REF!</definedName>
    <definedName name="BExGWLEOC70Z8QAJTPT2PDHTNM4L" localSheetId="12" hidden="1">#REF!</definedName>
    <definedName name="BExGWLEOC70Z8QAJTPT2PDHTNM4L" localSheetId="11" hidden="1">#REF!</definedName>
    <definedName name="BExGWLEOC70Z8QAJTPT2PDHTNM4L" localSheetId="10" hidden="1">#REF!</definedName>
    <definedName name="BExGWLEOC70Z8QAJTPT2PDHTNM4L" localSheetId="9" hidden="1">#REF!</definedName>
    <definedName name="BExGWLEOC70Z8QAJTPT2PDHTNM4L" localSheetId="8" hidden="1">#REF!</definedName>
    <definedName name="BExGWLEOC70Z8QAJTPT2PDHTNM4L" localSheetId="7" hidden="1">#REF!</definedName>
    <definedName name="BExGWLEOC70Z8QAJTPT2PDHTNM4L" localSheetId="6" hidden="1">#REF!</definedName>
    <definedName name="BExGWLEOC70Z8QAJTPT2PDHTNM4L" localSheetId="3" hidden="1">#REF!</definedName>
    <definedName name="BExGWLEOC70Z8QAJTPT2PDHTNM4L" localSheetId="1" hidden="1">#REF!</definedName>
    <definedName name="BExGWLEOC70Z8QAJTPT2PDHTNM4L" hidden="1">#REF!</definedName>
    <definedName name="BExGWNCXLCRTLBVMTXYJ5PHQI6SS" localSheetId="16" hidden="1">#REF!</definedName>
    <definedName name="BExGWNCXLCRTLBVMTXYJ5PHQI6SS" localSheetId="15" hidden="1">#REF!</definedName>
    <definedName name="BExGWNCXLCRTLBVMTXYJ5PHQI6SS" localSheetId="14" hidden="1">#REF!</definedName>
    <definedName name="BExGWNCXLCRTLBVMTXYJ5PHQI6SS" localSheetId="13" hidden="1">#REF!</definedName>
    <definedName name="BExGWNCXLCRTLBVMTXYJ5PHQI6SS" localSheetId="12" hidden="1">#REF!</definedName>
    <definedName name="BExGWNCXLCRTLBVMTXYJ5PHQI6SS" localSheetId="11" hidden="1">#REF!</definedName>
    <definedName name="BExGWNCXLCRTLBVMTXYJ5PHQI6SS" localSheetId="10" hidden="1">#REF!</definedName>
    <definedName name="BExGWNCXLCRTLBVMTXYJ5PHQI6SS" localSheetId="9" hidden="1">#REF!</definedName>
    <definedName name="BExGWNCXLCRTLBVMTXYJ5PHQI6SS" localSheetId="8" hidden="1">#REF!</definedName>
    <definedName name="BExGWNCXLCRTLBVMTXYJ5PHQI6SS" localSheetId="7" hidden="1">#REF!</definedName>
    <definedName name="BExGWNCXLCRTLBVMTXYJ5PHQI6SS" localSheetId="6" hidden="1">#REF!</definedName>
    <definedName name="BExGWNCXLCRTLBVMTXYJ5PHQI6SS" localSheetId="3" hidden="1">#REF!</definedName>
    <definedName name="BExGWNCXLCRTLBVMTXYJ5PHQI6SS" localSheetId="1" hidden="1">#REF!</definedName>
    <definedName name="BExGWNCXLCRTLBVMTXYJ5PHQI6SS" hidden="1">#REF!</definedName>
    <definedName name="BExGX4L8N6ERT0Q4EVVNA97EGD80" localSheetId="16" hidden="1">#REF!</definedName>
    <definedName name="BExGX4L8N6ERT0Q4EVVNA97EGD80" localSheetId="15" hidden="1">#REF!</definedName>
    <definedName name="BExGX4L8N6ERT0Q4EVVNA97EGD80" localSheetId="14" hidden="1">#REF!</definedName>
    <definedName name="BExGX4L8N6ERT0Q4EVVNA97EGD80" localSheetId="13" hidden="1">#REF!</definedName>
    <definedName name="BExGX4L8N6ERT0Q4EVVNA97EGD80" localSheetId="12" hidden="1">#REF!</definedName>
    <definedName name="BExGX4L8N6ERT0Q4EVVNA97EGD80" localSheetId="11" hidden="1">#REF!</definedName>
    <definedName name="BExGX4L8N6ERT0Q4EVVNA97EGD80" localSheetId="10" hidden="1">#REF!</definedName>
    <definedName name="BExGX4L8N6ERT0Q4EVVNA97EGD80" localSheetId="9" hidden="1">#REF!</definedName>
    <definedName name="BExGX4L8N6ERT0Q4EVVNA97EGD80" localSheetId="8" hidden="1">#REF!</definedName>
    <definedName name="BExGX4L8N6ERT0Q4EVVNA97EGD80" localSheetId="7" hidden="1">#REF!</definedName>
    <definedName name="BExGX4L8N6ERT0Q4EVVNA97EGD80" localSheetId="6" hidden="1">#REF!</definedName>
    <definedName name="BExGX4L8N6ERT0Q4EVVNA97EGD80" localSheetId="3" hidden="1">#REF!</definedName>
    <definedName name="BExGX4L8N6ERT0Q4EVVNA97EGD80" localSheetId="1" hidden="1">#REF!</definedName>
    <definedName name="BExGX4L8N6ERT0Q4EVVNA97EGD80" hidden="1">#REF!</definedName>
    <definedName name="BExGX5MWTL78XM0QCP4NT564ML39" localSheetId="16" hidden="1">#REF!</definedName>
    <definedName name="BExGX5MWTL78XM0QCP4NT564ML39" localSheetId="15" hidden="1">#REF!</definedName>
    <definedName name="BExGX5MWTL78XM0QCP4NT564ML39" localSheetId="14" hidden="1">#REF!</definedName>
    <definedName name="BExGX5MWTL78XM0QCP4NT564ML39" localSheetId="13" hidden="1">#REF!</definedName>
    <definedName name="BExGX5MWTL78XM0QCP4NT564ML39" localSheetId="12" hidden="1">#REF!</definedName>
    <definedName name="BExGX5MWTL78XM0QCP4NT564ML39" localSheetId="11" hidden="1">#REF!</definedName>
    <definedName name="BExGX5MWTL78XM0QCP4NT564ML39" localSheetId="10" hidden="1">#REF!</definedName>
    <definedName name="BExGX5MWTL78XM0QCP4NT564ML39" localSheetId="9" hidden="1">#REF!</definedName>
    <definedName name="BExGX5MWTL78XM0QCP4NT564ML39" localSheetId="8" hidden="1">#REF!</definedName>
    <definedName name="BExGX5MWTL78XM0QCP4NT564ML39" localSheetId="7" hidden="1">#REF!</definedName>
    <definedName name="BExGX5MWTL78XM0QCP4NT564ML39" localSheetId="6" hidden="1">#REF!</definedName>
    <definedName name="BExGX5MWTL78XM0QCP4NT564ML39" localSheetId="3" hidden="1">#REF!</definedName>
    <definedName name="BExGX5MWTL78XM0QCP4NT564ML39" localSheetId="1" hidden="1">#REF!</definedName>
    <definedName name="BExGX5MWTL78XM0QCP4NT564ML39" hidden="1">#REF!</definedName>
    <definedName name="BExGX6U988MCFIGDA1282F92U9AA" localSheetId="16" hidden="1">#REF!</definedName>
    <definedName name="BExGX6U988MCFIGDA1282F92U9AA" localSheetId="15" hidden="1">#REF!</definedName>
    <definedName name="BExGX6U988MCFIGDA1282F92U9AA" localSheetId="14" hidden="1">#REF!</definedName>
    <definedName name="BExGX6U988MCFIGDA1282F92U9AA" localSheetId="13" hidden="1">#REF!</definedName>
    <definedName name="BExGX6U988MCFIGDA1282F92U9AA" localSheetId="12" hidden="1">#REF!</definedName>
    <definedName name="BExGX6U988MCFIGDA1282F92U9AA" localSheetId="11" hidden="1">#REF!</definedName>
    <definedName name="BExGX6U988MCFIGDA1282F92U9AA" localSheetId="10" hidden="1">#REF!</definedName>
    <definedName name="BExGX6U988MCFIGDA1282F92U9AA" localSheetId="9" hidden="1">#REF!</definedName>
    <definedName name="BExGX6U988MCFIGDA1282F92U9AA" localSheetId="8" hidden="1">#REF!</definedName>
    <definedName name="BExGX6U988MCFIGDA1282F92U9AA" localSheetId="7" hidden="1">#REF!</definedName>
    <definedName name="BExGX6U988MCFIGDA1282F92U9AA" localSheetId="6" hidden="1">#REF!</definedName>
    <definedName name="BExGX6U988MCFIGDA1282F92U9AA" localSheetId="3" hidden="1">#REF!</definedName>
    <definedName name="BExGX6U988MCFIGDA1282F92U9AA" localSheetId="1" hidden="1">#REF!</definedName>
    <definedName name="BExGX6U988MCFIGDA1282F92U9AA" hidden="1">#REF!</definedName>
    <definedName name="BExGX7FTB1CKAT5HUW6H531FIY6I" localSheetId="16" hidden="1">#REF!</definedName>
    <definedName name="BExGX7FTB1CKAT5HUW6H531FIY6I" localSheetId="15" hidden="1">#REF!</definedName>
    <definedName name="BExGX7FTB1CKAT5HUW6H531FIY6I" localSheetId="14" hidden="1">#REF!</definedName>
    <definedName name="BExGX7FTB1CKAT5HUW6H531FIY6I" localSheetId="13" hidden="1">#REF!</definedName>
    <definedName name="BExGX7FTB1CKAT5HUW6H531FIY6I" localSheetId="12" hidden="1">#REF!</definedName>
    <definedName name="BExGX7FTB1CKAT5HUW6H531FIY6I" localSheetId="11" hidden="1">#REF!</definedName>
    <definedName name="BExGX7FTB1CKAT5HUW6H531FIY6I" localSheetId="10" hidden="1">#REF!</definedName>
    <definedName name="BExGX7FTB1CKAT5HUW6H531FIY6I" localSheetId="9" hidden="1">#REF!</definedName>
    <definedName name="BExGX7FTB1CKAT5HUW6H531FIY6I" localSheetId="8" hidden="1">#REF!</definedName>
    <definedName name="BExGX7FTB1CKAT5HUW6H531FIY6I" localSheetId="7" hidden="1">#REF!</definedName>
    <definedName name="BExGX7FTB1CKAT5HUW6H531FIY6I" localSheetId="6" hidden="1">#REF!</definedName>
    <definedName name="BExGX7FTB1CKAT5HUW6H531FIY6I" localSheetId="3" hidden="1">#REF!</definedName>
    <definedName name="BExGX7FTB1CKAT5HUW6H531FIY6I" localSheetId="1" hidden="1">#REF!</definedName>
    <definedName name="BExGX7FTB1CKAT5HUW6H531FIY6I" hidden="1">#REF!</definedName>
    <definedName name="BExGX9DVACJQIZ4GH6YAD2A7F70O" localSheetId="16" hidden="1">#REF!</definedName>
    <definedName name="BExGX9DVACJQIZ4GH6YAD2A7F70O" localSheetId="15" hidden="1">#REF!</definedName>
    <definedName name="BExGX9DVACJQIZ4GH6YAD2A7F70O" localSheetId="14" hidden="1">#REF!</definedName>
    <definedName name="BExGX9DVACJQIZ4GH6YAD2A7F70O" localSheetId="13" hidden="1">#REF!</definedName>
    <definedName name="BExGX9DVACJQIZ4GH6YAD2A7F70O" localSheetId="12" hidden="1">#REF!</definedName>
    <definedName name="BExGX9DVACJQIZ4GH6YAD2A7F70O" localSheetId="11" hidden="1">#REF!</definedName>
    <definedName name="BExGX9DVACJQIZ4GH6YAD2A7F70O" localSheetId="10" hidden="1">#REF!</definedName>
    <definedName name="BExGX9DVACJQIZ4GH6YAD2A7F70O" localSheetId="9" hidden="1">#REF!</definedName>
    <definedName name="BExGX9DVACJQIZ4GH6YAD2A7F70O" localSheetId="8" hidden="1">#REF!</definedName>
    <definedName name="BExGX9DVACJQIZ4GH6YAD2A7F70O" localSheetId="7" hidden="1">#REF!</definedName>
    <definedName name="BExGX9DVACJQIZ4GH6YAD2A7F70O" localSheetId="6" hidden="1">#REF!</definedName>
    <definedName name="BExGX9DVACJQIZ4GH6YAD2A7F70O" localSheetId="3" hidden="1">#REF!</definedName>
    <definedName name="BExGX9DVACJQIZ4GH6YAD2A7F70O" localSheetId="1" hidden="1">#REF!</definedName>
    <definedName name="BExGX9DVACJQIZ4GH6YAD2A7F70O" hidden="1">#REF!</definedName>
    <definedName name="BExGXCZBQISQ3IMF6DJH1OXNAQP8" localSheetId="16" hidden="1">#REF!</definedName>
    <definedName name="BExGXCZBQISQ3IMF6DJH1OXNAQP8" localSheetId="15" hidden="1">#REF!</definedName>
    <definedName name="BExGXCZBQISQ3IMF6DJH1OXNAQP8" localSheetId="14" hidden="1">#REF!</definedName>
    <definedName name="BExGXCZBQISQ3IMF6DJH1OXNAQP8" localSheetId="13" hidden="1">#REF!</definedName>
    <definedName name="BExGXCZBQISQ3IMF6DJH1OXNAQP8" localSheetId="12" hidden="1">#REF!</definedName>
    <definedName name="BExGXCZBQISQ3IMF6DJH1OXNAQP8" localSheetId="11" hidden="1">#REF!</definedName>
    <definedName name="BExGXCZBQISQ3IMF6DJH1OXNAQP8" localSheetId="10" hidden="1">#REF!</definedName>
    <definedName name="BExGXCZBQISQ3IMF6DJH1OXNAQP8" localSheetId="9" hidden="1">#REF!</definedName>
    <definedName name="BExGXCZBQISQ3IMF6DJH1OXNAQP8" localSheetId="8" hidden="1">#REF!</definedName>
    <definedName name="BExGXCZBQISQ3IMF6DJH1OXNAQP8" localSheetId="7" hidden="1">#REF!</definedName>
    <definedName name="BExGXCZBQISQ3IMF6DJH1OXNAQP8" localSheetId="6" hidden="1">#REF!</definedName>
    <definedName name="BExGXCZBQISQ3IMF6DJH1OXNAQP8" localSheetId="3" hidden="1">#REF!</definedName>
    <definedName name="BExGXCZBQISQ3IMF6DJH1OXNAQP8" localSheetId="1" hidden="1">#REF!</definedName>
    <definedName name="BExGXCZBQISQ3IMF6DJH1OXNAQP8" hidden="1">#REF!</definedName>
    <definedName name="BExGXDVP2S2Y8Z8Q43I78RCIK3DD" localSheetId="16" hidden="1">#REF!</definedName>
    <definedName name="BExGXDVP2S2Y8Z8Q43I78RCIK3DD" localSheetId="15" hidden="1">#REF!</definedName>
    <definedName name="BExGXDVP2S2Y8Z8Q43I78RCIK3DD" localSheetId="14" hidden="1">#REF!</definedName>
    <definedName name="BExGXDVP2S2Y8Z8Q43I78RCIK3DD" localSheetId="13" hidden="1">#REF!</definedName>
    <definedName name="BExGXDVP2S2Y8Z8Q43I78RCIK3DD" localSheetId="12" hidden="1">#REF!</definedName>
    <definedName name="BExGXDVP2S2Y8Z8Q43I78RCIK3DD" localSheetId="11" hidden="1">#REF!</definedName>
    <definedName name="BExGXDVP2S2Y8Z8Q43I78RCIK3DD" localSheetId="10" hidden="1">#REF!</definedName>
    <definedName name="BExGXDVP2S2Y8Z8Q43I78RCIK3DD" localSheetId="9" hidden="1">#REF!</definedName>
    <definedName name="BExGXDVP2S2Y8Z8Q43I78RCIK3DD" localSheetId="8" hidden="1">#REF!</definedName>
    <definedName name="BExGXDVP2S2Y8Z8Q43I78RCIK3DD" localSheetId="7" hidden="1">#REF!</definedName>
    <definedName name="BExGXDVP2S2Y8Z8Q43I78RCIK3DD" localSheetId="6" hidden="1">#REF!</definedName>
    <definedName name="BExGXDVP2S2Y8Z8Q43I78RCIK3DD" localSheetId="3" hidden="1">#REF!</definedName>
    <definedName name="BExGXDVP2S2Y8Z8Q43I78RCIK3DD" localSheetId="1" hidden="1">#REF!</definedName>
    <definedName name="BExGXDVP2S2Y8Z8Q43I78RCIK3DD" hidden="1">#REF!</definedName>
    <definedName name="BExGXJ9W5JU7TT9S0BKL5Y6VVB39" localSheetId="16" hidden="1">#REF!</definedName>
    <definedName name="BExGXJ9W5JU7TT9S0BKL5Y6VVB39" localSheetId="15" hidden="1">#REF!</definedName>
    <definedName name="BExGXJ9W5JU7TT9S0BKL5Y6VVB39" localSheetId="14" hidden="1">#REF!</definedName>
    <definedName name="BExGXJ9W5JU7TT9S0BKL5Y6VVB39" localSheetId="13" hidden="1">#REF!</definedName>
    <definedName name="BExGXJ9W5JU7TT9S0BKL5Y6VVB39" localSheetId="12" hidden="1">#REF!</definedName>
    <definedName name="BExGXJ9W5JU7TT9S0BKL5Y6VVB39" localSheetId="11" hidden="1">#REF!</definedName>
    <definedName name="BExGXJ9W5JU7TT9S0BKL5Y6VVB39" localSheetId="10" hidden="1">#REF!</definedName>
    <definedName name="BExGXJ9W5JU7TT9S0BKL5Y6VVB39" localSheetId="9" hidden="1">#REF!</definedName>
    <definedName name="BExGXJ9W5JU7TT9S0BKL5Y6VVB39" localSheetId="8" hidden="1">#REF!</definedName>
    <definedName name="BExGXJ9W5JU7TT9S0BKL5Y6VVB39" localSheetId="7" hidden="1">#REF!</definedName>
    <definedName name="BExGXJ9W5JU7TT9S0BKL5Y6VVB39" localSheetId="6" hidden="1">#REF!</definedName>
    <definedName name="BExGXJ9W5JU7TT9S0BKL5Y6VVB39" localSheetId="3" hidden="1">#REF!</definedName>
    <definedName name="BExGXJ9W5JU7TT9S0BKL5Y6VVB39" localSheetId="1" hidden="1">#REF!</definedName>
    <definedName name="BExGXJ9W5JU7TT9S0BKL5Y6VVB39" hidden="1">#REF!</definedName>
    <definedName name="BExGXWB73RJ4BASBQTQ8EY0EC1EB" localSheetId="16" hidden="1">#REF!</definedName>
    <definedName name="BExGXWB73RJ4BASBQTQ8EY0EC1EB" localSheetId="15" hidden="1">#REF!</definedName>
    <definedName name="BExGXWB73RJ4BASBQTQ8EY0EC1EB" localSheetId="14" hidden="1">#REF!</definedName>
    <definedName name="BExGXWB73RJ4BASBQTQ8EY0EC1EB" localSheetId="13" hidden="1">#REF!</definedName>
    <definedName name="BExGXWB73RJ4BASBQTQ8EY0EC1EB" localSheetId="12" hidden="1">#REF!</definedName>
    <definedName name="BExGXWB73RJ4BASBQTQ8EY0EC1EB" localSheetId="11" hidden="1">#REF!</definedName>
    <definedName name="BExGXWB73RJ4BASBQTQ8EY0EC1EB" localSheetId="10" hidden="1">#REF!</definedName>
    <definedName name="BExGXWB73RJ4BASBQTQ8EY0EC1EB" localSheetId="9" hidden="1">#REF!</definedName>
    <definedName name="BExGXWB73RJ4BASBQTQ8EY0EC1EB" localSheetId="8" hidden="1">#REF!</definedName>
    <definedName name="BExGXWB73RJ4BASBQTQ8EY0EC1EB" localSheetId="7" hidden="1">#REF!</definedName>
    <definedName name="BExGXWB73RJ4BASBQTQ8EY0EC1EB" localSheetId="6" hidden="1">#REF!</definedName>
    <definedName name="BExGXWB73RJ4BASBQTQ8EY0EC1EB" localSheetId="3" hidden="1">#REF!</definedName>
    <definedName name="BExGXWB73RJ4BASBQTQ8EY0EC1EB" localSheetId="1" hidden="1">#REF!</definedName>
    <definedName name="BExGXWB73RJ4BASBQTQ8EY0EC1EB" hidden="1">#REF!</definedName>
    <definedName name="BExGXZ0ABB43C7SMRKZHWOSU9EQX" localSheetId="16" hidden="1">#REF!</definedName>
    <definedName name="BExGXZ0ABB43C7SMRKZHWOSU9EQX" localSheetId="15" hidden="1">#REF!</definedName>
    <definedName name="BExGXZ0ABB43C7SMRKZHWOSU9EQX" localSheetId="14" hidden="1">#REF!</definedName>
    <definedName name="BExGXZ0ABB43C7SMRKZHWOSU9EQX" localSheetId="13" hidden="1">#REF!</definedName>
    <definedName name="BExGXZ0ABB43C7SMRKZHWOSU9EQX" localSheetId="12" hidden="1">#REF!</definedName>
    <definedName name="BExGXZ0ABB43C7SMRKZHWOSU9EQX" localSheetId="11" hidden="1">#REF!</definedName>
    <definedName name="BExGXZ0ABB43C7SMRKZHWOSU9EQX" localSheetId="10" hidden="1">#REF!</definedName>
    <definedName name="BExGXZ0ABB43C7SMRKZHWOSU9EQX" localSheetId="9" hidden="1">#REF!</definedName>
    <definedName name="BExGXZ0ABB43C7SMRKZHWOSU9EQX" localSheetId="8" hidden="1">#REF!</definedName>
    <definedName name="BExGXZ0ABB43C7SMRKZHWOSU9EQX" localSheetId="7" hidden="1">#REF!</definedName>
    <definedName name="BExGXZ0ABB43C7SMRKZHWOSU9EQX" localSheetId="6" hidden="1">#REF!</definedName>
    <definedName name="BExGXZ0ABB43C7SMRKZHWOSU9EQX" localSheetId="3" hidden="1">#REF!</definedName>
    <definedName name="BExGXZ0ABB43C7SMRKZHWOSU9EQX" localSheetId="1" hidden="1">#REF!</definedName>
    <definedName name="BExGXZ0ABB43C7SMRKZHWOSU9EQX" hidden="1">#REF!</definedName>
    <definedName name="BExGY6SU3SYVCJ3AG2ITY59SAZ5A" localSheetId="16" hidden="1">#REF!</definedName>
    <definedName name="BExGY6SU3SYVCJ3AG2ITY59SAZ5A" localSheetId="15" hidden="1">#REF!</definedName>
    <definedName name="BExGY6SU3SYVCJ3AG2ITY59SAZ5A" localSheetId="14" hidden="1">#REF!</definedName>
    <definedName name="BExGY6SU3SYVCJ3AG2ITY59SAZ5A" localSheetId="13" hidden="1">#REF!</definedName>
    <definedName name="BExGY6SU3SYVCJ3AG2ITY59SAZ5A" localSheetId="12" hidden="1">#REF!</definedName>
    <definedName name="BExGY6SU3SYVCJ3AG2ITY59SAZ5A" localSheetId="11" hidden="1">#REF!</definedName>
    <definedName name="BExGY6SU3SYVCJ3AG2ITY59SAZ5A" localSheetId="10" hidden="1">#REF!</definedName>
    <definedName name="BExGY6SU3SYVCJ3AG2ITY59SAZ5A" localSheetId="9" hidden="1">#REF!</definedName>
    <definedName name="BExGY6SU3SYVCJ3AG2ITY59SAZ5A" localSheetId="8" hidden="1">#REF!</definedName>
    <definedName name="BExGY6SU3SYVCJ3AG2ITY59SAZ5A" localSheetId="7" hidden="1">#REF!</definedName>
    <definedName name="BExGY6SU3SYVCJ3AG2ITY59SAZ5A" localSheetId="6" hidden="1">#REF!</definedName>
    <definedName name="BExGY6SU3SYVCJ3AG2ITY59SAZ5A" localSheetId="3" hidden="1">#REF!</definedName>
    <definedName name="BExGY6SU3SYVCJ3AG2ITY59SAZ5A" localSheetId="1" hidden="1">#REF!</definedName>
    <definedName name="BExGY6SU3SYVCJ3AG2ITY59SAZ5A" hidden="1">#REF!</definedName>
    <definedName name="BExGY6YA4P5KMY2VHT0DYK3YTFAX" localSheetId="16" hidden="1">#REF!</definedName>
    <definedName name="BExGY6YA4P5KMY2VHT0DYK3YTFAX" localSheetId="15" hidden="1">#REF!</definedName>
    <definedName name="BExGY6YA4P5KMY2VHT0DYK3YTFAX" localSheetId="14" hidden="1">#REF!</definedName>
    <definedName name="BExGY6YA4P5KMY2VHT0DYK3YTFAX" localSheetId="13" hidden="1">#REF!</definedName>
    <definedName name="BExGY6YA4P5KMY2VHT0DYK3YTFAX" localSheetId="12" hidden="1">#REF!</definedName>
    <definedName name="BExGY6YA4P5KMY2VHT0DYK3YTFAX" localSheetId="11" hidden="1">#REF!</definedName>
    <definedName name="BExGY6YA4P5KMY2VHT0DYK3YTFAX" localSheetId="10" hidden="1">#REF!</definedName>
    <definedName name="BExGY6YA4P5KMY2VHT0DYK3YTFAX" localSheetId="9" hidden="1">#REF!</definedName>
    <definedName name="BExGY6YA4P5KMY2VHT0DYK3YTFAX" localSheetId="8" hidden="1">#REF!</definedName>
    <definedName name="BExGY6YA4P5KMY2VHT0DYK3YTFAX" localSheetId="7" hidden="1">#REF!</definedName>
    <definedName name="BExGY6YA4P5KMY2VHT0DYK3YTFAX" localSheetId="6" hidden="1">#REF!</definedName>
    <definedName name="BExGY6YA4P5KMY2VHT0DYK3YTFAX" localSheetId="3" hidden="1">#REF!</definedName>
    <definedName name="BExGY6YA4P5KMY2VHT0DYK3YTFAX" localSheetId="1" hidden="1">#REF!</definedName>
    <definedName name="BExGY6YA4P5KMY2VHT0DYK3YTFAX" hidden="1">#REF!</definedName>
    <definedName name="BExGY8G88PVVRYHPHRPJZFSX6HSC" localSheetId="16" hidden="1">#REF!</definedName>
    <definedName name="BExGY8G88PVVRYHPHRPJZFSX6HSC" localSheetId="15" hidden="1">#REF!</definedName>
    <definedName name="BExGY8G88PVVRYHPHRPJZFSX6HSC" localSheetId="14" hidden="1">#REF!</definedName>
    <definedName name="BExGY8G88PVVRYHPHRPJZFSX6HSC" localSheetId="13" hidden="1">#REF!</definedName>
    <definedName name="BExGY8G88PVVRYHPHRPJZFSX6HSC" localSheetId="12" hidden="1">#REF!</definedName>
    <definedName name="BExGY8G88PVVRYHPHRPJZFSX6HSC" localSheetId="11" hidden="1">#REF!</definedName>
    <definedName name="BExGY8G88PVVRYHPHRPJZFSX6HSC" localSheetId="10" hidden="1">#REF!</definedName>
    <definedName name="BExGY8G88PVVRYHPHRPJZFSX6HSC" localSheetId="9" hidden="1">#REF!</definedName>
    <definedName name="BExGY8G88PVVRYHPHRPJZFSX6HSC" localSheetId="8" hidden="1">#REF!</definedName>
    <definedName name="BExGY8G88PVVRYHPHRPJZFSX6HSC" localSheetId="7" hidden="1">#REF!</definedName>
    <definedName name="BExGY8G88PVVRYHPHRPJZFSX6HSC" localSheetId="6" hidden="1">#REF!</definedName>
    <definedName name="BExGY8G88PVVRYHPHRPJZFSX6HSC" localSheetId="3" hidden="1">#REF!</definedName>
    <definedName name="BExGY8G88PVVRYHPHRPJZFSX6HSC" localSheetId="1" hidden="1">#REF!</definedName>
    <definedName name="BExGY8G88PVVRYHPHRPJZFSX6HSC" hidden="1">#REF!</definedName>
    <definedName name="BExGYC718HTZ80PNKYPVIYGRJVF6" localSheetId="16" hidden="1">#REF!</definedName>
    <definedName name="BExGYC718HTZ80PNKYPVIYGRJVF6" localSheetId="15" hidden="1">#REF!</definedName>
    <definedName name="BExGYC718HTZ80PNKYPVIYGRJVF6" localSheetId="14" hidden="1">#REF!</definedName>
    <definedName name="BExGYC718HTZ80PNKYPVIYGRJVF6" localSheetId="13" hidden="1">#REF!</definedName>
    <definedName name="BExGYC718HTZ80PNKYPVIYGRJVF6" localSheetId="12" hidden="1">#REF!</definedName>
    <definedName name="BExGYC718HTZ80PNKYPVIYGRJVF6" localSheetId="11" hidden="1">#REF!</definedName>
    <definedName name="BExGYC718HTZ80PNKYPVIYGRJVF6" localSheetId="10" hidden="1">#REF!</definedName>
    <definedName name="BExGYC718HTZ80PNKYPVIYGRJVF6" localSheetId="9" hidden="1">#REF!</definedName>
    <definedName name="BExGYC718HTZ80PNKYPVIYGRJVF6" localSheetId="8" hidden="1">#REF!</definedName>
    <definedName name="BExGYC718HTZ80PNKYPVIYGRJVF6" localSheetId="7" hidden="1">#REF!</definedName>
    <definedName name="BExGYC718HTZ80PNKYPVIYGRJVF6" localSheetId="6" hidden="1">#REF!</definedName>
    <definedName name="BExGYC718HTZ80PNKYPVIYGRJVF6" localSheetId="3" hidden="1">#REF!</definedName>
    <definedName name="BExGYC718HTZ80PNKYPVIYGRJVF6" localSheetId="1" hidden="1">#REF!</definedName>
    <definedName name="BExGYC718HTZ80PNKYPVIYGRJVF6" hidden="1">#REF!</definedName>
    <definedName name="BExGYCNATXZY2FID93B17YWIPPRD" localSheetId="16" hidden="1">#REF!</definedName>
    <definedName name="BExGYCNATXZY2FID93B17YWIPPRD" localSheetId="15" hidden="1">#REF!</definedName>
    <definedName name="BExGYCNATXZY2FID93B17YWIPPRD" localSheetId="14" hidden="1">#REF!</definedName>
    <definedName name="BExGYCNATXZY2FID93B17YWIPPRD" localSheetId="13" hidden="1">#REF!</definedName>
    <definedName name="BExGYCNATXZY2FID93B17YWIPPRD" localSheetId="12" hidden="1">#REF!</definedName>
    <definedName name="BExGYCNATXZY2FID93B17YWIPPRD" localSheetId="11" hidden="1">#REF!</definedName>
    <definedName name="BExGYCNATXZY2FID93B17YWIPPRD" localSheetId="10" hidden="1">#REF!</definedName>
    <definedName name="BExGYCNATXZY2FID93B17YWIPPRD" localSheetId="9" hidden="1">#REF!</definedName>
    <definedName name="BExGYCNATXZY2FID93B17YWIPPRD" localSheetId="8" hidden="1">#REF!</definedName>
    <definedName name="BExGYCNATXZY2FID93B17YWIPPRD" localSheetId="7" hidden="1">#REF!</definedName>
    <definedName name="BExGYCNATXZY2FID93B17YWIPPRD" localSheetId="6" hidden="1">#REF!</definedName>
    <definedName name="BExGYCNATXZY2FID93B17YWIPPRD" localSheetId="3" hidden="1">#REF!</definedName>
    <definedName name="BExGYCNATXZY2FID93B17YWIPPRD" localSheetId="1" hidden="1">#REF!</definedName>
    <definedName name="BExGYCNATXZY2FID93B17YWIPPRD" hidden="1">#REF!</definedName>
    <definedName name="BExGYGJJJ3BBCQAOA51WHP01HN73" localSheetId="16" hidden="1">#REF!</definedName>
    <definedName name="BExGYGJJJ3BBCQAOA51WHP01HN73" localSheetId="15" hidden="1">#REF!</definedName>
    <definedName name="BExGYGJJJ3BBCQAOA51WHP01HN73" localSheetId="14" hidden="1">#REF!</definedName>
    <definedName name="BExGYGJJJ3BBCQAOA51WHP01HN73" localSheetId="13" hidden="1">#REF!</definedName>
    <definedName name="BExGYGJJJ3BBCQAOA51WHP01HN73" localSheetId="12" hidden="1">#REF!</definedName>
    <definedName name="BExGYGJJJ3BBCQAOA51WHP01HN73" localSheetId="11" hidden="1">#REF!</definedName>
    <definedName name="BExGYGJJJ3BBCQAOA51WHP01HN73" localSheetId="10" hidden="1">#REF!</definedName>
    <definedName name="BExGYGJJJ3BBCQAOA51WHP01HN73" localSheetId="9" hidden="1">#REF!</definedName>
    <definedName name="BExGYGJJJ3BBCQAOA51WHP01HN73" localSheetId="8" hidden="1">#REF!</definedName>
    <definedName name="BExGYGJJJ3BBCQAOA51WHP01HN73" localSheetId="7" hidden="1">#REF!</definedName>
    <definedName name="BExGYGJJJ3BBCQAOA51WHP01HN73" localSheetId="6" hidden="1">#REF!</definedName>
    <definedName name="BExGYGJJJ3BBCQAOA51WHP01HN73" localSheetId="3" hidden="1">#REF!</definedName>
    <definedName name="BExGYGJJJ3BBCQAOA51WHP01HN73" localSheetId="1" hidden="1">#REF!</definedName>
    <definedName name="BExGYGJJJ3BBCQAOA51WHP01HN73" hidden="1">#REF!</definedName>
    <definedName name="BExGYOS6TV2C72PLRFU8RP1I58GY" localSheetId="16" hidden="1">#REF!</definedName>
    <definedName name="BExGYOS6TV2C72PLRFU8RP1I58GY" localSheetId="15" hidden="1">#REF!</definedName>
    <definedName name="BExGYOS6TV2C72PLRFU8RP1I58GY" localSheetId="14" hidden="1">#REF!</definedName>
    <definedName name="BExGYOS6TV2C72PLRFU8RP1I58GY" localSheetId="13" hidden="1">#REF!</definedName>
    <definedName name="BExGYOS6TV2C72PLRFU8RP1I58GY" localSheetId="12" hidden="1">#REF!</definedName>
    <definedName name="BExGYOS6TV2C72PLRFU8RP1I58GY" localSheetId="11" hidden="1">#REF!</definedName>
    <definedName name="BExGYOS6TV2C72PLRFU8RP1I58GY" localSheetId="10" hidden="1">#REF!</definedName>
    <definedName name="BExGYOS6TV2C72PLRFU8RP1I58GY" localSheetId="9" hidden="1">#REF!</definedName>
    <definedName name="BExGYOS6TV2C72PLRFU8RP1I58GY" localSheetId="8" hidden="1">#REF!</definedName>
    <definedName name="BExGYOS6TV2C72PLRFU8RP1I58GY" localSheetId="7" hidden="1">#REF!</definedName>
    <definedName name="BExGYOS6TV2C72PLRFU8RP1I58GY" localSheetId="6" hidden="1">#REF!</definedName>
    <definedName name="BExGYOS6TV2C72PLRFU8RP1I58GY" localSheetId="3" hidden="1">#REF!</definedName>
    <definedName name="BExGYOS6TV2C72PLRFU8RP1I58GY" localSheetId="1" hidden="1">#REF!</definedName>
    <definedName name="BExGYOS6TV2C72PLRFU8RP1I58GY" hidden="1">#REF!</definedName>
    <definedName name="BExGYXBM828PX0KPDVAZBWDL6MJZ" localSheetId="16" hidden="1">#REF!</definedName>
    <definedName name="BExGYXBM828PX0KPDVAZBWDL6MJZ" localSheetId="15" hidden="1">#REF!</definedName>
    <definedName name="BExGYXBM828PX0KPDVAZBWDL6MJZ" localSheetId="14" hidden="1">#REF!</definedName>
    <definedName name="BExGYXBM828PX0KPDVAZBWDL6MJZ" localSheetId="13" hidden="1">#REF!</definedName>
    <definedName name="BExGYXBM828PX0KPDVAZBWDL6MJZ" localSheetId="12" hidden="1">#REF!</definedName>
    <definedName name="BExGYXBM828PX0KPDVAZBWDL6MJZ" localSheetId="11" hidden="1">#REF!</definedName>
    <definedName name="BExGYXBM828PX0KPDVAZBWDL6MJZ" localSheetId="10" hidden="1">#REF!</definedName>
    <definedName name="BExGYXBM828PX0KPDVAZBWDL6MJZ" localSheetId="9" hidden="1">#REF!</definedName>
    <definedName name="BExGYXBM828PX0KPDVAZBWDL6MJZ" localSheetId="8" hidden="1">#REF!</definedName>
    <definedName name="BExGYXBM828PX0KPDVAZBWDL6MJZ" localSheetId="7" hidden="1">#REF!</definedName>
    <definedName name="BExGYXBM828PX0KPDVAZBWDL6MJZ" localSheetId="6" hidden="1">#REF!</definedName>
    <definedName name="BExGYXBM828PX0KPDVAZBWDL6MJZ" localSheetId="3" hidden="1">#REF!</definedName>
    <definedName name="BExGYXBM828PX0KPDVAZBWDL6MJZ" localSheetId="1" hidden="1">#REF!</definedName>
    <definedName name="BExGYXBM828PX0KPDVAZBWDL6MJZ" hidden="1">#REF!</definedName>
    <definedName name="BExGZJ78ZWZCVHZ3BKEKFJZ6MAEO" localSheetId="16" hidden="1">#REF!</definedName>
    <definedName name="BExGZJ78ZWZCVHZ3BKEKFJZ6MAEO" localSheetId="15" hidden="1">#REF!</definedName>
    <definedName name="BExGZJ78ZWZCVHZ3BKEKFJZ6MAEO" localSheetId="14" hidden="1">#REF!</definedName>
    <definedName name="BExGZJ78ZWZCVHZ3BKEKFJZ6MAEO" localSheetId="13" hidden="1">#REF!</definedName>
    <definedName name="BExGZJ78ZWZCVHZ3BKEKFJZ6MAEO" localSheetId="12" hidden="1">#REF!</definedName>
    <definedName name="BExGZJ78ZWZCVHZ3BKEKFJZ6MAEO" localSheetId="11" hidden="1">#REF!</definedName>
    <definedName name="BExGZJ78ZWZCVHZ3BKEKFJZ6MAEO" localSheetId="10" hidden="1">#REF!</definedName>
    <definedName name="BExGZJ78ZWZCVHZ3BKEKFJZ6MAEO" localSheetId="9" hidden="1">#REF!</definedName>
    <definedName name="BExGZJ78ZWZCVHZ3BKEKFJZ6MAEO" localSheetId="8" hidden="1">#REF!</definedName>
    <definedName name="BExGZJ78ZWZCVHZ3BKEKFJZ6MAEO" localSheetId="7" hidden="1">#REF!</definedName>
    <definedName name="BExGZJ78ZWZCVHZ3BKEKFJZ6MAEO" localSheetId="6" hidden="1">#REF!</definedName>
    <definedName name="BExGZJ78ZWZCVHZ3BKEKFJZ6MAEO" localSheetId="3" hidden="1">#REF!</definedName>
    <definedName name="BExGZJ78ZWZCVHZ3BKEKFJZ6MAEO" localSheetId="1" hidden="1">#REF!</definedName>
    <definedName name="BExGZJ78ZWZCVHZ3BKEKFJZ6MAEO" hidden="1">#REF!</definedName>
    <definedName name="BExGZOLH2QV73J3M9IWDDPA62TP4" localSheetId="16" hidden="1">#REF!</definedName>
    <definedName name="BExGZOLH2QV73J3M9IWDDPA62TP4" localSheetId="15" hidden="1">#REF!</definedName>
    <definedName name="BExGZOLH2QV73J3M9IWDDPA62TP4" localSheetId="14" hidden="1">#REF!</definedName>
    <definedName name="BExGZOLH2QV73J3M9IWDDPA62TP4" localSheetId="13" hidden="1">#REF!</definedName>
    <definedName name="BExGZOLH2QV73J3M9IWDDPA62TP4" localSheetId="12" hidden="1">#REF!</definedName>
    <definedName name="BExGZOLH2QV73J3M9IWDDPA62TP4" localSheetId="11" hidden="1">#REF!</definedName>
    <definedName name="BExGZOLH2QV73J3M9IWDDPA62TP4" localSheetId="10" hidden="1">#REF!</definedName>
    <definedName name="BExGZOLH2QV73J3M9IWDDPA62TP4" localSheetId="9" hidden="1">#REF!</definedName>
    <definedName name="BExGZOLH2QV73J3M9IWDDPA62TP4" localSheetId="8" hidden="1">#REF!</definedName>
    <definedName name="BExGZOLH2QV73J3M9IWDDPA62TP4" localSheetId="7" hidden="1">#REF!</definedName>
    <definedName name="BExGZOLH2QV73J3M9IWDDPA62TP4" localSheetId="6" hidden="1">#REF!</definedName>
    <definedName name="BExGZOLH2QV73J3M9IWDDPA62TP4" localSheetId="3" hidden="1">#REF!</definedName>
    <definedName name="BExGZOLH2QV73J3M9IWDDPA62TP4" localSheetId="1" hidden="1">#REF!</definedName>
    <definedName name="BExGZOLH2QV73J3M9IWDDPA62TP4" hidden="1">#REF!</definedName>
    <definedName name="BExGZP1PWGFKVVVN4YDIS22DZPCR" localSheetId="16" hidden="1">#REF!</definedName>
    <definedName name="BExGZP1PWGFKVVVN4YDIS22DZPCR" localSheetId="15" hidden="1">#REF!</definedName>
    <definedName name="BExGZP1PWGFKVVVN4YDIS22DZPCR" localSheetId="14" hidden="1">#REF!</definedName>
    <definedName name="BExGZP1PWGFKVVVN4YDIS22DZPCR" localSheetId="13" hidden="1">#REF!</definedName>
    <definedName name="BExGZP1PWGFKVVVN4YDIS22DZPCR" localSheetId="12" hidden="1">#REF!</definedName>
    <definedName name="BExGZP1PWGFKVVVN4YDIS22DZPCR" localSheetId="11" hidden="1">#REF!</definedName>
    <definedName name="BExGZP1PWGFKVVVN4YDIS22DZPCR" localSheetId="10" hidden="1">#REF!</definedName>
    <definedName name="BExGZP1PWGFKVVVN4YDIS22DZPCR" localSheetId="9" hidden="1">#REF!</definedName>
    <definedName name="BExGZP1PWGFKVVVN4YDIS22DZPCR" localSheetId="8" hidden="1">#REF!</definedName>
    <definedName name="BExGZP1PWGFKVVVN4YDIS22DZPCR" localSheetId="7" hidden="1">#REF!</definedName>
    <definedName name="BExGZP1PWGFKVVVN4YDIS22DZPCR" localSheetId="6" hidden="1">#REF!</definedName>
    <definedName name="BExGZP1PWGFKVVVN4YDIS22DZPCR" localSheetId="3" hidden="1">#REF!</definedName>
    <definedName name="BExGZP1PWGFKVVVN4YDIS22DZPCR" localSheetId="1" hidden="1">#REF!</definedName>
    <definedName name="BExGZP1PWGFKVVVN4YDIS22DZPCR" hidden="1">#REF!</definedName>
    <definedName name="BExGZQUHCPM6G5U9OM8JU339JAG6" localSheetId="16" hidden="1">#REF!</definedName>
    <definedName name="BExGZQUHCPM6G5U9OM8JU339JAG6" localSheetId="15" hidden="1">#REF!</definedName>
    <definedName name="BExGZQUHCPM6G5U9OM8JU339JAG6" localSheetId="14" hidden="1">#REF!</definedName>
    <definedName name="BExGZQUHCPM6G5U9OM8JU339JAG6" localSheetId="13" hidden="1">#REF!</definedName>
    <definedName name="BExGZQUHCPM6G5U9OM8JU339JAG6" localSheetId="12" hidden="1">#REF!</definedName>
    <definedName name="BExGZQUHCPM6G5U9OM8JU339JAG6" localSheetId="11" hidden="1">#REF!</definedName>
    <definedName name="BExGZQUHCPM6G5U9OM8JU339JAG6" localSheetId="10" hidden="1">#REF!</definedName>
    <definedName name="BExGZQUHCPM6G5U9OM8JU339JAG6" localSheetId="9" hidden="1">#REF!</definedName>
    <definedName name="BExGZQUHCPM6G5U9OM8JU339JAG6" localSheetId="8" hidden="1">#REF!</definedName>
    <definedName name="BExGZQUHCPM6G5U9OM8JU339JAG6" localSheetId="7" hidden="1">#REF!</definedName>
    <definedName name="BExGZQUHCPM6G5U9OM8JU339JAG6" localSheetId="6" hidden="1">#REF!</definedName>
    <definedName name="BExGZQUHCPM6G5U9OM8JU339JAG6" localSheetId="3" hidden="1">#REF!</definedName>
    <definedName name="BExGZQUHCPM6G5U9OM8JU339JAG6" localSheetId="1" hidden="1">#REF!</definedName>
    <definedName name="BExGZQUHCPM6G5U9OM8JU339JAG6" hidden="1">#REF!</definedName>
    <definedName name="BExH00FQKX09BD5WU4DB5KPXAUYA" localSheetId="16" hidden="1">#REF!</definedName>
    <definedName name="BExH00FQKX09BD5WU4DB5KPXAUYA" localSheetId="15" hidden="1">#REF!</definedName>
    <definedName name="BExH00FQKX09BD5WU4DB5KPXAUYA" localSheetId="14" hidden="1">#REF!</definedName>
    <definedName name="BExH00FQKX09BD5WU4DB5KPXAUYA" localSheetId="13" hidden="1">#REF!</definedName>
    <definedName name="BExH00FQKX09BD5WU4DB5KPXAUYA" localSheetId="12" hidden="1">#REF!</definedName>
    <definedName name="BExH00FQKX09BD5WU4DB5KPXAUYA" localSheetId="11" hidden="1">#REF!</definedName>
    <definedName name="BExH00FQKX09BD5WU4DB5KPXAUYA" localSheetId="10" hidden="1">#REF!</definedName>
    <definedName name="BExH00FQKX09BD5WU4DB5KPXAUYA" localSheetId="9" hidden="1">#REF!</definedName>
    <definedName name="BExH00FQKX09BD5WU4DB5KPXAUYA" localSheetId="8" hidden="1">#REF!</definedName>
    <definedName name="BExH00FQKX09BD5WU4DB5KPXAUYA" localSheetId="7" hidden="1">#REF!</definedName>
    <definedName name="BExH00FQKX09BD5WU4DB5KPXAUYA" localSheetId="6" hidden="1">#REF!</definedName>
    <definedName name="BExH00FQKX09BD5WU4DB5KPXAUYA" localSheetId="3" hidden="1">#REF!</definedName>
    <definedName name="BExH00FQKX09BD5WU4DB5KPXAUYA" localSheetId="1" hidden="1">#REF!</definedName>
    <definedName name="BExH00FQKX09BD5WU4DB5KPXAUYA" hidden="1">#REF!</definedName>
    <definedName name="BExH00L21GZX5YJJGVMOAWBERLP5" localSheetId="16" hidden="1">#REF!</definedName>
    <definedName name="BExH00L21GZX5YJJGVMOAWBERLP5" localSheetId="15" hidden="1">#REF!</definedName>
    <definedName name="BExH00L21GZX5YJJGVMOAWBERLP5" localSheetId="14" hidden="1">#REF!</definedName>
    <definedName name="BExH00L21GZX5YJJGVMOAWBERLP5" localSheetId="13" hidden="1">#REF!</definedName>
    <definedName name="BExH00L21GZX5YJJGVMOAWBERLP5" localSheetId="12" hidden="1">#REF!</definedName>
    <definedName name="BExH00L21GZX5YJJGVMOAWBERLP5" localSheetId="11" hidden="1">#REF!</definedName>
    <definedName name="BExH00L21GZX5YJJGVMOAWBERLP5" localSheetId="10" hidden="1">#REF!</definedName>
    <definedName name="BExH00L21GZX5YJJGVMOAWBERLP5" localSheetId="9" hidden="1">#REF!</definedName>
    <definedName name="BExH00L21GZX5YJJGVMOAWBERLP5" localSheetId="8" hidden="1">#REF!</definedName>
    <definedName name="BExH00L21GZX5YJJGVMOAWBERLP5" localSheetId="7" hidden="1">#REF!</definedName>
    <definedName name="BExH00L21GZX5YJJGVMOAWBERLP5" localSheetId="6" hidden="1">#REF!</definedName>
    <definedName name="BExH00L21GZX5YJJGVMOAWBERLP5" localSheetId="3" hidden="1">#REF!</definedName>
    <definedName name="BExH00L21GZX5YJJGVMOAWBERLP5" localSheetId="1" hidden="1">#REF!</definedName>
    <definedName name="BExH00L21GZX5YJJGVMOAWBERLP5" hidden="1">#REF!</definedName>
    <definedName name="BExH02ZD6VAY1KQLAQYBBI6WWIZB" localSheetId="16" hidden="1">#REF!</definedName>
    <definedName name="BExH02ZD6VAY1KQLAQYBBI6WWIZB" localSheetId="15" hidden="1">#REF!</definedName>
    <definedName name="BExH02ZD6VAY1KQLAQYBBI6WWIZB" localSheetId="14" hidden="1">#REF!</definedName>
    <definedName name="BExH02ZD6VAY1KQLAQYBBI6WWIZB" localSheetId="13" hidden="1">#REF!</definedName>
    <definedName name="BExH02ZD6VAY1KQLAQYBBI6WWIZB" localSheetId="12" hidden="1">#REF!</definedName>
    <definedName name="BExH02ZD6VAY1KQLAQYBBI6WWIZB" localSheetId="11" hidden="1">#REF!</definedName>
    <definedName name="BExH02ZD6VAY1KQLAQYBBI6WWIZB" localSheetId="10" hidden="1">#REF!</definedName>
    <definedName name="BExH02ZD6VAY1KQLAQYBBI6WWIZB" localSheetId="9" hidden="1">#REF!</definedName>
    <definedName name="BExH02ZD6VAY1KQLAQYBBI6WWIZB" localSheetId="8" hidden="1">#REF!</definedName>
    <definedName name="BExH02ZD6VAY1KQLAQYBBI6WWIZB" localSheetId="7" hidden="1">#REF!</definedName>
    <definedName name="BExH02ZD6VAY1KQLAQYBBI6WWIZB" localSheetId="6" hidden="1">#REF!</definedName>
    <definedName name="BExH02ZD6VAY1KQLAQYBBI6WWIZB" localSheetId="3" hidden="1">#REF!</definedName>
    <definedName name="BExH02ZD6VAY1KQLAQYBBI6WWIZB" localSheetId="1" hidden="1">#REF!</definedName>
    <definedName name="BExH02ZD6VAY1KQLAQYBBI6WWIZB" hidden="1">#REF!</definedName>
    <definedName name="BExH08Z6LQCGGSGSAILMHX4X7JMD" localSheetId="16" hidden="1">#REF!</definedName>
    <definedName name="BExH08Z6LQCGGSGSAILMHX4X7JMD" localSheetId="15" hidden="1">#REF!</definedName>
    <definedName name="BExH08Z6LQCGGSGSAILMHX4X7JMD" localSheetId="14" hidden="1">#REF!</definedName>
    <definedName name="BExH08Z6LQCGGSGSAILMHX4X7JMD" localSheetId="13" hidden="1">#REF!</definedName>
    <definedName name="BExH08Z6LQCGGSGSAILMHX4X7JMD" localSheetId="12" hidden="1">#REF!</definedName>
    <definedName name="BExH08Z6LQCGGSGSAILMHX4X7JMD" localSheetId="11" hidden="1">#REF!</definedName>
    <definedName name="BExH08Z6LQCGGSGSAILMHX4X7JMD" localSheetId="10" hidden="1">#REF!</definedName>
    <definedName name="BExH08Z6LQCGGSGSAILMHX4X7JMD" localSheetId="9" hidden="1">#REF!</definedName>
    <definedName name="BExH08Z6LQCGGSGSAILMHX4X7JMD" localSheetId="8" hidden="1">#REF!</definedName>
    <definedName name="BExH08Z6LQCGGSGSAILMHX4X7JMD" localSheetId="7" hidden="1">#REF!</definedName>
    <definedName name="BExH08Z6LQCGGSGSAILMHX4X7JMD" localSheetId="6" hidden="1">#REF!</definedName>
    <definedName name="BExH08Z6LQCGGSGSAILMHX4X7JMD" localSheetId="3" hidden="1">#REF!</definedName>
    <definedName name="BExH08Z6LQCGGSGSAILMHX4X7JMD" localSheetId="1" hidden="1">#REF!</definedName>
    <definedName name="BExH08Z6LQCGGSGSAILMHX4X7JMD" hidden="1">#REF!</definedName>
    <definedName name="BExH0KT9Z8HEVRRQRGQ8YHXRLIJA" localSheetId="16" hidden="1">#REF!</definedName>
    <definedName name="BExH0KT9Z8HEVRRQRGQ8YHXRLIJA" localSheetId="15" hidden="1">#REF!</definedName>
    <definedName name="BExH0KT9Z8HEVRRQRGQ8YHXRLIJA" localSheetId="14" hidden="1">#REF!</definedName>
    <definedName name="BExH0KT9Z8HEVRRQRGQ8YHXRLIJA" localSheetId="13" hidden="1">#REF!</definedName>
    <definedName name="BExH0KT9Z8HEVRRQRGQ8YHXRLIJA" localSheetId="12" hidden="1">#REF!</definedName>
    <definedName name="BExH0KT9Z8HEVRRQRGQ8YHXRLIJA" localSheetId="11" hidden="1">#REF!</definedName>
    <definedName name="BExH0KT9Z8HEVRRQRGQ8YHXRLIJA" localSheetId="10" hidden="1">#REF!</definedName>
    <definedName name="BExH0KT9Z8HEVRRQRGQ8YHXRLIJA" localSheetId="9" hidden="1">#REF!</definedName>
    <definedName name="BExH0KT9Z8HEVRRQRGQ8YHXRLIJA" localSheetId="8" hidden="1">#REF!</definedName>
    <definedName name="BExH0KT9Z8HEVRRQRGQ8YHXRLIJA" localSheetId="7" hidden="1">#REF!</definedName>
    <definedName name="BExH0KT9Z8HEVRRQRGQ8YHXRLIJA" localSheetId="6" hidden="1">#REF!</definedName>
    <definedName name="BExH0KT9Z8HEVRRQRGQ8YHXRLIJA" localSheetId="3" hidden="1">#REF!</definedName>
    <definedName name="BExH0KT9Z8HEVRRQRGQ8YHXRLIJA" localSheetId="1" hidden="1">#REF!</definedName>
    <definedName name="BExH0KT9Z8HEVRRQRGQ8YHXRLIJA" hidden="1">#REF!</definedName>
    <definedName name="BExH0M0FDN12YBOCKL3XL2Z7T7Y8" localSheetId="16" hidden="1">#REF!</definedName>
    <definedName name="BExH0M0FDN12YBOCKL3XL2Z7T7Y8" localSheetId="15" hidden="1">#REF!</definedName>
    <definedName name="BExH0M0FDN12YBOCKL3XL2Z7T7Y8" localSheetId="14" hidden="1">#REF!</definedName>
    <definedName name="BExH0M0FDN12YBOCKL3XL2Z7T7Y8" localSheetId="13" hidden="1">#REF!</definedName>
    <definedName name="BExH0M0FDN12YBOCKL3XL2Z7T7Y8" localSheetId="12" hidden="1">#REF!</definedName>
    <definedName name="BExH0M0FDN12YBOCKL3XL2Z7T7Y8" localSheetId="11" hidden="1">#REF!</definedName>
    <definedName name="BExH0M0FDN12YBOCKL3XL2Z7T7Y8" localSheetId="10" hidden="1">#REF!</definedName>
    <definedName name="BExH0M0FDN12YBOCKL3XL2Z7T7Y8" localSheetId="9" hidden="1">#REF!</definedName>
    <definedName name="BExH0M0FDN12YBOCKL3XL2Z7T7Y8" localSheetId="8" hidden="1">#REF!</definedName>
    <definedName name="BExH0M0FDN12YBOCKL3XL2Z7T7Y8" localSheetId="7" hidden="1">#REF!</definedName>
    <definedName name="BExH0M0FDN12YBOCKL3XL2Z7T7Y8" localSheetId="6" hidden="1">#REF!</definedName>
    <definedName name="BExH0M0FDN12YBOCKL3XL2Z7T7Y8" localSheetId="3" hidden="1">#REF!</definedName>
    <definedName name="BExH0M0FDN12YBOCKL3XL2Z7T7Y8" localSheetId="1" hidden="1">#REF!</definedName>
    <definedName name="BExH0M0FDN12YBOCKL3XL2Z7T7Y8" hidden="1">#REF!</definedName>
    <definedName name="BExH0O9G06YPZ5TN9RYT326I1CP2" localSheetId="16" hidden="1">#REF!</definedName>
    <definedName name="BExH0O9G06YPZ5TN9RYT326I1CP2" localSheetId="15" hidden="1">#REF!</definedName>
    <definedName name="BExH0O9G06YPZ5TN9RYT326I1CP2" localSheetId="14" hidden="1">#REF!</definedName>
    <definedName name="BExH0O9G06YPZ5TN9RYT326I1CP2" localSheetId="13" hidden="1">#REF!</definedName>
    <definedName name="BExH0O9G06YPZ5TN9RYT326I1CP2" localSheetId="12" hidden="1">#REF!</definedName>
    <definedName name="BExH0O9G06YPZ5TN9RYT326I1CP2" localSheetId="11" hidden="1">#REF!</definedName>
    <definedName name="BExH0O9G06YPZ5TN9RYT326I1CP2" localSheetId="10" hidden="1">#REF!</definedName>
    <definedName name="BExH0O9G06YPZ5TN9RYT326I1CP2" localSheetId="9" hidden="1">#REF!</definedName>
    <definedName name="BExH0O9G06YPZ5TN9RYT326I1CP2" localSheetId="8" hidden="1">#REF!</definedName>
    <definedName name="BExH0O9G06YPZ5TN9RYT326I1CP2" localSheetId="7" hidden="1">#REF!</definedName>
    <definedName name="BExH0O9G06YPZ5TN9RYT326I1CP2" localSheetId="6" hidden="1">#REF!</definedName>
    <definedName name="BExH0O9G06YPZ5TN9RYT326I1CP2" localSheetId="3" hidden="1">#REF!</definedName>
    <definedName name="BExH0O9G06YPZ5TN9RYT326I1CP2" localSheetId="1" hidden="1">#REF!</definedName>
    <definedName name="BExH0O9G06YPZ5TN9RYT326I1CP2" hidden="1">#REF!</definedName>
    <definedName name="BExH0PGM6RG0F3AAGULBIGOH91C2" localSheetId="16" hidden="1">#REF!</definedName>
    <definedName name="BExH0PGM6RG0F3AAGULBIGOH91C2" localSheetId="15" hidden="1">#REF!</definedName>
    <definedName name="BExH0PGM6RG0F3AAGULBIGOH91C2" localSheetId="14" hidden="1">#REF!</definedName>
    <definedName name="BExH0PGM6RG0F3AAGULBIGOH91C2" localSheetId="13" hidden="1">#REF!</definedName>
    <definedName name="BExH0PGM6RG0F3AAGULBIGOH91C2" localSheetId="12" hidden="1">#REF!</definedName>
    <definedName name="BExH0PGM6RG0F3AAGULBIGOH91C2" localSheetId="11" hidden="1">#REF!</definedName>
    <definedName name="BExH0PGM6RG0F3AAGULBIGOH91C2" localSheetId="10" hidden="1">#REF!</definedName>
    <definedName name="BExH0PGM6RG0F3AAGULBIGOH91C2" localSheetId="9" hidden="1">#REF!</definedName>
    <definedName name="BExH0PGM6RG0F3AAGULBIGOH91C2" localSheetId="8" hidden="1">#REF!</definedName>
    <definedName name="BExH0PGM6RG0F3AAGULBIGOH91C2" localSheetId="7" hidden="1">#REF!</definedName>
    <definedName name="BExH0PGM6RG0F3AAGULBIGOH91C2" localSheetId="6" hidden="1">#REF!</definedName>
    <definedName name="BExH0PGM6RG0F3AAGULBIGOH91C2" localSheetId="3" hidden="1">#REF!</definedName>
    <definedName name="BExH0PGM6RG0F3AAGULBIGOH91C2" localSheetId="1" hidden="1">#REF!</definedName>
    <definedName name="BExH0PGM6RG0F3AAGULBIGOH91C2" hidden="1">#REF!</definedName>
    <definedName name="BExH0QIB3F0YZLM5XYHBCU5F0OVR" localSheetId="16" hidden="1">#REF!</definedName>
    <definedName name="BExH0QIB3F0YZLM5XYHBCU5F0OVR" localSheetId="15" hidden="1">#REF!</definedName>
    <definedName name="BExH0QIB3F0YZLM5XYHBCU5F0OVR" localSheetId="14" hidden="1">#REF!</definedName>
    <definedName name="BExH0QIB3F0YZLM5XYHBCU5F0OVR" localSheetId="13" hidden="1">#REF!</definedName>
    <definedName name="BExH0QIB3F0YZLM5XYHBCU5F0OVR" localSheetId="12" hidden="1">#REF!</definedName>
    <definedName name="BExH0QIB3F0YZLM5XYHBCU5F0OVR" localSheetId="11" hidden="1">#REF!</definedName>
    <definedName name="BExH0QIB3F0YZLM5XYHBCU5F0OVR" localSheetId="10" hidden="1">#REF!</definedName>
    <definedName name="BExH0QIB3F0YZLM5XYHBCU5F0OVR" localSheetId="9" hidden="1">#REF!</definedName>
    <definedName name="BExH0QIB3F0YZLM5XYHBCU5F0OVR" localSheetId="8" hidden="1">#REF!</definedName>
    <definedName name="BExH0QIB3F0YZLM5XYHBCU5F0OVR" localSheetId="7" hidden="1">#REF!</definedName>
    <definedName name="BExH0QIB3F0YZLM5XYHBCU5F0OVR" localSheetId="6" hidden="1">#REF!</definedName>
    <definedName name="BExH0QIB3F0YZLM5XYHBCU5F0OVR" localSheetId="3" hidden="1">#REF!</definedName>
    <definedName name="BExH0QIB3F0YZLM5XYHBCU5F0OVR" localSheetId="1" hidden="1">#REF!</definedName>
    <definedName name="BExH0QIB3F0YZLM5XYHBCU5F0OVR" hidden="1">#REF!</definedName>
    <definedName name="BExH0RK5LJAAP7O67ZFB4RG6WPPL" localSheetId="16" hidden="1">#REF!</definedName>
    <definedName name="BExH0RK5LJAAP7O67ZFB4RG6WPPL" localSheetId="15" hidden="1">#REF!</definedName>
    <definedName name="BExH0RK5LJAAP7O67ZFB4RG6WPPL" localSheetId="14" hidden="1">#REF!</definedName>
    <definedName name="BExH0RK5LJAAP7O67ZFB4RG6WPPL" localSheetId="13" hidden="1">#REF!</definedName>
    <definedName name="BExH0RK5LJAAP7O67ZFB4RG6WPPL" localSheetId="12" hidden="1">#REF!</definedName>
    <definedName name="BExH0RK5LJAAP7O67ZFB4RG6WPPL" localSheetId="11" hidden="1">#REF!</definedName>
    <definedName name="BExH0RK5LJAAP7O67ZFB4RG6WPPL" localSheetId="10" hidden="1">#REF!</definedName>
    <definedName name="BExH0RK5LJAAP7O67ZFB4RG6WPPL" localSheetId="9" hidden="1">#REF!</definedName>
    <definedName name="BExH0RK5LJAAP7O67ZFB4RG6WPPL" localSheetId="8" hidden="1">#REF!</definedName>
    <definedName name="BExH0RK5LJAAP7O67ZFB4RG6WPPL" localSheetId="7" hidden="1">#REF!</definedName>
    <definedName name="BExH0RK5LJAAP7O67ZFB4RG6WPPL" localSheetId="6" hidden="1">#REF!</definedName>
    <definedName name="BExH0RK5LJAAP7O67ZFB4RG6WPPL" localSheetId="3" hidden="1">#REF!</definedName>
    <definedName name="BExH0RK5LJAAP7O67ZFB4RG6WPPL" localSheetId="1" hidden="1">#REF!</definedName>
    <definedName name="BExH0RK5LJAAP7O67ZFB4RG6WPPL" hidden="1">#REF!</definedName>
    <definedName name="BExH0WNJAKTJRCKMTX8O4KNMIIJM" localSheetId="16" hidden="1">#REF!</definedName>
    <definedName name="BExH0WNJAKTJRCKMTX8O4KNMIIJM" localSheetId="15" hidden="1">#REF!</definedName>
    <definedName name="BExH0WNJAKTJRCKMTX8O4KNMIIJM" localSheetId="14" hidden="1">#REF!</definedName>
    <definedName name="BExH0WNJAKTJRCKMTX8O4KNMIIJM" localSheetId="13" hidden="1">#REF!</definedName>
    <definedName name="BExH0WNJAKTJRCKMTX8O4KNMIIJM" localSheetId="12" hidden="1">#REF!</definedName>
    <definedName name="BExH0WNJAKTJRCKMTX8O4KNMIIJM" localSheetId="11" hidden="1">#REF!</definedName>
    <definedName name="BExH0WNJAKTJRCKMTX8O4KNMIIJM" localSheetId="10" hidden="1">#REF!</definedName>
    <definedName name="BExH0WNJAKTJRCKMTX8O4KNMIIJM" localSheetId="9" hidden="1">#REF!</definedName>
    <definedName name="BExH0WNJAKTJRCKMTX8O4KNMIIJM" localSheetId="8" hidden="1">#REF!</definedName>
    <definedName name="BExH0WNJAKTJRCKMTX8O4KNMIIJM" localSheetId="7" hidden="1">#REF!</definedName>
    <definedName name="BExH0WNJAKTJRCKMTX8O4KNMIIJM" localSheetId="6" hidden="1">#REF!</definedName>
    <definedName name="BExH0WNJAKTJRCKMTX8O4KNMIIJM" localSheetId="3" hidden="1">#REF!</definedName>
    <definedName name="BExH0WNJAKTJRCKMTX8O4KNMIIJM" localSheetId="1" hidden="1">#REF!</definedName>
    <definedName name="BExH0WNJAKTJRCKMTX8O4KNMIIJM" hidden="1">#REF!</definedName>
    <definedName name="BExH12Y4WX542WI3ZEM15AK4UM9J" localSheetId="16" hidden="1">#REF!</definedName>
    <definedName name="BExH12Y4WX542WI3ZEM15AK4UM9J" localSheetId="15" hidden="1">#REF!</definedName>
    <definedName name="BExH12Y4WX542WI3ZEM15AK4UM9J" localSheetId="14" hidden="1">#REF!</definedName>
    <definedName name="BExH12Y4WX542WI3ZEM15AK4UM9J" localSheetId="13" hidden="1">#REF!</definedName>
    <definedName name="BExH12Y4WX542WI3ZEM15AK4UM9J" localSheetId="12" hidden="1">#REF!</definedName>
    <definedName name="BExH12Y4WX542WI3ZEM15AK4UM9J" localSheetId="11" hidden="1">#REF!</definedName>
    <definedName name="BExH12Y4WX542WI3ZEM15AK4UM9J" localSheetId="10" hidden="1">#REF!</definedName>
    <definedName name="BExH12Y4WX542WI3ZEM15AK4UM9J" localSheetId="9" hidden="1">#REF!</definedName>
    <definedName name="BExH12Y4WX542WI3ZEM15AK4UM9J" localSheetId="8" hidden="1">#REF!</definedName>
    <definedName name="BExH12Y4WX542WI3ZEM15AK4UM9J" localSheetId="7" hidden="1">#REF!</definedName>
    <definedName name="BExH12Y4WX542WI3ZEM15AK4UM9J" localSheetId="6" hidden="1">#REF!</definedName>
    <definedName name="BExH12Y4WX542WI3ZEM15AK4UM9J" localSheetId="3" hidden="1">#REF!</definedName>
    <definedName name="BExH12Y4WX542WI3ZEM15AK4UM9J" localSheetId="1" hidden="1">#REF!</definedName>
    <definedName name="BExH12Y4WX542WI3ZEM15AK4UM9J" hidden="1">#REF!</definedName>
    <definedName name="BExH18CCU7B8JWO8AWGEQRLWZG6J" localSheetId="16" hidden="1">#REF!</definedName>
    <definedName name="BExH18CCU7B8JWO8AWGEQRLWZG6J" localSheetId="15" hidden="1">#REF!</definedName>
    <definedName name="BExH18CCU7B8JWO8AWGEQRLWZG6J" localSheetId="14" hidden="1">#REF!</definedName>
    <definedName name="BExH18CCU7B8JWO8AWGEQRLWZG6J" localSheetId="13" hidden="1">#REF!</definedName>
    <definedName name="BExH18CCU7B8JWO8AWGEQRLWZG6J" localSheetId="12" hidden="1">#REF!</definedName>
    <definedName name="BExH18CCU7B8JWO8AWGEQRLWZG6J" localSheetId="11" hidden="1">#REF!</definedName>
    <definedName name="BExH18CCU7B8JWO8AWGEQRLWZG6J" localSheetId="10" hidden="1">#REF!</definedName>
    <definedName name="BExH18CCU7B8JWO8AWGEQRLWZG6J" localSheetId="9" hidden="1">#REF!</definedName>
    <definedName name="BExH18CCU7B8JWO8AWGEQRLWZG6J" localSheetId="8" hidden="1">#REF!</definedName>
    <definedName name="BExH18CCU7B8JWO8AWGEQRLWZG6J" localSheetId="7" hidden="1">#REF!</definedName>
    <definedName name="BExH18CCU7B8JWO8AWGEQRLWZG6J" localSheetId="6" hidden="1">#REF!</definedName>
    <definedName name="BExH18CCU7B8JWO8AWGEQRLWZG6J" localSheetId="3" hidden="1">#REF!</definedName>
    <definedName name="BExH18CCU7B8JWO8AWGEQRLWZG6J" localSheetId="1" hidden="1">#REF!</definedName>
    <definedName name="BExH18CCU7B8JWO8AWGEQRLWZG6J" hidden="1">#REF!</definedName>
    <definedName name="BExH1BN2H92IQKKP5IREFSS9FBF2" localSheetId="16" hidden="1">#REF!</definedName>
    <definedName name="BExH1BN2H92IQKKP5IREFSS9FBF2" localSheetId="15" hidden="1">#REF!</definedName>
    <definedName name="BExH1BN2H92IQKKP5IREFSS9FBF2" localSheetId="14" hidden="1">#REF!</definedName>
    <definedName name="BExH1BN2H92IQKKP5IREFSS9FBF2" localSheetId="13" hidden="1">#REF!</definedName>
    <definedName name="BExH1BN2H92IQKKP5IREFSS9FBF2" localSheetId="12" hidden="1">#REF!</definedName>
    <definedName name="BExH1BN2H92IQKKP5IREFSS9FBF2" localSheetId="11" hidden="1">#REF!</definedName>
    <definedName name="BExH1BN2H92IQKKP5IREFSS9FBF2" localSheetId="10" hidden="1">#REF!</definedName>
    <definedName name="BExH1BN2H92IQKKP5IREFSS9FBF2" localSheetId="9" hidden="1">#REF!</definedName>
    <definedName name="BExH1BN2H92IQKKP5IREFSS9FBF2" localSheetId="8" hidden="1">#REF!</definedName>
    <definedName name="BExH1BN2H92IQKKP5IREFSS9FBF2" localSheetId="7" hidden="1">#REF!</definedName>
    <definedName name="BExH1BN2H92IQKKP5IREFSS9FBF2" localSheetId="6" hidden="1">#REF!</definedName>
    <definedName name="BExH1BN2H92IQKKP5IREFSS9FBF2" localSheetId="3" hidden="1">#REF!</definedName>
    <definedName name="BExH1BN2H92IQKKP5IREFSS9FBF2" localSheetId="1" hidden="1">#REF!</definedName>
    <definedName name="BExH1BN2H92IQKKP5IREFSS9FBF2" hidden="1">#REF!</definedName>
    <definedName name="BExH1FDTQXR9QQ31WDB7OPXU7MPT" localSheetId="16" hidden="1">#REF!</definedName>
    <definedName name="BExH1FDTQXR9QQ31WDB7OPXU7MPT" localSheetId="15" hidden="1">#REF!</definedName>
    <definedName name="BExH1FDTQXR9QQ31WDB7OPXU7MPT" localSheetId="14" hidden="1">#REF!</definedName>
    <definedName name="BExH1FDTQXR9QQ31WDB7OPXU7MPT" localSheetId="13" hidden="1">#REF!</definedName>
    <definedName name="BExH1FDTQXR9QQ31WDB7OPXU7MPT" localSheetId="12" hidden="1">#REF!</definedName>
    <definedName name="BExH1FDTQXR9QQ31WDB7OPXU7MPT" localSheetId="11" hidden="1">#REF!</definedName>
    <definedName name="BExH1FDTQXR9QQ31WDB7OPXU7MPT" localSheetId="10" hidden="1">#REF!</definedName>
    <definedName name="BExH1FDTQXR9QQ31WDB7OPXU7MPT" localSheetId="9" hidden="1">#REF!</definedName>
    <definedName name="BExH1FDTQXR9QQ31WDB7OPXU7MPT" localSheetId="8" hidden="1">#REF!</definedName>
    <definedName name="BExH1FDTQXR9QQ31WDB7OPXU7MPT" localSheetId="7" hidden="1">#REF!</definedName>
    <definedName name="BExH1FDTQXR9QQ31WDB7OPXU7MPT" localSheetId="6" hidden="1">#REF!</definedName>
    <definedName name="BExH1FDTQXR9QQ31WDB7OPXU7MPT" localSheetId="3" hidden="1">#REF!</definedName>
    <definedName name="BExH1FDTQXR9QQ31WDB7OPXU7MPT" localSheetId="1" hidden="1">#REF!</definedName>
    <definedName name="BExH1FDTQXR9QQ31WDB7OPXU7MPT" hidden="1">#REF!</definedName>
    <definedName name="BExH1FOMEUIJNIDJAUY0ZQFBJSY9" localSheetId="16" hidden="1">#REF!</definedName>
    <definedName name="BExH1FOMEUIJNIDJAUY0ZQFBJSY9" localSheetId="15" hidden="1">#REF!</definedName>
    <definedName name="BExH1FOMEUIJNIDJAUY0ZQFBJSY9" localSheetId="14" hidden="1">#REF!</definedName>
    <definedName name="BExH1FOMEUIJNIDJAUY0ZQFBJSY9" localSheetId="13" hidden="1">#REF!</definedName>
    <definedName name="BExH1FOMEUIJNIDJAUY0ZQFBJSY9" localSheetId="12" hidden="1">#REF!</definedName>
    <definedName name="BExH1FOMEUIJNIDJAUY0ZQFBJSY9" localSheetId="11" hidden="1">#REF!</definedName>
    <definedName name="BExH1FOMEUIJNIDJAUY0ZQFBJSY9" localSheetId="10" hidden="1">#REF!</definedName>
    <definedName name="BExH1FOMEUIJNIDJAUY0ZQFBJSY9" localSheetId="9" hidden="1">#REF!</definedName>
    <definedName name="BExH1FOMEUIJNIDJAUY0ZQFBJSY9" localSheetId="8" hidden="1">#REF!</definedName>
    <definedName name="BExH1FOMEUIJNIDJAUY0ZQFBJSY9" localSheetId="7" hidden="1">#REF!</definedName>
    <definedName name="BExH1FOMEUIJNIDJAUY0ZQFBJSY9" localSheetId="6" hidden="1">#REF!</definedName>
    <definedName name="BExH1FOMEUIJNIDJAUY0ZQFBJSY9" localSheetId="3" hidden="1">#REF!</definedName>
    <definedName name="BExH1FOMEUIJNIDJAUY0ZQFBJSY9" localSheetId="1" hidden="1">#REF!</definedName>
    <definedName name="BExH1FOMEUIJNIDJAUY0ZQFBJSY9" hidden="1">#REF!</definedName>
    <definedName name="BExH1GA6TT290OTIZ8C3N610CYZ1" localSheetId="16" hidden="1">#REF!</definedName>
    <definedName name="BExH1GA6TT290OTIZ8C3N610CYZ1" localSheetId="15" hidden="1">#REF!</definedName>
    <definedName name="BExH1GA6TT290OTIZ8C3N610CYZ1" localSheetId="14" hidden="1">#REF!</definedName>
    <definedName name="BExH1GA6TT290OTIZ8C3N610CYZ1" localSheetId="13" hidden="1">#REF!</definedName>
    <definedName name="BExH1GA6TT290OTIZ8C3N610CYZ1" localSheetId="12" hidden="1">#REF!</definedName>
    <definedName name="BExH1GA6TT290OTIZ8C3N610CYZ1" localSheetId="11" hidden="1">#REF!</definedName>
    <definedName name="BExH1GA6TT290OTIZ8C3N610CYZ1" localSheetId="10" hidden="1">#REF!</definedName>
    <definedName name="BExH1GA6TT290OTIZ8C3N610CYZ1" localSheetId="9" hidden="1">#REF!</definedName>
    <definedName name="BExH1GA6TT290OTIZ8C3N610CYZ1" localSheetId="8" hidden="1">#REF!</definedName>
    <definedName name="BExH1GA6TT290OTIZ8C3N610CYZ1" localSheetId="7" hidden="1">#REF!</definedName>
    <definedName name="BExH1GA6TT290OTIZ8C3N610CYZ1" localSheetId="6" hidden="1">#REF!</definedName>
    <definedName name="BExH1GA6TT290OTIZ8C3N610CYZ1" localSheetId="3" hidden="1">#REF!</definedName>
    <definedName name="BExH1GA6TT290OTIZ8C3N610CYZ1" localSheetId="1" hidden="1">#REF!</definedName>
    <definedName name="BExH1GA6TT290OTIZ8C3N610CYZ1" hidden="1">#REF!</definedName>
    <definedName name="BExH1I8E3HJSZLFRZZ1ZKX7TBJEP" localSheetId="16" hidden="1">#REF!</definedName>
    <definedName name="BExH1I8E3HJSZLFRZZ1ZKX7TBJEP" localSheetId="15" hidden="1">#REF!</definedName>
    <definedName name="BExH1I8E3HJSZLFRZZ1ZKX7TBJEP" localSheetId="14" hidden="1">#REF!</definedName>
    <definedName name="BExH1I8E3HJSZLFRZZ1ZKX7TBJEP" localSheetId="13" hidden="1">#REF!</definedName>
    <definedName name="BExH1I8E3HJSZLFRZZ1ZKX7TBJEP" localSheetId="12" hidden="1">#REF!</definedName>
    <definedName name="BExH1I8E3HJSZLFRZZ1ZKX7TBJEP" localSheetId="11" hidden="1">#REF!</definedName>
    <definedName name="BExH1I8E3HJSZLFRZZ1ZKX7TBJEP" localSheetId="10" hidden="1">#REF!</definedName>
    <definedName name="BExH1I8E3HJSZLFRZZ1ZKX7TBJEP" localSheetId="9" hidden="1">#REF!</definedName>
    <definedName name="BExH1I8E3HJSZLFRZZ1ZKX7TBJEP" localSheetId="8" hidden="1">#REF!</definedName>
    <definedName name="BExH1I8E3HJSZLFRZZ1ZKX7TBJEP" localSheetId="7" hidden="1">#REF!</definedName>
    <definedName name="BExH1I8E3HJSZLFRZZ1ZKX7TBJEP" localSheetId="6" hidden="1">#REF!</definedName>
    <definedName name="BExH1I8E3HJSZLFRZZ1ZKX7TBJEP" localSheetId="3" hidden="1">#REF!</definedName>
    <definedName name="BExH1I8E3HJSZLFRZZ1ZKX7TBJEP" localSheetId="1" hidden="1">#REF!</definedName>
    <definedName name="BExH1I8E3HJSZLFRZZ1ZKX7TBJEP" hidden="1">#REF!</definedName>
    <definedName name="BExH1JFFHEBFX9BWJMNIA3N66R3Z" localSheetId="16" hidden="1">#REF!</definedName>
    <definedName name="BExH1JFFHEBFX9BWJMNIA3N66R3Z" localSheetId="15" hidden="1">#REF!</definedName>
    <definedName name="BExH1JFFHEBFX9BWJMNIA3N66R3Z" localSheetId="14" hidden="1">#REF!</definedName>
    <definedName name="BExH1JFFHEBFX9BWJMNIA3N66R3Z" localSheetId="13" hidden="1">#REF!</definedName>
    <definedName name="BExH1JFFHEBFX9BWJMNIA3N66R3Z" localSheetId="12" hidden="1">#REF!</definedName>
    <definedName name="BExH1JFFHEBFX9BWJMNIA3N66R3Z" localSheetId="11" hidden="1">#REF!</definedName>
    <definedName name="BExH1JFFHEBFX9BWJMNIA3N66R3Z" localSheetId="10" hidden="1">#REF!</definedName>
    <definedName name="BExH1JFFHEBFX9BWJMNIA3N66R3Z" localSheetId="9" hidden="1">#REF!</definedName>
    <definedName name="BExH1JFFHEBFX9BWJMNIA3N66R3Z" localSheetId="8" hidden="1">#REF!</definedName>
    <definedName name="BExH1JFFHEBFX9BWJMNIA3N66R3Z" localSheetId="7" hidden="1">#REF!</definedName>
    <definedName name="BExH1JFFHEBFX9BWJMNIA3N66R3Z" localSheetId="6" hidden="1">#REF!</definedName>
    <definedName name="BExH1JFFHEBFX9BWJMNIA3N66R3Z" localSheetId="3" hidden="1">#REF!</definedName>
    <definedName name="BExH1JFFHEBFX9BWJMNIA3N66R3Z" localSheetId="1" hidden="1">#REF!</definedName>
    <definedName name="BExH1JFFHEBFX9BWJMNIA3N66R3Z" hidden="1">#REF!</definedName>
    <definedName name="BExH1XYRKX51T571O1SRBP9J1D98" localSheetId="16" hidden="1">#REF!</definedName>
    <definedName name="BExH1XYRKX51T571O1SRBP9J1D98" localSheetId="15" hidden="1">#REF!</definedName>
    <definedName name="BExH1XYRKX51T571O1SRBP9J1D98" localSheetId="14" hidden="1">#REF!</definedName>
    <definedName name="BExH1XYRKX51T571O1SRBP9J1D98" localSheetId="13" hidden="1">#REF!</definedName>
    <definedName name="BExH1XYRKX51T571O1SRBP9J1D98" localSheetId="12" hidden="1">#REF!</definedName>
    <definedName name="BExH1XYRKX51T571O1SRBP9J1D98" localSheetId="11" hidden="1">#REF!</definedName>
    <definedName name="BExH1XYRKX51T571O1SRBP9J1D98" localSheetId="10" hidden="1">#REF!</definedName>
    <definedName name="BExH1XYRKX51T571O1SRBP9J1D98" localSheetId="9" hidden="1">#REF!</definedName>
    <definedName name="BExH1XYRKX51T571O1SRBP9J1D98" localSheetId="8" hidden="1">#REF!</definedName>
    <definedName name="BExH1XYRKX51T571O1SRBP9J1D98" localSheetId="7" hidden="1">#REF!</definedName>
    <definedName name="BExH1XYRKX51T571O1SRBP9J1D98" localSheetId="6" hidden="1">#REF!</definedName>
    <definedName name="BExH1XYRKX51T571O1SRBP9J1D98" localSheetId="3" hidden="1">#REF!</definedName>
    <definedName name="BExH1XYRKX51T571O1SRBP9J1D98" localSheetId="1" hidden="1">#REF!</definedName>
    <definedName name="BExH1XYRKX51T571O1SRBP9J1D98" hidden="1">#REF!</definedName>
    <definedName name="BExH1Z0GIUSVTF2H1G1I3PDGBNK2" localSheetId="16" hidden="1">#REF!</definedName>
    <definedName name="BExH1Z0GIUSVTF2H1G1I3PDGBNK2" localSheetId="15" hidden="1">#REF!</definedName>
    <definedName name="BExH1Z0GIUSVTF2H1G1I3PDGBNK2" localSheetId="14" hidden="1">#REF!</definedName>
    <definedName name="BExH1Z0GIUSVTF2H1G1I3PDGBNK2" localSheetId="13" hidden="1">#REF!</definedName>
    <definedName name="BExH1Z0GIUSVTF2H1G1I3PDGBNK2" localSheetId="12" hidden="1">#REF!</definedName>
    <definedName name="BExH1Z0GIUSVTF2H1G1I3PDGBNK2" localSheetId="11" hidden="1">#REF!</definedName>
    <definedName name="BExH1Z0GIUSVTF2H1G1I3PDGBNK2" localSheetId="10" hidden="1">#REF!</definedName>
    <definedName name="BExH1Z0GIUSVTF2H1G1I3PDGBNK2" localSheetId="9" hidden="1">#REF!</definedName>
    <definedName name="BExH1Z0GIUSVTF2H1G1I3PDGBNK2" localSheetId="8" hidden="1">#REF!</definedName>
    <definedName name="BExH1Z0GIUSVTF2H1G1I3PDGBNK2" localSheetId="7" hidden="1">#REF!</definedName>
    <definedName name="BExH1Z0GIUSVTF2H1G1I3PDGBNK2" localSheetId="6" hidden="1">#REF!</definedName>
    <definedName name="BExH1Z0GIUSVTF2H1G1I3PDGBNK2" localSheetId="3" hidden="1">#REF!</definedName>
    <definedName name="BExH1Z0GIUSVTF2H1G1I3PDGBNK2" localSheetId="1" hidden="1">#REF!</definedName>
    <definedName name="BExH1Z0GIUSVTF2H1G1I3PDGBNK2" hidden="1">#REF!</definedName>
    <definedName name="BExH225UTM6S9FW4MUDZS7F1PQSH" localSheetId="16" hidden="1">#REF!</definedName>
    <definedName name="BExH225UTM6S9FW4MUDZS7F1PQSH" localSheetId="15" hidden="1">#REF!</definedName>
    <definedName name="BExH225UTM6S9FW4MUDZS7F1PQSH" localSheetId="14" hidden="1">#REF!</definedName>
    <definedName name="BExH225UTM6S9FW4MUDZS7F1PQSH" localSheetId="13" hidden="1">#REF!</definedName>
    <definedName name="BExH225UTM6S9FW4MUDZS7F1PQSH" localSheetId="12" hidden="1">#REF!</definedName>
    <definedName name="BExH225UTM6S9FW4MUDZS7F1PQSH" localSheetId="11" hidden="1">#REF!</definedName>
    <definedName name="BExH225UTM6S9FW4MUDZS7F1PQSH" localSheetId="10" hidden="1">#REF!</definedName>
    <definedName name="BExH225UTM6S9FW4MUDZS7F1PQSH" localSheetId="9" hidden="1">#REF!</definedName>
    <definedName name="BExH225UTM6S9FW4MUDZS7F1PQSH" localSheetId="8" hidden="1">#REF!</definedName>
    <definedName name="BExH225UTM6S9FW4MUDZS7F1PQSH" localSheetId="7" hidden="1">#REF!</definedName>
    <definedName name="BExH225UTM6S9FW4MUDZS7F1PQSH" localSheetId="6" hidden="1">#REF!</definedName>
    <definedName name="BExH225UTM6S9FW4MUDZS7F1PQSH" localSheetId="3" hidden="1">#REF!</definedName>
    <definedName name="BExH225UTM6S9FW4MUDZS7F1PQSH" localSheetId="1" hidden="1">#REF!</definedName>
    <definedName name="BExH225UTM6S9FW4MUDZS7F1PQSH" hidden="1">#REF!</definedName>
    <definedName name="BExH23271RF7AYZ542KHQTH68GQ7" localSheetId="16" hidden="1">#REF!</definedName>
    <definedName name="BExH23271RF7AYZ542KHQTH68GQ7" localSheetId="15" hidden="1">#REF!</definedName>
    <definedName name="BExH23271RF7AYZ542KHQTH68GQ7" localSheetId="14" hidden="1">#REF!</definedName>
    <definedName name="BExH23271RF7AYZ542KHQTH68GQ7" localSheetId="13" hidden="1">#REF!</definedName>
    <definedName name="BExH23271RF7AYZ542KHQTH68GQ7" localSheetId="12" hidden="1">#REF!</definedName>
    <definedName name="BExH23271RF7AYZ542KHQTH68GQ7" localSheetId="11" hidden="1">#REF!</definedName>
    <definedName name="BExH23271RF7AYZ542KHQTH68GQ7" localSheetId="10" hidden="1">#REF!</definedName>
    <definedName name="BExH23271RF7AYZ542KHQTH68GQ7" localSheetId="9" hidden="1">#REF!</definedName>
    <definedName name="BExH23271RF7AYZ542KHQTH68GQ7" localSheetId="8" hidden="1">#REF!</definedName>
    <definedName name="BExH23271RF7AYZ542KHQTH68GQ7" localSheetId="7" hidden="1">#REF!</definedName>
    <definedName name="BExH23271RF7AYZ542KHQTH68GQ7" localSheetId="6" hidden="1">#REF!</definedName>
    <definedName name="BExH23271RF7AYZ542KHQTH68GQ7" localSheetId="3" hidden="1">#REF!</definedName>
    <definedName name="BExH23271RF7AYZ542KHQTH68GQ7" localSheetId="1" hidden="1">#REF!</definedName>
    <definedName name="BExH23271RF7AYZ542KHQTH68GQ7" hidden="1">#REF!</definedName>
    <definedName name="BExH2DP58R7D1BGUFBM2FHESVRF0" localSheetId="16" hidden="1">#REF!</definedName>
    <definedName name="BExH2DP58R7D1BGUFBM2FHESVRF0" localSheetId="15" hidden="1">#REF!</definedName>
    <definedName name="BExH2DP58R7D1BGUFBM2FHESVRF0" localSheetId="14" hidden="1">#REF!</definedName>
    <definedName name="BExH2DP58R7D1BGUFBM2FHESVRF0" localSheetId="13" hidden="1">#REF!</definedName>
    <definedName name="BExH2DP58R7D1BGUFBM2FHESVRF0" localSheetId="12" hidden="1">#REF!</definedName>
    <definedName name="BExH2DP58R7D1BGUFBM2FHESVRF0" localSheetId="11" hidden="1">#REF!</definedName>
    <definedName name="BExH2DP58R7D1BGUFBM2FHESVRF0" localSheetId="10" hidden="1">#REF!</definedName>
    <definedName name="BExH2DP58R7D1BGUFBM2FHESVRF0" localSheetId="9" hidden="1">#REF!</definedName>
    <definedName name="BExH2DP58R7D1BGUFBM2FHESVRF0" localSheetId="8" hidden="1">#REF!</definedName>
    <definedName name="BExH2DP58R7D1BGUFBM2FHESVRF0" localSheetId="7" hidden="1">#REF!</definedName>
    <definedName name="BExH2DP58R7D1BGUFBM2FHESVRF0" localSheetId="6" hidden="1">#REF!</definedName>
    <definedName name="BExH2DP58R7D1BGUFBM2FHESVRF0" localSheetId="3" hidden="1">#REF!</definedName>
    <definedName name="BExH2DP58R7D1BGUFBM2FHESVRF0" localSheetId="1" hidden="1">#REF!</definedName>
    <definedName name="BExH2DP58R7D1BGUFBM2FHESVRF0" hidden="1">#REF!</definedName>
    <definedName name="BExH2GJQR4JALNB314RY0LDI49VH" localSheetId="16" hidden="1">#REF!</definedName>
    <definedName name="BExH2GJQR4JALNB314RY0LDI49VH" localSheetId="15" hidden="1">#REF!</definedName>
    <definedName name="BExH2GJQR4JALNB314RY0LDI49VH" localSheetId="14" hidden="1">#REF!</definedName>
    <definedName name="BExH2GJQR4JALNB314RY0LDI49VH" localSheetId="13" hidden="1">#REF!</definedName>
    <definedName name="BExH2GJQR4JALNB314RY0LDI49VH" localSheetId="12" hidden="1">#REF!</definedName>
    <definedName name="BExH2GJQR4JALNB314RY0LDI49VH" localSheetId="11" hidden="1">#REF!</definedName>
    <definedName name="BExH2GJQR4JALNB314RY0LDI49VH" localSheetId="10" hidden="1">#REF!</definedName>
    <definedName name="BExH2GJQR4JALNB314RY0LDI49VH" localSheetId="9" hidden="1">#REF!</definedName>
    <definedName name="BExH2GJQR4JALNB314RY0LDI49VH" localSheetId="8" hidden="1">#REF!</definedName>
    <definedName name="BExH2GJQR4JALNB314RY0LDI49VH" localSheetId="7" hidden="1">#REF!</definedName>
    <definedName name="BExH2GJQR4JALNB314RY0LDI49VH" localSheetId="6" hidden="1">#REF!</definedName>
    <definedName name="BExH2GJQR4JALNB314RY0LDI49VH" localSheetId="3" hidden="1">#REF!</definedName>
    <definedName name="BExH2GJQR4JALNB314RY0LDI49VH" localSheetId="1" hidden="1">#REF!</definedName>
    <definedName name="BExH2GJQR4JALNB314RY0LDI49VH" hidden="1">#REF!</definedName>
    <definedName name="BExH2JZR49T7644JFVE7B3N7RZM9" localSheetId="16" hidden="1">#REF!</definedName>
    <definedName name="BExH2JZR49T7644JFVE7B3N7RZM9" localSheetId="15" hidden="1">#REF!</definedName>
    <definedName name="BExH2JZR49T7644JFVE7B3N7RZM9" localSheetId="14" hidden="1">#REF!</definedName>
    <definedName name="BExH2JZR49T7644JFVE7B3N7RZM9" localSheetId="13" hidden="1">#REF!</definedName>
    <definedName name="BExH2JZR49T7644JFVE7B3N7RZM9" localSheetId="12" hidden="1">#REF!</definedName>
    <definedName name="BExH2JZR49T7644JFVE7B3N7RZM9" localSheetId="11" hidden="1">#REF!</definedName>
    <definedName name="BExH2JZR49T7644JFVE7B3N7RZM9" localSheetId="10" hidden="1">#REF!</definedName>
    <definedName name="BExH2JZR49T7644JFVE7B3N7RZM9" localSheetId="9" hidden="1">#REF!</definedName>
    <definedName name="BExH2JZR49T7644JFVE7B3N7RZM9" localSheetId="8" hidden="1">#REF!</definedName>
    <definedName name="BExH2JZR49T7644JFVE7B3N7RZM9" localSheetId="7" hidden="1">#REF!</definedName>
    <definedName name="BExH2JZR49T7644JFVE7B3N7RZM9" localSheetId="6" hidden="1">#REF!</definedName>
    <definedName name="BExH2JZR49T7644JFVE7B3N7RZM9" localSheetId="3" hidden="1">#REF!</definedName>
    <definedName name="BExH2JZR49T7644JFVE7B3N7RZM9" localSheetId="1" hidden="1">#REF!</definedName>
    <definedName name="BExH2JZR49T7644JFVE7B3N7RZM9" hidden="1">#REF!</definedName>
    <definedName name="BExH2QVWL3AXHSB9EK2GQRD0DBRH" localSheetId="16" hidden="1">#REF!</definedName>
    <definedName name="BExH2QVWL3AXHSB9EK2GQRD0DBRH" localSheetId="15" hidden="1">#REF!</definedName>
    <definedName name="BExH2QVWL3AXHSB9EK2GQRD0DBRH" localSheetId="14" hidden="1">#REF!</definedName>
    <definedName name="BExH2QVWL3AXHSB9EK2GQRD0DBRH" localSheetId="13" hidden="1">#REF!</definedName>
    <definedName name="BExH2QVWL3AXHSB9EK2GQRD0DBRH" localSheetId="12" hidden="1">#REF!</definedName>
    <definedName name="BExH2QVWL3AXHSB9EK2GQRD0DBRH" localSheetId="11" hidden="1">#REF!</definedName>
    <definedName name="BExH2QVWL3AXHSB9EK2GQRD0DBRH" localSheetId="10" hidden="1">#REF!</definedName>
    <definedName name="BExH2QVWL3AXHSB9EK2GQRD0DBRH" localSheetId="9" hidden="1">#REF!</definedName>
    <definedName name="BExH2QVWL3AXHSB9EK2GQRD0DBRH" localSheetId="8" hidden="1">#REF!</definedName>
    <definedName name="BExH2QVWL3AXHSB9EK2GQRD0DBRH" localSheetId="7" hidden="1">#REF!</definedName>
    <definedName name="BExH2QVWL3AXHSB9EK2GQRD0DBRH" localSheetId="6" hidden="1">#REF!</definedName>
    <definedName name="BExH2QVWL3AXHSB9EK2GQRD0DBRH" localSheetId="3" hidden="1">#REF!</definedName>
    <definedName name="BExH2QVWL3AXHSB9EK2GQRD0DBRH" localSheetId="1" hidden="1">#REF!</definedName>
    <definedName name="BExH2QVWL3AXHSB9EK2GQRD0DBRH" hidden="1">#REF!</definedName>
    <definedName name="BExH2WKXV8X5S2GSBBTWGI0NLNAH" localSheetId="16" hidden="1">#REF!</definedName>
    <definedName name="BExH2WKXV8X5S2GSBBTWGI0NLNAH" localSheetId="15" hidden="1">#REF!</definedName>
    <definedName name="BExH2WKXV8X5S2GSBBTWGI0NLNAH" localSheetId="14" hidden="1">#REF!</definedName>
    <definedName name="BExH2WKXV8X5S2GSBBTWGI0NLNAH" localSheetId="13" hidden="1">#REF!</definedName>
    <definedName name="BExH2WKXV8X5S2GSBBTWGI0NLNAH" localSheetId="12" hidden="1">#REF!</definedName>
    <definedName name="BExH2WKXV8X5S2GSBBTWGI0NLNAH" localSheetId="11" hidden="1">#REF!</definedName>
    <definedName name="BExH2WKXV8X5S2GSBBTWGI0NLNAH" localSheetId="10" hidden="1">#REF!</definedName>
    <definedName name="BExH2WKXV8X5S2GSBBTWGI0NLNAH" localSheetId="9" hidden="1">#REF!</definedName>
    <definedName name="BExH2WKXV8X5S2GSBBTWGI0NLNAH" localSheetId="8" hidden="1">#REF!</definedName>
    <definedName name="BExH2WKXV8X5S2GSBBTWGI0NLNAH" localSheetId="7" hidden="1">#REF!</definedName>
    <definedName name="BExH2WKXV8X5S2GSBBTWGI0NLNAH" localSheetId="6" hidden="1">#REF!</definedName>
    <definedName name="BExH2WKXV8X5S2GSBBTWGI0NLNAH" localSheetId="3" hidden="1">#REF!</definedName>
    <definedName name="BExH2WKXV8X5S2GSBBTWGI0NLNAH" localSheetId="1" hidden="1">#REF!</definedName>
    <definedName name="BExH2WKXV8X5S2GSBBTWGI0NLNAH" hidden="1">#REF!</definedName>
    <definedName name="BExH2XS1UFYFGU0S0EBXX90W2WE8" localSheetId="16" hidden="1">#REF!</definedName>
    <definedName name="BExH2XS1UFYFGU0S0EBXX90W2WE8" localSheetId="15" hidden="1">#REF!</definedName>
    <definedName name="BExH2XS1UFYFGU0S0EBXX90W2WE8" localSheetId="14" hidden="1">#REF!</definedName>
    <definedName name="BExH2XS1UFYFGU0S0EBXX90W2WE8" localSheetId="13" hidden="1">#REF!</definedName>
    <definedName name="BExH2XS1UFYFGU0S0EBXX90W2WE8" localSheetId="12" hidden="1">#REF!</definedName>
    <definedName name="BExH2XS1UFYFGU0S0EBXX90W2WE8" localSheetId="11" hidden="1">#REF!</definedName>
    <definedName name="BExH2XS1UFYFGU0S0EBXX90W2WE8" localSheetId="10" hidden="1">#REF!</definedName>
    <definedName name="BExH2XS1UFYFGU0S0EBXX90W2WE8" localSheetId="9" hidden="1">#REF!</definedName>
    <definedName name="BExH2XS1UFYFGU0S0EBXX90W2WE8" localSheetId="8" hidden="1">#REF!</definedName>
    <definedName name="BExH2XS1UFYFGU0S0EBXX90W2WE8" localSheetId="7" hidden="1">#REF!</definedName>
    <definedName name="BExH2XS1UFYFGU0S0EBXX90W2WE8" localSheetId="6" hidden="1">#REF!</definedName>
    <definedName name="BExH2XS1UFYFGU0S0EBXX90W2WE8" localSheetId="3" hidden="1">#REF!</definedName>
    <definedName name="BExH2XS1UFYFGU0S0EBXX90W2WE8" localSheetId="1" hidden="1">#REF!</definedName>
    <definedName name="BExH2XS1UFYFGU0S0EBXX90W2WE8" hidden="1">#REF!</definedName>
    <definedName name="BExH2XS1X04DMUN544K5RU4XPDCI" localSheetId="16" hidden="1">#REF!</definedName>
    <definedName name="BExH2XS1X04DMUN544K5RU4XPDCI" localSheetId="15" hidden="1">#REF!</definedName>
    <definedName name="BExH2XS1X04DMUN544K5RU4XPDCI" localSheetId="14" hidden="1">#REF!</definedName>
    <definedName name="BExH2XS1X04DMUN544K5RU4XPDCI" localSheetId="13" hidden="1">#REF!</definedName>
    <definedName name="BExH2XS1X04DMUN544K5RU4XPDCI" localSheetId="12" hidden="1">#REF!</definedName>
    <definedName name="BExH2XS1X04DMUN544K5RU4XPDCI" localSheetId="11" hidden="1">#REF!</definedName>
    <definedName name="BExH2XS1X04DMUN544K5RU4XPDCI" localSheetId="10" hidden="1">#REF!</definedName>
    <definedName name="BExH2XS1X04DMUN544K5RU4XPDCI" localSheetId="9" hidden="1">#REF!</definedName>
    <definedName name="BExH2XS1X04DMUN544K5RU4XPDCI" localSheetId="8" hidden="1">#REF!</definedName>
    <definedName name="BExH2XS1X04DMUN544K5RU4XPDCI" localSheetId="7" hidden="1">#REF!</definedName>
    <definedName name="BExH2XS1X04DMUN544K5RU4XPDCI" localSheetId="6" hidden="1">#REF!</definedName>
    <definedName name="BExH2XS1X04DMUN544K5RU4XPDCI" localSheetId="3" hidden="1">#REF!</definedName>
    <definedName name="BExH2XS1X04DMUN544K5RU4XPDCI" localSheetId="1" hidden="1">#REF!</definedName>
    <definedName name="BExH2XS1X04DMUN544K5RU4XPDCI" hidden="1">#REF!</definedName>
    <definedName name="BExH2XS2TND9SB0GC295R4FP6K5Y" localSheetId="16" hidden="1">#REF!</definedName>
    <definedName name="BExH2XS2TND9SB0GC295R4FP6K5Y" localSheetId="15" hidden="1">#REF!</definedName>
    <definedName name="BExH2XS2TND9SB0GC295R4FP6K5Y" localSheetId="14" hidden="1">#REF!</definedName>
    <definedName name="BExH2XS2TND9SB0GC295R4FP6K5Y" localSheetId="13" hidden="1">#REF!</definedName>
    <definedName name="BExH2XS2TND9SB0GC295R4FP6K5Y" localSheetId="12" hidden="1">#REF!</definedName>
    <definedName name="BExH2XS2TND9SB0GC295R4FP6K5Y" localSheetId="11" hidden="1">#REF!</definedName>
    <definedName name="BExH2XS2TND9SB0GC295R4FP6K5Y" localSheetId="10" hidden="1">#REF!</definedName>
    <definedName name="BExH2XS2TND9SB0GC295R4FP6K5Y" localSheetId="9" hidden="1">#REF!</definedName>
    <definedName name="BExH2XS2TND9SB0GC295R4FP6K5Y" localSheetId="8" hidden="1">#REF!</definedName>
    <definedName name="BExH2XS2TND9SB0GC295R4FP6K5Y" localSheetId="7" hidden="1">#REF!</definedName>
    <definedName name="BExH2XS2TND9SB0GC295R4FP6K5Y" localSheetId="6" hidden="1">#REF!</definedName>
    <definedName name="BExH2XS2TND9SB0GC295R4FP6K5Y" localSheetId="3" hidden="1">#REF!</definedName>
    <definedName name="BExH2XS2TND9SB0GC295R4FP6K5Y" localSheetId="1" hidden="1">#REF!</definedName>
    <definedName name="BExH2XS2TND9SB0GC295R4FP6K5Y" hidden="1">#REF!</definedName>
    <definedName name="BExH2ZA0SZ4SSITL50NA8LZ3OEX6" localSheetId="16" hidden="1">#REF!</definedName>
    <definedName name="BExH2ZA0SZ4SSITL50NA8LZ3OEX6" localSheetId="15" hidden="1">#REF!</definedName>
    <definedName name="BExH2ZA0SZ4SSITL50NA8LZ3OEX6" localSheetId="14" hidden="1">#REF!</definedName>
    <definedName name="BExH2ZA0SZ4SSITL50NA8LZ3OEX6" localSheetId="13" hidden="1">#REF!</definedName>
    <definedName name="BExH2ZA0SZ4SSITL50NA8LZ3OEX6" localSheetId="12" hidden="1">#REF!</definedName>
    <definedName name="BExH2ZA0SZ4SSITL50NA8LZ3OEX6" localSheetId="11" hidden="1">#REF!</definedName>
    <definedName name="BExH2ZA0SZ4SSITL50NA8LZ3OEX6" localSheetId="10" hidden="1">#REF!</definedName>
    <definedName name="BExH2ZA0SZ4SSITL50NA8LZ3OEX6" localSheetId="9" hidden="1">#REF!</definedName>
    <definedName name="BExH2ZA0SZ4SSITL50NA8LZ3OEX6" localSheetId="8" hidden="1">#REF!</definedName>
    <definedName name="BExH2ZA0SZ4SSITL50NA8LZ3OEX6" localSheetId="7" hidden="1">#REF!</definedName>
    <definedName name="BExH2ZA0SZ4SSITL50NA8LZ3OEX6" localSheetId="6" hidden="1">#REF!</definedName>
    <definedName name="BExH2ZA0SZ4SSITL50NA8LZ3OEX6" localSheetId="3" hidden="1">#REF!</definedName>
    <definedName name="BExH2ZA0SZ4SSITL50NA8LZ3OEX6" localSheetId="1" hidden="1">#REF!</definedName>
    <definedName name="BExH2ZA0SZ4SSITL50NA8LZ3OEX6" hidden="1">#REF!</definedName>
    <definedName name="BExH31Z3JNVJPESWKXHILGXZHP2M" localSheetId="16" hidden="1">#REF!</definedName>
    <definedName name="BExH31Z3JNVJPESWKXHILGXZHP2M" localSheetId="15" hidden="1">#REF!</definedName>
    <definedName name="BExH31Z3JNVJPESWKXHILGXZHP2M" localSheetId="14" hidden="1">#REF!</definedName>
    <definedName name="BExH31Z3JNVJPESWKXHILGXZHP2M" localSheetId="13" hidden="1">#REF!</definedName>
    <definedName name="BExH31Z3JNVJPESWKXHILGXZHP2M" localSheetId="12" hidden="1">#REF!</definedName>
    <definedName name="BExH31Z3JNVJPESWKXHILGXZHP2M" localSheetId="11" hidden="1">#REF!</definedName>
    <definedName name="BExH31Z3JNVJPESWKXHILGXZHP2M" localSheetId="10" hidden="1">#REF!</definedName>
    <definedName name="BExH31Z3JNVJPESWKXHILGXZHP2M" localSheetId="9" hidden="1">#REF!</definedName>
    <definedName name="BExH31Z3JNVJPESWKXHILGXZHP2M" localSheetId="8" hidden="1">#REF!</definedName>
    <definedName name="BExH31Z3JNVJPESWKXHILGXZHP2M" localSheetId="7" hidden="1">#REF!</definedName>
    <definedName name="BExH31Z3JNVJPESWKXHILGXZHP2M" localSheetId="6" hidden="1">#REF!</definedName>
    <definedName name="BExH31Z3JNVJPESWKXHILGXZHP2M" localSheetId="3" hidden="1">#REF!</definedName>
    <definedName name="BExH31Z3JNVJPESWKXHILGXZHP2M" localSheetId="1" hidden="1">#REF!</definedName>
    <definedName name="BExH31Z3JNVJPESWKXHILGXZHP2M" hidden="1">#REF!</definedName>
    <definedName name="BExH3E9HZ3QJCDZW7WI7YACFQCHE" localSheetId="16" hidden="1">#REF!</definedName>
    <definedName name="BExH3E9HZ3QJCDZW7WI7YACFQCHE" localSheetId="15" hidden="1">#REF!</definedName>
    <definedName name="BExH3E9HZ3QJCDZW7WI7YACFQCHE" localSheetId="14" hidden="1">#REF!</definedName>
    <definedName name="BExH3E9HZ3QJCDZW7WI7YACFQCHE" localSheetId="13" hidden="1">#REF!</definedName>
    <definedName name="BExH3E9HZ3QJCDZW7WI7YACFQCHE" localSheetId="12" hidden="1">#REF!</definedName>
    <definedName name="BExH3E9HZ3QJCDZW7WI7YACFQCHE" localSheetId="11" hidden="1">#REF!</definedName>
    <definedName name="BExH3E9HZ3QJCDZW7WI7YACFQCHE" localSheetId="10" hidden="1">#REF!</definedName>
    <definedName name="BExH3E9HZ3QJCDZW7WI7YACFQCHE" localSheetId="9" hidden="1">#REF!</definedName>
    <definedName name="BExH3E9HZ3QJCDZW7WI7YACFQCHE" localSheetId="8" hidden="1">#REF!</definedName>
    <definedName name="BExH3E9HZ3QJCDZW7WI7YACFQCHE" localSheetId="7" hidden="1">#REF!</definedName>
    <definedName name="BExH3E9HZ3QJCDZW7WI7YACFQCHE" localSheetId="6" hidden="1">#REF!</definedName>
    <definedName name="BExH3E9HZ3QJCDZW7WI7YACFQCHE" localSheetId="3" hidden="1">#REF!</definedName>
    <definedName name="BExH3E9HZ3QJCDZW7WI7YACFQCHE" localSheetId="1" hidden="1">#REF!</definedName>
    <definedName name="BExH3E9HZ3QJCDZW7WI7YACFQCHE" hidden="1">#REF!</definedName>
    <definedName name="BExH3IRB6764RQ5HBYRLH6XCT29X" localSheetId="16" hidden="1">#REF!</definedName>
    <definedName name="BExH3IRB6764RQ5HBYRLH6XCT29X" localSheetId="15" hidden="1">#REF!</definedName>
    <definedName name="BExH3IRB6764RQ5HBYRLH6XCT29X" localSheetId="14" hidden="1">#REF!</definedName>
    <definedName name="BExH3IRB6764RQ5HBYRLH6XCT29X" localSheetId="13" hidden="1">#REF!</definedName>
    <definedName name="BExH3IRB6764RQ5HBYRLH6XCT29X" localSheetId="12" hidden="1">#REF!</definedName>
    <definedName name="BExH3IRB6764RQ5HBYRLH6XCT29X" localSheetId="11" hidden="1">#REF!</definedName>
    <definedName name="BExH3IRB6764RQ5HBYRLH6XCT29X" localSheetId="10" hidden="1">#REF!</definedName>
    <definedName name="BExH3IRB6764RQ5HBYRLH6XCT29X" localSheetId="9" hidden="1">#REF!</definedName>
    <definedName name="BExH3IRB6764RQ5HBYRLH6XCT29X" localSheetId="8" hidden="1">#REF!</definedName>
    <definedName name="BExH3IRB6764RQ5HBYRLH6XCT29X" localSheetId="7" hidden="1">#REF!</definedName>
    <definedName name="BExH3IRB6764RQ5HBYRLH6XCT29X" localSheetId="6" hidden="1">#REF!</definedName>
    <definedName name="BExH3IRB6764RQ5HBYRLH6XCT29X" localSheetId="3" hidden="1">#REF!</definedName>
    <definedName name="BExH3IRB6764RQ5HBYRLH6XCT29X" localSheetId="1" hidden="1">#REF!</definedName>
    <definedName name="BExH3IRB6764RQ5HBYRLH6XCT29X" hidden="1">#REF!</definedName>
    <definedName name="BExIG2U8V6RSB47SXLCQG3Q68YRO" localSheetId="16" hidden="1">#REF!</definedName>
    <definedName name="BExIG2U8V6RSB47SXLCQG3Q68YRO" localSheetId="15" hidden="1">#REF!</definedName>
    <definedName name="BExIG2U8V6RSB47SXLCQG3Q68YRO" localSheetId="14" hidden="1">#REF!</definedName>
    <definedName name="BExIG2U8V6RSB47SXLCQG3Q68YRO" localSheetId="13" hidden="1">#REF!</definedName>
    <definedName name="BExIG2U8V6RSB47SXLCQG3Q68YRO" localSheetId="12" hidden="1">#REF!</definedName>
    <definedName name="BExIG2U8V6RSB47SXLCQG3Q68YRO" localSheetId="11" hidden="1">#REF!</definedName>
    <definedName name="BExIG2U8V6RSB47SXLCQG3Q68YRO" localSheetId="10" hidden="1">#REF!</definedName>
    <definedName name="BExIG2U8V6RSB47SXLCQG3Q68YRO" localSheetId="9" hidden="1">#REF!</definedName>
    <definedName name="BExIG2U8V6RSB47SXLCQG3Q68YRO" localSheetId="8" hidden="1">#REF!</definedName>
    <definedName name="BExIG2U8V6RSB47SXLCQG3Q68YRO" localSheetId="7" hidden="1">#REF!</definedName>
    <definedName name="BExIG2U8V6RSB47SXLCQG3Q68YRO" localSheetId="6" hidden="1">#REF!</definedName>
    <definedName name="BExIG2U8V6RSB47SXLCQG3Q68YRO" localSheetId="3" hidden="1">#REF!</definedName>
    <definedName name="BExIG2U8V6RSB47SXLCQG3Q68YRO" localSheetId="1" hidden="1">#REF!</definedName>
    <definedName name="BExIG2U8V6RSB47SXLCQG3Q68YRO" hidden="1">#REF!</definedName>
    <definedName name="BExIGJBO8R13LV7CZ7C1YCP974NN" localSheetId="16" hidden="1">#REF!</definedName>
    <definedName name="BExIGJBO8R13LV7CZ7C1YCP974NN" localSheetId="15" hidden="1">#REF!</definedName>
    <definedName name="BExIGJBO8R13LV7CZ7C1YCP974NN" localSheetId="14" hidden="1">#REF!</definedName>
    <definedName name="BExIGJBO8R13LV7CZ7C1YCP974NN" localSheetId="13" hidden="1">#REF!</definedName>
    <definedName name="BExIGJBO8R13LV7CZ7C1YCP974NN" localSheetId="12" hidden="1">#REF!</definedName>
    <definedName name="BExIGJBO8R13LV7CZ7C1YCP974NN" localSheetId="11" hidden="1">#REF!</definedName>
    <definedName name="BExIGJBO8R13LV7CZ7C1YCP974NN" localSheetId="10" hidden="1">#REF!</definedName>
    <definedName name="BExIGJBO8R13LV7CZ7C1YCP974NN" localSheetId="9" hidden="1">#REF!</definedName>
    <definedName name="BExIGJBO8R13LV7CZ7C1YCP974NN" localSheetId="8" hidden="1">#REF!</definedName>
    <definedName name="BExIGJBO8R13LV7CZ7C1YCP974NN" localSheetId="7" hidden="1">#REF!</definedName>
    <definedName name="BExIGJBO8R13LV7CZ7C1YCP974NN" localSheetId="6" hidden="1">#REF!</definedName>
    <definedName name="BExIGJBO8R13LV7CZ7C1YCP974NN" localSheetId="3" hidden="1">#REF!</definedName>
    <definedName name="BExIGJBO8R13LV7CZ7C1YCP974NN" localSheetId="1" hidden="1">#REF!</definedName>
    <definedName name="BExIGJBO8R13LV7CZ7C1YCP974NN" hidden="1">#REF!</definedName>
    <definedName name="BExIGWT86FPOEYTI8GXCGU5Y3KGK" localSheetId="16" hidden="1">#REF!</definedName>
    <definedName name="BExIGWT86FPOEYTI8GXCGU5Y3KGK" localSheetId="15" hidden="1">#REF!</definedName>
    <definedName name="BExIGWT86FPOEYTI8GXCGU5Y3KGK" localSheetId="14" hidden="1">#REF!</definedName>
    <definedName name="BExIGWT86FPOEYTI8GXCGU5Y3KGK" localSheetId="13" hidden="1">#REF!</definedName>
    <definedName name="BExIGWT86FPOEYTI8GXCGU5Y3KGK" localSheetId="12" hidden="1">#REF!</definedName>
    <definedName name="BExIGWT86FPOEYTI8GXCGU5Y3KGK" localSheetId="11" hidden="1">#REF!</definedName>
    <definedName name="BExIGWT86FPOEYTI8GXCGU5Y3KGK" localSheetId="10" hidden="1">#REF!</definedName>
    <definedName name="BExIGWT86FPOEYTI8GXCGU5Y3KGK" localSheetId="9" hidden="1">#REF!</definedName>
    <definedName name="BExIGWT86FPOEYTI8GXCGU5Y3KGK" localSheetId="8" hidden="1">#REF!</definedName>
    <definedName name="BExIGWT86FPOEYTI8GXCGU5Y3KGK" localSheetId="7" hidden="1">#REF!</definedName>
    <definedName name="BExIGWT86FPOEYTI8GXCGU5Y3KGK" localSheetId="6" hidden="1">#REF!</definedName>
    <definedName name="BExIGWT86FPOEYTI8GXCGU5Y3KGK" localSheetId="3" hidden="1">#REF!</definedName>
    <definedName name="BExIGWT86FPOEYTI8GXCGU5Y3KGK" localSheetId="1" hidden="1">#REF!</definedName>
    <definedName name="BExIGWT86FPOEYTI8GXCGU5Y3KGK" hidden="1">#REF!</definedName>
    <definedName name="BExIHBHXA7E7VUTBVHXXXCH3A5CL" localSheetId="16" hidden="1">#REF!</definedName>
    <definedName name="BExIHBHXA7E7VUTBVHXXXCH3A5CL" localSheetId="15" hidden="1">#REF!</definedName>
    <definedName name="BExIHBHXA7E7VUTBVHXXXCH3A5CL" localSheetId="14" hidden="1">#REF!</definedName>
    <definedName name="BExIHBHXA7E7VUTBVHXXXCH3A5CL" localSheetId="13" hidden="1">#REF!</definedName>
    <definedName name="BExIHBHXA7E7VUTBVHXXXCH3A5CL" localSheetId="12" hidden="1">#REF!</definedName>
    <definedName name="BExIHBHXA7E7VUTBVHXXXCH3A5CL" localSheetId="11" hidden="1">#REF!</definedName>
    <definedName name="BExIHBHXA7E7VUTBVHXXXCH3A5CL" localSheetId="10" hidden="1">#REF!</definedName>
    <definedName name="BExIHBHXA7E7VUTBVHXXXCH3A5CL" localSheetId="9" hidden="1">#REF!</definedName>
    <definedName name="BExIHBHXA7E7VUTBVHXXXCH3A5CL" localSheetId="8" hidden="1">#REF!</definedName>
    <definedName name="BExIHBHXA7E7VUTBVHXXXCH3A5CL" localSheetId="7" hidden="1">#REF!</definedName>
    <definedName name="BExIHBHXA7E7VUTBVHXXXCH3A5CL" localSheetId="6" hidden="1">#REF!</definedName>
    <definedName name="BExIHBHXA7E7VUTBVHXXXCH3A5CL" localSheetId="3" hidden="1">#REF!</definedName>
    <definedName name="BExIHBHXA7E7VUTBVHXXXCH3A5CL" localSheetId="1" hidden="1">#REF!</definedName>
    <definedName name="BExIHBHXA7E7VUTBVHXXXCH3A5CL" hidden="1">#REF!</definedName>
    <definedName name="BExIHBSOGRSH1GKS6GKBRAJ7GXFQ" localSheetId="16" hidden="1">#REF!</definedName>
    <definedName name="BExIHBSOGRSH1GKS6GKBRAJ7GXFQ" localSheetId="15" hidden="1">#REF!</definedName>
    <definedName name="BExIHBSOGRSH1GKS6GKBRAJ7GXFQ" localSheetId="14" hidden="1">#REF!</definedName>
    <definedName name="BExIHBSOGRSH1GKS6GKBRAJ7GXFQ" localSheetId="13" hidden="1">#REF!</definedName>
    <definedName name="BExIHBSOGRSH1GKS6GKBRAJ7GXFQ" localSheetId="12" hidden="1">#REF!</definedName>
    <definedName name="BExIHBSOGRSH1GKS6GKBRAJ7GXFQ" localSheetId="11" hidden="1">#REF!</definedName>
    <definedName name="BExIHBSOGRSH1GKS6GKBRAJ7GXFQ" localSheetId="10" hidden="1">#REF!</definedName>
    <definedName name="BExIHBSOGRSH1GKS6GKBRAJ7GXFQ" localSheetId="9" hidden="1">#REF!</definedName>
    <definedName name="BExIHBSOGRSH1GKS6GKBRAJ7GXFQ" localSheetId="8" hidden="1">#REF!</definedName>
    <definedName name="BExIHBSOGRSH1GKS6GKBRAJ7GXFQ" localSheetId="7" hidden="1">#REF!</definedName>
    <definedName name="BExIHBSOGRSH1GKS6GKBRAJ7GXFQ" localSheetId="6" hidden="1">#REF!</definedName>
    <definedName name="BExIHBSOGRSH1GKS6GKBRAJ7GXFQ" localSheetId="3" hidden="1">#REF!</definedName>
    <definedName name="BExIHBSOGRSH1GKS6GKBRAJ7GXFQ" localSheetId="1" hidden="1">#REF!</definedName>
    <definedName name="BExIHBSOGRSH1GKS6GKBRAJ7GXFQ" hidden="1">#REF!</definedName>
    <definedName name="BExIHDFY73YM0AHAR2Z5OJTFKSL2" localSheetId="16" hidden="1">#REF!</definedName>
    <definedName name="BExIHDFY73YM0AHAR2Z5OJTFKSL2" localSheetId="15" hidden="1">#REF!</definedName>
    <definedName name="BExIHDFY73YM0AHAR2Z5OJTFKSL2" localSheetId="14" hidden="1">#REF!</definedName>
    <definedName name="BExIHDFY73YM0AHAR2Z5OJTFKSL2" localSheetId="13" hidden="1">#REF!</definedName>
    <definedName name="BExIHDFY73YM0AHAR2Z5OJTFKSL2" localSheetId="12" hidden="1">#REF!</definedName>
    <definedName name="BExIHDFY73YM0AHAR2Z5OJTFKSL2" localSheetId="11" hidden="1">#REF!</definedName>
    <definedName name="BExIHDFY73YM0AHAR2Z5OJTFKSL2" localSheetId="10" hidden="1">#REF!</definedName>
    <definedName name="BExIHDFY73YM0AHAR2Z5OJTFKSL2" localSheetId="9" hidden="1">#REF!</definedName>
    <definedName name="BExIHDFY73YM0AHAR2Z5OJTFKSL2" localSheetId="8" hidden="1">#REF!</definedName>
    <definedName name="BExIHDFY73YM0AHAR2Z5OJTFKSL2" localSheetId="7" hidden="1">#REF!</definedName>
    <definedName name="BExIHDFY73YM0AHAR2Z5OJTFKSL2" localSheetId="6" hidden="1">#REF!</definedName>
    <definedName name="BExIHDFY73YM0AHAR2Z5OJTFKSL2" localSheetId="3" hidden="1">#REF!</definedName>
    <definedName name="BExIHDFY73YM0AHAR2Z5OJTFKSL2" localSheetId="1" hidden="1">#REF!</definedName>
    <definedName name="BExIHDFY73YM0AHAR2Z5OJTFKSL2" hidden="1">#REF!</definedName>
    <definedName name="BExIHPQCQTGEW8QOJVIQ4VX0P6DX" localSheetId="16" hidden="1">#REF!</definedName>
    <definedName name="BExIHPQCQTGEW8QOJVIQ4VX0P6DX" localSheetId="15" hidden="1">#REF!</definedName>
    <definedName name="BExIHPQCQTGEW8QOJVIQ4VX0P6DX" localSheetId="14" hidden="1">#REF!</definedName>
    <definedName name="BExIHPQCQTGEW8QOJVIQ4VX0P6DX" localSheetId="13" hidden="1">#REF!</definedName>
    <definedName name="BExIHPQCQTGEW8QOJVIQ4VX0P6DX" localSheetId="12" hidden="1">#REF!</definedName>
    <definedName name="BExIHPQCQTGEW8QOJVIQ4VX0P6DX" localSheetId="11" hidden="1">#REF!</definedName>
    <definedName name="BExIHPQCQTGEW8QOJVIQ4VX0P6DX" localSheetId="10" hidden="1">#REF!</definedName>
    <definedName name="BExIHPQCQTGEW8QOJVIQ4VX0P6DX" localSheetId="9" hidden="1">#REF!</definedName>
    <definedName name="BExIHPQCQTGEW8QOJVIQ4VX0P6DX" localSheetId="8" hidden="1">#REF!</definedName>
    <definedName name="BExIHPQCQTGEW8QOJVIQ4VX0P6DX" localSheetId="7" hidden="1">#REF!</definedName>
    <definedName name="BExIHPQCQTGEW8QOJVIQ4VX0P6DX" localSheetId="6" hidden="1">#REF!</definedName>
    <definedName name="BExIHPQCQTGEW8QOJVIQ4VX0P6DX" localSheetId="3" hidden="1">#REF!</definedName>
    <definedName name="BExIHPQCQTGEW8QOJVIQ4VX0P6DX" localSheetId="1" hidden="1">#REF!</definedName>
    <definedName name="BExIHPQCQTGEW8QOJVIQ4VX0P6DX" hidden="1">#REF!</definedName>
    <definedName name="BExII1KN91Q7DLW0UB7W2TJ5ACT9" localSheetId="16" hidden="1">#REF!</definedName>
    <definedName name="BExII1KN91Q7DLW0UB7W2TJ5ACT9" localSheetId="15" hidden="1">#REF!</definedName>
    <definedName name="BExII1KN91Q7DLW0UB7W2TJ5ACT9" localSheetId="14" hidden="1">#REF!</definedName>
    <definedName name="BExII1KN91Q7DLW0UB7W2TJ5ACT9" localSheetId="13" hidden="1">#REF!</definedName>
    <definedName name="BExII1KN91Q7DLW0UB7W2TJ5ACT9" localSheetId="12" hidden="1">#REF!</definedName>
    <definedName name="BExII1KN91Q7DLW0UB7W2TJ5ACT9" localSheetId="11" hidden="1">#REF!</definedName>
    <definedName name="BExII1KN91Q7DLW0UB7W2TJ5ACT9" localSheetId="10" hidden="1">#REF!</definedName>
    <definedName name="BExII1KN91Q7DLW0UB7W2TJ5ACT9" localSheetId="9" hidden="1">#REF!</definedName>
    <definedName name="BExII1KN91Q7DLW0UB7W2TJ5ACT9" localSheetId="8" hidden="1">#REF!</definedName>
    <definedName name="BExII1KN91Q7DLW0UB7W2TJ5ACT9" localSheetId="7" hidden="1">#REF!</definedName>
    <definedName name="BExII1KN91Q7DLW0UB7W2TJ5ACT9" localSheetId="6" hidden="1">#REF!</definedName>
    <definedName name="BExII1KN91Q7DLW0UB7W2TJ5ACT9" localSheetId="3" hidden="1">#REF!</definedName>
    <definedName name="BExII1KN91Q7DLW0UB7W2TJ5ACT9" localSheetId="1" hidden="1">#REF!</definedName>
    <definedName name="BExII1KN91Q7DLW0UB7W2TJ5ACT9" hidden="1">#REF!</definedName>
    <definedName name="BExII50LI8I0CDOOZEMIVHVA2V95" localSheetId="16" hidden="1">#REF!</definedName>
    <definedName name="BExII50LI8I0CDOOZEMIVHVA2V95" localSheetId="15" hidden="1">#REF!</definedName>
    <definedName name="BExII50LI8I0CDOOZEMIVHVA2V95" localSheetId="14" hidden="1">#REF!</definedName>
    <definedName name="BExII50LI8I0CDOOZEMIVHVA2V95" localSheetId="13" hidden="1">#REF!</definedName>
    <definedName name="BExII50LI8I0CDOOZEMIVHVA2V95" localSheetId="12" hidden="1">#REF!</definedName>
    <definedName name="BExII50LI8I0CDOOZEMIVHVA2V95" localSheetId="11" hidden="1">#REF!</definedName>
    <definedName name="BExII50LI8I0CDOOZEMIVHVA2V95" localSheetId="10" hidden="1">#REF!</definedName>
    <definedName name="BExII50LI8I0CDOOZEMIVHVA2V95" localSheetId="9" hidden="1">#REF!</definedName>
    <definedName name="BExII50LI8I0CDOOZEMIVHVA2V95" localSheetId="8" hidden="1">#REF!</definedName>
    <definedName name="BExII50LI8I0CDOOZEMIVHVA2V95" localSheetId="7" hidden="1">#REF!</definedName>
    <definedName name="BExII50LI8I0CDOOZEMIVHVA2V95" localSheetId="6" hidden="1">#REF!</definedName>
    <definedName name="BExII50LI8I0CDOOZEMIVHVA2V95" localSheetId="3" hidden="1">#REF!</definedName>
    <definedName name="BExII50LI8I0CDOOZEMIVHVA2V95" localSheetId="1" hidden="1">#REF!</definedName>
    <definedName name="BExII50LI8I0CDOOZEMIVHVA2V95" hidden="1">#REF!</definedName>
    <definedName name="BExIINQWABWRGYDT02DOJQ5L7BQF" localSheetId="16" hidden="1">#REF!</definedName>
    <definedName name="BExIINQWABWRGYDT02DOJQ5L7BQF" localSheetId="15" hidden="1">#REF!</definedName>
    <definedName name="BExIINQWABWRGYDT02DOJQ5L7BQF" localSheetId="14" hidden="1">#REF!</definedName>
    <definedName name="BExIINQWABWRGYDT02DOJQ5L7BQF" localSheetId="13" hidden="1">#REF!</definedName>
    <definedName name="BExIINQWABWRGYDT02DOJQ5L7BQF" localSheetId="12" hidden="1">#REF!</definedName>
    <definedName name="BExIINQWABWRGYDT02DOJQ5L7BQF" localSheetId="11" hidden="1">#REF!</definedName>
    <definedName name="BExIINQWABWRGYDT02DOJQ5L7BQF" localSheetId="10" hidden="1">#REF!</definedName>
    <definedName name="BExIINQWABWRGYDT02DOJQ5L7BQF" localSheetId="9" hidden="1">#REF!</definedName>
    <definedName name="BExIINQWABWRGYDT02DOJQ5L7BQF" localSheetId="8" hidden="1">#REF!</definedName>
    <definedName name="BExIINQWABWRGYDT02DOJQ5L7BQF" localSheetId="7" hidden="1">#REF!</definedName>
    <definedName name="BExIINQWABWRGYDT02DOJQ5L7BQF" localSheetId="6" hidden="1">#REF!</definedName>
    <definedName name="BExIINQWABWRGYDT02DOJQ5L7BQF" localSheetId="3" hidden="1">#REF!</definedName>
    <definedName name="BExIINQWABWRGYDT02DOJQ5L7BQF" localSheetId="1" hidden="1">#REF!</definedName>
    <definedName name="BExIINQWABWRGYDT02DOJQ5L7BQF" hidden="1">#REF!</definedName>
    <definedName name="BExIIXMY38TQD12CVV4S57L3I809" localSheetId="16" hidden="1">#REF!</definedName>
    <definedName name="BExIIXMY38TQD12CVV4S57L3I809" localSheetId="15" hidden="1">#REF!</definedName>
    <definedName name="BExIIXMY38TQD12CVV4S57L3I809" localSheetId="14" hidden="1">#REF!</definedName>
    <definedName name="BExIIXMY38TQD12CVV4S57L3I809" localSheetId="13" hidden="1">#REF!</definedName>
    <definedName name="BExIIXMY38TQD12CVV4S57L3I809" localSheetId="12" hidden="1">#REF!</definedName>
    <definedName name="BExIIXMY38TQD12CVV4S57L3I809" localSheetId="11" hidden="1">#REF!</definedName>
    <definedName name="BExIIXMY38TQD12CVV4S57L3I809" localSheetId="10" hidden="1">#REF!</definedName>
    <definedName name="BExIIXMY38TQD12CVV4S57L3I809" localSheetId="9" hidden="1">#REF!</definedName>
    <definedName name="BExIIXMY38TQD12CVV4S57L3I809" localSheetId="8" hidden="1">#REF!</definedName>
    <definedName name="BExIIXMY38TQD12CVV4S57L3I809" localSheetId="7" hidden="1">#REF!</definedName>
    <definedName name="BExIIXMY38TQD12CVV4S57L3I809" localSheetId="6" hidden="1">#REF!</definedName>
    <definedName name="BExIIXMY38TQD12CVV4S57L3I809" localSheetId="3" hidden="1">#REF!</definedName>
    <definedName name="BExIIXMY38TQD12CVV4S57L3I809" localSheetId="1" hidden="1">#REF!</definedName>
    <definedName name="BExIIXMY38TQD12CVV4S57L3I809" hidden="1">#REF!</definedName>
    <definedName name="BExIIY37NEVU2LGS1JE4VR9AN6W4" localSheetId="16" hidden="1">#REF!</definedName>
    <definedName name="BExIIY37NEVU2LGS1JE4VR9AN6W4" localSheetId="15" hidden="1">#REF!</definedName>
    <definedName name="BExIIY37NEVU2LGS1JE4VR9AN6W4" localSheetId="14" hidden="1">#REF!</definedName>
    <definedName name="BExIIY37NEVU2LGS1JE4VR9AN6W4" localSheetId="13" hidden="1">#REF!</definedName>
    <definedName name="BExIIY37NEVU2LGS1JE4VR9AN6W4" localSheetId="12" hidden="1">#REF!</definedName>
    <definedName name="BExIIY37NEVU2LGS1JE4VR9AN6W4" localSheetId="11" hidden="1">#REF!</definedName>
    <definedName name="BExIIY37NEVU2LGS1JE4VR9AN6W4" localSheetId="10" hidden="1">#REF!</definedName>
    <definedName name="BExIIY37NEVU2LGS1JE4VR9AN6W4" localSheetId="9" hidden="1">#REF!</definedName>
    <definedName name="BExIIY37NEVU2LGS1JE4VR9AN6W4" localSheetId="8" hidden="1">#REF!</definedName>
    <definedName name="BExIIY37NEVU2LGS1JE4VR9AN6W4" localSheetId="7" hidden="1">#REF!</definedName>
    <definedName name="BExIIY37NEVU2LGS1JE4VR9AN6W4" localSheetId="6" hidden="1">#REF!</definedName>
    <definedName name="BExIIY37NEVU2LGS1JE4VR9AN6W4" localSheetId="3" hidden="1">#REF!</definedName>
    <definedName name="BExIIY37NEVU2LGS1JE4VR9AN6W4" localSheetId="1" hidden="1">#REF!</definedName>
    <definedName name="BExIIY37NEVU2LGS1JE4VR9AN6W4" hidden="1">#REF!</definedName>
    <definedName name="BExIIYJAGXR8TPZ1KCYM7EGJ79UW" localSheetId="16" hidden="1">#REF!</definedName>
    <definedName name="BExIIYJAGXR8TPZ1KCYM7EGJ79UW" localSheetId="15" hidden="1">#REF!</definedName>
    <definedName name="BExIIYJAGXR8TPZ1KCYM7EGJ79UW" localSheetId="14" hidden="1">#REF!</definedName>
    <definedName name="BExIIYJAGXR8TPZ1KCYM7EGJ79UW" localSheetId="13" hidden="1">#REF!</definedName>
    <definedName name="BExIIYJAGXR8TPZ1KCYM7EGJ79UW" localSheetId="12" hidden="1">#REF!</definedName>
    <definedName name="BExIIYJAGXR8TPZ1KCYM7EGJ79UW" localSheetId="11" hidden="1">#REF!</definedName>
    <definedName name="BExIIYJAGXR8TPZ1KCYM7EGJ79UW" localSheetId="10" hidden="1">#REF!</definedName>
    <definedName name="BExIIYJAGXR8TPZ1KCYM7EGJ79UW" localSheetId="9" hidden="1">#REF!</definedName>
    <definedName name="BExIIYJAGXR8TPZ1KCYM7EGJ79UW" localSheetId="8" hidden="1">#REF!</definedName>
    <definedName name="BExIIYJAGXR8TPZ1KCYM7EGJ79UW" localSheetId="7" hidden="1">#REF!</definedName>
    <definedName name="BExIIYJAGXR8TPZ1KCYM7EGJ79UW" localSheetId="6" hidden="1">#REF!</definedName>
    <definedName name="BExIIYJAGXR8TPZ1KCYM7EGJ79UW" localSheetId="3" hidden="1">#REF!</definedName>
    <definedName name="BExIIYJAGXR8TPZ1KCYM7EGJ79UW" localSheetId="1" hidden="1">#REF!</definedName>
    <definedName name="BExIIYJAGXR8TPZ1KCYM7EGJ79UW" hidden="1">#REF!</definedName>
    <definedName name="BExIJ3160YCWGAVEU0208ZGXXG3P" localSheetId="16" hidden="1">#REF!</definedName>
    <definedName name="BExIJ3160YCWGAVEU0208ZGXXG3P" localSheetId="15" hidden="1">#REF!</definedName>
    <definedName name="BExIJ3160YCWGAVEU0208ZGXXG3P" localSheetId="14" hidden="1">#REF!</definedName>
    <definedName name="BExIJ3160YCWGAVEU0208ZGXXG3P" localSheetId="13" hidden="1">#REF!</definedName>
    <definedName name="BExIJ3160YCWGAVEU0208ZGXXG3P" localSheetId="12" hidden="1">#REF!</definedName>
    <definedName name="BExIJ3160YCWGAVEU0208ZGXXG3P" localSheetId="11" hidden="1">#REF!</definedName>
    <definedName name="BExIJ3160YCWGAVEU0208ZGXXG3P" localSheetId="10" hidden="1">#REF!</definedName>
    <definedName name="BExIJ3160YCWGAVEU0208ZGXXG3P" localSheetId="9" hidden="1">#REF!</definedName>
    <definedName name="BExIJ3160YCWGAVEU0208ZGXXG3P" localSheetId="8" hidden="1">#REF!</definedName>
    <definedName name="BExIJ3160YCWGAVEU0208ZGXXG3P" localSheetId="7" hidden="1">#REF!</definedName>
    <definedName name="BExIJ3160YCWGAVEU0208ZGXXG3P" localSheetId="6" hidden="1">#REF!</definedName>
    <definedName name="BExIJ3160YCWGAVEU0208ZGXXG3P" localSheetId="3" hidden="1">#REF!</definedName>
    <definedName name="BExIJ3160YCWGAVEU0208ZGXXG3P" localSheetId="1" hidden="1">#REF!</definedName>
    <definedName name="BExIJ3160YCWGAVEU0208ZGXXG3P" hidden="1">#REF!</definedName>
    <definedName name="BExIJFGZJ5ED9D6KAY4PGQYLELAX" localSheetId="16" hidden="1">#REF!</definedName>
    <definedName name="BExIJFGZJ5ED9D6KAY4PGQYLELAX" localSheetId="15" hidden="1">#REF!</definedName>
    <definedName name="BExIJFGZJ5ED9D6KAY4PGQYLELAX" localSheetId="14" hidden="1">#REF!</definedName>
    <definedName name="BExIJFGZJ5ED9D6KAY4PGQYLELAX" localSheetId="13" hidden="1">#REF!</definedName>
    <definedName name="BExIJFGZJ5ED9D6KAY4PGQYLELAX" localSheetId="12" hidden="1">#REF!</definedName>
    <definedName name="BExIJFGZJ5ED9D6KAY4PGQYLELAX" localSheetId="11" hidden="1">#REF!</definedName>
    <definedName name="BExIJFGZJ5ED9D6KAY4PGQYLELAX" localSheetId="10" hidden="1">#REF!</definedName>
    <definedName name="BExIJFGZJ5ED9D6KAY4PGQYLELAX" localSheetId="9" hidden="1">#REF!</definedName>
    <definedName name="BExIJFGZJ5ED9D6KAY4PGQYLELAX" localSheetId="8" hidden="1">#REF!</definedName>
    <definedName name="BExIJFGZJ5ED9D6KAY4PGQYLELAX" localSheetId="7" hidden="1">#REF!</definedName>
    <definedName name="BExIJFGZJ5ED9D6KAY4PGQYLELAX" localSheetId="6" hidden="1">#REF!</definedName>
    <definedName name="BExIJFGZJ5ED9D6KAY4PGQYLELAX" localSheetId="3" hidden="1">#REF!</definedName>
    <definedName name="BExIJFGZJ5ED9D6KAY4PGQYLELAX" localSheetId="1" hidden="1">#REF!</definedName>
    <definedName name="BExIJFGZJ5ED9D6KAY4PGQYLELAX" hidden="1">#REF!</definedName>
    <definedName name="BExIJQK80ZEKSTV62E59AYJYUNLI" localSheetId="16" hidden="1">#REF!</definedName>
    <definedName name="BExIJQK80ZEKSTV62E59AYJYUNLI" localSheetId="15" hidden="1">#REF!</definedName>
    <definedName name="BExIJQK80ZEKSTV62E59AYJYUNLI" localSheetId="14" hidden="1">#REF!</definedName>
    <definedName name="BExIJQK80ZEKSTV62E59AYJYUNLI" localSheetId="13" hidden="1">#REF!</definedName>
    <definedName name="BExIJQK80ZEKSTV62E59AYJYUNLI" localSheetId="12" hidden="1">#REF!</definedName>
    <definedName name="BExIJQK80ZEKSTV62E59AYJYUNLI" localSheetId="11" hidden="1">#REF!</definedName>
    <definedName name="BExIJQK80ZEKSTV62E59AYJYUNLI" localSheetId="10" hidden="1">#REF!</definedName>
    <definedName name="BExIJQK80ZEKSTV62E59AYJYUNLI" localSheetId="9" hidden="1">#REF!</definedName>
    <definedName name="BExIJQK80ZEKSTV62E59AYJYUNLI" localSheetId="8" hidden="1">#REF!</definedName>
    <definedName name="BExIJQK80ZEKSTV62E59AYJYUNLI" localSheetId="7" hidden="1">#REF!</definedName>
    <definedName name="BExIJQK80ZEKSTV62E59AYJYUNLI" localSheetId="6" hidden="1">#REF!</definedName>
    <definedName name="BExIJQK80ZEKSTV62E59AYJYUNLI" localSheetId="3" hidden="1">#REF!</definedName>
    <definedName name="BExIJQK80ZEKSTV62E59AYJYUNLI" localSheetId="1" hidden="1">#REF!</definedName>
    <definedName name="BExIJQK80ZEKSTV62E59AYJYUNLI" hidden="1">#REF!</definedName>
    <definedName name="BExIJRLX3M0YQLU1D5Y9V7HM5QNM" localSheetId="16" hidden="1">#REF!</definedName>
    <definedName name="BExIJRLX3M0YQLU1D5Y9V7HM5QNM" localSheetId="15" hidden="1">#REF!</definedName>
    <definedName name="BExIJRLX3M0YQLU1D5Y9V7HM5QNM" localSheetId="14" hidden="1">#REF!</definedName>
    <definedName name="BExIJRLX3M0YQLU1D5Y9V7HM5QNM" localSheetId="13" hidden="1">#REF!</definedName>
    <definedName name="BExIJRLX3M0YQLU1D5Y9V7HM5QNM" localSheetId="12" hidden="1">#REF!</definedName>
    <definedName name="BExIJRLX3M0YQLU1D5Y9V7HM5QNM" localSheetId="11" hidden="1">#REF!</definedName>
    <definedName name="BExIJRLX3M0YQLU1D5Y9V7HM5QNM" localSheetId="10" hidden="1">#REF!</definedName>
    <definedName name="BExIJRLX3M0YQLU1D5Y9V7HM5QNM" localSheetId="9" hidden="1">#REF!</definedName>
    <definedName name="BExIJRLX3M0YQLU1D5Y9V7HM5QNM" localSheetId="8" hidden="1">#REF!</definedName>
    <definedName name="BExIJRLX3M0YQLU1D5Y9V7HM5QNM" localSheetId="7" hidden="1">#REF!</definedName>
    <definedName name="BExIJRLX3M0YQLU1D5Y9V7HM5QNM" localSheetId="6" hidden="1">#REF!</definedName>
    <definedName name="BExIJRLX3M0YQLU1D5Y9V7HM5QNM" localSheetId="3" hidden="1">#REF!</definedName>
    <definedName name="BExIJRLX3M0YQLU1D5Y9V7HM5QNM" localSheetId="1" hidden="1">#REF!</definedName>
    <definedName name="BExIJRLX3M0YQLU1D5Y9V7HM5QNM" hidden="1">#REF!</definedName>
    <definedName name="BExIJV22J0QA7286KNPMHO1ZUCB3" localSheetId="16" hidden="1">#REF!</definedName>
    <definedName name="BExIJV22J0QA7286KNPMHO1ZUCB3" localSheetId="15" hidden="1">#REF!</definedName>
    <definedName name="BExIJV22J0QA7286KNPMHO1ZUCB3" localSheetId="14" hidden="1">#REF!</definedName>
    <definedName name="BExIJV22J0QA7286KNPMHO1ZUCB3" localSheetId="13" hidden="1">#REF!</definedName>
    <definedName name="BExIJV22J0QA7286KNPMHO1ZUCB3" localSheetId="12" hidden="1">#REF!</definedName>
    <definedName name="BExIJV22J0QA7286KNPMHO1ZUCB3" localSheetId="11" hidden="1">#REF!</definedName>
    <definedName name="BExIJV22J0QA7286KNPMHO1ZUCB3" localSheetId="10" hidden="1">#REF!</definedName>
    <definedName name="BExIJV22J0QA7286KNPMHO1ZUCB3" localSheetId="9" hidden="1">#REF!</definedName>
    <definedName name="BExIJV22J0QA7286KNPMHO1ZUCB3" localSheetId="8" hidden="1">#REF!</definedName>
    <definedName name="BExIJV22J0QA7286KNPMHO1ZUCB3" localSheetId="7" hidden="1">#REF!</definedName>
    <definedName name="BExIJV22J0QA7286KNPMHO1ZUCB3" localSheetId="6" hidden="1">#REF!</definedName>
    <definedName name="BExIJV22J0QA7286KNPMHO1ZUCB3" localSheetId="3" hidden="1">#REF!</definedName>
    <definedName name="BExIJV22J0QA7286KNPMHO1ZUCB3" localSheetId="1" hidden="1">#REF!</definedName>
    <definedName name="BExIJV22J0QA7286KNPMHO1ZUCB3" hidden="1">#REF!</definedName>
    <definedName name="BExIJVI6OC7B6ZE9V4PAOYZXKNER" localSheetId="16" hidden="1">#REF!</definedName>
    <definedName name="BExIJVI6OC7B6ZE9V4PAOYZXKNER" localSheetId="15" hidden="1">#REF!</definedName>
    <definedName name="BExIJVI6OC7B6ZE9V4PAOYZXKNER" localSheetId="14" hidden="1">#REF!</definedName>
    <definedName name="BExIJVI6OC7B6ZE9V4PAOYZXKNER" localSheetId="13" hidden="1">#REF!</definedName>
    <definedName name="BExIJVI6OC7B6ZE9V4PAOYZXKNER" localSheetId="12" hidden="1">#REF!</definedName>
    <definedName name="BExIJVI6OC7B6ZE9V4PAOYZXKNER" localSheetId="11" hidden="1">#REF!</definedName>
    <definedName name="BExIJVI6OC7B6ZE9V4PAOYZXKNER" localSheetId="10" hidden="1">#REF!</definedName>
    <definedName name="BExIJVI6OC7B6ZE9V4PAOYZXKNER" localSheetId="9" hidden="1">#REF!</definedName>
    <definedName name="BExIJVI6OC7B6ZE9V4PAOYZXKNER" localSheetId="8" hidden="1">#REF!</definedName>
    <definedName name="BExIJVI6OC7B6ZE9V4PAOYZXKNER" localSheetId="7" hidden="1">#REF!</definedName>
    <definedName name="BExIJVI6OC7B6ZE9V4PAOYZXKNER" localSheetId="6" hidden="1">#REF!</definedName>
    <definedName name="BExIJVI6OC7B6ZE9V4PAOYZXKNER" localSheetId="3" hidden="1">#REF!</definedName>
    <definedName name="BExIJVI6OC7B6ZE9V4PAOYZXKNER" localSheetId="1" hidden="1">#REF!</definedName>
    <definedName name="BExIJVI6OC7B6ZE9V4PAOYZXKNER" hidden="1">#REF!</definedName>
    <definedName name="BExIJWK0NGTGQ4X7D5VIVXD14JHI" localSheetId="16" hidden="1">#REF!</definedName>
    <definedName name="BExIJWK0NGTGQ4X7D5VIVXD14JHI" localSheetId="15" hidden="1">#REF!</definedName>
    <definedName name="BExIJWK0NGTGQ4X7D5VIVXD14JHI" localSheetId="14" hidden="1">#REF!</definedName>
    <definedName name="BExIJWK0NGTGQ4X7D5VIVXD14JHI" localSheetId="13" hidden="1">#REF!</definedName>
    <definedName name="BExIJWK0NGTGQ4X7D5VIVXD14JHI" localSheetId="12" hidden="1">#REF!</definedName>
    <definedName name="BExIJWK0NGTGQ4X7D5VIVXD14JHI" localSheetId="11" hidden="1">#REF!</definedName>
    <definedName name="BExIJWK0NGTGQ4X7D5VIVXD14JHI" localSheetId="10" hidden="1">#REF!</definedName>
    <definedName name="BExIJWK0NGTGQ4X7D5VIVXD14JHI" localSheetId="9" hidden="1">#REF!</definedName>
    <definedName name="BExIJWK0NGTGQ4X7D5VIVXD14JHI" localSheetId="8" hidden="1">#REF!</definedName>
    <definedName name="BExIJWK0NGTGQ4X7D5VIVXD14JHI" localSheetId="7" hidden="1">#REF!</definedName>
    <definedName name="BExIJWK0NGTGQ4X7D5VIVXD14JHI" localSheetId="6" hidden="1">#REF!</definedName>
    <definedName name="BExIJWK0NGTGQ4X7D5VIVXD14JHI" localSheetId="3" hidden="1">#REF!</definedName>
    <definedName name="BExIJWK0NGTGQ4X7D5VIVXD14JHI" localSheetId="1" hidden="1">#REF!</definedName>
    <definedName name="BExIJWK0NGTGQ4X7D5VIVXD14JHI" hidden="1">#REF!</definedName>
    <definedName name="BExIJWPCIYINEJUTXU74VK7WG031" localSheetId="16" hidden="1">#REF!</definedName>
    <definedName name="BExIJWPCIYINEJUTXU74VK7WG031" localSheetId="15" hidden="1">#REF!</definedName>
    <definedName name="BExIJWPCIYINEJUTXU74VK7WG031" localSheetId="14" hidden="1">#REF!</definedName>
    <definedName name="BExIJWPCIYINEJUTXU74VK7WG031" localSheetId="13" hidden="1">#REF!</definedName>
    <definedName name="BExIJWPCIYINEJUTXU74VK7WG031" localSheetId="12" hidden="1">#REF!</definedName>
    <definedName name="BExIJWPCIYINEJUTXU74VK7WG031" localSheetId="11" hidden="1">#REF!</definedName>
    <definedName name="BExIJWPCIYINEJUTXU74VK7WG031" localSheetId="10" hidden="1">#REF!</definedName>
    <definedName name="BExIJWPCIYINEJUTXU74VK7WG031" localSheetId="9" hidden="1">#REF!</definedName>
    <definedName name="BExIJWPCIYINEJUTXU74VK7WG031" localSheetId="8" hidden="1">#REF!</definedName>
    <definedName name="BExIJWPCIYINEJUTXU74VK7WG031" localSheetId="7" hidden="1">#REF!</definedName>
    <definedName name="BExIJWPCIYINEJUTXU74VK7WG031" localSheetId="6" hidden="1">#REF!</definedName>
    <definedName name="BExIJWPCIYINEJUTXU74VK7WG031" localSheetId="3" hidden="1">#REF!</definedName>
    <definedName name="BExIJWPCIYINEJUTXU74VK7WG031" localSheetId="1" hidden="1">#REF!</definedName>
    <definedName name="BExIJWPCIYINEJUTXU74VK7WG031" hidden="1">#REF!</definedName>
    <definedName name="BExIKHTXPZR5A8OHB6HDP6QWDHAD" localSheetId="16" hidden="1">#REF!</definedName>
    <definedName name="BExIKHTXPZR5A8OHB6HDP6QWDHAD" localSheetId="15" hidden="1">#REF!</definedName>
    <definedName name="BExIKHTXPZR5A8OHB6HDP6QWDHAD" localSheetId="14" hidden="1">#REF!</definedName>
    <definedName name="BExIKHTXPZR5A8OHB6HDP6QWDHAD" localSheetId="13" hidden="1">#REF!</definedName>
    <definedName name="BExIKHTXPZR5A8OHB6HDP6QWDHAD" localSheetId="12" hidden="1">#REF!</definedName>
    <definedName name="BExIKHTXPZR5A8OHB6HDP6QWDHAD" localSheetId="11" hidden="1">#REF!</definedName>
    <definedName name="BExIKHTXPZR5A8OHB6HDP6QWDHAD" localSheetId="10" hidden="1">#REF!</definedName>
    <definedName name="BExIKHTXPZR5A8OHB6HDP6QWDHAD" localSheetId="9" hidden="1">#REF!</definedName>
    <definedName name="BExIKHTXPZR5A8OHB6HDP6QWDHAD" localSheetId="8" hidden="1">#REF!</definedName>
    <definedName name="BExIKHTXPZR5A8OHB6HDP6QWDHAD" localSheetId="7" hidden="1">#REF!</definedName>
    <definedName name="BExIKHTXPZR5A8OHB6HDP6QWDHAD" localSheetId="6" hidden="1">#REF!</definedName>
    <definedName name="BExIKHTXPZR5A8OHB6HDP6QWDHAD" localSheetId="3" hidden="1">#REF!</definedName>
    <definedName name="BExIKHTXPZR5A8OHB6HDP6QWDHAD" localSheetId="1" hidden="1">#REF!</definedName>
    <definedName name="BExIKHTXPZR5A8OHB6HDP6QWDHAD" hidden="1">#REF!</definedName>
    <definedName name="BExIKMMJOETSAXJYY1SIKM58LMA2" localSheetId="16" hidden="1">#REF!</definedName>
    <definedName name="BExIKMMJOETSAXJYY1SIKM58LMA2" localSheetId="15" hidden="1">#REF!</definedName>
    <definedName name="BExIKMMJOETSAXJYY1SIKM58LMA2" localSheetId="14" hidden="1">#REF!</definedName>
    <definedName name="BExIKMMJOETSAXJYY1SIKM58LMA2" localSheetId="13" hidden="1">#REF!</definedName>
    <definedName name="BExIKMMJOETSAXJYY1SIKM58LMA2" localSheetId="12" hidden="1">#REF!</definedName>
    <definedName name="BExIKMMJOETSAXJYY1SIKM58LMA2" localSheetId="11" hidden="1">#REF!</definedName>
    <definedName name="BExIKMMJOETSAXJYY1SIKM58LMA2" localSheetId="10" hidden="1">#REF!</definedName>
    <definedName name="BExIKMMJOETSAXJYY1SIKM58LMA2" localSheetId="9" hidden="1">#REF!</definedName>
    <definedName name="BExIKMMJOETSAXJYY1SIKM58LMA2" localSheetId="8" hidden="1">#REF!</definedName>
    <definedName name="BExIKMMJOETSAXJYY1SIKM58LMA2" localSheetId="7" hidden="1">#REF!</definedName>
    <definedName name="BExIKMMJOETSAXJYY1SIKM58LMA2" localSheetId="6" hidden="1">#REF!</definedName>
    <definedName name="BExIKMMJOETSAXJYY1SIKM58LMA2" localSheetId="3" hidden="1">#REF!</definedName>
    <definedName name="BExIKMMJOETSAXJYY1SIKM58LMA2" localSheetId="1" hidden="1">#REF!</definedName>
    <definedName name="BExIKMMJOETSAXJYY1SIKM58LMA2" hidden="1">#REF!</definedName>
    <definedName name="BExIKRF6AQ6VOO9KCIWSM6FY8M7D" localSheetId="16" hidden="1">#REF!</definedName>
    <definedName name="BExIKRF6AQ6VOO9KCIWSM6FY8M7D" localSheetId="15" hidden="1">#REF!</definedName>
    <definedName name="BExIKRF6AQ6VOO9KCIWSM6FY8M7D" localSheetId="14" hidden="1">#REF!</definedName>
    <definedName name="BExIKRF6AQ6VOO9KCIWSM6FY8M7D" localSheetId="13" hidden="1">#REF!</definedName>
    <definedName name="BExIKRF6AQ6VOO9KCIWSM6FY8M7D" localSheetId="12" hidden="1">#REF!</definedName>
    <definedName name="BExIKRF6AQ6VOO9KCIWSM6FY8M7D" localSheetId="11" hidden="1">#REF!</definedName>
    <definedName name="BExIKRF6AQ6VOO9KCIWSM6FY8M7D" localSheetId="10" hidden="1">#REF!</definedName>
    <definedName name="BExIKRF6AQ6VOO9KCIWSM6FY8M7D" localSheetId="9" hidden="1">#REF!</definedName>
    <definedName name="BExIKRF6AQ6VOO9KCIWSM6FY8M7D" localSheetId="8" hidden="1">#REF!</definedName>
    <definedName name="BExIKRF6AQ6VOO9KCIWSM6FY8M7D" localSheetId="7" hidden="1">#REF!</definedName>
    <definedName name="BExIKRF6AQ6VOO9KCIWSM6FY8M7D" localSheetId="6" hidden="1">#REF!</definedName>
    <definedName name="BExIKRF6AQ6VOO9KCIWSM6FY8M7D" localSheetId="3" hidden="1">#REF!</definedName>
    <definedName name="BExIKRF6AQ6VOO9KCIWSM6FY8M7D" localSheetId="1" hidden="1">#REF!</definedName>
    <definedName name="BExIKRF6AQ6VOO9KCIWSM6FY8M7D" hidden="1">#REF!</definedName>
    <definedName name="BExIKTYZESFT3LC0ASFMFKSE0D1X" localSheetId="16" hidden="1">#REF!</definedName>
    <definedName name="BExIKTYZESFT3LC0ASFMFKSE0D1X" localSheetId="15" hidden="1">#REF!</definedName>
    <definedName name="BExIKTYZESFT3LC0ASFMFKSE0D1X" localSheetId="14" hidden="1">#REF!</definedName>
    <definedName name="BExIKTYZESFT3LC0ASFMFKSE0D1X" localSheetId="13" hidden="1">#REF!</definedName>
    <definedName name="BExIKTYZESFT3LC0ASFMFKSE0D1X" localSheetId="12" hidden="1">#REF!</definedName>
    <definedName name="BExIKTYZESFT3LC0ASFMFKSE0D1X" localSheetId="11" hidden="1">#REF!</definedName>
    <definedName name="BExIKTYZESFT3LC0ASFMFKSE0D1X" localSheetId="10" hidden="1">#REF!</definedName>
    <definedName name="BExIKTYZESFT3LC0ASFMFKSE0D1X" localSheetId="9" hidden="1">#REF!</definedName>
    <definedName name="BExIKTYZESFT3LC0ASFMFKSE0D1X" localSheetId="8" hidden="1">#REF!</definedName>
    <definedName name="BExIKTYZESFT3LC0ASFMFKSE0D1X" localSheetId="7" hidden="1">#REF!</definedName>
    <definedName name="BExIKTYZESFT3LC0ASFMFKSE0D1X" localSheetId="6" hidden="1">#REF!</definedName>
    <definedName name="BExIKTYZESFT3LC0ASFMFKSE0D1X" localSheetId="3" hidden="1">#REF!</definedName>
    <definedName name="BExIKTYZESFT3LC0ASFMFKSE0D1X" localSheetId="1" hidden="1">#REF!</definedName>
    <definedName name="BExIKTYZESFT3LC0ASFMFKSE0D1X" hidden="1">#REF!</definedName>
    <definedName name="BExIKXVA6M8K0PTRYAGXS666L335" localSheetId="16" hidden="1">#REF!</definedName>
    <definedName name="BExIKXVA6M8K0PTRYAGXS666L335" localSheetId="15" hidden="1">#REF!</definedName>
    <definedName name="BExIKXVA6M8K0PTRYAGXS666L335" localSheetId="14" hidden="1">#REF!</definedName>
    <definedName name="BExIKXVA6M8K0PTRYAGXS666L335" localSheetId="13" hidden="1">#REF!</definedName>
    <definedName name="BExIKXVA6M8K0PTRYAGXS666L335" localSheetId="12" hidden="1">#REF!</definedName>
    <definedName name="BExIKXVA6M8K0PTRYAGXS666L335" localSheetId="11" hidden="1">#REF!</definedName>
    <definedName name="BExIKXVA6M8K0PTRYAGXS666L335" localSheetId="10" hidden="1">#REF!</definedName>
    <definedName name="BExIKXVA6M8K0PTRYAGXS666L335" localSheetId="9" hidden="1">#REF!</definedName>
    <definedName name="BExIKXVA6M8K0PTRYAGXS666L335" localSheetId="8" hidden="1">#REF!</definedName>
    <definedName name="BExIKXVA6M8K0PTRYAGXS666L335" localSheetId="7" hidden="1">#REF!</definedName>
    <definedName name="BExIKXVA6M8K0PTRYAGXS666L335" localSheetId="6" hidden="1">#REF!</definedName>
    <definedName name="BExIKXVA6M8K0PTRYAGXS666L335" localSheetId="3" hidden="1">#REF!</definedName>
    <definedName name="BExIKXVA6M8K0PTRYAGXS666L335" localSheetId="1" hidden="1">#REF!</definedName>
    <definedName name="BExIKXVA6M8K0PTRYAGXS666L335" hidden="1">#REF!</definedName>
    <definedName name="BExIL0PMZ2SXK9R6MLP43KBU1J2P" localSheetId="16" hidden="1">#REF!</definedName>
    <definedName name="BExIL0PMZ2SXK9R6MLP43KBU1J2P" localSheetId="15" hidden="1">#REF!</definedName>
    <definedName name="BExIL0PMZ2SXK9R6MLP43KBU1J2P" localSheetId="14" hidden="1">#REF!</definedName>
    <definedName name="BExIL0PMZ2SXK9R6MLP43KBU1J2P" localSheetId="13" hidden="1">#REF!</definedName>
    <definedName name="BExIL0PMZ2SXK9R6MLP43KBU1J2P" localSheetId="12" hidden="1">#REF!</definedName>
    <definedName name="BExIL0PMZ2SXK9R6MLP43KBU1J2P" localSheetId="11" hidden="1">#REF!</definedName>
    <definedName name="BExIL0PMZ2SXK9R6MLP43KBU1J2P" localSheetId="10" hidden="1">#REF!</definedName>
    <definedName name="BExIL0PMZ2SXK9R6MLP43KBU1J2P" localSheetId="9" hidden="1">#REF!</definedName>
    <definedName name="BExIL0PMZ2SXK9R6MLP43KBU1J2P" localSheetId="8" hidden="1">#REF!</definedName>
    <definedName name="BExIL0PMZ2SXK9R6MLP43KBU1J2P" localSheetId="7" hidden="1">#REF!</definedName>
    <definedName name="BExIL0PMZ2SXK9R6MLP43KBU1J2P" localSheetId="6" hidden="1">#REF!</definedName>
    <definedName name="BExIL0PMZ2SXK9R6MLP43KBU1J2P" localSheetId="3" hidden="1">#REF!</definedName>
    <definedName name="BExIL0PMZ2SXK9R6MLP43KBU1J2P" localSheetId="1" hidden="1">#REF!</definedName>
    <definedName name="BExIL0PMZ2SXK9R6MLP43KBU1J2P" hidden="1">#REF!</definedName>
    <definedName name="BExIL1WSMNNQQK98YHWHV5HVONIZ" localSheetId="16" hidden="1">#REF!</definedName>
    <definedName name="BExIL1WSMNNQQK98YHWHV5HVONIZ" localSheetId="15" hidden="1">#REF!</definedName>
    <definedName name="BExIL1WSMNNQQK98YHWHV5HVONIZ" localSheetId="14" hidden="1">#REF!</definedName>
    <definedName name="BExIL1WSMNNQQK98YHWHV5HVONIZ" localSheetId="13" hidden="1">#REF!</definedName>
    <definedName name="BExIL1WSMNNQQK98YHWHV5HVONIZ" localSheetId="12" hidden="1">#REF!</definedName>
    <definedName name="BExIL1WSMNNQQK98YHWHV5HVONIZ" localSheetId="11" hidden="1">#REF!</definedName>
    <definedName name="BExIL1WSMNNQQK98YHWHV5HVONIZ" localSheetId="10" hidden="1">#REF!</definedName>
    <definedName name="BExIL1WSMNNQQK98YHWHV5HVONIZ" localSheetId="9" hidden="1">#REF!</definedName>
    <definedName name="BExIL1WSMNNQQK98YHWHV5HVONIZ" localSheetId="8" hidden="1">#REF!</definedName>
    <definedName name="BExIL1WSMNNQQK98YHWHV5HVONIZ" localSheetId="7" hidden="1">#REF!</definedName>
    <definedName name="BExIL1WSMNNQQK98YHWHV5HVONIZ" localSheetId="6" hidden="1">#REF!</definedName>
    <definedName name="BExIL1WSMNNQQK98YHWHV5HVONIZ" localSheetId="3" hidden="1">#REF!</definedName>
    <definedName name="BExIL1WSMNNQQK98YHWHV5HVONIZ" localSheetId="1" hidden="1">#REF!</definedName>
    <definedName name="BExIL1WSMNNQQK98YHWHV5HVONIZ" hidden="1">#REF!</definedName>
    <definedName name="BExILAAXRTRAD18K74M6MGUEEPUM" localSheetId="16" hidden="1">#REF!</definedName>
    <definedName name="BExILAAXRTRAD18K74M6MGUEEPUM" localSheetId="15" hidden="1">#REF!</definedName>
    <definedName name="BExILAAXRTRAD18K74M6MGUEEPUM" localSheetId="14" hidden="1">#REF!</definedName>
    <definedName name="BExILAAXRTRAD18K74M6MGUEEPUM" localSheetId="13" hidden="1">#REF!</definedName>
    <definedName name="BExILAAXRTRAD18K74M6MGUEEPUM" localSheetId="12" hidden="1">#REF!</definedName>
    <definedName name="BExILAAXRTRAD18K74M6MGUEEPUM" localSheetId="11" hidden="1">#REF!</definedName>
    <definedName name="BExILAAXRTRAD18K74M6MGUEEPUM" localSheetId="10" hidden="1">#REF!</definedName>
    <definedName name="BExILAAXRTRAD18K74M6MGUEEPUM" localSheetId="9" hidden="1">#REF!</definedName>
    <definedName name="BExILAAXRTRAD18K74M6MGUEEPUM" localSheetId="8" hidden="1">#REF!</definedName>
    <definedName name="BExILAAXRTRAD18K74M6MGUEEPUM" localSheetId="7" hidden="1">#REF!</definedName>
    <definedName name="BExILAAXRTRAD18K74M6MGUEEPUM" localSheetId="6" hidden="1">#REF!</definedName>
    <definedName name="BExILAAXRTRAD18K74M6MGUEEPUM" localSheetId="3" hidden="1">#REF!</definedName>
    <definedName name="BExILAAXRTRAD18K74M6MGUEEPUM" localSheetId="1" hidden="1">#REF!</definedName>
    <definedName name="BExILAAXRTRAD18K74M6MGUEEPUM" hidden="1">#REF!</definedName>
    <definedName name="BExILG5F338C0FFLMVOKMKF8X5ZP" localSheetId="16" hidden="1">#REF!</definedName>
    <definedName name="BExILG5F338C0FFLMVOKMKF8X5ZP" localSheetId="15" hidden="1">#REF!</definedName>
    <definedName name="BExILG5F338C0FFLMVOKMKF8X5ZP" localSheetId="14" hidden="1">#REF!</definedName>
    <definedName name="BExILG5F338C0FFLMVOKMKF8X5ZP" localSheetId="13" hidden="1">#REF!</definedName>
    <definedName name="BExILG5F338C0FFLMVOKMKF8X5ZP" localSheetId="12" hidden="1">#REF!</definedName>
    <definedName name="BExILG5F338C0FFLMVOKMKF8X5ZP" localSheetId="11" hidden="1">#REF!</definedName>
    <definedName name="BExILG5F338C0FFLMVOKMKF8X5ZP" localSheetId="10" hidden="1">#REF!</definedName>
    <definedName name="BExILG5F338C0FFLMVOKMKF8X5ZP" localSheetId="9" hidden="1">#REF!</definedName>
    <definedName name="BExILG5F338C0FFLMVOKMKF8X5ZP" localSheetId="8" hidden="1">#REF!</definedName>
    <definedName name="BExILG5F338C0FFLMVOKMKF8X5ZP" localSheetId="7" hidden="1">#REF!</definedName>
    <definedName name="BExILG5F338C0FFLMVOKMKF8X5ZP" localSheetId="6" hidden="1">#REF!</definedName>
    <definedName name="BExILG5F338C0FFLMVOKMKF8X5ZP" localSheetId="3" hidden="1">#REF!</definedName>
    <definedName name="BExILG5F338C0FFLMVOKMKF8X5ZP" localSheetId="1" hidden="1">#REF!</definedName>
    <definedName name="BExILG5F338C0FFLMVOKMKF8X5ZP" hidden="1">#REF!</definedName>
    <definedName name="BExILGQTQM0HOD0BJI90YO7GOIN3" localSheetId="16" hidden="1">#REF!</definedName>
    <definedName name="BExILGQTQM0HOD0BJI90YO7GOIN3" localSheetId="15" hidden="1">#REF!</definedName>
    <definedName name="BExILGQTQM0HOD0BJI90YO7GOIN3" localSheetId="14" hidden="1">#REF!</definedName>
    <definedName name="BExILGQTQM0HOD0BJI90YO7GOIN3" localSheetId="13" hidden="1">#REF!</definedName>
    <definedName name="BExILGQTQM0HOD0BJI90YO7GOIN3" localSheetId="12" hidden="1">#REF!</definedName>
    <definedName name="BExILGQTQM0HOD0BJI90YO7GOIN3" localSheetId="11" hidden="1">#REF!</definedName>
    <definedName name="BExILGQTQM0HOD0BJI90YO7GOIN3" localSheetId="10" hidden="1">#REF!</definedName>
    <definedName name="BExILGQTQM0HOD0BJI90YO7GOIN3" localSheetId="9" hidden="1">#REF!</definedName>
    <definedName name="BExILGQTQM0HOD0BJI90YO7GOIN3" localSheetId="8" hidden="1">#REF!</definedName>
    <definedName name="BExILGQTQM0HOD0BJI90YO7GOIN3" localSheetId="7" hidden="1">#REF!</definedName>
    <definedName name="BExILGQTQM0HOD0BJI90YO7GOIN3" localSheetId="6" hidden="1">#REF!</definedName>
    <definedName name="BExILGQTQM0HOD0BJI90YO7GOIN3" localSheetId="3" hidden="1">#REF!</definedName>
    <definedName name="BExILGQTQM0HOD0BJI90YO7GOIN3" localSheetId="1" hidden="1">#REF!</definedName>
    <definedName name="BExILGQTQM0HOD0BJI90YO7GOIN3" hidden="1">#REF!</definedName>
    <definedName name="BExILPL7P2BNCD7MYCGTQ9F0R5JX" localSheetId="16" hidden="1">#REF!</definedName>
    <definedName name="BExILPL7P2BNCD7MYCGTQ9F0R5JX" localSheetId="15" hidden="1">#REF!</definedName>
    <definedName name="BExILPL7P2BNCD7MYCGTQ9F0R5JX" localSheetId="14" hidden="1">#REF!</definedName>
    <definedName name="BExILPL7P2BNCD7MYCGTQ9F0R5JX" localSheetId="13" hidden="1">#REF!</definedName>
    <definedName name="BExILPL7P2BNCD7MYCGTQ9F0R5JX" localSheetId="12" hidden="1">#REF!</definedName>
    <definedName name="BExILPL7P2BNCD7MYCGTQ9F0R5JX" localSheetId="11" hidden="1">#REF!</definedName>
    <definedName name="BExILPL7P2BNCD7MYCGTQ9F0R5JX" localSheetId="10" hidden="1">#REF!</definedName>
    <definedName name="BExILPL7P2BNCD7MYCGTQ9F0R5JX" localSheetId="9" hidden="1">#REF!</definedName>
    <definedName name="BExILPL7P2BNCD7MYCGTQ9F0R5JX" localSheetId="8" hidden="1">#REF!</definedName>
    <definedName name="BExILPL7P2BNCD7MYCGTQ9F0R5JX" localSheetId="7" hidden="1">#REF!</definedName>
    <definedName name="BExILPL7P2BNCD7MYCGTQ9F0R5JX" localSheetId="6" hidden="1">#REF!</definedName>
    <definedName name="BExILPL7P2BNCD7MYCGTQ9F0R5JX" localSheetId="3" hidden="1">#REF!</definedName>
    <definedName name="BExILPL7P2BNCD7MYCGTQ9F0R5JX" localSheetId="1" hidden="1">#REF!</definedName>
    <definedName name="BExILPL7P2BNCD7MYCGTQ9F0R5JX" hidden="1">#REF!</definedName>
    <definedName name="BExILVVS4B1B4G7IO0LPUDWY9K8W" localSheetId="16" hidden="1">#REF!</definedName>
    <definedName name="BExILVVS4B1B4G7IO0LPUDWY9K8W" localSheetId="15" hidden="1">#REF!</definedName>
    <definedName name="BExILVVS4B1B4G7IO0LPUDWY9K8W" localSheetId="14" hidden="1">#REF!</definedName>
    <definedName name="BExILVVS4B1B4G7IO0LPUDWY9K8W" localSheetId="13" hidden="1">#REF!</definedName>
    <definedName name="BExILVVS4B1B4G7IO0LPUDWY9K8W" localSheetId="12" hidden="1">#REF!</definedName>
    <definedName name="BExILVVS4B1B4G7IO0LPUDWY9K8W" localSheetId="11" hidden="1">#REF!</definedName>
    <definedName name="BExILVVS4B1B4G7IO0LPUDWY9K8W" localSheetId="10" hidden="1">#REF!</definedName>
    <definedName name="BExILVVS4B1B4G7IO0LPUDWY9K8W" localSheetId="9" hidden="1">#REF!</definedName>
    <definedName name="BExILVVS4B1B4G7IO0LPUDWY9K8W" localSheetId="8" hidden="1">#REF!</definedName>
    <definedName name="BExILVVS4B1B4G7IO0LPUDWY9K8W" localSheetId="7" hidden="1">#REF!</definedName>
    <definedName name="BExILVVS4B1B4G7IO0LPUDWY9K8W" localSheetId="6" hidden="1">#REF!</definedName>
    <definedName name="BExILVVS4B1B4G7IO0LPUDWY9K8W" localSheetId="3" hidden="1">#REF!</definedName>
    <definedName name="BExILVVS4B1B4G7IO0LPUDWY9K8W" localSheetId="1" hidden="1">#REF!</definedName>
    <definedName name="BExILVVS4B1B4G7IO0LPUDWY9K8W" hidden="1">#REF!</definedName>
    <definedName name="BExIM9DBUB7ZGF4B20FVUO9QGOX2" localSheetId="16" hidden="1">#REF!</definedName>
    <definedName name="BExIM9DBUB7ZGF4B20FVUO9QGOX2" localSheetId="15" hidden="1">#REF!</definedName>
    <definedName name="BExIM9DBUB7ZGF4B20FVUO9QGOX2" localSheetId="14" hidden="1">#REF!</definedName>
    <definedName name="BExIM9DBUB7ZGF4B20FVUO9QGOX2" localSheetId="13" hidden="1">#REF!</definedName>
    <definedName name="BExIM9DBUB7ZGF4B20FVUO9QGOX2" localSheetId="12" hidden="1">#REF!</definedName>
    <definedName name="BExIM9DBUB7ZGF4B20FVUO9QGOX2" localSheetId="11" hidden="1">#REF!</definedName>
    <definedName name="BExIM9DBUB7ZGF4B20FVUO9QGOX2" localSheetId="10" hidden="1">#REF!</definedName>
    <definedName name="BExIM9DBUB7ZGF4B20FVUO9QGOX2" localSheetId="9" hidden="1">#REF!</definedName>
    <definedName name="BExIM9DBUB7ZGF4B20FVUO9QGOX2" localSheetId="8" hidden="1">#REF!</definedName>
    <definedName name="BExIM9DBUB7ZGF4B20FVUO9QGOX2" localSheetId="7" hidden="1">#REF!</definedName>
    <definedName name="BExIM9DBUB7ZGF4B20FVUO9QGOX2" localSheetId="6" hidden="1">#REF!</definedName>
    <definedName name="BExIM9DBUB7ZGF4B20FVUO9QGOX2" localSheetId="3" hidden="1">#REF!</definedName>
    <definedName name="BExIM9DBUB7ZGF4B20FVUO9QGOX2" localSheetId="1" hidden="1">#REF!</definedName>
    <definedName name="BExIM9DBUB7ZGF4B20FVUO9QGOX2" hidden="1">#REF!</definedName>
    <definedName name="BExIMCTBZ4WAESGCDWJ64SB4F0L1" localSheetId="16" hidden="1">#REF!</definedName>
    <definedName name="BExIMCTBZ4WAESGCDWJ64SB4F0L1" localSheetId="15" hidden="1">#REF!</definedName>
    <definedName name="BExIMCTBZ4WAESGCDWJ64SB4F0L1" localSheetId="14" hidden="1">#REF!</definedName>
    <definedName name="BExIMCTBZ4WAESGCDWJ64SB4F0L1" localSheetId="13" hidden="1">#REF!</definedName>
    <definedName name="BExIMCTBZ4WAESGCDWJ64SB4F0L1" localSheetId="12" hidden="1">#REF!</definedName>
    <definedName name="BExIMCTBZ4WAESGCDWJ64SB4F0L1" localSheetId="11" hidden="1">#REF!</definedName>
    <definedName name="BExIMCTBZ4WAESGCDWJ64SB4F0L1" localSheetId="10" hidden="1">#REF!</definedName>
    <definedName name="BExIMCTBZ4WAESGCDWJ64SB4F0L1" localSheetId="9" hidden="1">#REF!</definedName>
    <definedName name="BExIMCTBZ4WAESGCDWJ64SB4F0L1" localSheetId="8" hidden="1">#REF!</definedName>
    <definedName name="BExIMCTBZ4WAESGCDWJ64SB4F0L1" localSheetId="7" hidden="1">#REF!</definedName>
    <definedName name="BExIMCTBZ4WAESGCDWJ64SB4F0L1" localSheetId="6" hidden="1">#REF!</definedName>
    <definedName name="BExIMCTBZ4WAESGCDWJ64SB4F0L1" localSheetId="3" hidden="1">#REF!</definedName>
    <definedName name="BExIMCTBZ4WAESGCDWJ64SB4F0L1" localSheetId="1" hidden="1">#REF!</definedName>
    <definedName name="BExIMCTBZ4WAESGCDWJ64SB4F0L1" hidden="1">#REF!</definedName>
    <definedName name="BExIMGK9Z94TFPWWZFMD10HV0IF6" localSheetId="16" hidden="1">#REF!</definedName>
    <definedName name="BExIMGK9Z94TFPWWZFMD10HV0IF6" localSheetId="15" hidden="1">#REF!</definedName>
    <definedName name="BExIMGK9Z94TFPWWZFMD10HV0IF6" localSheetId="14" hidden="1">#REF!</definedName>
    <definedName name="BExIMGK9Z94TFPWWZFMD10HV0IF6" localSheetId="13" hidden="1">#REF!</definedName>
    <definedName name="BExIMGK9Z94TFPWWZFMD10HV0IF6" localSheetId="12" hidden="1">#REF!</definedName>
    <definedName name="BExIMGK9Z94TFPWWZFMD10HV0IF6" localSheetId="11" hidden="1">#REF!</definedName>
    <definedName name="BExIMGK9Z94TFPWWZFMD10HV0IF6" localSheetId="10" hidden="1">#REF!</definedName>
    <definedName name="BExIMGK9Z94TFPWWZFMD10HV0IF6" localSheetId="9" hidden="1">#REF!</definedName>
    <definedName name="BExIMGK9Z94TFPWWZFMD10HV0IF6" localSheetId="8" hidden="1">#REF!</definedName>
    <definedName name="BExIMGK9Z94TFPWWZFMD10HV0IF6" localSheetId="7" hidden="1">#REF!</definedName>
    <definedName name="BExIMGK9Z94TFPWWZFMD10HV0IF6" localSheetId="6" hidden="1">#REF!</definedName>
    <definedName name="BExIMGK9Z94TFPWWZFMD10HV0IF6" localSheetId="3" hidden="1">#REF!</definedName>
    <definedName name="BExIMGK9Z94TFPWWZFMD10HV0IF6" localSheetId="1" hidden="1">#REF!</definedName>
    <definedName name="BExIMGK9Z94TFPWWZFMD10HV0IF6" hidden="1">#REF!</definedName>
    <definedName name="BExIMPEGKG18TELVC33T4OQTNBWC" localSheetId="16" hidden="1">#REF!</definedName>
    <definedName name="BExIMPEGKG18TELVC33T4OQTNBWC" localSheetId="15" hidden="1">#REF!</definedName>
    <definedName name="BExIMPEGKG18TELVC33T4OQTNBWC" localSheetId="14" hidden="1">#REF!</definedName>
    <definedName name="BExIMPEGKG18TELVC33T4OQTNBWC" localSheetId="13" hidden="1">#REF!</definedName>
    <definedName name="BExIMPEGKG18TELVC33T4OQTNBWC" localSheetId="12" hidden="1">#REF!</definedName>
    <definedName name="BExIMPEGKG18TELVC33T4OQTNBWC" localSheetId="11" hidden="1">#REF!</definedName>
    <definedName name="BExIMPEGKG18TELVC33T4OQTNBWC" localSheetId="10" hidden="1">#REF!</definedName>
    <definedName name="BExIMPEGKG18TELVC33T4OQTNBWC" localSheetId="9" hidden="1">#REF!</definedName>
    <definedName name="BExIMPEGKG18TELVC33T4OQTNBWC" localSheetId="8" hidden="1">#REF!</definedName>
    <definedName name="BExIMPEGKG18TELVC33T4OQTNBWC" localSheetId="7" hidden="1">#REF!</definedName>
    <definedName name="BExIMPEGKG18TELVC33T4OQTNBWC" localSheetId="6" hidden="1">#REF!</definedName>
    <definedName name="BExIMPEGKG18TELVC33T4OQTNBWC" localSheetId="3" hidden="1">#REF!</definedName>
    <definedName name="BExIMPEGKG18TELVC33T4OQTNBWC" localSheetId="1" hidden="1">#REF!</definedName>
    <definedName name="BExIMPEGKG18TELVC33T4OQTNBWC" hidden="1">#REF!</definedName>
    <definedName name="BExIN4OR435DL1US13JQPOQK8GD5" localSheetId="16" hidden="1">#REF!</definedName>
    <definedName name="BExIN4OR435DL1US13JQPOQK8GD5" localSheetId="15" hidden="1">#REF!</definedName>
    <definedName name="BExIN4OR435DL1US13JQPOQK8GD5" localSheetId="14" hidden="1">#REF!</definedName>
    <definedName name="BExIN4OR435DL1US13JQPOQK8GD5" localSheetId="13" hidden="1">#REF!</definedName>
    <definedName name="BExIN4OR435DL1US13JQPOQK8GD5" localSheetId="12" hidden="1">#REF!</definedName>
    <definedName name="BExIN4OR435DL1US13JQPOQK8GD5" localSheetId="11" hidden="1">#REF!</definedName>
    <definedName name="BExIN4OR435DL1US13JQPOQK8GD5" localSheetId="10" hidden="1">#REF!</definedName>
    <definedName name="BExIN4OR435DL1US13JQPOQK8GD5" localSheetId="9" hidden="1">#REF!</definedName>
    <definedName name="BExIN4OR435DL1US13JQPOQK8GD5" localSheetId="8" hidden="1">#REF!</definedName>
    <definedName name="BExIN4OR435DL1US13JQPOQK8GD5" localSheetId="7" hidden="1">#REF!</definedName>
    <definedName name="BExIN4OR435DL1US13JQPOQK8GD5" localSheetId="6" hidden="1">#REF!</definedName>
    <definedName name="BExIN4OR435DL1US13JQPOQK8GD5" localSheetId="3" hidden="1">#REF!</definedName>
    <definedName name="BExIN4OR435DL1US13JQPOQK8GD5" localSheetId="1" hidden="1">#REF!</definedName>
    <definedName name="BExIN4OR435DL1US13JQPOQK8GD5" hidden="1">#REF!</definedName>
    <definedName name="BExINI6A7H3KSFRFA6UBBDPKW37F" localSheetId="16" hidden="1">#REF!</definedName>
    <definedName name="BExINI6A7H3KSFRFA6UBBDPKW37F" localSheetId="15" hidden="1">#REF!</definedName>
    <definedName name="BExINI6A7H3KSFRFA6UBBDPKW37F" localSheetId="14" hidden="1">#REF!</definedName>
    <definedName name="BExINI6A7H3KSFRFA6UBBDPKW37F" localSheetId="13" hidden="1">#REF!</definedName>
    <definedName name="BExINI6A7H3KSFRFA6UBBDPKW37F" localSheetId="12" hidden="1">#REF!</definedName>
    <definedName name="BExINI6A7H3KSFRFA6UBBDPKW37F" localSheetId="11" hidden="1">#REF!</definedName>
    <definedName name="BExINI6A7H3KSFRFA6UBBDPKW37F" localSheetId="10" hidden="1">#REF!</definedName>
    <definedName name="BExINI6A7H3KSFRFA6UBBDPKW37F" localSheetId="9" hidden="1">#REF!</definedName>
    <definedName name="BExINI6A7H3KSFRFA6UBBDPKW37F" localSheetId="8" hidden="1">#REF!</definedName>
    <definedName name="BExINI6A7H3KSFRFA6UBBDPKW37F" localSheetId="7" hidden="1">#REF!</definedName>
    <definedName name="BExINI6A7H3KSFRFA6UBBDPKW37F" localSheetId="6" hidden="1">#REF!</definedName>
    <definedName name="BExINI6A7H3KSFRFA6UBBDPKW37F" localSheetId="3" hidden="1">#REF!</definedName>
    <definedName name="BExINI6A7H3KSFRFA6UBBDPKW37F" localSheetId="1" hidden="1">#REF!</definedName>
    <definedName name="BExINI6A7H3KSFRFA6UBBDPKW37F" hidden="1">#REF!</definedName>
    <definedName name="BExINIMK8XC3JOBT2EXYFHHH52H0" localSheetId="16" hidden="1">#REF!</definedName>
    <definedName name="BExINIMK8XC3JOBT2EXYFHHH52H0" localSheetId="15" hidden="1">#REF!</definedName>
    <definedName name="BExINIMK8XC3JOBT2EXYFHHH52H0" localSheetId="14" hidden="1">#REF!</definedName>
    <definedName name="BExINIMK8XC3JOBT2EXYFHHH52H0" localSheetId="13" hidden="1">#REF!</definedName>
    <definedName name="BExINIMK8XC3JOBT2EXYFHHH52H0" localSheetId="12" hidden="1">#REF!</definedName>
    <definedName name="BExINIMK8XC3JOBT2EXYFHHH52H0" localSheetId="11" hidden="1">#REF!</definedName>
    <definedName name="BExINIMK8XC3JOBT2EXYFHHH52H0" localSheetId="10" hidden="1">#REF!</definedName>
    <definedName name="BExINIMK8XC3JOBT2EXYFHHH52H0" localSheetId="9" hidden="1">#REF!</definedName>
    <definedName name="BExINIMK8XC3JOBT2EXYFHHH52H0" localSheetId="8" hidden="1">#REF!</definedName>
    <definedName name="BExINIMK8XC3JOBT2EXYFHHH52H0" localSheetId="7" hidden="1">#REF!</definedName>
    <definedName name="BExINIMK8XC3JOBT2EXYFHHH52H0" localSheetId="6" hidden="1">#REF!</definedName>
    <definedName name="BExINIMK8XC3JOBT2EXYFHHH52H0" localSheetId="3" hidden="1">#REF!</definedName>
    <definedName name="BExINIMK8XC3JOBT2EXYFHHH52H0" localSheetId="1" hidden="1">#REF!</definedName>
    <definedName name="BExINIMK8XC3JOBT2EXYFHHH52H0" hidden="1">#REF!</definedName>
    <definedName name="BExINLX401ZKEGWU168DS4JUM2J6" localSheetId="16" hidden="1">#REF!</definedName>
    <definedName name="BExINLX401ZKEGWU168DS4JUM2J6" localSheetId="15" hidden="1">#REF!</definedName>
    <definedName name="BExINLX401ZKEGWU168DS4JUM2J6" localSheetId="14" hidden="1">#REF!</definedName>
    <definedName name="BExINLX401ZKEGWU168DS4JUM2J6" localSheetId="13" hidden="1">#REF!</definedName>
    <definedName name="BExINLX401ZKEGWU168DS4JUM2J6" localSheetId="12" hidden="1">#REF!</definedName>
    <definedName name="BExINLX401ZKEGWU168DS4JUM2J6" localSheetId="11" hidden="1">#REF!</definedName>
    <definedName name="BExINLX401ZKEGWU168DS4JUM2J6" localSheetId="10" hidden="1">#REF!</definedName>
    <definedName name="BExINLX401ZKEGWU168DS4JUM2J6" localSheetId="9" hidden="1">#REF!</definedName>
    <definedName name="BExINLX401ZKEGWU168DS4JUM2J6" localSheetId="8" hidden="1">#REF!</definedName>
    <definedName name="BExINLX401ZKEGWU168DS4JUM2J6" localSheetId="7" hidden="1">#REF!</definedName>
    <definedName name="BExINLX401ZKEGWU168DS4JUM2J6" localSheetId="6" hidden="1">#REF!</definedName>
    <definedName name="BExINLX401ZKEGWU168DS4JUM2J6" localSheetId="3" hidden="1">#REF!</definedName>
    <definedName name="BExINLX401ZKEGWU168DS4JUM2J6" localSheetId="1" hidden="1">#REF!</definedName>
    <definedName name="BExINLX401ZKEGWU168DS4JUM2J6" hidden="1">#REF!</definedName>
    <definedName name="BExINMYYJO1FTV1CZF6O5XCFAMQX" localSheetId="16" hidden="1">#REF!</definedName>
    <definedName name="BExINMYYJO1FTV1CZF6O5XCFAMQX" localSheetId="15" hidden="1">#REF!</definedName>
    <definedName name="BExINMYYJO1FTV1CZF6O5XCFAMQX" localSheetId="14" hidden="1">#REF!</definedName>
    <definedName name="BExINMYYJO1FTV1CZF6O5XCFAMQX" localSheetId="13" hidden="1">#REF!</definedName>
    <definedName name="BExINMYYJO1FTV1CZF6O5XCFAMQX" localSheetId="12" hidden="1">#REF!</definedName>
    <definedName name="BExINMYYJO1FTV1CZF6O5XCFAMQX" localSheetId="11" hidden="1">#REF!</definedName>
    <definedName name="BExINMYYJO1FTV1CZF6O5XCFAMQX" localSheetId="10" hidden="1">#REF!</definedName>
    <definedName name="BExINMYYJO1FTV1CZF6O5XCFAMQX" localSheetId="9" hidden="1">#REF!</definedName>
    <definedName name="BExINMYYJO1FTV1CZF6O5XCFAMQX" localSheetId="8" hidden="1">#REF!</definedName>
    <definedName name="BExINMYYJO1FTV1CZF6O5XCFAMQX" localSheetId="7" hidden="1">#REF!</definedName>
    <definedName name="BExINMYYJO1FTV1CZF6O5XCFAMQX" localSheetId="6" hidden="1">#REF!</definedName>
    <definedName name="BExINMYYJO1FTV1CZF6O5XCFAMQX" localSheetId="3" hidden="1">#REF!</definedName>
    <definedName name="BExINMYYJO1FTV1CZF6O5XCFAMQX" localSheetId="1" hidden="1">#REF!</definedName>
    <definedName name="BExINMYYJO1FTV1CZF6O5XCFAMQX" hidden="1">#REF!</definedName>
    <definedName name="BExINP2H4KI05FRFV5PKZFE00HKO" localSheetId="16" hidden="1">#REF!</definedName>
    <definedName name="BExINP2H4KI05FRFV5PKZFE00HKO" localSheetId="15" hidden="1">#REF!</definedName>
    <definedName name="BExINP2H4KI05FRFV5PKZFE00HKO" localSheetId="14" hidden="1">#REF!</definedName>
    <definedName name="BExINP2H4KI05FRFV5PKZFE00HKO" localSheetId="13" hidden="1">#REF!</definedName>
    <definedName name="BExINP2H4KI05FRFV5PKZFE00HKO" localSheetId="12" hidden="1">#REF!</definedName>
    <definedName name="BExINP2H4KI05FRFV5PKZFE00HKO" localSheetId="11" hidden="1">#REF!</definedName>
    <definedName name="BExINP2H4KI05FRFV5PKZFE00HKO" localSheetId="10" hidden="1">#REF!</definedName>
    <definedName name="BExINP2H4KI05FRFV5PKZFE00HKO" localSheetId="9" hidden="1">#REF!</definedName>
    <definedName name="BExINP2H4KI05FRFV5PKZFE00HKO" localSheetId="8" hidden="1">#REF!</definedName>
    <definedName name="BExINP2H4KI05FRFV5PKZFE00HKO" localSheetId="7" hidden="1">#REF!</definedName>
    <definedName name="BExINP2H4KI05FRFV5PKZFE00HKO" localSheetId="6" hidden="1">#REF!</definedName>
    <definedName name="BExINP2H4KI05FRFV5PKZFE00HKO" localSheetId="3" hidden="1">#REF!</definedName>
    <definedName name="BExINP2H4KI05FRFV5PKZFE00HKO" localSheetId="1" hidden="1">#REF!</definedName>
    <definedName name="BExINP2H4KI05FRFV5PKZFE00HKO" hidden="1">#REF!</definedName>
    <definedName name="BExINPTCEJ9RPDEBJEJH80NATGUQ" localSheetId="16" hidden="1">#REF!</definedName>
    <definedName name="BExINPTCEJ9RPDEBJEJH80NATGUQ" localSheetId="15" hidden="1">#REF!</definedName>
    <definedName name="BExINPTCEJ9RPDEBJEJH80NATGUQ" localSheetId="14" hidden="1">#REF!</definedName>
    <definedName name="BExINPTCEJ9RPDEBJEJH80NATGUQ" localSheetId="13" hidden="1">#REF!</definedName>
    <definedName name="BExINPTCEJ9RPDEBJEJH80NATGUQ" localSheetId="12" hidden="1">#REF!</definedName>
    <definedName name="BExINPTCEJ9RPDEBJEJH80NATGUQ" localSheetId="11" hidden="1">#REF!</definedName>
    <definedName name="BExINPTCEJ9RPDEBJEJH80NATGUQ" localSheetId="10" hidden="1">#REF!</definedName>
    <definedName name="BExINPTCEJ9RPDEBJEJH80NATGUQ" localSheetId="9" hidden="1">#REF!</definedName>
    <definedName name="BExINPTCEJ9RPDEBJEJH80NATGUQ" localSheetId="8" hidden="1">#REF!</definedName>
    <definedName name="BExINPTCEJ9RPDEBJEJH80NATGUQ" localSheetId="7" hidden="1">#REF!</definedName>
    <definedName name="BExINPTCEJ9RPDEBJEJH80NATGUQ" localSheetId="6" hidden="1">#REF!</definedName>
    <definedName name="BExINPTCEJ9RPDEBJEJH80NATGUQ" localSheetId="3" hidden="1">#REF!</definedName>
    <definedName name="BExINPTCEJ9RPDEBJEJH80NATGUQ" localSheetId="1" hidden="1">#REF!</definedName>
    <definedName name="BExINPTCEJ9RPDEBJEJH80NATGUQ" hidden="1">#REF!</definedName>
    <definedName name="BExINWEQMNJ70A6JRXC2LACBX1GX" localSheetId="16" hidden="1">#REF!</definedName>
    <definedName name="BExINWEQMNJ70A6JRXC2LACBX1GX" localSheetId="15" hidden="1">#REF!</definedName>
    <definedName name="BExINWEQMNJ70A6JRXC2LACBX1GX" localSheetId="14" hidden="1">#REF!</definedName>
    <definedName name="BExINWEQMNJ70A6JRXC2LACBX1GX" localSheetId="13" hidden="1">#REF!</definedName>
    <definedName name="BExINWEQMNJ70A6JRXC2LACBX1GX" localSheetId="12" hidden="1">#REF!</definedName>
    <definedName name="BExINWEQMNJ70A6JRXC2LACBX1GX" localSheetId="11" hidden="1">#REF!</definedName>
    <definedName name="BExINWEQMNJ70A6JRXC2LACBX1GX" localSheetId="10" hidden="1">#REF!</definedName>
    <definedName name="BExINWEQMNJ70A6JRXC2LACBX1GX" localSheetId="9" hidden="1">#REF!</definedName>
    <definedName name="BExINWEQMNJ70A6JRXC2LACBX1GX" localSheetId="8" hidden="1">#REF!</definedName>
    <definedName name="BExINWEQMNJ70A6JRXC2LACBX1GX" localSheetId="7" hidden="1">#REF!</definedName>
    <definedName name="BExINWEQMNJ70A6JRXC2LACBX1GX" localSheetId="6" hidden="1">#REF!</definedName>
    <definedName name="BExINWEQMNJ70A6JRXC2LACBX1GX" localSheetId="3" hidden="1">#REF!</definedName>
    <definedName name="BExINWEQMNJ70A6JRXC2LACBX1GX" localSheetId="1" hidden="1">#REF!</definedName>
    <definedName name="BExINWEQMNJ70A6JRXC2LACBX1GX" hidden="1">#REF!</definedName>
    <definedName name="BExINZELVWYGU876QUUZCIMXPBQC" localSheetId="16" hidden="1">#REF!</definedName>
    <definedName name="BExINZELVWYGU876QUUZCIMXPBQC" localSheetId="15" hidden="1">#REF!</definedName>
    <definedName name="BExINZELVWYGU876QUUZCIMXPBQC" localSheetId="14" hidden="1">#REF!</definedName>
    <definedName name="BExINZELVWYGU876QUUZCIMXPBQC" localSheetId="13" hidden="1">#REF!</definedName>
    <definedName name="BExINZELVWYGU876QUUZCIMXPBQC" localSheetId="12" hidden="1">#REF!</definedName>
    <definedName name="BExINZELVWYGU876QUUZCIMXPBQC" localSheetId="11" hidden="1">#REF!</definedName>
    <definedName name="BExINZELVWYGU876QUUZCIMXPBQC" localSheetId="10" hidden="1">#REF!</definedName>
    <definedName name="BExINZELVWYGU876QUUZCIMXPBQC" localSheetId="9" hidden="1">#REF!</definedName>
    <definedName name="BExINZELVWYGU876QUUZCIMXPBQC" localSheetId="8" hidden="1">#REF!</definedName>
    <definedName name="BExINZELVWYGU876QUUZCIMXPBQC" localSheetId="7" hidden="1">#REF!</definedName>
    <definedName name="BExINZELVWYGU876QUUZCIMXPBQC" localSheetId="6" hidden="1">#REF!</definedName>
    <definedName name="BExINZELVWYGU876QUUZCIMXPBQC" localSheetId="3" hidden="1">#REF!</definedName>
    <definedName name="BExINZELVWYGU876QUUZCIMXPBQC" localSheetId="1" hidden="1">#REF!</definedName>
    <definedName name="BExINZELVWYGU876QUUZCIMXPBQC" hidden="1">#REF!</definedName>
    <definedName name="BExIO9QZ59ZHRA8SX6QICH2AY8A2" localSheetId="16" hidden="1">#REF!</definedName>
    <definedName name="BExIO9QZ59ZHRA8SX6QICH2AY8A2" localSheetId="15" hidden="1">#REF!</definedName>
    <definedName name="BExIO9QZ59ZHRA8SX6QICH2AY8A2" localSheetId="14" hidden="1">#REF!</definedName>
    <definedName name="BExIO9QZ59ZHRA8SX6QICH2AY8A2" localSheetId="13" hidden="1">#REF!</definedName>
    <definedName name="BExIO9QZ59ZHRA8SX6QICH2AY8A2" localSheetId="12" hidden="1">#REF!</definedName>
    <definedName name="BExIO9QZ59ZHRA8SX6QICH2AY8A2" localSheetId="11" hidden="1">#REF!</definedName>
    <definedName name="BExIO9QZ59ZHRA8SX6QICH2AY8A2" localSheetId="10" hidden="1">#REF!</definedName>
    <definedName name="BExIO9QZ59ZHRA8SX6QICH2AY8A2" localSheetId="9" hidden="1">#REF!</definedName>
    <definedName name="BExIO9QZ59ZHRA8SX6QICH2AY8A2" localSheetId="8" hidden="1">#REF!</definedName>
    <definedName name="BExIO9QZ59ZHRA8SX6QICH2AY8A2" localSheetId="7" hidden="1">#REF!</definedName>
    <definedName name="BExIO9QZ59ZHRA8SX6QICH2AY8A2" localSheetId="6" hidden="1">#REF!</definedName>
    <definedName name="BExIO9QZ59ZHRA8SX6QICH2AY8A2" localSheetId="3" hidden="1">#REF!</definedName>
    <definedName name="BExIO9QZ59ZHRA8SX6QICH2AY8A2" localSheetId="1" hidden="1">#REF!</definedName>
    <definedName name="BExIO9QZ59ZHRA8SX6QICH2AY8A2" hidden="1">#REF!</definedName>
    <definedName name="BExIOAHV525SMMGFDJFE7456JPBD" localSheetId="16" hidden="1">#REF!</definedName>
    <definedName name="BExIOAHV525SMMGFDJFE7456JPBD" localSheetId="15" hidden="1">#REF!</definedName>
    <definedName name="BExIOAHV525SMMGFDJFE7456JPBD" localSheetId="14" hidden="1">#REF!</definedName>
    <definedName name="BExIOAHV525SMMGFDJFE7456JPBD" localSheetId="13" hidden="1">#REF!</definedName>
    <definedName name="BExIOAHV525SMMGFDJFE7456JPBD" localSheetId="12" hidden="1">#REF!</definedName>
    <definedName name="BExIOAHV525SMMGFDJFE7456JPBD" localSheetId="11" hidden="1">#REF!</definedName>
    <definedName name="BExIOAHV525SMMGFDJFE7456JPBD" localSheetId="10" hidden="1">#REF!</definedName>
    <definedName name="BExIOAHV525SMMGFDJFE7456JPBD" localSheetId="9" hidden="1">#REF!</definedName>
    <definedName name="BExIOAHV525SMMGFDJFE7456JPBD" localSheetId="8" hidden="1">#REF!</definedName>
    <definedName name="BExIOAHV525SMMGFDJFE7456JPBD" localSheetId="7" hidden="1">#REF!</definedName>
    <definedName name="BExIOAHV525SMMGFDJFE7456JPBD" localSheetId="6" hidden="1">#REF!</definedName>
    <definedName name="BExIOAHV525SMMGFDJFE7456JPBD" localSheetId="3" hidden="1">#REF!</definedName>
    <definedName name="BExIOAHV525SMMGFDJFE7456JPBD" localSheetId="1" hidden="1">#REF!</definedName>
    <definedName name="BExIOAHV525SMMGFDJFE7456JPBD" hidden="1">#REF!</definedName>
    <definedName name="BExIOCQUQHKUU1KONGSDOLQTQEIC" localSheetId="16" hidden="1">#REF!</definedName>
    <definedName name="BExIOCQUQHKUU1KONGSDOLQTQEIC" localSheetId="15" hidden="1">#REF!</definedName>
    <definedName name="BExIOCQUQHKUU1KONGSDOLQTQEIC" localSheetId="14" hidden="1">#REF!</definedName>
    <definedName name="BExIOCQUQHKUU1KONGSDOLQTQEIC" localSheetId="13" hidden="1">#REF!</definedName>
    <definedName name="BExIOCQUQHKUU1KONGSDOLQTQEIC" localSheetId="12" hidden="1">#REF!</definedName>
    <definedName name="BExIOCQUQHKUU1KONGSDOLQTQEIC" localSheetId="11" hidden="1">#REF!</definedName>
    <definedName name="BExIOCQUQHKUU1KONGSDOLQTQEIC" localSheetId="10" hidden="1">#REF!</definedName>
    <definedName name="BExIOCQUQHKUU1KONGSDOLQTQEIC" localSheetId="9" hidden="1">#REF!</definedName>
    <definedName name="BExIOCQUQHKUU1KONGSDOLQTQEIC" localSheetId="8" hidden="1">#REF!</definedName>
    <definedName name="BExIOCQUQHKUU1KONGSDOLQTQEIC" localSheetId="7" hidden="1">#REF!</definedName>
    <definedName name="BExIOCQUQHKUU1KONGSDOLQTQEIC" localSheetId="6" hidden="1">#REF!</definedName>
    <definedName name="BExIOCQUQHKUU1KONGSDOLQTQEIC" localSheetId="3" hidden="1">#REF!</definedName>
    <definedName name="BExIOCQUQHKUU1KONGSDOLQTQEIC" localSheetId="1" hidden="1">#REF!</definedName>
    <definedName name="BExIOCQUQHKUU1KONGSDOLQTQEIC" hidden="1">#REF!</definedName>
    <definedName name="BExIOFAGCDQQKALMX3V0KU94KUQO" localSheetId="16" hidden="1">#REF!</definedName>
    <definedName name="BExIOFAGCDQQKALMX3V0KU94KUQO" localSheetId="15" hidden="1">#REF!</definedName>
    <definedName name="BExIOFAGCDQQKALMX3V0KU94KUQO" localSheetId="14" hidden="1">#REF!</definedName>
    <definedName name="BExIOFAGCDQQKALMX3V0KU94KUQO" localSheetId="13" hidden="1">#REF!</definedName>
    <definedName name="BExIOFAGCDQQKALMX3V0KU94KUQO" localSheetId="12" hidden="1">#REF!</definedName>
    <definedName name="BExIOFAGCDQQKALMX3V0KU94KUQO" localSheetId="11" hidden="1">#REF!</definedName>
    <definedName name="BExIOFAGCDQQKALMX3V0KU94KUQO" localSheetId="10" hidden="1">#REF!</definedName>
    <definedName name="BExIOFAGCDQQKALMX3V0KU94KUQO" localSheetId="9" hidden="1">#REF!</definedName>
    <definedName name="BExIOFAGCDQQKALMX3V0KU94KUQO" localSheetId="8" hidden="1">#REF!</definedName>
    <definedName name="BExIOFAGCDQQKALMX3V0KU94KUQO" localSheetId="7" hidden="1">#REF!</definedName>
    <definedName name="BExIOFAGCDQQKALMX3V0KU94KUQO" localSheetId="6" hidden="1">#REF!</definedName>
    <definedName name="BExIOFAGCDQQKALMX3V0KU94KUQO" localSheetId="3" hidden="1">#REF!</definedName>
    <definedName name="BExIOFAGCDQQKALMX3V0KU94KUQO" localSheetId="1" hidden="1">#REF!</definedName>
    <definedName name="BExIOFAGCDQQKALMX3V0KU94KUQO" hidden="1">#REF!</definedName>
    <definedName name="BExIOFL8Y5O61VLKTB4H20IJNWS1" localSheetId="16" hidden="1">#REF!</definedName>
    <definedName name="BExIOFL8Y5O61VLKTB4H20IJNWS1" localSheetId="15" hidden="1">#REF!</definedName>
    <definedName name="BExIOFL8Y5O61VLKTB4H20IJNWS1" localSheetId="14" hidden="1">#REF!</definedName>
    <definedName name="BExIOFL8Y5O61VLKTB4H20IJNWS1" localSheetId="13" hidden="1">#REF!</definedName>
    <definedName name="BExIOFL8Y5O61VLKTB4H20IJNWS1" localSheetId="12" hidden="1">#REF!</definedName>
    <definedName name="BExIOFL8Y5O61VLKTB4H20IJNWS1" localSheetId="11" hidden="1">#REF!</definedName>
    <definedName name="BExIOFL8Y5O61VLKTB4H20IJNWS1" localSheetId="10" hidden="1">#REF!</definedName>
    <definedName name="BExIOFL8Y5O61VLKTB4H20IJNWS1" localSheetId="9" hidden="1">#REF!</definedName>
    <definedName name="BExIOFL8Y5O61VLKTB4H20IJNWS1" localSheetId="8" hidden="1">#REF!</definedName>
    <definedName name="BExIOFL8Y5O61VLKTB4H20IJNWS1" localSheetId="7" hidden="1">#REF!</definedName>
    <definedName name="BExIOFL8Y5O61VLKTB4H20IJNWS1" localSheetId="6" hidden="1">#REF!</definedName>
    <definedName name="BExIOFL8Y5O61VLKTB4H20IJNWS1" localSheetId="3" hidden="1">#REF!</definedName>
    <definedName name="BExIOFL8Y5O61VLKTB4H20IJNWS1" localSheetId="1" hidden="1">#REF!</definedName>
    <definedName name="BExIOFL8Y5O61VLKTB4H20IJNWS1" hidden="1">#REF!</definedName>
    <definedName name="BExIOMBXRW5NS4ZPYX9G5QREZ5J6" localSheetId="16" hidden="1">#REF!</definedName>
    <definedName name="BExIOMBXRW5NS4ZPYX9G5QREZ5J6" localSheetId="15" hidden="1">#REF!</definedName>
    <definedName name="BExIOMBXRW5NS4ZPYX9G5QREZ5J6" localSheetId="14" hidden="1">#REF!</definedName>
    <definedName name="BExIOMBXRW5NS4ZPYX9G5QREZ5J6" localSheetId="13" hidden="1">#REF!</definedName>
    <definedName name="BExIOMBXRW5NS4ZPYX9G5QREZ5J6" localSheetId="12" hidden="1">#REF!</definedName>
    <definedName name="BExIOMBXRW5NS4ZPYX9G5QREZ5J6" localSheetId="11" hidden="1">#REF!</definedName>
    <definedName name="BExIOMBXRW5NS4ZPYX9G5QREZ5J6" localSheetId="10" hidden="1">#REF!</definedName>
    <definedName name="BExIOMBXRW5NS4ZPYX9G5QREZ5J6" localSheetId="9" hidden="1">#REF!</definedName>
    <definedName name="BExIOMBXRW5NS4ZPYX9G5QREZ5J6" localSheetId="8" hidden="1">#REF!</definedName>
    <definedName name="BExIOMBXRW5NS4ZPYX9G5QREZ5J6" localSheetId="7" hidden="1">#REF!</definedName>
    <definedName name="BExIOMBXRW5NS4ZPYX9G5QREZ5J6" localSheetId="6" hidden="1">#REF!</definedName>
    <definedName name="BExIOMBXRW5NS4ZPYX9G5QREZ5J6" localSheetId="3" hidden="1">#REF!</definedName>
    <definedName name="BExIOMBXRW5NS4ZPYX9G5QREZ5J6" localSheetId="1" hidden="1">#REF!</definedName>
    <definedName name="BExIOMBXRW5NS4ZPYX9G5QREZ5J6" hidden="1">#REF!</definedName>
    <definedName name="BExIORA3GK78T7C7SNBJJUONJ0LS" localSheetId="16" hidden="1">#REF!</definedName>
    <definedName name="BExIORA3GK78T7C7SNBJJUONJ0LS" localSheetId="15" hidden="1">#REF!</definedName>
    <definedName name="BExIORA3GK78T7C7SNBJJUONJ0LS" localSheetId="14" hidden="1">#REF!</definedName>
    <definedName name="BExIORA3GK78T7C7SNBJJUONJ0LS" localSheetId="13" hidden="1">#REF!</definedName>
    <definedName name="BExIORA3GK78T7C7SNBJJUONJ0LS" localSheetId="12" hidden="1">#REF!</definedName>
    <definedName name="BExIORA3GK78T7C7SNBJJUONJ0LS" localSheetId="11" hidden="1">#REF!</definedName>
    <definedName name="BExIORA3GK78T7C7SNBJJUONJ0LS" localSheetId="10" hidden="1">#REF!</definedName>
    <definedName name="BExIORA3GK78T7C7SNBJJUONJ0LS" localSheetId="9" hidden="1">#REF!</definedName>
    <definedName name="BExIORA3GK78T7C7SNBJJUONJ0LS" localSheetId="8" hidden="1">#REF!</definedName>
    <definedName name="BExIORA3GK78T7C7SNBJJUONJ0LS" localSheetId="7" hidden="1">#REF!</definedName>
    <definedName name="BExIORA3GK78T7C7SNBJJUONJ0LS" localSheetId="6" hidden="1">#REF!</definedName>
    <definedName name="BExIORA3GK78T7C7SNBJJUONJ0LS" localSheetId="3" hidden="1">#REF!</definedName>
    <definedName name="BExIORA3GK78T7C7SNBJJUONJ0LS" localSheetId="1" hidden="1">#REF!</definedName>
    <definedName name="BExIORA3GK78T7C7SNBJJUONJ0LS" hidden="1">#REF!</definedName>
    <definedName name="BExIORFDXP4AVIEBLSTZ8ETSXMNM" localSheetId="16" hidden="1">#REF!</definedName>
    <definedName name="BExIORFDXP4AVIEBLSTZ8ETSXMNM" localSheetId="15" hidden="1">#REF!</definedName>
    <definedName name="BExIORFDXP4AVIEBLSTZ8ETSXMNM" localSheetId="14" hidden="1">#REF!</definedName>
    <definedName name="BExIORFDXP4AVIEBLSTZ8ETSXMNM" localSheetId="13" hidden="1">#REF!</definedName>
    <definedName name="BExIORFDXP4AVIEBLSTZ8ETSXMNM" localSheetId="12" hidden="1">#REF!</definedName>
    <definedName name="BExIORFDXP4AVIEBLSTZ8ETSXMNM" localSheetId="11" hidden="1">#REF!</definedName>
    <definedName name="BExIORFDXP4AVIEBLSTZ8ETSXMNM" localSheetId="10" hidden="1">#REF!</definedName>
    <definedName name="BExIORFDXP4AVIEBLSTZ8ETSXMNM" localSheetId="9" hidden="1">#REF!</definedName>
    <definedName name="BExIORFDXP4AVIEBLSTZ8ETSXMNM" localSheetId="8" hidden="1">#REF!</definedName>
    <definedName name="BExIORFDXP4AVIEBLSTZ8ETSXMNM" localSheetId="7" hidden="1">#REF!</definedName>
    <definedName name="BExIORFDXP4AVIEBLSTZ8ETSXMNM" localSheetId="6" hidden="1">#REF!</definedName>
    <definedName name="BExIORFDXP4AVIEBLSTZ8ETSXMNM" localSheetId="3" hidden="1">#REF!</definedName>
    <definedName name="BExIORFDXP4AVIEBLSTZ8ETSXMNM" localSheetId="1" hidden="1">#REF!</definedName>
    <definedName name="BExIORFDXP4AVIEBLSTZ8ETSXMNM" hidden="1">#REF!</definedName>
    <definedName name="BExIOTZ5EFZ2NASVQ05RH15HRSW6" localSheetId="16" hidden="1">#REF!</definedName>
    <definedName name="BExIOTZ5EFZ2NASVQ05RH15HRSW6" localSheetId="15" hidden="1">#REF!</definedName>
    <definedName name="BExIOTZ5EFZ2NASVQ05RH15HRSW6" localSheetId="14" hidden="1">#REF!</definedName>
    <definedName name="BExIOTZ5EFZ2NASVQ05RH15HRSW6" localSheetId="13" hidden="1">#REF!</definedName>
    <definedName name="BExIOTZ5EFZ2NASVQ05RH15HRSW6" localSheetId="12" hidden="1">#REF!</definedName>
    <definedName name="BExIOTZ5EFZ2NASVQ05RH15HRSW6" localSheetId="11" hidden="1">#REF!</definedName>
    <definedName name="BExIOTZ5EFZ2NASVQ05RH15HRSW6" localSheetId="10" hidden="1">#REF!</definedName>
    <definedName name="BExIOTZ5EFZ2NASVQ05RH15HRSW6" localSheetId="9" hidden="1">#REF!</definedName>
    <definedName name="BExIOTZ5EFZ2NASVQ05RH15HRSW6" localSheetId="8" hidden="1">#REF!</definedName>
    <definedName name="BExIOTZ5EFZ2NASVQ05RH15HRSW6" localSheetId="7" hidden="1">#REF!</definedName>
    <definedName name="BExIOTZ5EFZ2NASVQ05RH15HRSW6" localSheetId="6" hidden="1">#REF!</definedName>
    <definedName name="BExIOTZ5EFZ2NASVQ05RH15HRSW6" localSheetId="3" hidden="1">#REF!</definedName>
    <definedName name="BExIOTZ5EFZ2NASVQ05RH15HRSW6" localSheetId="1" hidden="1">#REF!</definedName>
    <definedName name="BExIOTZ5EFZ2NASVQ05RH15HRSW6" hidden="1">#REF!</definedName>
    <definedName name="BExIP8YNN6UUE1GZ223SWH7DLGKO" localSheetId="16" hidden="1">#REF!</definedName>
    <definedName name="BExIP8YNN6UUE1GZ223SWH7DLGKO" localSheetId="15" hidden="1">#REF!</definedName>
    <definedName name="BExIP8YNN6UUE1GZ223SWH7DLGKO" localSheetId="14" hidden="1">#REF!</definedName>
    <definedName name="BExIP8YNN6UUE1GZ223SWH7DLGKO" localSheetId="13" hidden="1">#REF!</definedName>
    <definedName name="BExIP8YNN6UUE1GZ223SWH7DLGKO" localSheetId="12" hidden="1">#REF!</definedName>
    <definedName name="BExIP8YNN6UUE1GZ223SWH7DLGKO" localSheetId="11" hidden="1">#REF!</definedName>
    <definedName name="BExIP8YNN6UUE1GZ223SWH7DLGKO" localSheetId="10" hidden="1">#REF!</definedName>
    <definedName name="BExIP8YNN6UUE1GZ223SWH7DLGKO" localSheetId="9" hidden="1">#REF!</definedName>
    <definedName name="BExIP8YNN6UUE1GZ223SWH7DLGKO" localSheetId="8" hidden="1">#REF!</definedName>
    <definedName name="BExIP8YNN6UUE1GZ223SWH7DLGKO" localSheetId="7" hidden="1">#REF!</definedName>
    <definedName name="BExIP8YNN6UUE1GZ223SWH7DLGKO" localSheetId="6" hidden="1">#REF!</definedName>
    <definedName name="BExIP8YNN6UUE1GZ223SWH7DLGKO" localSheetId="3" hidden="1">#REF!</definedName>
    <definedName name="BExIP8YNN6UUE1GZ223SWH7DLGKO" localSheetId="1" hidden="1">#REF!</definedName>
    <definedName name="BExIP8YNN6UUE1GZ223SWH7DLGKO" hidden="1">#REF!</definedName>
    <definedName name="BExIPAB4AOL592OJCC1CFAXTLF1A" localSheetId="16" hidden="1">#REF!</definedName>
    <definedName name="BExIPAB4AOL592OJCC1CFAXTLF1A" localSheetId="15" hidden="1">#REF!</definedName>
    <definedName name="BExIPAB4AOL592OJCC1CFAXTLF1A" localSheetId="14" hidden="1">#REF!</definedName>
    <definedName name="BExIPAB4AOL592OJCC1CFAXTLF1A" localSheetId="13" hidden="1">#REF!</definedName>
    <definedName name="BExIPAB4AOL592OJCC1CFAXTLF1A" localSheetId="12" hidden="1">#REF!</definedName>
    <definedName name="BExIPAB4AOL592OJCC1CFAXTLF1A" localSheetId="11" hidden="1">#REF!</definedName>
    <definedName name="BExIPAB4AOL592OJCC1CFAXTLF1A" localSheetId="10" hidden="1">#REF!</definedName>
    <definedName name="BExIPAB4AOL592OJCC1CFAXTLF1A" localSheetId="9" hidden="1">#REF!</definedName>
    <definedName name="BExIPAB4AOL592OJCC1CFAXTLF1A" localSheetId="8" hidden="1">#REF!</definedName>
    <definedName name="BExIPAB4AOL592OJCC1CFAXTLF1A" localSheetId="7" hidden="1">#REF!</definedName>
    <definedName name="BExIPAB4AOL592OJCC1CFAXTLF1A" localSheetId="6" hidden="1">#REF!</definedName>
    <definedName name="BExIPAB4AOL592OJCC1CFAXTLF1A" localSheetId="3" hidden="1">#REF!</definedName>
    <definedName name="BExIPAB4AOL592OJCC1CFAXTLF1A" localSheetId="1" hidden="1">#REF!</definedName>
    <definedName name="BExIPAB4AOL592OJCC1CFAXTLF1A" hidden="1">#REF!</definedName>
    <definedName name="BExIPB25DKX4S2ZCKQN7KWSC3JBF" localSheetId="16" hidden="1">#REF!</definedName>
    <definedName name="BExIPB25DKX4S2ZCKQN7KWSC3JBF" localSheetId="15" hidden="1">#REF!</definedName>
    <definedName name="BExIPB25DKX4S2ZCKQN7KWSC3JBF" localSheetId="14" hidden="1">#REF!</definedName>
    <definedName name="BExIPB25DKX4S2ZCKQN7KWSC3JBF" localSheetId="13" hidden="1">#REF!</definedName>
    <definedName name="BExIPB25DKX4S2ZCKQN7KWSC3JBF" localSheetId="12" hidden="1">#REF!</definedName>
    <definedName name="BExIPB25DKX4S2ZCKQN7KWSC3JBF" localSheetId="11" hidden="1">#REF!</definedName>
    <definedName name="BExIPB25DKX4S2ZCKQN7KWSC3JBF" localSheetId="10" hidden="1">#REF!</definedName>
    <definedName name="BExIPB25DKX4S2ZCKQN7KWSC3JBF" localSheetId="9" hidden="1">#REF!</definedName>
    <definedName name="BExIPB25DKX4S2ZCKQN7KWSC3JBF" localSheetId="8" hidden="1">#REF!</definedName>
    <definedName name="BExIPB25DKX4S2ZCKQN7KWSC3JBF" localSheetId="7" hidden="1">#REF!</definedName>
    <definedName name="BExIPB25DKX4S2ZCKQN7KWSC3JBF" localSheetId="6" hidden="1">#REF!</definedName>
    <definedName name="BExIPB25DKX4S2ZCKQN7KWSC3JBF" localSheetId="3" hidden="1">#REF!</definedName>
    <definedName name="BExIPB25DKX4S2ZCKQN7KWSC3JBF" localSheetId="1" hidden="1">#REF!</definedName>
    <definedName name="BExIPB25DKX4S2ZCKQN7KWSC3JBF" hidden="1">#REF!</definedName>
    <definedName name="BExIPCUX4I4S2N50TLMMLALYLH9S" localSheetId="16" hidden="1">#REF!</definedName>
    <definedName name="BExIPCUX4I4S2N50TLMMLALYLH9S" localSheetId="15" hidden="1">#REF!</definedName>
    <definedName name="BExIPCUX4I4S2N50TLMMLALYLH9S" localSheetId="14" hidden="1">#REF!</definedName>
    <definedName name="BExIPCUX4I4S2N50TLMMLALYLH9S" localSheetId="13" hidden="1">#REF!</definedName>
    <definedName name="BExIPCUX4I4S2N50TLMMLALYLH9S" localSheetId="12" hidden="1">#REF!</definedName>
    <definedName name="BExIPCUX4I4S2N50TLMMLALYLH9S" localSheetId="11" hidden="1">#REF!</definedName>
    <definedName name="BExIPCUX4I4S2N50TLMMLALYLH9S" localSheetId="10" hidden="1">#REF!</definedName>
    <definedName name="BExIPCUX4I4S2N50TLMMLALYLH9S" localSheetId="9" hidden="1">#REF!</definedName>
    <definedName name="BExIPCUX4I4S2N50TLMMLALYLH9S" localSheetId="8" hidden="1">#REF!</definedName>
    <definedName name="BExIPCUX4I4S2N50TLMMLALYLH9S" localSheetId="7" hidden="1">#REF!</definedName>
    <definedName name="BExIPCUX4I4S2N50TLMMLALYLH9S" localSheetId="6" hidden="1">#REF!</definedName>
    <definedName name="BExIPCUX4I4S2N50TLMMLALYLH9S" localSheetId="3" hidden="1">#REF!</definedName>
    <definedName name="BExIPCUX4I4S2N50TLMMLALYLH9S" localSheetId="1" hidden="1">#REF!</definedName>
    <definedName name="BExIPCUX4I4S2N50TLMMLALYLH9S" hidden="1">#REF!</definedName>
    <definedName name="BExIPDLT8JYAMGE5HTN4D1YHZF3V" localSheetId="16" hidden="1">#REF!</definedName>
    <definedName name="BExIPDLT8JYAMGE5HTN4D1YHZF3V" localSheetId="15" hidden="1">#REF!</definedName>
    <definedName name="BExIPDLT8JYAMGE5HTN4D1YHZF3V" localSheetId="14" hidden="1">#REF!</definedName>
    <definedName name="BExIPDLT8JYAMGE5HTN4D1YHZF3V" localSheetId="13" hidden="1">#REF!</definedName>
    <definedName name="BExIPDLT8JYAMGE5HTN4D1YHZF3V" localSheetId="12" hidden="1">#REF!</definedName>
    <definedName name="BExIPDLT8JYAMGE5HTN4D1YHZF3V" localSheetId="11" hidden="1">#REF!</definedName>
    <definedName name="BExIPDLT8JYAMGE5HTN4D1YHZF3V" localSheetId="10" hidden="1">#REF!</definedName>
    <definedName name="BExIPDLT8JYAMGE5HTN4D1YHZF3V" localSheetId="9" hidden="1">#REF!</definedName>
    <definedName name="BExIPDLT8JYAMGE5HTN4D1YHZF3V" localSheetId="8" hidden="1">#REF!</definedName>
    <definedName name="BExIPDLT8JYAMGE5HTN4D1YHZF3V" localSheetId="7" hidden="1">#REF!</definedName>
    <definedName name="BExIPDLT8JYAMGE5HTN4D1YHZF3V" localSheetId="6" hidden="1">#REF!</definedName>
    <definedName name="BExIPDLT8JYAMGE5HTN4D1YHZF3V" localSheetId="3" hidden="1">#REF!</definedName>
    <definedName name="BExIPDLT8JYAMGE5HTN4D1YHZF3V" localSheetId="1" hidden="1">#REF!</definedName>
    <definedName name="BExIPDLT8JYAMGE5HTN4D1YHZF3V" hidden="1">#REF!</definedName>
    <definedName name="BExIPG040Q08EWIWL6CAVR3GRI43" localSheetId="16" hidden="1">#REF!</definedName>
    <definedName name="BExIPG040Q08EWIWL6CAVR3GRI43" localSheetId="15" hidden="1">#REF!</definedName>
    <definedName name="BExIPG040Q08EWIWL6CAVR3GRI43" localSheetId="14" hidden="1">#REF!</definedName>
    <definedName name="BExIPG040Q08EWIWL6CAVR3GRI43" localSheetId="13" hidden="1">#REF!</definedName>
    <definedName name="BExIPG040Q08EWIWL6CAVR3GRI43" localSheetId="12" hidden="1">#REF!</definedName>
    <definedName name="BExIPG040Q08EWIWL6CAVR3GRI43" localSheetId="11" hidden="1">#REF!</definedName>
    <definedName name="BExIPG040Q08EWIWL6CAVR3GRI43" localSheetId="10" hidden="1">#REF!</definedName>
    <definedName name="BExIPG040Q08EWIWL6CAVR3GRI43" localSheetId="9" hidden="1">#REF!</definedName>
    <definedName name="BExIPG040Q08EWIWL6CAVR3GRI43" localSheetId="8" hidden="1">#REF!</definedName>
    <definedName name="BExIPG040Q08EWIWL6CAVR3GRI43" localSheetId="7" hidden="1">#REF!</definedName>
    <definedName name="BExIPG040Q08EWIWL6CAVR3GRI43" localSheetId="6" hidden="1">#REF!</definedName>
    <definedName name="BExIPG040Q08EWIWL6CAVR3GRI43" localSheetId="3" hidden="1">#REF!</definedName>
    <definedName name="BExIPG040Q08EWIWL6CAVR3GRI43" localSheetId="1" hidden="1">#REF!</definedName>
    <definedName name="BExIPG040Q08EWIWL6CAVR3GRI43" hidden="1">#REF!</definedName>
    <definedName name="BExIPKNFUDPDKOSH5GHDVNA8D66S" localSheetId="16" hidden="1">#REF!</definedName>
    <definedName name="BExIPKNFUDPDKOSH5GHDVNA8D66S" localSheetId="15" hidden="1">#REF!</definedName>
    <definedName name="BExIPKNFUDPDKOSH5GHDVNA8D66S" localSheetId="14" hidden="1">#REF!</definedName>
    <definedName name="BExIPKNFUDPDKOSH5GHDVNA8D66S" localSheetId="13" hidden="1">#REF!</definedName>
    <definedName name="BExIPKNFUDPDKOSH5GHDVNA8D66S" localSheetId="12" hidden="1">#REF!</definedName>
    <definedName name="BExIPKNFUDPDKOSH5GHDVNA8D66S" localSheetId="11" hidden="1">#REF!</definedName>
    <definedName name="BExIPKNFUDPDKOSH5GHDVNA8D66S" localSheetId="10" hidden="1">#REF!</definedName>
    <definedName name="BExIPKNFUDPDKOSH5GHDVNA8D66S" localSheetId="9" hidden="1">#REF!</definedName>
    <definedName name="BExIPKNFUDPDKOSH5GHDVNA8D66S" localSheetId="8" hidden="1">#REF!</definedName>
    <definedName name="BExIPKNFUDPDKOSH5GHDVNA8D66S" localSheetId="7" hidden="1">#REF!</definedName>
    <definedName name="BExIPKNFUDPDKOSH5GHDVNA8D66S" localSheetId="6" hidden="1">#REF!</definedName>
    <definedName name="BExIPKNFUDPDKOSH5GHDVNA8D66S" localSheetId="3" hidden="1">#REF!</definedName>
    <definedName name="BExIPKNFUDPDKOSH5GHDVNA8D66S" localSheetId="1" hidden="1">#REF!</definedName>
    <definedName name="BExIPKNFUDPDKOSH5GHDVNA8D66S" hidden="1">#REF!</definedName>
    <definedName name="BExIPVL5VEVK9Q7AYB7EC2VZWBEZ" localSheetId="16" hidden="1">#REF!</definedName>
    <definedName name="BExIPVL5VEVK9Q7AYB7EC2VZWBEZ" localSheetId="15" hidden="1">#REF!</definedName>
    <definedName name="BExIPVL5VEVK9Q7AYB7EC2VZWBEZ" localSheetId="14" hidden="1">#REF!</definedName>
    <definedName name="BExIPVL5VEVK9Q7AYB7EC2VZWBEZ" localSheetId="13" hidden="1">#REF!</definedName>
    <definedName name="BExIPVL5VEVK9Q7AYB7EC2VZWBEZ" localSheetId="12" hidden="1">#REF!</definedName>
    <definedName name="BExIPVL5VEVK9Q7AYB7EC2VZWBEZ" localSheetId="11" hidden="1">#REF!</definedName>
    <definedName name="BExIPVL5VEVK9Q7AYB7EC2VZWBEZ" localSheetId="10" hidden="1">#REF!</definedName>
    <definedName name="BExIPVL5VEVK9Q7AYB7EC2VZWBEZ" localSheetId="9" hidden="1">#REF!</definedName>
    <definedName name="BExIPVL5VEVK9Q7AYB7EC2VZWBEZ" localSheetId="8" hidden="1">#REF!</definedName>
    <definedName name="BExIPVL5VEVK9Q7AYB7EC2VZWBEZ" localSheetId="7" hidden="1">#REF!</definedName>
    <definedName name="BExIPVL5VEVK9Q7AYB7EC2VZWBEZ" localSheetId="6" hidden="1">#REF!</definedName>
    <definedName name="BExIPVL5VEVK9Q7AYB7EC2VZWBEZ" localSheetId="3" hidden="1">#REF!</definedName>
    <definedName name="BExIPVL5VEVK9Q7AYB7EC2VZWBEZ" localSheetId="1" hidden="1">#REF!</definedName>
    <definedName name="BExIPVL5VEVK9Q7AYB7EC2VZWBEZ" hidden="1">#REF!</definedName>
    <definedName name="BExIQ1VS9A2FHVD9TUHKG9K8EVVP" localSheetId="16" hidden="1">#REF!</definedName>
    <definedName name="BExIQ1VS9A2FHVD9TUHKG9K8EVVP" localSheetId="15" hidden="1">#REF!</definedName>
    <definedName name="BExIQ1VS9A2FHVD9TUHKG9K8EVVP" localSheetId="14" hidden="1">#REF!</definedName>
    <definedName name="BExIQ1VS9A2FHVD9TUHKG9K8EVVP" localSheetId="13" hidden="1">#REF!</definedName>
    <definedName name="BExIQ1VS9A2FHVD9TUHKG9K8EVVP" localSheetId="12" hidden="1">#REF!</definedName>
    <definedName name="BExIQ1VS9A2FHVD9TUHKG9K8EVVP" localSheetId="11" hidden="1">#REF!</definedName>
    <definedName name="BExIQ1VS9A2FHVD9TUHKG9K8EVVP" localSheetId="10" hidden="1">#REF!</definedName>
    <definedName name="BExIQ1VS9A2FHVD9TUHKG9K8EVVP" localSheetId="9" hidden="1">#REF!</definedName>
    <definedName name="BExIQ1VS9A2FHVD9TUHKG9K8EVVP" localSheetId="8" hidden="1">#REF!</definedName>
    <definedName name="BExIQ1VS9A2FHVD9TUHKG9K8EVVP" localSheetId="7" hidden="1">#REF!</definedName>
    <definedName name="BExIQ1VS9A2FHVD9TUHKG9K8EVVP" localSheetId="6" hidden="1">#REF!</definedName>
    <definedName name="BExIQ1VS9A2FHVD9TUHKG9K8EVVP" localSheetId="3" hidden="1">#REF!</definedName>
    <definedName name="BExIQ1VS9A2FHVD9TUHKG9K8EVVP" localSheetId="1" hidden="1">#REF!</definedName>
    <definedName name="BExIQ1VS9A2FHVD9TUHKG9K8EVVP" hidden="1">#REF!</definedName>
    <definedName name="BExIQ3J19L30PSQ2CXNT6IHW0I7V" localSheetId="16" hidden="1">#REF!</definedName>
    <definedName name="BExIQ3J19L30PSQ2CXNT6IHW0I7V" localSheetId="15" hidden="1">#REF!</definedName>
    <definedName name="BExIQ3J19L30PSQ2CXNT6IHW0I7V" localSheetId="14" hidden="1">#REF!</definedName>
    <definedName name="BExIQ3J19L30PSQ2CXNT6IHW0I7V" localSheetId="13" hidden="1">#REF!</definedName>
    <definedName name="BExIQ3J19L30PSQ2CXNT6IHW0I7V" localSheetId="12" hidden="1">#REF!</definedName>
    <definedName name="BExIQ3J19L30PSQ2CXNT6IHW0I7V" localSheetId="11" hidden="1">#REF!</definedName>
    <definedName name="BExIQ3J19L30PSQ2CXNT6IHW0I7V" localSheetId="10" hidden="1">#REF!</definedName>
    <definedName name="BExIQ3J19L30PSQ2CXNT6IHW0I7V" localSheetId="9" hidden="1">#REF!</definedName>
    <definedName name="BExIQ3J19L30PSQ2CXNT6IHW0I7V" localSheetId="8" hidden="1">#REF!</definedName>
    <definedName name="BExIQ3J19L30PSQ2CXNT6IHW0I7V" localSheetId="7" hidden="1">#REF!</definedName>
    <definedName name="BExIQ3J19L30PSQ2CXNT6IHW0I7V" localSheetId="6" hidden="1">#REF!</definedName>
    <definedName name="BExIQ3J19L30PSQ2CXNT6IHW0I7V" localSheetId="3" hidden="1">#REF!</definedName>
    <definedName name="BExIQ3J19L30PSQ2CXNT6IHW0I7V" localSheetId="1" hidden="1">#REF!</definedName>
    <definedName name="BExIQ3J19L30PSQ2CXNT6IHW0I7V" hidden="1">#REF!</definedName>
    <definedName name="BExIQ3OJ7M04XCY276IO0LJA5XUK" localSheetId="16" hidden="1">#REF!</definedName>
    <definedName name="BExIQ3OJ7M04XCY276IO0LJA5XUK" localSheetId="15" hidden="1">#REF!</definedName>
    <definedName name="BExIQ3OJ7M04XCY276IO0LJA5XUK" localSheetId="14" hidden="1">#REF!</definedName>
    <definedName name="BExIQ3OJ7M04XCY276IO0LJA5XUK" localSheetId="13" hidden="1">#REF!</definedName>
    <definedName name="BExIQ3OJ7M04XCY276IO0LJA5XUK" localSheetId="12" hidden="1">#REF!</definedName>
    <definedName name="BExIQ3OJ7M04XCY276IO0LJA5XUK" localSheetId="11" hidden="1">#REF!</definedName>
    <definedName name="BExIQ3OJ7M04XCY276IO0LJA5XUK" localSheetId="10" hidden="1">#REF!</definedName>
    <definedName name="BExIQ3OJ7M04XCY276IO0LJA5XUK" localSheetId="9" hidden="1">#REF!</definedName>
    <definedName name="BExIQ3OJ7M04XCY276IO0LJA5XUK" localSheetId="8" hidden="1">#REF!</definedName>
    <definedName name="BExIQ3OJ7M04XCY276IO0LJA5XUK" localSheetId="7" hidden="1">#REF!</definedName>
    <definedName name="BExIQ3OJ7M04XCY276IO0LJA5XUK" localSheetId="6" hidden="1">#REF!</definedName>
    <definedName name="BExIQ3OJ7M04XCY276IO0LJA5XUK" localSheetId="3" hidden="1">#REF!</definedName>
    <definedName name="BExIQ3OJ7M04XCY276IO0LJA5XUK" localSheetId="1" hidden="1">#REF!</definedName>
    <definedName name="BExIQ3OJ7M04XCY276IO0LJA5XUK" hidden="1">#REF!</definedName>
    <definedName name="BExIQ5S19ITB0NDRUN4XV7B905ED" localSheetId="16" hidden="1">#REF!</definedName>
    <definedName name="BExIQ5S19ITB0NDRUN4XV7B905ED" localSheetId="15" hidden="1">#REF!</definedName>
    <definedName name="BExIQ5S19ITB0NDRUN4XV7B905ED" localSheetId="14" hidden="1">#REF!</definedName>
    <definedName name="BExIQ5S19ITB0NDRUN4XV7B905ED" localSheetId="13" hidden="1">#REF!</definedName>
    <definedName name="BExIQ5S19ITB0NDRUN4XV7B905ED" localSheetId="12" hidden="1">#REF!</definedName>
    <definedName name="BExIQ5S19ITB0NDRUN4XV7B905ED" localSheetId="11" hidden="1">#REF!</definedName>
    <definedName name="BExIQ5S19ITB0NDRUN4XV7B905ED" localSheetId="10" hidden="1">#REF!</definedName>
    <definedName name="BExIQ5S19ITB0NDRUN4XV7B905ED" localSheetId="9" hidden="1">#REF!</definedName>
    <definedName name="BExIQ5S19ITB0NDRUN4XV7B905ED" localSheetId="8" hidden="1">#REF!</definedName>
    <definedName name="BExIQ5S19ITB0NDRUN4XV7B905ED" localSheetId="7" hidden="1">#REF!</definedName>
    <definedName name="BExIQ5S19ITB0NDRUN4XV7B905ED" localSheetId="6" hidden="1">#REF!</definedName>
    <definedName name="BExIQ5S19ITB0NDRUN4XV7B905ED" localSheetId="3" hidden="1">#REF!</definedName>
    <definedName name="BExIQ5S19ITB0NDRUN4XV7B905ED" localSheetId="1" hidden="1">#REF!</definedName>
    <definedName name="BExIQ5S19ITB0NDRUN4XV7B905ED" hidden="1">#REF!</definedName>
    <definedName name="BExIQ810MMN2UN0EQ9CRQAFWA19X" localSheetId="16" hidden="1">#REF!</definedName>
    <definedName name="BExIQ810MMN2UN0EQ9CRQAFWA19X" localSheetId="15" hidden="1">#REF!</definedName>
    <definedName name="BExIQ810MMN2UN0EQ9CRQAFWA19X" localSheetId="14" hidden="1">#REF!</definedName>
    <definedName name="BExIQ810MMN2UN0EQ9CRQAFWA19X" localSheetId="13" hidden="1">#REF!</definedName>
    <definedName name="BExIQ810MMN2UN0EQ9CRQAFWA19X" localSheetId="12" hidden="1">#REF!</definedName>
    <definedName name="BExIQ810MMN2UN0EQ9CRQAFWA19X" localSheetId="11" hidden="1">#REF!</definedName>
    <definedName name="BExIQ810MMN2UN0EQ9CRQAFWA19X" localSheetId="10" hidden="1">#REF!</definedName>
    <definedName name="BExIQ810MMN2UN0EQ9CRQAFWA19X" localSheetId="9" hidden="1">#REF!</definedName>
    <definedName name="BExIQ810MMN2UN0EQ9CRQAFWA19X" localSheetId="8" hidden="1">#REF!</definedName>
    <definedName name="BExIQ810MMN2UN0EQ9CRQAFWA19X" localSheetId="7" hidden="1">#REF!</definedName>
    <definedName name="BExIQ810MMN2UN0EQ9CRQAFWA19X" localSheetId="6" hidden="1">#REF!</definedName>
    <definedName name="BExIQ810MMN2UN0EQ9CRQAFWA19X" localSheetId="3" hidden="1">#REF!</definedName>
    <definedName name="BExIQ810MMN2UN0EQ9CRQAFWA19X" localSheetId="1" hidden="1">#REF!</definedName>
    <definedName name="BExIQ810MMN2UN0EQ9CRQAFWA19X" hidden="1">#REF!</definedName>
    <definedName name="BExIQ9TMQT2EIXSVQW7GVSOAW2VJ" localSheetId="16" hidden="1">#REF!</definedName>
    <definedName name="BExIQ9TMQT2EIXSVQW7GVSOAW2VJ" localSheetId="15" hidden="1">#REF!</definedName>
    <definedName name="BExIQ9TMQT2EIXSVQW7GVSOAW2VJ" localSheetId="14" hidden="1">#REF!</definedName>
    <definedName name="BExIQ9TMQT2EIXSVQW7GVSOAW2VJ" localSheetId="13" hidden="1">#REF!</definedName>
    <definedName name="BExIQ9TMQT2EIXSVQW7GVSOAW2VJ" localSheetId="12" hidden="1">#REF!</definedName>
    <definedName name="BExIQ9TMQT2EIXSVQW7GVSOAW2VJ" localSheetId="11" hidden="1">#REF!</definedName>
    <definedName name="BExIQ9TMQT2EIXSVQW7GVSOAW2VJ" localSheetId="10" hidden="1">#REF!</definedName>
    <definedName name="BExIQ9TMQT2EIXSVQW7GVSOAW2VJ" localSheetId="9" hidden="1">#REF!</definedName>
    <definedName name="BExIQ9TMQT2EIXSVQW7GVSOAW2VJ" localSheetId="8" hidden="1">#REF!</definedName>
    <definedName name="BExIQ9TMQT2EIXSVQW7GVSOAW2VJ" localSheetId="7" hidden="1">#REF!</definedName>
    <definedName name="BExIQ9TMQT2EIXSVQW7GVSOAW2VJ" localSheetId="6" hidden="1">#REF!</definedName>
    <definedName name="BExIQ9TMQT2EIXSVQW7GVSOAW2VJ" localSheetId="3" hidden="1">#REF!</definedName>
    <definedName name="BExIQ9TMQT2EIXSVQW7GVSOAW2VJ" localSheetId="1" hidden="1">#REF!</definedName>
    <definedName name="BExIQ9TMQT2EIXSVQW7GVSOAW2VJ" hidden="1">#REF!</definedName>
    <definedName name="BExIQBMDE1L6J4H27K1FMSHQKDSE" localSheetId="16" hidden="1">#REF!</definedName>
    <definedName name="BExIQBMDE1L6J4H27K1FMSHQKDSE" localSheetId="15" hidden="1">#REF!</definedName>
    <definedName name="BExIQBMDE1L6J4H27K1FMSHQKDSE" localSheetId="14" hidden="1">#REF!</definedName>
    <definedName name="BExIQBMDE1L6J4H27K1FMSHQKDSE" localSheetId="13" hidden="1">#REF!</definedName>
    <definedName name="BExIQBMDE1L6J4H27K1FMSHQKDSE" localSheetId="12" hidden="1">#REF!</definedName>
    <definedName name="BExIQBMDE1L6J4H27K1FMSHQKDSE" localSheetId="11" hidden="1">#REF!</definedName>
    <definedName name="BExIQBMDE1L6J4H27K1FMSHQKDSE" localSheetId="10" hidden="1">#REF!</definedName>
    <definedName name="BExIQBMDE1L6J4H27K1FMSHQKDSE" localSheetId="9" hidden="1">#REF!</definedName>
    <definedName name="BExIQBMDE1L6J4H27K1FMSHQKDSE" localSheetId="8" hidden="1">#REF!</definedName>
    <definedName name="BExIQBMDE1L6J4H27K1FMSHQKDSE" localSheetId="7" hidden="1">#REF!</definedName>
    <definedName name="BExIQBMDE1L6J4H27K1FMSHQKDSE" localSheetId="6" hidden="1">#REF!</definedName>
    <definedName name="BExIQBMDE1L6J4H27K1FMSHQKDSE" localSheetId="3" hidden="1">#REF!</definedName>
    <definedName name="BExIQBMDE1L6J4H27K1FMSHQKDSE" localSheetId="1" hidden="1">#REF!</definedName>
    <definedName name="BExIQBMDE1L6J4H27K1FMSHQKDSE" hidden="1">#REF!</definedName>
    <definedName name="BExIQE65LVXUOF3UZFO7SDHFJH22" localSheetId="16" hidden="1">#REF!</definedName>
    <definedName name="BExIQE65LVXUOF3UZFO7SDHFJH22" localSheetId="15" hidden="1">#REF!</definedName>
    <definedName name="BExIQE65LVXUOF3UZFO7SDHFJH22" localSheetId="14" hidden="1">#REF!</definedName>
    <definedName name="BExIQE65LVXUOF3UZFO7SDHFJH22" localSheetId="13" hidden="1">#REF!</definedName>
    <definedName name="BExIQE65LVXUOF3UZFO7SDHFJH22" localSheetId="12" hidden="1">#REF!</definedName>
    <definedName name="BExIQE65LVXUOF3UZFO7SDHFJH22" localSheetId="11" hidden="1">#REF!</definedName>
    <definedName name="BExIQE65LVXUOF3UZFO7SDHFJH22" localSheetId="10" hidden="1">#REF!</definedName>
    <definedName name="BExIQE65LVXUOF3UZFO7SDHFJH22" localSheetId="9" hidden="1">#REF!</definedName>
    <definedName name="BExIQE65LVXUOF3UZFO7SDHFJH22" localSheetId="8" hidden="1">#REF!</definedName>
    <definedName name="BExIQE65LVXUOF3UZFO7SDHFJH22" localSheetId="7" hidden="1">#REF!</definedName>
    <definedName name="BExIQE65LVXUOF3UZFO7SDHFJH22" localSheetId="6" hidden="1">#REF!</definedName>
    <definedName name="BExIQE65LVXUOF3UZFO7SDHFJH22" localSheetId="3" hidden="1">#REF!</definedName>
    <definedName name="BExIQE65LVXUOF3UZFO7SDHFJH22" localSheetId="1" hidden="1">#REF!</definedName>
    <definedName name="BExIQE65LVXUOF3UZFO7SDHFJH22" hidden="1">#REF!</definedName>
    <definedName name="BExIQG9OO2KKBOWTMD1OXY36TEGA" localSheetId="16" hidden="1">#REF!</definedName>
    <definedName name="BExIQG9OO2KKBOWTMD1OXY36TEGA" localSheetId="15" hidden="1">#REF!</definedName>
    <definedName name="BExIQG9OO2KKBOWTMD1OXY36TEGA" localSheetId="14" hidden="1">#REF!</definedName>
    <definedName name="BExIQG9OO2KKBOWTMD1OXY36TEGA" localSheetId="13" hidden="1">#REF!</definedName>
    <definedName name="BExIQG9OO2KKBOWTMD1OXY36TEGA" localSheetId="12" hidden="1">#REF!</definedName>
    <definedName name="BExIQG9OO2KKBOWTMD1OXY36TEGA" localSheetId="11" hidden="1">#REF!</definedName>
    <definedName name="BExIQG9OO2KKBOWTMD1OXY36TEGA" localSheetId="10" hidden="1">#REF!</definedName>
    <definedName name="BExIQG9OO2KKBOWTMD1OXY36TEGA" localSheetId="9" hidden="1">#REF!</definedName>
    <definedName name="BExIQG9OO2KKBOWTMD1OXY36TEGA" localSheetId="8" hidden="1">#REF!</definedName>
    <definedName name="BExIQG9OO2KKBOWTMD1OXY36TEGA" localSheetId="7" hidden="1">#REF!</definedName>
    <definedName name="BExIQG9OO2KKBOWTMD1OXY36TEGA" localSheetId="6" hidden="1">#REF!</definedName>
    <definedName name="BExIQG9OO2KKBOWTMD1OXY36TEGA" localSheetId="3" hidden="1">#REF!</definedName>
    <definedName name="BExIQG9OO2KKBOWTMD1OXY36TEGA" localSheetId="1" hidden="1">#REF!</definedName>
    <definedName name="BExIQG9OO2KKBOWTMD1OXY36TEGA" hidden="1">#REF!</definedName>
    <definedName name="BExIQHWZ65ALA9VAFCJEGIL1145G" localSheetId="16" hidden="1">#REF!</definedName>
    <definedName name="BExIQHWZ65ALA9VAFCJEGIL1145G" localSheetId="15" hidden="1">#REF!</definedName>
    <definedName name="BExIQHWZ65ALA9VAFCJEGIL1145G" localSheetId="14" hidden="1">#REF!</definedName>
    <definedName name="BExIQHWZ65ALA9VAFCJEGIL1145G" localSheetId="13" hidden="1">#REF!</definedName>
    <definedName name="BExIQHWZ65ALA9VAFCJEGIL1145G" localSheetId="12" hidden="1">#REF!</definedName>
    <definedName name="BExIQHWZ65ALA9VAFCJEGIL1145G" localSheetId="11" hidden="1">#REF!</definedName>
    <definedName name="BExIQHWZ65ALA9VAFCJEGIL1145G" localSheetId="10" hidden="1">#REF!</definedName>
    <definedName name="BExIQHWZ65ALA9VAFCJEGIL1145G" localSheetId="9" hidden="1">#REF!</definedName>
    <definedName name="BExIQHWZ65ALA9VAFCJEGIL1145G" localSheetId="8" hidden="1">#REF!</definedName>
    <definedName name="BExIQHWZ65ALA9VAFCJEGIL1145G" localSheetId="7" hidden="1">#REF!</definedName>
    <definedName name="BExIQHWZ65ALA9VAFCJEGIL1145G" localSheetId="6" hidden="1">#REF!</definedName>
    <definedName name="BExIQHWZ65ALA9VAFCJEGIL1145G" localSheetId="3" hidden="1">#REF!</definedName>
    <definedName name="BExIQHWZ65ALA9VAFCJEGIL1145G" localSheetId="1" hidden="1">#REF!</definedName>
    <definedName name="BExIQHWZ65ALA9VAFCJEGIL1145G" hidden="1">#REF!</definedName>
    <definedName name="BExIQX1XBB31HZTYEEVOBSE3C5A6" localSheetId="16" hidden="1">#REF!</definedName>
    <definedName name="BExIQX1XBB31HZTYEEVOBSE3C5A6" localSheetId="15" hidden="1">#REF!</definedName>
    <definedName name="BExIQX1XBB31HZTYEEVOBSE3C5A6" localSheetId="14" hidden="1">#REF!</definedName>
    <definedName name="BExIQX1XBB31HZTYEEVOBSE3C5A6" localSheetId="13" hidden="1">#REF!</definedName>
    <definedName name="BExIQX1XBB31HZTYEEVOBSE3C5A6" localSheetId="12" hidden="1">#REF!</definedName>
    <definedName name="BExIQX1XBB31HZTYEEVOBSE3C5A6" localSheetId="11" hidden="1">#REF!</definedName>
    <definedName name="BExIQX1XBB31HZTYEEVOBSE3C5A6" localSheetId="10" hidden="1">#REF!</definedName>
    <definedName name="BExIQX1XBB31HZTYEEVOBSE3C5A6" localSheetId="9" hidden="1">#REF!</definedName>
    <definedName name="BExIQX1XBB31HZTYEEVOBSE3C5A6" localSheetId="8" hidden="1">#REF!</definedName>
    <definedName name="BExIQX1XBB31HZTYEEVOBSE3C5A6" localSheetId="7" hidden="1">#REF!</definedName>
    <definedName name="BExIQX1XBB31HZTYEEVOBSE3C5A6" localSheetId="6" hidden="1">#REF!</definedName>
    <definedName name="BExIQX1XBB31HZTYEEVOBSE3C5A6" localSheetId="3" hidden="1">#REF!</definedName>
    <definedName name="BExIQX1XBB31HZTYEEVOBSE3C5A6" localSheetId="1" hidden="1">#REF!</definedName>
    <definedName name="BExIQX1XBB31HZTYEEVOBSE3C5A6" hidden="1">#REF!</definedName>
    <definedName name="BExIR2ALYRP9FW99DK2084J7IIDC" localSheetId="16" hidden="1">#REF!</definedName>
    <definedName name="BExIR2ALYRP9FW99DK2084J7IIDC" localSheetId="15" hidden="1">#REF!</definedName>
    <definedName name="BExIR2ALYRP9FW99DK2084J7IIDC" localSheetId="14" hidden="1">#REF!</definedName>
    <definedName name="BExIR2ALYRP9FW99DK2084J7IIDC" localSheetId="13" hidden="1">#REF!</definedName>
    <definedName name="BExIR2ALYRP9FW99DK2084J7IIDC" localSheetId="12" hidden="1">#REF!</definedName>
    <definedName name="BExIR2ALYRP9FW99DK2084J7IIDC" localSheetId="11" hidden="1">#REF!</definedName>
    <definedName name="BExIR2ALYRP9FW99DK2084J7IIDC" localSheetId="10" hidden="1">#REF!</definedName>
    <definedName name="BExIR2ALYRP9FW99DK2084J7IIDC" localSheetId="9" hidden="1">#REF!</definedName>
    <definedName name="BExIR2ALYRP9FW99DK2084J7IIDC" localSheetId="8" hidden="1">#REF!</definedName>
    <definedName name="BExIR2ALYRP9FW99DK2084J7IIDC" localSheetId="7" hidden="1">#REF!</definedName>
    <definedName name="BExIR2ALYRP9FW99DK2084J7IIDC" localSheetId="6" hidden="1">#REF!</definedName>
    <definedName name="BExIR2ALYRP9FW99DK2084J7IIDC" localSheetId="3" hidden="1">#REF!</definedName>
    <definedName name="BExIR2ALYRP9FW99DK2084J7IIDC" localSheetId="1" hidden="1">#REF!</definedName>
    <definedName name="BExIR2ALYRP9FW99DK2084J7IIDC" hidden="1">#REF!</definedName>
    <definedName name="BExIR8FQETPTQYW37DBVDWG3J4JW" localSheetId="16" hidden="1">#REF!</definedName>
    <definedName name="BExIR8FQETPTQYW37DBVDWG3J4JW" localSheetId="15" hidden="1">#REF!</definedName>
    <definedName name="BExIR8FQETPTQYW37DBVDWG3J4JW" localSheetId="14" hidden="1">#REF!</definedName>
    <definedName name="BExIR8FQETPTQYW37DBVDWG3J4JW" localSheetId="13" hidden="1">#REF!</definedName>
    <definedName name="BExIR8FQETPTQYW37DBVDWG3J4JW" localSheetId="12" hidden="1">#REF!</definedName>
    <definedName name="BExIR8FQETPTQYW37DBVDWG3J4JW" localSheetId="11" hidden="1">#REF!</definedName>
    <definedName name="BExIR8FQETPTQYW37DBVDWG3J4JW" localSheetId="10" hidden="1">#REF!</definedName>
    <definedName name="BExIR8FQETPTQYW37DBVDWG3J4JW" localSheetId="9" hidden="1">#REF!</definedName>
    <definedName name="BExIR8FQETPTQYW37DBVDWG3J4JW" localSheetId="8" hidden="1">#REF!</definedName>
    <definedName name="BExIR8FQETPTQYW37DBVDWG3J4JW" localSheetId="7" hidden="1">#REF!</definedName>
    <definedName name="BExIR8FQETPTQYW37DBVDWG3J4JW" localSheetId="6" hidden="1">#REF!</definedName>
    <definedName name="BExIR8FQETPTQYW37DBVDWG3J4JW" localSheetId="3" hidden="1">#REF!</definedName>
    <definedName name="BExIR8FQETPTQYW37DBVDWG3J4JW" localSheetId="1" hidden="1">#REF!</definedName>
    <definedName name="BExIR8FQETPTQYW37DBVDWG3J4JW" hidden="1">#REF!</definedName>
    <definedName name="BExIRHKWQB1PP4ZLB0C3AVUBAFMD" localSheetId="16" hidden="1">#REF!</definedName>
    <definedName name="BExIRHKWQB1PP4ZLB0C3AVUBAFMD" localSheetId="15" hidden="1">#REF!</definedName>
    <definedName name="BExIRHKWQB1PP4ZLB0C3AVUBAFMD" localSheetId="14" hidden="1">#REF!</definedName>
    <definedName name="BExIRHKWQB1PP4ZLB0C3AVUBAFMD" localSheetId="13" hidden="1">#REF!</definedName>
    <definedName name="BExIRHKWQB1PP4ZLB0C3AVUBAFMD" localSheetId="12" hidden="1">#REF!</definedName>
    <definedName name="BExIRHKWQB1PP4ZLB0C3AVUBAFMD" localSheetId="11" hidden="1">#REF!</definedName>
    <definedName name="BExIRHKWQB1PP4ZLB0C3AVUBAFMD" localSheetId="10" hidden="1">#REF!</definedName>
    <definedName name="BExIRHKWQB1PP4ZLB0C3AVUBAFMD" localSheetId="9" hidden="1">#REF!</definedName>
    <definedName name="BExIRHKWQB1PP4ZLB0C3AVUBAFMD" localSheetId="8" hidden="1">#REF!</definedName>
    <definedName name="BExIRHKWQB1PP4ZLB0C3AVUBAFMD" localSheetId="7" hidden="1">#REF!</definedName>
    <definedName name="BExIRHKWQB1PP4ZLB0C3AVUBAFMD" localSheetId="6" hidden="1">#REF!</definedName>
    <definedName name="BExIRHKWQB1PP4ZLB0C3AVUBAFMD" localSheetId="3" hidden="1">#REF!</definedName>
    <definedName name="BExIRHKWQB1PP4ZLB0C3AVUBAFMD" localSheetId="1" hidden="1">#REF!</definedName>
    <definedName name="BExIRHKWQB1PP4ZLB0C3AVUBAFMD" hidden="1">#REF!</definedName>
    <definedName name="BExIRJTRJPQR3OTAGAV7JTA4VMPS" localSheetId="16" hidden="1">#REF!</definedName>
    <definedName name="BExIRJTRJPQR3OTAGAV7JTA4VMPS" localSheetId="15" hidden="1">#REF!</definedName>
    <definedName name="BExIRJTRJPQR3OTAGAV7JTA4VMPS" localSheetId="14" hidden="1">#REF!</definedName>
    <definedName name="BExIRJTRJPQR3OTAGAV7JTA4VMPS" localSheetId="13" hidden="1">#REF!</definedName>
    <definedName name="BExIRJTRJPQR3OTAGAV7JTA4VMPS" localSheetId="12" hidden="1">#REF!</definedName>
    <definedName name="BExIRJTRJPQR3OTAGAV7JTA4VMPS" localSheetId="11" hidden="1">#REF!</definedName>
    <definedName name="BExIRJTRJPQR3OTAGAV7JTA4VMPS" localSheetId="10" hidden="1">#REF!</definedName>
    <definedName name="BExIRJTRJPQR3OTAGAV7JTA4VMPS" localSheetId="9" hidden="1">#REF!</definedName>
    <definedName name="BExIRJTRJPQR3OTAGAV7JTA4VMPS" localSheetId="8" hidden="1">#REF!</definedName>
    <definedName name="BExIRJTRJPQR3OTAGAV7JTA4VMPS" localSheetId="7" hidden="1">#REF!</definedName>
    <definedName name="BExIRJTRJPQR3OTAGAV7JTA4VMPS" localSheetId="6" hidden="1">#REF!</definedName>
    <definedName name="BExIRJTRJPQR3OTAGAV7JTA4VMPS" localSheetId="3" hidden="1">#REF!</definedName>
    <definedName name="BExIRJTRJPQR3OTAGAV7JTA4VMPS" localSheetId="1" hidden="1">#REF!</definedName>
    <definedName name="BExIRJTRJPQR3OTAGAV7JTA4VMPS" hidden="1">#REF!</definedName>
    <definedName name="BExIROH27RJOG6VI7ZHR0RZGAZZ4" localSheetId="16" hidden="1">#REF!</definedName>
    <definedName name="BExIROH27RJOG6VI7ZHR0RZGAZZ4" localSheetId="15" hidden="1">#REF!</definedName>
    <definedName name="BExIROH27RJOG6VI7ZHR0RZGAZZ4" localSheetId="14" hidden="1">#REF!</definedName>
    <definedName name="BExIROH27RJOG6VI7ZHR0RZGAZZ4" localSheetId="13" hidden="1">#REF!</definedName>
    <definedName name="BExIROH27RJOG6VI7ZHR0RZGAZZ4" localSheetId="12" hidden="1">#REF!</definedName>
    <definedName name="BExIROH27RJOG6VI7ZHR0RZGAZZ4" localSheetId="11" hidden="1">#REF!</definedName>
    <definedName name="BExIROH27RJOG6VI7ZHR0RZGAZZ4" localSheetId="10" hidden="1">#REF!</definedName>
    <definedName name="BExIROH27RJOG6VI7ZHR0RZGAZZ4" localSheetId="9" hidden="1">#REF!</definedName>
    <definedName name="BExIROH27RJOG6VI7ZHR0RZGAZZ4" localSheetId="8" hidden="1">#REF!</definedName>
    <definedName name="BExIROH27RJOG6VI7ZHR0RZGAZZ4" localSheetId="7" hidden="1">#REF!</definedName>
    <definedName name="BExIROH27RJOG6VI7ZHR0RZGAZZ4" localSheetId="6" hidden="1">#REF!</definedName>
    <definedName name="BExIROH27RJOG6VI7ZHR0RZGAZZ4" localSheetId="3" hidden="1">#REF!</definedName>
    <definedName name="BExIROH27RJOG6VI7ZHR0RZGAZZ4" localSheetId="1" hidden="1">#REF!</definedName>
    <definedName name="BExIROH27RJOG6VI7ZHR0RZGAZZ4" hidden="1">#REF!</definedName>
    <definedName name="BExIRRBGTY01OQOI3U5SW59RFDFI" localSheetId="16" hidden="1">#REF!</definedName>
    <definedName name="BExIRRBGTY01OQOI3U5SW59RFDFI" localSheetId="15" hidden="1">#REF!</definedName>
    <definedName name="BExIRRBGTY01OQOI3U5SW59RFDFI" localSheetId="14" hidden="1">#REF!</definedName>
    <definedName name="BExIRRBGTY01OQOI3U5SW59RFDFI" localSheetId="13" hidden="1">#REF!</definedName>
    <definedName name="BExIRRBGTY01OQOI3U5SW59RFDFI" localSheetId="12" hidden="1">#REF!</definedName>
    <definedName name="BExIRRBGTY01OQOI3U5SW59RFDFI" localSheetId="11" hidden="1">#REF!</definedName>
    <definedName name="BExIRRBGTY01OQOI3U5SW59RFDFI" localSheetId="10" hidden="1">#REF!</definedName>
    <definedName name="BExIRRBGTY01OQOI3U5SW59RFDFI" localSheetId="9" hidden="1">#REF!</definedName>
    <definedName name="BExIRRBGTY01OQOI3U5SW59RFDFI" localSheetId="8" hidden="1">#REF!</definedName>
    <definedName name="BExIRRBGTY01OQOI3U5SW59RFDFI" localSheetId="7" hidden="1">#REF!</definedName>
    <definedName name="BExIRRBGTY01OQOI3U5SW59RFDFI" localSheetId="6" hidden="1">#REF!</definedName>
    <definedName name="BExIRRBGTY01OQOI3U5SW59RFDFI" localSheetId="3" hidden="1">#REF!</definedName>
    <definedName name="BExIRRBGTY01OQOI3U5SW59RFDFI" localSheetId="1" hidden="1">#REF!</definedName>
    <definedName name="BExIRRBGTY01OQOI3U5SW59RFDFI" hidden="1">#REF!</definedName>
    <definedName name="BExIS4T0DRF57HYO7OGG72KBOFOI" localSheetId="16" hidden="1">#REF!</definedName>
    <definedName name="BExIS4T0DRF57HYO7OGG72KBOFOI" localSheetId="15" hidden="1">#REF!</definedName>
    <definedName name="BExIS4T0DRF57HYO7OGG72KBOFOI" localSheetId="14" hidden="1">#REF!</definedName>
    <definedName name="BExIS4T0DRF57HYO7OGG72KBOFOI" localSheetId="13" hidden="1">#REF!</definedName>
    <definedName name="BExIS4T0DRF57HYO7OGG72KBOFOI" localSheetId="12" hidden="1">#REF!</definedName>
    <definedName name="BExIS4T0DRF57HYO7OGG72KBOFOI" localSheetId="11" hidden="1">#REF!</definedName>
    <definedName name="BExIS4T0DRF57HYO7OGG72KBOFOI" localSheetId="10" hidden="1">#REF!</definedName>
    <definedName name="BExIS4T0DRF57HYO7OGG72KBOFOI" localSheetId="9" hidden="1">#REF!</definedName>
    <definedName name="BExIS4T0DRF57HYO7OGG72KBOFOI" localSheetId="8" hidden="1">#REF!</definedName>
    <definedName name="BExIS4T0DRF57HYO7OGG72KBOFOI" localSheetId="7" hidden="1">#REF!</definedName>
    <definedName name="BExIS4T0DRF57HYO7OGG72KBOFOI" localSheetId="6" hidden="1">#REF!</definedName>
    <definedName name="BExIS4T0DRF57HYO7OGG72KBOFOI" localSheetId="3" hidden="1">#REF!</definedName>
    <definedName name="BExIS4T0DRF57HYO7OGG72KBOFOI" localSheetId="1" hidden="1">#REF!</definedName>
    <definedName name="BExIS4T0DRF57HYO7OGG72KBOFOI" hidden="1">#REF!</definedName>
    <definedName name="BExIS77BJDDK18PGI9DSEYZPIL7P" localSheetId="16" hidden="1">#REF!</definedName>
    <definedName name="BExIS77BJDDK18PGI9DSEYZPIL7P" localSheetId="15" hidden="1">#REF!</definedName>
    <definedName name="BExIS77BJDDK18PGI9DSEYZPIL7P" localSheetId="14" hidden="1">#REF!</definedName>
    <definedName name="BExIS77BJDDK18PGI9DSEYZPIL7P" localSheetId="13" hidden="1">#REF!</definedName>
    <definedName name="BExIS77BJDDK18PGI9DSEYZPIL7P" localSheetId="12" hidden="1">#REF!</definedName>
    <definedName name="BExIS77BJDDK18PGI9DSEYZPIL7P" localSheetId="11" hidden="1">#REF!</definedName>
    <definedName name="BExIS77BJDDK18PGI9DSEYZPIL7P" localSheetId="10" hidden="1">#REF!</definedName>
    <definedName name="BExIS77BJDDK18PGI9DSEYZPIL7P" localSheetId="9" hidden="1">#REF!</definedName>
    <definedName name="BExIS77BJDDK18PGI9DSEYZPIL7P" localSheetId="8" hidden="1">#REF!</definedName>
    <definedName name="BExIS77BJDDK18PGI9DSEYZPIL7P" localSheetId="7" hidden="1">#REF!</definedName>
    <definedName name="BExIS77BJDDK18PGI9DSEYZPIL7P" localSheetId="6" hidden="1">#REF!</definedName>
    <definedName name="BExIS77BJDDK18PGI9DSEYZPIL7P" localSheetId="3" hidden="1">#REF!</definedName>
    <definedName name="BExIS77BJDDK18PGI9DSEYZPIL7P" localSheetId="1" hidden="1">#REF!</definedName>
    <definedName name="BExIS77BJDDK18PGI9DSEYZPIL7P" hidden="1">#REF!</definedName>
    <definedName name="BExIS8USL1T3Z97CZ30HJ98E2GXQ" localSheetId="16" hidden="1">#REF!</definedName>
    <definedName name="BExIS8USL1T3Z97CZ30HJ98E2GXQ" localSheetId="15" hidden="1">#REF!</definedName>
    <definedName name="BExIS8USL1T3Z97CZ30HJ98E2GXQ" localSheetId="14" hidden="1">#REF!</definedName>
    <definedName name="BExIS8USL1T3Z97CZ30HJ98E2GXQ" localSheetId="13" hidden="1">#REF!</definedName>
    <definedName name="BExIS8USL1T3Z97CZ30HJ98E2GXQ" localSheetId="12" hidden="1">#REF!</definedName>
    <definedName name="BExIS8USL1T3Z97CZ30HJ98E2GXQ" localSheetId="11" hidden="1">#REF!</definedName>
    <definedName name="BExIS8USL1T3Z97CZ30HJ98E2GXQ" localSheetId="10" hidden="1">#REF!</definedName>
    <definedName name="BExIS8USL1T3Z97CZ30HJ98E2GXQ" localSheetId="9" hidden="1">#REF!</definedName>
    <definedName name="BExIS8USL1T3Z97CZ30HJ98E2GXQ" localSheetId="8" hidden="1">#REF!</definedName>
    <definedName name="BExIS8USL1T3Z97CZ30HJ98E2GXQ" localSheetId="7" hidden="1">#REF!</definedName>
    <definedName name="BExIS8USL1T3Z97CZ30HJ98E2GXQ" localSheetId="6" hidden="1">#REF!</definedName>
    <definedName name="BExIS8USL1T3Z97CZ30HJ98E2GXQ" localSheetId="3" hidden="1">#REF!</definedName>
    <definedName name="BExIS8USL1T3Z97CZ30HJ98E2GXQ" localSheetId="1" hidden="1">#REF!</definedName>
    <definedName name="BExIS8USL1T3Z97CZ30HJ98E2GXQ" hidden="1">#REF!</definedName>
    <definedName name="BExISC5B700MZUBFTQ9K4IKTF7HR" localSheetId="16" hidden="1">#REF!</definedName>
    <definedName name="BExISC5B700MZUBFTQ9K4IKTF7HR" localSheetId="15" hidden="1">#REF!</definedName>
    <definedName name="BExISC5B700MZUBFTQ9K4IKTF7HR" localSheetId="14" hidden="1">#REF!</definedName>
    <definedName name="BExISC5B700MZUBFTQ9K4IKTF7HR" localSheetId="13" hidden="1">#REF!</definedName>
    <definedName name="BExISC5B700MZUBFTQ9K4IKTF7HR" localSheetId="12" hidden="1">#REF!</definedName>
    <definedName name="BExISC5B700MZUBFTQ9K4IKTF7HR" localSheetId="11" hidden="1">#REF!</definedName>
    <definedName name="BExISC5B700MZUBFTQ9K4IKTF7HR" localSheetId="10" hidden="1">#REF!</definedName>
    <definedName name="BExISC5B700MZUBFTQ9K4IKTF7HR" localSheetId="9" hidden="1">#REF!</definedName>
    <definedName name="BExISC5B700MZUBFTQ9K4IKTF7HR" localSheetId="8" hidden="1">#REF!</definedName>
    <definedName name="BExISC5B700MZUBFTQ9K4IKTF7HR" localSheetId="7" hidden="1">#REF!</definedName>
    <definedName name="BExISC5B700MZUBFTQ9K4IKTF7HR" localSheetId="6" hidden="1">#REF!</definedName>
    <definedName name="BExISC5B700MZUBFTQ9K4IKTF7HR" localSheetId="3" hidden="1">#REF!</definedName>
    <definedName name="BExISC5B700MZUBFTQ9K4IKTF7HR" localSheetId="1" hidden="1">#REF!</definedName>
    <definedName name="BExISC5B700MZUBFTQ9K4IKTF7HR" hidden="1">#REF!</definedName>
    <definedName name="BExISDHXS49S1H56ENBPRF1NLD5C" localSheetId="16" hidden="1">#REF!</definedName>
    <definedName name="BExISDHXS49S1H56ENBPRF1NLD5C" localSheetId="15" hidden="1">#REF!</definedName>
    <definedName name="BExISDHXS49S1H56ENBPRF1NLD5C" localSheetId="14" hidden="1">#REF!</definedName>
    <definedName name="BExISDHXS49S1H56ENBPRF1NLD5C" localSheetId="13" hidden="1">#REF!</definedName>
    <definedName name="BExISDHXS49S1H56ENBPRF1NLD5C" localSheetId="12" hidden="1">#REF!</definedName>
    <definedName name="BExISDHXS49S1H56ENBPRF1NLD5C" localSheetId="11" hidden="1">#REF!</definedName>
    <definedName name="BExISDHXS49S1H56ENBPRF1NLD5C" localSheetId="10" hidden="1">#REF!</definedName>
    <definedName name="BExISDHXS49S1H56ENBPRF1NLD5C" localSheetId="9" hidden="1">#REF!</definedName>
    <definedName name="BExISDHXS49S1H56ENBPRF1NLD5C" localSheetId="8" hidden="1">#REF!</definedName>
    <definedName name="BExISDHXS49S1H56ENBPRF1NLD5C" localSheetId="7" hidden="1">#REF!</definedName>
    <definedName name="BExISDHXS49S1H56ENBPRF1NLD5C" localSheetId="6" hidden="1">#REF!</definedName>
    <definedName name="BExISDHXS49S1H56ENBPRF1NLD5C" localSheetId="3" hidden="1">#REF!</definedName>
    <definedName name="BExISDHXS49S1H56ENBPRF1NLD5C" localSheetId="1" hidden="1">#REF!</definedName>
    <definedName name="BExISDHXS49S1H56ENBPRF1NLD5C" hidden="1">#REF!</definedName>
    <definedName name="BExISM1JLV54A21A164IURMPGUMU" localSheetId="16" hidden="1">#REF!</definedName>
    <definedName name="BExISM1JLV54A21A164IURMPGUMU" localSheetId="15" hidden="1">#REF!</definedName>
    <definedName name="BExISM1JLV54A21A164IURMPGUMU" localSheetId="14" hidden="1">#REF!</definedName>
    <definedName name="BExISM1JLV54A21A164IURMPGUMU" localSheetId="13" hidden="1">#REF!</definedName>
    <definedName name="BExISM1JLV54A21A164IURMPGUMU" localSheetId="12" hidden="1">#REF!</definedName>
    <definedName name="BExISM1JLV54A21A164IURMPGUMU" localSheetId="11" hidden="1">#REF!</definedName>
    <definedName name="BExISM1JLV54A21A164IURMPGUMU" localSheetId="10" hidden="1">#REF!</definedName>
    <definedName name="BExISM1JLV54A21A164IURMPGUMU" localSheetId="9" hidden="1">#REF!</definedName>
    <definedName name="BExISM1JLV54A21A164IURMPGUMU" localSheetId="8" hidden="1">#REF!</definedName>
    <definedName name="BExISM1JLV54A21A164IURMPGUMU" localSheetId="7" hidden="1">#REF!</definedName>
    <definedName name="BExISM1JLV54A21A164IURMPGUMU" localSheetId="6" hidden="1">#REF!</definedName>
    <definedName name="BExISM1JLV54A21A164IURMPGUMU" localSheetId="3" hidden="1">#REF!</definedName>
    <definedName name="BExISM1JLV54A21A164IURMPGUMU" localSheetId="1" hidden="1">#REF!</definedName>
    <definedName name="BExISM1JLV54A21A164IURMPGUMU" hidden="1">#REF!</definedName>
    <definedName name="BExISRFKJYUZ4AKW44IJF7RF9Y90" localSheetId="16" hidden="1">#REF!</definedName>
    <definedName name="BExISRFKJYUZ4AKW44IJF7RF9Y90" localSheetId="15" hidden="1">#REF!</definedName>
    <definedName name="BExISRFKJYUZ4AKW44IJF7RF9Y90" localSheetId="14" hidden="1">#REF!</definedName>
    <definedName name="BExISRFKJYUZ4AKW44IJF7RF9Y90" localSheetId="13" hidden="1">#REF!</definedName>
    <definedName name="BExISRFKJYUZ4AKW44IJF7RF9Y90" localSheetId="12" hidden="1">#REF!</definedName>
    <definedName name="BExISRFKJYUZ4AKW44IJF7RF9Y90" localSheetId="11" hidden="1">#REF!</definedName>
    <definedName name="BExISRFKJYUZ4AKW44IJF7RF9Y90" localSheetId="10" hidden="1">#REF!</definedName>
    <definedName name="BExISRFKJYUZ4AKW44IJF7RF9Y90" localSheetId="9" hidden="1">#REF!</definedName>
    <definedName name="BExISRFKJYUZ4AKW44IJF7RF9Y90" localSheetId="8" hidden="1">#REF!</definedName>
    <definedName name="BExISRFKJYUZ4AKW44IJF7RF9Y90" localSheetId="7" hidden="1">#REF!</definedName>
    <definedName name="BExISRFKJYUZ4AKW44IJF7RF9Y90" localSheetId="6" hidden="1">#REF!</definedName>
    <definedName name="BExISRFKJYUZ4AKW44IJF7RF9Y90" localSheetId="3" hidden="1">#REF!</definedName>
    <definedName name="BExISRFKJYUZ4AKW44IJF7RF9Y90" localSheetId="1" hidden="1">#REF!</definedName>
    <definedName name="BExISRFKJYUZ4AKW44IJF7RF9Y90" hidden="1">#REF!</definedName>
    <definedName name="BExISSMVV57JAUB6CSGBMBFVNGWK" localSheetId="16" hidden="1">#REF!</definedName>
    <definedName name="BExISSMVV57JAUB6CSGBMBFVNGWK" localSheetId="15" hidden="1">#REF!</definedName>
    <definedName name="BExISSMVV57JAUB6CSGBMBFVNGWK" localSheetId="14" hidden="1">#REF!</definedName>
    <definedName name="BExISSMVV57JAUB6CSGBMBFVNGWK" localSheetId="13" hidden="1">#REF!</definedName>
    <definedName name="BExISSMVV57JAUB6CSGBMBFVNGWK" localSheetId="12" hidden="1">#REF!</definedName>
    <definedName name="BExISSMVV57JAUB6CSGBMBFVNGWK" localSheetId="11" hidden="1">#REF!</definedName>
    <definedName name="BExISSMVV57JAUB6CSGBMBFVNGWK" localSheetId="10" hidden="1">#REF!</definedName>
    <definedName name="BExISSMVV57JAUB6CSGBMBFVNGWK" localSheetId="9" hidden="1">#REF!</definedName>
    <definedName name="BExISSMVV57JAUB6CSGBMBFVNGWK" localSheetId="8" hidden="1">#REF!</definedName>
    <definedName name="BExISSMVV57JAUB6CSGBMBFVNGWK" localSheetId="7" hidden="1">#REF!</definedName>
    <definedName name="BExISSMVV57JAUB6CSGBMBFVNGWK" localSheetId="6" hidden="1">#REF!</definedName>
    <definedName name="BExISSMVV57JAUB6CSGBMBFVNGWK" localSheetId="3" hidden="1">#REF!</definedName>
    <definedName name="BExISSMVV57JAUB6CSGBMBFVNGWK" localSheetId="1" hidden="1">#REF!</definedName>
    <definedName name="BExISSMVV57JAUB6CSGBMBFVNGWK" hidden="1">#REF!</definedName>
    <definedName name="BExIT16AD4HCD0WQCCA72AKLQHK1" localSheetId="16" hidden="1">#REF!</definedName>
    <definedName name="BExIT16AD4HCD0WQCCA72AKLQHK1" localSheetId="15" hidden="1">#REF!</definedName>
    <definedName name="BExIT16AD4HCD0WQCCA72AKLQHK1" localSheetId="14" hidden="1">#REF!</definedName>
    <definedName name="BExIT16AD4HCD0WQCCA72AKLQHK1" localSheetId="13" hidden="1">#REF!</definedName>
    <definedName name="BExIT16AD4HCD0WQCCA72AKLQHK1" localSheetId="12" hidden="1">#REF!</definedName>
    <definedName name="BExIT16AD4HCD0WQCCA72AKLQHK1" localSheetId="11" hidden="1">#REF!</definedName>
    <definedName name="BExIT16AD4HCD0WQCCA72AKLQHK1" localSheetId="10" hidden="1">#REF!</definedName>
    <definedName name="BExIT16AD4HCD0WQCCA72AKLQHK1" localSheetId="9" hidden="1">#REF!</definedName>
    <definedName name="BExIT16AD4HCD0WQCCA72AKLQHK1" localSheetId="8" hidden="1">#REF!</definedName>
    <definedName name="BExIT16AD4HCD0WQCCA72AKLQHK1" localSheetId="7" hidden="1">#REF!</definedName>
    <definedName name="BExIT16AD4HCD0WQCCA72AKLQHK1" localSheetId="6" hidden="1">#REF!</definedName>
    <definedName name="BExIT16AD4HCD0WQCCA72AKLQHK1" localSheetId="3" hidden="1">#REF!</definedName>
    <definedName name="BExIT16AD4HCD0WQCCA72AKLQHK1" localSheetId="1" hidden="1">#REF!</definedName>
    <definedName name="BExIT16AD4HCD0WQCCA72AKLQHK1" hidden="1">#REF!</definedName>
    <definedName name="BExIT1MK8TBAK3SNP36A8FKDQSOK" localSheetId="16" hidden="1">#REF!</definedName>
    <definedName name="BExIT1MK8TBAK3SNP36A8FKDQSOK" localSheetId="15" hidden="1">#REF!</definedName>
    <definedName name="BExIT1MK8TBAK3SNP36A8FKDQSOK" localSheetId="14" hidden="1">#REF!</definedName>
    <definedName name="BExIT1MK8TBAK3SNP36A8FKDQSOK" localSheetId="13" hidden="1">#REF!</definedName>
    <definedName name="BExIT1MK8TBAK3SNP36A8FKDQSOK" localSheetId="12" hidden="1">#REF!</definedName>
    <definedName name="BExIT1MK8TBAK3SNP36A8FKDQSOK" localSheetId="11" hidden="1">#REF!</definedName>
    <definedName name="BExIT1MK8TBAK3SNP36A8FKDQSOK" localSheetId="10" hidden="1">#REF!</definedName>
    <definedName name="BExIT1MK8TBAK3SNP36A8FKDQSOK" localSheetId="9" hidden="1">#REF!</definedName>
    <definedName name="BExIT1MK8TBAK3SNP36A8FKDQSOK" localSheetId="8" hidden="1">#REF!</definedName>
    <definedName name="BExIT1MK8TBAK3SNP36A8FKDQSOK" localSheetId="7" hidden="1">#REF!</definedName>
    <definedName name="BExIT1MK8TBAK3SNP36A8FKDQSOK" localSheetId="6" hidden="1">#REF!</definedName>
    <definedName name="BExIT1MK8TBAK3SNP36A8FKDQSOK" localSheetId="3" hidden="1">#REF!</definedName>
    <definedName name="BExIT1MK8TBAK3SNP36A8FKDQSOK" localSheetId="1" hidden="1">#REF!</definedName>
    <definedName name="BExIT1MK8TBAK3SNP36A8FKDQSOK" hidden="1">#REF!</definedName>
    <definedName name="BExIT9PPVL7XGGIZS7G6QI6L7H9U" localSheetId="16" hidden="1">#REF!</definedName>
    <definedName name="BExIT9PPVL7XGGIZS7G6QI6L7H9U" localSheetId="15" hidden="1">#REF!</definedName>
    <definedName name="BExIT9PPVL7XGGIZS7G6QI6L7H9U" localSheetId="14" hidden="1">#REF!</definedName>
    <definedName name="BExIT9PPVL7XGGIZS7G6QI6L7H9U" localSheetId="13" hidden="1">#REF!</definedName>
    <definedName name="BExIT9PPVL7XGGIZS7G6QI6L7H9U" localSheetId="12" hidden="1">#REF!</definedName>
    <definedName name="BExIT9PPVL7XGGIZS7G6QI6L7H9U" localSheetId="11" hidden="1">#REF!</definedName>
    <definedName name="BExIT9PPVL7XGGIZS7G6QI6L7H9U" localSheetId="10" hidden="1">#REF!</definedName>
    <definedName name="BExIT9PPVL7XGGIZS7G6QI6L7H9U" localSheetId="9" hidden="1">#REF!</definedName>
    <definedName name="BExIT9PPVL7XGGIZS7G6QI6L7H9U" localSheetId="8" hidden="1">#REF!</definedName>
    <definedName name="BExIT9PPVL7XGGIZS7G6QI6L7H9U" localSheetId="7" hidden="1">#REF!</definedName>
    <definedName name="BExIT9PPVL7XGGIZS7G6QI6L7H9U" localSheetId="6" hidden="1">#REF!</definedName>
    <definedName name="BExIT9PPVL7XGGIZS7G6QI6L7H9U" localSheetId="3" hidden="1">#REF!</definedName>
    <definedName name="BExIT9PPVL7XGGIZS7G6QI6L7H9U" localSheetId="1" hidden="1">#REF!</definedName>
    <definedName name="BExIT9PPVL7XGGIZS7G6QI6L7H9U" hidden="1">#REF!</definedName>
    <definedName name="BExITBNYANV2S8KD56GOGCKW393R" localSheetId="16" hidden="1">#REF!</definedName>
    <definedName name="BExITBNYANV2S8KD56GOGCKW393R" localSheetId="15" hidden="1">#REF!</definedName>
    <definedName name="BExITBNYANV2S8KD56GOGCKW393R" localSheetId="14" hidden="1">#REF!</definedName>
    <definedName name="BExITBNYANV2S8KD56GOGCKW393R" localSheetId="13" hidden="1">#REF!</definedName>
    <definedName name="BExITBNYANV2S8KD56GOGCKW393R" localSheetId="12" hidden="1">#REF!</definedName>
    <definedName name="BExITBNYANV2S8KD56GOGCKW393R" localSheetId="11" hidden="1">#REF!</definedName>
    <definedName name="BExITBNYANV2S8KD56GOGCKW393R" localSheetId="10" hidden="1">#REF!</definedName>
    <definedName name="BExITBNYANV2S8KD56GOGCKW393R" localSheetId="9" hidden="1">#REF!</definedName>
    <definedName name="BExITBNYANV2S8KD56GOGCKW393R" localSheetId="8" hidden="1">#REF!</definedName>
    <definedName name="BExITBNYANV2S8KD56GOGCKW393R" localSheetId="7" hidden="1">#REF!</definedName>
    <definedName name="BExITBNYANV2S8KD56GOGCKW393R" localSheetId="6" hidden="1">#REF!</definedName>
    <definedName name="BExITBNYANV2S8KD56GOGCKW393R" localSheetId="3" hidden="1">#REF!</definedName>
    <definedName name="BExITBNYANV2S8KD56GOGCKW393R" localSheetId="1" hidden="1">#REF!</definedName>
    <definedName name="BExITBNYANV2S8KD56GOGCKW393R" hidden="1">#REF!</definedName>
    <definedName name="BExITGB4FVAV0LE88D7JMX7FBYXI" localSheetId="16" hidden="1">#REF!</definedName>
    <definedName name="BExITGB4FVAV0LE88D7JMX7FBYXI" localSheetId="15" hidden="1">#REF!</definedName>
    <definedName name="BExITGB4FVAV0LE88D7JMX7FBYXI" localSheetId="14" hidden="1">#REF!</definedName>
    <definedName name="BExITGB4FVAV0LE88D7JMX7FBYXI" localSheetId="13" hidden="1">#REF!</definedName>
    <definedName name="BExITGB4FVAV0LE88D7JMX7FBYXI" localSheetId="12" hidden="1">#REF!</definedName>
    <definedName name="BExITGB4FVAV0LE88D7JMX7FBYXI" localSheetId="11" hidden="1">#REF!</definedName>
    <definedName name="BExITGB4FVAV0LE88D7JMX7FBYXI" localSheetId="10" hidden="1">#REF!</definedName>
    <definedName name="BExITGB4FVAV0LE88D7JMX7FBYXI" localSheetId="9" hidden="1">#REF!</definedName>
    <definedName name="BExITGB4FVAV0LE88D7JMX7FBYXI" localSheetId="8" hidden="1">#REF!</definedName>
    <definedName name="BExITGB4FVAV0LE88D7JMX7FBYXI" localSheetId="7" hidden="1">#REF!</definedName>
    <definedName name="BExITGB4FVAV0LE88D7JMX7FBYXI" localSheetId="6" hidden="1">#REF!</definedName>
    <definedName name="BExITGB4FVAV0LE88D7JMX7FBYXI" localSheetId="3" hidden="1">#REF!</definedName>
    <definedName name="BExITGB4FVAV0LE88D7JMX7FBYXI" localSheetId="1" hidden="1">#REF!</definedName>
    <definedName name="BExITGB4FVAV0LE88D7JMX7FBYXI" hidden="1">#REF!</definedName>
    <definedName name="BExITI3TQ14K842P38QF0PNWSWNO" localSheetId="16" hidden="1">#REF!</definedName>
    <definedName name="BExITI3TQ14K842P38QF0PNWSWNO" localSheetId="15" hidden="1">#REF!</definedName>
    <definedName name="BExITI3TQ14K842P38QF0PNWSWNO" localSheetId="14" hidden="1">#REF!</definedName>
    <definedName name="BExITI3TQ14K842P38QF0PNWSWNO" localSheetId="13" hidden="1">#REF!</definedName>
    <definedName name="BExITI3TQ14K842P38QF0PNWSWNO" localSheetId="12" hidden="1">#REF!</definedName>
    <definedName name="BExITI3TQ14K842P38QF0PNWSWNO" localSheetId="11" hidden="1">#REF!</definedName>
    <definedName name="BExITI3TQ14K842P38QF0PNWSWNO" localSheetId="10" hidden="1">#REF!</definedName>
    <definedName name="BExITI3TQ14K842P38QF0PNWSWNO" localSheetId="9" hidden="1">#REF!</definedName>
    <definedName name="BExITI3TQ14K842P38QF0PNWSWNO" localSheetId="8" hidden="1">#REF!</definedName>
    <definedName name="BExITI3TQ14K842P38QF0PNWSWNO" localSheetId="7" hidden="1">#REF!</definedName>
    <definedName name="BExITI3TQ14K842P38QF0PNWSWNO" localSheetId="6" hidden="1">#REF!</definedName>
    <definedName name="BExITI3TQ14K842P38QF0PNWSWNO" localSheetId="3" hidden="1">#REF!</definedName>
    <definedName name="BExITI3TQ14K842P38QF0PNWSWNO" localSheetId="1" hidden="1">#REF!</definedName>
    <definedName name="BExITI3TQ14K842P38QF0PNWSWNO" hidden="1">#REF!</definedName>
    <definedName name="BExIU9OGER4TPMETACWUEP1UENK0" localSheetId="16" hidden="1">#REF!</definedName>
    <definedName name="BExIU9OGER4TPMETACWUEP1UENK0" localSheetId="15" hidden="1">#REF!</definedName>
    <definedName name="BExIU9OGER4TPMETACWUEP1UENK0" localSheetId="14" hidden="1">#REF!</definedName>
    <definedName name="BExIU9OGER4TPMETACWUEP1UENK0" localSheetId="13" hidden="1">#REF!</definedName>
    <definedName name="BExIU9OGER4TPMETACWUEP1UENK0" localSheetId="12" hidden="1">#REF!</definedName>
    <definedName name="BExIU9OGER4TPMETACWUEP1UENK0" localSheetId="11" hidden="1">#REF!</definedName>
    <definedName name="BExIU9OGER4TPMETACWUEP1UENK0" localSheetId="10" hidden="1">#REF!</definedName>
    <definedName name="BExIU9OGER4TPMETACWUEP1UENK0" localSheetId="9" hidden="1">#REF!</definedName>
    <definedName name="BExIU9OGER4TPMETACWUEP1UENK0" localSheetId="8" hidden="1">#REF!</definedName>
    <definedName name="BExIU9OGER4TPMETACWUEP1UENK0" localSheetId="7" hidden="1">#REF!</definedName>
    <definedName name="BExIU9OGER4TPMETACWUEP1UENK0" localSheetId="6" hidden="1">#REF!</definedName>
    <definedName name="BExIU9OGER4TPMETACWUEP1UENK0" localSheetId="3" hidden="1">#REF!</definedName>
    <definedName name="BExIU9OGER4TPMETACWUEP1UENK0" localSheetId="1" hidden="1">#REF!</definedName>
    <definedName name="BExIU9OGER4TPMETACWUEP1UENK0" hidden="1">#REF!</definedName>
    <definedName name="BExIUD4OJGH65NFNQ4VMCE3R4J1X" localSheetId="16" hidden="1">#REF!</definedName>
    <definedName name="BExIUD4OJGH65NFNQ4VMCE3R4J1X" localSheetId="15" hidden="1">#REF!</definedName>
    <definedName name="BExIUD4OJGH65NFNQ4VMCE3R4J1X" localSheetId="14" hidden="1">#REF!</definedName>
    <definedName name="BExIUD4OJGH65NFNQ4VMCE3R4J1X" localSheetId="13" hidden="1">#REF!</definedName>
    <definedName name="BExIUD4OJGH65NFNQ4VMCE3R4J1X" localSheetId="12" hidden="1">#REF!</definedName>
    <definedName name="BExIUD4OJGH65NFNQ4VMCE3R4J1X" localSheetId="11" hidden="1">#REF!</definedName>
    <definedName name="BExIUD4OJGH65NFNQ4VMCE3R4J1X" localSheetId="10" hidden="1">#REF!</definedName>
    <definedName name="BExIUD4OJGH65NFNQ4VMCE3R4J1X" localSheetId="9" hidden="1">#REF!</definedName>
    <definedName name="BExIUD4OJGH65NFNQ4VMCE3R4J1X" localSheetId="8" hidden="1">#REF!</definedName>
    <definedName name="BExIUD4OJGH65NFNQ4VMCE3R4J1X" localSheetId="7" hidden="1">#REF!</definedName>
    <definedName name="BExIUD4OJGH65NFNQ4VMCE3R4J1X" localSheetId="6" hidden="1">#REF!</definedName>
    <definedName name="BExIUD4OJGH65NFNQ4VMCE3R4J1X" localSheetId="3" hidden="1">#REF!</definedName>
    <definedName name="BExIUD4OJGH65NFNQ4VMCE3R4J1X" localSheetId="1" hidden="1">#REF!</definedName>
    <definedName name="BExIUD4OJGH65NFNQ4VMCE3R4J1X" hidden="1">#REF!</definedName>
    <definedName name="BExIUQM0XWNNW3MJD26EOVIT7FSU" localSheetId="16" hidden="1">#REF!</definedName>
    <definedName name="BExIUQM0XWNNW3MJD26EOVIT7FSU" localSheetId="15" hidden="1">#REF!</definedName>
    <definedName name="BExIUQM0XWNNW3MJD26EOVIT7FSU" localSheetId="14" hidden="1">#REF!</definedName>
    <definedName name="BExIUQM0XWNNW3MJD26EOVIT7FSU" localSheetId="13" hidden="1">#REF!</definedName>
    <definedName name="BExIUQM0XWNNW3MJD26EOVIT7FSU" localSheetId="12" hidden="1">#REF!</definedName>
    <definedName name="BExIUQM0XWNNW3MJD26EOVIT7FSU" localSheetId="11" hidden="1">#REF!</definedName>
    <definedName name="BExIUQM0XWNNW3MJD26EOVIT7FSU" localSheetId="10" hidden="1">#REF!</definedName>
    <definedName name="BExIUQM0XWNNW3MJD26EOVIT7FSU" localSheetId="9" hidden="1">#REF!</definedName>
    <definedName name="BExIUQM0XWNNW3MJD26EOVIT7FSU" localSheetId="8" hidden="1">#REF!</definedName>
    <definedName name="BExIUQM0XWNNW3MJD26EOVIT7FSU" localSheetId="7" hidden="1">#REF!</definedName>
    <definedName name="BExIUQM0XWNNW3MJD26EOVIT7FSU" localSheetId="6" hidden="1">#REF!</definedName>
    <definedName name="BExIUQM0XWNNW3MJD26EOVIT7FSU" localSheetId="3" hidden="1">#REF!</definedName>
    <definedName name="BExIUQM0XWNNW3MJD26EOVIT7FSU" localSheetId="1" hidden="1">#REF!</definedName>
    <definedName name="BExIUQM0XWNNW3MJD26EOVIT7FSU" hidden="1">#REF!</definedName>
    <definedName name="BExIUTB5OAAXYW0OFMP0PS40SPOB" localSheetId="16" hidden="1">#REF!</definedName>
    <definedName name="BExIUTB5OAAXYW0OFMP0PS40SPOB" localSheetId="15" hidden="1">#REF!</definedName>
    <definedName name="BExIUTB5OAAXYW0OFMP0PS40SPOB" localSheetId="14" hidden="1">#REF!</definedName>
    <definedName name="BExIUTB5OAAXYW0OFMP0PS40SPOB" localSheetId="13" hidden="1">#REF!</definedName>
    <definedName name="BExIUTB5OAAXYW0OFMP0PS40SPOB" localSheetId="12" hidden="1">#REF!</definedName>
    <definedName name="BExIUTB5OAAXYW0OFMP0PS40SPOB" localSheetId="11" hidden="1">#REF!</definedName>
    <definedName name="BExIUTB5OAAXYW0OFMP0PS40SPOB" localSheetId="10" hidden="1">#REF!</definedName>
    <definedName name="BExIUTB5OAAXYW0OFMP0PS40SPOB" localSheetId="9" hidden="1">#REF!</definedName>
    <definedName name="BExIUTB5OAAXYW0OFMP0PS40SPOB" localSheetId="8" hidden="1">#REF!</definedName>
    <definedName name="BExIUTB5OAAXYW0OFMP0PS40SPOB" localSheetId="7" hidden="1">#REF!</definedName>
    <definedName name="BExIUTB5OAAXYW0OFMP0PS40SPOB" localSheetId="6" hidden="1">#REF!</definedName>
    <definedName name="BExIUTB5OAAXYW0OFMP0PS40SPOB" localSheetId="3" hidden="1">#REF!</definedName>
    <definedName name="BExIUTB5OAAXYW0OFMP0PS40SPOB" localSheetId="1" hidden="1">#REF!</definedName>
    <definedName name="BExIUTB5OAAXYW0OFMP0PS40SPOB" hidden="1">#REF!</definedName>
    <definedName name="BExIUUT2MHIOV6R3WHA0DPM1KBKY" localSheetId="16" hidden="1">#REF!</definedName>
    <definedName name="BExIUUT2MHIOV6R3WHA0DPM1KBKY" localSheetId="15" hidden="1">#REF!</definedName>
    <definedName name="BExIUUT2MHIOV6R3WHA0DPM1KBKY" localSheetId="14" hidden="1">#REF!</definedName>
    <definedName name="BExIUUT2MHIOV6R3WHA0DPM1KBKY" localSheetId="13" hidden="1">#REF!</definedName>
    <definedName name="BExIUUT2MHIOV6R3WHA0DPM1KBKY" localSheetId="12" hidden="1">#REF!</definedName>
    <definedName name="BExIUUT2MHIOV6R3WHA0DPM1KBKY" localSheetId="11" hidden="1">#REF!</definedName>
    <definedName name="BExIUUT2MHIOV6R3WHA0DPM1KBKY" localSheetId="10" hidden="1">#REF!</definedName>
    <definedName name="BExIUUT2MHIOV6R3WHA0DPM1KBKY" localSheetId="9" hidden="1">#REF!</definedName>
    <definedName name="BExIUUT2MHIOV6R3WHA0DPM1KBKY" localSheetId="8" hidden="1">#REF!</definedName>
    <definedName name="BExIUUT2MHIOV6R3WHA0DPM1KBKY" localSheetId="7" hidden="1">#REF!</definedName>
    <definedName name="BExIUUT2MHIOV6R3WHA0DPM1KBKY" localSheetId="6" hidden="1">#REF!</definedName>
    <definedName name="BExIUUT2MHIOV6R3WHA0DPM1KBKY" localSheetId="3" hidden="1">#REF!</definedName>
    <definedName name="BExIUUT2MHIOV6R3WHA0DPM1KBKY" localSheetId="1" hidden="1">#REF!</definedName>
    <definedName name="BExIUUT2MHIOV6R3WHA0DPM1KBKY" hidden="1">#REF!</definedName>
    <definedName name="BExIUYPDT1AM6MWGWQS646PIZIWC" localSheetId="16" hidden="1">#REF!</definedName>
    <definedName name="BExIUYPDT1AM6MWGWQS646PIZIWC" localSheetId="15" hidden="1">#REF!</definedName>
    <definedName name="BExIUYPDT1AM6MWGWQS646PIZIWC" localSheetId="14" hidden="1">#REF!</definedName>
    <definedName name="BExIUYPDT1AM6MWGWQS646PIZIWC" localSheetId="13" hidden="1">#REF!</definedName>
    <definedName name="BExIUYPDT1AM6MWGWQS646PIZIWC" localSheetId="12" hidden="1">#REF!</definedName>
    <definedName name="BExIUYPDT1AM6MWGWQS646PIZIWC" localSheetId="11" hidden="1">#REF!</definedName>
    <definedName name="BExIUYPDT1AM6MWGWQS646PIZIWC" localSheetId="10" hidden="1">#REF!</definedName>
    <definedName name="BExIUYPDT1AM6MWGWQS646PIZIWC" localSheetId="9" hidden="1">#REF!</definedName>
    <definedName name="BExIUYPDT1AM6MWGWQS646PIZIWC" localSheetId="8" hidden="1">#REF!</definedName>
    <definedName name="BExIUYPDT1AM6MWGWQS646PIZIWC" localSheetId="7" hidden="1">#REF!</definedName>
    <definedName name="BExIUYPDT1AM6MWGWQS646PIZIWC" localSheetId="6" hidden="1">#REF!</definedName>
    <definedName name="BExIUYPDT1AM6MWGWQS646PIZIWC" localSheetId="3" hidden="1">#REF!</definedName>
    <definedName name="BExIUYPDT1AM6MWGWQS646PIZIWC" localSheetId="1" hidden="1">#REF!</definedName>
    <definedName name="BExIUYPDT1AM6MWGWQS646PIZIWC" hidden="1">#REF!</definedName>
    <definedName name="BExIV0I2O9F8D1UK1SI8AEYR6U0A" localSheetId="16" hidden="1">#REF!</definedName>
    <definedName name="BExIV0I2O9F8D1UK1SI8AEYR6U0A" localSheetId="15" hidden="1">#REF!</definedName>
    <definedName name="BExIV0I2O9F8D1UK1SI8AEYR6U0A" localSheetId="14" hidden="1">#REF!</definedName>
    <definedName name="BExIV0I2O9F8D1UK1SI8AEYR6U0A" localSheetId="13" hidden="1">#REF!</definedName>
    <definedName name="BExIV0I2O9F8D1UK1SI8AEYR6U0A" localSheetId="12" hidden="1">#REF!</definedName>
    <definedName name="BExIV0I2O9F8D1UK1SI8AEYR6U0A" localSheetId="11" hidden="1">#REF!</definedName>
    <definedName name="BExIV0I2O9F8D1UK1SI8AEYR6U0A" localSheetId="10" hidden="1">#REF!</definedName>
    <definedName name="BExIV0I2O9F8D1UK1SI8AEYR6U0A" localSheetId="9" hidden="1">#REF!</definedName>
    <definedName name="BExIV0I2O9F8D1UK1SI8AEYR6U0A" localSheetId="8" hidden="1">#REF!</definedName>
    <definedName name="BExIV0I2O9F8D1UK1SI8AEYR6U0A" localSheetId="7" hidden="1">#REF!</definedName>
    <definedName name="BExIV0I2O9F8D1UK1SI8AEYR6U0A" localSheetId="6" hidden="1">#REF!</definedName>
    <definedName name="BExIV0I2O9F8D1UK1SI8AEYR6U0A" localSheetId="3" hidden="1">#REF!</definedName>
    <definedName name="BExIV0I2O9F8D1UK1SI8AEYR6U0A" localSheetId="1" hidden="1">#REF!</definedName>
    <definedName name="BExIV0I2O9F8D1UK1SI8AEYR6U0A" hidden="1">#REF!</definedName>
    <definedName name="BExIV2LM38XPLRTWT0R44TMQ59E5" localSheetId="16" hidden="1">#REF!</definedName>
    <definedName name="BExIV2LM38XPLRTWT0R44TMQ59E5" localSheetId="15" hidden="1">#REF!</definedName>
    <definedName name="BExIV2LM38XPLRTWT0R44TMQ59E5" localSheetId="14" hidden="1">#REF!</definedName>
    <definedName name="BExIV2LM38XPLRTWT0R44TMQ59E5" localSheetId="13" hidden="1">#REF!</definedName>
    <definedName name="BExIV2LM38XPLRTWT0R44TMQ59E5" localSheetId="12" hidden="1">#REF!</definedName>
    <definedName name="BExIV2LM38XPLRTWT0R44TMQ59E5" localSheetId="11" hidden="1">#REF!</definedName>
    <definedName name="BExIV2LM38XPLRTWT0R44TMQ59E5" localSheetId="10" hidden="1">#REF!</definedName>
    <definedName name="BExIV2LM38XPLRTWT0R44TMQ59E5" localSheetId="9" hidden="1">#REF!</definedName>
    <definedName name="BExIV2LM38XPLRTWT0R44TMQ59E5" localSheetId="8" hidden="1">#REF!</definedName>
    <definedName name="BExIV2LM38XPLRTWT0R44TMQ59E5" localSheetId="7" hidden="1">#REF!</definedName>
    <definedName name="BExIV2LM38XPLRTWT0R44TMQ59E5" localSheetId="6" hidden="1">#REF!</definedName>
    <definedName name="BExIV2LM38XPLRTWT0R44TMQ59E5" localSheetId="3" hidden="1">#REF!</definedName>
    <definedName name="BExIV2LM38XPLRTWT0R44TMQ59E5" localSheetId="1" hidden="1">#REF!</definedName>
    <definedName name="BExIV2LM38XPLRTWT0R44TMQ59E5" hidden="1">#REF!</definedName>
    <definedName name="BExIV3HY4S0YRV1F7XEMF2YHAR2I" localSheetId="16" hidden="1">#REF!</definedName>
    <definedName name="BExIV3HY4S0YRV1F7XEMF2YHAR2I" localSheetId="15" hidden="1">#REF!</definedName>
    <definedName name="BExIV3HY4S0YRV1F7XEMF2YHAR2I" localSheetId="14" hidden="1">#REF!</definedName>
    <definedName name="BExIV3HY4S0YRV1F7XEMF2YHAR2I" localSheetId="13" hidden="1">#REF!</definedName>
    <definedName name="BExIV3HY4S0YRV1F7XEMF2YHAR2I" localSheetId="12" hidden="1">#REF!</definedName>
    <definedName name="BExIV3HY4S0YRV1F7XEMF2YHAR2I" localSheetId="11" hidden="1">#REF!</definedName>
    <definedName name="BExIV3HY4S0YRV1F7XEMF2YHAR2I" localSheetId="10" hidden="1">#REF!</definedName>
    <definedName name="BExIV3HY4S0YRV1F7XEMF2YHAR2I" localSheetId="9" hidden="1">#REF!</definedName>
    <definedName name="BExIV3HY4S0YRV1F7XEMF2YHAR2I" localSheetId="8" hidden="1">#REF!</definedName>
    <definedName name="BExIV3HY4S0YRV1F7XEMF2YHAR2I" localSheetId="7" hidden="1">#REF!</definedName>
    <definedName name="BExIV3HY4S0YRV1F7XEMF2YHAR2I" localSheetId="6" hidden="1">#REF!</definedName>
    <definedName name="BExIV3HY4S0YRV1F7XEMF2YHAR2I" localSheetId="3" hidden="1">#REF!</definedName>
    <definedName name="BExIV3HY4S0YRV1F7XEMF2YHAR2I" localSheetId="1" hidden="1">#REF!</definedName>
    <definedName name="BExIV3HY4S0YRV1F7XEMF2YHAR2I" hidden="1">#REF!</definedName>
    <definedName name="BExIV6HUZFRIFLXW2SICKGTAH1PV" localSheetId="16" hidden="1">#REF!</definedName>
    <definedName name="BExIV6HUZFRIFLXW2SICKGTAH1PV" localSheetId="15" hidden="1">#REF!</definedName>
    <definedName name="BExIV6HUZFRIFLXW2SICKGTAH1PV" localSheetId="14" hidden="1">#REF!</definedName>
    <definedName name="BExIV6HUZFRIFLXW2SICKGTAH1PV" localSheetId="13" hidden="1">#REF!</definedName>
    <definedName name="BExIV6HUZFRIFLXW2SICKGTAH1PV" localSheetId="12" hidden="1">#REF!</definedName>
    <definedName name="BExIV6HUZFRIFLXW2SICKGTAH1PV" localSheetId="11" hidden="1">#REF!</definedName>
    <definedName name="BExIV6HUZFRIFLXW2SICKGTAH1PV" localSheetId="10" hidden="1">#REF!</definedName>
    <definedName name="BExIV6HUZFRIFLXW2SICKGTAH1PV" localSheetId="9" hidden="1">#REF!</definedName>
    <definedName name="BExIV6HUZFRIFLXW2SICKGTAH1PV" localSheetId="8" hidden="1">#REF!</definedName>
    <definedName name="BExIV6HUZFRIFLXW2SICKGTAH1PV" localSheetId="7" hidden="1">#REF!</definedName>
    <definedName name="BExIV6HUZFRIFLXW2SICKGTAH1PV" localSheetId="6" hidden="1">#REF!</definedName>
    <definedName name="BExIV6HUZFRIFLXW2SICKGTAH1PV" localSheetId="3" hidden="1">#REF!</definedName>
    <definedName name="BExIV6HUZFRIFLXW2SICKGTAH1PV" localSheetId="1" hidden="1">#REF!</definedName>
    <definedName name="BExIV6HUZFRIFLXW2SICKGTAH1PV" hidden="1">#REF!</definedName>
    <definedName name="BExIVCXWL6H5LD9DHDIA4F5U9TQL" localSheetId="16" hidden="1">#REF!</definedName>
    <definedName name="BExIVCXWL6H5LD9DHDIA4F5U9TQL" localSheetId="15" hidden="1">#REF!</definedName>
    <definedName name="BExIVCXWL6H5LD9DHDIA4F5U9TQL" localSheetId="14" hidden="1">#REF!</definedName>
    <definedName name="BExIVCXWL6H5LD9DHDIA4F5U9TQL" localSheetId="13" hidden="1">#REF!</definedName>
    <definedName name="BExIVCXWL6H5LD9DHDIA4F5U9TQL" localSheetId="12" hidden="1">#REF!</definedName>
    <definedName name="BExIVCXWL6H5LD9DHDIA4F5U9TQL" localSheetId="11" hidden="1">#REF!</definedName>
    <definedName name="BExIVCXWL6H5LD9DHDIA4F5U9TQL" localSheetId="10" hidden="1">#REF!</definedName>
    <definedName name="BExIVCXWL6H5LD9DHDIA4F5U9TQL" localSheetId="9" hidden="1">#REF!</definedName>
    <definedName name="BExIVCXWL6H5LD9DHDIA4F5U9TQL" localSheetId="8" hidden="1">#REF!</definedName>
    <definedName name="BExIVCXWL6H5LD9DHDIA4F5U9TQL" localSheetId="7" hidden="1">#REF!</definedName>
    <definedName name="BExIVCXWL6H5LD9DHDIA4F5U9TQL" localSheetId="6" hidden="1">#REF!</definedName>
    <definedName name="BExIVCXWL6H5LD9DHDIA4F5U9TQL" localSheetId="3" hidden="1">#REF!</definedName>
    <definedName name="BExIVCXWL6H5LD9DHDIA4F5U9TQL" localSheetId="1" hidden="1">#REF!</definedName>
    <definedName name="BExIVCXWL6H5LD9DHDIA4F5U9TQL" hidden="1">#REF!</definedName>
    <definedName name="BExIVEVYJ7KL8QNR5ZTOSD11I5A6" localSheetId="16" hidden="1">#REF!</definedName>
    <definedName name="BExIVEVYJ7KL8QNR5ZTOSD11I5A6" localSheetId="15" hidden="1">#REF!</definedName>
    <definedName name="BExIVEVYJ7KL8QNR5ZTOSD11I5A6" localSheetId="14" hidden="1">#REF!</definedName>
    <definedName name="BExIVEVYJ7KL8QNR5ZTOSD11I5A6" localSheetId="13" hidden="1">#REF!</definedName>
    <definedName name="BExIVEVYJ7KL8QNR5ZTOSD11I5A6" localSheetId="12" hidden="1">#REF!</definedName>
    <definedName name="BExIVEVYJ7KL8QNR5ZTOSD11I5A6" localSheetId="11" hidden="1">#REF!</definedName>
    <definedName name="BExIVEVYJ7KL8QNR5ZTOSD11I5A6" localSheetId="10" hidden="1">#REF!</definedName>
    <definedName name="BExIVEVYJ7KL8QNR5ZTOSD11I5A6" localSheetId="9" hidden="1">#REF!</definedName>
    <definedName name="BExIVEVYJ7KL8QNR5ZTOSD11I5A6" localSheetId="8" hidden="1">#REF!</definedName>
    <definedName name="BExIVEVYJ7KL8QNR5ZTOSD11I5A6" localSheetId="7" hidden="1">#REF!</definedName>
    <definedName name="BExIVEVYJ7KL8QNR5ZTOSD11I5A6" localSheetId="6" hidden="1">#REF!</definedName>
    <definedName name="BExIVEVYJ7KL8QNR5ZTOSD11I5A6" localSheetId="3" hidden="1">#REF!</definedName>
    <definedName name="BExIVEVYJ7KL8QNR5ZTOSD11I5A6" localSheetId="1" hidden="1">#REF!</definedName>
    <definedName name="BExIVEVYJ7KL8QNR5ZTOSD11I5A6" hidden="1">#REF!</definedName>
    <definedName name="BExIVJ30S9U8MA1TUBRND8DGF96D" localSheetId="16" hidden="1">#REF!</definedName>
    <definedName name="BExIVJ30S9U8MA1TUBRND8DGF96D" localSheetId="15" hidden="1">#REF!</definedName>
    <definedName name="BExIVJ30S9U8MA1TUBRND8DGF96D" localSheetId="14" hidden="1">#REF!</definedName>
    <definedName name="BExIVJ30S9U8MA1TUBRND8DGF96D" localSheetId="13" hidden="1">#REF!</definedName>
    <definedName name="BExIVJ30S9U8MA1TUBRND8DGF96D" localSheetId="12" hidden="1">#REF!</definedName>
    <definedName name="BExIVJ30S9U8MA1TUBRND8DGF96D" localSheetId="11" hidden="1">#REF!</definedName>
    <definedName name="BExIVJ30S9U8MA1TUBRND8DGF96D" localSheetId="10" hidden="1">#REF!</definedName>
    <definedName name="BExIVJ30S9U8MA1TUBRND8DGF96D" localSheetId="9" hidden="1">#REF!</definedName>
    <definedName name="BExIVJ30S9U8MA1TUBRND8DGF96D" localSheetId="8" hidden="1">#REF!</definedName>
    <definedName name="BExIVJ30S9U8MA1TUBRND8DGF96D" localSheetId="7" hidden="1">#REF!</definedName>
    <definedName name="BExIVJ30S9U8MA1TUBRND8DGF96D" localSheetId="6" hidden="1">#REF!</definedName>
    <definedName name="BExIVJ30S9U8MA1TUBRND8DGF96D" localSheetId="3" hidden="1">#REF!</definedName>
    <definedName name="BExIVJ30S9U8MA1TUBRND8DGF96D" localSheetId="1" hidden="1">#REF!</definedName>
    <definedName name="BExIVJ30S9U8MA1TUBRND8DGF96D" hidden="1">#REF!</definedName>
    <definedName name="BExIVMOIPSEWSIHIDDLOXESQ28A0" localSheetId="16" hidden="1">#REF!</definedName>
    <definedName name="BExIVMOIPSEWSIHIDDLOXESQ28A0" localSheetId="15" hidden="1">#REF!</definedName>
    <definedName name="BExIVMOIPSEWSIHIDDLOXESQ28A0" localSheetId="14" hidden="1">#REF!</definedName>
    <definedName name="BExIVMOIPSEWSIHIDDLOXESQ28A0" localSheetId="13" hidden="1">#REF!</definedName>
    <definedName name="BExIVMOIPSEWSIHIDDLOXESQ28A0" localSheetId="12" hidden="1">#REF!</definedName>
    <definedName name="BExIVMOIPSEWSIHIDDLOXESQ28A0" localSheetId="11" hidden="1">#REF!</definedName>
    <definedName name="BExIVMOIPSEWSIHIDDLOXESQ28A0" localSheetId="10" hidden="1">#REF!</definedName>
    <definedName name="BExIVMOIPSEWSIHIDDLOXESQ28A0" localSheetId="9" hidden="1">#REF!</definedName>
    <definedName name="BExIVMOIPSEWSIHIDDLOXESQ28A0" localSheetId="8" hidden="1">#REF!</definedName>
    <definedName name="BExIVMOIPSEWSIHIDDLOXESQ28A0" localSheetId="7" hidden="1">#REF!</definedName>
    <definedName name="BExIVMOIPSEWSIHIDDLOXESQ28A0" localSheetId="6" hidden="1">#REF!</definedName>
    <definedName name="BExIVMOIPSEWSIHIDDLOXESQ28A0" localSheetId="3" hidden="1">#REF!</definedName>
    <definedName name="BExIVMOIPSEWSIHIDDLOXESQ28A0" localSheetId="1" hidden="1">#REF!</definedName>
    <definedName name="BExIVMOIPSEWSIHIDDLOXESQ28A0" hidden="1">#REF!</definedName>
    <definedName name="BExIVNVNJX9BYDLC88NG09YF5XQ6" localSheetId="16" hidden="1">#REF!</definedName>
    <definedName name="BExIVNVNJX9BYDLC88NG09YF5XQ6" localSheetId="15" hidden="1">#REF!</definedName>
    <definedName name="BExIVNVNJX9BYDLC88NG09YF5XQ6" localSheetId="14" hidden="1">#REF!</definedName>
    <definedName name="BExIVNVNJX9BYDLC88NG09YF5XQ6" localSheetId="13" hidden="1">#REF!</definedName>
    <definedName name="BExIVNVNJX9BYDLC88NG09YF5XQ6" localSheetId="12" hidden="1">#REF!</definedName>
    <definedName name="BExIVNVNJX9BYDLC88NG09YF5XQ6" localSheetId="11" hidden="1">#REF!</definedName>
    <definedName name="BExIVNVNJX9BYDLC88NG09YF5XQ6" localSheetId="10" hidden="1">#REF!</definedName>
    <definedName name="BExIVNVNJX9BYDLC88NG09YF5XQ6" localSheetId="9" hidden="1">#REF!</definedName>
    <definedName name="BExIVNVNJX9BYDLC88NG09YF5XQ6" localSheetId="8" hidden="1">#REF!</definedName>
    <definedName name="BExIVNVNJX9BYDLC88NG09YF5XQ6" localSheetId="7" hidden="1">#REF!</definedName>
    <definedName name="BExIVNVNJX9BYDLC88NG09YF5XQ6" localSheetId="6" hidden="1">#REF!</definedName>
    <definedName name="BExIVNVNJX9BYDLC88NG09YF5XQ6" localSheetId="3" hidden="1">#REF!</definedName>
    <definedName name="BExIVNVNJX9BYDLC88NG09YF5XQ6" localSheetId="1" hidden="1">#REF!</definedName>
    <definedName name="BExIVNVNJX9BYDLC88NG09YF5XQ6" hidden="1">#REF!</definedName>
    <definedName name="BExIVQVKLMGSRYT1LFZH0KUIA4OR" localSheetId="16" hidden="1">#REF!</definedName>
    <definedName name="BExIVQVKLMGSRYT1LFZH0KUIA4OR" localSheetId="15" hidden="1">#REF!</definedName>
    <definedName name="BExIVQVKLMGSRYT1LFZH0KUIA4OR" localSheetId="14" hidden="1">#REF!</definedName>
    <definedName name="BExIVQVKLMGSRYT1LFZH0KUIA4OR" localSheetId="13" hidden="1">#REF!</definedName>
    <definedName name="BExIVQVKLMGSRYT1LFZH0KUIA4OR" localSheetId="12" hidden="1">#REF!</definedName>
    <definedName name="BExIVQVKLMGSRYT1LFZH0KUIA4OR" localSheetId="11" hidden="1">#REF!</definedName>
    <definedName name="BExIVQVKLMGSRYT1LFZH0KUIA4OR" localSheetId="10" hidden="1">#REF!</definedName>
    <definedName name="BExIVQVKLMGSRYT1LFZH0KUIA4OR" localSheetId="9" hidden="1">#REF!</definedName>
    <definedName name="BExIVQVKLMGSRYT1LFZH0KUIA4OR" localSheetId="8" hidden="1">#REF!</definedName>
    <definedName name="BExIVQVKLMGSRYT1LFZH0KUIA4OR" localSheetId="7" hidden="1">#REF!</definedName>
    <definedName name="BExIVQVKLMGSRYT1LFZH0KUIA4OR" localSheetId="6" hidden="1">#REF!</definedName>
    <definedName name="BExIVQVKLMGSRYT1LFZH0KUIA4OR" localSheetId="3" hidden="1">#REF!</definedName>
    <definedName name="BExIVQVKLMGSRYT1LFZH0KUIA4OR" localSheetId="1" hidden="1">#REF!</definedName>
    <definedName name="BExIVQVKLMGSRYT1LFZH0KUIA4OR" hidden="1">#REF!</definedName>
    <definedName name="BExIVYTFI35KNR2XSA6N8OJYUTUR" localSheetId="16" hidden="1">#REF!</definedName>
    <definedName name="BExIVYTFI35KNR2XSA6N8OJYUTUR" localSheetId="15" hidden="1">#REF!</definedName>
    <definedName name="BExIVYTFI35KNR2XSA6N8OJYUTUR" localSheetId="14" hidden="1">#REF!</definedName>
    <definedName name="BExIVYTFI35KNR2XSA6N8OJYUTUR" localSheetId="13" hidden="1">#REF!</definedName>
    <definedName name="BExIVYTFI35KNR2XSA6N8OJYUTUR" localSheetId="12" hidden="1">#REF!</definedName>
    <definedName name="BExIVYTFI35KNR2XSA6N8OJYUTUR" localSheetId="11" hidden="1">#REF!</definedName>
    <definedName name="BExIVYTFI35KNR2XSA6N8OJYUTUR" localSheetId="10" hidden="1">#REF!</definedName>
    <definedName name="BExIVYTFI35KNR2XSA6N8OJYUTUR" localSheetId="9" hidden="1">#REF!</definedName>
    <definedName name="BExIVYTFI35KNR2XSA6N8OJYUTUR" localSheetId="8" hidden="1">#REF!</definedName>
    <definedName name="BExIVYTFI35KNR2XSA6N8OJYUTUR" localSheetId="7" hidden="1">#REF!</definedName>
    <definedName name="BExIVYTFI35KNR2XSA6N8OJYUTUR" localSheetId="6" hidden="1">#REF!</definedName>
    <definedName name="BExIVYTFI35KNR2XSA6N8OJYUTUR" localSheetId="3" hidden="1">#REF!</definedName>
    <definedName name="BExIVYTFI35KNR2XSA6N8OJYUTUR" localSheetId="1" hidden="1">#REF!</definedName>
    <definedName name="BExIVYTFI35KNR2XSA6N8OJYUTUR" hidden="1">#REF!</definedName>
    <definedName name="BExIVZF05SNB8DE7VLQOFG9S41HS" localSheetId="16" hidden="1">#REF!</definedName>
    <definedName name="BExIVZF05SNB8DE7VLQOFG9S41HS" localSheetId="15" hidden="1">#REF!</definedName>
    <definedName name="BExIVZF05SNB8DE7VLQOFG9S41HS" localSheetId="14" hidden="1">#REF!</definedName>
    <definedName name="BExIVZF05SNB8DE7VLQOFG9S41HS" localSheetId="13" hidden="1">#REF!</definedName>
    <definedName name="BExIVZF05SNB8DE7VLQOFG9S41HS" localSheetId="12" hidden="1">#REF!</definedName>
    <definedName name="BExIVZF05SNB8DE7VLQOFG9S41HS" localSheetId="11" hidden="1">#REF!</definedName>
    <definedName name="BExIVZF05SNB8DE7VLQOFG9S41HS" localSheetId="10" hidden="1">#REF!</definedName>
    <definedName name="BExIVZF05SNB8DE7VLQOFG9S41HS" localSheetId="9" hidden="1">#REF!</definedName>
    <definedName name="BExIVZF05SNB8DE7VLQOFG9S41HS" localSheetId="8" hidden="1">#REF!</definedName>
    <definedName name="BExIVZF05SNB8DE7VLQOFG9S41HS" localSheetId="7" hidden="1">#REF!</definedName>
    <definedName name="BExIVZF05SNB8DE7VLQOFG9S41HS" localSheetId="6" hidden="1">#REF!</definedName>
    <definedName name="BExIVZF05SNB8DE7VLQOFG9S41HS" localSheetId="3" hidden="1">#REF!</definedName>
    <definedName name="BExIVZF05SNB8DE7VLQOFG9S41HS" localSheetId="1" hidden="1">#REF!</definedName>
    <definedName name="BExIVZF05SNB8DE7VLQOFG9S41HS" hidden="1">#REF!</definedName>
    <definedName name="BExIWB3SY3WRIVIOF988DNNODBOA" localSheetId="16" hidden="1">#REF!</definedName>
    <definedName name="BExIWB3SY3WRIVIOF988DNNODBOA" localSheetId="15" hidden="1">#REF!</definedName>
    <definedName name="BExIWB3SY3WRIVIOF988DNNODBOA" localSheetId="14" hidden="1">#REF!</definedName>
    <definedName name="BExIWB3SY3WRIVIOF988DNNODBOA" localSheetId="13" hidden="1">#REF!</definedName>
    <definedName name="BExIWB3SY3WRIVIOF988DNNODBOA" localSheetId="12" hidden="1">#REF!</definedName>
    <definedName name="BExIWB3SY3WRIVIOF988DNNODBOA" localSheetId="11" hidden="1">#REF!</definedName>
    <definedName name="BExIWB3SY3WRIVIOF988DNNODBOA" localSheetId="10" hidden="1">#REF!</definedName>
    <definedName name="BExIWB3SY3WRIVIOF988DNNODBOA" localSheetId="9" hidden="1">#REF!</definedName>
    <definedName name="BExIWB3SY3WRIVIOF988DNNODBOA" localSheetId="8" hidden="1">#REF!</definedName>
    <definedName name="BExIWB3SY3WRIVIOF988DNNODBOA" localSheetId="7" hidden="1">#REF!</definedName>
    <definedName name="BExIWB3SY3WRIVIOF988DNNODBOA" localSheetId="6" hidden="1">#REF!</definedName>
    <definedName name="BExIWB3SY3WRIVIOF988DNNODBOA" localSheetId="3" hidden="1">#REF!</definedName>
    <definedName name="BExIWB3SY3WRIVIOF988DNNODBOA" localSheetId="1" hidden="1">#REF!</definedName>
    <definedName name="BExIWB3SY3WRIVIOF988DNNODBOA" hidden="1">#REF!</definedName>
    <definedName name="BExIWB99CG0H52LRD6QWPN4L6DV2" localSheetId="16" hidden="1">#REF!</definedName>
    <definedName name="BExIWB99CG0H52LRD6QWPN4L6DV2" localSheetId="15" hidden="1">#REF!</definedName>
    <definedName name="BExIWB99CG0H52LRD6QWPN4L6DV2" localSheetId="14" hidden="1">#REF!</definedName>
    <definedName name="BExIWB99CG0H52LRD6QWPN4L6DV2" localSheetId="13" hidden="1">#REF!</definedName>
    <definedName name="BExIWB99CG0H52LRD6QWPN4L6DV2" localSheetId="12" hidden="1">#REF!</definedName>
    <definedName name="BExIWB99CG0H52LRD6QWPN4L6DV2" localSheetId="11" hidden="1">#REF!</definedName>
    <definedName name="BExIWB99CG0H52LRD6QWPN4L6DV2" localSheetId="10" hidden="1">#REF!</definedName>
    <definedName name="BExIWB99CG0H52LRD6QWPN4L6DV2" localSheetId="9" hidden="1">#REF!</definedName>
    <definedName name="BExIWB99CG0H52LRD6QWPN4L6DV2" localSheetId="8" hidden="1">#REF!</definedName>
    <definedName name="BExIWB99CG0H52LRD6QWPN4L6DV2" localSheetId="7" hidden="1">#REF!</definedName>
    <definedName name="BExIWB99CG0H52LRD6QWPN4L6DV2" localSheetId="6" hidden="1">#REF!</definedName>
    <definedName name="BExIWB99CG0H52LRD6QWPN4L6DV2" localSheetId="3" hidden="1">#REF!</definedName>
    <definedName name="BExIWB99CG0H52LRD6QWPN4L6DV2" localSheetId="1" hidden="1">#REF!</definedName>
    <definedName name="BExIWB99CG0H52LRD6QWPN4L6DV2" hidden="1">#REF!</definedName>
    <definedName name="BExIWG1W7XP9DFYYSZAIOSHM0QLQ" localSheetId="16" hidden="1">#REF!</definedName>
    <definedName name="BExIWG1W7XP9DFYYSZAIOSHM0QLQ" localSheetId="15" hidden="1">#REF!</definedName>
    <definedName name="BExIWG1W7XP9DFYYSZAIOSHM0QLQ" localSheetId="14" hidden="1">#REF!</definedName>
    <definedName name="BExIWG1W7XP9DFYYSZAIOSHM0QLQ" localSheetId="13" hidden="1">#REF!</definedName>
    <definedName name="BExIWG1W7XP9DFYYSZAIOSHM0QLQ" localSheetId="12" hidden="1">#REF!</definedName>
    <definedName name="BExIWG1W7XP9DFYYSZAIOSHM0QLQ" localSheetId="11" hidden="1">#REF!</definedName>
    <definedName name="BExIWG1W7XP9DFYYSZAIOSHM0QLQ" localSheetId="10" hidden="1">#REF!</definedName>
    <definedName name="BExIWG1W7XP9DFYYSZAIOSHM0QLQ" localSheetId="9" hidden="1">#REF!</definedName>
    <definedName name="BExIWG1W7XP9DFYYSZAIOSHM0QLQ" localSheetId="8" hidden="1">#REF!</definedName>
    <definedName name="BExIWG1W7XP9DFYYSZAIOSHM0QLQ" localSheetId="7" hidden="1">#REF!</definedName>
    <definedName name="BExIWG1W7XP9DFYYSZAIOSHM0QLQ" localSheetId="6" hidden="1">#REF!</definedName>
    <definedName name="BExIWG1W7XP9DFYYSZAIOSHM0QLQ" localSheetId="3" hidden="1">#REF!</definedName>
    <definedName name="BExIWG1W7XP9DFYYSZAIOSHM0QLQ" localSheetId="1" hidden="1">#REF!</definedName>
    <definedName name="BExIWG1W7XP9DFYYSZAIOSHM0QLQ" hidden="1">#REF!</definedName>
    <definedName name="BExIWH3KUK94B7833DD4TB0Y6KP9" localSheetId="16" hidden="1">#REF!</definedName>
    <definedName name="BExIWH3KUK94B7833DD4TB0Y6KP9" localSheetId="15" hidden="1">#REF!</definedName>
    <definedName name="BExIWH3KUK94B7833DD4TB0Y6KP9" localSheetId="14" hidden="1">#REF!</definedName>
    <definedName name="BExIWH3KUK94B7833DD4TB0Y6KP9" localSheetId="13" hidden="1">#REF!</definedName>
    <definedName name="BExIWH3KUK94B7833DD4TB0Y6KP9" localSheetId="12" hidden="1">#REF!</definedName>
    <definedName name="BExIWH3KUK94B7833DD4TB0Y6KP9" localSheetId="11" hidden="1">#REF!</definedName>
    <definedName name="BExIWH3KUK94B7833DD4TB0Y6KP9" localSheetId="10" hidden="1">#REF!</definedName>
    <definedName name="BExIWH3KUK94B7833DD4TB0Y6KP9" localSheetId="9" hidden="1">#REF!</definedName>
    <definedName name="BExIWH3KUK94B7833DD4TB0Y6KP9" localSheetId="8" hidden="1">#REF!</definedName>
    <definedName name="BExIWH3KUK94B7833DD4TB0Y6KP9" localSheetId="7" hidden="1">#REF!</definedName>
    <definedName name="BExIWH3KUK94B7833DD4TB0Y6KP9" localSheetId="6" hidden="1">#REF!</definedName>
    <definedName name="BExIWH3KUK94B7833DD4TB0Y6KP9" localSheetId="3" hidden="1">#REF!</definedName>
    <definedName name="BExIWH3KUK94B7833DD4TB0Y6KP9" localSheetId="1" hidden="1">#REF!</definedName>
    <definedName name="BExIWH3KUK94B7833DD4TB0Y6KP9" hidden="1">#REF!</definedName>
    <definedName name="BExIWHZXYAALPLS8CSHZHJ82LBOH" localSheetId="16" hidden="1">#REF!</definedName>
    <definedName name="BExIWHZXYAALPLS8CSHZHJ82LBOH" localSheetId="15" hidden="1">#REF!</definedName>
    <definedName name="BExIWHZXYAALPLS8CSHZHJ82LBOH" localSheetId="14" hidden="1">#REF!</definedName>
    <definedName name="BExIWHZXYAALPLS8CSHZHJ82LBOH" localSheetId="13" hidden="1">#REF!</definedName>
    <definedName name="BExIWHZXYAALPLS8CSHZHJ82LBOH" localSheetId="12" hidden="1">#REF!</definedName>
    <definedName name="BExIWHZXYAALPLS8CSHZHJ82LBOH" localSheetId="11" hidden="1">#REF!</definedName>
    <definedName name="BExIWHZXYAALPLS8CSHZHJ82LBOH" localSheetId="10" hidden="1">#REF!</definedName>
    <definedName name="BExIWHZXYAALPLS8CSHZHJ82LBOH" localSheetId="9" hidden="1">#REF!</definedName>
    <definedName name="BExIWHZXYAALPLS8CSHZHJ82LBOH" localSheetId="8" hidden="1">#REF!</definedName>
    <definedName name="BExIWHZXYAALPLS8CSHZHJ82LBOH" localSheetId="7" hidden="1">#REF!</definedName>
    <definedName name="BExIWHZXYAALPLS8CSHZHJ82LBOH" localSheetId="6" hidden="1">#REF!</definedName>
    <definedName name="BExIWHZXYAALPLS8CSHZHJ82LBOH" localSheetId="3" hidden="1">#REF!</definedName>
    <definedName name="BExIWHZXYAALPLS8CSHZHJ82LBOH" localSheetId="1" hidden="1">#REF!</definedName>
    <definedName name="BExIWHZXYAALPLS8CSHZHJ82LBOH" hidden="1">#REF!</definedName>
    <definedName name="BExIWJY6FHR6KOO0P8U4IZ7VD42D" localSheetId="16" hidden="1">#REF!</definedName>
    <definedName name="BExIWJY6FHR6KOO0P8U4IZ7VD42D" localSheetId="15" hidden="1">#REF!</definedName>
    <definedName name="BExIWJY6FHR6KOO0P8U4IZ7VD42D" localSheetId="14" hidden="1">#REF!</definedName>
    <definedName name="BExIWJY6FHR6KOO0P8U4IZ7VD42D" localSheetId="13" hidden="1">#REF!</definedName>
    <definedName name="BExIWJY6FHR6KOO0P8U4IZ7VD42D" localSheetId="12" hidden="1">#REF!</definedName>
    <definedName name="BExIWJY6FHR6KOO0P8U4IZ7VD42D" localSheetId="11" hidden="1">#REF!</definedName>
    <definedName name="BExIWJY6FHR6KOO0P8U4IZ7VD42D" localSheetId="10" hidden="1">#REF!</definedName>
    <definedName name="BExIWJY6FHR6KOO0P8U4IZ7VD42D" localSheetId="9" hidden="1">#REF!</definedName>
    <definedName name="BExIWJY6FHR6KOO0P8U4IZ7VD42D" localSheetId="8" hidden="1">#REF!</definedName>
    <definedName name="BExIWJY6FHR6KOO0P8U4IZ7VD42D" localSheetId="7" hidden="1">#REF!</definedName>
    <definedName name="BExIWJY6FHR6KOO0P8U4IZ7VD42D" localSheetId="6" hidden="1">#REF!</definedName>
    <definedName name="BExIWJY6FHR6KOO0P8U4IZ7VD42D" localSheetId="3" hidden="1">#REF!</definedName>
    <definedName name="BExIWJY6FHR6KOO0P8U4IZ7VD42D" localSheetId="1" hidden="1">#REF!</definedName>
    <definedName name="BExIWJY6FHR6KOO0P8U4IZ7VD42D" hidden="1">#REF!</definedName>
    <definedName name="BExIWKE9MGIDWORBI43AWTUNYFAN" localSheetId="16" hidden="1">#REF!</definedName>
    <definedName name="BExIWKE9MGIDWORBI43AWTUNYFAN" localSheetId="15" hidden="1">#REF!</definedName>
    <definedName name="BExIWKE9MGIDWORBI43AWTUNYFAN" localSheetId="14" hidden="1">#REF!</definedName>
    <definedName name="BExIWKE9MGIDWORBI43AWTUNYFAN" localSheetId="13" hidden="1">#REF!</definedName>
    <definedName name="BExIWKE9MGIDWORBI43AWTUNYFAN" localSheetId="12" hidden="1">#REF!</definedName>
    <definedName name="BExIWKE9MGIDWORBI43AWTUNYFAN" localSheetId="11" hidden="1">#REF!</definedName>
    <definedName name="BExIWKE9MGIDWORBI43AWTUNYFAN" localSheetId="10" hidden="1">#REF!</definedName>
    <definedName name="BExIWKE9MGIDWORBI43AWTUNYFAN" localSheetId="9" hidden="1">#REF!</definedName>
    <definedName name="BExIWKE9MGIDWORBI43AWTUNYFAN" localSheetId="8" hidden="1">#REF!</definedName>
    <definedName name="BExIWKE9MGIDWORBI43AWTUNYFAN" localSheetId="7" hidden="1">#REF!</definedName>
    <definedName name="BExIWKE9MGIDWORBI43AWTUNYFAN" localSheetId="6" hidden="1">#REF!</definedName>
    <definedName name="BExIWKE9MGIDWORBI43AWTUNYFAN" localSheetId="3" hidden="1">#REF!</definedName>
    <definedName name="BExIWKE9MGIDWORBI43AWTUNYFAN" localSheetId="1" hidden="1">#REF!</definedName>
    <definedName name="BExIWKE9MGIDWORBI43AWTUNYFAN" hidden="1">#REF!</definedName>
    <definedName name="BExIWPHOYLSNGZKVD3RRKOEALEUG" localSheetId="16" hidden="1">#REF!</definedName>
    <definedName name="BExIWPHOYLSNGZKVD3RRKOEALEUG" localSheetId="15" hidden="1">#REF!</definedName>
    <definedName name="BExIWPHOYLSNGZKVD3RRKOEALEUG" localSheetId="14" hidden="1">#REF!</definedName>
    <definedName name="BExIWPHOYLSNGZKVD3RRKOEALEUG" localSheetId="13" hidden="1">#REF!</definedName>
    <definedName name="BExIWPHOYLSNGZKVD3RRKOEALEUG" localSheetId="12" hidden="1">#REF!</definedName>
    <definedName name="BExIWPHOYLSNGZKVD3RRKOEALEUG" localSheetId="11" hidden="1">#REF!</definedName>
    <definedName name="BExIWPHOYLSNGZKVD3RRKOEALEUG" localSheetId="10" hidden="1">#REF!</definedName>
    <definedName name="BExIWPHOYLSNGZKVD3RRKOEALEUG" localSheetId="9" hidden="1">#REF!</definedName>
    <definedName name="BExIWPHOYLSNGZKVD3RRKOEALEUG" localSheetId="8" hidden="1">#REF!</definedName>
    <definedName name="BExIWPHOYLSNGZKVD3RRKOEALEUG" localSheetId="7" hidden="1">#REF!</definedName>
    <definedName name="BExIWPHOYLSNGZKVD3RRKOEALEUG" localSheetId="6" hidden="1">#REF!</definedName>
    <definedName name="BExIWPHOYLSNGZKVD3RRKOEALEUG" localSheetId="3" hidden="1">#REF!</definedName>
    <definedName name="BExIWPHOYLSNGZKVD3RRKOEALEUG" localSheetId="1" hidden="1">#REF!</definedName>
    <definedName name="BExIWPHOYLSNGZKVD3RRKOEALEUG" hidden="1">#REF!</definedName>
    <definedName name="BExIWSHLD1QIZPL5ARLXOJ9Y2CAA" localSheetId="16" hidden="1">#REF!</definedName>
    <definedName name="BExIWSHLD1QIZPL5ARLXOJ9Y2CAA" localSheetId="15" hidden="1">#REF!</definedName>
    <definedName name="BExIWSHLD1QIZPL5ARLXOJ9Y2CAA" localSheetId="14" hidden="1">#REF!</definedName>
    <definedName name="BExIWSHLD1QIZPL5ARLXOJ9Y2CAA" localSheetId="13" hidden="1">#REF!</definedName>
    <definedName name="BExIWSHLD1QIZPL5ARLXOJ9Y2CAA" localSheetId="12" hidden="1">#REF!</definedName>
    <definedName name="BExIWSHLD1QIZPL5ARLXOJ9Y2CAA" localSheetId="11" hidden="1">#REF!</definedName>
    <definedName name="BExIWSHLD1QIZPL5ARLXOJ9Y2CAA" localSheetId="10" hidden="1">#REF!</definedName>
    <definedName name="BExIWSHLD1QIZPL5ARLXOJ9Y2CAA" localSheetId="9" hidden="1">#REF!</definedName>
    <definedName name="BExIWSHLD1QIZPL5ARLXOJ9Y2CAA" localSheetId="8" hidden="1">#REF!</definedName>
    <definedName name="BExIWSHLD1QIZPL5ARLXOJ9Y2CAA" localSheetId="7" hidden="1">#REF!</definedName>
    <definedName name="BExIWSHLD1QIZPL5ARLXOJ9Y2CAA" localSheetId="6" hidden="1">#REF!</definedName>
    <definedName name="BExIWSHLD1QIZPL5ARLXOJ9Y2CAA" localSheetId="3" hidden="1">#REF!</definedName>
    <definedName name="BExIWSHLD1QIZPL5ARLXOJ9Y2CAA" localSheetId="1" hidden="1">#REF!</definedName>
    <definedName name="BExIWSHLD1QIZPL5ARLXOJ9Y2CAA" hidden="1">#REF!</definedName>
    <definedName name="BExIX34PM5DBTRHRQWP6PL6WIX88" localSheetId="16" hidden="1">#REF!</definedName>
    <definedName name="BExIX34PM5DBTRHRQWP6PL6WIX88" localSheetId="15" hidden="1">#REF!</definedName>
    <definedName name="BExIX34PM5DBTRHRQWP6PL6WIX88" localSheetId="14" hidden="1">#REF!</definedName>
    <definedName name="BExIX34PM5DBTRHRQWP6PL6WIX88" localSheetId="13" hidden="1">#REF!</definedName>
    <definedName name="BExIX34PM5DBTRHRQWP6PL6WIX88" localSheetId="12" hidden="1">#REF!</definedName>
    <definedName name="BExIX34PM5DBTRHRQWP6PL6WIX88" localSheetId="11" hidden="1">#REF!</definedName>
    <definedName name="BExIX34PM5DBTRHRQWP6PL6WIX88" localSheetId="10" hidden="1">#REF!</definedName>
    <definedName name="BExIX34PM5DBTRHRQWP6PL6WIX88" localSheetId="9" hidden="1">#REF!</definedName>
    <definedName name="BExIX34PM5DBTRHRQWP6PL6WIX88" localSheetId="8" hidden="1">#REF!</definedName>
    <definedName name="BExIX34PM5DBTRHRQWP6PL6WIX88" localSheetId="7" hidden="1">#REF!</definedName>
    <definedName name="BExIX34PM5DBTRHRQWP6PL6WIX88" localSheetId="6" hidden="1">#REF!</definedName>
    <definedName name="BExIX34PM5DBTRHRQWP6PL6WIX88" localSheetId="3" hidden="1">#REF!</definedName>
    <definedName name="BExIX34PM5DBTRHRQWP6PL6WIX88" localSheetId="1" hidden="1">#REF!</definedName>
    <definedName name="BExIX34PM5DBTRHRQWP6PL6WIX88" hidden="1">#REF!</definedName>
    <definedName name="BExIX5OAP9KSUE5SIZCW9P39Q4WE" localSheetId="16" hidden="1">#REF!</definedName>
    <definedName name="BExIX5OAP9KSUE5SIZCW9P39Q4WE" localSheetId="15" hidden="1">#REF!</definedName>
    <definedName name="BExIX5OAP9KSUE5SIZCW9P39Q4WE" localSheetId="14" hidden="1">#REF!</definedName>
    <definedName name="BExIX5OAP9KSUE5SIZCW9P39Q4WE" localSheetId="13" hidden="1">#REF!</definedName>
    <definedName name="BExIX5OAP9KSUE5SIZCW9P39Q4WE" localSheetId="12" hidden="1">#REF!</definedName>
    <definedName name="BExIX5OAP9KSUE5SIZCW9P39Q4WE" localSheetId="11" hidden="1">#REF!</definedName>
    <definedName name="BExIX5OAP9KSUE5SIZCW9P39Q4WE" localSheetId="10" hidden="1">#REF!</definedName>
    <definedName name="BExIX5OAP9KSUE5SIZCW9P39Q4WE" localSheetId="9" hidden="1">#REF!</definedName>
    <definedName name="BExIX5OAP9KSUE5SIZCW9P39Q4WE" localSheetId="8" hidden="1">#REF!</definedName>
    <definedName name="BExIX5OAP9KSUE5SIZCW9P39Q4WE" localSheetId="7" hidden="1">#REF!</definedName>
    <definedName name="BExIX5OAP9KSUE5SIZCW9P39Q4WE" localSheetId="6" hidden="1">#REF!</definedName>
    <definedName name="BExIX5OAP9KSUE5SIZCW9P39Q4WE" localSheetId="3" hidden="1">#REF!</definedName>
    <definedName name="BExIX5OAP9KSUE5SIZCW9P39Q4WE" localSheetId="1" hidden="1">#REF!</definedName>
    <definedName name="BExIX5OAP9KSUE5SIZCW9P39Q4WE" hidden="1">#REF!</definedName>
    <definedName name="BExIXGRJPVJMUDGSG7IHPXPNO69B" localSheetId="16" hidden="1">#REF!</definedName>
    <definedName name="BExIXGRJPVJMUDGSG7IHPXPNO69B" localSheetId="15" hidden="1">#REF!</definedName>
    <definedName name="BExIXGRJPVJMUDGSG7IHPXPNO69B" localSheetId="14" hidden="1">#REF!</definedName>
    <definedName name="BExIXGRJPVJMUDGSG7IHPXPNO69B" localSheetId="13" hidden="1">#REF!</definedName>
    <definedName name="BExIXGRJPVJMUDGSG7IHPXPNO69B" localSheetId="12" hidden="1">#REF!</definedName>
    <definedName name="BExIXGRJPVJMUDGSG7IHPXPNO69B" localSheetId="11" hidden="1">#REF!</definedName>
    <definedName name="BExIXGRJPVJMUDGSG7IHPXPNO69B" localSheetId="10" hidden="1">#REF!</definedName>
    <definedName name="BExIXGRJPVJMUDGSG7IHPXPNO69B" localSheetId="9" hidden="1">#REF!</definedName>
    <definedName name="BExIXGRJPVJMUDGSG7IHPXPNO69B" localSheetId="8" hidden="1">#REF!</definedName>
    <definedName name="BExIXGRJPVJMUDGSG7IHPXPNO69B" localSheetId="7" hidden="1">#REF!</definedName>
    <definedName name="BExIXGRJPVJMUDGSG7IHPXPNO69B" localSheetId="6" hidden="1">#REF!</definedName>
    <definedName name="BExIXGRJPVJMUDGSG7IHPXPNO69B" localSheetId="3" hidden="1">#REF!</definedName>
    <definedName name="BExIXGRJPVJMUDGSG7IHPXPNO69B" localSheetId="1" hidden="1">#REF!</definedName>
    <definedName name="BExIXGRJPVJMUDGSG7IHPXPNO69B" hidden="1">#REF!</definedName>
    <definedName name="BExIXGWVQ9WOO0NCJLXAU4PJPOPM" localSheetId="16" hidden="1">#REF!</definedName>
    <definedName name="BExIXGWVQ9WOO0NCJLXAU4PJPOPM" localSheetId="15" hidden="1">#REF!</definedName>
    <definedName name="BExIXGWVQ9WOO0NCJLXAU4PJPOPM" localSheetId="14" hidden="1">#REF!</definedName>
    <definedName name="BExIXGWVQ9WOO0NCJLXAU4PJPOPM" localSheetId="13" hidden="1">#REF!</definedName>
    <definedName name="BExIXGWVQ9WOO0NCJLXAU4PJPOPM" localSheetId="12" hidden="1">#REF!</definedName>
    <definedName name="BExIXGWVQ9WOO0NCJLXAU4PJPOPM" localSheetId="11" hidden="1">#REF!</definedName>
    <definedName name="BExIXGWVQ9WOO0NCJLXAU4PJPOPM" localSheetId="10" hidden="1">#REF!</definedName>
    <definedName name="BExIXGWVQ9WOO0NCJLXAU4PJPOPM" localSheetId="9" hidden="1">#REF!</definedName>
    <definedName name="BExIXGWVQ9WOO0NCJLXAU4PJPOPM" localSheetId="8" hidden="1">#REF!</definedName>
    <definedName name="BExIXGWVQ9WOO0NCJLXAU4PJPOPM" localSheetId="7" hidden="1">#REF!</definedName>
    <definedName name="BExIXGWVQ9WOO0NCJLXAU4PJPOPM" localSheetId="6" hidden="1">#REF!</definedName>
    <definedName name="BExIXGWVQ9WOO0NCJLXAU4PJPOPM" localSheetId="3" hidden="1">#REF!</definedName>
    <definedName name="BExIXGWVQ9WOO0NCJLXAU4PJPOPM" localSheetId="1" hidden="1">#REF!</definedName>
    <definedName name="BExIXGWVQ9WOO0NCJLXAU4PJPOPM" hidden="1">#REF!</definedName>
    <definedName name="BExIXLK6SEOTUWQVNLCH4SAKTVGQ" localSheetId="16" hidden="1">#REF!</definedName>
    <definedName name="BExIXLK6SEOTUWQVNLCH4SAKTVGQ" localSheetId="15" hidden="1">#REF!</definedName>
    <definedName name="BExIXLK6SEOTUWQVNLCH4SAKTVGQ" localSheetId="14" hidden="1">#REF!</definedName>
    <definedName name="BExIXLK6SEOTUWQVNLCH4SAKTVGQ" localSheetId="13" hidden="1">#REF!</definedName>
    <definedName name="BExIXLK6SEOTUWQVNLCH4SAKTVGQ" localSheetId="12" hidden="1">#REF!</definedName>
    <definedName name="BExIXLK6SEOTUWQVNLCH4SAKTVGQ" localSheetId="11" hidden="1">#REF!</definedName>
    <definedName name="BExIXLK6SEOTUWQVNLCH4SAKTVGQ" localSheetId="10" hidden="1">#REF!</definedName>
    <definedName name="BExIXLK6SEOTUWQVNLCH4SAKTVGQ" localSheetId="9" hidden="1">#REF!</definedName>
    <definedName name="BExIXLK6SEOTUWQVNLCH4SAKTVGQ" localSheetId="8" hidden="1">#REF!</definedName>
    <definedName name="BExIXLK6SEOTUWQVNLCH4SAKTVGQ" localSheetId="7" hidden="1">#REF!</definedName>
    <definedName name="BExIXLK6SEOTUWQVNLCH4SAKTVGQ" localSheetId="6" hidden="1">#REF!</definedName>
    <definedName name="BExIXLK6SEOTUWQVNLCH4SAKTVGQ" localSheetId="3" hidden="1">#REF!</definedName>
    <definedName name="BExIXLK6SEOTUWQVNLCH4SAKTVGQ" localSheetId="1" hidden="1">#REF!</definedName>
    <definedName name="BExIXLK6SEOTUWQVNLCH4SAKTVGQ" hidden="1">#REF!</definedName>
    <definedName name="BExIXM5R87ZL3FHALWZXYCPHGX3E" localSheetId="16" hidden="1">#REF!</definedName>
    <definedName name="BExIXM5R87ZL3FHALWZXYCPHGX3E" localSheetId="15" hidden="1">#REF!</definedName>
    <definedName name="BExIXM5R87ZL3FHALWZXYCPHGX3E" localSheetId="14" hidden="1">#REF!</definedName>
    <definedName name="BExIXM5R87ZL3FHALWZXYCPHGX3E" localSheetId="13" hidden="1">#REF!</definedName>
    <definedName name="BExIXM5R87ZL3FHALWZXYCPHGX3E" localSheetId="12" hidden="1">#REF!</definedName>
    <definedName name="BExIXM5R87ZL3FHALWZXYCPHGX3E" localSheetId="11" hidden="1">#REF!</definedName>
    <definedName name="BExIXM5R87ZL3FHALWZXYCPHGX3E" localSheetId="10" hidden="1">#REF!</definedName>
    <definedName name="BExIXM5R87ZL3FHALWZXYCPHGX3E" localSheetId="9" hidden="1">#REF!</definedName>
    <definedName name="BExIXM5R87ZL3FHALWZXYCPHGX3E" localSheetId="8" hidden="1">#REF!</definedName>
    <definedName name="BExIXM5R87ZL3FHALWZXYCPHGX3E" localSheetId="7" hidden="1">#REF!</definedName>
    <definedName name="BExIXM5R87ZL3FHALWZXYCPHGX3E" localSheetId="6" hidden="1">#REF!</definedName>
    <definedName name="BExIXM5R87ZL3FHALWZXYCPHGX3E" localSheetId="3" hidden="1">#REF!</definedName>
    <definedName name="BExIXM5R87ZL3FHALWZXYCPHGX3E" localSheetId="1" hidden="1">#REF!</definedName>
    <definedName name="BExIXM5R87ZL3FHALWZXYCPHGX3E" hidden="1">#REF!</definedName>
    <definedName name="BExIXN24YK8MIB3OZ905DHU9CDH1" localSheetId="16" hidden="1">#REF!</definedName>
    <definedName name="BExIXN24YK8MIB3OZ905DHU9CDH1" localSheetId="15" hidden="1">#REF!</definedName>
    <definedName name="BExIXN24YK8MIB3OZ905DHU9CDH1" localSheetId="14" hidden="1">#REF!</definedName>
    <definedName name="BExIXN24YK8MIB3OZ905DHU9CDH1" localSheetId="13" hidden="1">#REF!</definedName>
    <definedName name="BExIXN24YK8MIB3OZ905DHU9CDH1" localSheetId="12" hidden="1">#REF!</definedName>
    <definedName name="BExIXN24YK8MIB3OZ905DHU9CDH1" localSheetId="11" hidden="1">#REF!</definedName>
    <definedName name="BExIXN24YK8MIB3OZ905DHU9CDH1" localSheetId="10" hidden="1">#REF!</definedName>
    <definedName name="BExIXN24YK8MIB3OZ905DHU9CDH1" localSheetId="9" hidden="1">#REF!</definedName>
    <definedName name="BExIXN24YK8MIB3OZ905DHU9CDH1" localSheetId="8" hidden="1">#REF!</definedName>
    <definedName name="BExIXN24YK8MIB3OZ905DHU9CDH1" localSheetId="7" hidden="1">#REF!</definedName>
    <definedName name="BExIXN24YK8MIB3OZ905DHU9CDH1" localSheetId="6" hidden="1">#REF!</definedName>
    <definedName name="BExIXN24YK8MIB3OZ905DHU9CDH1" localSheetId="3" hidden="1">#REF!</definedName>
    <definedName name="BExIXN24YK8MIB3OZ905DHU9CDH1" localSheetId="1" hidden="1">#REF!</definedName>
    <definedName name="BExIXN24YK8MIB3OZ905DHU9CDH1" hidden="1">#REF!</definedName>
    <definedName name="BExIXS036ZCKT2Z8XZKLZ8PFWQGL" localSheetId="16" hidden="1">#REF!</definedName>
    <definedName name="BExIXS036ZCKT2Z8XZKLZ8PFWQGL" localSheetId="15" hidden="1">#REF!</definedName>
    <definedName name="BExIXS036ZCKT2Z8XZKLZ8PFWQGL" localSheetId="14" hidden="1">#REF!</definedName>
    <definedName name="BExIXS036ZCKT2Z8XZKLZ8PFWQGL" localSheetId="13" hidden="1">#REF!</definedName>
    <definedName name="BExIXS036ZCKT2Z8XZKLZ8PFWQGL" localSheetId="12" hidden="1">#REF!</definedName>
    <definedName name="BExIXS036ZCKT2Z8XZKLZ8PFWQGL" localSheetId="11" hidden="1">#REF!</definedName>
    <definedName name="BExIXS036ZCKT2Z8XZKLZ8PFWQGL" localSheetId="10" hidden="1">#REF!</definedName>
    <definedName name="BExIXS036ZCKT2Z8XZKLZ8PFWQGL" localSheetId="9" hidden="1">#REF!</definedName>
    <definedName name="BExIXS036ZCKT2Z8XZKLZ8PFWQGL" localSheetId="8" hidden="1">#REF!</definedName>
    <definedName name="BExIXS036ZCKT2Z8XZKLZ8PFWQGL" localSheetId="7" hidden="1">#REF!</definedName>
    <definedName name="BExIXS036ZCKT2Z8XZKLZ8PFWQGL" localSheetId="6" hidden="1">#REF!</definedName>
    <definedName name="BExIXS036ZCKT2Z8XZKLZ8PFWQGL" localSheetId="3" hidden="1">#REF!</definedName>
    <definedName name="BExIXS036ZCKT2Z8XZKLZ8PFWQGL" localSheetId="1" hidden="1">#REF!</definedName>
    <definedName name="BExIXS036ZCKT2Z8XZKLZ8PFWQGL" hidden="1">#REF!</definedName>
    <definedName name="BExIXY5CF9PFM0P40AZ4U51TMWV0" localSheetId="16" hidden="1">#REF!</definedName>
    <definedName name="BExIXY5CF9PFM0P40AZ4U51TMWV0" localSheetId="15" hidden="1">#REF!</definedName>
    <definedName name="BExIXY5CF9PFM0P40AZ4U51TMWV0" localSheetId="14" hidden="1">#REF!</definedName>
    <definedName name="BExIXY5CF9PFM0P40AZ4U51TMWV0" localSheetId="13" hidden="1">#REF!</definedName>
    <definedName name="BExIXY5CF9PFM0P40AZ4U51TMWV0" localSheetId="12" hidden="1">#REF!</definedName>
    <definedName name="BExIXY5CF9PFM0P40AZ4U51TMWV0" localSheetId="11" hidden="1">#REF!</definedName>
    <definedName name="BExIXY5CF9PFM0P40AZ4U51TMWV0" localSheetId="10" hidden="1">#REF!</definedName>
    <definedName name="BExIXY5CF9PFM0P40AZ4U51TMWV0" localSheetId="9" hidden="1">#REF!</definedName>
    <definedName name="BExIXY5CF9PFM0P40AZ4U51TMWV0" localSheetId="8" hidden="1">#REF!</definedName>
    <definedName name="BExIXY5CF9PFM0P40AZ4U51TMWV0" localSheetId="7" hidden="1">#REF!</definedName>
    <definedName name="BExIXY5CF9PFM0P40AZ4U51TMWV0" localSheetId="6" hidden="1">#REF!</definedName>
    <definedName name="BExIXY5CF9PFM0P40AZ4U51TMWV0" localSheetId="3" hidden="1">#REF!</definedName>
    <definedName name="BExIXY5CF9PFM0P40AZ4U51TMWV0" localSheetId="1" hidden="1">#REF!</definedName>
    <definedName name="BExIXY5CF9PFM0P40AZ4U51TMWV0" hidden="1">#REF!</definedName>
    <definedName name="BExIYEXJBK8JDWIRSVV4RJSKZVV1" localSheetId="16" hidden="1">#REF!</definedName>
    <definedName name="BExIYEXJBK8JDWIRSVV4RJSKZVV1" localSheetId="15" hidden="1">#REF!</definedName>
    <definedName name="BExIYEXJBK8JDWIRSVV4RJSKZVV1" localSheetId="14" hidden="1">#REF!</definedName>
    <definedName name="BExIYEXJBK8JDWIRSVV4RJSKZVV1" localSheetId="13" hidden="1">#REF!</definedName>
    <definedName name="BExIYEXJBK8JDWIRSVV4RJSKZVV1" localSheetId="12" hidden="1">#REF!</definedName>
    <definedName name="BExIYEXJBK8JDWIRSVV4RJSKZVV1" localSheetId="11" hidden="1">#REF!</definedName>
    <definedName name="BExIYEXJBK8JDWIRSVV4RJSKZVV1" localSheetId="10" hidden="1">#REF!</definedName>
    <definedName name="BExIYEXJBK8JDWIRSVV4RJSKZVV1" localSheetId="9" hidden="1">#REF!</definedName>
    <definedName name="BExIYEXJBK8JDWIRSVV4RJSKZVV1" localSheetId="8" hidden="1">#REF!</definedName>
    <definedName name="BExIYEXJBK8JDWIRSVV4RJSKZVV1" localSheetId="7" hidden="1">#REF!</definedName>
    <definedName name="BExIYEXJBK8JDWIRSVV4RJSKZVV1" localSheetId="6" hidden="1">#REF!</definedName>
    <definedName name="BExIYEXJBK8JDWIRSVV4RJSKZVV1" localSheetId="3" hidden="1">#REF!</definedName>
    <definedName name="BExIYEXJBK8JDWIRSVV4RJSKZVV1" localSheetId="1" hidden="1">#REF!</definedName>
    <definedName name="BExIYEXJBK8JDWIRSVV4RJSKZVV1" hidden="1">#REF!</definedName>
    <definedName name="BExIYFJ59KLIPRTGIHX9X07UVGT3" localSheetId="16" hidden="1">#REF!</definedName>
    <definedName name="BExIYFJ59KLIPRTGIHX9X07UVGT3" localSheetId="15" hidden="1">#REF!</definedName>
    <definedName name="BExIYFJ59KLIPRTGIHX9X07UVGT3" localSheetId="14" hidden="1">#REF!</definedName>
    <definedName name="BExIYFJ59KLIPRTGIHX9X07UVGT3" localSheetId="13" hidden="1">#REF!</definedName>
    <definedName name="BExIYFJ59KLIPRTGIHX9X07UVGT3" localSheetId="12" hidden="1">#REF!</definedName>
    <definedName name="BExIYFJ59KLIPRTGIHX9X07UVGT3" localSheetId="11" hidden="1">#REF!</definedName>
    <definedName name="BExIYFJ59KLIPRTGIHX9X07UVGT3" localSheetId="10" hidden="1">#REF!</definedName>
    <definedName name="BExIYFJ59KLIPRTGIHX9X07UVGT3" localSheetId="9" hidden="1">#REF!</definedName>
    <definedName name="BExIYFJ59KLIPRTGIHX9X07UVGT3" localSheetId="8" hidden="1">#REF!</definedName>
    <definedName name="BExIYFJ59KLIPRTGIHX9X07UVGT3" localSheetId="7" hidden="1">#REF!</definedName>
    <definedName name="BExIYFJ59KLIPRTGIHX9X07UVGT3" localSheetId="6" hidden="1">#REF!</definedName>
    <definedName name="BExIYFJ59KLIPRTGIHX9X07UVGT3" localSheetId="3" hidden="1">#REF!</definedName>
    <definedName name="BExIYFJ59KLIPRTGIHX9X07UVGT3" localSheetId="1" hidden="1">#REF!</definedName>
    <definedName name="BExIYFJ59KLIPRTGIHX9X07UVGT3" hidden="1">#REF!</definedName>
    <definedName name="BExIYHH7GZO6BU3DC4GRLH3FD3ZS" localSheetId="16" hidden="1">#REF!</definedName>
    <definedName name="BExIYHH7GZO6BU3DC4GRLH3FD3ZS" localSheetId="15" hidden="1">#REF!</definedName>
    <definedName name="BExIYHH7GZO6BU3DC4GRLH3FD3ZS" localSheetId="14" hidden="1">#REF!</definedName>
    <definedName name="BExIYHH7GZO6BU3DC4GRLH3FD3ZS" localSheetId="13" hidden="1">#REF!</definedName>
    <definedName name="BExIYHH7GZO6BU3DC4GRLH3FD3ZS" localSheetId="12" hidden="1">#REF!</definedName>
    <definedName name="BExIYHH7GZO6BU3DC4GRLH3FD3ZS" localSheetId="11" hidden="1">#REF!</definedName>
    <definedName name="BExIYHH7GZO6BU3DC4GRLH3FD3ZS" localSheetId="10" hidden="1">#REF!</definedName>
    <definedName name="BExIYHH7GZO6BU3DC4GRLH3FD3ZS" localSheetId="9" hidden="1">#REF!</definedName>
    <definedName name="BExIYHH7GZO6BU3DC4GRLH3FD3ZS" localSheetId="8" hidden="1">#REF!</definedName>
    <definedName name="BExIYHH7GZO6BU3DC4GRLH3FD3ZS" localSheetId="7" hidden="1">#REF!</definedName>
    <definedName name="BExIYHH7GZO6BU3DC4GRLH3FD3ZS" localSheetId="6" hidden="1">#REF!</definedName>
    <definedName name="BExIYHH7GZO6BU3DC4GRLH3FD3ZS" localSheetId="3" hidden="1">#REF!</definedName>
    <definedName name="BExIYHH7GZO6BU3DC4GRLH3FD3ZS" localSheetId="1" hidden="1">#REF!</definedName>
    <definedName name="BExIYHH7GZO6BU3DC4GRLH3FD3ZS" hidden="1">#REF!</definedName>
    <definedName name="BExIYHMPBTD67ZNUL9O76FZQHYPT" localSheetId="16" hidden="1">#REF!</definedName>
    <definedName name="BExIYHMPBTD67ZNUL9O76FZQHYPT" localSheetId="15" hidden="1">#REF!</definedName>
    <definedName name="BExIYHMPBTD67ZNUL9O76FZQHYPT" localSheetId="14" hidden="1">#REF!</definedName>
    <definedName name="BExIYHMPBTD67ZNUL9O76FZQHYPT" localSheetId="13" hidden="1">#REF!</definedName>
    <definedName name="BExIYHMPBTD67ZNUL9O76FZQHYPT" localSheetId="12" hidden="1">#REF!</definedName>
    <definedName name="BExIYHMPBTD67ZNUL9O76FZQHYPT" localSheetId="11" hidden="1">#REF!</definedName>
    <definedName name="BExIYHMPBTD67ZNUL9O76FZQHYPT" localSheetId="10" hidden="1">#REF!</definedName>
    <definedName name="BExIYHMPBTD67ZNUL9O76FZQHYPT" localSheetId="9" hidden="1">#REF!</definedName>
    <definedName name="BExIYHMPBTD67ZNUL9O76FZQHYPT" localSheetId="8" hidden="1">#REF!</definedName>
    <definedName name="BExIYHMPBTD67ZNUL9O76FZQHYPT" localSheetId="7" hidden="1">#REF!</definedName>
    <definedName name="BExIYHMPBTD67ZNUL9O76FZQHYPT" localSheetId="6" hidden="1">#REF!</definedName>
    <definedName name="BExIYHMPBTD67ZNUL9O76FZQHYPT" localSheetId="3" hidden="1">#REF!</definedName>
    <definedName name="BExIYHMPBTD67ZNUL9O76FZQHYPT" localSheetId="1" hidden="1">#REF!</definedName>
    <definedName name="BExIYHMPBTD67ZNUL9O76FZQHYPT" hidden="1">#REF!</definedName>
    <definedName name="BExIYI2RH0K4225XO970K2IQ1E79" localSheetId="16" hidden="1">#REF!</definedName>
    <definedName name="BExIYI2RH0K4225XO970K2IQ1E79" localSheetId="15" hidden="1">#REF!</definedName>
    <definedName name="BExIYI2RH0K4225XO970K2IQ1E79" localSheetId="14" hidden="1">#REF!</definedName>
    <definedName name="BExIYI2RH0K4225XO970K2IQ1E79" localSheetId="13" hidden="1">#REF!</definedName>
    <definedName name="BExIYI2RH0K4225XO970K2IQ1E79" localSheetId="12" hidden="1">#REF!</definedName>
    <definedName name="BExIYI2RH0K4225XO970K2IQ1E79" localSheetId="11" hidden="1">#REF!</definedName>
    <definedName name="BExIYI2RH0K4225XO970K2IQ1E79" localSheetId="10" hidden="1">#REF!</definedName>
    <definedName name="BExIYI2RH0K4225XO970K2IQ1E79" localSheetId="9" hidden="1">#REF!</definedName>
    <definedName name="BExIYI2RH0K4225XO970K2IQ1E79" localSheetId="8" hidden="1">#REF!</definedName>
    <definedName name="BExIYI2RH0K4225XO970K2IQ1E79" localSheetId="7" hidden="1">#REF!</definedName>
    <definedName name="BExIYI2RH0K4225XO970K2IQ1E79" localSheetId="6" hidden="1">#REF!</definedName>
    <definedName name="BExIYI2RH0K4225XO970K2IQ1E79" localSheetId="3" hidden="1">#REF!</definedName>
    <definedName name="BExIYI2RH0K4225XO970K2IQ1E79" localSheetId="1" hidden="1">#REF!</definedName>
    <definedName name="BExIYI2RH0K4225XO970K2IQ1E79" hidden="1">#REF!</definedName>
    <definedName name="BExIYMPZ0KS2KOJFQAUQJ77L7701" localSheetId="16" hidden="1">#REF!</definedName>
    <definedName name="BExIYMPZ0KS2KOJFQAUQJ77L7701" localSheetId="15" hidden="1">#REF!</definedName>
    <definedName name="BExIYMPZ0KS2KOJFQAUQJ77L7701" localSheetId="14" hidden="1">#REF!</definedName>
    <definedName name="BExIYMPZ0KS2KOJFQAUQJ77L7701" localSheetId="13" hidden="1">#REF!</definedName>
    <definedName name="BExIYMPZ0KS2KOJFQAUQJ77L7701" localSheetId="12" hidden="1">#REF!</definedName>
    <definedName name="BExIYMPZ0KS2KOJFQAUQJ77L7701" localSheetId="11" hidden="1">#REF!</definedName>
    <definedName name="BExIYMPZ0KS2KOJFQAUQJ77L7701" localSheetId="10" hidden="1">#REF!</definedName>
    <definedName name="BExIYMPZ0KS2KOJFQAUQJ77L7701" localSheetId="9" hidden="1">#REF!</definedName>
    <definedName name="BExIYMPZ0KS2KOJFQAUQJ77L7701" localSheetId="8" hidden="1">#REF!</definedName>
    <definedName name="BExIYMPZ0KS2KOJFQAUQJ77L7701" localSheetId="7" hidden="1">#REF!</definedName>
    <definedName name="BExIYMPZ0KS2KOJFQAUQJ77L7701" localSheetId="6" hidden="1">#REF!</definedName>
    <definedName name="BExIYMPZ0KS2KOJFQAUQJ77L7701" localSheetId="3" hidden="1">#REF!</definedName>
    <definedName name="BExIYMPZ0KS2KOJFQAUQJ77L7701" localSheetId="1" hidden="1">#REF!</definedName>
    <definedName name="BExIYMPZ0KS2KOJFQAUQJ77L7701" hidden="1">#REF!</definedName>
    <definedName name="BExIYP9Q6FV9T0R9G3UDKLS4TTYX" localSheetId="16" hidden="1">#REF!</definedName>
    <definedName name="BExIYP9Q6FV9T0R9G3UDKLS4TTYX" localSheetId="15" hidden="1">#REF!</definedName>
    <definedName name="BExIYP9Q6FV9T0R9G3UDKLS4TTYX" localSheetId="14" hidden="1">#REF!</definedName>
    <definedName name="BExIYP9Q6FV9T0R9G3UDKLS4TTYX" localSheetId="13" hidden="1">#REF!</definedName>
    <definedName name="BExIYP9Q6FV9T0R9G3UDKLS4TTYX" localSheetId="12" hidden="1">#REF!</definedName>
    <definedName name="BExIYP9Q6FV9T0R9G3UDKLS4TTYX" localSheetId="11" hidden="1">#REF!</definedName>
    <definedName name="BExIYP9Q6FV9T0R9G3UDKLS4TTYX" localSheetId="10" hidden="1">#REF!</definedName>
    <definedName name="BExIYP9Q6FV9T0R9G3UDKLS4TTYX" localSheetId="9" hidden="1">#REF!</definedName>
    <definedName name="BExIYP9Q6FV9T0R9G3UDKLS4TTYX" localSheetId="8" hidden="1">#REF!</definedName>
    <definedName name="BExIYP9Q6FV9T0R9G3UDKLS4TTYX" localSheetId="7" hidden="1">#REF!</definedName>
    <definedName name="BExIYP9Q6FV9T0R9G3UDKLS4TTYX" localSheetId="6" hidden="1">#REF!</definedName>
    <definedName name="BExIYP9Q6FV9T0R9G3UDKLS4TTYX" localSheetId="3" hidden="1">#REF!</definedName>
    <definedName name="BExIYP9Q6FV9T0R9G3UDKLS4TTYX" localSheetId="1" hidden="1">#REF!</definedName>
    <definedName name="BExIYP9Q6FV9T0R9G3UDKLS4TTYX" hidden="1">#REF!</definedName>
    <definedName name="BExIYZGLDQ1TN7BIIN4RLDP31GIM" localSheetId="16" hidden="1">#REF!</definedName>
    <definedName name="BExIYZGLDQ1TN7BIIN4RLDP31GIM" localSheetId="15" hidden="1">#REF!</definedName>
    <definedName name="BExIYZGLDQ1TN7BIIN4RLDP31GIM" localSheetId="14" hidden="1">#REF!</definedName>
    <definedName name="BExIYZGLDQ1TN7BIIN4RLDP31GIM" localSheetId="13" hidden="1">#REF!</definedName>
    <definedName name="BExIYZGLDQ1TN7BIIN4RLDP31GIM" localSheetId="12" hidden="1">#REF!</definedName>
    <definedName name="BExIYZGLDQ1TN7BIIN4RLDP31GIM" localSheetId="11" hidden="1">#REF!</definedName>
    <definedName name="BExIYZGLDQ1TN7BIIN4RLDP31GIM" localSheetId="10" hidden="1">#REF!</definedName>
    <definedName name="BExIYZGLDQ1TN7BIIN4RLDP31GIM" localSheetId="9" hidden="1">#REF!</definedName>
    <definedName name="BExIYZGLDQ1TN7BIIN4RLDP31GIM" localSheetId="8" hidden="1">#REF!</definedName>
    <definedName name="BExIYZGLDQ1TN7BIIN4RLDP31GIM" localSheetId="7" hidden="1">#REF!</definedName>
    <definedName name="BExIYZGLDQ1TN7BIIN4RLDP31GIM" localSheetId="6" hidden="1">#REF!</definedName>
    <definedName name="BExIYZGLDQ1TN7BIIN4RLDP31GIM" localSheetId="3" hidden="1">#REF!</definedName>
    <definedName name="BExIYZGLDQ1TN7BIIN4RLDP31GIM" localSheetId="1" hidden="1">#REF!</definedName>
    <definedName name="BExIYZGLDQ1TN7BIIN4RLDP31GIM" hidden="1">#REF!</definedName>
    <definedName name="BExIZ4K0EZJK6PW3L8SVKTJFSWW9" localSheetId="16" hidden="1">#REF!</definedName>
    <definedName name="BExIZ4K0EZJK6PW3L8SVKTJFSWW9" localSheetId="15" hidden="1">#REF!</definedName>
    <definedName name="BExIZ4K0EZJK6PW3L8SVKTJFSWW9" localSheetId="14" hidden="1">#REF!</definedName>
    <definedName name="BExIZ4K0EZJK6PW3L8SVKTJFSWW9" localSheetId="13" hidden="1">#REF!</definedName>
    <definedName name="BExIZ4K0EZJK6PW3L8SVKTJFSWW9" localSheetId="12" hidden="1">#REF!</definedName>
    <definedName name="BExIZ4K0EZJK6PW3L8SVKTJFSWW9" localSheetId="11" hidden="1">#REF!</definedName>
    <definedName name="BExIZ4K0EZJK6PW3L8SVKTJFSWW9" localSheetId="10" hidden="1">#REF!</definedName>
    <definedName name="BExIZ4K0EZJK6PW3L8SVKTJFSWW9" localSheetId="9" hidden="1">#REF!</definedName>
    <definedName name="BExIZ4K0EZJK6PW3L8SVKTJFSWW9" localSheetId="8" hidden="1">#REF!</definedName>
    <definedName name="BExIZ4K0EZJK6PW3L8SVKTJFSWW9" localSheetId="7" hidden="1">#REF!</definedName>
    <definedName name="BExIZ4K0EZJK6PW3L8SVKTJFSWW9" localSheetId="6" hidden="1">#REF!</definedName>
    <definedName name="BExIZ4K0EZJK6PW3L8SVKTJFSWW9" localSheetId="3" hidden="1">#REF!</definedName>
    <definedName name="BExIZ4K0EZJK6PW3L8SVKTJFSWW9" localSheetId="1" hidden="1">#REF!</definedName>
    <definedName name="BExIZ4K0EZJK6PW3L8SVKTJFSWW9" hidden="1">#REF!</definedName>
    <definedName name="BExIZAECOEZGBAO29QMV14E6XDIV" localSheetId="16" hidden="1">#REF!</definedName>
    <definedName name="BExIZAECOEZGBAO29QMV14E6XDIV" localSheetId="15" hidden="1">#REF!</definedName>
    <definedName name="BExIZAECOEZGBAO29QMV14E6XDIV" localSheetId="14" hidden="1">#REF!</definedName>
    <definedName name="BExIZAECOEZGBAO29QMV14E6XDIV" localSheetId="13" hidden="1">#REF!</definedName>
    <definedName name="BExIZAECOEZGBAO29QMV14E6XDIV" localSheetId="12" hidden="1">#REF!</definedName>
    <definedName name="BExIZAECOEZGBAO29QMV14E6XDIV" localSheetId="11" hidden="1">#REF!</definedName>
    <definedName name="BExIZAECOEZGBAO29QMV14E6XDIV" localSheetId="10" hidden="1">#REF!</definedName>
    <definedName name="BExIZAECOEZGBAO29QMV14E6XDIV" localSheetId="9" hidden="1">#REF!</definedName>
    <definedName name="BExIZAECOEZGBAO29QMV14E6XDIV" localSheetId="8" hidden="1">#REF!</definedName>
    <definedName name="BExIZAECOEZGBAO29QMV14E6XDIV" localSheetId="7" hidden="1">#REF!</definedName>
    <definedName name="BExIZAECOEZGBAO29QMV14E6XDIV" localSheetId="6" hidden="1">#REF!</definedName>
    <definedName name="BExIZAECOEZGBAO29QMV14E6XDIV" localSheetId="3" hidden="1">#REF!</definedName>
    <definedName name="BExIZAECOEZGBAO29QMV14E6XDIV" localSheetId="1" hidden="1">#REF!</definedName>
    <definedName name="BExIZAECOEZGBAO29QMV14E6XDIV" hidden="1">#REF!</definedName>
    <definedName name="BExIZHQR3N1546MQS83ZJ8I6SPZ3" localSheetId="16" hidden="1">#REF!</definedName>
    <definedName name="BExIZHQR3N1546MQS83ZJ8I6SPZ3" localSheetId="15" hidden="1">#REF!</definedName>
    <definedName name="BExIZHQR3N1546MQS83ZJ8I6SPZ3" localSheetId="14" hidden="1">#REF!</definedName>
    <definedName name="BExIZHQR3N1546MQS83ZJ8I6SPZ3" localSheetId="13" hidden="1">#REF!</definedName>
    <definedName name="BExIZHQR3N1546MQS83ZJ8I6SPZ3" localSheetId="12" hidden="1">#REF!</definedName>
    <definedName name="BExIZHQR3N1546MQS83ZJ8I6SPZ3" localSheetId="11" hidden="1">#REF!</definedName>
    <definedName name="BExIZHQR3N1546MQS83ZJ8I6SPZ3" localSheetId="10" hidden="1">#REF!</definedName>
    <definedName name="BExIZHQR3N1546MQS83ZJ8I6SPZ3" localSheetId="9" hidden="1">#REF!</definedName>
    <definedName name="BExIZHQR3N1546MQS83ZJ8I6SPZ3" localSheetId="8" hidden="1">#REF!</definedName>
    <definedName name="BExIZHQR3N1546MQS83ZJ8I6SPZ3" localSheetId="7" hidden="1">#REF!</definedName>
    <definedName name="BExIZHQR3N1546MQS83ZJ8I6SPZ3" localSheetId="6" hidden="1">#REF!</definedName>
    <definedName name="BExIZHQR3N1546MQS83ZJ8I6SPZ3" localSheetId="3" hidden="1">#REF!</definedName>
    <definedName name="BExIZHQR3N1546MQS83ZJ8I6SPZ3" localSheetId="1" hidden="1">#REF!</definedName>
    <definedName name="BExIZHQR3N1546MQS83ZJ8I6SPZ3" hidden="1">#REF!</definedName>
    <definedName name="BExIZKVXYD5O2JBU81F2UFJZLLSI" localSheetId="16" hidden="1">#REF!</definedName>
    <definedName name="BExIZKVXYD5O2JBU81F2UFJZLLSI" localSheetId="15" hidden="1">#REF!</definedName>
    <definedName name="BExIZKVXYD5O2JBU81F2UFJZLLSI" localSheetId="14" hidden="1">#REF!</definedName>
    <definedName name="BExIZKVXYD5O2JBU81F2UFJZLLSI" localSheetId="13" hidden="1">#REF!</definedName>
    <definedName name="BExIZKVXYD5O2JBU81F2UFJZLLSI" localSheetId="12" hidden="1">#REF!</definedName>
    <definedName name="BExIZKVXYD5O2JBU81F2UFJZLLSI" localSheetId="11" hidden="1">#REF!</definedName>
    <definedName name="BExIZKVXYD5O2JBU81F2UFJZLLSI" localSheetId="10" hidden="1">#REF!</definedName>
    <definedName name="BExIZKVXYD5O2JBU81F2UFJZLLSI" localSheetId="9" hidden="1">#REF!</definedName>
    <definedName name="BExIZKVXYD5O2JBU81F2UFJZLLSI" localSheetId="8" hidden="1">#REF!</definedName>
    <definedName name="BExIZKVXYD5O2JBU81F2UFJZLLSI" localSheetId="7" hidden="1">#REF!</definedName>
    <definedName name="BExIZKVXYD5O2JBU81F2UFJZLLSI" localSheetId="6" hidden="1">#REF!</definedName>
    <definedName name="BExIZKVXYD5O2JBU81F2UFJZLLSI" localSheetId="3" hidden="1">#REF!</definedName>
    <definedName name="BExIZKVXYD5O2JBU81F2UFJZLLSI" localSheetId="1" hidden="1">#REF!</definedName>
    <definedName name="BExIZKVXYD5O2JBU81F2UFJZLLSI" hidden="1">#REF!</definedName>
    <definedName name="BExIZPZDHC8HGER83WHCZAHOX7LK" localSheetId="16" hidden="1">#REF!</definedName>
    <definedName name="BExIZPZDHC8HGER83WHCZAHOX7LK" localSheetId="15" hidden="1">#REF!</definedName>
    <definedName name="BExIZPZDHC8HGER83WHCZAHOX7LK" localSheetId="14" hidden="1">#REF!</definedName>
    <definedName name="BExIZPZDHC8HGER83WHCZAHOX7LK" localSheetId="13" hidden="1">#REF!</definedName>
    <definedName name="BExIZPZDHC8HGER83WHCZAHOX7LK" localSheetId="12" hidden="1">#REF!</definedName>
    <definedName name="BExIZPZDHC8HGER83WHCZAHOX7LK" localSheetId="11" hidden="1">#REF!</definedName>
    <definedName name="BExIZPZDHC8HGER83WHCZAHOX7LK" localSheetId="10" hidden="1">#REF!</definedName>
    <definedName name="BExIZPZDHC8HGER83WHCZAHOX7LK" localSheetId="9" hidden="1">#REF!</definedName>
    <definedName name="BExIZPZDHC8HGER83WHCZAHOX7LK" localSheetId="8" hidden="1">#REF!</definedName>
    <definedName name="BExIZPZDHC8HGER83WHCZAHOX7LK" localSheetId="7" hidden="1">#REF!</definedName>
    <definedName name="BExIZPZDHC8HGER83WHCZAHOX7LK" localSheetId="6" hidden="1">#REF!</definedName>
    <definedName name="BExIZPZDHC8HGER83WHCZAHOX7LK" localSheetId="3" hidden="1">#REF!</definedName>
    <definedName name="BExIZPZDHC8HGER83WHCZAHOX7LK" localSheetId="1" hidden="1">#REF!</definedName>
    <definedName name="BExIZPZDHC8HGER83WHCZAHOX7LK" hidden="1">#REF!</definedName>
    <definedName name="BExIZQA5XCS39QKXMYR1MH2ZIGPS" localSheetId="16" hidden="1">#REF!</definedName>
    <definedName name="BExIZQA5XCS39QKXMYR1MH2ZIGPS" localSheetId="15" hidden="1">#REF!</definedName>
    <definedName name="BExIZQA5XCS39QKXMYR1MH2ZIGPS" localSheetId="14" hidden="1">#REF!</definedName>
    <definedName name="BExIZQA5XCS39QKXMYR1MH2ZIGPS" localSheetId="13" hidden="1">#REF!</definedName>
    <definedName name="BExIZQA5XCS39QKXMYR1MH2ZIGPS" localSheetId="12" hidden="1">#REF!</definedName>
    <definedName name="BExIZQA5XCS39QKXMYR1MH2ZIGPS" localSheetId="11" hidden="1">#REF!</definedName>
    <definedName name="BExIZQA5XCS39QKXMYR1MH2ZIGPS" localSheetId="10" hidden="1">#REF!</definedName>
    <definedName name="BExIZQA5XCS39QKXMYR1MH2ZIGPS" localSheetId="9" hidden="1">#REF!</definedName>
    <definedName name="BExIZQA5XCS39QKXMYR1MH2ZIGPS" localSheetId="8" hidden="1">#REF!</definedName>
    <definedName name="BExIZQA5XCS39QKXMYR1MH2ZIGPS" localSheetId="7" hidden="1">#REF!</definedName>
    <definedName name="BExIZQA5XCS39QKXMYR1MH2ZIGPS" localSheetId="6" hidden="1">#REF!</definedName>
    <definedName name="BExIZQA5XCS39QKXMYR1MH2ZIGPS" localSheetId="3" hidden="1">#REF!</definedName>
    <definedName name="BExIZQA5XCS39QKXMYR1MH2ZIGPS" localSheetId="1" hidden="1">#REF!</definedName>
    <definedName name="BExIZQA5XCS39QKXMYR1MH2ZIGPS" hidden="1">#REF!</definedName>
    <definedName name="BExIZVDLRUNAL32D9KO9X7Y4PB3O" localSheetId="16" hidden="1">#REF!</definedName>
    <definedName name="BExIZVDLRUNAL32D9KO9X7Y4PB3O" localSheetId="15" hidden="1">#REF!</definedName>
    <definedName name="BExIZVDLRUNAL32D9KO9X7Y4PB3O" localSheetId="14" hidden="1">#REF!</definedName>
    <definedName name="BExIZVDLRUNAL32D9KO9X7Y4PB3O" localSheetId="13" hidden="1">#REF!</definedName>
    <definedName name="BExIZVDLRUNAL32D9KO9X7Y4PB3O" localSheetId="12" hidden="1">#REF!</definedName>
    <definedName name="BExIZVDLRUNAL32D9KO9X7Y4PB3O" localSheetId="11" hidden="1">#REF!</definedName>
    <definedName name="BExIZVDLRUNAL32D9KO9X7Y4PB3O" localSheetId="10" hidden="1">#REF!</definedName>
    <definedName name="BExIZVDLRUNAL32D9KO9X7Y4PB3O" localSheetId="9" hidden="1">#REF!</definedName>
    <definedName name="BExIZVDLRUNAL32D9KO9X7Y4PB3O" localSheetId="8" hidden="1">#REF!</definedName>
    <definedName name="BExIZVDLRUNAL32D9KO9X7Y4PB3O" localSheetId="7" hidden="1">#REF!</definedName>
    <definedName name="BExIZVDLRUNAL32D9KO9X7Y4PB3O" localSheetId="6" hidden="1">#REF!</definedName>
    <definedName name="BExIZVDLRUNAL32D9KO9X7Y4PB3O" localSheetId="3" hidden="1">#REF!</definedName>
    <definedName name="BExIZVDLRUNAL32D9KO9X7Y4PB3O" localSheetId="1" hidden="1">#REF!</definedName>
    <definedName name="BExIZVDLRUNAL32D9KO9X7Y4PB3O" hidden="1">#REF!</definedName>
    <definedName name="BExIZY2PUZ0OF9YKK1B13IW0VS6G" localSheetId="16" hidden="1">#REF!</definedName>
    <definedName name="BExIZY2PUZ0OF9YKK1B13IW0VS6G" localSheetId="15" hidden="1">#REF!</definedName>
    <definedName name="BExIZY2PUZ0OF9YKK1B13IW0VS6G" localSheetId="14" hidden="1">#REF!</definedName>
    <definedName name="BExIZY2PUZ0OF9YKK1B13IW0VS6G" localSheetId="13" hidden="1">#REF!</definedName>
    <definedName name="BExIZY2PUZ0OF9YKK1B13IW0VS6G" localSheetId="12" hidden="1">#REF!</definedName>
    <definedName name="BExIZY2PUZ0OF9YKK1B13IW0VS6G" localSheetId="11" hidden="1">#REF!</definedName>
    <definedName name="BExIZY2PUZ0OF9YKK1B13IW0VS6G" localSheetId="10" hidden="1">#REF!</definedName>
    <definedName name="BExIZY2PUZ0OF9YKK1B13IW0VS6G" localSheetId="9" hidden="1">#REF!</definedName>
    <definedName name="BExIZY2PUZ0OF9YKK1B13IW0VS6G" localSheetId="8" hidden="1">#REF!</definedName>
    <definedName name="BExIZY2PUZ0OF9YKK1B13IW0VS6G" localSheetId="7" hidden="1">#REF!</definedName>
    <definedName name="BExIZY2PUZ0OF9YKK1B13IW0VS6G" localSheetId="6" hidden="1">#REF!</definedName>
    <definedName name="BExIZY2PUZ0OF9YKK1B13IW0VS6G" localSheetId="3" hidden="1">#REF!</definedName>
    <definedName name="BExIZY2PUZ0OF9YKK1B13IW0VS6G" localSheetId="1" hidden="1">#REF!</definedName>
    <definedName name="BExIZY2PUZ0OF9YKK1B13IW0VS6G" hidden="1">#REF!</definedName>
    <definedName name="BExJ08KBRR2XMWW3VZMPSQKXHZUH" localSheetId="16" hidden="1">#REF!</definedName>
    <definedName name="BExJ08KBRR2XMWW3VZMPSQKXHZUH" localSheetId="15" hidden="1">#REF!</definedName>
    <definedName name="BExJ08KBRR2XMWW3VZMPSQKXHZUH" localSheetId="14" hidden="1">#REF!</definedName>
    <definedName name="BExJ08KBRR2XMWW3VZMPSQKXHZUH" localSheetId="13" hidden="1">#REF!</definedName>
    <definedName name="BExJ08KBRR2XMWW3VZMPSQKXHZUH" localSheetId="12" hidden="1">#REF!</definedName>
    <definedName name="BExJ08KBRR2XMWW3VZMPSQKXHZUH" localSheetId="11" hidden="1">#REF!</definedName>
    <definedName name="BExJ08KBRR2XMWW3VZMPSQKXHZUH" localSheetId="10" hidden="1">#REF!</definedName>
    <definedName name="BExJ08KBRR2XMWW3VZMPSQKXHZUH" localSheetId="9" hidden="1">#REF!</definedName>
    <definedName name="BExJ08KBRR2XMWW3VZMPSQKXHZUH" localSheetId="8" hidden="1">#REF!</definedName>
    <definedName name="BExJ08KBRR2XMWW3VZMPSQKXHZUH" localSheetId="7" hidden="1">#REF!</definedName>
    <definedName name="BExJ08KBRR2XMWW3VZMPSQKXHZUH" localSheetId="6" hidden="1">#REF!</definedName>
    <definedName name="BExJ08KBRR2XMWW3VZMPSQKXHZUH" localSheetId="3" hidden="1">#REF!</definedName>
    <definedName name="BExJ08KBRR2XMWW3VZMPSQKXHZUH" localSheetId="1" hidden="1">#REF!</definedName>
    <definedName name="BExJ08KBRR2XMWW3VZMPSQKXHZUH" hidden="1">#REF!</definedName>
    <definedName name="BExJ0DYJWXGE7DA39PYL3WM05U9O" localSheetId="16" hidden="1">#REF!</definedName>
    <definedName name="BExJ0DYJWXGE7DA39PYL3WM05U9O" localSheetId="15" hidden="1">#REF!</definedName>
    <definedName name="BExJ0DYJWXGE7DA39PYL3WM05U9O" localSheetId="14" hidden="1">#REF!</definedName>
    <definedName name="BExJ0DYJWXGE7DA39PYL3WM05U9O" localSheetId="13" hidden="1">#REF!</definedName>
    <definedName name="BExJ0DYJWXGE7DA39PYL3WM05U9O" localSheetId="12" hidden="1">#REF!</definedName>
    <definedName name="BExJ0DYJWXGE7DA39PYL3WM05U9O" localSheetId="11" hidden="1">#REF!</definedName>
    <definedName name="BExJ0DYJWXGE7DA39PYL3WM05U9O" localSheetId="10" hidden="1">#REF!</definedName>
    <definedName name="BExJ0DYJWXGE7DA39PYL3WM05U9O" localSheetId="9" hidden="1">#REF!</definedName>
    <definedName name="BExJ0DYJWXGE7DA39PYL3WM05U9O" localSheetId="8" hidden="1">#REF!</definedName>
    <definedName name="BExJ0DYJWXGE7DA39PYL3WM05U9O" localSheetId="7" hidden="1">#REF!</definedName>
    <definedName name="BExJ0DYJWXGE7DA39PYL3WM05U9O" localSheetId="6" hidden="1">#REF!</definedName>
    <definedName name="BExJ0DYJWXGE7DA39PYL3WM05U9O" localSheetId="3" hidden="1">#REF!</definedName>
    <definedName name="BExJ0DYJWXGE7DA39PYL3WM05U9O" localSheetId="1" hidden="1">#REF!</definedName>
    <definedName name="BExJ0DYJWXGE7DA39PYL3WM05U9O" hidden="1">#REF!</definedName>
    <definedName name="BExJ0JYDEZPM2303TRBXOZ74M7N6" localSheetId="16" hidden="1">#REF!</definedName>
    <definedName name="BExJ0JYDEZPM2303TRBXOZ74M7N6" localSheetId="15" hidden="1">#REF!</definedName>
    <definedName name="BExJ0JYDEZPM2303TRBXOZ74M7N6" localSheetId="14" hidden="1">#REF!</definedName>
    <definedName name="BExJ0JYDEZPM2303TRBXOZ74M7N6" localSheetId="13" hidden="1">#REF!</definedName>
    <definedName name="BExJ0JYDEZPM2303TRBXOZ74M7N6" localSheetId="12" hidden="1">#REF!</definedName>
    <definedName name="BExJ0JYDEZPM2303TRBXOZ74M7N6" localSheetId="11" hidden="1">#REF!</definedName>
    <definedName name="BExJ0JYDEZPM2303TRBXOZ74M7N6" localSheetId="10" hidden="1">#REF!</definedName>
    <definedName name="BExJ0JYDEZPM2303TRBXOZ74M7N6" localSheetId="9" hidden="1">#REF!</definedName>
    <definedName name="BExJ0JYDEZPM2303TRBXOZ74M7N6" localSheetId="8" hidden="1">#REF!</definedName>
    <definedName name="BExJ0JYDEZPM2303TRBXOZ74M7N6" localSheetId="7" hidden="1">#REF!</definedName>
    <definedName name="BExJ0JYDEZPM2303TRBXOZ74M7N6" localSheetId="6" hidden="1">#REF!</definedName>
    <definedName name="BExJ0JYDEZPM2303TRBXOZ74M7N6" localSheetId="3" hidden="1">#REF!</definedName>
    <definedName name="BExJ0JYDEZPM2303TRBXOZ74M7N6" localSheetId="1" hidden="1">#REF!</definedName>
    <definedName name="BExJ0JYDEZPM2303TRBXOZ74M7N6" hidden="1">#REF!</definedName>
    <definedName name="BExJ0MY8SY5J5V50H3UKE78ODTVB" localSheetId="16" hidden="1">#REF!</definedName>
    <definedName name="BExJ0MY8SY5J5V50H3UKE78ODTVB" localSheetId="15" hidden="1">#REF!</definedName>
    <definedName name="BExJ0MY8SY5J5V50H3UKE78ODTVB" localSheetId="14" hidden="1">#REF!</definedName>
    <definedName name="BExJ0MY8SY5J5V50H3UKE78ODTVB" localSheetId="13" hidden="1">#REF!</definedName>
    <definedName name="BExJ0MY8SY5J5V50H3UKE78ODTVB" localSheetId="12" hidden="1">#REF!</definedName>
    <definedName name="BExJ0MY8SY5J5V50H3UKE78ODTVB" localSheetId="11" hidden="1">#REF!</definedName>
    <definedName name="BExJ0MY8SY5J5V50H3UKE78ODTVB" localSheetId="10" hidden="1">#REF!</definedName>
    <definedName name="BExJ0MY8SY5J5V50H3UKE78ODTVB" localSheetId="9" hidden="1">#REF!</definedName>
    <definedName name="BExJ0MY8SY5J5V50H3UKE78ODTVB" localSheetId="8" hidden="1">#REF!</definedName>
    <definedName name="BExJ0MY8SY5J5V50H3UKE78ODTVB" localSheetId="7" hidden="1">#REF!</definedName>
    <definedName name="BExJ0MY8SY5J5V50H3UKE78ODTVB" localSheetId="6" hidden="1">#REF!</definedName>
    <definedName name="BExJ0MY8SY5J5V50H3UKE78ODTVB" localSheetId="3" hidden="1">#REF!</definedName>
    <definedName name="BExJ0MY8SY5J5V50H3UKE78ODTVB" localSheetId="1" hidden="1">#REF!</definedName>
    <definedName name="BExJ0MY8SY5J5V50H3UKE78ODTVB" hidden="1">#REF!</definedName>
    <definedName name="BExJ0YC98G37ML4N8FLP8D95EFRF" localSheetId="16" hidden="1">#REF!</definedName>
    <definedName name="BExJ0YC98G37ML4N8FLP8D95EFRF" localSheetId="15" hidden="1">#REF!</definedName>
    <definedName name="BExJ0YC98G37ML4N8FLP8D95EFRF" localSheetId="14" hidden="1">#REF!</definedName>
    <definedName name="BExJ0YC98G37ML4N8FLP8D95EFRF" localSheetId="13" hidden="1">#REF!</definedName>
    <definedName name="BExJ0YC98G37ML4N8FLP8D95EFRF" localSheetId="12" hidden="1">#REF!</definedName>
    <definedName name="BExJ0YC98G37ML4N8FLP8D95EFRF" localSheetId="11" hidden="1">#REF!</definedName>
    <definedName name="BExJ0YC98G37ML4N8FLP8D95EFRF" localSheetId="10" hidden="1">#REF!</definedName>
    <definedName name="BExJ0YC98G37ML4N8FLP8D95EFRF" localSheetId="9" hidden="1">#REF!</definedName>
    <definedName name="BExJ0YC98G37ML4N8FLP8D95EFRF" localSheetId="8" hidden="1">#REF!</definedName>
    <definedName name="BExJ0YC98G37ML4N8FLP8D95EFRF" localSheetId="7" hidden="1">#REF!</definedName>
    <definedName name="BExJ0YC98G37ML4N8FLP8D95EFRF" localSheetId="6" hidden="1">#REF!</definedName>
    <definedName name="BExJ0YC98G37ML4N8FLP8D95EFRF" localSheetId="3" hidden="1">#REF!</definedName>
    <definedName name="BExJ0YC98G37ML4N8FLP8D95EFRF" localSheetId="1" hidden="1">#REF!</definedName>
    <definedName name="BExJ0YC98G37ML4N8FLP8D95EFRF" hidden="1">#REF!</definedName>
    <definedName name="BExKCDYKAEV45AFXHVHZZ62E5BM3" localSheetId="16" hidden="1">#REF!</definedName>
    <definedName name="BExKCDYKAEV45AFXHVHZZ62E5BM3" localSheetId="15" hidden="1">#REF!</definedName>
    <definedName name="BExKCDYKAEV45AFXHVHZZ62E5BM3" localSheetId="14" hidden="1">#REF!</definedName>
    <definedName name="BExKCDYKAEV45AFXHVHZZ62E5BM3" localSheetId="13" hidden="1">#REF!</definedName>
    <definedName name="BExKCDYKAEV45AFXHVHZZ62E5BM3" localSheetId="12" hidden="1">#REF!</definedName>
    <definedName name="BExKCDYKAEV45AFXHVHZZ62E5BM3" localSheetId="11" hidden="1">#REF!</definedName>
    <definedName name="BExKCDYKAEV45AFXHVHZZ62E5BM3" localSheetId="10" hidden="1">#REF!</definedName>
    <definedName name="BExKCDYKAEV45AFXHVHZZ62E5BM3" localSheetId="9" hidden="1">#REF!</definedName>
    <definedName name="BExKCDYKAEV45AFXHVHZZ62E5BM3" localSheetId="8" hidden="1">#REF!</definedName>
    <definedName name="BExKCDYKAEV45AFXHVHZZ62E5BM3" localSheetId="7" hidden="1">#REF!</definedName>
    <definedName name="BExKCDYKAEV45AFXHVHZZ62E5BM3" localSheetId="6" hidden="1">#REF!</definedName>
    <definedName name="BExKCDYKAEV45AFXHVHZZ62E5BM3" localSheetId="3" hidden="1">#REF!</definedName>
    <definedName name="BExKCDYKAEV45AFXHVHZZ62E5BM3" localSheetId="1" hidden="1">#REF!</definedName>
    <definedName name="BExKCDYKAEV45AFXHVHZZ62E5BM3" hidden="1">#REF!</definedName>
    <definedName name="BExKCYXU0W2VQVDI3N3N37K2598P" localSheetId="16" hidden="1">#REF!</definedName>
    <definedName name="BExKCYXU0W2VQVDI3N3N37K2598P" localSheetId="15" hidden="1">#REF!</definedName>
    <definedName name="BExKCYXU0W2VQVDI3N3N37K2598P" localSheetId="14" hidden="1">#REF!</definedName>
    <definedName name="BExKCYXU0W2VQVDI3N3N37K2598P" localSheetId="13" hidden="1">#REF!</definedName>
    <definedName name="BExKCYXU0W2VQVDI3N3N37K2598P" localSheetId="12" hidden="1">#REF!</definedName>
    <definedName name="BExKCYXU0W2VQVDI3N3N37K2598P" localSheetId="11" hidden="1">#REF!</definedName>
    <definedName name="BExKCYXU0W2VQVDI3N3N37K2598P" localSheetId="10" hidden="1">#REF!</definedName>
    <definedName name="BExKCYXU0W2VQVDI3N3N37K2598P" localSheetId="9" hidden="1">#REF!</definedName>
    <definedName name="BExKCYXU0W2VQVDI3N3N37K2598P" localSheetId="8" hidden="1">#REF!</definedName>
    <definedName name="BExKCYXU0W2VQVDI3N3N37K2598P" localSheetId="7" hidden="1">#REF!</definedName>
    <definedName name="BExKCYXU0W2VQVDI3N3N37K2598P" localSheetId="6" hidden="1">#REF!</definedName>
    <definedName name="BExKCYXU0W2VQVDI3N3N37K2598P" localSheetId="3" hidden="1">#REF!</definedName>
    <definedName name="BExKCYXU0W2VQVDI3N3N37K2598P" localSheetId="1" hidden="1">#REF!</definedName>
    <definedName name="BExKCYXU0W2VQVDI3N3N37K2598P" hidden="1">#REF!</definedName>
    <definedName name="BExKDJX3Z1TS0WFDD9EAO42JHL9G" localSheetId="16" hidden="1">#REF!</definedName>
    <definedName name="BExKDJX3Z1TS0WFDD9EAO42JHL9G" localSheetId="15" hidden="1">#REF!</definedName>
    <definedName name="BExKDJX3Z1TS0WFDD9EAO42JHL9G" localSheetId="14" hidden="1">#REF!</definedName>
    <definedName name="BExKDJX3Z1TS0WFDD9EAO42JHL9G" localSheetId="13" hidden="1">#REF!</definedName>
    <definedName name="BExKDJX3Z1TS0WFDD9EAO42JHL9G" localSheetId="12" hidden="1">#REF!</definedName>
    <definedName name="BExKDJX3Z1TS0WFDD9EAO42JHL9G" localSheetId="11" hidden="1">#REF!</definedName>
    <definedName name="BExKDJX3Z1TS0WFDD9EAO42JHL9G" localSheetId="10" hidden="1">#REF!</definedName>
    <definedName name="BExKDJX3Z1TS0WFDD9EAO42JHL9G" localSheetId="9" hidden="1">#REF!</definedName>
    <definedName name="BExKDJX3Z1TS0WFDD9EAO42JHL9G" localSheetId="8" hidden="1">#REF!</definedName>
    <definedName name="BExKDJX3Z1TS0WFDD9EAO42JHL9G" localSheetId="7" hidden="1">#REF!</definedName>
    <definedName name="BExKDJX3Z1TS0WFDD9EAO42JHL9G" localSheetId="6" hidden="1">#REF!</definedName>
    <definedName name="BExKDJX3Z1TS0WFDD9EAO42JHL9G" localSheetId="3" hidden="1">#REF!</definedName>
    <definedName name="BExKDJX3Z1TS0WFDD9EAO42JHL9G" localSheetId="1" hidden="1">#REF!</definedName>
    <definedName name="BExKDJX3Z1TS0WFDD9EAO42JHL9G" hidden="1">#REF!</definedName>
    <definedName name="BExKDK7WVA5I2WBACAZHAHN35D0I" localSheetId="16" hidden="1">#REF!</definedName>
    <definedName name="BExKDK7WVA5I2WBACAZHAHN35D0I" localSheetId="15" hidden="1">#REF!</definedName>
    <definedName name="BExKDK7WVA5I2WBACAZHAHN35D0I" localSheetId="14" hidden="1">#REF!</definedName>
    <definedName name="BExKDK7WVA5I2WBACAZHAHN35D0I" localSheetId="13" hidden="1">#REF!</definedName>
    <definedName name="BExKDK7WVA5I2WBACAZHAHN35D0I" localSheetId="12" hidden="1">#REF!</definedName>
    <definedName name="BExKDK7WVA5I2WBACAZHAHN35D0I" localSheetId="11" hidden="1">#REF!</definedName>
    <definedName name="BExKDK7WVA5I2WBACAZHAHN35D0I" localSheetId="10" hidden="1">#REF!</definedName>
    <definedName name="BExKDK7WVA5I2WBACAZHAHN35D0I" localSheetId="9" hidden="1">#REF!</definedName>
    <definedName name="BExKDK7WVA5I2WBACAZHAHN35D0I" localSheetId="8" hidden="1">#REF!</definedName>
    <definedName name="BExKDK7WVA5I2WBACAZHAHN35D0I" localSheetId="7" hidden="1">#REF!</definedName>
    <definedName name="BExKDK7WVA5I2WBACAZHAHN35D0I" localSheetId="6" hidden="1">#REF!</definedName>
    <definedName name="BExKDK7WVA5I2WBACAZHAHN35D0I" localSheetId="3" hidden="1">#REF!</definedName>
    <definedName name="BExKDK7WVA5I2WBACAZHAHN35D0I" localSheetId="1" hidden="1">#REF!</definedName>
    <definedName name="BExKDK7WVA5I2WBACAZHAHN35D0I" hidden="1">#REF!</definedName>
    <definedName name="BExKDKO0W4AGQO1V7K6Q4VM750FT" localSheetId="16" hidden="1">#REF!</definedName>
    <definedName name="BExKDKO0W4AGQO1V7K6Q4VM750FT" localSheetId="15" hidden="1">#REF!</definedName>
    <definedName name="BExKDKO0W4AGQO1V7K6Q4VM750FT" localSheetId="14" hidden="1">#REF!</definedName>
    <definedName name="BExKDKO0W4AGQO1V7K6Q4VM750FT" localSheetId="13" hidden="1">#REF!</definedName>
    <definedName name="BExKDKO0W4AGQO1V7K6Q4VM750FT" localSheetId="12" hidden="1">#REF!</definedName>
    <definedName name="BExKDKO0W4AGQO1V7K6Q4VM750FT" localSheetId="11" hidden="1">#REF!</definedName>
    <definedName name="BExKDKO0W4AGQO1V7K6Q4VM750FT" localSheetId="10" hidden="1">#REF!</definedName>
    <definedName name="BExKDKO0W4AGQO1V7K6Q4VM750FT" localSheetId="9" hidden="1">#REF!</definedName>
    <definedName name="BExKDKO0W4AGQO1V7K6Q4VM750FT" localSheetId="8" hidden="1">#REF!</definedName>
    <definedName name="BExKDKO0W4AGQO1V7K6Q4VM750FT" localSheetId="7" hidden="1">#REF!</definedName>
    <definedName name="BExKDKO0W4AGQO1V7K6Q4VM750FT" localSheetId="6" hidden="1">#REF!</definedName>
    <definedName name="BExKDKO0W4AGQO1V7K6Q4VM750FT" localSheetId="3" hidden="1">#REF!</definedName>
    <definedName name="BExKDKO0W4AGQO1V7K6Q4VM750FT" localSheetId="1" hidden="1">#REF!</definedName>
    <definedName name="BExKDKO0W4AGQO1V7K6Q4VM750FT" hidden="1">#REF!</definedName>
    <definedName name="BExKDLF10G7W77J87QWH3ZGLUCLW" localSheetId="16" hidden="1">#REF!</definedName>
    <definedName name="BExKDLF10G7W77J87QWH3ZGLUCLW" localSheetId="15" hidden="1">#REF!</definedName>
    <definedName name="BExKDLF10G7W77J87QWH3ZGLUCLW" localSheetId="14" hidden="1">#REF!</definedName>
    <definedName name="BExKDLF10G7W77J87QWH3ZGLUCLW" localSheetId="13" hidden="1">#REF!</definedName>
    <definedName name="BExKDLF10G7W77J87QWH3ZGLUCLW" localSheetId="12" hidden="1">#REF!</definedName>
    <definedName name="BExKDLF10G7W77J87QWH3ZGLUCLW" localSheetId="11" hidden="1">#REF!</definedName>
    <definedName name="BExKDLF10G7W77J87QWH3ZGLUCLW" localSheetId="10" hidden="1">#REF!</definedName>
    <definedName name="BExKDLF10G7W77J87QWH3ZGLUCLW" localSheetId="9" hidden="1">#REF!</definedName>
    <definedName name="BExKDLF10G7W77J87QWH3ZGLUCLW" localSheetId="8" hidden="1">#REF!</definedName>
    <definedName name="BExKDLF10G7W77J87QWH3ZGLUCLW" localSheetId="7" hidden="1">#REF!</definedName>
    <definedName name="BExKDLF10G7W77J87QWH3ZGLUCLW" localSheetId="6" hidden="1">#REF!</definedName>
    <definedName name="BExKDLF10G7W77J87QWH3ZGLUCLW" localSheetId="3" hidden="1">#REF!</definedName>
    <definedName name="BExKDLF10G7W77J87QWH3ZGLUCLW" localSheetId="1" hidden="1">#REF!</definedName>
    <definedName name="BExKDLF10G7W77J87QWH3ZGLUCLW" hidden="1">#REF!</definedName>
    <definedName name="BExKE2NDBQ14HOJH945N4W9ZZFJO" localSheetId="16" hidden="1">#REF!</definedName>
    <definedName name="BExKE2NDBQ14HOJH945N4W9ZZFJO" localSheetId="15" hidden="1">#REF!</definedName>
    <definedName name="BExKE2NDBQ14HOJH945N4W9ZZFJO" localSheetId="14" hidden="1">#REF!</definedName>
    <definedName name="BExKE2NDBQ14HOJH945N4W9ZZFJO" localSheetId="13" hidden="1">#REF!</definedName>
    <definedName name="BExKE2NDBQ14HOJH945N4W9ZZFJO" localSheetId="12" hidden="1">#REF!</definedName>
    <definedName name="BExKE2NDBQ14HOJH945N4W9ZZFJO" localSheetId="11" hidden="1">#REF!</definedName>
    <definedName name="BExKE2NDBQ14HOJH945N4W9ZZFJO" localSheetId="10" hidden="1">#REF!</definedName>
    <definedName name="BExKE2NDBQ14HOJH945N4W9ZZFJO" localSheetId="9" hidden="1">#REF!</definedName>
    <definedName name="BExKE2NDBQ14HOJH945N4W9ZZFJO" localSheetId="8" hidden="1">#REF!</definedName>
    <definedName name="BExKE2NDBQ14HOJH945N4W9ZZFJO" localSheetId="7" hidden="1">#REF!</definedName>
    <definedName name="BExKE2NDBQ14HOJH945N4W9ZZFJO" localSheetId="6" hidden="1">#REF!</definedName>
    <definedName name="BExKE2NDBQ14HOJH945N4W9ZZFJO" localSheetId="3" hidden="1">#REF!</definedName>
    <definedName name="BExKE2NDBQ14HOJH945N4W9ZZFJO" localSheetId="1" hidden="1">#REF!</definedName>
    <definedName name="BExKE2NDBQ14HOJH945N4W9ZZFJO" hidden="1">#REF!</definedName>
    <definedName name="BExKEFE0I3MT6ZLC4T1L9465HKTN" localSheetId="16" hidden="1">#REF!</definedName>
    <definedName name="BExKEFE0I3MT6ZLC4T1L9465HKTN" localSheetId="15" hidden="1">#REF!</definedName>
    <definedName name="BExKEFE0I3MT6ZLC4T1L9465HKTN" localSheetId="14" hidden="1">#REF!</definedName>
    <definedName name="BExKEFE0I3MT6ZLC4T1L9465HKTN" localSheetId="13" hidden="1">#REF!</definedName>
    <definedName name="BExKEFE0I3MT6ZLC4T1L9465HKTN" localSheetId="12" hidden="1">#REF!</definedName>
    <definedName name="BExKEFE0I3MT6ZLC4T1L9465HKTN" localSheetId="11" hidden="1">#REF!</definedName>
    <definedName name="BExKEFE0I3MT6ZLC4T1L9465HKTN" localSheetId="10" hidden="1">#REF!</definedName>
    <definedName name="BExKEFE0I3MT6ZLC4T1L9465HKTN" localSheetId="9" hidden="1">#REF!</definedName>
    <definedName name="BExKEFE0I3MT6ZLC4T1L9465HKTN" localSheetId="8" hidden="1">#REF!</definedName>
    <definedName name="BExKEFE0I3MT6ZLC4T1L9465HKTN" localSheetId="7" hidden="1">#REF!</definedName>
    <definedName name="BExKEFE0I3MT6ZLC4T1L9465HKTN" localSheetId="6" hidden="1">#REF!</definedName>
    <definedName name="BExKEFE0I3MT6ZLC4T1L9465HKTN" localSheetId="3" hidden="1">#REF!</definedName>
    <definedName name="BExKEFE0I3MT6ZLC4T1L9465HKTN" localSheetId="1" hidden="1">#REF!</definedName>
    <definedName name="BExKEFE0I3MT6ZLC4T1L9465HKTN" hidden="1">#REF!</definedName>
    <definedName name="BExKEK6O5BVJP4VY02FY7JNAZ6BT" localSheetId="16" hidden="1">#REF!</definedName>
    <definedName name="BExKEK6O5BVJP4VY02FY7JNAZ6BT" localSheetId="15" hidden="1">#REF!</definedName>
    <definedName name="BExKEK6O5BVJP4VY02FY7JNAZ6BT" localSheetId="14" hidden="1">#REF!</definedName>
    <definedName name="BExKEK6O5BVJP4VY02FY7JNAZ6BT" localSheetId="13" hidden="1">#REF!</definedName>
    <definedName name="BExKEK6O5BVJP4VY02FY7JNAZ6BT" localSheetId="12" hidden="1">#REF!</definedName>
    <definedName name="BExKEK6O5BVJP4VY02FY7JNAZ6BT" localSheetId="11" hidden="1">#REF!</definedName>
    <definedName name="BExKEK6O5BVJP4VY02FY7JNAZ6BT" localSheetId="10" hidden="1">#REF!</definedName>
    <definedName name="BExKEK6O5BVJP4VY02FY7JNAZ6BT" localSheetId="9" hidden="1">#REF!</definedName>
    <definedName name="BExKEK6O5BVJP4VY02FY7JNAZ6BT" localSheetId="8" hidden="1">#REF!</definedName>
    <definedName name="BExKEK6O5BVJP4VY02FY7JNAZ6BT" localSheetId="7" hidden="1">#REF!</definedName>
    <definedName name="BExKEK6O5BVJP4VY02FY7JNAZ6BT" localSheetId="6" hidden="1">#REF!</definedName>
    <definedName name="BExKEK6O5BVJP4VY02FY7JNAZ6BT" localSheetId="3" hidden="1">#REF!</definedName>
    <definedName name="BExKEK6O5BVJP4VY02FY7JNAZ6BT" localSheetId="1" hidden="1">#REF!</definedName>
    <definedName name="BExKEK6O5BVJP4VY02FY7JNAZ6BT" hidden="1">#REF!</definedName>
    <definedName name="BExKEKXK6E6QX339ELPXDIRZSJE0" localSheetId="16" hidden="1">#REF!</definedName>
    <definedName name="BExKEKXK6E6QX339ELPXDIRZSJE0" localSheetId="15" hidden="1">#REF!</definedName>
    <definedName name="BExKEKXK6E6QX339ELPXDIRZSJE0" localSheetId="14" hidden="1">#REF!</definedName>
    <definedName name="BExKEKXK6E6QX339ELPXDIRZSJE0" localSheetId="13" hidden="1">#REF!</definedName>
    <definedName name="BExKEKXK6E6QX339ELPXDIRZSJE0" localSheetId="12" hidden="1">#REF!</definedName>
    <definedName name="BExKEKXK6E6QX339ELPXDIRZSJE0" localSheetId="11" hidden="1">#REF!</definedName>
    <definedName name="BExKEKXK6E6QX339ELPXDIRZSJE0" localSheetId="10" hidden="1">#REF!</definedName>
    <definedName name="BExKEKXK6E6QX339ELPXDIRZSJE0" localSheetId="9" hidden="1">#REF!</definedName>
    <definedName name="BExKEKXK6E6QX339ELPXDIRZSJE0" localSheetId="8" hidden="1">#REF!</definedName>
    <definedName name="BExKEKXK6E6QX339ELPXDIRZSJE0" localSheetId="7" hidden="1">#REF!</definedName>
    <definedName name="BExKEKXK6E6QX339ELPXDIRZSJE0" localSheetId="6" hidden="1">#REF!</definedName>
    <definedName name="BExKEKXK6E6QX339ELPXDIRZSJE0" localSheetId="3" hidden="1">#REF!</definedName>
    <definedName name="BExKEKXK6E6QX339ELPXDIRZSJE0" localSheetId="1" hidden="1">#REF!</definedName>
    <definedName name="BExKEKXK6E6QX339ELPXDIRZSJE0" hidden="1">#REF!</definedName>
    <definedName name="BExKEMFI35R0D4WN4A59V9QH7I5S" localSheetId="16" hidden="1">#REF!</definedName>
    <definedName name="BExKEMFI35R0D4WN4A59V9QH7I5S" localSheetId="15" hidden="1">#REF!</definedName>
    <definedName name="BExKEMFI35R0D4WN4A59V9QH7I5S" localSheetId="14" hidden="1">#REF!</definedName>
    <definedName name="BExKEMFI35R0D4WN4A59V9QH7I5S" localSheetId="13" hidden="1">#REF!</definedName>
    <definedName name="BExKEMFI35R0D4WN4A59V9QH7I5S" localSheetId="12" hidden="1">#REF!</definedName>
    <definedName name="BExKEMFI35R0D4WN4A59V9QH7I5S" localSheetId="11" hidden="1">#REF!</definedName>
    <definedName name="BExKEMFI35R0D4WN4A59V9QH7I5S" localSheetId="10" hidden="1">#REF!</definedName>
    <definedName name="BExKEMFI35R0D4WN4A59V9QH7I5S" localSheetId="9" hidden="1">#REF!</definedName>
    <definedName name="BExKEMFI35R0D4WN4A59V9QH7I5S" localSheetId="8" hidden="1">#REF!</definedName>
    <definedName name="BExKEMFI35R0D4WN4A59V9QH7I5S" localSheetId="7" hidden="1">#REF!</definedName>
    <definedName name="BExKEMFI35R0D4WN4A59V9QH7I5S" localSheetId="6" hidden="1">#REF!</definedName>
    <definedName name="BExKEMFI35R0D4WN4A59V9QH7I5S" localSheetId="3" hidden="1">#REF!</definedName>
    <definedName name="BExKEMFI35R0D4WN4A59V9QH7I5S" localSheetId="1" hidden="1">#REF!</definedName>
    <definedName name="BExKEMFI35R0D4WN4A59V9QH7I5S" hidden="1">#REF!</definedName>
    <definedName name="BExKEOOIBMP7N8033EY2CJYCBX6H" localSheetId="16" hidden="1">#REF!</definedName>
    <definedName name="BExKEOOIBMP7N8033EY2CJYCBX6H" localSheetId="15" hidden="1">#REF!</definedName>
    <definedName name="BExKEOOIBMP7N8033EY2CJYCBX6H" localSheetId="14" hidden="1">#REF!</definedName>
    <definedName name="BExKEOOIBMP7N8033EY2CJYCBX6H" localSheetId="13" hidden="1">#REF!</definedName>
    <definedName name="BExKEOOIBMP7N8033EY2CJYCBX6H" localSheetId="12" hidden="1">#REF!</definedName>
    <definedName name="BExKEOOIBMP7N8033EY2CJYCBX6H" localSheetId="11" hidden="1">#REF!</definedName>
    <definedName name="BExKEOOIBMP7N8033EY2CJYCBX6H" localSheetId="10" hidden="1">#REF!</definedName>
    <definedName name="BExKEOOIBMP7N8033EY2CJYCBX6H" localSheetId="9" hidden="1">#REF!</definedName>
    <definedName name="BExKEOOIBMP7N8033EY2CJYCBX6H" localSheetId="8" hidden="1">#REF!</definedName>
    <definedName name="BExKEOOIBMP7N8033EY2CJYCBX6H" localSheetId="7" hidden="1">#REF!</definedName>
    <definedName name="BExKEOOIBMP7N8033EY2CJYCBX6H" localSheetId="6" hidden="1">#REF!</definedName>
    <definedName name="BExKEOOIBMP7N8033EY2CJYCBX6H" localSheetId="3" hidden="1">#REF!</definedName>
    <definedName name="BExKEOOIBMP7N8033EY2CJYCBX6H" localSheetId="1" hidden="1">#REF!</definedName>
    <definedName name="BExKEOOIBMP7N8033EY2CJYCBX6H" hidden="1">#REF!</definedName>
    <definedName name="BExKEW0RR5LA3VC46A2BEOOMQE56" localSheetId="16" hidden="1">#REF!</definedName>
    <definedName name="BExKEW0RR5LA3VC46A2BEOOMQE56" localSheetId="15" hidden="1">#REF!</definedName>
    <definedName name="BExKEW0RR5LA3VC46A2BEOOMQE56" localSheetId="14" hidden="1">#REF!</definedName>
    <definedName name="BExKEW0RR5LA3VC46A2BEOOMQE56" localSheetId="13" hidden="1">#REF!</definedName>
    <definedName name="BExKEW0RR5LA3VC46A2BEOOMQE56" localSheetId="12" hidden="1">#REF!</definedName>
    <definedName name="BExKEW0RR5LA3VC46A2BEOOMQE56" localSheetId="11" hidden="1">#REF!</definedName>
    <definedName name="BExKEW0RR5LA3VC46A2BEOOMQE56" localSheetId="10" hidden="1">#REF!</definedName>
    <definedName name="BExKEW0RR5LA3VC46A2BEOOMQE56" localSheetId="9" hidden="1">#REF!</definedName>
    <definedName name="BExKEW0RR5LA3VC46A2BEOOMQE56" localSheetId="8" hidden="1">#REF!</definedName>
    <definedName name="BExKEW0RR5LA3VC46A2BEOOMQE56" localSheetId="7" hidden="1">#REF!</definedName>
    <definedName name="BExKEW0RR5LA3VC46A2BEOOMQE56" localSheetId="6" hidden="1">#REF!</definedName>
    <definedName name="BExKEW0RR5LA3VC46A2BEOOMQE56" localSheetId="3" hidden="1">#REF!</definedName>
    <definedName name="BExKEW0RR5LA3VC46A2BEOOMQE56" localSheetId="1" hidden="1">#REF!</definedName>
    <definedName name="BExKEW0RR5LA3VC46A2BEOOMQE56" hidden="1">#REF!</definedName>
    <definedName name="BExKF37PTJB4PE1PUQWG20ASBX4E" localSheetId="16" hidden="1">#REF!</definedName>
    <definedName name="BExKF37PTJB4PE1PUQWG20ASBX4E" localSheetId="15" hidden="1">#REF!</definedName>
    <definedName name="BExKF37PTJB4PE1PUQWG20ASBX4E" localSheetId="14" hidden="1">#REF!</definedName>
    <definedName name="BExKF37PTJB4PE1PUQWG20ASBX4E" localSheetId="13" hidden="1">#REF!</definedName>
    <definedName name="BExKF37PTJB4PE1PUQWG20ASBX4E" localSheetId="12" hidden="1">#REF!</definedName>
    <definedName name="BExKF37PTJB4PE1PUQWG20ASBX4E" localSheetId="11" hidden="1">#REF!</definedName>
    <definedName name="BExKF37PTJB4PE1PUQWG20ASBX4E" localSheetId="10" hidden="1">#REF!</definedName>
    <definedName name="BExKF37PTJB4PE1PUQWG20ASBX4E" localSheetId="9" hidden="1">#REF!</definedName>
    <definedName name="BExKF37PTJB4PE1PUQWG20ASBX4E" localSheetId="8" hidden="1">#REF!</definedName>
    <definedName name="BExKF37PTJB4PE1PUQWG20ASBX4E" localSheetId="7" hidden="1">#REF!</definedName>
    <definedName name="BExKF37PTJB4PE1PUQWG20ASBX4E" localSheetId="6" hidden="1">#REF!</definedName>
    <definedName name="BExKF37PTJB4PE1PUQWG20ASBX4E" localSheetId="3" hidden="1">#REF!</definedName>
    <definedName name="BExKF37PTJB4PE1PUQWG20ASBX4E" localSheetId="1" hidden="1">#REF!</definedName>
    <definedName name="BExKF37PTJB4PE1PUQWG20ASBX4E" hidden="1">#REF!</definedName>
    <definedName name="BExKFA3VI1CZK21SM0N3LZWT9LA1" localSheetId="16" hidden="1">#REF!</definedName>
    <definedName name="BExKFA3VI1CZK21SM0N3LZWT9LA1" localSheetId="15" hidden="1">#REF!</definedName>
    <definedName name="BExKFA3VI1CZK21SM0N3LZWT9LA1" localSheetId="14" hidden="1">#REF!</definedName>
    <definedName name="BExKFA3VI1CZK21SM0N3LZWT9LA1" localSheetId="13" hidden="1">#REF!</definedName>
    <definedName name="BExKFA3VI1CZK21SM0N3LZWT9LA1" localSheetId="12" hidden="1">#REF!</definedName>
    <definedName name="BExKFA3VI1CZK21SM0N3LZWT9LA1" localSheetId="11" hidden="1">#REF!</definedName>
    <definedName name="BExKFA3VI1CZK21SM0N3LZWT9LA1" localSheetId="10" hidden="1">#REF!</definedName>
    <definedName name="BExKFA3VI1CZK21SM0N3LZWT9LA1" localSheetId="9" hidden="1">#REF!</definedName>
    <definedName name="BExKFA3VI1CZK21SM0N3LZWT9LA1" localSheetId="8" hidden="1">#REF!</definedName>
    <definedName name="BExKFA3VI1CZK21SM0N3LZWT9LA1" localSheetId="7" hidden="1">#REF!</definedName>
    <definedName name="BExKFA3VI1CZK21SM0N3LZWT9LA1" localSheetId="6" hidden="1">#REF!</definedName>
    <definedName name="BExKFA3VI1CZK21SM0N3LZWT9LA1" localSheetId="3" hidden="1">#REF!</definedName>
    <definedName name="BExKFA3VI1CZK21SM0N3LZWT9LA1" localSheetId="1" hidden="1">#REF!</definedName>
    <definedName name="BExKFA3VI1CZK21SM0N3LZWT9LA1" hidden="1">#REF!</definedName>
    <definedName name="BExKFBB29XXT9A2LVUXYSIVKPWGB" localSheetId="16" hidden="1">#REF!</definedName>
    <definedName name="BExKFBB29XXT9A2LVUXYSIVKPWGB" localSheetId="15" hidden="1">#REF!</definedName>
    <definedName name="BExKFBB29XXT9A2LVUXYSIVKPWGB" localSheetId="14" hidden="1">#REF!</definedName>
    <definedName name="BExKFBB29XXT9A2LVUXYSIVKPWGB" localSheetId="13" hidden="1">#REF!</definedName>
    <definedName name="BExKFBB29XXT9A2LVUXYSIVKPWGB" localSheetId="12" hidden="1">#REF!</definedName>
    <definedName name="BExKFBB29XXT9A2LVUXYSIVKPWGB" localSheetId="11" hidden="1">#REF!</definedName>
    <definedName name="BExKFBB29XXT9A2LVUXYSIVKPWGB" localSheetId="10" hidden="1">#REF!</definedName>
    <definedName name="BExKFBB29XXT9A2LVUXYSIVKPWGB" localSheetId="9" hidden="1">#REF!</definedName>
    <definedName name="BExKFBB29XXT9A2LVUXYSIVKPWGB" localSheetId="8" hidden="1">#REF!</definedName>
    <definedName name="BExKFBB29XXT9A2LVUXYSIVKPWGB" localSheetId="7" hidden="1">#REF!</definedName>
    <definedName name="BExKFBB29XXT9A2LVUXYSIVKPWGB" localSheetId="6" hidden="1">#REF!</definedName>
    <definedName name="BExKFBB29XXT9A2LVUXYSIVKPWGB" localSheetId="3" hidden="1">#REF!</definedName>
    <definedName name="BExKFBB29XXT9A2LVUXYSIVKPWGB" localSheetId="1" hidden="1">#REF!</definedName>
    <definedName name="BExKFBB29XXT9A2LVUXYSIVKPWGB" hidden="1">#REF!</definedName>
    <definedName name="BExKFINBFV5J2NFRCL4YUO3YF0ZE" localSheetId="16" hidden="1">#REF!</definedName>
    <definedName name="BExKFINBFV5J2NFRCL4YUO3YF0ZE" localSheetId="15" hidden="1">#REF!</definedName>
    <definedName name="BExKFINBFV5J2NFRCL4YUO3YF0ZE" localSheetId="14" hidden="1">#REF!</definedName>
    <definedName name="BExKFINBFV5J2NFRCL4YUO3YF0ZE" localSheetId="13" hidden="1">#REF!</definedName>
    <definedName name="BExKFINBFV5J2NFRCL4YUO3YF0ZE" localSheetId="12" hidden="1">#REF!</definedName>
    <definedName name="BExKFINBFV5J2NFRCL4YUO3YF0ZE" localSheetId="11" hidden="1">#REF!</definedName>
    <definedName name="BExKFINBFV5J2NFRCL4YUO3YF0ZE" localSheetId="10" hidden="1">#REF!</definedName>
    <definedName name="BExKFINBFV5J2NFRCL4YUO3YF0ZE" localSheetId="9" hidden="1">#REF!</definedName>
    <definedName name="BExKFINBFV5J2NFRCL4YUO3YF0ZE" localSheetId="8" hidden="1">#REF!</definedName>
    <definedName name="BExKFINBFV5J2NFRCL4YUO3YF0ZE" localSheetId="7" hidden="1">#REF!</definedName>
    <definedName name="BExKFINBFV5J2NFRCL4YUO3YF0ZE" localSheetId="6" hidden="1">#REF!</definedName>
    <definedName name="BExKFINBFV5J2NFRCL4YUO3YF0ZE" localSheetId="3" hidden="1">#REF!</definedName>
    <definedName name="BExKFINBFV5J2NFRCL4YUO3YF0ZE" localSheetId="1" hidden="1">#REF!</definedName>
    <definedName name="BExKFINBFV5J2NFRCL4YUO3YF0ZE" hidden="1">#REF!</definedName>
    <definedName name="BExKFISRBFACTAMJSALEYMY66F6X" localSheetId="16" hidden="1">#REF!</definedName>
    <definedName name="BExKFISRBFACTAMJSALEYMY66F6X" localSheetId="15" hidden="1">#REF!</definedName>
    <definedName name="BExKFISRBFACTAMJSALEYMY66F6X" localSheetId="14" hidden="1">#REF!</definedName>
    <definedName name="BExKFISRBFACTAMJSALEYMY66F6X" localSheetId="13" hidden="1">#REF!</definedName>
    <definedName name="BExKFISRBFACTAMJSALEYMY66F6X" localSheetId="12" hidden="1">#REF!</definedName>
    <definedName name="BExKFISRBFACTAMJSALEYMY66F6X" localSheetId="11" hidden="1">#REF!</definedName>
    <definedName name="BExKFISRBFACTAMJSALEYMY66F6X" localSheetId="10" hidden="1">#REF!</definedName>
    <definedName name="BExKFISRBFACTAMJSALEYMY66F6X" localSheetId="9" hidden="1">#REF!</definedName>
    <definedName name="BExKFISRBFACTAMJSALEYMY66F6X" localSheetId="8" hidden="1">#REF!</definedName>
    <definedName name="BExKFISRBFACTAMJSALEYMY66F6X" localSheetId="7" hidden="1">#REF!</definedName>
    <definedName name="BExKFISRBFACTAMJSALEYMY66F6X" localSheetId="6" hidden="1">#REF!</definedName>
    <definedName name="BExKFISRBFACTAMJSALEYMY66F6X" localSheetId="3" hidden="1">#REF!</definedName>
    <definedName name="BExKFISRBFACTAMJSALEYMY66F6X" localSheetId="1" hidden="1">#REF!</definedName>
    <definedName name="BExKFISRBFACTAMJSALEYMY66F6X" hidden="1">#REF!</definedName>
    <definedName name="BExKFOSK5DJ151C4E8544UWMYTOC" localSheetId="16" hidden="1">#REF!</definedName>
    <definedName name="BExKFOSK5DJ151C4E8544UWMYTOC" localSheetId="15" hidden="1">#REF!</definedName>
    <definedName name="BExKFOSK5DJ151C4E8544UWMYTOC" localSheetId="14" hidden="1">#REF!</definedName>
    <definedName name="BExKFOSK5DJ151C4E8544UWMYTOC" localSheetId="13" hidden="1">#REF!</definedName>
    <definedName name="BExKFOSK5DJ151C4E8544UWMYTOC" localSheetId="12" hidden="1">#REF!</definedName>
    <definedName name="BExKFOSK5DJ151C4E8544UWMYTOC" localSheetId="11" hidden="1">#REF!</definedName>
    <definedName name="BExKFOSK5DJ151C4E8544UWMYTOC" localSheetId="10" hidden="1">#REF!</definedName>
    <definedName name="BExKFOSK5DJ151C4E8544UWMYTOC" localSheetId="9" hidden="1">#REF!</definedName>
    <definedName name="BExKFOSK5DJ151C4E8544UWMYTOC" localSheetId="8" hidden="1">#REF!</definedName>
    <definedName name="BExKFOSK5DJ151C4E8544UWMYTOC" localSheetId="7" hidden="1">#REF!</definedName>
    <definedName name="BExKFOSK5DJ151C4E8544UWMYTOC" localSheetId="6" hidden="1">#REF!</definedName>
    <definedName name="BExKFOSK5DJ151C4E8544UWMYTOC" localSheetId="3" hidden="1">#REF!</definedName>
    <definedName name="BExKFOSK5DJ151C4E8544UWMYTOC" localSheetId="1" hidden="1">#REF!</definedName>
    <definedName name="BExKFOSK5DJ151C4E8544UWMYTOC" hidden="1">#REF!</definedName>
    <definedName name="BExKFWL3DE1V1VOVHAFYBE85QUB7" localSheetId="16" hidden="1">#REF!</definedName>
    <definedName name="BExKFWL3DE1V1VOVHAFYBE85QUB7" localSheetId="15" hidden="1">#REF!</definedName>
    <definedName name="BExKFWL3DE1V1VOVHAFYBE85QUB7" localSheetId="14" hidden="1">#REF!</definedName>
    <definedName name="BExKFWL3DE1V1VOVHAFYBE85QUB7" localSheetId="13" hidden="1">#REF!</definedName>
    <definedName name="BExKFWL3DE1V1VOVHAFYBE85QUB7" localSheetId="12" hidden="1">#REF!</definedName>
    <definedName name="BExKFWL3DE1V1VOVHAFYBE85QUB7" localSheetId="11" hidden="1">#REF!</definedName>
    <definedName name="BExKFWL3DE1V1VOVHAFYBE85QUB7" localSheetId="10" hidden="1">#REF!</definedName>
    <definedName name="BExKFWL3DE1V1VOVHAFYBE85QUB7" localSheetId="9" hidden="1">#REF!</definedName>
    <definedName name="BExKFWL3DE1V1VOVHAFYBE85QUB7" localSheetId="8" hidden="1">#REF!</definedName>
    <definedName name="BExKFWL3DE1V1VOVHAFYBE85QUB7" localSheetId="7" hidden="1">#REF!</definedName>
    <definedName name="BExKFWL3DE1V1VOVHAFYBE85QUB7" localSheetId="6" hidden="1">#REF!</definedName>
    <definedName name="BExKFWL3DE1V1VOVHAFYBE85QUB7" localSheetId="3" hidden="1">#REF!</definedName>
    <definedName name="BExKFWL3DE1V1VOVHAFYBE85QUB7" localSheetId="1" hidden="1">#REF!</definedName>
    <definedName name="BExKFWL3DE1V1VOVHAFYBE85QUB7" hidden="1">#REF!</definedName>
    <definedName name="BExKFXS9NDEWPZDVGLTMOM3CFO7N" localSheetId="16" hidden="1">#REF!</definedName>
    <definedName name="BExKFXS9NDEWPZDVGLTMOM3CFO7N" localSheetId="15" hidden="1">#REF!</definedName>
    <definedName name="BExKFXS9NDEWPZDVGLTMOM3CFO7N" localSheetId="14" hidden="1">#REF!</definedName>
    <definedName name="BExKFXS9NDEWPZDVGLTMOM3CFO7N" localSheetId="13" hidden="1">#REF!</definedName>
    <definedName name="BExKFXS9NDEWPZDVGLTMOM3CFO7N" localSheetId="12" hidden="1">#REF!</definedName>
    <definedName name="BExKFXS9NDEWPZDVGLTMOM3CFO7N" localSheetId="11" hidden="1">#REF!</definedName>
    <definedName name="BExKFXS9NDEWPZDVGLTMOM3CFO7N" localSheetId="10" hidden="1">#REF!</definedName>
    <definedName name="BExKFXS9NDEWPZDVGLTMOM3CFO7N" localSheetId="9" hidden="1">#REF!</definedName>
    <definedName name="BExKFXS9NDEWPZDVGLTMOM3CFO7N" localSheetId="8" hidden="1">#REF!</definedName>
    <definedName name="BExKFXS9NDEWPZDVGLTMOM3CFO7N" localSheetId="7" hidden="1">#REF!</definedName>
    <definedName name="BExKFXS9NDEWPZDVGLTMOM3CFO7N" localSheetId="6" hidden="1">#REF!</definedName>
    <definedName name="BExKFXS9NDEWPZDVGLTMOM3CFO7N" localSheetId="3" hidden="1">#REF!</definedName>
    <definedName name="BExKFXS9NDEWPZDVGLTMOM3CFO7N" localSheetId="1" hidden="1">#REF!</definedName>
    <definedName name="BExKFXS9NDEWPZDVGLTMOM3CFO7N" hidden="1">#REF!</definedName>
    <definedName name="BExKFYJC4EVEV54F82K6VKP7Q3OU" localSheetId="16" hidden="1">#REF!</definedName>
    <definedName name="BExKFYJC4EVEV54F82K6VKP7Q3OU" localSheetId="15" hidden="1">#REF!</definedName>
    <definedName name="BExKFYJC4EVEV54F82K6VKP7Q3OU" localSheetId="14" hidden="1">#REF!</definedName>
    <definedName name="BExKFYJC4EVEV54F82K6VKP7Q3OU" localSheetId="13" hidden="1">#REF!</definedName>
    <definedName name="BExKFYJC4EVEV54F82K6VKP7Q3OU" localSheetId="12" hidden="1">#REF!</definedName>
    <definedName name="BExKFYJC4EVEV54F82K6VKP7Q3OU" localSheetId="11" hidden="1">#REF!</definedName>
    <definedName name="BExKFYJC4EVEV54F82K6VKP7Q3OU" localSheetId="10" hidden="1">#REF!</definedName>
    <definedName name="BExKFYJC4EVEV54F82K6VKP7Q3OU" localSheetId="9" hidden="1">#REF!</definedName>
    <definedName name="BExKFYJC4EVEV54F82K6VKP7Q3OU" localSheetId="8" hidden="1">#REF!</definedName>
    <definedName name="BExKFYJC4EVEV54F82K6VKP7Q3OU" localSheetId="7" hidden="1">#REF!</definedName>
    <definedName name="BExKFYJC4EVEV54F82K6VKP7Q3OU" localSheetId="6" hidden="1">#REF!</definedName>
    <definedName name="BExKFYJC4EVEV54F82K6VKP7Q3OU" localSheetId="3" hidden="1">#REF!</definedName>
    <definedName name="BExKFYJC4EVEV54F82K6VKP7Q3OU" localSheetId="1" hidden="1">#REF!</definedName>
    <definedName name="BExKFYJC4EVEV54F82K6VKP7Q3OU" hidden="1">#REF!</definedName>
    <definedName name="BExKG4IYHBKQQ8J8FN10GB2IKO33" localSheetId="16" hidden="1">#REF!</definedName>
    <definedName name="BExKG4IYHBKQQ8J8FN10GB2IKO33" localSheetId="15" hidden="1">#REF!</definedName>
    <definedName name="BExKG4IYHBKQQ8J8FN10GB2IKO33" localSheetId="14" hidden="1">#REF!</definedName>
    <definedName name="BExKG4IYHBKQQ8J8FN10GB2IKO33" localSheetId="13" hidden="1">#REF!</definedName>
    <definedName name="BExKG4IYHBKQQ8J8FN10GB2IKO33" localSheetId="12" hidden="1">#REF!</definedName>
    <definedName name="BExKG4IYHBKQQ8J8FN10GB2IKO33" localSheetId="11" hidden="1">#REF!</definedName>
    <definedName name="BExKG4IYHBKQQ8J8FN10GB2IKO33" localSheetId="10" hidden="1">#REF!</definedName>
    <definedName name="BExKG4IYHBKQQ8J8FN10GB2IKO33" localSheetId="9" hidden="1">#REF!</definedName>
    <definedName name="BExKG4IYHBKQQ8J8FN10GB2IKO33" localSheetId="8" hidden="1">#REF!</definedName>
    <definedName name="BExKG4IYHBKQQ8J8FN10GB2IKO33" localSheetId="7" hidden="1">#REF!</definedName>
    <definedName name="BExKG4IYHBKQQ8J8FN10GB2IKO33" localSheetId="6" hidden="1">#REF!</definedName>
    <definedName name="BExKG4IYHBKQQ8J8FN10GB2IKO33" localSheetId="3" hidden="1">#REF!</definedName>
    <definedName name="BExKG4IYHBKQQ8J8FN10GB2IKO33" localSheetId="1" hidden="1">#REF!</definedName>
    <definedName name="BExKG4IYHBKQQ8J8FN10GB2IKO33" hidden="1">#REF!</definedName>
    <definedName name="BExKGBVDO2JNJUFOFQMF0RJG03ZK" localSheetId="16" hidden="1">#REF!</definedName>
    <definedName name="BExKGBVDO2JNJUFOFQMF0RJG03ZK" localSheetId="15" hidden="1">#REF!</definedName>
    <definedName name="BExKGBVDO2JNJUFOFQMF0RJG03ZK" localSheetId="14" hidden="1">#REF!</definedName>
    <definedName name="BExKGBVDO2JNJUFOFQMF0RJG03ZK" localSheetId="13" hidden="1">#REF!</definedName>
    <definedName name="BExKGBVDO2JNJUFOFQMF0RJG03ZK" localSheetId="12" hidden="1">#REF!</definedName>
    <definedName name="BExKGBVDO2JNJUFOFQMF0RJG03ZK" localSheetId="11" hidden="1">#REF!</definedName>
    <definedName name="BExKGBVDO2JNJUFOFQMF0RJG03ZK" localSheetId="10" hidden="1">#REF!</definedName>
    <definedName name="BExKGBVDO2JNJUFOFQMF0RJG03ZK" localSheetId="9" hidden="1">#REF!</definedName>
    <definedName name="BExKGBVDO2JNJUFOFQMF0RJG03ZK" localSheetId="8" hidden="1">#REF!</definedName>
    <definedName name="BExKGBVDO2JNJUFOFQMF0RJG03ZK" localSheetId="7" hidden="1">#REF!</definedName>
    <definedName name="BExKGBVDO2JNJUFOFQMF0RJG03ZK" localSheetId="6" hidden="1">#REF!</definedName>
    <definedName name="BExKGBVDO2JNJUFOFQMF0RJG03ZK" localSheetId="3" hidden="1">#REF!</definedName>
    <definedName name="BExKGBVDO2JNJUFOFQMF0RJG03ZK" localSheetId="1" hidden="1">#REF!</definedName>
    <definedName name="BExKGBVDO2JNJUFOFQMF0RJG03ZK" hidden="1">#REF!</definedName>
    <definedName name="BExKGF0L44S78D33WMQ1A75TRKB9" localSheetId="16" hidden="1">#REF!</definedName>
    <definedName name="BExKGF0L44S78D33WMQ1A75TRKB9" localSheetId="15" hidden="1">#REF!</definedName>
    <definedName name="BExKGF0L44S78D33WMQ1A75TRKB9" localSheetId="14" hidden="1">#REF!</definedName>
    <definedName name="BExKGF0L44S78D33WMQ1A75TRKB9" localSheetId="13" hidden="1">#REF!</definedName>
    <definedName name="BExKGF0L44S78D33WMQ1A75TRKB9" localSheetId="12" hidden="1">#REF!</definedName>
    <definedName name="BExKGF0L44S78D33WMQ1A75TRKB9" localSheetId="11" hidden="1">#REF!</definedName>
    <definedName name="BExKGF0L44S78D33WMQ1A75TRKB9" localSheetId="10" hidden="1">#REF!</definedName>
    <definedName name="BExKGF0L44S78D33WMQ1A75TRKB9" localSheetId="9" hidden="1">#REF!</definedName>
    <definedName name="BExKGF0L44S78D33WMQ1A75TRKB9" localSheetId="8" hidden="1">#REF!</definedName>
    <definedName name="BExKGF0L44S78D33WMQ1A75TRKB9" localSheetId="7" hidden="1">#REF!</definedName>
    <definedName name="BExKGF0L44S78D33WMQ1A75TRKB9" localSheetId="6" hidden="1">#REF!</definedName>
    <definedName name="BExKGF0L44S78D33WMQ1A75TRKB9" localSheetId="3" hidden="1">#REF!</definedName>
    <definedName name="BExKGF0L44S78D33WMQ1A75TRKB9" localSheetId="1" hidden="1">#REF!</definedName>
    <definedName name="BExKGF0L44S78D33WMQ1A75TRKB9" hidden="1">#REF!</definedName>
    <definedName name="BExKGFRN31B3G20LMQ4LRF879J68" localSheetId="16" hidden="1">#REF!</definedName>
    <definedName name="BExKGFRN31B3G20LMQ4LRF879J68" localSheetId="15" hidden="1">#REF!</definedName>
    <definedName name="BExKGFRN31B3G20LMQ4LRF879J68" localSheetId="14" hidden="1">#REF!</definedName>
    <definedName name="BExKGFRN31B3G20LMQ4LRF879J68" localSheetId="13" hidden="1">#REF!</definedName>
    <definedName name="BExKGFRN31B3G20LMQ4LRF879J68" localSheetId="12" hidden="1">#REF!</definedName>
    <definedName name="BExKGFRN31B3G20LMQ4LRF879J68" localSheetId="11" hidden="1">#REF!</definedName>
    <definedName name="BExKGFRN31B3G20LMQ4LRF879J68" localSheetId="10" hidden="1">#REF!</definedName>
    <definedName name="BExKGFRN31B3G20LMQ4LRF879J68" localSheetId="9" hidden="1">#REF!</definedName>
    <definedName name="BExKGFRN31B3G20LMQ4LRF879J68" localSheetId="8" hidden="1">#REF!</definedName>
    <definedName name="BExKGFRN31B3G20LMQ4LRF879J68" localSheetId="7" hidden="1">#REF!</definedName>
    <definedName name="BExKGFRN31B3G20LMQ4LRF879J68" localSheetId="6" hidden="1">#REF!</definedName>
    <definedName name="BExKGFRN31B3G20LMQ4LRF879J68" localSheetId="3" hidden="1">#REF!</definedName>
    <definedName name="BExKGFRN31B3G20LMQ4LRF879J68" localSheetId="1" hidden="1">#REF!</definedName>
    <definedName name="BExKGFRN31B3G20LMQ4LRF879J68" hidden="1">#REF!</definedName>
    <definedName name="BExKGJD3U3ADZILP20U3EURP0UQP" localSheetId="16" hidden="1">#REF!</definedName>
    <definedName name="BExKGJD3U3ADZILP20U3EURP0UQP" localSheetId="15" hidden="1">#REF!</definedName>
    <definedName name="BExKGJD3U3ADZILP20U3EURP0UQP" localSheetId="14" hidden="1">#REF!</definedName>
    <definedName name="BExKGJD3U3ADZILP20U3EURP0UQP" localSheetId="13" hidden="1">#REF!</definedName>
    <definedName name="BExKGJD3U3ADZILP20U3EURP0UQP" localSheetId="12" hidden="1">#REF!</definedName>
    <definedName name="BExKGJD3U3ADZILP20U3EURP0UQP" localSheetId="11" hidden="1">#REF!</definedName>
    <definedName name="BExKGJD3U3ADZILP20U3EURP0UQP" localSheetId="10" hidden="1">#REF!</definedName>
    <definedName name="BExKGJD3U3ADZILP20U3EURP0UQP" localSheetId="9" hidden="1">#REF!</definedName>
    <definedName name="BExKGJD3U3ADZILP20U3EURP0UQP" localSheetId="8" hidden="1">#REF!</definedName>
    <definedName name="BExKGJD3U3ADZILP20U3EURP0UQP" localSheetId="7" hidden="1">#REF!</definedName>
    <definedName name="BExKGJD3U3ADZILP20U3EURP0UQP" localSheetId="6" hidden="1">#REF!</definedName>
    <definedName name="BExKGJD3U3ADZILP20U3EURP0UQP" localSheetId="3" hidden="1">#REF!</definedName>
    <definedName name="BExKGJD3U3ADZILP20U3EURP0UQP" localSheetId="1" hidden="1">#REF!</definedName>
    <definedName name="BExKGJD3U3ADZILP20U3EURP0UQP" hidden="1">#REF!</definedName>
    <definedName name="BExKGNK5YGKP0YHHTAAOV17Z9EIM" localSheetId="16" hidden="1">#REF!</definedName>
    <definedName name="BExKGNK5YGKP0YHHTAAOV17Z9EIM" localSheetId="15" hidden="1">#REF!</definedName>
    <definedName name="BExKGNK5YGKP0YHHTAAOV17Z9EIM" localSheetId="14" hidden="1">#REF!</definedName>
    <definedName name="BExKGNK5YGKP0YHHTAAOV17Z9EIM" localSheetId="13" hidden="1">#REF!</definedName>
    <definedName name="BExKGNK5YGKP0YHHTAAOV17Z9EIM" localSheetId="12" hidden="1">#REF!</definedName>
    <definedName name="BExKGNK5YGKP0YHHTAAOV17Z9EIM" localSheetId="11" hidden="1">#REF!</definedName>
    <definedName name="BExKGNK5YGKP0YHHTAAOV17Z9EIM" localSheetId="10" hidden="1">#REF!</definedName>
    <definedName name="BExKGNK5YGKP0YHHTAAOV17Z9EIM" localSheetId="9" hidden="1">#REF!</definedName>
    <definedName name="BExKGNK5YGKP0YHHTAAOV17Z9EIM" localSheetId="8" hidden="1">#REF!</definedName>
    <definedName name="BExKGNK5YGKP0YHHTAAOV17Z9EIM" localSheetId="7" hidden="1">#REF!</definedName>
    <definedName name="BExKGNK5YGKP0YHHTAAOV17Z9EIM" localSheetId="6" hidden="1">#REF!</definedName>
    <definedName name="BExKGNK5YGKP0YHHTAAOV17Z9EIM" localSheetId="3" hidden="1">#REF!</definedName>
    <definedName name="BExKGNK5YGKP0YHHTAAOV17Z9EIM" localSheetId="1" hidden="1">#REF!</definedName>
    <definedName name="BExKGNK5YGKP0YHHTAAOV17Z9EIM" hidden="1">#REF!</definedName>
    <definedName name="BExKGQ3T3TWGZUSNVWJE1XWXHGRQ" localSheetId="16" hidden="1">#REF!</definedName>
    <definedName name="BExKGQ3T3TWGZUSNVWJE1XWXHGRQ" localSheetId="15" hidden="1">#REF!</definedName>
    <definedName name="BExKGQ3T3TWGZUSNVWJE1XWXHGRQ" localSheetId="14" hidden="1">#REF!</definedName>
    <definedName name="BExKGQ3T3TWGZUSNVWJE1XWXHGRQ" localSheetId="13" hidden="1">#REF!</definedName>
    <definedName name="BExKGQ3T3TWGZUSNVWJE1XWXHGRQ" localSheetId="12" hidden="1">#REF!</definedName>
    <definedName name="BExKGQ3T3TWGZUSNVWJE1XWXHGRQ" localSheetId="11" hidden="1">#REF!</definedName>
    <definedName name="BExKGQ3T3TWGZUSNVWJE1XWXHGRQ" localSheetId="10" hidden="1">#REF!</definedName>
    <definedName name="BExKGQ3T3TWGZUSNVWJE1XWXHGRQ" localSheetId="9" hidden="1">#REF!</definedName>
    <definedName name="BExKGQ3T3TWGZUSNVWJE1XWXHGRQ" localSheetId="8" hidden="1">#REF!</definedName>
    <definedName name="BExKGQ3T3TWGZUSNVWJE1XWXHGRQ" localSheetId="7" hidden="1">#REF!</definedName>
    <definedName name="BExKGQ3T3TWGZUSNVWJE1XWXHGRQ" localSheetId="6" hidden="1">#REF!</definedName>
    <definedName name="BExKGQ3T3TWGZUSNVWJE1XWXHGRQ" localSheetId="3" hidden="1">#REF!</definedName>
    <definedName name="BExKGQ3T3TWGZUSNVWJE1XWXHGRQ" localSheetId="1" hidden="1">#REF!</definedName>
    <definedName name="BExKGQ3T3TWGZUSNVWJE1XWXHGRQ" hidden="1">#REF!</definedName>
    <definedName name="BExKGV77YH9YXIQTRKK2331QGYKF" localSheetId="16" hidden="1">#REF!</definedName>
    <definedName name="BExKGV77YH9YXIQTRKK2331QGYKF" localSheetId="15" hidden="1">#REF!</definedName>
    <definedName name="BExKGV77YH9YXIQTRKK2331QGYKF" localSheetId="14" hidden="1">#REF!</definedName>
    <definedName name="BExKGV77YH9YXIQTRKK2331QGYKF" localSheetId="13" hidden="1">#REF!</definedName>
    <definedName name="BExKGV77YH9YXIQTRKK2331QGYKF" localSheetId="12" hidden="1">#REF!</definedName>
    <definedName name="BExKGV77YH9YXIQTRKK2331QGYKF" localSheetId="11" hidden="1">#REF!</definedName>
    <definedName name="BExKGV77YH9YXIQTRKK2331QGYKF" localSheetId="10" hidden="1">#REF!</definedName>
    <definedName name="BExKGV77YH9YXIQTRKK2331QGYKF" localSheetId="9" hidden="1">#REF!</definedName>
    <definedName name="BExKGV77YH9YXIQTRKK2331QGYKF" localSheetId="8" hidden="1">#REF!</definedName>
    <definedName name="BExKGV77YH9YXIQTRKK2331QGYKF" localSheetId="7" hidden="1">#REF!</definedName>
    <definedName name="BExKGV77YH9YXIQTRKK2331QGYKF" localSheetId="6" hidden="1">#REF!</definedName>
    <definedName name="BExKGV77YH9YXIQTRKK2331QGYKF" localSheetId="3" hidden="1">#REF!</definedName>
    <definedName name="BExKGV77YH9YXIQTRKK2331QGYKF" localSheetId="1" hidden="1">#REF!</definedName>
    <definedName name="BExKGV77YH9YXIQTRKK2331QGYKF" hidden="1">#REF!</definedName>
    <definedName name="BExKH3FTZ5VGTB86W9M4AB39R0G8" localSheetId="16" hidden="1">#REF!</definedName>
    <definedName name="BExKH3FTZ5VGTB86W9M4AB39R0G8" localSheetId="15" hidden="1">#REF!</definedName>
    <definedName name="BExKH3FTZ5VGTB86W9M4AB39R0G8" localSheetId="14" hidden="1">#REF!</definedName>
    <definedName name="BExKH3FTZ5VGTB86W9M4AB39R0G8" localSheetId="13" hidden="1">#REF!</definedName>
    <definedName name="BExKH3FTZ5VGTB86W9M4AB39R0G8" localSheetId="12" hidden="1">#REF!</definedName>
    <definedName name="BExKH3FTZ5VGTB86W9M4AB39R0G8" localSheetId="11" hidden="1">#REF!</definedName>
    <definedName name="BExKH3FTZ5VGTB86W9M4AB39R0G8" localSheetId="10" hidden="1">#REF!</definedName>
    <definedName name="BExKH3FTZ5VGTB86W9M4AB39R0G8" localSheetId="9" hidden="1">#REF!</definedName>
    <definedName name="BExKH3FTZ5VGTB86W9M4AB39R0G8" localSheetId="8" hidden="1">#REF!</definedName>
    <definedName name="BExKH3FTZ5VGTB86W9M4AB39R0G8" localSheetId="7" hidden="1">#REF!</definedName>
    <definedName name="BExKH3FTZ5VGTB86W9M4AB39R0G8" localSheetId="6" hidden="1">#REF!</definedName>
    <definedName name="BExKH3FTZ5VGTB86W9M4AB39R0G8" localSheetId="3" hidden="1">#REF!</definedName>
    <definedName name="BExKH3FTZ5VGTB86W9M4AB39R0G8" localSheetId="1" hidden="1">#REF!</definedName>
    <definedName name="BExKH3FTZ5VGTB86W9M4AB39R0G8" hidden="1">#REF!</definedName>
    <definedName name="BExKH3FV5U5O6XZM7STS3NZKQFGJ" localSheetId="16" hidden="1">#REF!</definedName>
    <definedName name="BExKH3FV5U5O6XZM7STS3NZKQFGJ" localSheetId="15" hidden="1">#REF!</definedName>
    <definedName name="BExKH3FV5U5O6XZM7STS3NZKQFGJ" localSheetId="14" hidden="1">#REF!</definedName>
    <definedName name="BExKH3FV5U5O6XZM7STS3NZKQFGJ" localSheetId="13" hidden="1">#REF!</definedName>
    <definedName name="BExKH3FV5U5O6XZM7STS3NZKQFGJ" localSheetId="12" hidden="1">#REF!</definedName>
    <definedName name="BExKH3FV5U5O6XZM7STS3NZKQFGJ" localSheetId="11" hidden="1">#REF!</definedName>
    <definedName name="BExKH3FV5U5O6XZM7STS3NZKQFGJ" localSheetId="10" hidden="1">#REF!</definedName>
    <definedName name="BExKH3FV5U5O6XZM7STS3NZKQFGJ" localSheetId="9" hidden="1">#REF!</definedName>
    <definedName name="BExKH3FV5U5O6XZM7STS3NZKQFGJ" localSheetId="8" hidden="1">#REF!</definedName>
    <definedName name="BExKH3FV5U5O6XZM7STS3NZKQFGJ" localSheetId="7" hidden="1">#REF!</definedName>
    <definedName name="BExKH3FV5U5O6XZM7STS3NZKQFGJ" localSheetId="6" hidden="1">#REF!</definedName>
    <definedName name="BExKH3FV5U5O6XZM7STS3NZKQFGJ" localSheetId="3" hidden="1">#REF!</definedName>
    <definedName name="BExKH3FV5U5O6XZM7STS3NZKQFGJ" localSheetId="1" hidden="1">#REF!</definedName>
    <definedName name="BExKH3FV5U5O6XZM7STS3NZKQFGJ" hidden="1">#REF!</definedName>
    <definedName name="BExKH3W5435VN8DZ68OCKI93SEO4" localSheetId="16" hidden="1">#REF!</definedName>
    <definedName name="BExKH3W5435VN8DZ68OCKI93SEO4" localSheetId="15" hidden="1">#REF!</definedName>
    <definedName name="BExKH3W5435VN8DZ68OCKI93SEO4" localSheetId="14" hidden="1">#REF!</definedName>
    <definedName name="BExKH3W5435VN8DZ68OCKI93SEO4" localSheetId="13" hidden="1">#REF!</definedName>
    <definedName name="BExKH3W5435VN8DZ68OCKI93SEO4" localSheetId="12" hidden="1">#REF!</definedName>
    <definedName name="BExKH3W5435VN8DZ68OCKI93SEO4" localSheetId="11" hidden="1">#REF!</definedName>
    <definedName name="BExKH3W5435VN8DZ68OCKI93SEO4" localSheetId="10" hidden="1">#REF!</definedName>
    <definedName name="BExKH3W5435VN8DZ68OCKI93SEO4" localSheetId="9" hidden="1">#REF!</definedName>
    <definedName name="BExKH3W5435VN8DZ68OCKI93SEO4" localSheetId="8" hidden="1">#REF!</definedName>
    <definedName name="BExKH3W5435VN8DZ68OCKI93SEO4" localSheetId="7" hidden="1">#REF!</definedName>
    <definedName name="BExKH3W5435VN8DZ68OCKI93SEO4" localSheetId="6" hidden="1">#REF!</definedName>
    <definedName name="BExKH3W5435VN8DZ68OCKI93SEO4" localSheetId="3" hidden="1">#REF!</definedName>
    <definedName name="BExKH3W5435VN8DZ68OCKI93SEO4" localSheetId="1" hidden="1">#REF!</definedName>
    <definedName name="BExKH3W5435VN8DZ68OCKI93SEO4" hidden="1">#REF!</definedName>
    <definedName name="BExKH9L4L5ZUAA98QAZ7DB7YH4QE" localSheetId="16" hidden="1">#REF!</definedName>
    <definedName name="BExKH9L4L5ZUAA98QAZ7DB7YH4QE" localSheetId="15" hidden="1">#REF!</definedName>
    <definedName name="BExKH9L4L5ZUAA98QAZ7DB7YH4QE" localSheetId="14" hidden="1">#REF!</definedName>
    <definedName name="BExKH9L4L5ZUAA98QAZ7DB7YH4QE" localSheetId="13" hidden="1">#REF!</definedName>
    <definedName name="BExKH9L4L5ZUAA98QAZ7DB7YH4QE" localSheetId="12" hidden="1">#REF!</definedName>
    <definedName name="BExKH9L4L5ZUAA98QAZ7DB7YH4QE" localSheetId="11" hidden="1">#REF!</definedName>
    <definedName name="BExKH9L4L5ZUAA98QAZ7DB7YH4QE" localSheetId="10" hidden="1">#REF!</definedName>
    <definedName name="BExKH9L4L5ZUAA98QAZ7DB7YH4QE" localSheetId="9" hidden="1">#REF!</definedName>
    <definedName name="BExKH9L4L5ZUAA98QAZ7DB7YH4QE" localSheetId="8" hidden="1">#REF!</definedName>
    <definedName name="BExKH9L4L5ZUAA98QAZ7DB7YH4QE" localSheetId="7" hidden="1">#REF!</definedName>
    <definedName name="BExKH9L4L5ZUAA98QAZ7DB7YH4QE" localSheetId="6" hidden="1">#REF!</definedName>
    <definedName name="BExKH9L4L5ZUAA98QAZ7DB7YH4QE" localSheetId="3" hidden="1">#REF!</definedName>
    <definedName name="BExKH9L4L5ZUAA98QAZ7DB7YH4QE" localSheetId="1" hidden="1">#REF!</definedName>
    <definedName name="BExKH9L4L5ZUAA98QAZ7DB7YH4QE" hidden="1">#REF!</definedName>
    <definedName name="BExKHAMUH8NR3HRV0V6FHJE3ROLN" localSheetId="16" hidden="1">#REF!</definedName>
    <definedName name="BExKHAMUH8NR3HRV0V6FHJE3ROLN" localSheetId="15" hidden="1">#REF!</definedName>
    <definedName name="BExKHAMUH8NR3HRV0V6FHJE3ROLN" localSheetId="14" hidden="1">#REF!</definedName>
    <definedName name="BExKHAMUH8NR3HRV0V6FHJE3ROLN" localSheetId="13" hidden="1">#REF!</definedName>
    <definedName name="BExKHAMUH8NR3HRV0V6FHJE3ROLN" localSheetId="12" hidden="1">#REF!</definedName>
    <definedName name="BExKHAMUH8NR3HRV0V6FHJE3ROLN" localSheetId="11" hidden="1">#REF!</definedName>
    <definedName name="BExKHAMUH8NR3HRV0V6FHJE3ROLN" localSheetId="10" hidden="1">#REF!</definedName>
    <definedName name="BExKHAMUH8NR3HRV0V6FHJE3ROLN" localSheetId="9" hidden="1">#REF!</definedName>
    <definedName name="BExKHAMUH8NR3HRV0V6FHJE3ROLN" localSheetId="8" hidden="1">#REF!</definedName>
    <definedName name="BExKHAMUH8NR3HRV0V6FHJE3ROLN" localSheetId="7" hidden="1">#REF!</definedName>
    <definedName name="BExKHAMUH8NR3HRV0V6FHJE3ROLN" localSheetId="6" hidden="1">#REF!</definedName>
    <definedName name="BExKHAMUH8NR3HRV0V6FHJE3ROLN" localSheetId="3" hidden="1">#REF!</definedName>
    <definedName name="BExKHAMUH8NR3HRV0V6FHJE3ROLN" localSheetId="1" hidden="1">#REF!</definedName>
    <definedName name="BExKHAMUH8NR3HRV0V6FHJE3ROLN" hidden="1">#REF!</definedName>
    <definedName name="BExKHCFKOWFHO2WW0N7Y5XDXEWAO" localSheetId="16" hidden="1">#REF!</definedName>
    <definedName name="BExKHCFKOWFHO2WW0N7Y5XDXEWAO" localSheetId="15" hidden="1">#REF!</definedName>
    <definedName name="BExKHCFKOWFHO2WW0N7Y5XDXEWAO" localSheetId="14" hidden="1">#REF!</definedName>
    <definedName name="BExKHCFKOWFHO2WW0N7Y5XDXEWAO" localSheetId="13" hidden="1">#REF!</definedName>
    <definedName name="BExKHCFKOWFHO2WW0N7Y5XDXEWAO" localSheetId="12" hidden="1">#REF!</definedName>
    <definedName name="BExKHCFKOWFHO2WW0N7Y5XDXEWAO" localSheetId="11" hidden="1">#REF!</definedName>
    <definedName name="BExKHCFKOWFHO2WW0N7Y5XDXEWAO" localSheetId="10" hidden="1">#REF!</definedName>
    <definedName name="BExKHCFKOWFHO2WW0N7Y5XDXEWAO" localSheetId="9" hidden="1">#REF!</definedName>
    <definedName name="BExKHCFKOWFHO2WW0N7Y5XDXEWAO" localSheetId="8" hidden="1">#REF!</definedName>
    <definedName name="BExKHCFKOWFHO2WW0N7Y5XDXEWAO" localSheetId="7" hidden="1">#REF!</definedName>
    <definedName name="BExKHCFKOWFHO2WW0N7Y5XDXEWAO" localSheetId="6" hidden="1">#REF!</definedName>
    <definedName name="BExKHCFKOWFHO2WW0N7Y5XDXEWAO" localSheetId="3" hidden="1">#REF!</definedName>
    <definedName name="BExKHCFKOWFHO2WW0N7Y5XDXEWAO" localSheetId="1" hidden="1">#REF!</definedName>
    <definedName name="BExKHCFKOWFHO2WW0N7Y5XDXEWAO" hidden="1">#REF!</definedName>
    <definedName name="BExKHIVLONZ46HLMR50DEXKEUNEP" localSheetId="16" hidden="1">#REF!</definedName>
    <definedName name="BExKHIVLONZ46HLMR50DEXKEUNEP" localSheetId="15" hidden="1">#REF!</definedName>
    <definedName name="BExKHIVLONZ46HLMR50DEXKEUNEP" localSheetId="14" hidden="1">#REF!</definedName>
    <definedName name="BExKHIVLONZ46HLMR50DEXKEUNEP" localSheetId="13" hidden="1">#REF!</definedName>
    <definedName name="BExKHIVLONZ46HLMR50DEXKEUNEP" localSheetId="12" hidden="1">#REF!</definedName>
    <definedName name="BExKHIVLONZ46HLMR50DEXKEUNEP" localSheetId="11" hidden="1">#REF!</definedName>
    <definedName name="BExKHIVLONZ46HLMR50DEXKEUNEP" localSheetId="10" hidden="1">#REF!</definedName>
    <definedName name="BExKHIVLONZ46HLMR50DEXKEUNEP" localSheetId="9" hidden="1">#REF!</definedName>
    <definedName name="BExKHIVLONZ46HLMR50DEXKEUNEP" localSheetId="8" hidden="1">#REF!</definedName>
    <definedName name="BExKHIVLONZ46HLMR50DEXKEUNEP" localSheetId="7" hidden="1">#REF!</definedName>
    <definedName name="BExKHIVLONZ46HLMR50DEXKEUNEP" localSheetId="6" hidden="1">#REF!</definedName>
    <definedName name="BExKHIVLONZ46HLMR50DEXKEUNEP" localSheetId="3" hidden="1">#REF!</definedName>
    <definedName name="BExKHIVLONZ46HLMR50DEXKEUNEP" localSheetId="1" hidden="1">#REF!</definedName>
    <definedName name="BExKHIVLONZ46HLMR50DEXKEUNEP" hidden="1">#REF!</definedName>
    <definedName name="BExKHPM9XA0ADDK7TUR0N38EXWEP" localSheetId="16" hidden="1">#REF!</definedName>
    <definedName name="BExKHPM9XA0ADDK7TUR0N38EXWEP" localSheetId="15" hidden="1">#REF!</definedName>
    <definedName name="BExKHPM9XA0ADDK7TUR0N38EXWEP" localSheetId="14" hidden="1">#REF!</definedName>
    <definedName name="BExKHPM9XA0ADDK7TUR0N38EXWEP" localSheetId="13" hidden="1">#REF!</definedName>
    <definedName name="BExKHPM9XA0ADDK7TUR0N38EXWEP" localSheetId="12" hidden="1">#REF!</definedName>
    <definedName name="BExKHPM9XA0ADDK7TUR0N38EXWEP" localSheetId="11" hidden="1">#REF!</definedName>
    <definedName name="BExKHPM9XA0ADDK7TUR0N38EXWEP" localSheetId="10" hidden="1">#REF!</definedName>
    <definedName name="BExKHPM9XA0ADDK7TUR0N38EXWEP" localSheetId="9" hidden="1">#REF!</definedName>
    <definedName name="BExKHPM9XA0ADDK7TUR0N38EXWEP" localSheetId="8" hidden="1">#REF!</definedName>
    <definedName name="BExKHPM9XA0ADDK7TUR0N38EXWEP" localSheetId="7" hidden="1">#REF!</definedName>
    <definedName name="BExKHPM9XA0ADDK7TUR0N38EXWEP" localSheetId="6" hidden="1">#REF!</definedName>
    <definedName name="BExKHPM9XA0ADDK7TUR0N38EXWEP" localSheetId="3" hidden="1">#REF!</definedName>
    <definedName name="BExKHPM9XA0ADDK7TUR0N38EXWEP" localSheetId="1" hidden="1">#REF!</definedName>
    <definedName name="BExKHPM9XA0ADDK7TUR0N38EXWEP" hidden="1">#REF!</definedName>
    <definedName name="BExKHQYXEM47TMIQRQVHE4T5LT8K" localSheetId="16" hidden="1">#REF!</definedName>
    <definedName name="BExKHQYXEM47TMIQRQVHE4T5LT8K" localSheetId="15" hidden="1">#REF!</definedName>
    <definedName name="BExKHQYXEM47TMIQRQVHE4T5LT8K" localSheetId="14" hidden="1">#REF!</definedName>
    <definedName name="BExKHQYXEM47TMIQRQVHE4T5LT8K" localSheetId="13" hidden="1">#REF!</definedName>
    <definedName name="BExKHQYXEM47TMIQRQVHE4T5LT8K" localSheetId="12" hidden="1">#REF!</definedName>
    <definedName name="BExKHQYXEM47TMIQRQVHE4T5LT8K" localSheetId="11" hidden="1">#REF!</definedName>
    <definedName name="BExKHQYXEM47TMIQRQVHE4T5LT8K" localSheetId="10" hidden="1">#REF!</definedName>
    <definedName name="BExKHQYXEM47TMIQRQVHE4T5LT8K" localSheetId="9" hidden="1">#REF!</definedName>
    <definedName name="BExKHQYXEM47TMIQRQVHE4T5LT8K" localSheetId="8" hidden="1">#REF!</definedName>
    <definedName name="BExKHQYXEM47TMIQRQVHE4T5LT8K" localSheetId="7" hidden="1">#REF!</definedName>
    <definedName name="BExKHQYXEM47TMIQRQVHE4T5LT8K" localSheetId="6" hidden="1">#REF!</definedName>
    <definedName name="BExKHQYXEM47TMIQRQVHE4T5LT8K" localSheetId="3" hidden="1">#REF!</definedName>
    <definedName name="BExKHQYXEM47TMIQRQVHE4T5LT8K" localSheetId="1" hidden="1">#REF!</definedName>
    <definedName name="BExKHQYXEM47TMIQRQVHE4T5LT8K" hidden="1">#REF!</definedName>
    <definedName name="BExKI4076KXCDE5KXL79KT36OKLO" localSheetId="16" hidden="1">#REF!</definedName>
    <definedName name="BExKI4076KXCDE5KXL79KT36OKLO" localSheetId="15" hidden="1">#REF!</definedName>
    <definedName name="BExKI4076KXCDE5KXL79KT36OKLO" localSheetId="14" hidden="1">#REF!</definedName>
    <definedName name="BExKI4076KXCDE5KXL79KT36OKLO" localSheetId="13" hidden="1">#REF!</definedName>
    <definedName name="BExKI4076KXCDE5KXL79KT36OKLO" localSheetId="12" hidden="1">#REF!</definedName>
    <definedName name="BExKI4076KXCDE5KXL79KT36OKLO" localSheetId="11" hidden="1">#REF!</definedName>
    <definedName name="BExKI4076KXCDE5KXL79KT36OKLO" localSheetId="10" hidden="1">#REF!</definedName>
    <definedName name="BExKI4076KXCDE5KXL79KT36OKLO" localSheetId="9" hidden="1">#REF!</definedName>
    <definedName name="BExKI4076KXCDE5KXL79KT36OKLO" localSheetId="8" hidden="1">#REF!</definedName>
    <definedName name="BExKI4076KXCDE5KXL79KT36OKLO" localSheetId="7" hidden="1">#REF!</definedName>
    <definedName name="BExKI4076KXCDE5KXL79KT36OKLO" localSheetId="6" hidden="1">#REF!</definedName>
    <definedName name="BExKI4076KXCDE5KXL79KT36OKLO" localSheetId="3" hidden="1">#REF!</definedName>
    <definedName name="BExKI4076KXCDE5KXL79KT36OKLO" localSheetId="1" hidden="1">#REF!</definedName>
    <definedName name="BExKI4076KXCDE5KXL79KT36OKLO" hidden="1">#REF!</definedName>
    <definedName name="BExKI7AUWXBP1WBLFRIYSNQZDWCY" localSheetId="16" hidden="1">#REF!</definedName>
    <definedName name="BExKI7AUWXBP1WBLFRIYSNQZDWCY" localSheetId="15" hidden="1">#REF!</definedName>
    <definedName name="BExKI7AUWXBP1WBLFRIYSNQZDWCY" localSheetId="14" hidden="1">#REF!</definedName>
    <definedName name="BExKI7AUWXBP1WBLFRIYSNQZDWCY" localSheetId="13" hidden="1">#REF!</definedName>
    <definedName name="BExKI7AUWXBP1WBLFRIYSNQZDWCY" localSheetId="12" hidden="1">#REF!</definedName>
    <definedName name="BExKI7AUWXBP1WBLFRIYSNQZDWCY" localSheetId="11" hidden="1">#REF!</definedName>
    <definedName name="BExKI7AUWXBP1WBLFRIYSNQZDWCY" localSheetId="10" hidden="1">#REF!</definedName>
    <definedName name="BExKI7AUWXBP1WBLFRIYSNQZDWCY" localSheetId="9" hidden="1">#REF!</definedName>
    <definedName name="BExKI7AUWXBP1WBLFRIYSNQZDWCY" localSheetId="8" hidden="1">#REF!</definedName>
    <definedName name="BExKI7AUWXBP1WBLFRIYSNQZDWCY" localSheetId="7" hidden="1">#REF!</definedName>
    <definedName name="BExKI7AUWXBP1WBLFRIYSNQZDWCY" localSheetId="6" hidden="1">#REF!</definedName>
    <definedName name="BExKI7AUWXBP1WBLFRIYSNQZDWCY" localSheetId="3" hidden="1">#REF!</definedName>
    <definedName name="BExKI7AUWXBP1WBLFRIYSNQZDWCY" localSheetId="1" hidden="1">#REF!</definedName>
    <definedName name="BExKI7AUWXBP1WBLFRIYSNQZDWCY" hidden="1">#REF!</definedName>
    <definedName name="BExKI7LO70WYISR7Q0Y1ZDWO9M3B" localSheetId="16" hidden="1">#REF!</definedName>
    <definedName name="BExKI7LO70WYISR7Q0Y1ZDWO9M3B" localSheetId="15" hidden="1">#REF!</definedName>
    <definedName name="BExKI7LO70WYISR7Q0Y1ZDWO9M3B" localSheetId="14" hidden="1">#REF!</definedName>
    <definedName name="BExKI7LO70WYISR7Q0Y1ZDWO9M3B" localSheetId="13" hidden="1">#REF!</definedName>
    <definedName name="BExKI7LO70WYISR7Q0Y1ZDWO9M3B" localSheetId="12" hidden="1">#REF!</definedName>
    <definedName name="BExKI7LO70WYISR7Q0Y1ZDWO9M3B" localSheetId="11" hidden="1">#REF!</definedName>
    <definedName name="BExKI7LO70WYISR7Q0Y1ZDWO9M3B" localSheetId="10" hidden="1">#REF!</definedName>
    <definedName name="BExKI7LO70WYISR7Q0Y1ZDWO9M3B" localSheetId="9" hidden="1">#REF!</definedName>
    <definedName name="BExKI7LO70WYISR7Q0Y1ZDWO9M3B" localSheetId="8" hidden="1">#REF!</definedName>
    <definedName name="BExKI7LO70WYISR7Q0Y1ZDWO9M3B" localSheetId="7" hidden="1">#REF!</definedName>
    <definedName name="BExKI7LO70WYISR7Q0Y1ZDWO9M3B" localSheetId="6" hidden="1">#REF!</definedName>
    <definedName name="BExKI7LO70WYISR7Q0Y1ZDWO9M3B" localSheetId="3" hidden="1">#REF!</definedName>
    <definedName name="BExKI7LO70WYISR7Q0Y1ZDWO9M3B" localSheetId="1" hidden="1">#REF!</definedName>
    <definedName name="BExKI7LO70WYISR7Q0Y1ZDWO9M3B" hidden="1">#REF!</definedName>
    <definedName name="BExKIF3EIT434ZQKMDXUBJCRLMK8" localSheetId="16" hidden="1">#REF!</definedName>
    <definedName name="BExKIF3EIT434ZQKMDXUBJCRLMK8" localSheetId="15" hidden="1">#REF!</definedName>
    <definedName name="BExKIF3EIT434ZQKMDXUBJCRLMK8" localSheetId="14" hidden="1">#REF!</definedName>
    <definedName name="BExKIF3EIT434ZQKMDXUBJCRLMK8" localSheetId="13" hidden="1">#REF!</definedName>
    <definedName name="BExKIF3EIT434ZQKMDXUBJCRLMK8" localSheetId="12" hidden="1">#REF!</definedName>
    <definedName name="BExKIF3EIT434ZQKMDXUBJCRLMK8" localSheetId="11" hidden="1">#REF!</definedName>
    <definedName name="BExKIF3EIT434ZQKMDXUBJCRLMK8" localSheetId="10" hidden="1">#REF!</definedName>
    <definedName name="BExKIF3EIT434ZQKMDXUBJCRLMK8" localSheetId="9" hidden="1">#REF!</definedName>
    <definedName name="BExKIF3EIT434ZQKMDXUBJCRLMK8" localSheetId="8" hidden="1">#REF!</definedName>
    <definedName name="BExKIF3EIT434ZQKMDXUBJCRLMK8" localSheetId="7" hidden="1">#REF!</definedName>
    <definedName name="BExKIF3EIT434ZQKMDXUBJCRLMK8" localSheetId="6" hidden="1">#REF!</definedName>
    <definedName name="BExKIF3EIT434ZQKMDXUBJCRLMK8" localSheetId="3" hidden="1">#REF!</definedName>
    <definedName name="BExKIF3EIT434ZQKMDXUBJCRLMK8" localSheetId="1" hidden="1">#REF!</definedName>
    <definedName name="BExKIF3EIT434ZQKMDXUBJCRLMK8" hidden="1">#REF!</definedName>
    <definedName name="BExKIGQV6TXIZG039HBOJU62WP2U" localSheetId="16" hidden="1">#REF!</definedName>
    <definedName name="BExKIGQV6TXIZG039HBOJU62WP2U" localSheetId="15" hidden="1">#REF!</definedName>
    <definedName name="BExKIGQV6TXIZG039HBOJU62WP2U" localSheetId="14" hidden="1">#REF!</definedName>
    <definedName name="BExKIGQV6TXIZG039HBOJU62WP2U" localSheetId="13" hidden="1">#REF!</definedName>
    <definedName name="BExKIGQV6TXIZG039HBOJU62WP2U" localSheetId="12" hidden="1">#REF!</definedName>
    <definedName name="BExKIGQV6TXIZG039HBOJU62WP2U" localSheetId="11" hidden="1">#REF!</definedName>
    <definedName name="BExKIGQV6TXIZG039HBOJU62WP2U" localSheetId="10" hidden="1">#REF!</definedName>
    <definedName name="BExKIGQV6TXIZG039HBOJU62WP2U" localSheetId="9" hidden="1">#REF!</definedName>
    <definedName name="BExKIGQV6TXIZG039HBOJU62WP2U" localSheetId="8" hidden="1">#REF!</definedName>
    <definedName name="BExKIGQV6TXIZG039HBOJU62WP2U" localSheetId="7" hidden="1">#REF!</definedName>
    <definedName name="BExKIGQV6TXIZG039HBOJU62WP2U" localSheetId="6" hidden="1">#REF!</definedName>
    <definedName name="BExKIGQV6TXIZG039HBOJU62WP2U" localSheetId="3" hidden="1">#REF!</definedName>
    <definedName name="BExKIGQV6TXIZG039HBOJU62WP2U" localSheetId="1" hidden="1">#REF!</definedName>
    <definedName name="BExKIGQV6TXIZG039HBOJU62WP2U" hidden="1">#REF!</definedName>
    <definedName name="BExKILE008SF3KTAN8WML3XKI1NZ" localSheetId="16" hidden="1">#REF!</definedName>
    <definedName name="BExKILE008SF3KTAN8WML3XKI1NZ" localSheetId="15" hidden="1">#REF!</definedName>
    <definedName name="BExKILE008SF3KTAN8WML3XKI1NZ" localSheetId="14" hidden="1">#REF!</definedName>
    <definedName name="BExKILE008SF3KTAN8WML3XKI1NZ" localSheetId="13" hidden="1">#REF!</definedName>
    <definedName name="BExKILE008SF3KTAN8WML3XKI1NZ" localSheetId="12" hidden="1">#REF!</definedName>
    <definedName name="BExKILE008SF3KTAN8WML3XKI1NZ" localSheetId="11" hidden="1">#REF!</definedName>
    <definedName name="BExKILE008SF3KTAN8WML3XKI1NZ" localSheetId="10" hidden="1">#REF!</definedName>
    <definedName name="BExKILE008SF3KTAN8WML3XKI1NZ" localSheetId="9" hidden="1">#REF!</definedName>
    <definedName name="BExKILE008SF3KTAN8WML3XKI1NZ" localSheetId="8" hidden="1">#REF!</definedName>
    <definedName name="BExKILE008SF3KTAN8WML3XKI1NZ" localSheetId="7" hidden="1">#REF!</definedName>
    <definedName name="BExKILE008SF3KTAN8WML3XKI1NZ" localSheetId="6" hidden="1">#REF!</definedName>
    <definedName name="BExKILE008SF3KTAN8WML3XKI1NZ" localSheetId="3" hidden="1">#REF!</definedName>
    <definedName name="BExKILE008SF3KTAN8WML3XKI1NZ" localSheetId="1" hidden="1">#REF!</definedName>
    <definedName name="BExKILE008SF3KTAN8WML3XKI1NZ" hidden="1">#REF!</definedName>
    <definedName name="BExKINSBB6RS7I489QHMCOMU4Z2X" localSheetId="16" hidden="1">#REF!</definedName>
    <definedName name="BExKINSBB6RS7I489QHMCOMU4Z2X" localSheetId="15" hidden="1">#REF!</definedName>
    <definedName name="BExKINSBB6RS7I489QHMCOMU4Z2X" localSheetId="14" hidden="1">#REF!</definedName>
    <definedName name="BExKINSBB6RS7I489QHMCOMU4Z2X" localSheetId="13" hidden="1">#REF!</definedName>
    <definedName name="BExKINSBB6RS7I489QHMCOMU4Z2X" localSheetId="12" hidden="1">#REF!</definedName>
    <definedName name="BExKINSBB6RS7I489QHMCOMU4Z2X" localSheetId="11" hidden="1">#REF!</definedName>
    <definedName name="BExKINSBB6RS7I489QHMCOMU4Z2X" localSheetId="10" hidden="1">#REF!</definedName>
    <definedName name="BExKINSBB6RS7I489QHMCOMU4Z2X" localSheetId="9" hidden="1">#REF!</definedName>
    <definedName name="BExKINSBB6RS7I489QHMCOMU4Z2X" localSheetId="8" hidden="1">#REF!</definedName>
    <definedName name="BExKINSBB6RS7I489QHMCOMU4Z2X" localSheetId="7" hidden="1">#REF!</definedName>
    <definedName name="BExKINSBB6RS7I489QHMCOMU4Z2X" localSheetId="6" hidden="1">#REF!</definedName>
    <definedName name="BExKINSBB6RS7I489QHMCOMU4Z2X" localSheetId="3" hidden="1">#REF!</definedName>
    <definedName name="BExKINSBB6RS7I489QHMCOMU4Z2X" localSheetId="1" hidden="1">#REF!</definedName>
    <definedName name="BExKINSBB6RS7I489QHMCOMU4Z2X" hidden="1">#REF!</definedName>
    <definedName name="BExKINXMPEA03CETGL1VOW1XRJIR" localSheetId="16" hidden="1">#REF!</definedName>
    <definedName name="BExKINXMPEA03CETGL1VOW1XRJIR" localSheetId="15" hidden="1">#REF!</definedName>
    <definedName name="BExKINXMPEA03CETGL1VOW1XRJIR" localSheetId="14" hidden="1">#REF!</definedName>
    <definedName name="BExKINXMPEA03CETGL1VOW1XRJIR" localSheetId="13" hidden="1">#REF!</definedName>
    <definedName name="BExKINXMPEA03CETGL1VOW1XRJIR" localSheetId="12" hidden="1">#REF!</definedName>
    <definedName name="BExKINXMPEA03CETGL1VOW1XRJIR" localSheetId="11" hidden="1">#REF!</definedName>
    <definedName name="BExKINXMPEA03CETGL1VOW1XRJIR" localSheetId="10" hidden="1">#REF!</definedName>
    <definedName name="BExKINXMPEA03CETGL1VOW1XRJIR" localSheetId="9" hidden="1">#REF!</definedName>
    <definedName name="BExKINXMPEA03CETGL1VOW1XRJIR" localSheetId="8" hidden="1">#REF!</definedName>
    <definedName name="BExKINXMPEA03CETGL1VOW1XRJIR" localSheetId="7" hidden="1">#REF!</definedName>
    <definedName name="BExKINXMPEA03CETGL1VOW1XRJIR" localSheetId="6" hidden="1">#REF!</definedName>
    <definedName name="BExKINXMPEA03CETGL1VOW1XRJIR" localSheetId="3" hidden="1">#REF!</definedName>
    <definedName name="BExKINXMPEA03CETGL1VOW1XRJIR" localSheetId="1" hidden="1">#REF!</definedName>
    <definedName name="BExKINXMPEA03CETGL1VOW1XRJIR" hidden="1">#REF!</definedName>
    <definedName name="BExKITBU5LXLZYDJS3D3BAVWEY3U" localSheetId="16" hidden="1">#REF!</definedName>
    <definedName name="BExKITBU5LXLZYDJS3D3BAVWEY3U" localSheetId="15" hidden="1">#REF!</definedName>
    <definedName name="BExKITBU5LXLZYDJS3D3BAVWEY3U" localSheetId="14" hidden="1">#REF!</definedName>
    <definedName name="BExKITBU5LXLZYDJS3D3BAVWEY3U" localSheetId="13" hidden="1">#REF!</definedName>
    <definedName name="BExKITBU5LXLZYDJS3D3BAVWEY3U" localSheetId="12" hidden="1">#REF!</definedName>
    <definedName name="BExKITBU5LXLZYDJS3D3BAVWEY3U" localSheetId="11" hidden="1">#REF!</definedName>
    <definedName name="BExKITBU5LXLZYDJS3D3BAVWEY3U" localSheetId="10" hidden="1">#REF!</definedName>
    <definedName name="BExKITBU5LXLZYDJS3D3BAVWEY3U" localSheetId="9" hidden="1">#REF!</definedName>
    <definedName name="BExKITBU5LXLZYDJS3D3BAVWEY3U" localSheetId="8" hidden="1">#REF!</definedName>
    <definedName name="BExKITBU5LXLZYDJS3D3BAVWEY3U" localSheetId="7" hidden="1">#REF!</definedName>
    <definedName name="BExKITBU5LXLZYDJS3D3BAVWEY3U" localSheetId="6" hidden="1">#REF!</definedName>
    <definedName name="BExKITBU5LXLZYDJS3D3BAVWEY3U" localSheetId="3" hidden="1">#REF!</definedName>
    <definedName name="BExKITBU5LXLZYDJS3D3BAVWEY3U" localSheetId="1" hidden="1">#REF!</definedName>
    <definedName name="BExKITBU5LXLZYDJS3D3BAVWEY3U" hidden="1">#REF!</definedName>
    <definedName name="BExKIU87ZKSOC2DYZWFK6SAK9I8E" localSheetId="16" hidden="1">#REF!</definedName>
    <definedName name="BExKIU87ZKSOC2DYZWFK6SAK9I8E" localSheetId="15" hidden="1">#REF!</definedName>
    <definedName name="BExKIU87ZKSOC2DYZWFK6SAK9I8E" localSheetId="14" hidden="1">#REF!</definedName>
    <definedName name="BExKIU87ZKSOC2DYZWFK6SAK9I8E" localSheetId="13" hidden="1">#REF!</definedName>
    <definedName name="BExKIU87ZKSOC2DYZWFK6SAK9I8E" localSheetId="12" hidden="1">#REF!</definedName>
    <definedName name="BExKIU87ZKSOC2DYZWFK6SAK9I8E" localSheetId="11" hidden="1">#REF!</definedName>
    <definedName name="BExKIU87ZKSOC2DYZWFK6SAK9I8E" localSheetId="10" hidden="1">#REF!</definedName>
    <definedName name="BExKIU87ZKSOC2DYZWFK6SAK9I8E" localSheetId="9" hidden="1">#REF!</definedName>
    <definedName name="BExKIU87ZKSOC2DYZWFK6SAK9I8E" localSheetId="8" hidden="1">#REF!</definedName>
    <definedName name="BExKIU87ZKSOC2DYZWFK6SAK9I8E" localSheetId="7" hidden="1">#REF!</definedName>
    <definedName name="BExKIU87ZKSOC2DYZWFK6SAK9I8E" localSheetId="6" hidden="1">#REF!</definedName>
    <definedName name="BExKIU87ZKSOC2DYZWFK6SAK9I8E" localSheetId="3" hidden="1">#REF!</definedName>
    <definedName name="BExKIU87ZKSOC2DYZWFK6SAK9I8E" localSheetId="1" hidden="1">#REF!</definedName>
    <definedName name="BExKIU87ZKSOC2DYZWFK6SAK9I8E" hidden="1">#REF!</definedName>
    <definedName name="BExKJ449HLYX2DJ9UF0H9GTPSQ73" localSheetId="16" hidden="1">#REF!</definedName>
    <definedName name="BExKJ449HLYX2DJ9UF0H9GTPSQ73" localSheetId="15" hidden="1">#REF!</definedName>
    <definedName name="BExKJ449HLYX2DJ9UF0H9GTPSQ73" localSheetId="14" hidden="1">#REF!</definedName>
    <definedName name="BExKJ449HLYX2DJ9UF0H9GTPSQ73" localSheetId="13" hidden="1">#REF!</definedName>
    <definedName name="BExKJ449HLYX2DJ9UF0H9GTPSQ73" localSheetId="12" hidden="1">#REF!</definedName>
    <definedName name="BExKJ449HLYX2DJ9UF0H9GTPSQ73" localSheetId="11" hidden="1">#REF!</definedName>
    <definedName name="BExKJ449HLYX2DJ9UF0H9GTPSQ73" localSheetId="10" hidden="1">#REF!</definedName>
    <definedName name="BExKJ449HLYX2DJ9UF0H9GTPSQ73" localSheetId="9" hidden="1">#REF!</definedName>
    <definedName name="BExKJ449HLYX2DJ9UF0H9GTPSQ73" localSheetId="8" hidden="1">#REF!</definedName>
    <definedName name="BExKJ449HLYX2DJ9UF0H9GTPSQ73" localSheetId="7" hidden="1">#REF!</definedName>
    <definedName name="BExKJ449HLYX2DJ9UF0H9GTPSQ73" localSheetId="6" hidden="1">#REF!</definedName>
    <definedName name="BExKJ449HLYX2DJ9UF0H9GTPSQ73" localSheetId="3" hidden="1">#REF!</definedName>
    <definedName name="BExKJ449HLYX2DJ9UF0H9GTPSQ73" localSheetId="1" hidden="1">#REF!</definedName>
    <definedName name="BExKJ449HLYX2DJ9UF0H9GTPSQ73" hidden="1">#REF!</definedName>
    <definedName name="BExKJ5649R9IC0GKQD6QI2G7C99Q" localSheetId="16" hidden="1">#REF!</definedName>
    <definedName name="BExKJ5649R9IC0GKQD6QI2G7C99Q" localSheetId="15" hidden="1">#REF!</definedName>
    <definedName name="BExKJ5649R9IC0GKQD6QI2G7C99Q" localSheetId="14" hidden="1">#REF!</definedName>
    <definedName name="BExKJ5649R9IC0GKQD6QI2G7C99Q" localSheetId="13" hidden="1">#REF!</definedName>
    <definedName name="BExKJ5649R9IC0GKQD6QI2G7C99Q" localSheetId="12" hidden="1">#REF!</definedName>
    <definedName name="BExKJ5649R9IC0GKQD6QI2G7C99Q" localSheetId="11" hidden="1">#REF!</definedName>
    <definedName name="BExKJ5649R9IC0GKQD6QI2G7C99Q" localSheetId="10" hidden="1">#REF!</definedName>
    <definedName name="BExKJ5649R9IC0GKQD6QI2G7C99Q" localSheetId="9" hidden="1">#REF!</definedName>
    <definedName name="BExKJ5649R9IC0GKQD6QI2G7C99Q" localSheetId="8" hidden="1">#REF!</definedName>
    <definedName name="BExKJ5649R9IC0GKQD6QI2G7C99Q" localSheetId="7" hidden="1">#REF!</definedName>
    <definedName name="BExKJ5649R9IC0GKQD6QI2G7C99Q" localSheetId="6" hidden="1">#REF!</definedName>
    <definedName name="BExKJ5649R9IC0GKQD6QI2G7C99Q" localSheetId="3" hidden="1">#REF!</definedName>
    <definedName name="BExKJ5649R9IC0GKQD6QI2G7C99Q" localSheetId="1" hidden="1">#REF!</definedName>
    <definedName name="BExKJ5649R9IC0GKQD6QI2G7C99Q" hidden="1">#REF!</definedName>
    <definedName name="BExKJEB4FXIMV2AAE9S3FCGRK1R0" localSheetId="16" hidden="1">#REF!</definedName>
    <definedName name="BExKJEB4FXIMV2AAE9S3FCGRK1R0" localSheetId="15" hidden="1">#REF!</definedName>
    <definedName name="BExKJEB4FXIMV2AAE9S3FCGRK1R0" localSheetId="14" hidden="1">#REF!</definedName>
    <definedName name="BExKJEB4FXIMV2AAE9S3FCGRK1R0" localSheetId="13" hidden="1">#REF!</definedName>
    <definedName name="BExKJEB4FXIMV2AAE9S3FCGRK1R0" localSheetId="12" hidden="1">#REF!</definedName>
    <definedName name="BExKJEB4FXIMV2AAE9S3FCGRK1R0" localSheetId="11" hidden="1">#REF!</definedName>
    <definedName name="BExKJEB4FXIMV2AAE9S3FCGRK1R0" localSheetId="10" hidden="1">#REF!</definedName>
    <definedName name="BExKJEB4FXIMV2AAE9S3FCGRK1R0" localSheetId="9" hidden="1">#REF!</definedName>
    <definedName name="BExKJEB4FXIMV2AAE9S3FCGRK1R0" localSheetId="8" hidden="1">#REF!</definedName>
    <definedName name="BExKJEB4FXIMV2AAE9S3FCGRK1R0" localSheetId="7" hidden="1">#REF!</definedName>
    <definedName name="BExKJEB4FXIMV2AAE9S3FCGRK1R0" localSheetId="6" hidden="1">#REF!</definedName>
    <definedName name="BExKJEB4FXIMV2AAE9S3FCGRK1R0" localSheetId="3" hidden="1">#REF!</definedName>
    <definedName name="BExKJEB4FXIMV2AAE9S3FCGRK1R0" localSheetId="1" hidden="1">#REF!</definedName>
    <definedName name="BExKJEB4FXIMV2AAE9S3FCGRK1R0" hidden="1">#REF!</definedName>
    <definedName name="BExKJELX2RUC8UEC56IZPYYZXHA7" localSheetId="16" hidden="1">#REF!</definedName>
    <definedName name="BExKJELX2RUC8UEC56IZPYYZXHA7" localSheetId="15" hidden="1">#REF!</definedName>
    <definedName name="BExKJELX2RUC8UEC56IZPYYZXHA7" localSheetId="14" hidden="1">#REF!</definedName>
    <definedName name="BExKJELX2RUC8UEC56IZPYYZXHA7" localSheetId="13" hidden="1">#REF!</definedName>
    <definedName name="BExKJELX2RUC8UEC56IZPYYZXHA7" localSheetId="12" hidden="1">#REF!</definedName>
    <definedName name="BExKJELX2RUC8UEC56IZPYYZXHA7" localSheetId="11" hidden="1">#REF!</definedName>
    <definedName name="BExKJELX2RUC8UEC56IZPYYZXHA7" localSheetId="10" hidden="1">#REF!</definedName>
    <definedName name="BExKJELX2RUC8UEC56IZPYYZXHA7" localSheetId="9" hidden="1">#REF!</definedName>
    <definedName name="BExKJELX2RUC8UEC56IZPYYZXHA7" localSheetId="8" hidden="1">#REF!</definedName>
    <definedName name="BExKJELX2RUC8UEC56IZPYYZXHA7" localSheetId="7" hidden="1">#REF!</definedName>
    <definedName name="BExKJELX2RUC8UEC56IZPYYZXHA7" localSheetId="6" hidden="1">#REF!</definedName>
    <definedName name="BExKJELX2RUC8UEC56IZPYYZXHA7" localSheetId="3" hidden="1">#REF!</definedName>
    <definedName name="BExKJELX2RUC8UEC56IZPYYZXHA7" localSheetId="1" hidden="1">#REF!</definedName>
    <definedName name="BExKJELX2RUC8UEC56IZPYYZXHA7" hidden="1">#REF!</definedName>
    <definedName name="BExKJI7CV9I6ILFIZ3SVO4DGK64J" localSheetId="16" hidden="1">#REF!</definedName>
    <definedName name="BExKJI7CV9I6ILFIZ3SVO4DGK64J" localSheetId="15" hidden="1">#REF!</definedName>
    <definedName name="BExKJI7CV9I6ILFIZ3SVO4DGK64J" localSheetId="14" hidden="1">#REF!</definedName>
    <definedName name="BExKJI7CV9I6ILFIZ3SVO4DGK64J" localSheetId="13" hidden="1">#REF!</definedName>
    <definedName name="BExKJI7CV9I6ILFIZ3SVO4DGK64J" localSheetId="12" hidden="1">#REF!</definedName>
    <definedName name="BExKJI7CV9I6ILFIZ3SVO4DGK64J" localSheetId="11" hidden="1">#REF!</definedName>
    <definedName name="BExKJI7CV9I6ILFIZ3SVO4DGK64J" localSheetId="10" hidden="1">#REF!</definedName>
    <definedName name="BExKJI7CV9I6ILFIZ3SVO4DGK64J" localSheetId="9" hidden="1">#REF!</definedName>
    <definedName name="BExKJI7CV9I6ILFIZ3SVO4DGK64J" localSheetId="8" hidden="1">#REF!</definedName>
    <definedName name="BExKJI7CV9I6ILFIZ3SVO4DGK64J" localSheetId="7" hidden="1">#REF!</definedName>
    <definedName name="BExKJI7CV9I6ILFIZ3SVO4DGK64J" localSheetId="6" hidden="1">#REF!</definedName>
    <definedName name="BExKJI7CV9I6ILFIZ3SVO4DGK64J" localSheetId="3" hidden="1">#REF!</definedName>
    <definedName name="BExKJI7CV9I6ILFIZ3SVO4DGK64J" localSheetId="1" hidden="1">#REF!</definedName>
    <definedName name="BExKJI7CV9I6ILFIZ3SVO4DGK64J" hidden="1">#REF!</definedName>
    <definedName name="BExKJINMXS61G2TZEXCJAWVV4F57" localSheetId="16" hidden="1">#REF!</definedName>
    <definedName name="BExKJINMXS61G2TZEXCJAWVV4F57" localSheetId="15" hidden="1">#REF!</definedName>
    <definedName name="BExKJINMXS61G2TZEXCJAWVV4F57" localSheetId="14" hidden="1">#REF!</definedName>
    <definedName name="BExKJINMXS61G2TZEXCJAWVV4F57" localSheetId="13" hidden="1">#REF!</definedName>
    <definedName name="BExKJINMXS61G2TZEXCJAWVV4F57" localSheetId="12" hidden="1">#REF!</definedName>
    <definedName name="BExKJINMXS61G2TZEXCJAWVV4F57" localSheetId="11" hidden="1">#REF!</definedName>
    <definedName name="BExKJINMXS61G2TZEXCJAWVV4F57" localSheetId="10" hidden="1">#REF!</definedName>
    <definedName name="BExKJINMXS61G2TZEXCJAWVV4F57" localSheetId="9" hidden="1">#REF!</definedName>
    <definedName name="BExKJINMXS61G2TZEXCJAWVV4F57" localSheetId="8" hidden="1">#REF!</definedName>
    <definedName name="BExKJINMXS61G2TZEXCJAWVV4F57" localSheetId="7" hidden="1">#REF!</definedName>
    <definedName name="BExKJINMXS61G2TZEXCJAWVV4F57" localSheetId="6" hidden="1">#REF!</definedName>
    <definedName name="BExKJINMXS61G2TZEXCJAWVV4F57" localSheetId="3" hidden="1">#REF!</definedName>
    <definedName name="BExKJINMXS61G2TZEXCJAWVV4F57" localSheetId="1" hidden="1">#REF!</definedName>
    <definedName name="BExKJINMXS61G2TZEXCJAWVV4F57" hidden="1">#REF!</definedName>
    <definedName name="BExKJK5ME8KB7HA0180L7OUZDDGV" localSheetId="16" hidden="1">#REF!</definedName>
    <definedName name="BExKJK5ME8KB7HA0180L7OUZDDGV" localSheetId="15" hidden="1">#REF!</definedName>
    <definedName name="BExKJK5ME8KB7HA0180L7OUZDDGV" localSheetId="14" hidden="1">#REF!</definedName>
    <definedName name="BExKJK5ME8KB7HA0180L7OUZDDGV" localSheetId="13" hidden="1">#REF!</definedName>
    <definedName name="BExKJK5ME8KB7HA0180L7OUZDDGV" localSheetId="12" hidden="1">#REF!</definedName>
    <definedName name="BExKJK5ME8KB7HA0180L7OUZDDGV" localSheetId="11" hidden="1">#REF!</definedName>
    <definedName name="BExKJK5ME8KB7HA0180L7OUZDDGV" localSheetId="10" hidden="1">#REF!</definedName>
    <definedName name="BExKJK5ME8KB7HA0180L7OUZDDGV" localSheetId="9" hidden="1">#REF!</definedName>
    <definedName name="BExKJK5ME8KB7HA0180L7OUZDDGV" localSheetId="8" hidden="1">#REF!</definedName>
    <definedName name="BExKJK5ME8KB7HA0180L7OUZDDGV" localSheetId="7" hidden="1">#REF!</definedName>
    <definedName name="BExKJK5ME8KB7HA0180L7OUZDDGV" localSheetId="6" hidden="1">#REF!</definedName>
    <definedName name="BExKJK5ME8KB7HA0180L7OUZDDGV" localSheetId="3" hidden="1">#REF!</definedName>
    <definedName name="BExKJK5ME8KB7HA0180L7OUZDDGV" localSheetId="1" hidden="1">#REF!</definedName>
    <definedName name="BExKJK5ME8KB7HA0180L7OUZDDGV" hidden="1">#REF!</definedName>
    <definedName name="BExKJLY652HI5GNEEWQXOB08K2C1" localSheetId="16" hidden="1">#REF!</definedName>
    <definedName name="BExKJLY652HI5GNEEWQXOB08K2C1" localSheetId="15" hidden="1">#REF!</definedName>
    <definedName name="BExKJLY652HI5GNEEWQXOB08K2C1" localSheetId="14" hidden="1">#REF!</definedName>
    <definedName name="BExKJLY652HI5GNEEWQXOB08K2C1" localSheetId="13" hidden="1">#REF!</definedName>
    <definedName name="BExKJLY652HI5GNEEWQXOB08K2C1" localSheetId="12" hidden="1">#REF!</definedName>
    <definedName name="BExKJLY652HI5GNEEWQXOB08K2C1" localSheetId="11" hidden="1">#REF!</definedName>
    <definedName name="BExKJLY652HI5GNEEWQXOB08K2C1" localSheetId="10" hidden="1">#REF!</definedName>
    <definedName name="BExKJLY652HI5GNEEWQXOB08K2C1" localSheetId="9" hidden="1">#REF!</definedName>
    <definedName name="BExKJLY652HI5GNEEWQXOB08K2C1" localSheetId="8" hidden="1">#REF!</definedName>
    <definedName name="BExKJLY652HI5GNEEWQXOB08K2C1" localSheetId="7" hidden="1">#REF!</definedName>
    <definedName name="BExKJLY652HI5GNEEWQXOB08K2C1" localSheetId="6" hidden="1">#REF!</definedName>
    <definedName name="BExKJLY652HI5GNEEWQXOB08K2C1" localSheetId="3" hidden="1">#REF!</definedName>
    <definedName name="BExKJLY652HI5GNEEWQXOB08K2C1" localSheetId="1" hidden="1">#REF!</definedName>
    <definedName name="BExKJLY652HI5GNEEWQXOB08K2C1" hidden="1">#REF!</definedName>
    <definedName name="BExKJN5IF0VMDILJ5K8ZENF2QYV1" localSheetId="16" hidden="1">#REF!</definedName>
    <definedName name="BExKJN5IF0VMDILJ5K8ZENF2QYV1" localSheetId="15" hidden="1">#REF!</definedName>
    <definedName name="BExKJN5IF0VMDILJ5K8ZENF2QYV1" localSheetId="14" hidden="1">#REF!</definedName>
    <definedName name="BExKJN5IF0VMDILJ5K8ZENF2QYV1" localSheetId="13" hidden="1">#REF!</definedName>
    <definedName name="BExKJN5IF0VMDILJ5K8ZENF2QYV1" localSheetId="12" hidden="1">#REF!</definedName>
    <definedName name="BExKJN5IF0VMDILJ5K8ZENF2QYV1" localSheetId="11" hidden="1">#REF!</definedName>
    <definedName name="BExKJN5IF0VMDILJ5K8ZENF2QYV1" localSheetId="10" hidden="1">#REF!</definedName>
    <definedName name="BExKJN5IF0VMDILJ5K8ZENF2QYV1" localSheetId="9" hidden="1">#REF!</definedName>
    <definedName name="BExKJN5IF0VMDILJ5K8ZENF2QYV1" localSheetId="8" hidden="1">#REF!</definedName>
    <definedName name="BExKJN5IF0VMDILJ5K8ZENF2QYV1" localSheetId="7" hidden="1">#REF!</definedName>
    <definedName name="BExKJN5IF0VMDILJ5K8ZENF2QYV1" localSheetId="6" hidden="1">#REF!</definedName>
    <definedName name="BExKJN5IF0VMDILJ5K8ZENF2QYV1" localSheetId="3" hidden="1">#REF!</definedName>
    <definedName name="BExKJN5IF0VMDILJ5K8ZENF2QYV1" localSheetId="1" hidden="1">#REF!</definedName>
    <definedName name="BExKJN5IF0VMDILJ5K8ZENF2QYV1" hidden="1">#REF!</definedName>
    <definedName name="BExKJUSJPFUIK20FTVAFJWR2OUYX" localSheetId="16" hidden="1">#REF!</definedName>
    <definedName name="BExKJUSJPFUIK20FTVAFJWR2OUYX" localSheetId="15" hidden="1">#REF!</definedName>
    <definedName name="BExKJUSJPFUIK20FTVAFJWR2OUYX" localSheetId="14" hidden="1">#REF!</definedName>
    <definedName name="BExKJUSJPFUIK20FTVAFJWR2OUYX" localSheetId="13" hidden="1">#REF!</definedName>
    <definedName name="BExKJUSJPFUIK20FTVAFJWR2OUYX" localSheetId="12" hidden="1">#REF!</definedName>
    <definedName name="BExKJUSJPFUIK20FTVAFJWR2OUYX" localSheetId="11" hidden="1">#REF!</definedName>
    <definedName name="BExKJUSJPFUIK20FTVAFJWR2OUYX" localSheetId="10" hidden="1">#REF!</definedName>
    <definedName name="BExKJUSJPFUIK20FTVAFJWR2OUYX" localSheetId="9" hidden="1">#REF!</definedName>
    <definedName name="BExKJUSJPFUIK20FTVAFJWR2OUYX" localSheetId="8" hidden="1">#REF!</definedName>
    <definedName name="BExKJUSJPFUIK20FTVAFJWR2OUYX" localSheetId="7" hidden="1">#REF!</definedName>
    <definedName name="BExKJUSJPFUIK20FTVAFJWR2OUYX" localSheetId="6" hidden="1">#REF!</definedName>
    <definedName name="BExKJUSJPFUIK20FTVAFJWR2OUYX" localSheetId="3" hidden="1">#REF!</definedName>
    <definedName name="BExKJUSJPFUIK20FTVAFJWR2OUYX" localSheetId="1" hidden="1">#REF!</definedName>
    <definedName name="BExKJUSJPFUIK20FTVAFJWR2OUYX" hidden="1">#REF!</definedName>
    <definedName name="BExKJXHNZTE5OMRQ1KTVM1DIQE9I" localSheetId="16" hidden="1">#REF!</definedName>
    <definedName name="BExKJXHNZTE5OMRQ1KTVM1DIQE9I" localSheetId="15" hidden="1">#REF!</definedName>
    <definedName name="BExKJXHNZTE5OMRQ1KTVM1DIQE9I" localSheetId="14" hidden="1">#REF!</definedName>
    <definedName name="BExKJXHNZTE5OMRQ1KTVM1DIQE9I" localSheetId="13" hidden="1">#REF!</definedName>
    <definedName name="BExKJXHNZTE5OMRQ1KTVM1DIQE9I" localSheetId="12" hidden="1">#REF!</definedName>
    <definedName name="BExKJXHNZTE5OMRQ1KTVM1DIQE9I" localSheetId="11" hidden="1">#REF!</definedName>
    <definedName name="BExKJXHNZTE5OMRQ1KTVM1DIQE9I" localSheetId="10" hidden="1">#REF!</definedName>
    <definedName name="BExKJXHNZTE5OMRQ1KTVM1DIQE9I" localSheetId="9" hidden="1">#REF!</definedName>
    <definedName name="BExKJXHNZTE5OMRQ1KTVM1DIQE9I" localSheetId="8" hidden="1">#REF!</definedName>
    <definedName name="BExKJXHNZTE5OMRQ1KTVM1DIQE9I" localSheetId="7" hidden="1">#REF!</definedName>
    <definedName name="BExKJXHNZTE5OMRQ1KTVM1DIQE9I" localSheetId="6" hidden="1">#REF!</definedName>
    <definedName name="BExKJXHNZTE5OMRQ1KTVM1DIQE9I" localSheetId="3" hidden="1">#REF!</definedName>
    <definedName name="BExKJXHNZTE5OMRQ1KTVM1DIQE9I" localSheetId="1" hidden="1">#REF!</definedName>
    <definedName name="BExKJXHNZTE5OMRQ1KTVM1DIQE9I" hidden="1">#REF!</definedName>
    <definedName name="BExKK8VP5RS3D0UXZVKA37C4SYBP" localSheetId="16" hidden="1">#REF!</definedName>
    <definedName name="BExKK8VP5RS3D0UXZVKA37C4SYBP" localSheetId="15" hidden="1">#REF!</definedName>
    <definedName name="BExKK8VP5RS3D0UXZVKA37C4SYBP" localSheetId="14" hidden="1">#REF!</definedName>
    <definedName name="BExKK8VP5RS3D0UXZVKA37C4SYBP" localSheetId="13" hidden="1">#REF!</definedName>
    <definedName name="BExKK8VP5RS3D0UXZVKA37C4SYBP" localSheetId="12" hidden="1">#REF!</definedName>
    <definedName name="BExKK8VP5RS3D0UXZVKA37C4SYBP" localSheetId="11" hidden="1">#REF!</definedName>
    <definedName name="BExKK8VP5RS3D0UXZVKA37C4SYBP" localSheetId="10" hidden="1">#REF!</definedName>
    <definedName name="BExKK8VP5RS3D0UXZVKA37C4SYBP" localSheetId="9" hidden="1">#REF!</definedName>
    <definedName name="BExKK8VP5RS3D0UXZVKA37C4SYBP" localSheetId="8" hidden="1">#REF!</definedName>
    <definedName name="BExKK8VP5RS3D0UXZVKA37C4SYBP" localSheetId="7" hidden="1">#REF!</definedName>
    <definedName name="BExKK8VP5RS3D0UXZVKA37C4SYBP" localSheetId="6" hidden="1">#REF!</definedName>
    <definedName name="BExKK8VP5RS3D0UXZVKA37C4SYBP" localSheetId="3" hidden="1">#REF!</definedName>
    <definedName name="BExKK8VP5RS3D0UXZVKA37C4SYBP" localSheetId="1" hidden="1">#REF!</definedName>
    <definedName name="BExKK8VP5RS3D0UXZVKA37C4SYBP" hidden="1">#REF!</definedName>
    <definedName name="BExKKIM9NPF6B3SPMPIQB27HQME4" localSheetId="16" hidden="1">#REF!</definedName>
    <definedName name="BExKKIM9NPF6B3SPMPIQB27HQME4" localSheetId="15" hidden="1">#REF!</definedName>
    <definedName name="BExKKIM9NPF6B3SPMPIQB27HQME4" localSheetId="14" hidden="1">#REF!</definedName>
    <definedName name="BExKKIM9NPF6B3SPMPIQB27HQME4" localSheetId="13" hidden="1">#REF!</definedName>
    <definedName name="BExKKIM9NPF6B3SPMPIQB27HQME4" localSheetId="12" hidden="1">#REF!</definedName>
    <definedName name="BExKKIM9NPF6B3SPMPIQB27HQME4" localSheetId="11" hidden="1">#REF!</definedName>
    <definedName name="BExKKIM9NPF6B3SPMPIQB27HQME4" localSheetId="10" hidden="1">#REF!</definedName>
    <definedName name="BExKKIM9NPF6B3SPMPIQB27HQME4" localSheetId="9" hidden="1">#REF!</definedName>
    <definedName name="BExKKIM9NPF6B3SPMPIQB27HQME4" localSheetId="8" hidden="1">#REF!</definedName>
    <definedName name="BExKKIM9NPF6B3SPMPIQB27HQME4" localSheetId="7" hidden="1">#REF!</definedName>
    <definedName name="BExKKIM9NPF6B3SPMPIQB27HQME4" localSheetId="6" hidden="1">#REF!</definedName>
    <definedName name="BExKKIM9NPF6B3SPMPIQB27HQME4" localSheetId="3" hidden="1">#REF!</definedName>
    <definedName name="BExKKIM9NPF6B3SPMPIQB27HQME4" localSheetId="1" hidden="1">#REF!</definedName>
    <definedName name="BExKKIM9NPF6B3SPMPIQB27HQME4" hidden="1">#REF!</definedName>
    <definedName name="BExKKIX1BCBQ4R3K41QD8NTV0OV0" localSheetId="16" hidden="1">#REF!</definedName>
    <definedName name="BExKKIX1BCBQ4R3K41QD8NTV0OV0" localSheetId="15" hidden="1">#REF!</definedName>
    <definedName name="BExKKIX1BCBQ4R3K41QD8NTV0OV0" localSheetId="14" hidden="1">#REF!</definedName>
    <definedName name="BExKKIX1BCBQ4R3K41QD8NTV0OV0" localSheetId="13" hidden="1">#REF!</definedName>
    <definedName name="BExKKIX1BCBQ4R3K41QD8NTV0OV0" localSheetId="12" hidden="1">#REF!</definedName>
    <definedName name="BExKKIX1BCBQ4R3K41QD8NTV0OV0" localSheetId="11" hidden="1">#REF!</definedName>
    <definedName name="BExKKIX1BCBQ4R3K41QD8NTV0OV0" localSheetId="10" hidden="1">#REF!</definedName>
    <definedName name="BExKKIX1BCBQ4R3K41QD8NTV0OV0" localSheetId="9" hidden="1">#REF!</definedName>
    <definedName name="BExKKIX1BCBQ4R3K41QD8NTV0OV0" localSheetId="8" hidden="1">#REF!</definedName>
    <definedName name="BExKKIX1BCBQ4R3K41QD8NTV0OV0" localSheetId="7" hidden="1">#REF!</definedName>
    <definedName name="BExKKIX1BCBQ4R3K41QD8NTV0OV0" localSheetId="6" hidden="1">#REF!</definedName>
    <definedName name="BExKKIX1BCBQ4R3K41QD8NTV0OV0" localSheetId="3" hidden="1">#REF!</definedName>
    <definedName name="BExKKIX1BCBQ4R3K41QD8NTV0OV0" localSheetId="1" hidden="1">#REF!</definedName>
    <definedName name="BExKKIX1BCBQ4R3K41QD8NTV0OV0" hidden="1">#REF!</definedName>
    <definedName name="BExKKJ2IHMOO66DQ0V2YABR4GV05" localSheetId="16" hidden="1">#REF!</definedName>
    <definedName name="BExKKJ2IHMOO66DQ0V2YABR4GV05" localSheetId="15" hidden="1">#REF!</definedName>
    <definedName name="BExKKJ2IHMOO66DQ0V2YABR4GV05" localSheetId="14" hidden="1">#REF!</definedName>
    <definedName name="BExKKJ2IHMOO66DQ0V2YABR4GV05" localSheetId="13" hidden="1">#REF!</definedName>
    <definedName name="BExKKJ2IHMOO66DQ0V2YABR4GV05" localSheetId="12" hidden="1">#REF!</definedName>
    <definedName name="BExKKJ2IHMOO66DQ0V2YABR4GV05" localSheetId="11" hidden="1">#REF!</definedName>
    <definedName name="BExKKJ2IHMOO66DQ0V2YABR4GV05" localSheetId="10" hidden="1">#REF!</definedName>
    <definedName name="BExKKJ2IHMOO66DQ0V2YABR4GV05" localSheetId="9" hidden="1">#REF!</definedName>
    <definedName name="BExKKJ2IHMOO66DQ0V2YABR4GV05" localSheetId="8" hidden="1">#REF!</definedName>
    <definedName name="BExKKJ2IHMOO66DQ0V2YABR4GV05" localSheetId="7" hidden="1">#REF!</definedName>
    <definedName name="BExKKJ2IHMOO66DQ0V2YABR4GV05" localSheetId="6" hidden="1">#REF!</definedName>
    <definedName name="BExKKJ2IHMOO66DQ0V2YABR4GV05" localSheetId="3" hidden="1">#REF!</definedName>
    <definedName name="BExKKJ2IHMOO66DQ0V2YABR4GV05" localSheetId="1" hidden="1">#REF!</definedName>
    <definedName name="BExKKJ2IHMOO66DQ0V2YABR4GV05" hidden="1">#REF!</definedName>
    <definedName name="BExKKQ3ZWADYV03YHMXDOAMU90EB" localSheetId="16" hidden="1">#REF!</definedName>
    <definedName name="BExKKQ3ZWADYV03YHMXDOAMU90EB" localSheetId="15" hidden="1">#REF!</definedName>
    <definedName name="BExKKQ3ZWADYV03YHMXDOAMU90EB" localSheetId="14" hidden="1">#REF!</definedName>
    <definedName name="BExKKQ3ZWADYV03YHMXDOAMU90EB" localSheetId="13" hidden="1">#REF!</definedName>
    <definedName name="BExKKQ3ZWADYV03YHMXDOAMU90EB" localSheetId="12" hidden="1">#REF!</definedName>
    <definedName name="BExKKQ3ZWADYV03YHMXDOAMU90EB" localSheetId="11" hidden="1">#REF!</definedName>
    <definedName name="BExKKQ3ZWADYV03YHMXDOAMU90EB" localSheetId="10" hidden="1">#REF!</definedName>
    <definedName name="BExKKQ3ZWADYV03YHMXDOAMU90EB" localSheetId="9" hidden="1">#REF!</definedName>
    <definedName name="BExKKQ3ZWADYV03YHMXDOAMU90EB" localSheetId="8" hidden="1">#REF!</definedName>
    <definedName name="BExKKQ3ZWADYV03YHMXDOAMU90EB" localSheetId="7" hidden="1">#REF!</definedName>
    <definedName name="BExKKQ3ZWADYV03YHMXDOAMU90EB" localSheetId="6" hidden="1">#REF!</definedName>
    <definedName name="BExKKQ3ZWADYV03YHMXDOAMU90EB" localSheetId="3" hidden="1">#REF!</definedName>
    <definedName name="BExKKQ3ZWADYV03YHMXDOAMU90EB" localSheetId="1" hidden="1">#REF!</definedName>
    <definedName name="BExKKQ3ZWADYV03YHMXDOAMU90EB" hidden="1">#REF!</definedName>
    <definedName name="BExKKUGD2HMJWQEYZ8H3X1BMXFS9" localSheetId="16" hidden="1">#REF!</definedName>
    <definedName name="BExKKUGD2HMJWQEYZ8H3X1BMXFS9" localSheetId="15" hidden="1">#REF!</definedName>
    <definedName name="BExKKUGD2HMJWQEYZ8H3X1BMXFS9" localSheetId="14" hidden="1">#REF!</definedName>
    <definedName name="BExKKUGD2HMJWQEYZ8H3X1BMXFS9" localSheetId="13" hidden="1">#REF!</definedName>
    <definedName name="BExKKUGD2HMJWQEYZ8H3X1BMXFS9" localSheetId="12" hidden="1">#REF!</definedName>
    <definedName name="BExKKUGD2HMJWQEYZ8H3X1BMXFS9" localSheetId="11" hidden="1">#REF!</definedName>
    <definedName name="BExKKUGD2HMJWQEYZ8H3X1BMXFS9" localSheetId="10" hidden="1">#REF!</definedName>
    <definedName name="BExKKUGD2HMJWQEYZ8H3X1BMXFS9" localSheetId="9" hidden="1">#REF!</definedName>
    <definedName name="BExKKUGD2HMJWQEYZ8H3X1BMXFS9" localSheetId="8" hidden="1">#REF!</definedName>
    <definedName name="BExKKUGD2HMJWQEYZ8H3X1BMXFS9" localSheetId="7" hidden="1">#REF!</definedName>
    <definedName name="BExKKUGD2HMJWQEYZ8H3X1BMXFS9" localSheetId="6" hidden="1">#REF!</definedName>
    <definedName name="BExKKUGD2HMJWQEYZ8H3X1BMXFS9" localSheetId="3" hidden="1">#REF!</definedName>
    <definedName name="BExKKUGD2HMJWQEYZ8H3X1BMXFS9" localSheetId="1" hidden="1">#REF!</definedName>
    <definedName name="BExKKUGD2HMJWQEYZ8H3X1BMXFS9" hidden="1">#REF!</definedName>
    <definedName name="BExKKX05KCZZZPKOR1NE5A8RGVT4" localSheetId="16" hidden="1">#REF!</definedName>
    <definedName name="BExKKX05KCZZZPKOR1NE5A8RGVT4" localSheetId="15" hidden="1">#REF!</definedName>
    <definedName name="BExKKX05KCZZZPKOR1NE5A8RGVT4" localSheetId="14" hidden="1">#REF!</definedName>
    <definedName name="BExKKX05KCZZZPKOR1NE5A8RGVT4" localSheetId="13" hidden="1">#REF!</definedName>
    <definedName name="BExKKX05KCZZZPKOR1NE5A8RGVT4" localSheetId="12" hidden="1">#REF!</definedName>
    <definedName name="BExKKX05KCZZZPKOR1NE5A8RGVT4" localSheetId="11" hidden="1">#REF!</definedName>
    <definedName name="BExKKX05KCZZZPKOR1NE5A8RGVT4" localSheetId="10" hidden="1">#REF!</definedName>
    <definedName name="BExKKX05KCZZZPKOR1NE5A8RGVT4" localSheetId="9" hidden="1">#REF!</definedName>
    <definedName name="BExKKX05KCZZZPKOR1NE5A8RGVT4" localSheetId="8" hidden="1">#REF!</definedName>
    <definedName name="BExKKX05KCZZZPKOR1NE5A8RGVT4" localSheetId="7" hidden="1">#REF!</definedName>
    <definedName name="BExKKX05KCZZZPKOR1NE5A8RGVT4" localSheetId="6" hidden="1">#REF!</definedName>
    <definedName name="BExKKX05KCZZZPKOR1NE5A8RGVT4" localSheetId="3" hidden="1">#REF!</definedName>
    <definedName name="BExKKX05KCZZZPKOR1NE5A8RGVT4" localSheetId="1" hidden="1">#REF!</definedName>
    <definedName name="BExKKX05KCZZZPKOR1NE5A8RGVT4" hidden="1">#REF!</definedName>
    <definedName name="BExKL3QUCLQLECGZM555PRF8EN56" localSheetId="16" hidden="1">#REF!</definedName>
    <definedName name="BExKL3QUCLQLECGZM555PRF8EN56" localSheetId="15" hidden="1">#REF!</definedName>
    <definedName name="BExKL3QUCLQLECGZM555PRF8EN56" localSheetId="14" hidden="1">#REF!</definedName>
    <definedName name="BExKL3QUCLQLECGZM555PRF8EN56" localSheetId="13" hidden="1">#REF!</definedName>
    <definedName name="BExKL3QUCLQLECGZM555PRF8EN56" localSheetId="12" hidden="1">#REF!</definedName>
    <definedName name="BExKL3QUCLQLECGZM555PRF8EN56" localSheetId="11" hidden="1">#REF!</definedName>
    <definedName name="BExKL3QUCLQLECGZM555PRF8EN56" localSheetId="10" hidden="1">#REF!</definedName>
    <definedName name="BExKL3QUCLQLECGZM555PRF8EN56" localSheetId="9" hidden="1">#REF!</definedName>
    <definedName name="BExKL3QUCLQLECGZM555PRF8EN56" localSheetId="8" hidden="1">#REF!</definedName>
    <definedName name="BExKL3QUCLQLECGZM555PRF8EN56" localSheetId="7" hidden="1">#REF!</definedName>
    <definedName name="BExKL3QUCLQLECGZM555PRF8EN56" localSheetId="6" hidden="1">#REF!</definedName>
    <definedName name="BExKL3QUCLQLECGZM555PRF8EN56" localSheetId="3" hidden="1">#REF!</definedName>
    <definedName name="BExKL3QUCLQLECGZM555PRF8EN56" localSheetId="1" hidden="1">#REF!</definedName>
    <definedName name="BExKL3QUCLQLECGZM555PRF8EN56" hidden="1">#REF!</definedName>
    <definedName name="BExKL7CGLA62V9UQH9ZDEHIK8W4O" localSheetId="16" hidden="1">#REF!</definedName>
    <definedName name="BExKL7CGLA62V9UQH9ZDEHIK8W4O" localSheetId="15" hidden="1">#REF!</definedName>
    <definedName name="BExKL7CGLA62V9UQH9ZDEHIK8W4O" localSheetId="14" hidden="1">#REF!</definedName>
    <definedName name="BExKL7CGLA62V9UQH9ZDEHIK8W4O" localSheetId="13" hidden="1">#REF!</definedName>
    <definedName name="BExKL7CGLA62V9UQH9ZDEHIK8W4O" localSheetId="12" hidden="1">#REF!</definedName>
    <definedName name="BExKL7CGLA62V9UQH9ZDEHIK8W4O" localSheetId="11" hidden="1">#REF!</definedName>
    <definedName name="BExKL7CGLA62V9UQH9ZDEHIK8W4O" localSheetId="10" hidden="1">#REF!</definedName>
    <definedName name="BExKL7CGLA62V9UQH9ZDEHIK8W4O" localSheetId="9" hidden="1">#REF!</definedName>
    <definedName name="BExKL7CGLA62V9UQH9ZDEHIK8W4O" localSheetId="8" hidden="1">#REF!</definedName>
    <definedName name="BExKL7CGLA62V9UQH9ZDEHIK8W4O" localSheetId="7" hidden="1">#REF!</definedName>
    <definedName name="BExKL7CGLA62V9UQH9ZDEHIK8W4O" localSheetId="6" hidden="1">#REF!</definedName>
    <definedName name="BExKL7CGLA62V9UQH9ZDEHIK8W4O" localSheetId="3" hidden="1">#REF!</definedName>
    <definedName name="BExKL7CGLA62V9UQH9ZDEHIK8W4O" localSheetId="1" hidden="1">#REF!</definedName>
    <definedName name="BExKL7CGLA62V9UQH9ZDEHIK8W4O" hidden="1">#REF!</definedName>
    <definedName name="BExKLD6S9L66QYREYHBE5J44OK7X" localSheetId="16" hidden="1">#REF!</definedName>
    <definedName name="BExKLD6S9L66QYREYHBE5J44OK7X" localSheetId="15" hidden="1">#REF!</definedName>
    <definedName name="BExKLD6S9L66QYREYHBE5J44OK7X" localSheetId="14" hidden="1">#REF!</definedName>
    <definedName name="BExKLD6S9L66QYREYHBE5J44OK7X" localSheetId="13" hidden="1">#REF!</definedName>
    <definedName name="BExKLD6S9L66QYREYHBE5J44OK7X" localSheetId="12" hidden="1">#REF!</definedName>
    <definedName name="BExKLD6S9L66QYREYHBE5J44OK7X" localSheetId="11" hidden="1">#REF!</definedName>
    <definedName name="BExKLD6S9L66QYREYHBE5J44OK7X" localSheetId="10" hidden="1">#REF!</definedName>
    <definedName name="BExKLD6S9L66QYREYHBE5J44OK7X" localSheetId="9" hidden="1">#REF!</definedName>
    <definedName name="BExKLD6S9L66QYREYHBE5J44OK7X" localSheetId="8" hidden="1">#REF!</definedName>
    <definedName name="BExKLD6S9L66QYREYHBE5J44OK7X" localSheetId="7" hidden="1">#REF!</definedName>
    <definedName name="BExKLD6S9L66QYREYHBE5J44OK7X" localSheetId="6" hidden="1">#REF!</definedName>
    <definedName name="BExKLD6S9L66QYREYHBE5J44OK7X" localSheetId="3" hidden="1">#REF!</definedName>
    <definedName name="BExKLD6S9L66QYREYHBE5J44OK7X" localSheetId="1" hidden="1">#REF!</definedName>
    <definedName name="BExKLD6S9L66QYREYHBE5J44OK7X" hidden="1">#REF!</definedName>
    <definedName name="BExKLEZK32L28GYJWVO63BZ5E1JD" localSheetId="16" hidden="1">#REF!</definedName>
    <definedName name="BExKLEZK32L28GYJWVO63BZ5E1JD" localSheetId="15" hidden="1">#REF!</definedName>
    <definedName name="BExKLEZK32L28GYJWVO63BZ5E1JD" localSheetId="14" hidden="1">#REF!</definedName>
    <definedName name="BExKLEZK32L28GYJWVO63BZ5E1JD" localSheetId="13" hidden="1">#REF!</definedName>
    <definedName name="BExKLEZK32L28GYJWVO63BZ5E1JD" localSheetId="12" hidden="1">#REF!</definedName>
    <definedName name="BExKLEZK32L28GYJWVO63BZ5E1JD" localSheetId="11" hidden="1">#REF!</definedName>
    <definedName name="BExKLEZK32L28GYJWVO63BZ5E1JD" localSheetId="10" hidden="1">#REF!</definedName>
    <definedName name="BExKLEZK32L28GYJWVO63BZ5E1JD" localSheetId="9" hidden="1">#REF!</definedName>
    <definedName name="BExKLEZK32L28GYJWVO63BZ5E1JD" localSheetId="8" hidden="1">#REF!</definedName>
    <definedName name="BExKLEZK32L28GYJWVO63BZ5E1JD" localSheetId="7" hidden="1">#REF!</definedName>
    <definedName name="BExKLEZK32L28GYJWVO63BZ5E1JD" localSheetId="6" hidden="1">#REF!</definedName>
    <definedName name="BExKLEZK32L28GYJWVO63BZ5E1JD" localSheetId="3" hidden="1">#REF!</definedName>
    <definedName name="BExKLEZK32L28GYJWVO63BZ5E1JD" localSheetId="1" hidden="1">#REF!</definedName>
    <definedName name="BExKLEZK32L28GYJWVO63BZ5E1JD" hidden="1">#REF!</definedName>
    <definedName name="BExKLLKVVHT06LA55JB2FC871DC5" localSheetId="16" hidden="1">#REF!</definedName>
    <definedName name="BExKLLKVVHT06LA55JB2FC871DC5" localSheetId="15" hidden="1">#REF!</definedName>
    <definedName name="BExKLLKVVHT06LA55JB2FC871DC5" localSheetId="14" hidden="1">#REF!</definedName>
    <definedName name="BExKLLKVVHT06LA55JB2FC871DC5" localSheetId="13" hidden="1">#REF!</definedName>
    <definedName name="BExKLLKVVHT06LA55JB2FC871DC5" localSheetId="12" hidden="1">#REF!</definedName>
    <definedName name="BExKLLKVVHT06LA55JB2FC871DC5" localSheetId="11" hidden="1">#REF!</definedName>
    <definedName name="BExKLLKVVHT06LA55JB2FC871DC5" localSheetId="10" hidden="1">#REF!</definedName>
    <definedName name="BExKLLKVVHT06LA55JB2FC871DC5" localSheetId="9" hidden="1">#REF!</definedName>
    <definedName name="BExKLLKVVHT06LA55JB2FC871DC5" localSheetId="8" hidden="1">#REF!</definedName>
    <definedName name="BExKLLKVVHT06LA55JB2FC871DC5" localSheetId="7" hidden="1">#REF!</definedName>
    <definedName name="BExKLLKVVHT06LA55JB2FC871DC5" localSheetId="6" hidden="1">#REF!</definedName>
    <definedName name="BExKLLKVVHT06LA55JB2FC871DC5" localSheetId="3" hidden="1">#REF!</definedName>
    <definedName name="BExKLLKVVHT06LA55JB2FC871DC5" localSheetId="1" hidden="1">#REF!</definedName>
    <definedName name="BExKLLKVVHT06LA55JB2FC871DC5" hidden="1">#REF!</definedName>
    <definedName name="BExKMKNALVJRCZS69GFJA4M1J08O" localSheetId="16" hidden="1">#REF!</definedName>
    <definedName name="BExKMKNALVJRCZS69GFJA4M1J08O" localSheetId="15" hidden="1">#REF!</definedName>
    <definedName name="BExKMKNALVJRCZS69GFJA4M1J08O" localSheetId="14" hidden="1">#REF!</definedName>
    <definedName name="BExKMKNALVJRCZS69GFJA4M1J08O" localSheetId="13" hidden="1">#REF!</definedName>
    <definedName name="BExKMKNALVJRCZS69GFJA4M1J08O" localSheetId="12" hidden="1">#REF!</definedName>
    <definedName name="BExKMKNALVJRCZS69GFJA4M1J08O" localSheetId="11" hidden="1">#REF!</definedName>
    <definedName name="BExKMKNALVJRCZS69GFJA4M1J08O" localSheetId="10" hidden="1">#REF!</definedName>
    <definedName name="BExKMKNALVJRCZS69GFJA4M1J08O" localSheetId="9" hidden="1">#REF!</definedName>
    <definedName name="BExKMKNALVJRCZS69GFJA4M1J08O" localSheetId="8" hidden="1">#REF!</definedName>
    <definedName name="BExKMKNALVJRCZS69GFJA4M1J08O" localSheetId="7" hidden="1">#REF!</definedName>
    <definedName name="BExKMKNALVJRCZS69GFJA4M1J08O" localSheetId="6" hidden="1">#REF!</definedName>
    <definedName name="BExKMKNALVJRCZS69GFJA4M1J08O" localSheetId="3" hidden="1">#REF!</definedName>
    <definedName name="BExKMKNALVJRCZS69GFJA4M1J08O" localSheetId="1" hidden="1">#REF!</definedName>
    <definedName name="BExKMKNALVJRCZS69GFJA4M1J08O" hidden="1">#REF!</definedName>
    <definedName name="BExKMMFZIDRFNSBCWVADJ4S2JE52" localSheetId="16" hidden="1">#REF!</definedName>
    <definedName name="BExKMMFZIDRFNSBCWVADJ4S2JE52" localSheetId="15" hidden="1">#REF!</definedName>
    <definedName name="BExKMMFZIDRFNSBCWVADJ4S2JE52" localSheetId="14" hidden="1">#REF!</definedName>
    <definedName name="BExKMMFZIDRFNSBCWVADJ4S2JE52" localSheetId="13" hidden="1">#REF!</definedName>
    <definedName name="BExKMMFZIDRFNSBCWVADJ4S2JE52" localSheetId="12" hidden="1">#REF!</definedName>
    <definedName name="BExKMMFZIDRFNSBCWVADJ4S2JE52" localSheetId="11" hidden="1">#REF!</definedName>
    <definedName name="BExKMMFZIDRFNSBCWVADJ4S2JE52" localSheetId="10" hidden="1">#REF!</definedName>
    <definedName name="BExKMMFZIDRFNSBCWVADJ4S2JE52" localSheetId="9" hidden="1">#REF!</definedName>
    <definedName name="BExKMMFZIDRFNSBCWVADJ4S2JE52" localSheetId="8" hidden="1">#REF!</definedName>
    <definedName name="BExKMMFZIDRFNSBCWVADJ4S2JE52" localSheetId="7" hidden="1">#REF!</definedName>
    <definedName name="BExKMMFZIDRFNSBCWVADJ4S2JE52" localSheetId="6" hidden="1">#REF!</definedName>
    <definedName name="BExKMMFZIDRFNSBCWVADJ4S2JE52" localSheetId="3" hidden="1">#REF!</definedName>
    <definedName name="BExKMMFZIDRFNSBCWVADJ4S2JE52" localSheetId="1" hidden="1">#REF!</definedName>
    <definedName name="BExKMMFZIDRFNSBCWVADJ4S2JE52" hidden="1">#REF!</definedName>
    <definedName name="BExKMRZJS845FERFW6HUXLFAOMYD" localSheetId="16" hidden="1">#REF!</definedName>
    <definedName name="BExKMRZJS845FERFW6HUXLFAOMYD" localSheetId="15" hidden="1">#REF!</definedName>
    <definedName name="BExKMRZJS845FERFW6HUXLFAOMYD" localSheetId="14" hidden="1">#REF!</definedName>
    <definedName name="BExKMRZJS845FERFW6HUXLFAOMYD" localSheetId="13" hidden="1">#REF!</definedName>
    <definedName name="BExKMRZJS845FERFW6HUXLFAOMYD" localSheetId="12" hidden="1">#REF!</definedName>
    <definedName name="BExKMRZJS845FERFW6HUXLFAOMYD" localSheetId="11" hidden="1">#REF!</definedName>
    <definedName name="BExKMRZJS845FERFW6HUXLFAOMYD" localSheetId="10" hidden="1">#REF!</definedName>
    <definedName name="BExKMRZJS845FERFW6HUXLFAOMYD" localSheetId="9" hidden="1">#REF!</definedName>
    <definedName name="BExKMRZJS845FERFW6HUXLFAOMYD" localSheetId="8" hidden="1">#REF!</definedName>
    <definedName name="BExKMRZJS845FERFW6HUXLFAOMYD" localSheetId="7" hidden="1">#REF!</definedName>
    <definedName name="BExKMRZJS845FERFW6HUXLFAOMYD" localSheetId="6" hidden="1">#REF!</definedName>
    <definedName name="BExKMRZJS845FERFW6HUXLFAOMYD" localSheetId="3" hidden="1">#REF!</definedName>
    <definedName name="BExKMRZJS845FERFW6HUXLFAOMYD" localSheetId="1" hidden="1">#REF!</definedName>
    <definedName name="BExKMRZJS845FERFW6HUXLFAOMYD" hidden="1">#REF!</definedName>
    <definedName name="BExKMS514WWPGUGRYGTH6XU97T8B" localSheetId="16" hidden="1">#REF!</definedName>
    <definedName name="BExKMS514WWPGUGRYGTH6XU97T8B" localSheetId="15" hidden="1">#REF!</definedName>
    <definedName name="BExKMS514WWPGUGRYGTH6XU97T8B" localSheetId="14" hidden="1">#REF!</definedName>
    <definedName name="BExKMS514WWPGUGRYGTH6XU97T8B" localSheetId="13" hidden="1">#REF!</definedName>
    <definedName name="BExKMS514WWPGUGRYGTH6XU97T8B" localSheetId="12" hidden="1">#REF!</definedName>
    <definedName name="BExKMS514WWPGUGRYGTH6XU97T8B" localSheetId="11" hidden="1">#REF!</definedName>
    <definedName name="BExKMS514WWPGUGRYGTH6XU97T8B" localSheetId="10" hidden="1">#REF!</definedName>
    <definedName name="BExKMS514WWPGUGRYGTH6XU97T8B" localSheetId="9" hidden="1">#REF!</definedName>
    <definedName name="BExKMS514WWPGUGRYGTH6XU97T8B" localSheetId="8" hidden="1">#REF!</definedName>
    <definedName name="BExKMS514WWPGUGRYGTH6XU97T8B" localSheetId="7" hidden="1">#REF!</definedName>
    <definedName name="BExKMS514WWPGUGRYGTH6XU97T8B" localSheetId="6" hidden="1">#REF!</definedName>
    <definedName name="BExKMS514WWPGUGRYGTH6XU97T8B" localSheetId="3" hidden="1">#REF!</definedName>
    <definedName name="BExKMS514WWPGUGRYGTH6XU97T8B" localSheetId="1" hidden="1">#REF!</definedName>
    <definedName name="BExKMS514WWPGUGRYGTH6XU97T8B" hidden="1">#REF!</definedName>
    <definedName name="BExKMUDV8AH8HQAD5HJVUW7GFDWU" localSheetId="16" hidden="1">#REF!</definedName>
    <definedName name="BExKMUDV8AH8HQAD5HJVUW7GFDWU" localSheetId="15" hidden="1">#REF!</definedName>
    <definedName name="BExKMUDV8AH8HQAD5HJVUW7GFDWU" localSheetId="14" hidden="1">#REF!</definedName>
    <definedName name="BExKMUDV8AH8HQAD5HJVUW7GFDWU" localSheetId="13" hidden="1">#REF!</definedName>
    <definedName name="BExKMUDV8AH8HQAD5HJVUW7GFDWU" localSheetId="12" hidden="1">#REF!</definedName>
    <definedName name="BExKMUDV8AH8HQAD5HJVUW7GFDWU" localSheetId="11" hidden="1">#REF!</definedName>
    <definedName name="BExKMUDV8AH8HQAD5HJVUW7GFDWU" localSheetId="10" hidden="1">#REF!</definedName>
    <definedName name="BExKMUDV8AH8HQAD5HJVUW7GFDWU" localSheetId="9" hidden="1">#REF!</definedName>
    <definedName name="BExKMUDV8AH8HQAD5HJVUW7GFDWU" localSheetId="8" hidden="1">#REF!</definedName>
    <definedName name="BExKMUDV8AH8HQAD5HJVUW7GFDWU" localSheetId="7" hidden="1">#REF!</definedName>
    <definedName name="BExKMUDV8AH8HQAD5HJVUW7GFDWU" localSheetId="6" hidden="1">#REF!</definedName>
    <definedName name="BExKMUDV8AH8HQAD5HJVUW7GFDWU" localSheetId="3" hidden="1">#REF!</definedName>
    <definedName name="BExKMUDV8AH8HQAD5HJVUW7GFDWU" localSheetId="1" hidden="1">#REF!</definedName>
    <definedName name="BExKMUDV8AH8HQAD5HJVUW7GFDWU" hidden="1">#REF!</definedName>
    <definedName name="BExKMWBX4EH3EYJ07UFEM08NB40Z" localSheetId="16" hidden="1">#REF!</definedName>
    <definedName name="BExKMWBX4EH3EYJ07UFEM08NB40Z" localSheetId="15" hidden="1">#REF!</definedName>
    <definedName name="BExKMWBX4EH3EYJ07UFEM08NB40Z" localSheetId="14" hidden="1">#REF!</definedName>
    <definedName name="BExKMWBX4EH3EYJ07UFEM08NB40Z" localSheetId="13" hidden="1">#REF!</definedName>
    <definedName name="BExKMWBX4EH3EYJ07UFEM08NB40Z" localSheetId="12" hidden="1">#REF!</definedName>
    <definedName name="BExKMWBX4EH3EYJ07UFEM08NB40Z" localSheetId="11" hidden="1">#REF!</definedName>
    <definedName name="BExKMWBX4EH3EYJ07UFEM08NB40Z" localSheetId="10" hidden="1">#REF!</definedName>
    <definedName name="BExKMWBX4EH3EYJ07UFEM08NB40Z" localSheetId="9" hidden="1">#REF!</definedName>
    <definedName name="BExKMWBX4EH3EYJ07UFEM08NB40Z" localSheetId="8" hidden="1">#REF!</definedName>
    <definedName name="BExKMWBX4EH3EYJ07UFEM08NB40Z" localSheetId="7" hidden="1">#REF!</definedName>
    <definedName name="BExKMWBX4EH3EYJ07UFEM08NB40Z" localSheetId="6" hidden="1">#REF!</definedName>
    <definedName name="BExKMWBX4EH3EYJ07UFEM08NB40Z" localSheetId="3" hidden="1">#REF!</definedName>
    <definedName name="BExKMWBX4EH3EYJ07UFEM08NB40Z" localSheetId="1" hidden="1">#REF!</definedName>
    <definedName name="BExKMWBX4EH3EYJ07UFEM08NB40Z" hidden="1">#REF!</definedName>
    <definedName name="BExKN4Q70IU9OY91QRUSK3044MQD" localSheetId="16" hidden="1">#REF!</definedName>
    <definedName name="BExKN4Q70IU9OY91QRUSK3044MQD" localSheetId="15" hidden="1">#REF!</definedName>
    <definedName name="BExKN4Q70IU9OY91QRUSK3044MQD" localSheetId="14" hidden="1">#REF!</definedName>
    <definedName name="BExKN4Q70IU9OY91QRUSK3044MQD" localSheetId="13" hidden="1">#REF!</definedName>
    <definedName name="BExKN4Q70IU9OY91QRUSK3044MQD" localSheetId="12" hidden="1">#REF!</definedName>
    <definedName name="BExKN4Q70IU9OY91QRUSK3044MQD" localSheetId="11" hidden="1">#REF!</definedName>
    <definedName name="BExKN4Q70IU9OY91QRUSK3044MQD" localSheetId="10" hidden="1">#REF!</definedName>
    <definedName name="BExKN4Q70IU9OY91QRUSK3044MQD" localSheetId="9" hidden="1">#REF!</definedName>
    <definedName name="BExKN4Q70IU9OY91QRUSK3044MQD" localSheetId="8" hidden="1">#REF!</definedName>
    <definedName name="BExKN4Q70IU9OY91QRUSK3044MQD" localSheetId="7" hidden="1">#REF!</definedName>
    <definedName name="BExKN4Q70IU9OY91QRUSK3044MQD" localSheetId="6" hidden="1">#REF!</definedName>
    <definedName name="BExKN4Q70IU9OY91QRUSK3044MQD" localSheetId="3" hidden="1">#REF!</definedName>
    <definedName name="BExKN4Q70IU9OY91QRUSK3044MQD" localSheetId="1" hidden="1">#REF!</definedName>
    <definedName name="BExKN4Q70IU9OY91QRUSK3044MQD" hidden="1">#REF!</definedName>
    <definedName name="BExKNBGV2IR3S7M0BX4810KZB4V3" localSheetId="16" hidden="1">#REF!</definedName>
    <definedName name="BExKNBGV2IR3S7M0BX4810KZB4V3" localSheetId="15" hidden="1">#REF!</definedName>
    <definedName name="BExKNBGV2IR3S7M0BX4810KZB4V3" localSheetId="14" hidden="1">#REF!</definedName>
    <definedName name="BExKNBGV2IR3S7M0BX4810KZB4V3" localSheetId="13" hidden="1">#REF!</definedName>
    <definedName name="BExKNBGV2IR3S7M0BX4810KZB4V3" localSheetId="12" hidden="1">#REF!</definedName>
    <definedName name="BExKNBGV2IR3S7M0BX4810KZB4V3" localSheetId="11" hidden="1">#REF!</definedName>
    <definedName name="BExKNBGV2IR3S7M0BX4810KZB4V3" localSheetId="10" hidden="1">#REF!</definedName>
    <definedName name="BExKNBGV2IR3S7M0BX4810KZB4V3" localSheetId="9" hidden="1">#REF!</definedName>
    <definedName name="BExKNBGV2IR3S7M0BX4810KZB4V3" localSheetId="8" hidden="1">#REF!</definedName>
    <definedName name="BExKNBGV2IR3S7M0BX4810KZB4V3" localSheetId="7" hidden="1">#REF!</definedName>
    <definedName name="BExKNBGV2IR3S7M0BX4810KZB4V3" localSheetId="6" hidden="1">#REF!</definedName>
    <definedName name="BExKNBGV2IR3S7M0BX4810KZB4V3" localSheetId="3" hidden="1">#REF!</definedName>
    <definedName name="BExKNBGV2IR3S7M0BX4810KZB4V3" localSheetId="1" hidden="1">#REF!</definedName>
    <definedName name="BExKNBGV2IR3S7M0BX4810KZB4V3" hidden="1">#REF!</definedName>
    <definedName name="BExKNCTBZTSY3MO42VU5PLV6YUHZ" localSheetId="16" hidden="1">#REF!</definedName>
    <definedName name="BExKNCTBZTSY3MO42VU5PLV6YUHZ" localSheetId="15" hidden="1">#REF!</definedName>
    <definedName name="BExKNCTBZTSY3MO42VU5PLV6YUHZ" localSheetId="14" hidden="1">#REF!</definedName>
    <definedName name="BExKNCTBZTSY3MO42VU5PLV6YUHZ" localSheetId="13" hidden="1">#REF!</definedName>
    <definedName name="BExKNCTBZTSY3MO42VU5PLV6YUHZ" localSheetId="12" hidden="1">#REF!</definedName>
    <definedName name="BExKNCTBZTSY3MO42VU5PLV6YUHZ" localSheetId="11" hidden="1">#REF!</definedName>
    <definedName name="BExKNCTBZTSY3MO42VU5PLV6YUHZ" localSheetId="10" hidden="1">#REF!</definedName>
    <definedName name="BExKNCTBZTSY3MO42VU5PLV6YUHZ" localSheetId="9" hidden="1">#REF!</definedName>
    <definedName name="BExKNCTBZTSY3MO42VU5PLV6YUHZ" localSheetId="8" hidden="1">#REF!</definedName>
    <definedName name="BExKNCTBZTSY3MO42VU5PLV6YUHZ" localSheetId="7" hidden="1">#REF!</definedName>
    <definedName name="BExKNCTBZTSY3MO42VU5PLV6YUHZ" localSheetId="6" hidden="1">#REF!</definedName>
    <definedName name="BExKNCTBZTSY3MO42VU5PLV6YUHZ" localSheetId="3" hidden="1">#REF!</definedName>
    <definedName name="BExKNCTBZTSY3MO42VU5PLV6YUHZ" localSheetId="1" hidden="1">#REF!</definedName>
    <definedName name="BExKNCTBZTSY3MO42VU5PLV6YUHZ" hidden="1">#REF!</definedName>
    <definedName name="BExKNGV2YY749C42AQ2T9QNIE5C3" localSheetId="16" hidden="1">#REF!</definedName>
    <definedName name="BExKNGV2YY749C42AQ2T9QNIE5C3" localSheetId="15" hidden="1">#REF!</definedName>
    <definedName name="BExKNGV2YY749C42AQ2T9QNIE5C3" localSheetId="14" hidden="1">#REF!</definedName>
    <definedName name="BExKNGV2YY749C42AQ2T9QNIE5C3" localSheetId="13" hidden="1">#REF!</definedName>
    <definedName name="BExKNGV2YY749C42AQ2T9QNIE5C3" localSheetId="12" hidden="1">#REF!</definedName>
    <definedName name="BExKNGV2YY749C42AQ2T9QNIE5C3" localSheetId="11" hidden="1">#REF!</definedName>
    <definedName name="BExKNGV2YY749C42AQ2T9QNIE5C3" localSheetId="10" hidden="1">#REF!</definedName>
    <definedName name="BExKNGV2YY749C42AQ2T9QNIE5C3" localSheetId="9" hidden="1">#REF!</definedName>
    <definedName name="BExKNGV2YY749C42AQ2T9QNIE5C3" localSheetId="8" hidden="1">#REF!</definedName>
    <definedName name="BExKNGV2YY749C42AQ2T9QNIE5C3" localSheetId="7" hidden="1">#REF!</definedName>
    <definedName name="BExKNGV2YY749C42AQ2T9QNIE5C3" localSheetId="6" hidden="1">#REF!</definedName>
    <definedName name="BExKNGV2YY749C42AQ2T9QNIE5C3" localSheetId="3" hidden="1">#REF!</definedName>
    <definedName name="BExKNGV2YY749C42AQ2T9QNIE5C3" localSheetId="1" hidden="1">#REF!</definedName>
    <definedName name="BExKNGV2YY749C42AQ2T9QNIE5C3" hidden="1">#REF!</definedName>
    <definedName name="BExKNH0F1WPNUEQITIUN5T4NDX9H" localSheetId="16" hidden="1">#REF!</definedName>
    <definedName name="BExKNH0F1WPNUEQITIUN5T4NDX9H" localSheetId="15" hidden="1">#REF!</definedName>
    <definedName name="BExKNH0F1WPNUEQITIUN5T4NDX9H" localSheetId="14" hidden="1">#REF!</definedName>
    <definedName name="BExKNH0F1WPNUEQITIUN5T4NDX9H" localSheetId="13" hidden="1">#REF!</definedName>
    <definedName name="BExKNH0F1WPNUEQITIUN5T4NDX9H" localSheetId="12" hidden="1">#REF!</definedName>
    <definedName name="BExKNH0F1WPNUEQITIUN5T4NDX9H" localSheetId="11" hidden="1">#REF!</definedName>
    <definedName name="BExKNH0F1WPNUEQITIUN5T4NDX9H" localSheetId="10" hidden="1">#REF!</definedName>
    <definedName name="BExKNH0F1WPNUEQITIUN5T4NDX9H" localSheetId="9" hidden="1">#REF!</definedName>
    <definedName name="BExKNH0F1WPNUEQITIUN5T4NDX9H" localSheetId="8" hidden="1">#REF!</definedName>
    <definedName name="BExKNH0F1WPNUEQITIUN5T4NDX9H" localSheetId="7" hidden="1">#REF!</definedName>
    <definedName name="BExKNH0F1WPNUEQITIUN5T4NDX9H" localSheetId="6" hidden="1">#REF!</definedName>
    <definedName name="BExKNH0F1WPNUEQITIUN5T4NDX9H" localSheetId="3" hidden="1">#REF!</definedName>
    <definedName name="BExKNH0F1WPNUEQITIUN5T4NDX9H" localSheetId="1" hidden="1">#REF!</definedName>
    <definedName name="BExKNH0F1WPNUEQITIUN5T4NDX9H" hidden="1">#REF!</definedName>
    <definedName name="BExKNV8UOHVWEHDJWI2WMJ9X6QHZ" localSheetId="16" hidden="1">#REF!</definedName>
    <definedName name="BExKNV8UOHVWEHDJWI2WMJ9X6QHZ" localSheetId="15" hidden="1">#REF!</definedName>
    <definedName name="BExKNV8UOHVWEHDJWI2WMJ9X6QHZ" localSheetId="14" hidden="1">#REF!</definedName>
    <definedName name="BExKNV8UOHVWEHDJWI2WMJ9X6QHZ" localSheetId="13" hidden="1">#REF!</definedName>
    <definedName name="BExKNV8UOHVWEHDJWI2WMJ9X6QHZ" localSheetId="12" hidden="1">#REF!</definedName>
    <definedName name="BExKNV8UOHVWEHDJWI2WMJ9X6QHZ" localSheetId="11" hidden="1">#REF!</definedName>
    <definedName name="BExKNV8UOHVWEHDJWI2WMJ9X6QHZ" localSheetId="10" hidden="1">#REF!</definedName>
    <definedName name="BExKNV8UOHVWEHDJWI2WMJ9X6QHZ" localSheetId="9" hidden="1">#REF!</definedName>
    <definedName name="BExKNV8UOHVWEHDJWI2WMJ9X6QHZ" localSheetId="8" hidden="1">#REF!</definedName>
    <definedName name="BExKNV8UOHVWEHDJWI2WMJ9X6QHZ" localSheetId="7" hidden="1">#REF!</definedName>
    <definedName name="BExKNV8UOHVWEHDJWI2WMJ9X6QHZ" localSheetId="6" hidden="1">#REF!</definedName>
    <definedName name="BExKNV8UOHVWEHDJWI2WMJ9X6QHZ" localSheetId="3" hidden="1">#REF!</definedName>
    <definedName name="BExKNV8UOHVWEHDJWI2WMJ9X6QHZ" localSheetId="1" hidden="1">#REF!</definedName>
    <definedName name="BExKNV8UOHVWEHDJWI2WMJ9X6QHZ" hidden="1">#REF!</definedName>
    <definedName name="BExKNZLD7UATC1MYRNJD8H2NH4KU" localSheetId="16" hidden="1">#REF!</definedName>
    <definedName name="BExKNZLD7UATC1MYRNJD8H2NH4KU" localSheetId="15" hidden="1">#REF!</definedName>
    <definedName name="BExKNZLD7UATC1MYRNJD8H2NH4KU" localSheetId="14" hidden="1">#REF!</definedName>
    <definedName name="BExKNZLD7UATC1MYRNJD8H2NH4KU" localSheetId="13" hidden="1">#REF!</definedName>
    <definedName name="BExKNZLD7UATC1MYRNJD8H2NH4KU" localSheetId="12" hidden="1">#REF!</definedName>
    <definedName name="BExKNZLD7UATC1MYRNJD8H2NH4KU" localSheetId="11" hidden="1">#REF!</definedName>
    <definedName name="BExKNZLD7UATC1MYRNJD8H2NH4KU" localSheetId="10" hidden="1">#REF!</definedName>
    <definedName name="BExKNZLD7UATC1MYRNJD8H2NH4KU" localSheetId="9" hidden="1">#REF!</definedName>
    <definedName name="BExKNZLD7UATC1MYRNJD8H2NH4KU" localSheetId="8" hidden="1">#REF!</definedName>
    <definedName name="BExKNZLD7UATC1MYRNJD8H2NH4KU" localSheetId="7" hidden="1">#REF!</definedName>
    <definedName name="BExKNZLD7UATC1MYRNJD8H2NH4KU" localSheetId="6" hidden="1">#REF!</definedName>
    <definedName name="BExKNZLD7UATC1MYRNJD8H2NH4KU" localSheetId="3" hidden="1">#REF!</definedName>
    <definedName name="BExKNZLD7UATC1MYRNJD8H2NH4KU" localSheetId="1" hidden="1">#REF!</definedName>
    <definedName name="BExKNZLD7UATC1MYRNJD8H2NH4KU" hidden="1">#REF!</definedName>
    <definedName name="BExKNZQUKQQG2Y97R74G4O4BJP1L" localSheetId="16" hidden="1">#REF!</definedName>
    <definedName name="BExKNZQUKQQG2Y97R74G4O4BJP1L" localSheetId="15" hidden="1">#REF!</definedName>
    <definedName name="BExKNZQUKQQG2Y97R74G4O4BJP1L" localSheetId="14" hidden="1">#REF!</definedName>
    <definedName name="BExKNZQUKQQG2Y97R74G4O4BJP1L" localSheetId="13" hidden="1">#REF!</definedName>
    <definedName name="BExKNZQUKQQG2Y97R74G4O4BJP1L" localSheetId="12" hidden="1">#REF!</definedName>
    <definedName name="BExKNZQUKQQG2Y97R74G4O4BJP1L" localSheetId="11" hidden="1">#REF!</definedName>
    <definedName name="BExKNZQUKQQG2Y97R74G4O4BJP1L" localSheetId="10" hidden="1">#REF!</definedName>
    <definedName name="BExKNZQUKQQG2Y97R74G4O4BJP1L" localSheetId="9" hidden="1">#REF!</definedName>
    <definedName name="BExKNZQUKQQG2Y97R74G4O4BJP1L" localSheetId="8" hidden="1">#REF!</definedName>
    <definedName name="BExKNZQUKQQG2Y97R74G4O4BJP1L" localSheetId="7" hidden="1">#REF!</definedName>
    <definedName name="BExKNZQUKQQG2Y97R74G4O4BJP1L" localSheetId="6" hidden="1">#REF!</definedName>
    <definedName name="BExKNZQUKQQG2Y97R74G4O4BJP1L" localSheetId="3" hidden="1">#REF!</definedName>
    <definedName name="BExKNZQUKQQG2Y97R74G4O4BJP1L" localSheetId="1" hidden="1">#REF!</definedName>
    <definedName name="BExKNZQUKQQG2Y97R74G4O4BJP1L" hidden="1">#REF!</definedName>
    <definedName name="BExKO06X0EAD3ABEG1E8PWLDWHBA" localSheetId="16" hidden="1">#REF!</definedName>
    <definedName name="BExKO06X0EAD3ABEG1E8PWLDWHBA" localSheetId="15" hidden="1">#REF!</definedName>
    <definedName name="BExKO06X0EAD3ABEG1E8PWLDWHBA" localSheetId="14" hidden="1">#REF!</definedName>
    <definedName name="BExKO06X0EAD3ABEG1E8PWLDWHBA" localSheetId="13" hidden="1">#REF!</definedName>
    <definedName name="BExKO06X0EAD3ABEG1E8PWLDWHBA" localSheetId="12" hidden="1">#REF!</definedName>
    <definedName name="BExKO06X0EAD3ABEG1E8PWLDWHBA" localSheetId="11" hidden="1">#REF!</definedName>
    <definedName name="BExKO06X0EAD3ABEG1E8PWLDWHBA" localSheetId="10" hidden="1">#REF!</definedName>
    <definedName name="BExKO06X0EAD3ABEG1E8PWLDWHBA" localSheetId="9" hidden="1">#REF!</definedName>
    <definedName name="BExKO06X0EAD3ABEG1E8PWLDWHBA" localSheetId="8" hidden="1">#REF!</definedName>
    <definedName name="BExKO06X0EAD3ABEG1E8PWLDWHBA" localSheetId="7" hidden="1">#REF!</definedName>
    <definedName name="BExKO06X0EAD3ABEG1E8PWLDWHBA" localSheetId="6" hidden="1">#REF!</definedName>
    <definedName name="BExKO06X0EAD3ABEG1E8PWLDWHBA" localSheetId="3" hidden="1">#REF!</definedName>
    <definedName name="BExKO06X0EAD3ABEG1E8PWLDWHBA" localSheetId="1" hidden="1">#REF!</definedName>
    <definedName name="BExKO06X0EAD3ABEG1E8PWLDWHBA" hidden="1">#REF!</definedName>
    <definedName name="BExKO2AHHSGNI1AZOIOW21KPXKPE" localSheetId="16" hidden="1">#REF!</definedName>
    <definedName name="BExKO2AHHSGNI1AZOIOW21KPXKPE" localSheetId="15" hidden="1">#REF!</definedName>
    <definedName name="BExKO2AHHSGNI1AZOIOW21KPXKPE" localSheetId="14" hidden="1">#REF!</definedName>
    <definedName name="BExKO2AHHSGNI1AZOIOW21KPXKPE" localSheetId="13" hidden="1">#REF!</definedName>
    <definedName name="BExKO2AHHSGNI1AZOIOW21KPXKPE" localSheetId="12" hidden="1">#REF!</definedName>
    <definedName name="BExKO2AHHSGNI1AZOIOW21KPXKPE" localSheetId="11" hidden="1">#REF!</definedName>
    <definedName name="BExKO2AHHSGNI1AZOIOW21KPXKPE" localSheetId="10" hidden="1">#REF!</definedName>
    <definedName name="BExKO2AHHSGNI1AZOIOW21KPXKPE" localSheetId="9" hidden="1">#REF!</definedName>
    <definedName name="BExKO2AHHSGNI1AZOIOW21KPXKPE" localSheetId="8" hidden="1">#REF!</definedName>
    <definedName name="BExKO2AHHSGNI1AZOIOW21KPXKPE" localSheetId="7" hidden="1">#REF!</definedName>
    <definedName name="BExKO2AHHSGNI1AZOIOW21KPXKPE" localSheetId="6" hidden="1">#REF!</definedName>
    <definedName name="BExKO2AHHSGNI1AZOIOW21KPXKPE" localSheetId="3" hidden="1">#REF!</definedName>
    <definedName name="BExKO2AHHSGNI1AZOIOW21KPXKPE" localSheetId="1" hidden="1">#REF!</definedName>
    <definedName name="BExKO2AHHSGNI1AZOIOW21KPXKPE" hidden="1">#REF!</definedName>
    <definedName name="BExKO2FXWJWC5IZLDN8JHYILQJ2N" localSheetId="16" hidden="1">#REF!</definedName>
    <definedName name="BExKO2FXWJWC5IZLDN8JHYILQJ2N" localSheetId="15" hidden="1">#REF!</definedName>
    <definedName name="BExKO2FXWJWC5IZLDN8JHYILQJ2N" localSheetId="14" hidden="1">#REF!</definedName>
    <definedName name="BExKO2FXWJWC5IZLDN8JHYILQJ2N" localSheetId="13" hidden="1">#REF!</definedName>
    <definedName name="BExKO2FXWJWC5IZLDN8JHYILQJ2N" localSheetId="12" hidden="1">#REF!</definedName>
    <definedName name="BExKO2FXWJWC5IZLDN8JHYILQJ2N" localSheetId="11" hidden="1">#REF!</definedName>
    <definedName name="BExKO2FXWJWC5IZLDN8JHYILQJ2N" localSheetId="10" hidden="1">#REF!</definedName>
    <definedName name="BExKO2FXWJWC5IZLDN8JHYILQJ2N" localSheetId="9" hidden="1">#REF!</definedName>
    <definedName name="BExKO2FXWJWC5IZLDN8JHYILQJ2N" localSheetId="8" hidden="1">#REF!</definedName>
    <definedName name="BExKO2FXWJWC5IZLDN8JHYILQJ2N" localSheetId="7" hidden="1">#REF!</definedName>
    <definedName name="BExKO2FXWJWC5IZLDN8JHYILQJ2N" localSheetId="6" hidden="1">#REF!</definedName>
    <definedName name="BExKO2FXWJWC5IZLDN8JHYILQJ2N" localSheetId="3" hidden="1">#REF!</definedName>
    <definedName name="BExKO2FXWJWC5IZLDN8JHYILQJ2N" localSheetId="1" hidden="1">#REF!</definedName>
    <definedName name="BExKO2FXWJWC5IZLDN8JHYILQJ2N" hidden="1">#REF!</definedName>
    <definedName name="BExKO438WZ8FKOU00NURGFMOYXWN" localSheetId="16" hidden="1">#REF!</definedName>
    <definedName name="BExKO438WZ8FKOU00NURGFMOYXWN" localSheetId="15" hidden="1">#REF!</definedName>
    <definedName name="BExKO438WZ8FKOU00NURGFMOYXWN" localSheetId="14" hidden="1">#REF!</definedName>
    <definedName name="BExKO438WZ8FKOU00NURGFMOYXWN" localSheetId="13" hidden="1">#REF!</definedName>
    <definedName name="BExKO438WZ8FKOU00NURGFMOYXWN" localSheetId="12" hidden="1">#REF!</definedName>
    <definedName name="BExKO438WZ8FKOU00NURGFMOYXWN" localSheetId="11" hidden="1">#REF!</definedName>
    <definedName name="BExKO438WZ8FKOU00NURGFMOYXWN" localSheetId="10" hidden="1">#REF!</definedName>
    <definedName name="BExKO438WZ8FKOU00NURGFMOYXWN" localSheetId="9" hidden="1">#REF!</definedName>
    <definedName name="BExKO438WZ8FKOU00NURGFMOYXWN" localSheetId="8" hidden="1">#REF!</definedName>
    <definedName name="BExKO438WZ8FKOU00NURGFMOYXWN" localSheetId="7" hidden="1">#REF!</definedName>
    <definedName name="BExKO438WZ8FKOU00NURGFMOYXWN" localSheetId="6" hidden="1">#REF!</definedName>
    <definedName name="BExKO438WZ8FKOU00NURGFMOYXWN" localSheetId="3" hidden="1">#REF!</definedName>
    <definedName name="BExKO438WZ8FKOU00NURGFMOYXWN" localSheetId="1" hidden="1">#REF!</definedName>
    <definedName name="BExKO438WZ8FKOU00NURGFMOYXWN" hidden="1">#REF!</definedName>
    <definedName name="BExKO551EZ73M80UFHBQE7BQVU4L" localSheetId="16" hidden="1">#REF!</definedName>
    <definedName name="BExKO551EZ73M80UFHBQE7BQVU4L" localSheetId="15" hidden="1">#REF!</definedName>
    <definedName name="BExKO551EZ73M80UFHBQE7BQVU4L" localSheetId="14" hidden="1">#REF!</definedName>
    <definedName name="BExKO551EZ73M80UFHBQE7BQVU4L" localSheetId="13" hidden="1">#REF!</definedName>
    <definedName name="BExKO551EZ73M80UFHBQE7BQVU4L" localSheetId="12" hidden="1">#REF!</definedName>
    <definedName name="BExKO551EZ73M80UFHBQE7BQVU4L" localSheetId="11" hidden="1">#REF!</definedName>
    <definedName name="BExKO551EZ73M80UFHBQE7BQVU4L" localSheetId="10" hidden="1">#REF!</definedName>
    <definedName name="BExKO551EZ73M80UFHBQE7BQVU4L" localSheetId="9" hidden="1">#REF!</definedName>
    <definedName name="BExKO551EZ73M80UFHBQE7BQVU4L" localSheetId="8" hidden="1">#REF!</definedName>
    <definedName name="BExKO551EZ73M80UFHBQE7BQVU4L" localSheetId="7" hidden="1">#REF!</definedName>
    <definedName name="BExKO551EZ73M80UFHBQE7BQVU4L" localSheetId="6" hidden="1">#REF!</definedName>
    <definedName name="BExKO551EZ73M80UFHBQE7BQVU4L" localSheetId="3" hidden="1">#REF!</definedName>
    <definedName name="BExKO551EZ73M80UFHBQE7BQVU4L" localSheetId="1" hidden="1">#REF!</definedName>
    <definedName name="BExKO551EZ73M80UFHBQE7BQVU4L" hidden="1">#REF!</definedName>
    <definedName name="BExKOBA4VTRV9YG31IM1PDDO3J9M" localSheetId="16" hidden="1">#REF!</definedName>
    <definedName name="BExKOBA4VTRV9YG31IM1PDDO3J9M" localSheetId="15" hidden="1">#REF!</definedName>
    <definedName name="BExKOBA4VTRV9YG31IM1PDDO3J9M" localSheetId="14" hidden="1">#REF!</definedName>
    <definedName name="BExKOBA4VTRV9YG31IM1PDDO3J9M" localSheetId="13" hidden="1">#REF!</definedName>
    <definedName name="BExKOBA4VTRV9YG31IM1PDDO3J9M" localSheetId="12" hidden="1">#REF!</definedName>
    <definedName name="BExKOBA4VTRV9YG31IM1PDDO3J9M" localSheetId="11" hidden="1">#REF!</definedName>
    <definedName name="BExKOBA4VTRV9YG31IM1PDDO3J9M" localSheetId="10" hidden="1">#REF!</definedName>
    <definedName name="BExKOBA4VTRV9YG31IM1PDDO3J9M" localSheetId="9" hidden="1">#REF!</definedName>
    <definedName name="BExKOBA4VTRV9YG31IM1PDDO3J9M" localSheetId="8" hidden="1">#REF!</definedName>
    <definedName name="BExKOBA4VTRV9YG31IM1PDDO3J9M" localSheetId="7" hidden="1">#REF!</definedName>
    <definedName name="BExKOBA4VTRV9YG31IM1PDDO3J9M" localSheetId="6" hidden="1">#REF!</definedName>
    <definedName name="BExKOBA4VTRV9YG31IM1PDDO3J9M" localSheetId="3" hidden="1">#REF!</definedName>
    <definedName name="BExKOBA4VTRV9YG31IM1PDDO3J9M" localSheetId="1" hidden="1">#REF!</definedName>
    <definedName name="BExKOBA4VTRV9YG31IM1PDDO3J9M" hidden="1">#REF!</definedName>
    <definedName name="BExKODIZGWW2EQD0FEYW6WK6XLCM" localSheetId="16" hidden="1">#REF!</definedName>
    <definedName name="BExKODIZGWW2EQD0FEYW6WK6XLCM" localSheetId="15" hidden="1">#REF!</definedName>
    <definedName name="BExKODIZGWW2EQD0FEYW6WK6XLCM" localSheetId="14" hidden="1">#REF!</definedName>
    <definedName name="BExKODIZGWW2EQD0FEYW6WK6XLCM" localSheetId="13" hidden="1">#REF!</definedName>
    <definedName name="BExKODIZGWW2EQD0FEYW6WK6XLCM" localSheetId="12" hidden="1">#REF!</definedName>
    <definedName name="BExKODIZGWW2EQD0FEYW6WK6XLCM" localSheetId="11" hidden="1">#REF!</definedName>
    <definedName name="BExKODIZGWW2EQD0FEYW6WK6XLCM" localSheetId="10" hidden="1">#REF!</definedName>
    <definedName name="BExKODIZGWW2EQD0FEYW6WK6XLCM" localSheetId="9" hidden="1">#REF!</definedName>
    <definedName name="BExKODIZGWW2EQD0FEYW6WK6XLCM" localSheetId="8" hidden="1">#REF!</definedName>
    <definedName name="BExKODIZGWW2EQD0FEYW6WK6XLCM" localSheetId="7" hidden="1">#REF!</definedName>
    <definedName name="BExKODIZGWW2EQD0FEYW6WK6XLCM" localSheetId="6" hidden="1">#REF!</definedName>
    <definedName name="BExKODIZGWW2EQD0FEYW6WK6XLCM" localSheetId="3" hidden="1">#REF!</definedName>
    <definedName name="BExKODIZGWW2EQD0FEYW6WK6XLCM" localSheetId="1" hidden="1">#REF!</definedName>
    <definedName name="BExKODIZGWW2EQD0FEYW6WK6XLCM" hidden="1">#REF!</definedName>
    <definedName name="BExKOPO2HPWVQGAKW8LOZMPIDEFG" localSheetId="16" hidden="1">#REF!</definedName>
    <definedName name="BExKOPO2HPWVQGAKW8LOZMPIDEFG" localSheetId="15" hidden="1">#REF!</definedName>
    <definedName name="BExKOPO2HPWVQGAKW8LOZMPIDEFG" localSheetId="14" hidden="1">#REF!</definedName>
    <definedName name="BExKOPO2HPWVQGAKW8LOZMPIDEFG" localSheetId="13" hidden="1">#REF!</definedName>
    <definedName name="BExKOPO2HPWVQGAKW8LOZMPIDEFG" localSheetId="12" hidden="1">#REF!</definedName>
    <definedName name="BExKOPO2HPWVQGAKW8LOZMPIDEFG" localSheetId="11" hidden="1">#REF!</definedName>
    <definedName name="BExKOPO2HPWVQGAKW8LOZMPIDEFG" localSheetId="10" hidden="1">#REF!</definedName>
    <definedName name="BExKOPO2HPWVQGAKW8LOZMPIDEFG" localSheetId="9" hidden="1">#REF!</definedName>
    <definedName name="BExKOPO2HPWVQGAKW8LOZMPIDEFG" localSheetId="8" hidden="1">#REF!</definedName>
    <definedName name="BExKOPO2HPWVQGAKW8LOZMPIDEFG" localSheetId="7" hidden="1">#REF!</definedName>
    <definedName name="BExKOPO2HPWVQGAKW8LOZMPIDEFG" localSheetId="6" hidden="1">#REF!</definedName>
    <definedName name="BExKOPO2HPWVQGAKW8LOZMPIDEFG" localSheetId="3" hidden="1">#REF!</definedName>
    <definedName name="BExKOPO2HPWVQGAKW8LOZMPIDEFG" localSheetId="1" hidden="1">#REF!</definedName>
    <definedName name="BExKOPO2HPWVQGAKW8LOZMPIDEFG" hidden="1">#REF!</definedName>
    <definedName name="BExKP7SRQ3MN5BDYXV2XMBQNUH23" localSheetId="16" hidden="1">#REF!</definedName>
    <definedName name="BExKP7SRQ3MN5BDYXV2XMBQNUH23" localSheetId="15" hidden="1">#REF!</definedName>
    <definedName name="BExKP7SRQ3MN5BDYXV2XMBQNUH23" localSheetId="14" hidden="1">#REF!</definedName>
    <definedName name="BExKP7SRQ3MN5BDYXV2XMBQNUH23" localSheetId="13" hidden="1">#REF!</definedName>
    <definedName name="BExKP7SRQ3MN5BDYXV2XMBQNUH23" localSheetId="12" hidden="1">#REF!</definedName>
    <definedName name="BExKP7SRQ3MN5BDYXV2XMBQNUH23" localSheetId="11" hidden="1">#REF!</definedName>
    <definedName name="BExKP7SRQ3MN5BDYXV2XMBQNUH23" localSheetId="10" hidden="1">#REF!</definedName>
    <definedName name="BExKP7SRQ3MN5BDYXV2XMBQNUH23" localSheetId="9" hidden="1">#REF!</definedName>
    <definedName name="BExKP7SRQ3MN5BDYXV2XMBQNUH23" localSheetId="8" hidden="1">#REF!</definedName>
    <definedName name="BExKP7SRQ3MN5BDYXV2XMBQNUH23" localSheetId="7" hidden="1">#REF!</definedName>
    <definedName name="BExKP7SRQ3MN5BDYXV2XMBQNUH23" localSheetId="6" hidden="1">#REF!</definedName>
    <definedName name="BExKP7SRQ3MN5BDYXV2XMBQNUH23" localSheetId="3" hidden="1">#REF!</definedName>
    <definedName name="BExKP7SRQ3MN5BDYXV2XMBQNUH23" localSheetId="1" hidden="1">#REF!</definedName>
    <definedName name="BExKP7SRQ3MN5BDYXV2XMBQNUH23" hidden="1">#REF!</definedName>
    <definedName name="BExKPEZP0QTKOTLIMMIFSVTHQEEK" localSheetId="16" hidden="1">#REF!</definedName>
    <definedName name="BExKPEZP0QTKOTLIMMIFSVTHQEEK" localSheetId="15" hidden="1">#REF!</definedName>
    <definedName name="BExKPEZP0QTKOTLIMMIFSVTHQEEK" localSheetId="14" hidden="1">#REF!</definedName>
    <definedName name="BExKPEZP0QTKOTLIMMIFSVTHQEEK" localSheetId="13" hidden="1">#REF!</definedName>
    <definedName name="BExKPEZP0QTKOTLIMMIFSVTHQEEK" localSheetId="12" hidden="1">#REF!</definedName>
    <definedName name="BExKPEZP0QTKOTLIMMIFSVTHQEEK" localSheetId="11" hidden="1">#REF!</definedName>
    <definedName name="BExKPEZP0QTKOTLIMMIFSVTHQEEK" localSheetId="10" hidden="1">#REF!</definedName>
    <definedName name="BExKPEZP0QTKOTLIMMIFSVTHQEEK" localSheetId="9" hidden="1">#REF!</definedName>
    <definedName name="BExKPEZP0QTKOTLIMMIFSVTHQEEK" localSheetId="8" hidden="1">#REF!</definedName>
    <definedName name="BExKPEZP0QTKOTLIMMIFSVTHQEEK" localSheetId="7" hidden="1">#REF!</definedName>
    <definedName name="BExKPEZP0QTKOTLIMMIFSVTHQEEK" localSheetId="6" hidden="1">#REF!</definedName>
    <definedName name="BExKPEZP0QTKOTLIMMIFSVTHQEEK" localSheetId="3" hidden="1">#REF!</definedName>
    <definedName name="BExKPEZP0QTKOTLIMMIFSVTHQEEK" localSheetId="1" hidden="1">#REF!</definedName>
    <definedName name="BExKPEZP0QTKOTLIMMIFSVTHQEEK" hidden="1">#REF!</definedName>
    <definedName name="BExKPFFSVTL757PNITV8R9RN4452" localSheetId="16" hidden="1">#REF!</definedName>
    <definedName name="BExKPFFSVTL757PNITV8R9RN4452" localSheetId="15" hidden="1">#REF!</definedName>
    <definedName name="BExKPFFSVTL757PNITV8R9RN4452" localSheetId="14" hidden="1">#REF!</definedName>
    <definedName name="BExKPFFSVTL757PNITV8R9RN4452" localSheetId="13" hidden="1">#REF!</definedName>
    <definedName name="BExKPFFSVTL757PNITV8R9RN4452" localSheetId="12" hidden="1">#REF!</definedName>
    <definedName name="BExKPFFSVTL757PNITV8R9RN4452" localSheetId="11" hidden="1">#REF!</definedName>
    <definedName name="BExKPFFSVTL757PNITV8R9RN4452" localSheetId="10" hidden="1">#REF!</definedName>
    <definedName name="BExKPFFSVTL757PNITV8R9RN4452" localSheetId="9" hidden="1">#REF!</definedName>
    <definedName name="BExKPFFSVTL757PNITV8R9RN4452" localSheetId="8" hidden="1">#REF!</definedName>
    <definedName name="BExKPFFSVTL757PNITV8R9RN4452" localSheetId="7" hidden="1">#REF!</definedName>
    <definedName name="BExKPFFSVTL757PNITV8R9RN4452" localSheetId="6" hidden="1">#REF!</definedName>
    <definedName name="BExKPFFSVTL757PNITV8R9RN4452" localSheetId="3" hidden="1">#REF!</definedName>
    <definedName name="BExKPFFSVTL757PNITV8R9RN4452" localSheetId="1" hidden="1">#REF!</definedName>
    <definedName name="BExKPFFSVTL757PNITV8R9RN4452" hidden="1">#REF!</definedName>
    <definedName name="BExKPIL5ZWOXQAENH3VP3ZHA2N7N" localSheetId="16" hidden="1">#REF!</definedName>
    <definedName name="BExKPIL5ZWOXQAENH3VP3ZHA2N7N" localSheetId="15" hidden="1">#REF!</definedName>
    <definedName name="BExKPIL5ZWOXQAENH3VP3ZHA2N7N" localSheetId="14" hidden="1">#REF!</definedName>
    <definedName name="BExKPIL5ZWOXQAENH3VP3ZHA2N7N" localSheetId="13" hidden="1">#REF!</definedName>
    <definedName name="BExKPIL5ZWOXQAENH3VP3ZHA2N7N" localSheetId="12" hidden="1">#REF!</definedName>
    <definedName name="BExKPIL5ZWOXQAENH3VP3ZHA2N7N" localSheetId="11" hidden="1">#REF!</definedName>
    <definedName name="BExKPIL5ZWOXQAENH3VP3ZHA2N7N" localSheetId="10" hidden="1">#REF!</definedName>
    <definedName name="BExKPIL5ZWOXQAENH3VP3ZHA2N7N" localSheetId="9" hidden="1">#REF!</definedName>
    <definedName name="BExKPIL5ZWOXQAENH3VP3ZHA2N7N" localSheetId="8" hidden="1">#REF!</definedName>
    <definedName name="BExKPIL5ZWOXQAENH3VP3ZHA2N7N" localSheetId="7" hidden="1">#REF!</definedName>
    <definedName name="BExKPIL5ZWOXQAENH3VP3ZHA2N7N" localSheetId="6" hidden="1">#REF!</definedName>
    <definedName name="BExKPIL5ZWOXQAENH3VP3ZHA2N7N" localSheetId="3" hidden="1">#REF!</definedName>
    <definedName name="BExKPIL5ZWOXQAENH3VP3ZHA2N7N" localSheetId="1" hidden="1">#REF!</definedName>
    <definedName name="BExKPIL5ZWOXQAENH3VP3ZHA2N7N" hidden="1">#REF!</definedName>
    <definedName name="BExKPJHKPVROP9QX9BMBZMU2HEZ1" localSheetId="16" hidden="1">#REF!</definedName>
    <definedName name="BExKPJHKPVROP9QX9BMBZMU2HEZ1" localSheetId="15" hidden="1">#REF!</definedName>
    <definedName name="BExKPJHKPVROP9QX9BMBZMU2HEZ1" localSheetId="14" hidden="1">#REF!</definedName>
    <definedName name="BExKPJHKPVROP9QX9BMBZMU2HEZ1" localSheetId="13" hidden="1">#REF!</definedName>
    <definedName name="BExKPJHKPVROP9QX9BMBZMU2HEZ1" localSheetId="12" hidden="1">#REF!</definedName>
    <definedName name="BExKPJHKPVROP9QX9BMBZMU2HEZ1" localSheetId="11" hidden="1">#REF!</definedName>
    <definedName name="BExKPJHKPVROP9QX9BMBZMU2HEZ1" localSheetId="10" hidden="1">#REF!</definedName>
    <definedName name="BExKPJHKPVROP9QX9BMBZMU2HEZ1" localSheetId="9" hidden="1">#REF!</definedName>
    <definedName name="BExKPJHKPVROP9QX9BMBZMU2HEZ1" localSheetId="8" hidden="1">#REF!</definedName>
    <definedName name="BExKPJHKPVROP9QX9BMBZMU2HEZ1" localSheetId="7" hidden="1">#REF!</definedName>
    <definedName name="BExKPJHKPVROP9QX9BMBZMU2HEZ1" localSheetId="6" hidden="1">#REF!</definedName>
    <definedName name="BExKPJHKPVROP9QX9BMBZMU2HEZ1" localSheetId="3" hidden="1">#REF!</definedName>
    <definedName name="BExKPJHKPVROP9QX9BMBZMU2HEZ1" localSheetId="1" hidden="1">#REF!</definedName>
    <definedName name="BExKPJHKPVROP9QX9BMBZMU2HEZ1" hidden="1">#REF!</definedName>
    <definedName name="BExKPLQJX0HJ8OTXBXH9IC9J2V0W" localSheetId="16" hidden="1">#REF!</definedName>
    <definedName name="BExKPLQJX0HJ8OTXBXH9IC9J2V0W" localSheetId="15" hidden="1">#REF!</definedName>
    <definedName name="BExKPLQJX0HJ8OTXBXH9IC9J2V0W" localSheetId="14" hidden="1">#REF!</definedName>
    <definedName name="BExKPLQJX0HJ8OTXBXH9IC9J2V0W" localSheetId="13" hidden="1">#REF!</definedName>
    <definedName name="BExKPLQJX0HJ8OTXBXH9IC9J2V0W" localSheetId="12" hidden="1">#REF!</definedName>
    <definedName name="BExKPLQJX0HJ8OTXBXH9IC9J2V0W" localSheetId="11" hidden="1">#REF!</definedName>
    <definedName name="BExKPLQJX0HJ8OTXBXH9IC9J2V0W" localSheetId="10" hidden="1">#REF!</definedName>
    <definedName name="BExKPLQJX0HJ8OTXBXH9IC9J2V0W" localSheetId="9" hidden="1">#REF!</definedName>
    <definedName name="BExKPLQJX0HJ8OTXBXH9IC9J2V0W" localSheetId="8" hidden="1">#REF!</definedName>
    <definedName name="BExKPLQJX0HJ8OTXBXH9IC9J2V0W" localSheetId="7" hidden="1">#REF!</definedName>
    <definedName name="BExKPLQJX0HJ8OTXBXH9IC9J2V0W" localSheetId="6" hidden="1">#REF!</definedName>
    <definedName name="BExKPLQJX0HJ8OTXBXH9IC9J2V0W" localSheetId="3" hidden="1">#REF!</definedName>
    <definedName name="BExKPLQJX0HJ8OTXBXH9IC9J2V0W" localSheetId="1" hidden="1">#REF!</definedName>
    <definedName name="BExKPLQJX0HJ8OTXBXH9IC9J2V0W" hidden="1">#REF!</definedName>
    <definedName name="BExKPN8C7GN36ZJZHLOB74LU6KT0" localSheetId="16" hidden="1">#REF!</definedName>
    <definedName name="BExKPN8C7GN36ZJZHLOB74LU6KT0" localSheetId="15" hidden="1">#REF!</definedName>
    <definedName name="BExKPN8C7GN36ZJZHLOB74LU6KT0" localSheetId="14" hidden="1">#REF!</definedName>
    <definedName name="BExKPN8C7GN36ZJZHLOB74LU6KT0" localSheetId="13" hidden="1">#REF!</definedName>
    <definedName name="BExKPN8C7GN36ZJZHLOB74LU6KT0" localSheetId="12" hidden="1">#REF!</definedName>
    <definedName name="BExKPN8C7GN36ZJZHLOB74LU6KT0" localSheetId="11" hidden="1">#REF!</definedName>
    <definedName name="BExKPN8C7GN36ZJZHLOB74LU6KT0" localSheetId="10" hidden="1">#REF!</definedName>
    <definedName name="BExKPN8C7GN36ZJZHLOB74LU6KT0" localSheetId="9" hidden="1">#REF!</definedName>
    <definedName name="BExKPN8C7GN36ZJZHLOB74LU6KT0" localSheetId="8" hidden="1">#REF!</definedName>
    <definedName name="BExKPN8C7GN36ZJZHLOB74LU6KT0" localSheetId="7" hidden="1">#REF!</definedName>
    <definedName name="BExKPN8C7GN36ZJZHLOB74LU6KT0" localSheetId="6" hidden="1">#REF!</definedName>
    <definedName name="BExKPN8C7GN36ZJZHLOB74LU6KT0" localSheetId="3" hidden="1">#REF!</definedName>
    <definedName name="BExKPN8C7GN36ZJZHLOB74LU6KT0" localSheetId="1" hidden="1">#REF!</definedName>
    <definedName name="BExKPN8C7GN36ZJZHLOB74LU6KT0" hidden="1">#REF!</definedName>
    <definedName name="BExKPX9VZ1J5021Q98K60HMPJU58" localSheetId="16" hidden="1">#REF!</definedName>
    <definedName name="BExKPX9VZ1J5021Q98K60HMPJU58" localSheetId="15" hidden="1">#REF!</definedName>
    <definedName name="BExKPX9VZ1J5021Q98K60HMPJU58" localSheetId="14" hidden="1">#REF!</definedName>
    <definedName name="BExKPX9VZ1J5021Q98K60HMPJU58" localSheetId="13" hidden="1">#REF!</definedName>
    <definedName name="BExKPX9VZ1J5021Q98K60HMPJU58" localSheetId="12" hidden="1">#REF!</definedName>
    <definedName name="BExKPX9VZ1J5021Q98K60HMPJU58" localSheetId="11" hidden="1">#REF!</definedName>
    <definedName name="BExKPX9VZ1J5021Q98K60HMPJU58" localSheetId="10" hidden="1">#REF!</definedName>
    <definedName name="BExKPX9VZ1J5021Q98K60HMPJU58" localSheetId="9" hidden="1">#REF!</definedName>
    <definedName name="BExKPX9VZ1J5021Q98K60HMPJU58" localSheetId="8" hidden="1">#REF!</definedName>
    <definedName name="BExKPX9VZ1J5021Q98K60HMPJU58" localSheetId="7" hidden="1">#REF!</definedName>
    <definedName name="BExKPX9VZ1J5021Q98K60HMPJU58" localSheetId="6" hidden="1">#REF!</definedName>
    <definedName name="BExKPX9VZ1J5021Q98K60HMPJU58" localSheetId="3" hidden="1">#REF!</definedName>
    <definedName name="BExKPX9VZ1J5021Q98K60HMPJU58" localSheetId="1" hidden="1">#REF!</definedName>
    <definedName name="BExKPX9VZ1J5021Q98K60HMPJU58" hidden="1">#REF!</definedName>
    <definedName name="BExKQGGEP203MUWSJVORTY7RFOFT" localSheetId="16" hidden="1">#REF!</definedName>
    <definedName name="BExKQGGEP203MUWSJVORTY7RFOFT" localSheetId="15" hidden="1">#REF!</definedName>
    <definedName name="BExKQGGEP203MUWSJVORTY7RFOFT" localSheetId="14" hidden="1">#REF!</definedName>
    <definedName name="BExKQGGEP203MUWSJVORTY7RFOFT" localSheetId="13" hidden="1">#REF!</definedName>
    <definedName name="BExKQGGEP203MUWSJVORTY7RFOFT" localSheetId="12" hidden="1">#REF!</definedName>
    <definedName name="BExKQGGEP203MUWSJVORTY7RFOFT" localSheetId="11" hidden="1">#REF!</definedName>
    <definedName name="BExKQGGEP203MUWSJVORTY7RFOFT" localSheetId="10" hidden="1">#REF!</definedName>
    <definedName name="BExKQGGEP203MUWSJVORTY7RFOFT" localSheetId="9" hidden="1">#REF!</definedName>
    <definedName name="BExKQGGEP203MUWSJVORTY7RFOFT" localSheetId="8" hidden="1">#REF!</definedName>
    <definedName name="BExKQGGEP203MUWSJVORTY7RFOFT" localSheetId="7" hidden="1">#REF!</definedName>
    <definedName name="BExKQGGEP203MUWSJVORTY7RFOFT" localSheetId="6" hidden="1">#REF!</definedName>
    <definedName name="BExKQGGEP203MUWSJVORTY7RFOFT" localSheetId="3" hidden="1">#REF!</definedName>
    <definedName name="BExKQGGEP203MUWSJVORTY7RFOFT" localSheetId="1" hidden="1">#REF!</definedName>
    <definedName name="BExKQGGEP203MUWSJVORTY7RFOFT" hidden="1">#REF!</definedName>
    <definedName name="BExKQJGAAWNM3NT19E9I0CQDBTU0" localSheetId="16" hidden="1">#REF!</definedName>
    <definedName name="BExKQJGAAWNM3NT19E9I0CQDBTU0" localSheetId="15" hidden="1">#REF!</definedName>
    <definedName name="BExKQJGAAWNM3NT19E9I0CQDBTU0" localSheetId="14" hidden="1">#REF!</definedName>
    <definedName name="BExKQJGAAWNM3NT19E9I0CQDBTU0" localSheetId="13" hidden="1">#REF!</definedName>
    <definedName name="BExKQJGAAWNM3NT19E9I0CQDBTU0" localSheetId="12" hidden="1">#REF!</definedName>
    <definedName name="BExKQJGAAWNM3NT19E9I0CQDBTU0" localSheetId="11" hidden="1">#REF!</definedName>
    <definedName name="BExKQJGAAWNM3NT19E9I0CQDBTU0" localSheetId="10" hidden="1">#REF!</definedName>
    <definedName name="BExKQJGAAWNM3NT19E9I0CQDBTU0" localSheetId="9" hidden="1">#REF!</definedName>
    <definedName name="BExKQJGAAWNM3NT19E9I0CQDBTU0" localSheetId="8" hidden="1">#REF!</definedName>
    <definedName name="BExKQJGAAWNM3NT19E9I0CQDBTU0" localSheetId="7" hidden="1">#REF!</definedName>
    <definedName name="BExKQJGAAWNM3NT19E9I0CQDBTU0" localSheetId="6" hidden="1">#REF!</definedName>
    <definedName name="BExKQJGAAWNM3NT19E9I0CQDBTU0" localSheetId="3" hidden="1">#REF!</definedName>
    <definedName name="BExKQJGAAWNM3NT19E9I0CQDBTU0" localSheetId="1" hidden="1">#REF!</definedName>
    <definedName name="BExKQJGAAWNM3NT19E9I0CQDBTU0" hidden="1">#REF!</definedName>
    <definedName name="BExKQM5GJ1ZN5REKFE7YVBQ0KXWF" localSheetId="16" hidden="1">#REF!</definedName>
    <definedName name="BExKQM5GJ1ZN5REKFE7YVBQ0KXWF" localSheetId="15" hidden="1">#REF!</definedName>
    <definedName name="BExKQM5GJ1ZN5REKFE7YVBQ0KXWF" localSheetId="14" hidden="1">#REF!</definedName>
    <definedName name="BExKQM5GJ1ZN5REKFE7YVBQ0KXWF" localSheetId="13" hidden="1">#REF!</definedName>
    <definedName name="BExKQM5GJ1ZN5REKFE7YVBQ0KXWF" localSheetId="12" hidden="1">#REF!</definedName>
    <definedName name="BExKQM5GJ1ZN5REKFE7YVBQ0KXWF" localSheetId="11" hidden="1">#REF!</definedName>
    <definedName name="BExKQM5GJ1ZN5REKFE7YVBQ0KXWF" localSheetId="10" hidden="1">#REF!</definedName>
    <definedName name="BExKQM5GJ1ZN5REKFE7YVBQ0KXWF" localSheetId="9" hidden="1">#REF!</definedName>
    <definedName name="BExKQM5GJ1ZN5REKFE7YVBQ0KXWF" localSheetId="8" hidden="1">#REF!</definedName>
    <definedName name="BExKQM5GJ1ZN5REKFE7YVBQ0KXWF" localSheetId="7" hidden="1">#REF!</definedName>
    <definedName name="BExKQM5GJ1ZN5REKFE7YVBQ0KXWF" localSheetId="6" hidden="1">#REF!</definedName>
    <definedName name="BExKQM5GJ1ZN5REKFE7YVBQ0KXWF" localSheetId="3" hidden="1">#REF!</definedName>
    <definedName name="BExKQM5GJ1ZN5REKFE7YVBQ0KXWF" localSheetId="1" hidden="1">#REF!</definedName>
    <definedName name="BExKQM5GJ1ZN5REKFE7YVBQ0KXWF" hidden="1">#REF!</definedName>
    <definedName name="BExKQQ71278061G7ZFYGPWOMOMY2" localSheetId="16" hidden="1">#REF!</definedName>
    <definedName name="BExKQQ71278061G7ZFYGPWOMOMY2" localSheetId="15" hidden="1">#REF!</definedName>
    <definedName name="BExKQQ71278061G7ZFYGPWOMOMY2" localSheetId="14" hidden="1">#REF!</definedName>
    <definedName name="BExKQQ71278061G7ZFYGPWOMOMY2" localSheetId="13" hidden="1">#REF!</definedName>
    <definedName name="BExKQQ71278061G7ZFYGPWOMOMY2" localSheetId="12" hidden="1">#REF!</definedName>
    <definedName name="BExKQQ71278061G7ZFYGPWOMOMY2" localSheetId="11" hidden="1">#REF!</definedName>
    <definedName name="BExKQQ71278061G7ZFYGPWOMOMY2" localSheetId="10" hidden="1">#REF!</definedName>
    <definedName name="BExKQQ71278061G7ZFYGPWOMOMY2" localSheetId="9" hidden="1">#REF!</definedName>
    <definedName name="BExKQQ71278061G7ZFYGPWOMOMY2" localSheetId="8" hidden="1">#REF!</definedName>
    <definedName name="BExKQQ71278061G7ZFYGPWOMOMY2" localSheetId="7" hidden="1">#REF!</definedName>
    <definedName name="BExKQQ71278061G7ZFYGPWOMOMY2" localSheetId="6" hidden="1">#REF!</definedName>
    <definedName name="BExKQQ71278061G7ZFYGPWOMOMY2" localSheetId="3" hidden="1">#REF!</definedName>
    <definedName name="BExKQQ71278061G7ZFYGPWOMOMY2" localSheetId="1" hidden="1">#REF!</definedName>
    <definedName name="BExKQQ71278061G7ZFYGPWOMOMY2" hidden="1">#REF!</definedName>
    <definedName name="BExKQTXRG3ECU8NT47UR7643LO5G" localSheetId="16" hidden="1">#REF!</definedName>
    <definedName name="BExKQTXRG3ECU8NT47UR7643LO5G" localSheetId="15" hidden="1">#REF!</definedName>
    <definedName name="BExKQTXRG3ECU8NT47UR7643LO5G" localSheetId="14" hidden="1">#REF!</definedName>
    <definedName name="BExKQTXRG3ECU8NT47UR7643LO5G" localSheetId="13" hidden="1">#REF!</definedName>
    <definedName name="BExKQTXRG3ECU8NT47UR7643LO5G" localSheetId="12" hidden="1">#REF!</definedName>
    <definedName name="BExKQTXRG3ECU8NT47UR7643LO5G" localSheetId="11" hidden="1">#REF!</definedName>
    <definedName name="BExKQTXRG3ECU8NT47UR7643LO5G" localSheetId="10" hidden="1">#REF!</definedName>
    <definedName name="BExKQTXRG3ECU8NT47UR7643LO5G" localSheetId="9" hidden="1">#REF!</definedName>
    <definedName name="BExKQTXRG3ECU8NT47UR7643LO5G" localSheetId="8" hidden="1">#REF!</definedName>
    <definedName name="BExKQTXRG3ECU8NT47UR7643LO5G" localSheetId="7" hidden="1">#REF!</definedName>
    <definedName name="BExKQTXRG3ECU8NT47UR7643LO5G" localSheetId="6" hidden="1">#REF!</definedName>
    <definedName name="BExKQTXRG3ECU8NT47UR7643LO5G" localSheetId="3" hidden="1">#REF!</definedName>
    <definedName name="BExKQTXRG3ECU8NT47UR7643LO5G" localSheetId="1" hidden="1">#REF!</definedName>
    <definedName name="BExKQTXRG3ECU8NT47UR7643LO5G" hidden="1">#REF!</definedName>
    <definedName name="BExKQVL7HPOIZ4FHANDFMVOJLEPR" localSheetId="16" hidden="1">#REF!</definedName>
    <definedName name="BExKQVL7HPOIZ4FHANDFMVOJLEPR" localSheetId="15" hidden="1">#REF!</definedName>
    <definedName name="BExKQVL7HPOIZ4FHANDFMVOJLEPR" localSheetId="14" hidden="1">#REF!</definedName>
    <definedName name="BExKQVL7HPOIZ4FHANDFMVOJLEPR" localSheetId="13" hidden="1">#REF!</definedName>
    <definedName name="BExKQVL7HPOIZ4FHANDFMVOJLEPR" localSheetId="12" hidden="1">#REF!</definedName>
    <definedName name="BExKQVL7HPOIZ4FHANDFMVOJLEPR" localSheetId="11" hidden="1">#REF!</definedName>
    <definedName name="BExKQVL7HPOIZ4FHANDFMVOJLEPR" localSheetId="10" hidden="1">#REF!</definedName>
    <definedName name="BExKQVL7HPOIZ4FHANDFMVOJLEPR" localSheetId="9" hidden="1">#REF!</definedName>
    <definedName name="BExKQVL7HPOIZ4FHANDFMVOJLEPR" localSheetId="8" hidden="1">#REF!</definedName>
    <definedName name="BExKQVL7HPOIZ4FHANDFMVOJLEPR" localSheetId="7" hidden="1">#REF!</definedName>
    <definedName name="BExKQVL7HPOIZ4FHANDFMVOJLEPR" localSheetId="6" hidden="1">#REF!</definedName>
    <definedName name="BExKQVL7HPOIZ4FHANDFMVOJLEPR" localSheetId="3" hidden="1">#REF!</definedName>
    <definedName name="BExKQVL7HPOIZ4FHANDFMVOJLEPR" localSheetId="1" hidden="1">#REF!</definedName>
    <definedName name="BExKQVL7HPOIZ4FHANDFMVOJLEPR" hidden="1">#REF!</definedName>
    <definedName name="BExKR3ZAJRYXZB4M7XZPK0I7E55W" localSheetId="16" hidden="1">#REF!</definedName>
    <definedName name="BExKR3ZAJRYXZB4M7XZPK0I7E55W" localSheetId="15" hidden="1">#REF!</definedName>
    <definedName name="BExKR3ZAJRYXZB4M7XZPK0I7E55W" localSheetId="14" hidden="1">#REF!</definedName>
    <definedName name="BExKR3ZAJRYXZB4M7XZPK0I7E55W" localSheetId="13" hidden="1">#REF!</definedName>
    <definedName name="BExKR3ZAJRYXZB4M7XZPK0I7E55W" localSheetId="12" hidden="1">#REF!</definedName>
    <definedName name="BExKR3ZAJRYXZB4M7XZPK0I7E55W" localSheetId="11" hidden="1">#REF!</definedName>
    <definedName name="BExKR3ZAJRYXZB4M7XZPK0I7E55W" localSheetId="10" hidden="1">#REF!</definedName>
    <definedName name="BExKR3ZAJRYXZB4M7XZPK0I7E55W" localSheetId="9" hidden="1">#REF!</definedName>
    <definedName name="BExKR3ZAJRYXZB4M7XZPK0I7E55W" localSheetId="8" hidden="1">#REF!</definedName>
    <definedName name="BExKR3ZAJRYXZB4M7XZPK0I7E55W" localSheetId="7" hidden="1">#REF!</definedName>
    <definedName name="BExKR3ZAJRYXZB4M7XZPK0I7E55W" localSheetId="6" hidden="1">#REF!</definedName>
    <definedName name="BExKR3ZAJRYXZB4M7XZPK0I7E55W" localSheetId="3" hidden="1">#REF!</definedName>
    <definedName name="BExKR3ZAJRYXZB4M7XZPK0I7E55W" localSheetId="1" hidden="1">#REF!</definedName>
    <definedName name="BExKR3ZAJRYXZB4M7XZPK0I7E55W" hidden="1">#REF!</definedName>
    <definedName name="BExKR8RZSEHW184G0Z56B4EGNU72" localSheetId="16" hidden="1">#REF!</definedName>
    <definedName name="BExKR8RZSEHW184G0Z56B4EGNU72" localSheetId="15" hidden="1">#REF!</definedName>
    <definedName name="BExKR8RZSEHW184G0Z56B4EGNU72" localSheetId="14" hidden="1">#REF!</definedName>
    <definedName name="BExKR8RZSEHW184G0Z56B4EGNU72" localSheetId="13" hidden="1">#REF!</definedName>
    <definedName name="BExKR8RZSEHW184G0Z56B4EGNU72" localSheetId="12" hidden="1">#REF!</definedName>
    <definedName name="BExKR8RZSEHW184G0Z56B4EGNU72" localSheetId="11" hidden="1">#REF!</definedName>
    <definedName name="BExKR8RZSEHW184G0Z56B4EGNU72" localSheetId="10" hidden="1">#REF!</definedName>
    <definedName name="BExKR8RZSEHW184G0Z56B4EGNU72" localSheetId="9" hidden="1">#REF!</definedName>
    <definedName name="BExKR8RZSEHW184G0Z56B4EGNU72" localSheetId="8" hidden="1">#REF!</definedName>
    <definedName name="BExKR8RZSEHW184G0Z56B4EGNU72" localSheetId="7" hidden="1">#REF!</definedName>
    <definedName name="BExKR8RZSEHW184G0Z56B4EGNU72" localSheetId="6" hidden="1">#REF!</definedName>
    <definedName name="BExKR8RZSEHW184G0Z56B4EGNU72" localSheetId="3" hidden="1">#REF!</definedName>
    <definedName name="BExKR8RZSEHW184G0Z56B4EGNU72" localSheetId="1" hidden="1">#REF!</definedName>
    <definedName name="BExKR8RZSEHW184G0Z56B4EGNU72" hidden="1">#REF!</definedName>
    <definedName name="BExKRHM60KUPM7RGAAFRSKX4TMS5" localSheetId="16" hidden="1">#REF!</definedName>
    <definedName name="BExKRHM60KUPM7RGAAFRSKX4TMS5" localSheetId="15" hidden="1">#REF!</definedName>
    <definedName name="BExKRHM60KUPM7RGAAFRSKX4TMS5" localSheetId="14" hidden="1">#REF!</definedName>
    <definedName name="BExKRHM60KUPM7RGAAFRSKX4TMS5" localSheetId="13" hidden="1">#REF!</definedName>
    <definedName name="BExKRHM60KUPM7RGAAFRSKX4TMS5" localSheetId="12" hidden="1">#REF!</definedName>
    <definedName name="BExKRHM60KUPM7RGAAFRSKX4TMS5" localSheetId="11" hidden="1">#REF!</definedName>
    <definedName name="BExKRHM60KUPM7RGAAFRSKX4TMS5" localSheetId="10" hidden="1">#REF!</definedName>
    <definedName name="BExKRHM60KUPM7RGAAFRSKX4TMS5" localSheetId="9" hidden="1">#REF!</definedName>
    <definedName name="BExKRHM60KUPM7RGAAFRSKX4TMS5" localSheetId="8" hidden="1">#REF!</definedName>
    <definedName name="BExKRHM60KUPM7RGAAFRSKX4TMS5" localSheetId="7" hidden="1">#REF!</definedName>
    <definedName name="BExKRHM60KUPM7RGAAFRSKX4TMS5" localSheetId="6" hidden="1">#REF!</definedName>
    <definedName name="BExKRHM60KUPM7RGAAFRSKX4TMS5" localSheetId="3" hidden="1">#REF!</definedName>
    <definedName name="BExKRHM60KUPM7RGAAFRSKX4TMS5" localSheetId="1" hidden="1">#REF!</definedName>
    <definedName name="BExKRHM60KUPM7RGAAFRSKX4TMS5" hidden="1">#REF!</definedName>
    <definedName name="BExKRQB2LX164R610N3VXJPD3C1W" localSheetId="16" hidden="1">#REF!</definedName>
    <definedName name="BExKRQB2LX164R610N3VXJPD3C1W" localSheetId="15" hidden="1">#REF!</definedName>
    <definedName name="BExKRQB2LX164R610N3VXJPD3C1W" localSheetId="14" hidden="1">#REF!</definedName>
    <definedName name="BExKRQB2LX164R610N3VXJPD3C1W" localSheetId="13" hidden="1">#REF!</definedName>
    <definedName name="BExKRQB2LX164R610N3VXJPD3C1W" localSheetId="12" hidden="1">#REF!</definedName>
    <definedName name="BExKRQB2LX164R610N3VXJPD3C1W" localSheetId="11" hidden="1">#REF!</definedName>
    <definedName name="BExKRQB2LX164R610N3VXJPD3C1W" localSheetId="10" hidden="1">#REF!</definedName>
    <definedName name="BExKRQB2LX164R610N3VXJPD3C1W" localSheetId="9" hidden="1">#REF!</definedName>
    <definedName name="BExKRQB2LX164R610N3VXJPD3C1W" localSheetId="8" hidden="1">#REF!</definedName>
    <definedName name="BExKRQB2LX164R610N3VXJPD3C1W" localSheetId="7" hidden="1">#REF!</definedName>
    <definedName name="BExKRQB2LX164R610N3VXJPD3C1W" localSheetId="6" hidden="1">#REF!</definedName>
    <definedName name="BExKRQB2LX164R610N3VXJPD3C1W" localSheetId="3" hidden="1">#REF!</definedName>
    <definedName name="BExKRQB2LX164R610N3VXJPD3C1W" localSheetId="1" hidden="1">#REF!</definedName>
    <definedName name="BExKRQB2LX164R610N3VXJPD3C1W" hidden="1">#REF!</definedName>
    <definedName name="BExKRVUSQ6PA7ZYQSTEQL3X7PB9P" localSheetId="16" hidden="1">#REF!</definedName>
    <definedName name="BExKRVUSQ6PA7ZYQSTEQL3X7PB9P" localSheetId="15" hidden="1">#REF!</definedName>
    <definedName name="BExKRVUSQ6PA7ZYQSTEQL3X7PB9P" localSheetId="14" hidden="1">#REF!</definedName>
    <definedName name="BExKRVUSQ6PA7ZYQSTEQL3X7PB9P" localSheetId="13" hidden="1">#REF!</definedName>
    <definedName name="BExKRVUSQ6PA7ZYQSTEQL3X7PB9P" localSheetId="12" hidden="1">#REF!</definedName>
    <definedName name="BExKRVUSQ6PA7ZYQSTEQL3X7PB9P" localSheetId="11" hidden="1">#REF!</definedName>
    <definedName name="BExKRVUSQ6PA7ZYQSTEQL3X7PB9P" localSheetId="10" hidden="1">#REF!</definedName>
    <definedName name="BExKRVUSQ6PA7ZYQSTEQL3X7PB9P" localSheetId="9" hidden="1">#REF!</definedName>
    <definedName name="BExKRVUSQ6PA7ZYQSTEQL3X7PB9P" localSheetId="8" hidden="1">#REF!</definedName>
    <definedName name="BExKRVUSQ6PA7ZYQSTEQL3X7PB9P" localSheetId="7" hidden="1">#REF!</definedName>
    <definedName name="BExKRVUSQ6PA7ZYQSTEQL3X7PB9P" localSheetId="6" hidden="1">#REF!</definedName>
    <definedName name="BExKRVUSQ6PA7ZYQSTEQL3X7PB9P" localSheetId="3" hidden="1">#REF!</definedName>
    <definedName name="BExKRVUSQ6PA7ZYQSTEQL3X7PB9P" localSheetId="1" hidden="1">#REF!</definedName>
    <definedName name="BExKRVUSQ6PA7ZYQSTEQL3X7PB9P" hidden="1">#REF!</definedName>
    <definedName name="BExKRY3KZ7F7RB2KH8HXSQ85IEQO" localSheetId="16" hidden="1">#REF!</definedName>
    <definedName name="BExKRY3KZ7F7RB2KH8HXSQ85IEQO" localSheetId="15" hidden="1">#REF!</definedName>
    <definedName name="BExKRY3KZ7F7RB2KH8HXSQ85IEQO" localSheetId="14" hidden="1">#REF!</definedName>
    <definedName name="BExKRY3KZ7F7RB2KH8HXSQ85IEQO" localSheetId="13" hidden="1">#REF!</definedName>
    <definedName name="BExKRY3KZ7F7RB2KH8HXSQ85IEQO" localSheetId="12" hidden="1">#REF!</definedName>
    <definedName name="BExKRY3KZ7F7RB2KH8HXSQ85IEQO" localSheetId="11" hidden="1">#REF!</definedName>
    <definedName name="BExKRY3KZ7F7RB2KH8HXSQ85IEQO" localSheetId="10" hidden="1">#REF!</definedName>
    <definedName name="BExKRY3KZ7F7RB2KH8HXSQ85IEQO" localSheetId="9" hidden="1">#REF!</definedName>
    <definedName name="BExKRY3KZ7F7RB2KH8HXSQ85IEQO" localSheetId="8" hidden="1">#REF!</definedName>
    <definedName name="BExKRY3KZ7F7RB2KH8HXSQ85IEQO" localSheetId="7" hidden="1">#REF!</definedName>
    <definedName name="BExKRY3KZ7F7RB2KH8HXSQ85IEQO" localSheetId="6" hidden="1">#REF!</definedName>
    <definedName name="BExKRY3KZ7F7RB2KH8HXSQ85IEQO" localSheetId="3" hidden="1">#REF!</definedName>
    <definedName name="BExKRY3KZ7F7RB2KH8HXSQ85IEQO" localSheetId="1" hidden="1">#REF!</definedName>
    <definedName name="BExKRY3KZ7F7RB2KH8HXSQ85IEQO" hidden="1">#REF!</definedName>
    <definedName name="BExKS91CCVW1YKNE1EQ4MCE1E9JX" localSheetId="16" hidden="1">#REF!</definedName>
    <definedName name="BExKS91CCVW1YKNE1EQ4MCE1E9JX" localSheetId="15" hidden="1">#REF!</definedName>
    <definedName name="BExKS91CCVW1YKNE1EQ4MCE1E9JX" localSheetId="14" hidden="1">#REF!</definedName>
    <definedName name="BExKS91CCVW1YKNE1EQ4MCE1E9JX" localSheetId="13" hidden="1">#REF!</definedName>
    <definedName name="BExKS91CCVW1YKNE1EQ4MCE1E9JX" localSheetId="12" hidden="1">#REF!</definedName>
    <definedName name="BExKS91CCVW1YKNE1EQ4MCE1E9JX" localSheetId="11" hidden="1">#REF!</definedName>
    <definedName name="BExKS91CCVW1YKNE1EQ4MCE1E9JX" localSheetId="10" hidden="1">#REF!</definedName>
    <definedName name="BExKS91CCVW1YKNE1EQ4MCE1E9JX" localSheetId="9" hidden="1">#REF!</definedName>
    <definedName name="BExKS91CCVW1YKNE1EQ4MCE1E9JX" localSheetId="8" hidden="1">#REF!</definedName>
    <definedName name="BExKS91CCVW1YKNE1EQ4MCE1E9JX" localSheetId="7" hidden="1">#REF!</definedName>
    <definedName name="BExKS91CCVW1YKNE1EQ4MCE1E9JX" localSheetId="6" hidden="1">#REF!</definedName>
    <definedName name="BExKS91CCVW1YKNE1EQ4MCE1E9JX" localSheetId="3" hidden="1">#REF!</definedName>
    <definedName name="BExKS91CCVW1YKNE1EQ4MCE1E9JX" localSheetId="1" hidden="1">#REF!</definedName>
    <definedName name="BExKS91CCVW1YKNE1EQ4MCE1E9JX" hidden="1">#REF!</definedName>
    <definedName name="BExKSA37DZTCK6H13HPIKR0ZFVL8" localSheetId="16" hidden="1">#REF!</definedName>
    <definedName name="BExKSA37DZTCK6H13HPIKR0ZFVL8" localSheetId="15" hidden="1">#REF!</definedName>
    <definedName name="BExKSA37DZTCK6H13HPIKR0ZFVL8" localSheetId="14" hidden="1">#REF!</definedName>
    <definedName name="BExKSA37DZTCK6H13HPIKR0ZFVL8" localSheetId="13" hidden="1">#REF!</definedName>
    <definedName name="BExKSA37DZTCK6H13HPIKR0ZFVL8" localSheetId="12" hidden="1">#REF!</definedName>
    <definedName name="BExKSA37DZTCK6H13HPIKR0ZFVL8" localSheetId="11" hidden="1">#REF!</definedName>
    <definedName name="BExKSA37DZTCK6H13HPIKR0ZFVL8" localSheetId="10" hidden="1">#REF!</definedName>
    <definedName name="BExKSA37DZTCK6H13HPIKR0ZFVL8" localSheetId="9" hidden="1">#REF!</definedName>
    <definedName name="BExKSA37DZTCK6H13HPIKR0ZFVL8" localSheetId="8" hidden="1">#REF!</definedName>
    <definedName name="BExKSA37DZTCK6H13HPIKR0ZFVL8" localSheetId="7" hidden="1">#REF!</definedName>
    <definedName name="BExKSA37DZTCK6H13HPIKR0ZFVL8" localSheetId="6" hidden="1">#REF!</definedName>
    <definedName name="BExKSA37DZTCK6H13HPIKR0ZFVL8" localSheetId="3" hidden="1">#REF!</definedName>
    <definedName name="BExKSA37DZTCK6H13HPIKR0ZFVL8" localSheetId="1" hidden="1">#REF!</definedName>
    <definedName name="BExKSA37DZTCK6H13HPIKR0ZFVL8" hidden="1">#REF!</definedName>
    <definedName name="BExKSB51O073JLM4PEU353GBBSMI" localSheetId="16" hidden="1">#REF!</definedName>
    <definedName name="BExKSB51O073JLM4PEU353GBBSMI" localSheetId="15" hidden="1">#REF!</definedName>
    <definedName name="BExKSB51O073JLM4PEU353GBBSMI" localSheetId="14" hidden="1">#REF!</definedName>
    <definedName name="BExKSB51O073JLM4PEU353GBBSMI" localSheetId="13" hidden="1">#REF!</definedName>
    <definedName name="BExKSB51O073JLM4PEU353GBBSMI" localSheetId="12" hidden="1">#REF!</definedName>
    <definedName name="BExKSB51O073JLM4PEU353GBBSMI" localSheetId="11" hidden="1">#REF!</definedName>
    <definedName name="BExKSB51O073JLM4PEU353GBBSMI" localSheetId="10" hidden="1">#REF!</definedName>
    <definedName name="BExKSB51O073JLM4PEU353GBBSMI" localSheetId="9" hidden="1">#REF!</definedName>
    <definedName name="BExKSB51O073JLM4PEU353GBBSMI" localSheetId="8" hidden="1">#REF!</definedName>
    <definedName name="BExKSB51O073JLM4PEU353GBBSMI" localSheetId="7" hidden="1">#REF!</definedName>
    <definedName name="BExKSB51O073JLM4PEU353GBBSMI" localSheetId="6" hidden="1">#REF!</definedName>
    <definedName name="BExKSB51O073JLM4PEU353GBBSMI" localSheetId="3" hidden="1">#REF!</definedName>
    <definedName name="BExKSB51O073JLM4PEU353GBBSMI" localSheetId="1" hidden="1">#REF!</definedName>
    <definedName name="BExKSB51O073JLM4PEU353GBBSMI" hidden="1">#REF!</definedName>
    <definedName name="BExKSC1EDUXA6RM44LZV6HMMHKLX" localSheetId="16" hidden="1">#REF!</definedName>
    <definedName name="BExKSC1EDUXA6RM44LZV6HMMHKLX" localSheetId="15" hidden="1">#REF!</definedName>
    <definedName name="BExKSC1EDUXA6RM44LZV6HMMHKLX" localSheetId="14" hidden="1">#REF!</definedName>
    <definedName name="BExKSC1EDUXA6RM44LZV6HMMHKLX" localSheetId="13" hidden="1">#REF!</definedName>
    <definedName name="BExKSC1EDUXA6RM44LZV6HMMHKLX" localSheetId="12" hidden="1">#REF!</definedName>
    <definedName name="BExKSC1EDUXA6RM44LZV6HMMHKLX" localSheetId="11" hidden="1">#REF!</definedName>
    <definedName name="BExKSC1EDUXA6RM44LZV6HMMHKLX" localSheetId="10" hidden="1">#REF!</definedName>
    <definedName name="BExKSC1EDUXA6RM44LZV6HMMHKLX" localSheetId="9" hidden="1">#REF!</definedName>
    <definedName name="BExKSC1EDUXA6RM44LZV6HMMHKLX" localSheetId="8" hidden="1">#REF!</definedName>
    <definedName name="BExKSC1EDUXA6RM44LZV6HMMHKLX" localSheetId="7" hidden="1">#REF!</definedName>
    <definedName name="BExKSC1EDUXA6RM44LZV6HMMHKLX" localSheetId="6" hidden="1">#REF!</definedName>
    <definedName name="BExKSC1EDUXA6RM44LZV6HMMHKLX" localSheetId="3" hidden="1">#REF!</definedName>
    <definedName name="BExKSC1EDUXA6RM44LZV6HMMHKLX" localSheetId="1" hidden="1">#REF!</definedName>
    <definedName name="BExKSC1EDUXA6RM44LZV6HMMHKLX" hidden="1">#REF!</definedName>
    <definedName name="BExKSFMOMSZYDE0WNC94F40S6636" localSheetId="16" hidden="1">#REF!</definedName>
    <definedName name="BExKSFMOMSZYDE0WNC94F40S6636" localSheetId="15" hidden="1">#REF!</definedName>
    <definedName name="BExKSFMOMSZYDE0WNC94F40S6636" localSheetId="14" hidden="1">#REF!</definedName>
    <definedName name="BExKSFMOMSZYDE0WNC94F40S6636" localSheetId="13" hidden="1">#REF!</definedName>
    <definedName name="BExKSFMOMSZYDE0WNC94F40S6636" localSheetId="12" hidden="1">#REF!</definedName>
    <definedName name="BExKSFMOMSZYDE0WNC94F40S6636" localSheetId="11" hidden="1">#REF!</definedName>
    <definedName name="BExKSFMOMSZYDE0WNC94F40S6636" localSheetId="10" hidden="1">#REF!</definedName>
    <definedName name="BExKSFMOMSZYDE0WNC94F40S6636" localSheetId="9" hidden="1">#REF!</definedName>
    <definedName name="BExKSFMOMSZYDE0WNC94F40S6636" localSheetId="8" hidden="1">#REF!</definedName>
    <definedName name="BExKSFMOMSZYDE0WNC94F40S6636" localSheetId="7" hidden="1">#REF!</definedName>
    <definedName name="BExKSFMOMSZYDE0WNC94F40S6636" localSheetId="6" hidden="1">#REF!</definedName>
    <definedName name="BExKSFMOMSZYDE0WNC94F40S6636" localSheetId="3" hidden="1">#REF!</definedName>
    <definedName name="BExKSFMOMSZYDE0WNC94F40S6636" localSheetId="1" hidden="1">#REF!</definedName>
    <definedName name="BExKSFMOMSZYDE0WNC94F40S6636" hidden="1">#REF!</definedName>
    <definedName name="BExKSHQ9K79S8KYUWIV5M5LAHHF1" localSheetId="16" hidden="1">#REF!</definedName>
    <definedName name="BExKSHQ9K79S8KYUWIV5M5LAHHF1" localSheetId="15" hidden="1">#REF!</definedName>
    <definedName name="BExKSHQ9K79S8KYUWIV5M5LAHHF1" localSheetId="14" hidden="1">#REF!</definedName>
    <definedName name="BExKSHQ9K79S8KYUWIV5M5LAHHF1" localSheetId="13" hidden="1">#REF!</definedName>
    <definedName name="BExKSHQ9K79S8KYUWIV5M5LAHHF1" localSheetId="12" hidden="1">#REF!</definedName>
    <definedName name="BExKSHQ9K79S8KYUWIV5M5LAHHF1" localSheetId="11" hidden="1">#REF!</definedName>
    <definedName name="BExKSHQ9K79S8KYUWIV5M5LAHHF1" localSheetId="10" hidden="1">#REF!</definedName>
    <definedName name="BExKSHQ9K79S8KYUWIV5M5LAHHF1" localSheetId="9" hidden="1">#REF!</definedName>
    <definedName name="BExKSHQ9K79S8KYUWIV5M5LAHHF1" localSheetId="8" hidden="1">#REF!</definedName>
    <definedName name="BExKSHQ9K79S8KYUWIV5M5LAHHF1" localSheetId="7" hidden="1">#REF!</definedName>
    <definedName name="BExKSHQ9K79S8KYUWIV5M5LAHHF1" localSheetId="6" hidden="1">#REF!</definedName>
    <definedName name="BExKSHQ9K79S8KYUWIV5M5LAHHF1" localSheetId="3" hidden="1">#REF!</definedName>
    <definedName name="BExKSHQ9K79S8KYUWIV5M5LAHHF1" localSheetId="1" hidden="1">#REF!</definedName>
    <definedName name="BExKSHQ9K79S8KYUWIV5M5LAHHF1" hidden="1">#REF!</definedName>
    <definedName name="BExKSJTWG9L3FCX8FLK4EMUJMF27" localSheetId="16" hidden="1">#REF!</definedName>
    <definedName name="BExKSJTWG9L3FCX8FLK4EMUJMF27" localSheetId="15" hidden="1">#REF!</definedName>
    <definedName name="BExKSJTWG9L3FCX8FLK4EMUJMF27" localSheetId="14" hidden="1">#REF!</definedName>
    <definedName name="BExKSJTWG9L3FCX8FLK4EMUJMF27" localSheetId="13" hidden="1">#REF!</definedName>
    <definedName name="BExKSJTWG9L3FCX8FLK4EMUJMF27" localSheetId="12" hidden="1">#REF!</definedName>
    <definedName name="BExKSJTWG9L3FCX8FLK4EMUJMF27" localSheetId="11" hidden="1">#REF!</definedName>
    <definedName name="BExKSJTWG9L3FCX8FLK4EMUJMF27" localSheetId="10" hidden="1">#REF!</definedName>
    <definedName name="BExKSJTWG9L3FCX8FLK4EMUJMF27" localSheetId="9" hidden="1">#REF!</definedName>
    <definedName name="BExKSJTWG9L3FCX8FLK4EMUJMF27" localSheetId="8" hidden="1">#REF!</definedName>
    <definedName name="BExKSJTWG9L3FCX8FLK4EMUJMF27" localSheetId="7" hidden="1">#REF!</definedName>
    <definedName name="BExKSJTWG9L3FCX8FLK4EMUJMF27" localSheetId="6" hidden="1">#REF!</definedName>
    <definedName name="BExKSJTWG9L3FCX8FLK4EMUJMF27" localSheetId="3" hidden="1">#REF!</definedName>
    <definedName name="BExKSJTWG9L3FCX8FLK4EMUJMF27" localSheetId="1" hidden="1">#REF!</definedName>
    <definedName name="BExKSJTWG9L3FCX8FLK4EMUJMF27" hidden="1">#REF!</definedName>
    <definedName name="BExKSU0MKNAVZYYPKCYTZDWQX4R8" localSheetId="16" hidden="1">#REF!</definedName>
    <definedName name="BExKSU0MKNAVZYYPKCYTZDWQX4R8" localSheetId="15" hidden="1">#REF!</definedName>
    <definedName name="BExKSU0MKNAVZYYPKCYTZDWQX4R8" localSheetId="14" hidden="1">#REF!</definedName>
    <definedName name="BExKSU0MKNAVZYYPKCYTZDWQX4R8" localSheetId="13" hidden="1">#REF!</definedName>
    <definedName name="BExKSU0MKNAVZYYPKCYTZDWQX4R8" localSheetId="12" hidden="1">#REF!</definedName>
    <definedName name="BExKSU0MKNAVZYYPKCYTZDWQX4R8" localSheetId="11" hidden="1">#REF!</definedName>
    <definedName name="BExKSU0MKNAVZYYPKCYTZDWQX4R8" localSheetId="10" hidden="1">#REF!</definedName>
    <definedName name="BExKSU0MKNAVZYYPKCYTZDWQX4R8" localSheetId="9" hidden="1">#REF!</definedName>
    <definedName name="BExKSU0MKNAVZYYPKCYTZDWQX4R8" localSheetId="8" hidden="1">#REF!</definedName>
    <definedName name="BExKSU0MKNAVZYYPKCYTZDWQX4R8" localSheetId="7" hidden="1">#REF!</definedName>
    <definedName name="BExKSU0MKNAVZYYPKCYTZDWQX4R8" localSheetId="6" hidden="1">#REF!</definedName>
    <definedName name="BExKSU0MKNAVZYYPKCYTZDWQX4R8" localSheetId="3" hidden="1">#REF!</definedName>
    <definedName name="BExKSU0MKNAVZYYPKCYTZDWQX4R8" localSheetId="1" hidden="1">#REF!</definedName>
    <definedName name="BExKSU0MKNAVZYYPKCYTZDWQX4R8" hidden="1">#REF!</definedName>
    <definedName name="BExKSX60G1MUS689FXIGYP2F7C62" localSheetId="16" hidden="1">#REF!</definedName>
    <definedName name="BExKSX60G1MUS689FXIGYP2F7C62" localSheetId="15" hidden="1">#REF!</definedName>
    <definedName name="BExKSX60G1MUS689FXIGYP2F7C62" localSheetId="14" hidden="1">#REF!</definedName>
    <definedName name="BExKSX60G1MUS689FXIGYP2F7C62" localSheetId="13" hidden="1">#REF!</definedName>
    <definedName name="BExKSX60G1MUS689FXIGYP2F7C62" localSheetId="12" hidden="1">#REF!</definedName>
    <definedName name="BExKSX60G1MUS689FXIGYP2F7C62" localSheetId="11" hidden="1">#REF!</definedName>
    <definedName name="BExKSX60G1MUS689FXIGYP2F7C62" localSheetId="10" hidden="1">#REF!</definedName>
    <definedName name="BExKSX60G1MUS689FXIGYP2F7C62" localSheetId="9" hidden="1">#REF!</definedName>
    <definedName name="BExKSX60G1MUS689FXIGYP2F7C62" localSheetId="8" hidden="1">#REF!</definedName>
    <definedName name="BExKSX60G1MUS689FXIGYP2F7C62" localSheetId="7" hidden="1">#REF!</definedName>
    <definedName name="BExKSX60G1MUS689FXIGYP2F7C62" localSheetId="6" hidden="1">#REF!</definedName>
    <definedName name="BExKSX60G1MUS689FXIGYP2F7C62" localSheetId="3" hidden="1">#REF!</definedName>
    <definedName name="BExKSX60G1MUS689FXIGYP2F7C62" localSheetId="1" hidden="1">#REF!</definedName>
    <definedName name="BExKSX60G1MUS689FXIGYP2F7C62" hidden="1">#REF!</definedName>
    <definedName name="BExKT2UZ7Y2VWF5NQE18SJRLD2RN" localSheetId="16" hidden="1">#REF!</definedName>
    <definedName name="BExKT2UZ7Y2VWF5NQE18SJRLD2RN" localSheetId="15" hidden="1">#REF!</definedName>
    <definedName name="BExKT2UZ7Y2VWF5NQE18SJRLD2RN" localSheetId="14" hidden="1">#REF!</definedName>
    <definedName name="BExKT2UZ7Y2VWF5NQE18SJRLD2RN" localSheetId="13" hidden="1">#REF!</definedName>
    <definedName name="BExKT2UZ7Y2VWF5NQE18SJRLD2RN" localSheetId="12" hidden="1">#REF!</definedName>
    <definedName name="BExKT2UZ7Y2VWF5NQE18SJRLD2RN" localSheetId="11" hidden="1">#REF!</definedName>
    <definedName name="BExKT2UZ7Y2VWF5NQE18SJRLD2RN" localSheetId="10" hidden="1">#REF!</definedName>
    <definedName name="BExKT2UZ7Y2VWF5NQE18SJRLD2RN" localSheetId="9" hidden="1">#REF!</definedName>
    <definedName name="BExKT2UZ7Y2VWF5NQE18SJRLD2RN" localSheetId="8" hidden="1">#REF!</definedName>
    <definedName name="BExKT2UZ7Y2VWF5NQE18SJRLD2RN" localSheetId="7" hidden="1">#REF!</definedName>
    <definedName name="BExKT2UZ7Y2VWF5NQE18SJRLD2RN" localSheetId="6" hidden="1">#REF!</definedName>
    <definedName name="BExKT2UZ7Y2VWF5NQE18SJRLD2RN" localSheetId="3" hidden="1">#REF!</definedName>
    <definedName name="BExKT2UZ7Y2VWF5NQE18SJRLD2RN" localSheetId="1" hidden="1">#REF!</definedName>
    <definedName name="BExKT2UZ7Y2VWF5NQE18SJRLD2RN" hidden="1">#REF!</definedName>
    <definedName name="BExKT3GJFNGAM09H5F615E36A38C" localSheetId="16" hidden="1">#REF!</definedName>
    <definedName name="BExKT3GJFNGAM09H5F615E36A38C" localSheetId="15" hidden="1">#REF!</definedName>
    <definedName name="BExKT3GJFNGAM09H5F615E36A38C" localSheetId="14" hidden="1">#REF!</definedName>
    <definedName name="BExKT3GJFNGAM09H5F615E36A38C" localSheetId="13" hidden="1">#REF!</definedName>
    <definedName name="BExKT3GJFNGAM09H5F615E36A38C" localSheetId="12" hidden="1">#REF!</definedName>
    <definedName name="BExKT3GJFNGAM09H5F615E36A38C" localSheetId="11" hidden="1">#REF!</definedName>
    <definedName name="BExKT3GJFNGAM09H5F615E36A38C" localSheetId="10" hidden="1">#REF!</definedName>
    <definedName name="BExKT3GJFNGAM09H5F615E36A38C" localSheetId="9" hidden="1">#REF!</definedName>
    <definedName name="BExKT3GJFNGAM09H5F615E36A38C" localSheetId="8" hidden="1">#REF!</definedName>
    <definedName name="BExKT3GJFNGAM09H5F615E36A38C" localSheetId="7" hidden="1">#REF!</definedName>
    <definedName name="BExKT3GJFNGAM09H5F615E36A38C" localSheetId="6" hidden="1">#REF!</definedName>
    <definedName name="BExKT3GJFNGAM09H5F615E36A38C" localSheetId="3" hidden="1">#REF!</definedName>
    <definedName name="BExKT3GJFNGAM09H5F615E36A38C" localSheetId="1" hidden="1">#REF!</definedName>
    <definedName name="BExKT3GJFNGAM09H5F615E36A38C" hidden="1">#REF!</definedName>
    <definedName name="BExKTD1UM9PTLYETG1RM502XDNC0" localSheetId="16" hidden="1">#REF!</definedName>
    <definedName name="BExKTD1UM9PTLYETG1RM502XDNC0" localSheetId="15" hidden="1">#REF!</definedName>
    <definedName name="BExKTD1UM9PTLYETG1RM502XDNC0" localSheetId="14" hidden="1">#REF!</definedName>
    <definedName name="BExKTD1UM9PTLYETG1RM502XDNC0" localSheetId="13" hidden="1">#REF!</definedName>
    <definedName name="BExKTD1UM9PTLYETG1RM502XDNC0" localSheetId="12" hidden="1">#REF!</definedName>
    <definedName name="BExKTD1UM9PTLYETG1RM502XDNC0" localSheetId="11" hidden="1">#REF!</definedName>
    <definedName name="BExKTD1UM9PTLYETG1RM502XDNC0" localSheetId="10" hidden="1">#REF!</definedName>
    <definedName name="BExKTD1UM9PTLYETG1RM502XDNC0" localSheetId="9" hidden="1">#REF!</definedName>
    <definedName name="BExKTD1UM9PTLYETG1RM502XDNC0" localSheetId="8" hidden="1">#REF!</definedName>
    <definedName name="BExKTD1UM9PTLYETG1RM502XDNC0" localSheetId="7" hidden="1">#REF!</definedName>
    <definedName name="BExKTD1UM9PTLYETG1RM502XDNC0" localSheetId="6" hidden="1">#REF!</definedName>
    <definedName name="BExKTD1UM9PTLYETG1RM502XDNC0" localSheetId="3" hidden="1">#REF!</definedName>
    <definedName name="BExKTD1UM9PTLYETG1RM502XDNC0" localSheetId="1" hidden="1">#REF!</definedName>
    <definedName name="BExKTD1UM9PTLYETG1RM502XDNC0" hidden="1">#REF!</definedName>
    <definedName name="BExKTJN26AY45CE6JUAX3OIL48F7" localSheetId="16" hidden="1">#REF!</definedName>
    <definedName name="BExKTJN26AY45CE6JUAX3OIL48F7" localSheetId="15" hidden="1">#REF!</definedName>
    <definedName name="BExKTJN26AY45CE6JUAX3OIL48F7" localSheetId="14" hidden="1">#REF!</definedName>
    <definedName name="BExKTJN26AY45CE6JUAX3OIL48F7" localSheetId="13" hidden="1">#REF!</definedName>
    <definedName name="BExKTJN26AY45CE6JUAX3OIL48F7" localSheetId="12" hidden="1">#REF!</definedName>
    <definedName name="BExKTJN26AY45CE6JUAX3OIL48F7" localSheetId="11" hidden="1">#REF!</definedName>
    <definedName name="BExKTJN26AY45CE6JUAX3OIL48F7" localSheetId="10" hidden="1">#REF!</definedName>
    <definedName name="BExKTJN26AY45CE6JUAX3OIL48F7" localSheetId="9" hidden="1">#REF!</definedName>
    <definedName name="BExKTJN26AY45CE6JUAX3OIL48F7" localSheetId="8" hidden="1">#REF!</definedName>
    <definedName name="BExKTJN26AY45CE6JUAX3OIL48F7" localSheetId="7" hidden="1">#REF!</definedName>
    <definedName name="BExKTJN26AY45CE6JUAX3OIL48F7" localSheetId="6" hidden="1">#REF!</definedName>
    <definedName name="BExKTJN26AY45CE6JUAX3OIL48F7" localSheetId="3" hidden="1">#REF!</definedName>
    <definedName name="BExKTJN26AY45CE6JUAX3OIL48F7" localSheetId="1" hidden="1">#REF!</definedName>
    <definedName name="BExKTJN26AY45CE6JUAX3OIL48F7" hidden="1">#REF!</definedName>
    <definedName name="BExKTQZGN8GI3XGSEXMPCCA3S19H" localSheetId="16" hidden="1">#REF!</definedName>
    <definedName name="BExKTQZGN8GI3XGSEXMPCCA3S19H" localSheetId="15" hidden="1">#REF!</definedName>
    <definedName name="BExKTQZGN8GI3XGSEXMPCCA3S19H" localSheetId="14" hidden="1">#REF!</definedName>
    <definedName name="BExKTQZGN8GI3XGSEXMPCCA3S19H" localSheetId="13" hidden="1">#REF!</definedName>
    <definedName name="BExKTQZGN8GI3XGSEXMPCCA3S19H" localSheetId="12" hidden="1">#REF!</definedName>
    <definedName name="BExKTQZGN8GI3XGSEXMPCCA3S19H" localSheetId="11" hidden="1">#REF!</definedName>
    <definedName name="BExKTQZGN8GI3XGSEXMPCCA3S19H" localSheetId="10" hidden="1">#REF!</definedName>
    <definedName name="BExKTQZGN8GI3XGSEXMPCCA3S19H" localSheetId="9" hidden="1">#REF!</definedName>
    <definedName name="BExKTQZGN8GI3XGSEXMPCCA3S19H" localSheetId="8" hidden="1">#REF!</definedName>
    <definedName name="BExKTQZGN8GI3XGSEXMPCCA3S19H" localSheetId="7" hidden="1">#REF!</definedName>
    <definedName name="BExKTQZGN8GI3XGSEXMPCCA3S19H" localSheetId="6" hidden="1">#REF!</definedName>
    <definedName name="BExKTQZGN8GI3XGSEXMPCCA3S19H" localSheetId="3" hidden="1">#REF!</definedName>
    <definedName name="BExKTQZGN8GI3XGSEXMPCCA3S19H" localSheetId="1" hidden="1">#REF!</definedName>
    <definedName name="BExKTQZGN8GI3XGSEXMPCCA3S19H" hidden="1">#REF!</definedName>
    <definedName name="BExKTUKYYU0F6TUW1RXV24LRAZFE" localSheetId="16" hidden="1">#REF!</definedName>
    <definedName name="BExKTUKYYU0F6TUW1RXV24LRAZFE" localSheetId="15" hidden="1">#REF!</definedName>
    <definedName name="BExKTUKYYU0F6TUW1RXV24LRAZFE" localSheetId="14" hidden="1">#REF!</definedName>
    <definedName name="BExKTUKYYU0F6TUW1RXV24LRAZFE" localSheetId="13" hidden="1">#REF!</definedName>
    <definedName name="BExKTUKYYU0F6TUW1RXV24LRAZFE" localSheetId="12" hidden="1">#REF!</definedName>
    <definedName name="BExKTUKYYU0F6TUW1RXV24LRAZFE" localSheetId="11" hidden="1">#REF!</definedName>
    <definedName name="BExKTUKYYU0F6TUW1RXV24LRAZFE" localSheetId="10" hidden="1">#REF!</definedName>
    <definedName name="BExKTUKYYU0F6TUW1RXV24LRAZFE" localSheetId="9" hidden="1">#REF!</definedName>
    <definedName name="BExKTUKYYU0F6TUW1RXV24LRAZFE" localSheetId="8" hidden="1">#REF!</definedName>
    <definedName name="BExKTUKYYU0F6TUW1RXV24LRAZFE" localSheetId="7" hidden="1">#REF!</definedName>
    <definedName name="BExKTUKYYU0F6TUW1RXV24LRAZFE" localSheetId="6" hidden="1">#REF!</definedName>
    <definedName name="BExKTUKYYU0F6TUW1RXV24LRAZFE" localSheetId="3" hidden="1">#REF!</definedName>
    <definedName name="BExKTUKYYU0F6TUW1RXV24LRAZFE" localSheetId="1" hidden="1">#REF!</definedName>
    <definedName name="BExKTUKYYU0F6TUW1RXV24LRAZFE" hidden="1">#REF!</definedName>
    <definedName name="BExKU3FBLHQBIUTN6XEZW5GC9OG1" localSheetId="16" hidden="1">#REF!</definedName>
    <definedName name="BExKU3FBLHQBIUTN6XEZW5GC9OG1" localSheetId="15" hidden="1">#REF!</definedName>
    <definedName name="BExKU3FBLHQBIUTN6XEZW5GC9OG1" localSheetId="14" hidden="1">#REF!</definedName>
    <definedName name="BExKU3FBLHQBIUTN6XEZW5GC9OG1" localSheetId="13" hidden="1">#REF!</definedName>
    <definedName name="BExKU3FBLHQBIUTN6XEZW5GC9OG1" localSheetId="12" hidden="1">#REF!</definedName>
    <definedName name="BExKU3FBLHQBIUTN6XEZW5GC9OG1" localSheetId="11" hidden="1">#REF!</definedName>
    <definedName name="BExKU3FBLHQBIUTN6XEZW5GC9OG1" localSheetId="10" hidden="1">#REF!</definedName>
    <definedName name="BExKU3FBLHQBIUTN6XEZW5GC9OG1" localSheetId="9" hidden="1">#REF!</definedName>
    <definedName name="BExKU3FBLHQBIUTN6XEZW5GC9OG1" localSheetId="8" hidden="1">#REF!</definedName>
    <definedName name="BExKU3FBLHQBIUTN6XEZW5GC9OG1" localSheetId="7" hidden="1">#REF!</definedName>
    <definedName name="BExKU3FBLHQBIUTN6XEZW5GC9OG1" localSheetId="6" hidden="1">#REF!</definedName>
    <definedName name="BExKU3FBLHQBIUTN6XEZW5GC9OG1" localSheetId="3" hidden="1">#REF!</definedName>
    <definedName name="BExKU3FBLHQBIUTN6XEZW5GC9OG1" localSheetId="1" hidden="1">#REF!</definedName>
    <definedName name="BExKU3FBLHQBIUTN6XEZW5GC9OG1" hidden="1">#REF!</definedName>
    <definedName name="BExKU82I99FEUIZLODXJDOJC96CQ" localSheetId="16" hidden="1">#REF!</definedName>
    <definedName name="BExKU82I99FEUIZLODXJDOJC96CQ" localSheetId="15" hidden="1">#REF!</definedName>
    <definedName name="BExKU82I99FEUIZLODXJDOJC96CQ" localSheetId="14" hidden="1">#REF!</definedName>
    <definedName name="BExKU82I99FEUIZLODXJDOJC96CQ" localSheetId="13" hidden="1">#REF!</definedName>
    <definedName name="BExKU82I99FEUIZLODXJDOJC96CQ" localSheetId="12" hidden="1">#REF!</definedName>
    <definedName name="BExKU82I99FEUIZLODXJDOJC96CQ" localSheetId="11" hidden="1">#REF!</definedName>
    <definedName name="BExKU82I99FEUIZLODXJDOJC96CQ" localSheetId="10" hidden="1">#REF!</definedName>
    <definedName name="BExKU82I99FEUIZLODXJDOJC96CQ" localSheetId="9" hidden="1">#REF!</definedName>
    <definedName name="BExKU82I99FEUIZLODXJDOJC96CQ" localSheetId="8" hidden="1">#REF!</definedName>
    <definedName name="BExKU82I99FEUIZLODXJDOJC96CQ" localSheetId="7" hidden="1">#REF!</definedName>
    <definedName name="BExKU82I99FEUIZLODXJDOJC96CQ" localSheetId="6" hidden="1">#REF!</definedName>
    <definedName name="BExKU82I99FEUIZLODXJDOJC96CQ" localSheetId="3" hidden="1">#REF!</definedName>
    <definedName name="BExKU82I99FEUIZLODXJDOJC96CQ" localSheetId="1" hidden="1">#REF!</definedName>
    <definedName name="BExKU82I99FEUIZLODXJDOJC96CQ" hidden="1">#REF!</definedName>
    <definedName name="BExKUDM0DFSCM3D91SH0XLXJSL18" localSheetId="16" hidden="1">#REF!</definedName>
    <definedName name="BExKUDM0DFSCM3D91SH0XLXJSL18" localSheetId="15" hidden="1">#REF!</definedName>
    <definedName name="BExKUDM0DFSCM3D91SH0XLXJSL18" localSheetId="14" hidden="1">#REF!</definedName>
    <definedName name="BExKUDM0DFSCM3D91SH0XLXJSL18" localSheetId="13" hidden="1">#REF!</definedName>
    <definedName name="BExKUDM0DFSCM3D91SH0XLXJSL18" localSheetId="12" hidden="1">#REF!</definedName>
    <definedName name="BExKUDM0DFSCM3D91SH0XLXJSL18" localSheetId="11" hidden="1">#REF!</definedName>
    <definedName name="BExKUDM0DFSCM3D91SH0XLXJSL18" localSheetId="10" hidden="1">#REF!</definedName>
    <definedName name="BExKUDM0DFSCM3D91SH0XLXJSL18" localSheetId="9" hidden="1">#REF!</definedName>
    <definedName name="BExKUDM0DFSCM3D91SH0XLXJSL18" localSheetId="8" hidden="1">#REF!</definedName>
    <definedName name="BExKUDM0DFSCM3D91SH0XLXJSL18" localSheetId="7" hidden="1">#REF!</definedName>
    <definedName name="BExKUDM0DFSCM3D91SH0XLXJSL18" localSheetId="6" hidden="1">#REF!</definedName>
    <definedName name="BExKUDM0DFSCM3D91SH0XLXJSL18" localSheetId="3" hidden="1">#REF!</definedName>
    <definedName name="BExKUDM0DFSCM3D91SH0XLXJSL18" localSheetId="1" hidden="1">#REF!</definedName>
    <definedName name="BExKUDM0DFSCM3D91SH0XLXJSL18" hidden="1">#REF!</definedName>
    <definedName name="BExKUHYKD9TJTMQOOBS4EX04FCEZ" localSheetId="16" hidden="1">#REF!</definedName>
    <definedName name="BExKUHYKD9TJTMQOOBS4EX04FCEZ" localSheetId="15" hidden="1">#REF!</definedName>
    <definedName name="BExKUHYKD9TJTMQOOBS4EX04FCEZ" localSheetId="14" hidden="1">#REF!</definedName>
    <definedName name="BExKUHYKD9TJTMQOOBS4EX04FCEZ" localSheetId="13" hidden="1">#REF!</definedName>
    <definedName name="BExKUHYKD9TJTMQOOBS4EX04FCEZ" localSheetId="12" hidden="1">#REF!</definedName>
    <definedName name="BExKUHYKD9TJTMQOOBS4EX04FCEZ" localSheetId="11" hidden="1">#REF!</definedName>
    <definedName name="BExKUHYKD9TJTMQOOBS4EX04FCEZ" localSheetId="10" hidden="1">#REF!</definedName>
    <definedName name="BExKUHYKD9TJTMQOOBS4EX04FCEZ" localSheetId="9" hidden="1">#REF!</definedName>
    <definedName name="BExKUHYKD9TJTMQOOBS4EX04FCEZ" localSheetId="8" hidden="1">#REF!</definedName>
    <definedName name="BExKUHYKD9TJTMQOOBS4EX04FCEZ" localSheetId="7" hidden="1">#REF!</definedName>
    <definedName name="BExKUHYKD9TJTMQOOBS4EX04FCEZ" localSheetId="6" hidden="1">#REF!</definedName>
    <definedName name="BExKUHYKD9TJTMQOOBS4EX04FCEZ" localSheetId="3" hidden="1">#REF!</definedName>
    <definedName name="BExKUHYKD9TJTMQOOBS4EX04FCEZ" localSheetId="1" hidden="1">#REF!</definedName>
    <definedName name="BExKUHYKD9TJTMQOOBS4EX04FCEZ" hidden="1">#REF!</definedName>
    <definedName name="BExKULEKJLA77AUQPDUHSM94Y76Z" localSheetId="16" hidden="1">#REF!</definedName>
    <definedName name="BExKULEKJLA77AUQPDUHSM94Y76Z" localSheetId="15" hidden="1">#REF!</definedName>
    <definedName name="BExKULEKJLA77AUQPDUHSM94Y76Z" localSheetId="14" hidden="1">#REF!</definedName>
    <definedName name="BExKULEKJLA77AUQPDUHSM94Y76Z" localSheetId="13" hidden="1">#REF!</definedName>
    <definedName name="BExKULEKJLA77AUQPDUHSM94Y76Z" localSheetId="12" hidden="1">#REF!</definedName>
    <definedName name="BExKULEKJLA77AUQPDUHSM94Y76Z" localSheetId="11" hidden="1">#REF!</definedName>
    <definedName name="BExKULEKJLA77AUQPDUHSM94Y76Z" localSheetId="10" hidden="1">#REF!</definedName>
    <definedName name="BExKULEKJLA77AUQPDUHSM94Y76Z" localSheetId="9" hidden="1">#REF!</definedName>
    <definedName name="BExKULEKJLA77AUQPDUHSM94Y76Z" localSheetId="8" hidden="1">#REF!</definedName>
    <definedName name="BExKULEKJLA77AUQPDUHSM94Y76Z" localSheetId="7" hidden="1">#REF!</definedName>
    <definedName name="BExKULEKJLA77AUQPDUHSM94Y76Z" localSheetId="6" hidden="1">#REF!</definedName>
    <definedName name="BExKULEKJLA77AUQPDUHSM94Y76Z" localSheetId="3" hidden="1">#REF!</definedName>
    <definedName name="BExKULEKJLA77AUQPDUHSM94Y76Z" localSheetId="1" hidden="1">#REF!</definedName>
    <definedName name="BExKULEKJLA77AUQPDUHSM94Y76Z" hidden="1">#REF!</definedName>
    <definedName name="BExKUXE506JSYMR4CV866RHRDYR9" localSheetId="16" hidden="1">#REF!</definedName>
    <definedName name="BExKUXE506JSYMR4CV866RHRDYR9" localSheetId="15" hidden="1">#REF!</definedName>
    <definedName name="BExKUXE506JSYMR4CV866RHRDYR9" localSheetId="14" hidden="1">#REF!</definedName>
    <definedName name="BExKUXE506JSYMR4CV866RHRDYR9" localSheetId="13" hidden="1">#REF!</definedName>
    <definedName name="BExKUXE506JSYMR4CV866RHRDYR9" localSheetId="12" hidden="1">#REF!</definedName>
    <definedName name="BExKUXE506JSYMR4CV866RHRDYR9" localSheetId="11" hidden="1">#REF!</definedName>
    <definedName name="BExKUXE506JSYMR4CV866RHRDYR9" localSheetId="10" hidden="1">#REF!</definedName>
    <definedName name="BExKUXE506JSYMR4CV866RHRDYR9" localSheetId="9" hidden="1">#REF!</definedName>
    <definedName name="BExKUXE506JSYMR4CV866RHRDYR9" localSheetId="8" hidden="1">#REF!</definedName>
    <definedName name="BExKUXE506JSYMR4CV866RHRDYR9" localSheetId="7" hidden="1">#REF!</definedName>
    <definedName name="BExKUXE506JSYMR4CV866RHRDYR9" localSheetId="6" hidden="1">#REF!</definedName>
    <definedName name="BExKUXE506JSYMR4CV866RHRDYR9" localSheetId="3" hidden="1">#REF!</definedName>
    <definedName name="BExKUXE506JSYMR4CV866RHRDYR9" localSheetId="1" hidden="1">#REF!</definedName>
    <definedName name="BExKUXE506JSYMR4CV866RHRDYR9" hidden="1">#REF!</definedName>
    <definedName name="BExKV08R85MKI3MAX9E2HERNQUNL" localSheetId="16" hidden="1">#REF!</definedName>
    <definedName name="BExKV08R85MKI3MAX9E2HERNQUNL" localSheetId="15" hidden="1">#REF!</definedName>
    <definedName name="BExKV08R85MKI3MAX9E2HERNQUNL" localSheetId="14" hidden="1">#REF!</definedName>
    <definedName name="BExKV08R85MKI3MAX9E2HERNQUNL" localSheetId="13" hidden="1">#REF!</definedName>
    <definedName name="BExKV08R85MKI3MAX9E2HERNQUNL" localSheetId="12" hidden="1">#REF!</definedName>
    <definedName name="BExKV08R85MKI3MAX9E2HERNQUNL" localSheetId="11" hidden="1">#REF!</definedName>
    <definedName name="BExKV08R85MKI3MAX9E2HERNQUNL" localSheetId="10" hidden="1">#REF!</definedName>
    <definedName name="BExKV08R85MKI3MAX9E2HERNQUNL" localSheetId="9" hidden="1">#REF!</definedName>
    <definedName name="BExKV08R85MKI3MAX9E2HERNQUNL" localSheetId="8" hidden="1">#REF!</definedName>
    <definedName name="BExKV08R85MKI3MAX9E2HERNQUNL" localSheetId="7" hidden="1">#REF!</definedName>
    <definedName name="BExKV08R85MKI3MAX9E2HERNQUNL" localSheetId="6" hidden="1">#REF!</definedName>
    <definedName name="BExKV08R85MKI3MAX9E2HERNQUNL" localSheetId="3" hidden="1">#REF!</definedName>
    <definedName name="BExKV08R85MKI3MAX9E2HERNQUNL" localSheetId="1" hidden="1">#REF!</definedName>
    <definedName name="BExKV08R85MKI3MAX9E2HERNQUNL" hidden="1">#REF!</definedName>
    <definedName name="BExKV4AAUNNJL5JWD7PX6BFKVS6O" localSheetId="16" hidden="1">#REF!</definedName>
    <definedName name="BExKV4AAUNNJL5JWD7PX6BFKVS6O" localSheetId="15" hidden="1">#REF!</definedName>
    <definedName name="BExKV4AAUNNJL5JWD7PX6BFKVS6O" localSheetId="14" hidden="1">#REF!</definedName>
    <definedName name="BExKV4AAUNNJL5JWD7PX6BFKVS6O" localSheetId="13" hidden="1">#REF!</definedName>
    <definedName name="BExKV4AAUNNJL5JWD7PX6BFKVS6O" localSheetId="12" hidden="1">#REF!</definedName>
    <definedName name="BExKV4AAUNNJL5JWD7PX6BFKVS6O" localSheetId="11" hidden="1">#REF!</definedName>
    <definedName name="BExKV4AAUNNJL5JWD7PX6BFKVS6O" localSheetId="10" hidden="1">#REF!</definedName>
    <definedName name="BExKV4AAUNNJL5JWD7PX6BFKVS6O" localSheetId="9" hidden="1">#REF!</definedName>
    <definedName name="BExKV4AAUNNJL5JWD7PX6BFKVS6O" localSheetId="8" hidden="1">#REF!</definedName>
    <definedName name="BExKV4AAUNNJL5JWD7PX6BFKVS6O" localSheetId="7" hidden="1">#REF!</definedName>
    <definedName name="BExKV4AAUNNJL5JWD7PX6BFKVS6O" localSheetId="6" hidden="1">#REF!</definedName>
    <definedName name="BExKV4AAUNNJL5JWD7PX6BFKVS6O" localSheetId="3" hidden="1">#REF!</definedName>
    <definedName name="BExKV4AAUNNJL5JWD7PX6BFKVS6O" localSheetId="1" hidden="1">#REF!</definedName>
    <definedName name="BExKV4AAUNNJL5JWD7PX6BFKVS6O" hidden="1">#REF!</definedName>
    <definedName name="BExKVDVK6HN74GQPTXICP9BFC8CF" localSheetId="16" hidden="1">#REF!</definedName>
    <definedName name="BExKVDVK6HN74GQPTXICP9BFC8CF" localSheetId="15" hidden="1">#REF!</definedName>
    <definedName name="BExKVDVK6HN74GQPTXICP9BFC8CF" localSheetId="14" hidden="1">#REF!</definedName>
    <definedName name="BExKVDVK6HN74GQPTXICP9BFC8CF" localSheetId="13" hidden="1">#REF!</definedName>
    <definedName name="BExKVDVK6HN74GQPTXICP9BFC8CF" localSheetId="12" hidden="1">#REF!</definedName>
    <definedName name="BExKVDVK6HN74GQPTXICP9BFC8CF" localSheetId="11" hidden="1">#REF!</definedName>
    <definedName name="BExKVDVK6HN74GQPTXICP9BFC8CF" localSheetId="10" hidden="1">#REF!</definedName>
    <definedName name="BExKVDVK6HN74GQPTXICP9BFC8CF" localSheetId="9" hidden="1">#REF!</definedName>
    <definedName name="BExKVDVK6HN74GQPTXICP9BFC8CF" localSheetId="8" hidden="1">#REF!</definedName>
    <definedName name="BExKVDVK6HN74GQPTXICP9BFC8CF" localSheetId="7" hidden="1">#REF!</definedName>
    <definedName name="BExKVDVK6HN74GQPTXICP9BFC8CF" localSheetId="6" hidden="1">#REF!</definedName>
    <definedName name="BExKVDVK6HN74GQPTXICP9BFC8CF" localSheetId="3" hidden="1">#REF!</definedName>
    <definedName name="BExKVDVK6HN74GQPTXICP9BFC8CF" localSheetId="1" hidden="1">#REF!</definedName>
    <definedName name="BExKVDVK6HN74GQPTXICP9BFC8CF" hidden="1">#REF!</definedName>
    <definedName name="BExKVFZ3ZZGIC1QI8XN6BYFWN0ZY" localSheetId="16" hidden="1">#REF!</definedName>
    <definedName name="BExKVFZ3ZZGIC1QI8XN6BYFWN0ZY" localSheetId="15" hidden="1">#REF!</definedName>
    <definedName name="BExKVFZ3ZZGIC1QI8XN6BYFWN0ZY" localSheetId="14" hidden="1">#REF!</definedName>
    <definedName name="BExKVFZ3ZZGIC1QI8XN6BYFWN0ZY" localSheetId="13" hidden="1">#REF!</definedName>
    <definedName name="BExKVFZ3ZZGIC1QI8XN6BYFWN0ZY" localSheetId="12" hidden="1">#REF!</definedName>
    <definedName name="BExKVFZ3ZZGIC1QI8XN6BYFWN0ZY" localSheetId="11" hidden="1">#REF!</definedName>
    <definedName name="BExKVFZ3ZZGIC1QI8XN6BYFWN0ZY" localSheetId="10" hidden="1">#REF!</definedName>
    <definedName name="BExKVFZ3ZZGIC1QI8XN6BYFWN0ZY" localSheetId="9" hidden="1">#REF!</definedName>
    <definedName name="BExKVFZ3ZZGIC1QI8XN6BYFWN0ZY" localSheetId="8" hidden="1">#REF!</definedName>
    <definedName name="BExKVFZ3ZZGIC1QI8XN6BYFWN0ZY" localSheetId="7" hidden="1">#REF!</definedName>
    <definedName name="BExKVFZ3ZZGIC1QI8XN6BYFWN0ZY" localSheetId="6" hidden="1">#REF!</definedName>
    <definedName name="BExKVFZ3ZZGIC1QI8XN6BYFWN0ZY" localSheetId="3" hidden="1">#REF!</definedName>
    <definedName name="BExKVFZ3ZZGIC1QI8XN6BYFWN0ZY" localSheetId="1" hidden="1">#REF!</definedName>
    <definedName name="BExKVFZ3ZZGIC1QI8XN6BYFWN0ZY" hidden="1">#REF!</definedName>
    <definedName name="BExKVG4KGO28KPGTAFL1R8TTZ10N" localSheetId="16" hidden="1">#REF!</definedName>
    <definedName name="BExKVG4KGO28KPGTAFL1R8TTZ10N" localSheetId="15" hidden="1">#REF!</definedName>
    <definedName name="BExKVG4KGO28KPGTAFL1R8TTZ10N" localSheetId="14" hidden="1">#REF!</definedName>
    <definedName name="BExKVG4KGO28KPGTAFL1R8TTZ10N" localSheetId="13" hidden="1">#REF!</definedName>
    <definedName name="BExKVG4KGO28KPGTAFL1R8TTZ10N" localSheetId="12" hidden="1">#REF!</definedName>
    <definedName name="BExKVG4KGO28KPGTAFL1R8TTZ10N" localSheetId="11" hidden="1">#REF!</definedName>
    <definedName name="BExKVG4KGO28KPGTAFL1R8TTZ10N" localSheetId="10" hidden="1">#REF!</definedName>
    <definedName name="BExKVG4KGO28KPGTAFL1R8TTZ10N" localSheetId="9" hidden="1">#REF!</definedName>
    <definedName name="BExKVG4KGO28KPGTAFL1R8TTZ10N" localSheetId="8" hidden="1">#REF!</definedName>
    <definedName name="BExKVG4KGO28KPGTAFL1R8TTZ10N" localSheetId="7" hidden="1">#REF!</definedName>
    <definedName name="BExKVG4KGO28KPGTAFL1R8TTZ10N" localSheetId="6" hidden="1">#REF!</definedName>
    <definedName name="BExKVG4KGO28KPGTAFL1R8TTZ10N" localSheetId="3" hidden="1">#REF!</definedName>
    <definedName name="BExKVG4KGO28KPGTAFL1R8TTZ10N" localSheetId="1" hidden="1">#REF!</definedName>
    <definedName name="BExKVG4KGO28KPGTAFL1R8TTZ10N" hidden="1">#REF!</definedName>
    <definedName name="BExKW0CSH7DA02YSNV64PSEIXB2P" localSheetId="16" hidden="1">#REF!</definedName>
    <definedName name="BExKW0CSH7DA02YSNV64PSEIXB2P" localSheetId="15" hidden="1">#REF!</definedName>
    <definedName name="BExKW0CSH7DA02YSNV64PSEIXB2P" localSheetId="14" hidden="1">#REF!</definedName>
    <definedName name="BExKW0CSH7DA02YSNV64PSEIXB2P" localSheetId="13" hidden="1">#REF!</definedName>
    <definedName name="BExKW0CSH7DA02YSNV64PSEIXB2P" localSheetId="12" hidden="1">#REF!</definedName>
    <definedName name="BExKW0CSH7DA02YSNV64PSEIXB2P" localSheetId="11" hidden="1">#REF!</definedName>
    <definedName name="BExKW0CSH7DA02YSNV64PSEIXB2P" localSheetId="10" hidden="1">#REF!</definedName>
    <definedName name="BExKW0CSH7DA02YSNV64PSEIXB2P" localSheetId="9" hidden="1">#REF!</definedName>
    <definedName name="BExKW0CSH7DA02YSNV64PSEIXB2P" localSheetId="8" hidden="1">#REF!</definedName>
    <definedName name="BExKW0CSH7DA02YSNV64PSEIXB2P" localSheetId="7" hidden="1">#REF!</definedName>
    <definedName name="BExKW0CSH7DA02YSNV64PSEIXB2P" localSheetId="6" hidden="1">#REF!</definedName>
    <definedName name="BExKW0CSH7DA02YSNV64PSEIXB2P" localSheetId="3" hidden="1">#REF!</definedName>
    <definedName name="BExKW0CSH7DA02YSNV64PSEIXB2P" localSheetId="1" hidden="1">#REF!</definedName>
    <definedName name="BExKW0CSH7DA02YSNV64PSEIXB2P" hidden="1">#REF!</definedName>
    <definedName name="BExM9NUG3Q31X01AI9ZJCZIX25CS" localSheetId="16" hidden="1">#REF!</definedName>
    <definedName name="BExM9NUG3Q31X01AI9ZJCZIX25CS" localSheetId="15" hidden="1">#REF!</definedName>
    <definedName name="BExM9NUG3Q31X01AI9ZJCZIX25CS" localSheetId="14" hidden="1">#REF!</definedName>
    <definedName name="BExM9NUG3Q31X01AI9ZJCZIX25CS" localSheetId="13" hidden="1">#REF!</definedName>
    <definedName name="BExM9NUG3Q31X01AI9ZJCZIX25CS" localSheetId="12" hidden="1">#REF!</definedName>
    <definedName name="BExM9NUG3Q31X01AI9ZJCZIX25CS" localSheetId="11" hidden="1">#REF!</definedName>
    <definedName name="BExM9NUG3Q31X01AI9ZJCZIX25CS" localSheetId="10" hidden="1">#REF!</definedName>
    <definedName name="BExM9NUG3Q31X01AI9ZJCZIX25CS" localSheetId="9" hidden="1">#REF!</definedName>
    <definedName name="BExM9NUG3Q31X01AI9ZJCZIX25CS" localSheetId="8" hidden="1">#REF!</definedName>
    <definedName name="BExM9NUG3Q31X01AI9ZJCZIX25CS" localSheetId="7" hidden="1">#REF!</definedName>
    <definedName name="BExM9NUG3Q31X01AI9ZJCZIX25CS" localSheetId="6" hidden="1">#REF!</definedName>
    <definedName name="BExM9NUG3Q31X01AI9ZJCZIX25CS" localSheetId="3" hidden="1">#REF!</definedName>
    <definedName name="BExM9NUG3Q31X01AI9ZJCZIX25CS" localSheetId="1" hidden="1">#REF!</definedName>
    <definedName name="BExM9NUG3Q31X01AI9ZJCZIX25CS" hidden="1">#REF!</definedName>
    <definedName name="BExM9OG182RP30MY23PG49LVPZ1C" localSheetId="16" hidden="1">#REF!</definedName>
    <definedName name="BExM9OG182RP30MY23PG49LVPZ1C" localSheetId="15" hidden="1">#REF!</definedName>
    <definedName name="BExM9OG182RP30MY23PG49LVPZ1C" localSheetId="14" hidden="1">#REF!</definedName>
    <definedName name="BExM9OG182RP30MY23PG49LVPZ1C" localSheetId="13" hidden="1">#REF!</definedName>
    <definedName name="BExM9OG182RP30MY23PG49LVPZ1C" localSheetId="12" hidden="1">#REF!</definedName>
    <definedName name="BExM9OG182RP30MY23PG49LVPZ1C" localSheetId="11" hidden="1">#REF!</definedName>
    <definedName name="BExM9OG182RP30MY23PG49LVPZ1C" localSheetId="10" hidden="1">#REF!</definedName>
    <definedName name="BExM9OG182RP30MY23PG49LVPZ1C" localSheetId="9" hidden="1">#REF!</definedName>
    <definedName name="BExM9OG182RP30MY23PG49LVPZ1C" localSheetId="8" hidden="1">#REF!</definedName>
    <definedName name="BExM9OG182RP30MY23PG49LVPZ1C" localSheetId="7" hidden="1">#REF!</definedName>
    <definedName name="BExM9OG182RP30MY23PG49LVPZ1C" localSheetId="6" hidden="1">#REF!</definedName>
    <definedName name="BExM9OG182RP30MY23PG49LVPZ1C" localSheetId="3" hidden="1">#REF!</definedName>
    <definedName name="BExM9OG182RP30MY23PG49LVPZ1C" localSheetId="1" hidden="1">#REF!</definedName>
    <definedName name="BExM9OG182RP30MY23PG49LVPZ1C" hidden="1">#REF!</definedName>
    <definedName name="BExMA64MW1S18NH8DCKPCCEI5KCB" localSheetId="16" hidden="1">#REF!</definedName>
    <definedName name="BExMA64MW1S18NH8DCKPCCEI5KCB" localSheetId="15" hidden="1">#REF!</definedName>
    <definedName name="BExMA64MW1S18NH8DCKPCCEI5KCB" localSheetId="14" hidden="1">#REF!</definedName>
    <definedName name="BExMA64MW1S18NH8DCKPCCEI5KCB" localSheetId="13" hidden="1">#REF!</definedName>
    <definedName name="BExMA64MW1S18NH8DCKPCCEI5KCB" localSheetId="12" hidden="1">#REF!</definedName>
    <definedName name="BExMA64MW1S18NH8DCKPCCEI5KCB" localSheetId="11" hidden="1">#REF!</definedName>
    <definedName name="BExMA64MW1S18NH8DCKPCCEI5KCB" localSheetId="10" hidden="1">#REF!</definedName>
    <definedName name="BExMA64MW1S18NH8DCKPCCEI5KCB" localSheetId="9" hidden="1">#REF!</definedName>
    <definedName name="BExMA64MW1S18NH8DCKPCCEI5KCB" localSheetId="8" hidden="1">#REF!</definedName>
    <definedName name="BExMA64MW1S18NH8DCKPCCEI5KCB" localSheetId="7" hidden="1">#REF!</definedName>
    <definedName name="BExMA64MW1S18NH8DCKPCCEI5KCB" localSheetId="6" hidden="1">#REF!</definedName>
    <definedName name="BExMA64MW1S18NH8DCKPCCEI5KCB" localSheetId="3" hidden="1">#REF!</definedName>
    <definedName name="BExMA64MW1S18NH8DCKPCCEI5KCB" localSheetId="1" hidden="1">#REF!</definedName>
    <definedName name="BExMA64MW1S18NH8DCKPCCEI5KCB" hidden="1">#REF!</definedName>
    <definedName name="BExMALEWFUEM8Y686IT03ECURUBR" localSheetId="16" hidden="1">#REF!</definedName>
    <definedName name="BExMALEWFUEM8Y686IT03ECURUBR" localSheetId="15" hidden="1">#REF!</definedName>
    <definedName name="BExMALEWFUEM8Y686IT03ECURUBR" localSheetId="14" hidden="1">#REF!</definedName>
    <definedName name="BExMALEWFUEM8Y686IT03ECURUBR" localSheetId="13" hidden="1">#REF!</definedName>
    <definedName name="BExMALEWFUEM8Y686IT03ECURUBR" localSheetId="12" hidden="1">#REF!</definedName>
    <definedName name="BExMALEWFUEM8Y686IT03ECURUBR" localSheetId="11" hidden="1">#REF!</definedName>
    <definedName name="BExMALEWFUEM8Y686IT03ECURUBR" localSheetId="10" hidden="1">#REF!</definedName>
    <definedName name="BExMALEWFUEM8Y686IT03ECURUBR" localSheetId="9" hidden="1">#REF!</definedName>
    <definedName name="BExMALEWFUEM8Y686IT03ECURUBR" localSheetId="8" hidden="1">#REF!</definedName>
    <definedName name="BExMALEWFUEM8Y686IT03ECURUBR" localSheetId="7" hidden="1">#REF!</definedName>
    <definedName name="BExMALEWFUEM8Y686IT03ECURUBR" localSheetId="6" hidden="1">#REF!</definedName>
    <definedName name="BExMALEWFUEM8Y686IT03ECURUBR" localSheetId="3" hidden="1">#REF!</definedName>
    <definedName name="BExMALEWFUEM8Y686IT03ECURUBR" localSheetId="1" hidden="1">#REF!</definedName>
    <definedName name="BExMALEWFUEM8Y686IT03ECURUBR" hidden="1">#REF!</definedName>
    <definedName name="BExMAS0AQY7KMMTBTBPK0SWWDITB" localSheetId="16" hidden="1">#REF!</definedName>
    <definedName name="BExMAS0AQY7KMMTBTBPK0SWWDITB" localSheetId="15" hidden="1">#REF!</definedName>
    <definedName name="BExMAS0AQY7KMMTBTBPK0SWWDITB" localSheetId="14" hidden="1">#REF!</definedName>
    <definedName name="BExMAS0AQY7KMMTBTBPK0SWWDITB" localSheetId="13" hidden="1">#REF!</definedName>
    <definedName name="BExMAS0AQY7KMMTBTBPK0SWWDITB" localSheetId="12" hidden="1">#REF!</definedName>
    <definedName name="BExMAS0AQY7KMMTBTBPK0SWWDITB" localSheetId="11" hidden="1">#REF!</definedName>
    <definedName name="BExMAS0AQY7KMMTBTBPK0SWWDITB" localSheetId="10" hidden="1">#REF!</definedName>
    <definedName name="BExMAS0AQY7KMMTBTBPK0SWWDITB" localSheetId="9" hidden="1">#REF!</definedName>
    <definedName name="BExMAS0AQY7KMMTBTBPK0SWWDITB" localSheetId="8" hidden="1">#REF!</definedName>
    <definedName name="BExMAS0AQY7KMMTBTBPK0SWWDITB" localSheetId="7" hidden="1">#REF!</definedName>
    <definedName name="BExMAS0AQY7KMMTBTBPK0SWWDITB" localSheetId="6" hidden="1">#REF!</definedName>
    <definedName name="BExMAS0AQY7KMMTBTBPK0SWWDITB" localSheetId="3" hidden="1">#REF!</definedName>
    <definedName name="BExMAS0AQY7KMMTBTBPK0SWWDITB" localSheetId="1" hidden="1">#REF!</definedName>
    <definedName name="BExMAS0AQY7KMMTBTBPK0SWWDITB" hidden="1">#REF!</definedName>
    <definedName name="BExMAXJS82ZJ8RS22VLE0V0LDUII" localSheetId="16" hidden="1">#REF!</definedName>
    <definedName name="BExMAXJS82ZJ8RS22VLE0V0LDUII" localSheetId="15" hidden="1">#REF!</definedName>
    <definedName name="BExMAXJS82ZJ8RS22VLE0V0LDUII" localSheetId="14" hidden="1">#REF!</definedName>
    <definedName name="BExMAXJS82ZJ8RS22VLE0V0LDUII" localSheetId="13" hidden="1">#REF!</definedName>
    <definedName name="BExMAXJS82ZJ8RS22VLE0V0LDUII" localSheetId="12" hidden="1">#REF!</definedName>
    <definedName name="BExMAXJS82ZJ8RS22VLE0V0LDUII" localSheetId="11" hidden="1">#REF!</definedName>
    <definedName name="BExMAXJS82ZJ8RS22VLE0V0LDUII" localSheetId="10" hidden="1">#REF!</definedName>
    <definedName name="BExMAXJS82ZJ8RS22VLE0V0LDUII" localSheetId="9" hidden="1">#REF!</definedName>
    <definedName name="BExMAXJS82ZJ8RS22VLE0V0LDUII" localSheetId="8" hidden="1">#REF!</definedName>
    <definedName name="BExMAXJS82ZJ8RS22VLE0V0LDUII" localSheetId="7" hidden="1">#REF!</definedName>
    <definedName name="BExMAXJS82ZJ8RS22VLE0V0LDUII" localSheetId="6" hidden="1">#REF!</definedName>
    <definedName name="BExMAXJS82ZJ8RS22VLE0V0LDUII" localSheetId="3" hidden="1">#REF!</definedName>
    <definedName name="BExMAXJS82ZJ8RS22VLE0V0LDUII" localSheetId="1" hidden="1">#REF!</definedName>
    <definedName name="BExMAXJS82ZJ8RS22VLE0V0LDUII" hidden="1">#REF!</definedName>
    <definedName name="BExMB4QRS0R3MTB4CMUHFZ84LNZQ" localSheetId="16" hidden="1">#REF!</definedName>
    <definedName name="BExMB4QRS0R3MTB4CMUHFZ84LNZQ" localSheetId="15" hidden="1">#REF!</definedName>
    <definedName name="BExMB4QRS0R3MTB4CMUHFZ84LNZQ" localSheetId="14" hidden="1">#REF!</definedName>
    <definedName name="BExMB4QRS0R3MTB4CMUHFZ84LNZQ" localSheetId="13" hidden="1">#REF!</definedName>
    <definedName name="BExMB4QRS0R3MTB4CMUHFZ84LNZQ" localSheetId="12" hidden="1">#REF!</definedName>
    <definedName name="BExMB4QRS0R3MTB4CMUHFZ84LNZQ" localSheetId="11" hidden="1">#REF!</definedName>
    <definedName name="BExMB4QRS0R3MTB4CMUHFZ84LNZQ" localSheetId="10" hidden="1">#REF!</definedName>
    <definedName name="BExMB4QRS0R3MTB4CMUHFZ84LNZQ" localSheetId="9" hidden="1">#REF!</definedName>
    <definedName name="BExMB4QRS0R3MTB4CMUHFZ84LNZQ" localSheetId="8" hidden="1">#REF!</definedName>
    <definedName name="BExMB4QRS0R3MTB4CMUHFZ84LNZQ" localSheetId="7" hidden="1">#REF!</definedName>
    <definedName name="BExMB4QRS0R3MTB4CMUHFZ84LNZQ" localSheetId="6" hidden="1">#REF!</definedName>
    <definedName name="BExMB4QRS0R3MTB4CMUHFZ84LNZQ" localSheetId="3" hidden="1">#REF!</definedName>
    <definedName name="BExMB4QRS0R3MTB4CMUHFZ84LNZQ" localSheetId="1" hidden="1">#REF!</definedName>
    <definedName name="BExMB4QRS0R3MTB4CMUHFZ84LNZQ" hidden="1">#REF!</definedName>
    <definedName name="BExMB7AICZ233JKSCEUSR9RQXRS0" localSheetId="16" hidden="1">#REF!</definedName>
    <definedName name="BExMB7AICZ233JKSCEUSR9RQXRS0" localSheetId="15" hidden="1">#REF!</definedName>
    <definedName name="BExMB7AICZ233JKSCEUSR9RQXRS0" localSheetId="14" hidden="1">#REF!</definedName>
    <definedName name="BExMB7AICZ233JKSCEUSR9RQXRS0" localSheetId="13" hidden="1">#REF!</definedName>
    <definedName name="BExMB7AICZ233JKSCEUSR9RQXRS0" localSheetId="12" hidden="1">#REF!</definedName>
    <definedName name="BExMB7AICZ233JKSCEUSR9RQXRS0" localSheetId="11" hidden="1">#REF!</definedName>
    <definedName name="BExMB7AICZ233JKSCEUSR9RQXRS0" localSheetId="10" hidden="1">#REF!</definedName>
    <definedName name="BExMB7AICZ233JKSCEUSR9RQXRS0" localSheetId="9" hidden="1">#REF!</definedName>
    <definedName name="BExMB7AICZ233JKSCEUSR9RQXRS0" localSheetId="8" hidden="1">#REF!</definedName>
    <definedName name="BExMB7AICZ233JKSCEUSR9RQXRS0" localSheetId="7" hidden="1">#REF!</definedName>
    <definedName name="BExMB7AICZ233JKSCEUSR9RQXRS0" localSheetId="6" hidden="1">#REF!</definedName>
    <definedName name="BExMB7AICZ233JKSCEUSR9RQXRS0" localSheetId="3" hidden="1">#REF!</definedName>
    <definedName name="BExMB7AICZ233JKSCEUSR9RQXRS0" localSheetId="1" hidden="1">#REF!</definedName>
    <definedName name="BExMB7AICZ233JKSCEUSR9RQXRS0" hidden="1">#REF!</definedName>
    <definedName name="BExMBC35WKQY5CWQJLV4D05O6971" localSheetId="16" hidden="1">#REF!</definedName>
    <definedName name="BExMBC35WKQY5CWQJLV4D05O6971" localSheetId="15" hidden="1">#REF!</definedName>
    <definedName name="BExMBC35WKQY5CWQJLV4D05O6971" localSheetId="14" hidden="1">#REF!</definedName>
    <definedName name="BExMBC35WKQY5CWQJLV4D05O6971" localSheetId="13" hidden="1">#REF!</definedName>
    <definedName name="BExMBC35WKQY5CWQJLV4D05O6971" localSheetId="12" hidden="1">#REF!</definedName>
    <definedName name="BExMBC35WKQY5CWQJLV4D05O6971" localSheetId="11" hidden="1">#REF!</definedName>
    <definedName name="BExMBC35WKQY5CWQJLV4D05O6971" localSheetId="10" hidden="1">#REF!</definedName>
    <definedName name="BExMBC35WKQY5CWQJLV4D05O6971" localSheetId="9" hidden="1">#REF!</definedName>
    <definedName name="BExMBC35WKQY5CWQJLV4D05O6971" localSheetId="8" hidden="1">#REF!</definedName>
    <definedName name="BExMBC35WKQY5CWQJLV4D05O6971" localSheetId="7" hidden="1">#REF!</definedName>
    <definedName name="BExMBC35WKQY5CWQJLV4D05O6971" localSheetId="6" hidden="1">#REF!</definedName>
    <definedName name="BExMBC35WKQY5CWQJLV4D05O6971" localSheetId="3" hidden="1">#REF!</definedName>
    <definedName name="BExMBC35WKQY5CWQJLV4D05O6971" localSheetId="1" hidden="1">#REF!</definedName>
    <definedName name="BExMBC35WKQY5CWQJLV4D05O6971" hidden="1">#REF!</definedName>
    <definedName name="BExMBFTZV4Q1A5KG25C1N9PHQNSW" localSheetId="16" hidden="1">#REF!</definedName>
    <definedName name="BExMBFTZV4Q1A5KG25C1N9PHQNSW" localSheetId="15" hidden="1">#REF!</definedName>
    <definedName name="BExMBFTZV4Q1A5KG25C1N9PHQNSW" localSheetId="14" hidden="1">#REF!</definedName>
    <definedName name="BExMBFTZV4Q1A5KG25C1N9PHQNSW" localSheetId="13" hidden="1">#REF!</definedName>
    <definedName name="BExMBFTZV4Q1A5KG25C1N9PHQNSW" localSheetId="12" hidden="1">#REF!</definedName>
    <definedName name="BExMBFTZV4Q1A5KG25C1N9PHQNSW" localSheetId="11" hidden="1">#REF!</definedName>
    <definedName name="BExMBFTZV4Q1A5KG25C1N9PHQNSW" localSheetId="10" hidden="1">#REF!</definedName>
    <definedName name="BExMBFTZV4Q1A5KG25C1N9PHQNSW" localSheetId="9" hidden="1">#REF!</definedName>
    <definedName name="BExMBFTZV4Q1A5KG25C1N9PHQNSW" localSheetId="8" hidden="1">#REF!</definedName>
    <definedName name="BExMBFTZV4Q1A5KG25C1N9PHQNSW" localSheetId="7" hidden="1">#REF!</definedName>
    <definedName name="BExMBFTZV4Q1A5KG25C1N9PHQNSW" localSheetId="6" hidden="1">#REF!</definedName>
    <definedName name="BExMBFTZV4Q1A5KG25C1N9PHQNSW" localSheetId="3" hidden="1">#REF!</definedName>
    <definedName name="BExMBFTZV4Q1A5KG25C1N9PHQNSW" localSheetId="1" hidden="1">#REF!</definedName>
    <definedName name="BExMBFTZV4Q1A5KG25C1N9PHQNSW" hidden="1">#REF!</definedName>
    <definedName name="BExMBFZFXQDH3H55R89930TFTU36" localSheetId="16" hidden="1">#REF!</definedName>
    <definedName name="BExMBFZFXQDH3H55R89930TFTU36" localSheetId="15" hidden="1">#REF!</definedName>
    <definedName name="BExMBFZFXQDH3H55R89930TFTU36" localSheetId="14" hidden="1">#REF!</definedName>
    <definedName name="BExMBFZFXQDH3H55R89930TFTU36" localSheetId="13" hidden="1">#REF!</definedName>
    <definedName name="BExMBFZFXQDH3H55R89930TFTU36" localSheetId="12" hidden="1">#REF!</definedName>
    <definedName name="BExMBFZFXQDH3H55R89930TFTU36" localSheetId="11" hidden="1">#REF!</definedName>
    <definedName name="BExMBFZFXQDH3H55R89930TFTU36" localSheetId="10" hidden="1">#REF!</definedName>
    <definedName name="BExMBFZFXQDH3H55R89930TFTU36" localSheetId="9" hidden="1">#REF!</definedName>
    <definedName name="BExMBFZFXQDH3H55R89930TFTU36" localSheetId="8" hidden="1">#REF!</definedName>
    <definedName name="BExMBFZFXQDH3H55R89930TFTU36" localSheetId="7" hidden="1">#REF!</definedName>
    <definedName name="BExMBFZFXQDH3H55R89930TFTU36" localSheetId="6" hidden="1">#REF!</definedName>
    <definedName name="BExMBFZFXQDH3H55R89930TFTU36" localSheetId="3" hidden="1">#REF!</definedName>
    <definedName name="BExMBFZFXQDH3H55R89930TFTU36" localSheetId="1" hidden="1">#REF!</definedName>
    <definedName name="BExMBFZFXQDH3H55R89930TFTU36" hidden="1">#REF!</definedName>
    <definedName name="BExMBK6ISK3U7KHZKUJXIDKGF6VW" localSheetId="16" hidden="1">#REF!</definedName>
    <definedName name="BExMBK6ISK3U7KHZKUJXIDKGF6VW" localSheetId="15" hidden="1">#REF!</definedName>
    <definedName name="BExMBK6ISK3U7KHZKUJXIDKGF6VW" localSheetId="14" hidden="1">#REF!</definedName>
    <definedName name="BExMBK6ISK3U7KHZKUJXIDKGF6VW" localSheetId="13" hidden="1">#REF!</definedName>
    <definedName name="BExMBK6ISK3U7KHZKUJXIDKGF6VW" localSheetId="12" hidden="1">#REF!</definedName>
    <definedName name="BExMBK6ISK3U7KHZKUJXIDKGF6VW" localSheetId="11" hidden="1">#REF!</definedName>
    <definedName name="BExMBK6ISK3U7KHZKUJXIDKGF6VW" localSheetId="10" hidden="1">#REF!</definedName>
    <definedName name="BExMBK6ISK3U7KHZKUJXIDKGF6VW" localSheetId="9" hidden="1">#REF!</definedName>
    <definedName name="BExMBK6ISK3U7KHZKUJXIDKGF6VW" localSheetId="8" hidden="1">#REF!</definedName>
    <definedName name="BExMBK6ISK3U7KHZKUJXIDKGF6VW" localSheetId="7" hidden="1">#REF!</definedName>
    <definedName name="BExMBK6ISK3U7KHZKUJXIDKGF6VW" localSheetId="6" hidden="1">#REF!</definedName>
    <definedName name="BExMBK6ISK3U7KHZKUJXIDKGF6VW" localSheetId="3" hidden="1">#REF!</definedName>
    <definedName name="BExMBK6ISK3U7KHZKUJXIDKGF6VW" localSheetId="1" hidden="1">#REF!</definedName>
    <definedName name="BExMBK6ISK3U7KHZKUJXIDKGF6VW" hidden="1">#REF!</definedName>
    <definedName name="BExMBYPQDG9AYDQ5E8IECVFREPO6" localSheetId="16" hidden="1">#REF!</definedName>
    <definedName name="BExMBYPQDG9AYDQ5E8IECVFREPO6" localSheetId="15" hidden="1">#REF!</definedName>
    <definedName name="BExMBYPQDG9AYDQ5E8IECVFREPO6" localSheetId="14" hidden="1">#REF!</definedName>
    <definedName name="BExMBYPQDG9AYDQ5E8IECVFREPO6" localSheetId="13" hidden="1">#REF!</definedName>
    <definedName name="BExMBYPQDG9AYDQ5E8IECVFREPO6" localSheetId="12" hidden="1">#REF!</definedName>
    <definedName name="BExMBYPQDG9AYDQ5E8IECVFREPO6" localSheetId="11" hidden="1">#REF!</definedName>
    <definedName name="BExMBYPQDG9AYDQ5E8IECVFREPO6" localSheetId="10" hidden="1">#REF!</definedName>
    <definedName name="BExMBYPQDG9AYDQ5E8IECVFREPO6" localSheetId="9" hidden="1">#REF!</definedName>
    <definedName name="BExMBYPQDG9AYDQ5E8IECVFREPO6" localSheetId="8" hidden="1">#REF!</definedName>
    <definedName name="BExMBYPQDG9AYDQ5E8IECVFREPO6" localSheetId="7" hidden="1">#REF!</definedName>
    <definedName name="BExMBYPQDG9AYDQ5E8IECVFREPO6" localSheetId="6" hidden="1">#REF!</definedName>
    <definedName name="BExMBYPQDG9AYDQ5E8IECVFREPO6" localSheetId="3" hidden="1">#REF!</definedName>
    <definedName name="BExMBYPQDG9AYDQ5E8IECVFREPO6" localSheetId="1" hidden="1">#REF!</definedName>
    <definedName name="BExMBYPQDG9AYDQ5E8IECVFREPO6" hidden="1">#REF!</definedName>
    <definedName name="BExMC7PESEESXVMDCGGIP5LPMUGY" localSheetId="16" hidden="1">#REF!</definedName>
    <definedName name="BExMC7PESEESXVMDCGGIP5LPMUGY" localSheetId="15" hidden="1">#REF!</definedName>
    <definedName name="BExMC7PESEESXVMDCGGIP5LPMUGY" localSheetId="14" hidden="1">#REF!</definedName>
    <definedName name="BExMC7PESEESXVMDCGGIP5LPMUGY" localSheetId="13" hidden="1">#REF!</definedName>
    <definedName name="BExMC7PESEESXVMDCGGIP5LPMUGY" localSheetId="12" hidden="1">#REF!</definedName>
    <definedName name="BExMC7PESEESXVMDCGGIP5LPMUGY" localSheetId="11" hidden="1">#REF!</definedName>
    <definedName name="BExMC7PESEESXVMDCGGIP5LPMUGY" localSheetId="10" hidden="1">#REF!</definedName>
    <definedName name="BExMC7PESEESXVMDCGGIP5LPMUGY" localSheetId="9" hidden="1">#REF!</definedName>
    <definedName name="BExMC7PESEESXVMDCGGIP5LPMUGY" localSheetId="8" hidden="1">#REF!</definedName>
    <definedName name="BExMC7PESEESXVMDCGGIP5LPMUGY" localSheetId="7" hidden="1">#REF!</definedName>
    <definedName name="BExMC7PESEESXVMDCGGIP5LPMUGY" localSheetId="6" hidden="1">#REF!</definedName>
    <definedName name="BExMC7PESEESXVMDCGGIP5LPMUGY" localSheetId="3" hidden="1">#REF!</definedName>
    <definedName name="BExMC7PESEESXVMDCGGIP5LPMUGY" localSheetId="1" hidden="1">#REF!</definedName>
    <definedName name="BExMC7PESEESXVMDCGGIP5LPMUGY" hidden="1">#REF!</definedName>
    <definedName name="BExMC8AZUTX8LG89K2JJR7ZG62XX" localSheetId="16" hidden="1">#REF!</definedName>
    <definedName name="BExMC8AZUTX8LG89K2JJR7ZG62XX" localSheetId="15" hidden="1">#REF!</definedName>
    <definedName name="BExMC8AZUTX8LG89K2JJR7ZG62XX" localSheetId="14" hidden="1">#REF!</definedName>
    <definedName name="BExMC8AZUTX8LG89K2JJR7ZG62XX" localSheetId="13" hidden="1">#REF!</definedName>
    <definedName name="BExMC8AZUTX8LG89K2JJR7ZG62XX" localSheetId="12" hidden="1">#REF!</definedName>
    <definedName name="BExMC8AZUTX8LG89K2JJR7ZG62XX" localSheetId="11" hidden="1">#REF!</definedName>
    <definedName name="BExMC8AZUTX8LG89K2JJR7ZG62XX" localSheetId="10" hidden="1">#REF!</definedName>
    <definedName name="BExMC8AZUTX8LG89K2JJR7ZG62XX" localSheetId="9" hidden="1">#REF!</definedName>
    <definedName name="BExMC8AZUTX8LG89K2JJR7ZG62XX" localSheetId="8" hidden="1">#REF!</definedName>
    <definedName name="BExMC8AZUTX8LG89K2JJR7ZG62XX" localSheetId="7" hidden="1">#REF!</definedName>
    <definedName name="BExMC8AZUTX8LG89K2JJR7ZG62XX" localSheetId="6" hidden="1">#REF!</definedName>
    <definedName name="BExMC8AZUTX8LG89K2JJR7ZG62XX" localSheetId="3" hidden="1">#REF!</definedName>
    <definedName name="BExMC8AZUTX8LG89K2JJR7ZG62XX" localSheetId="1" hidden="1">#REF!</definedName>
    <definedName name="BExMC8AZUTX8LG89K2JJR7ZG62XX" hidden="1">#REF!</definedName>
    <definedName name="BExMCA96YR10V72G2R0SCIKPZLIZ" localSheetId="16" hidden="1">#REF!</definedName>
    <definedName name="BExMCA96YR10V72G2R0SCIKPZLIZ" localSheetId="15" hidden="1">#REF!</definedName>
    <definedName name="BExMCA96YR10V72G2R0SCIKPZLIZ" localSheetId="14" hidden="1">#REF!</definedName>
    <definedName name="BExMCA96YR10V72G2R0SCIKPZLIZ" localSheetId="13" hidden="1">#REF!</definedName>
    <definedName name="BExMCA96YR10V72G2R0SCIKPZLIZ" localSheetId="12" hidden="1">#REF!</definedName>
    <definedName name="BExMCA96YR10V72G2R0SCIKPZLIZ" localSheetId="11" hidden="1">#REF!</definedName>
    <definedName name="BExMCA96YR10V72G2R0SCIKPZLIZ" localSheetId="10" hidden="1">#REF!</definedName>
    <definedName name="BExMCA96YR10V72G2R0SCIKPZLIZ" localSheetId="9" hidden="1">#REF!</definedName>
    <definedName name="BExMCA96YR10V72G2R0SCIKPZLIZ" localSheetId="8" hidden="1">#REF!</definedName>
    <definedName name="BExMCA96YR10V72G2R0SCIKPZLIZ" localSheetId="7" hidden="1">#REF!</definedName>
    <definedName name="BExMCA96YR10V72G2R0SCIKPZLIZ" localSheetId="6" hidden="1">#REF!</definedName>
    <definedName name="BExMCA96YR10V72G2R0SCIKPZLIZ" localSheetId="3" hidden="1">#REF!</definedName>
    <definedName name="BExMCA96YR10V72G2R0SCIKPZLIZ" localSheetId="1" hidden="1">#REF!</definedName>
    <definedName name="BExMCA96YR10V72G2R0SCIKPZLIZ" hidden="1">#REF!</definedName>
    <definedName name="BExMCB5JU5I2VQDUBS4O42BTEVKI" localSheetId="16" hidden="1">#REF!</definedName>
    <definedName name="BExMCB5JU5I2VQDUBS4O42BTEVKI" localSheetId="15" hidden="1">#REF!</definedName>
    <definedName name="BExMCB5JU5I2VQDUBS4O42BTEVKI" localSheetId="14" hidden="1">#REF!</definedName>
    <definedName name="BExMCB5JU5I2VQDUBS4O42BTEVKI" localSheetId="13" hidden="1">#REF!</definedName>
    <definedName name="BExMCB5JU5I2VQDUBS4O42BTEVKI" localSheetId="12" hidden="1">#REF!</definedName>
    <definedName name="BExMCB5JU5I2VQDUBS4O42BTEVKI" localSheetId="11" hidden="1">#REF!</definedName>
    <definedName name="BExMCB5JU5I2VQDUBS4O42BTEVKI" localSheetId="10" hidden="1">#REF!</definedName>
    <definedName name="BExMCB5JU5I2VQDUBS4O42BTEVKI" localSheetId="9" hidden="1">#REF!</definedName>
    <definedName name="BExMCB5JU5I2VQDUBS4O42BTEVKI" localSheetId="8" hidden="1">#REF!</definedName>
    <definedName name="BExMCB5JU5I2VQDUBS4O42BTEVKI" localSheetId="7" hidden="1">#REF!</definedName>
    <definedName name="BExMCB5JU5I2VQDUBS4O42BTEVKI" localSheetId="6" hidden="1">#REF!</definedName>
    <definedName name="BExMCB5JU5I2VQDUBS4O42BTEVKI" localSheetId="3" hidden="1">#REF!</definedName>
    <definedName name="BExMCB5JU5I2VQDUBS4O42BTEVKI" localSheetId="1" hidden="1">#REF!</definedName>
    <definedName name="BExMCB5JU5I2VQDUBS4O42BTEVKI" hidden="1">#REF!</definedName>
    <definedName name="BExMCFSQFSEMPY5IXDIRKZDASDBR" localSheetId="16" hidden="1">#REF!</definedName>
    <definedName name="BExMCFSQFSEMPY5IXDIRKZDASDBR" localSheetId="15" hidden="1">#REF!</definedName>
    <definedName name="BExMCFSQFSEMPY5IXDIRKZDASDBR" localSheetId="14" hidden="1">#REF!</definedName>
    <definedName name="BExMCFSQFSEMPY5IXDIRKZDASDBR" localSheetId="13" hidden="1">#REF!</definedName>
    <definedName name="BExMCFSQFSEMPY5IXDIRKZDASDBR" localSheetId="12" hidden="1">#REF!</definedName>
    <definedName name="BExMCFSQFSEMPY5IXDIRKZDASDBR" localSheetId="11" hidden="1">#REF!</definedName>
    <definedName name="BExMCFSQFSEMPY5IXDIRKZDASDBR" localSheetId="10" hidden="1">#REF!</definedName>
    <definedName name="BExMCFSQFSEMPY5IXDIRKZDASDBR" localSheetId="9" hidden="1">#REF!</definedName>
    <definedName name="BExMCFSQFSEMPY5IXDIRKZDASDBR" localSheetId="8" hidden="1">#REF!</definedName>
    <definedName name="BExMCFSQFSEMPY5IXDIRKZDASDBR" localSheetId="7" hidden="1">#REF!</definedName>
    <definedName name="BExMCFSQFSEMPY5IXDIRKZDASDBR" localSheetId="6" hidden="1">#REF!</definedName>
    <definedName name="BExMCFSQFSEMPY5IXDIRKZDASDBR" localSheetId="3" hidden="1">#REF!</definedName>
    <definedName name="BExMCFSQFSEMPY5IXDIRKZDASDBR" localSheetId="1" hidden="1">#REF!</definedName>
    <definedName name="BExMCFSQFSEMPY5IXDIRKZDASDBR" hidden="1">#REF!</definedName>
    <definedName name="BExMCH58I9XOLK7WEE6VSJGYPJGL" localSheetId="16" hidden="1">#REF!</definedName>
    <definedName name="BExMCH58I9XOLK7WEE6VSJGYPJGL" localSheetId="15" hidden="1">#REF!</definedName>
    <definedName name="BExMCH58I9XOLK7WEE6VSJGYPJGL" localSheetId="14" hidden="1">#REF!</definedName>
    <definedName name="BExMCH58I9XOLK7WEE6VSJGYPJGL" localSheetId="13" hidden="1">#REF!</definedName>
    <definedName name="BExMCH58I9XOLK7WEE6VSJGYPJGL" localSheetId="12" hidden="1">#REF!</definedName>
    <definedName name="BExMCH58I9XOLK7WEE6VSJGYPJGL" localSheetId="11" hidden="1">#REF!</definedName>
    <definedName name="BExMCH58I9XOLK7WEE6VSJGYPJGL" localSheetId="10" hidden="1">#REF!</definedName>
    <definedName name="BExMCH58I9XOLK7WEE6VSJGYPJGL" localSheetId="9" hidden="1">#REF!</definedName>
    <definedName name="BExMCH58I9XOLK7WEE6VSJGYPJGL" localSheetId="8" hidden="1">#REF!</definedName>
    <definedName name="BExMCH58I9XOLK7WEE6VSJGYPJGL" localSheetId="7" hidden="1">#REF!</definedName>
    <definedName name="BExMCH58I9XOLK7WEE6VSJGYPJGL" localSheetId="6" hidden="1">#REF!</definedName>
    <definedName name="BExMCH58I9XOLK7WEE6VSJGYPJGL" localSheetId="3" hidden="1">#REF!</definedName>
    <definedName name="BExMCH58I9XOLK7WEE6VSJGYPJGL" localSheetId="1" hidden="1">#REF!</definedName>
    <definedName name="BExMCH58I9XOLK7WEE6VSJGYPJGL" hidden="1">#REF!</definedName>
    <definedName name="BExMCMZOEYWVOOJ98TBHTTCS7XB8" localSheetId="16" hidden="1">#REF!</definedName>
    <definedName name="BExMCMZOEYWVOOJ98TBHTTCS7XB8" localSheetId="15" hidden="1">#REF!</definedName>
    <definedName name="BExMCMZOEYWVOOJ98TBHTTCS7XB8" localSheetId="14" hidden="1">#REF!</definedName>
    <definedName name="BExMCMZOEYWVOOJ98TBHTTCS7XB8" localSheetId="13" hidden="1">#REF!</definedName>
    <definedName name="BExMCMZOEYWVOOJ98TBHTTCS7XB8" localSheetId="12" hidden="1">#REF!</definedName>
    <definedName name="BExMCMZOEYWVOOJ98TBHTTCS7XB8" localSheetId="11" hidden="1">#REF!</definedName>
    <definedName name="BExMCMZOEYWVOOJ98TBHTTCS7XB8" localSheetId="10" hidden="1">#REF!</definedName>
    <definedName name="BExMCMZOEYWVOOJ98TBHTTCS7XB8" localSheetId="9" hidden="1">#REF!</definedName>
    <definedName name="BExMCMZOEYWVOOJ98TBHTTCS7XB8" localSheetId="8" hidden="1">#REF!</definedName>
    <definedName name="BExMCMZOEYWVOOJ98TBHTTCS7XB8" localSheetId="7" hidden="1">#REF!</definedName>
    <definedName name="BExMCMZOEYWVOOJ98TBHTTCS7XB8" localSheetId="6" hidden="1">#REF!</definedName>
    <definedName name="BExMCMZOEYWVOOJ98TBHTTCS7XB8" localSheetId="3" hidden="1">#REF!</definedName>
    <definedName name="BExMCMZOEYWVOOJ98TBHTTCS7XB8" localSheetId="1" hidden="1">#REF!</definedName>
    <definedName name="BExMCMZOEYWVOOJ98TBHTTCS7XB8" hidden="1">#REF!</definedName>
    <definedName name="BExMCS8EF2W3FS9QADNKREYSI8P0" localSheetId="16" hidden="1">#REF!</definedName>
    <definedName name="BExMCS8EF2W3FS9QADNKREYSI8P0" localSheetId="15" hidden="1">#REF!</definedName>
    <definedName name="BExMCS8EF2W3FS9QADNKREYSI8P0" localSheetId="14" hidden="1">#REF!</definedName>
    <definedName name="BExMCS8EF2W3FS9QADNKREYSI8P0" localSheetId="13" hidden="1">#REF!</definedName>
    <definedName name="BExMCS8EF2W3FS9QADNKREYSI8P0" localSheetId="12" hidden="1">#REF!</definedName>
    <definedName name="BExMCS8EF2W3FS9QADNKREYSI8P0" localSheetId="11" hidden="1">#REF!</definedName>
    <definedName name="BExMCS8EF2W3FS9QADNKREYSI8P0" localSheetId="10" hidden="1">#REF!</definedName>
    <definedName name="BExMCS8EF2W3FS9QADNKREYSI8P0" localSheetId="9" hidden="1">#REF!</definedName>
    <definedName name="BExMCS8EF2W3FS9QADNKREYSI8P0" localSheetId="8" hidden="1">#REF!</definedName>
    <definedName name="BExMCS8EF2W3FS9QADNKREYSI8P0" localSheetId="7" hidden="1">#REF!</definedName>
    <definedName name="BExMCS8EF2W3FS9QADNKREYSI8P0" localSheetId="6" hidden="1">#REF!</definedName>
    <definedName name="BExMCS8EF2W3FS9QADNKREYSI8P0" localSheetId="3" hidden="1">#REF!</definedName>
    <definedName name="BExMCS8EF2W3FS9QADNKREYSI8P0" localSheetId="1" hidden="1">#REF!</definedName>
    <definedName name="BExMCS8EF2W3FS9QADNKREYSI8P0" hidden="1">#REF!</definedName>
    <definedName name="BExMCSU0KZGHALEL7N5DJBVL94K7" localSheetId="16" hidden="1">#REF!</definedName>
    <definedName name="BExMCSU0KZGHALEL7N5DJBVL94K7" localSheetId="15" hidden="1">#REF!</definedName>
    <definedName name="BExMCSU0KZGHALEL7N5DJBVL94K7" localSheetId="14" hidden="1">#REF!</definedName>
    <definedName name="BExMCSU0KZGHALEL7N5DJBVL94K7" localSheetId="13" hidden="1">#REF!</definedName>
    <definedName name="BExMCSU0KZGHALEL7N5DJBVL94K7" localSheetId="12" hidden="1">#REF!</definedName>
    <definedName name="BExMCSU0KZGHALEL7N5DJBVL94K7" localSheetId="11" hidden="1">#REF!</definedName>
    <definedName name="BExMCSU0KZGHALEL7N5DJBVL94K7" localSheetId="10" hidden="1">#REF!</definedName>
    <definedName name="BExMCSU0KZGHALEL7N5DJBVL94K7" localSheetId="9" hidden="1">#REF!</definedName>
    <definedName name="BExMCSU0KZGHALEL7N5DJBVL94K7" localSheetId="8" hidden="1">#REF!</definedName>
    <definedName name="BExMCSU0KZGHALEL7N5DJBVL94K7" localSheetId="7" hidden="1">#REF!</definedName>
    <definedName name="BExMCSU0KZGHALEL7N5DJBVL94K7" localSheetId="6" hidden="1">#REF!</definedName>
    <definedName name="BExMCSU0KZGHALEL7N5DJBVL94K7" localSheetId="3" hidden="1">#REF!</definedName>
    <definedName name="BExMCSU0KZGHALEL7N5DJBVL94K7" localSheetId="1" hidden="1">#REF!</definedName>
    <definedName name="BExMCSU0KZGHALEL7N5DJBVL94K7" hidden="1">#REF!</definedName>
    <definedName name="BExMCUS7GSOM96J0HJ7EH0FFM2AC" localSheetId="16" hidden="1">#REF!</definedName>
    <definedName name="BExMCUS7GSOM96J0HJ7EH0FFM2AC" localSheetId="15" hidden="1">#REF!</definedName>
    <definedName name="BExMCUS7GSOM96J0HJ7EH0FFM2AC" localSheetId="14" hidden="1">#REF!</definedName>
    <definedName name="BExMCUS7GSOM96J0HJ7EH0FFM2AC" localSheetId="13" hidden="1">#REF!</definedName>
    <definedName name="BExMCUS7GSOM96J0HJ7EH0FFM2AC" localSheetId="12" hidden="1">#REF!</definedName>
    <definedName name="BExMCUS7GSOM96J0HJ7EH0FFM2AC" localSheetId="11" hidden="1">#REF!</definedName>
    <definedName name="BExMCUS7GSOM96J0HJ7EH0FFM2AC" localSheetId="10" hidden="1">#REF!</definedName>
    <definedName name="BExMCUS7GSOM96J0HJ7EH0FFM2AC" localSheetId="9" hidden="1">#REF!</definedName>
    <definedName name="BExMCUS7GSOM96J0HJ7EH0FFM2AC" localSheetId="8" hidden="1">#REF!</definedName>
    <definedName name="BExMCUS7GSOM96J0HJ7EH0FFM2AC" localSheetId="7" hidden="1">#REF!</definedName>
    <definedName name="BExMCUS7GSOM96J0HJ7EH0FFM2AC" localSheetId="6" hidden="1">#REF!</definedName>
    <definedName name="BExMCUS7GSOM96J0HJ7EH0FFM2AC" localSheetId="3" hidden="1">#REF!</definedName>
    <definedName name="BExMCUS7GSOM96J0HJ7EH0FFM2AC" localSheetId="1" hidden="1">#REF!</definedName>
    <definedName name="BExMCUS7GSOM96J0HJ7EH0FFM2AC" hidden="1">#REF!</definedName>
    <definedName name="BExMCYTT6TVDWMJXO1NZANRTVNAN" localSheetId="16" hidden="1">#REF!</definedName>
    <definedName name="BExMCYTT6TVDWMJXO1NZANRTVNAN" localSheetId="15" hidden="1">#REF!</definedName>
    <definedName name="BExMCYTT6TVDWMJXO1NZANRTVNAN" localSheetId="14" hidden="1">#REF!</definedName>
    <definedName name="BExMCYTT6TVDWMJXO1NZANRTVNAN" localSheetId="13" hidden="1">#REF!</definedName>
    <definedName name="BExMCYTT6TVDWMJXO1NZANRTVNAN" localSheetId="12" hidden="1">#REF!</definedName>
    <definedName name="BExMCYTT6TVDWMJXO1NZANRTVNAN" localSheetId="11" hidden="1">#REF!</definedName>
    <definedName name="BExMCYTT6TVDWMJXO1NZANRTVNAN" localSheetId="10" hidden="1">#REF!</definedName>
    <definedName name="BExMCYTT6TVDWMJXO1NZANRTVNAN" localSheetId="9" hidden="1">#REF!</definedName>
    <definedName name="BExMCYTT6TVDWMJXO1NZANRTVNAN" localSheetId="8" hidden="1">#REF!</definedName>
    <definedName name="BExMCYTT6TVDWMJXO1NZANRTVNAN" localSheetId="7" hidden="1">#REF!</definedName>
    <definedName name="BExMCYTT6TVDWMJXO1NZANRTVNAN" localSheetId="6" hidden="1">#REF!</definedName>
    <definedName name="BExMCYTT6TVDWMJXO1NZANRTVNAN" localSheetId="3" hidden="1">#REF!</definedName>
    <definedName name="BExMCYTT6TVDWMJXO1NZANRTVNAN" localSheetId="1" hidden="1">#REF!</definedName>
    <definedName name="BExMCYTT6TVDWMJXO1NZANRTVNAN" hidden="1">#REF!</definedName>
    <definedName name="BExMD54CT1VTE5YGBM90H90NF28M" localSheetId="16" hidden="1">#REF!</definedName>
    <definedName name="BExMD54CT1VTE5YGBM90H90NF28M" localSheetId="15" hidden="1">#REF!</definedName>
    <definedName name="BExMD54CT1VTE5YGBM90H90NF28M" localSheetId="14" hidden="1">#REF!</definedName>
    <definedName name="BExMD54CT1VTE5YGBM90H90NF28M" localSheetId="13" hidden="1">#REF!</definedName>
    <definedName name="BExMD54CT1VTE5YGBM90H90NF28M" localSheetId="12" hidden="1">#REF!</definedName>
    <definedName name="BExMD54CT1VTE5YGBM90H90NF28M" localSheetId="11" hidden="1">#REF!</definedName>
    <definedName name="BExMD54CT1VTE5YGBM90H90NF28M" localSheetId="10" hidden="1">#REF!</definedName>
    <definedName name="BExMD54CT1VTE5YGBM90H90NF28M" localSheetId="9" hidden="1">#REF!</definedName>
    <definedName name="BExMD54CT1VTE5YGBM90H90NF28M" localSheetId="8" hidden="1">#REF!</definedName>
    <definedName name="BExMD54CT1VTE5YGBM90H90NF28M" localSheetId="7" hidden="1">#REF!</definedName>
    <definedName name="BExMD54CT1VTE5YGBM90H90NF28M" localSheetId="6" hidden="1">#REF!</definedName>
    <definedName name="BExMD54CT1VTE5YGBM90H90NF28M" localSheetId="3" hidden="1">#REF!</definedName>
    <definedName name="BExMD54CT1VTE5YGBM90H90NF28M" localSheetId="1" hidden="1">#REF!</definedName>
    <definedName name="BExMD54CT1VTE5YGBM90H90NF28M" hidden="1">#REF!</definedName>
    <definedName name="BExMD5F6IAV108XYJLXUO9HD0IT6" localSheetId="16" hidden="1">#REF!</definedName>
    <definedName name="BExMD5F6IAV108XYJLXUO9HD0IT6" localSheetId="15" hidden="1">#REF!</definedName>
    <definedName name="BExMD5F6IAV108XYJLXUO9HD0IT6" localSheetId="14" hidden="1">#REF!</definedName>
    <definedName name="BExMD5F6IAV108XYJLXUO9HD0IT6" localSheetId="13" hidden="1">#REF!</definedName>
    <definedName name="BExMD5F6IAV108XYJLXUO9HD0IT6" localSheetId="12" hidden="1">#REF!</definedName>
    <definedName name="BExMD5F6IAV108XYJLXUO9HD0IT6" localSheetId="11" hidden="1">#REF!</definedName>
    <definedName name="BExMD5F6IAV108XYJLXUO9HD0IT6" localSheetId="10" hidden="1">#REF!</definedName>
    <definedName name="BExMD5F6IAV108XYJLXUO9HD0IT6" localSheetId="9" hidden="1">#REF!</definedName>
    <definedName name="BExMD5F6IAV108XYJLXUO9HD0IT6" localSheetId="8" hidden="1">#REF!</definedName>
    <definedName name="BExMD5F6IAV108XYJLXUO9HD0IT6" localSheetId="7" hidden="1">#REF!</definedName>
    <definedName name="BExMD5F6IAV108XYJLXUO9HD0IT6" localSheetId="6" hidden="1">#REF!</definedName>
    <definedName name="BExMD5F6IAV108XYJLXUO9HD0IT6" localSheetId="3" hidden="1">#REF!</definedName>
    <definedName name="BExMD5F6IAV108XYJLXUO9HD0IT6" localSheetId="1" hidden="1">#REF!</definedName>
    <definedName name="BExMD5F6IAV108XYJLXUO9HD0IT6" hidden="1">#REF!</definedName>
    <definedName name="BExMDANV66W9T3XAXID40XFJ0J93" localSheetId="16" hidden="1">#REF!</definedName>
    <definedName name="BExMDANV66W9T3XAXID40XFJ0J93" localSheetId="15" hidden="1">#REF!</definedName>
    <definedName name="BExMDANV66W9T3XAXID40XFJ0J93" localSheetId="14" hidden="1">#REF!</definedName>
    <definedName name="BExMDANV66W9T3XAXID40XFJ0J93" localSheetId="13" hidden="1">#REF!</definedName>
    <definedName name="BExMDANV66W9T3XAXID40XFJ0J93" localSheetId="12" hidden="1">#REF!</definedName>
    <definedName name="BExMDANV66W9T3XAXID40XFJ0J93" localSheetId="11" hidden="1">#REF!</definedName>
    <definedName name="BExMDANV66W9T3XAXID40XFJ0J93" localSheetId="10" hidden="1">#REF!</definedName>
    <definedName name="BExMDANV66W9T3XAXID40XFJ0J93" localSheetId="9" hidden="1">#REF!</definedName>
    <definedName name="BExMDANV66W9T3XAXID40XFJ0J93" localSheetId="8" hidden="1">#REF!</definedName>
    <definedName name="BExMDANV66W9T3XAXID40XFJ0J93" localSheetId="7" hidden="1">#REF!</definedName>
    <definedName name="BExMDANV66W9T3XAXID40XFJ0J93" localSheetId="6" hidden="1">#REF!</definedName>
    <definedName name="BExMDANV66W9T3XAXID40XFJ0J93" localSheetId="3" hidden="1">#REF!</definedName>
    <definedName name="BExMDANV66W9T3XAXID40XFJ0J93" localSheetId="1" hidden="1">#REF!</definedName>
    <definedName name="BExMDANV66W9T3XAXID40XFJ0J93" hidden="1">#REF!</definedName>
    <definedName name="BExMDGD1KQP7NNR78X2ZX4FCBQ1S" localSheetId="16" hidden="1">#REF!</definedName>
    <definedName name="BExMDGD1KQP7NNR78X2ZX4FCBQ1S" localSheetId="15" hidden="1">#REF!</definedName>
    <definedName name="BExMDGD1KQP7NNR78X2ZX4FCBQ1S" localSheetId="14" hidden="1">#REF!</definedName>
    <definedName name="BExMDGD1KQP7NNR78X2ZX4FCBQ1S" localSheetId="13" hidden="1">#REF!</definedName>
    <definedName name="BExMDGD1KQP7NNR78X2ZX4FCBQ1S" localSheetId="12" hidden="1">#REF!</definedName>
    <definedName name="BExMDGD1KQP7NNR78X2ZX4FCBQ1S" localSheetId="11" hidden="1">#REF!</definedName>
    <definedName name="BExMDGD1KQP7NNR78X2ZX4FCBQ1S" localSheetId="10" hidden="1">#REF!</definedName>
    <definedName name="BExMDGD1KQP7NNR78X2ZX4FCBQ1S" localSheetId="9" hidden="1">#REF!</definedName>
    <definedName name="BExMDGD1KQP7NNR78X2ZX4FCBQ1S" localSheetId="8" hidden="1">#REF!</definedName>
    <definedName name="BExMDGD1KQP7NNR78X2ZX4FCBQ1S" localSheetId="7" hidden="1">#REF!</definedName>
    <definedName name="BExMDGD1KQP7NNR78X2ZX4FCBQ1S" localSheetId="6" hidden="1">#REF!</definedName>
    <definedName name="BExMDGD1KQP7NNR78X2ZX4FCBQ1S" localSheetId="3" hidden="1">#REF!</definedName>
    <definedName name="BExMDGD1KQP7NNR78X2ZX4FCBQ1S" localSheetId="1" hidden="1">#REF!</definedName>
    <definedName name="BExMDGD1KQP7NNR78X2ZX4FCBQ1S" hidden="1">#REF!</definedName>
    <definedName name="BExMDIRDK0DI8P86HB7WPH8QWLSQ" localSheetId="16" hidden="1">#REF!</definedName>
    <definedName name="BExMDIRDK0DI8P86HB7WPH8QWLSQ" localSheetId="15" hidden="1">#REF!</definedName>
    <definedName name="BExMDIRDK0DI8P86HB7WPH8QWLSQ" localSheetId="14" hidden="1">#REF!</definedName>
    <definedName name="BExMDIRDK0DI8P86HB7WPH8QWLSQ" localSheetId="13" hidden="1">#REF!</definedName>
    <definedName name="BExMDIRDK0DI8P86HB7WPH8QWLSQ" localSheetId="12" hidden="1">#REF!</definedName>
    <definedName name="BExMDIRDK0DI8P86HB7WPH8QWLSQ" localSheetId="11" hidden="1">#REF!</definedName>
    <definedName name="BExMDIRDK0DI8P86HB7WPH8QWLSQ" localSheetId="10" hidden="1">#REF!</definedName>
    <definedName name="BExMDIRDK0DI8P86HB7WPH8QWLSQ" localSheetId="9" hidden="1">#REF!</definedName>
    <definedName name="BExMDIRDK0DI8P86HB7WPH8QWLSQ" localSheetId="8" hidden="1">#REF!</definedName>
    <definedName name="BExMDIRDK0DI8P86HB7WPH8QWLSQ" localSheetId="7" hidden="1">#REF!</definedName>
    <definedName name="BExMDIRDK0DI8P86HB7WPH8QWLSQ" localSheetId="6" hidden="1">#REF!</definedName>
    <definedName name="BExMDIRDK0DI8P86HB7WPH8QWLSQ" localSheetId="3" hidden="1">#REF!</definedName>
    <definedName name="BExMDIRDK0DI8P86HB7WPH8QWLSQ" localSheetId="1" hidden="1">#REF!</definedName>
    <definedName name="BExMDIRDK0DI8P86HB7WPH8QWLSQ" hidden="1">#REF!</definedName>
    <definedName name="BExMDOWGDLP3BZZB4ZPI31VS10FP" localSheetId="16" hidden="1">#REF!</definedName>
    <definedName name="BExMDOWGDLP3BZZB4ZPI31VS10FP" localSheetId="15" hidden="1">#REF!</definedName>
    <definedName name="BExMDOWGDLP3BZZB4ZPI31VS10FP" localSheetId="14" hidden="1">#REF!</definedName>
    <definedName name="BExMDOWGDLP3BZZB4ZPI31VS10FP" localSheetId="13" hidden="1">#REF!</definedName>
    <definedName name="BExMDOWGDLP3BZZB4ZPI31VS10FP" localSheetId="12" hidden="1">#REF!</definedName>
    <definedName name="BExMDOWGDLP3BZZB4ZPI31VS10FP" localSheetId="11" hidden="1">#REF!</definedName>
    <definedName name="BExMDOWGDLP3BZZB4ZPI31VS10FP" localSheetId="10" hidden="1">#REF!</definedName>
    <definedName name="BExMDOWGDLP3BZZB4ZPI31VS10FP" localSheetId="9" hidden="1">#REF!</definedName>
    <definedName name="BExMDOWGDLP3BZZB4ZPI31VS10FP" localSheetId="8" hidden="1">#REF!</definedName>
    <definedName name="BExMDOWGDLP3BZZB4ZPI31VS10FP" localSheetId="7" hidden="1">#REF!</definedName>
    <definedName name="BExMDOWGDLP3BZZB4ZPI31VS10FP" localSheetId="6" hidden="1">#REF!</definedName>
    <definedName name="BExMDOWGDLP3BZZB4ZPI31VS10FP" localSheetId="3" hidden="1">#REF!</definedName>
    <definedName name="BExMDOWGDLP3BZZB4ZPI31VS10FP" localSheetId="1" hidden="1">#REF!</definedName>
    <definedName name="BExMDOWGDLP3BZZB4ZPI31VS10FP" hidden="1">#REF!</definedName>
    <definedName name="BExMDPI2FVMORSWDDCVAJ85WYAYO" localSheetId="16" hidden="1">#REF!</definedName>
    <definedName name="BExMDPI2FVMORSWDDCVAJ85WYAYO" localSheetId="15" hidden="1">#REF!</definedName>
    <definedName name="BExMDPI2FVMORSWDDCVAJ85WYAYO" localSheetId="14" hidden="1">#REF!</definedName>
    <definedName name="BExMDPI2FVMORSWDDCVAJ85WYAYO" localSheetId="13" hidden="1">#REF!</definedName>
    <definedName name="BExMDPI2FVMORSWDDCVAJ85WYAYO" localSheetId="12" hidden="1">#REF!</definedName>
    <definedName name="BExMDPI2FVMORSWDDCVAJ85WYAYO" localSheetId="11" hidden="1">#REF!</definedName>
    <definedName name="BExMDPI2FVMORSWDDCVAJ85WYAYO" localSheetId="10" hidden="1">#REF!</definedName>
    <definedName name="BExMDPI2FVMORSWDDCVAJ85WYAYO" localSheetId="9" hidden="1">#REF!</definedName>
    <definedName name="BExMDPI2FVMORSWDDCVAJ85WYAYO" localSheetId="8" hidden="1">#REF!</definedName>
    <definedName name="BExMDPI2FVMORSWDDCVAJ85WYAYO" localSheetId="7" hidden="1">#REF!</definedName>
    <definedName name="BExMDPI2FVMORSWDDCVAJ85WYAYO" localSheetId="6" hidden="1">#REF!</definedName>
    <definedName name="BExMDPI2FVMORSWDDCVAJ85WYAYO" localSheetId="3" hidden="1">#REF!</definedName>
    <definedName name="BExMDPI2FVMORSWDDCVAJ85WYAYO" localSheetId="1" hidden="1">#REF!</definedName>
    <definedName name="BExMDPI2FVMORSWDDCVAJ85WYAYO" hidden="1">#REF!</definedName>
    <definedName name="BExMDUWB7VWHFFR266QXO46BNV2S" localSheetId="16" hidden="1">#REF!</definedName>
    <definedName name="BExMDUWB7VWHFFR266QXO46BNV2S" localSheetId="15" hidden="1">#REF!</definedName>
    <definedName name="BExMDUWB7VWHFFR266QXO46BNV2S" localSheetId="14" hidden="1">#REF!</definedName>
    <definedName name="BExMDUWB7VWHFFR266QXO46BNV2S" localSheetId="13" hidden="1">#REF!</definedName>
    <definedName name="BExMDUWB7VWHFFR266QXO46BNV2S" localSheetId="12" hidden="1">#REF!</definedName>
    <definedName name="BExMDUWB7VWHFFR266QXO46BNV2S" localSheetId="11" hidden="1">#REF!</definedName>
    <definedName name="BExMDUWB7VWHFFR266QXO46BNV2S" localSheetId="10" hidden="1">#REF!</definedName>
    <definedName name="BExMDUWB7VWHFFR266QXO46BNV2S" localSheetId="9" hidden="1">#REF!</definedName>
    <definedName name="BExMDUWB7VWHFFR266QXO46BNV2S" localSheetId="8" hidden="1">#REF!</definedName>
    <definedName name="BExMDUWB7VWHFFR266QXO46BNV2S" localSheetId="7" hidden="1">#REF!</definedName>
    <definedName name="BExMDUWB7VWHFFR266QXO46BNV2S" localSheetId="6" hidden="1">#REF!</definedName>
    <definedName name="BExMDUWB7VWHFFR266QXO46BNV2S" localSheetId="3" hidden="1">#REF!</definedName>
    <definedName name="BExMDUWB7VWHFFR266QXO46BNV2S" localSheetId="1" hidden="1">#REF!</definedName>
    <definedName name="BExMDUWB7VWHFFR266QXO46BNV2S" hidden="1">#REF!</definedName>
    <definedName name="BExME2U47N8LZG0BPJ49ANY5QVV2" localSheetId="16" hidden="1">#REF!</definedName>
    <definedName name="BExME2U47N8LZG0BPJ49ANY5QVV2" localSheetId="15" hidden="1">#REF!</definedName>
    <definedName name="BExME2U47N8LZG0BPJ49ANY5QVV2" localSheetId="14" hidden="1">#REF!</definedName>
    <definedName name="BExME2U47N8LZG0BPJ49ANY5QVV2" localSheetId="13" hidden="1">#REF!</definedName>
    <definedName name="BExME2U47N8LZG0BPJ49ANY5QVV2" localSheetId="12" hidden="1">#REF!</definedName>
    <definedName name="BExME2U47N8LZG0BPJ49ANY5QVV2" localSheetId="11" hidden="1">#REF!</definedName>
    <definedName name="BExME2U47N8LZG0BPJ49ANY5QVV2" localSheetId="10" hidden="1">#REF!</definedName>
    <definedName name="BExME2U47N8LZG0BPJ49ANY5QVV2" localSheetId="9" hidden="1">#REF!</definedName>
    <definedName name="BExME2U47N8LZG0BPJ49ANY5QVV2" localSheetId="8" hidden="1">#REF!</definedName>
    <definedName name="BExME2U47N8LZG0BPJ49ANY5QVV2" localSheetId="7" hidden="1">#REF!</definedName>
    <definedName name="BExME2U47N8LZG0BPJ49ANY5QVV2" localSheetId="6" hidden="1">#REF!</definedName>
    <definedName name="BExME2U47N8LZG0BPJ49ANY5QVV2" localSheetId="3" hidden="1">#REF!</definedName>
    <definedName name="BExME2U47N8LZG0BPJ49ANY5QVV2" localSheetId="1" hidden="1">#REF!</definedName>
    <definedName name="BExME2U47N8LZG0BPJ49ANY5QVV2" hidden="1">#REF!</definedName>
    <definedName name="BExME88DH5DUKMUFI9FNVECXFD2E" localSheetId="16" hidden="1">#REF!</definedName>
    <definedName name="BExME88DH5DUKMUFI9FNVECXFD2E" localSheetId="15" hidden="1">#REF!</definedName>
    <definedName name="BExME88DH5DUKMUFI9FNVECXFD2E" localSheetId="14" hidden="1">#REF!</definedName>
    <definedName name="BExME88DH5DUKMUFI9FNVECXFD2E" localSheetId="13" hidden="1">#REF!</definedName>
    <definedName name="BExME88DH5DUKMUFI9FNVECXFD2E" localSheetId="12" hidden="1">#REF!</definedName>
    <definedName name="BExME88DH5DUKMUFI9FNVECXFD2E" localSheetId="11" hidden="1">#REF!</definedName>
    <definedName name="BExME88DH5DUKMUFI9FNVECXFD2E" localSheetId="10" hidden="1">#REF!</definedName>
    <definedName name="BExME88DH5DUKMUFI9FNVECXFD2E" localSheetId="9" hidden="1">#REF!</definedName>
    <definedName name="BExME88DH5DUKMUFI9FNVECXFD2E" localSheetId="8" hidden="1">#REF!</definedName>
    <definedName name="BExME88DH5DUKMUFI9FNVECXFD2E" localSheetId="7" hidden="1">#REF!</definedName>
    <definedName name="BExME88DH5DUKMUFI9FNVECXFD2E" localSheetId="6" hidden="1">#REF!</definedName>
    <definedName name="BExME88DH5DUKMUFI9FNVECXFD2E" localSheetId="3" hidden="1">#REF!</definedName>
    <definedName name="BExME88DH5DUKMUFI9FNVECXFD2E" localSheetId="1" hidden="1">#REF!</definedName>
    <definedName name="BExME88DH5DUKMUFI9FNVECXFD2E" hidden="1">#REF!</definedName>
    <definedName name="BExME9A7MOGAK7YTTQYXP5DL6VYA" localSheetId="16" hidden="1">#REF!</definedName>
    <definedName name="BExME9A7MOGAK7YTTQYXP5DL6VYA" localSheetId="15" hidden="1">#REF!</definedName>
    <definedName name="BExME9A7MOGAK7YTTQYXP5DL6VYA" localSheetId="14" hidden="1">#REF!</definedName>
    <definedName name="BExME9A7MOGAK7YTTQYXP5DL6VYA" localSheetId="13" hidden="1">#REF!</definedName>
    <definedName name="BExME9A7MOGAK7YTTQYXP5DL6VYA" localSheetId="12" hidden="1">#REF!</definedName>
    <definedName name="BExME9A7MOGAK7YTTQYXP5DL6VYA" localSheetId="11" hidden="1">#REF!</definedName>
    <definedName name="BExME9A7MOGAK7YTTQYXP5DL6VYA" localSheetId="10" hidden="1">#REF!</definedName>
    <definedName name="BExME9A7MOGAK7YTTQYXP5DL6VYA" localSheetId="9" hidden="1">#REF!</definedName>
    <definedName name="BExME9A7MOGAK7YTTQYXP5DL6VYA" localSheetId="8" hidden="1">#REF!</definedName>
    <definedName name="BExME9A7MOGAK7YTTQYXP5DL6VYA" localSheetId="7" hidden="1">#REF!</definedName>
    <definedName name="BExME9A7MOGAK7YTTQYXP5DL6VYA" localSheetId="6" hidden="1">#REF!</definedName>
    <definedName name="BExME9A7MOGAK7YTTQYXP5DL6VYA" localSheetId="3" hidden="1">#REF!</definedName>
    <definedName name="BExME9A7MOGAK7YTTQYXP5DL6VYA" localSheetId="1" hidden="1">#REF!</definedName>
    <definedName name="BExME9A7MOGAK7YTTQYXP5DL6VYA" hidden="1">#REF!</definedName>
    <definedName name="BExMEOV9YFRY5C3GDLU60GIX10BY" localSheetId="16" hidden="1">#REF!</definedName>
    <definedName name="BExMEOV9YFRY5C3GDLU60GIX10BY" localSheetId="15" hidden="1">#REF!</definedName>
    <definedName name="BExMEOV9YFRY5C3GDLU60GIX10BY" localSheetId="14" hidden="1">#REF!</definedName>
    <definedName name="BExMEOV9YFRY5C3GDLU60GIX10BY" localSheetId="13" hidden="1">#REF!</definedName>
    <definedName name="BExMEOV9YFRY5C3GDLU60GIX10BY" localSheetId="12" hidden="1">#REF!</definedName>
    <definedName name="BExMEOV9YFRY5C3GDLU60GIX10BY" localSheetId="11" hidden="1">#REF!</definedName>
    <definedName name="BExMEOV9YFRY5C3GDLU60GIX10BY" localSheetId="10" hidden="1">#REF!</definedName>
    <definedName name="BExMEOV9YFRY5C3GDLU60GIX10BY" localSheetId="9" hidden="1">#REF!</definedName>
    <definedName name="BExMEOV9YFRY5C3GDLU60GIX10BY" localSheetId="8" hidden="1">#REF!</definedName>
    <definedName name="BExMEOV9YFRY5C3GDLU60GIX10BY" localSheetId="7" hidden="1">#REF!</definedName>
    <definedName name="BExMEOV9YFRY5C3GDLU60GIX10BY" localSheetId="6" hidden="1">#REF!</definedName>
    <definedName name="BExMEOV9YFRY5C3GDLU60GIX10BY" localSheetId="3" hidden="1">#REF!</definedName>
    <definedName name="BExMEOV9YFRY5C3GDLU60GIX10BY" localSheetId="1" hidden="1">#REF!</definedName>
    <definedName name="BExMEOV9YFRY5C3GDLU60GIX10BY" hidden="1">#REF!</definedName>
    <definedName name="BExMEUK2Q5GZGZFZ77Z2IYUKOOYW" localSheetId="16" hidden="1">#REF!</definedName>
    <definedName name="BExMEUK2Q5GZGZFZ77Z2IYUKOOYW" localSheetId="15" hidden="1">#REF!</definedName>
    <definedName name="BExMEUK2Q5GZGZFZ77Z2IYUKOOYW" localSheetId="14" hidden="1">#REF!</definedName>
    <definedName name="BExMEUK2Q5GZGZFZ77Z2IYUKOOYW" localSheetId="13" hidden="1">#REF!</definedName>
    <definedName name="BExMEUK2Q5GZGZFZ77Z2IYUKOOYW" localSheetId="12" hidden="1">#REF!</definedName>
    <definedName name="BExMEUK2Q5GZGZFZ77Z2IYUKOOYW" localSheetId="11" hidden="1">#REF!</definedName>
    <definedName name="BExMEUK2Q5GZGZFZ77Z2IYUKOOYW" localSheetId="10" hidden="1">#REF!</definedName>
    <definedName name="BExMEUK2Q5GZGZFZ77Z2IYUKOOYW" localSheetId="9" hidden="1">#REF!</definedName>
    <definedName name="BExMEUK2Q5GZGZFZ77Z2IYUKOOYW" localSheetId="8" hidden="1">#REF!</definedName>
    <definedName name="BExMEUK2Q5GZGZFZ77Z2IYUKOOYW" localSheetId="7" hidden="1">#REF!</definedName>
    <definedName name="BExMEUK2Q5GZGZFZ77Z2IYUKOOYW" localSheetId="6" hidden="1">#REF!</definedName>
    <definedName name="BExMEUK2Q5GZGZFZ77Z2IYUKOOYW" localSheetId="3" hidden="1">#REF!</definedName>
    <definedName name="BExMEUK2Q5GZGZFZ77Z2IYUKOOYW" localSheetId="1" hidden="1">#REF!</definedName>
    <definedName name="BExMEUK2Q5GZGZFZ77Z2IYUKOOYW" hidden="1">#REF!</definedName>
    <definedName name="BExMEWT36INWIP0VNS94NEP3WZ4U" localSheetId="16" hidden="1">#REF!</definedName>
    <definedName name="BExMEWT36INWIP0VNS94NEP3WZ4U" localSheetId="15" hidden="1">#REF!</definedName>
    <definedName name="BExMEWT36INWIP0VNS94NEP3WZ4U" localSheetId="14" hidden="1">#REF!</definedName>
    <definedName name="BExMEWT36INWIP0VNS94NEP3WZ4U" localSheetId="13" hidden="1">#REF!</definedName>
    <definedName name="BExMEWT36INWIP0VNS94NEP3WZ4U" localSheetId="12" hidden="1">#REF!</definedName>
    <definedName name="BExMEWT36INWIP0VNS94NEP3WZ4U" localSheetId="11" hidden="1">#REF!</definedName>
    <definedName name="BExMEWT36INWIP0VNS94NEP3WZ4U" localSheetId="10" hidden="1">#REF!</definedName>
    <definedName name="BExMEWT36INWIP0VNS94NEP3WZ4U" localSheetId="9" hidden="1">#REF!</definedName>
    <definedName name="BExMEWT36INWIP0VNS94NEP3WZ4U" localSheetId="8" hidden="1">#REF!</definedName>
    <definedName name="BExMEWT36INWIP0VNS94NEP3WZ4U" localSheetId="7" hidden="1">#REF!</definedName>
    <definedName name="BExMEWT36INWIP0VNS94NEP3WZ4U" localSheetId="6" hidden="1">#REF!</definedName>
    <definedName name="BExMEWT36INWIP0VNS94NEP3WZ4U" localSheetId="3" hidden="1">#REF!</definedName>
    <definedName name="BExMEWT36INWIP0VNS94NEP3WZ4U" localSheetId="1" hidden="1">#REF!</definedName>
    <definedName name="BExMEWT36INWIP0VNS94NEP3WZ4U" hidden="1">#REF!</definedName>
    <definedName name="BExMEY09ESM4H2YGKEQQRYUD114R" localSheetId="16" hidden="1">#REF!</definedName>
    <definedName name="BExMEY09ESM4H2YGKEQQRYUD114R" localSheetId="15" hidden="1">#REF!</definedName>
    <definedName name="BExMEY09ESM4H2YGKEQQRYUD114R" localSheetId="14" hidden="1">#REF!</definedName>
    <definedName name="BExMEY09ESM4H2YGKEQQRYUD114R" localSheetId="13" hidden="1">#REF!</definedName>
    <definedName name="BExMEY09ESM4H2YGKEQQRYUD114R" localSheetId="12" hidden="1">#REF!</definedName>
    <definedName name="BExMEY09ESM4H2YGKEQQRYUD114R" localSheetId="11" hidden="1">#REF!</definedName>
    <definedName name="BExMEY09ESM4H2YGKEQQRYUD114R" localSheetId="10" hidden="1">#REF!</definedName>
    <definedName name="BExMEY09ESM4H2YGKEQQRYUD114R" localSheetId="9" hidden="1">#REF!</definedName>
    <definedName name="BExMEY09ESM4H2YGKEQQRYUD114R" localSheetId="8" hidden="1">#REF!</definedName>
    <definedName name="BExMEY09ESM4H2YGKEQQRYUD114R" localSheetId="7" hidden="1">#REF!</definedName>
    <definedName name="BExMEY09ESM4H2YGKEQQRYUD114R" localSheetId="6" hidden="1">#REF!</definedName>
    <definedName name="BExMEY09ESM4H2YGKEQQRYUD114R" localSheetId="3" hidden="1">#REF!</definedName>
    <definedName name="BExMEY09ESM4H2YGKEQQRYUD114R" localSheetId="1" hidden="1">#REF!</definedName>
    <definedName name="BExMEY09ESM4H2YGKEQQRYUD114R" hidden="1">#REF!</definedName>
    <definedName name="BExMF0UU4SBJHOJ4SG09QMF1TC7H" localSheetId="16" hidden="1">#REF!</definedName>
    <definedName name="BExMF0UU4SBJHOJ4SG09QMF1TC7H" localSheetId="15" hidden="1">#REF!</definedName>
    <definedName name="BExMF0UU4SBJHOJ4SG09QMF1TC7H" localSheetId="14" hidden="1">#REF!</definedName>
    <definedName name="BExMF0UU4SBJHOJ4SG09QMF1TC7H" localSheetId="13" hidden="1">#REF!</definedName>
    <definedName name="BExMF0UU4SBJHOJ4SG09QMF1TC7H" localSheetId="12" hidden="1">#REF!</definedName>
    <definedName name="BExMF0UU4SBJHOJ4SG09QMF1TC7H" localSheetId="11" hidden="1">#REF!</definedName>
    <definedName name="BExMF0UU4SBJHOJ4SG09QMF1TC7H" localSheetId="10" hidden="1">#REF!</definedName>
    <definedName name="BExMF0UU4SBJHOJ4SG09QMF1TC7H" localSheetId="9" hidden="1">#REF!</definedName>
    <definedName name="BExMF0UU4SBJHOJ4SG09QMF1TC7H" localSheetId="8" hidden="1">#REF!</definedName>
    <definedName name="BExMF0UU4SBJHOJ4SG09QMF1TC7H" localSheetId="7" hidden="1">#REF!</definedName>
    <definedName name="BExMF0UU4SBJHOJ4SG09QMF1TC7H" localSheetId="6" hidden="1">#REF!</definedName>
    <definedName name="BExMF0UU4SBJHOJ4SG09QMF1TC7H" localSheetId="3" hidden="1">#REF!</definedName>
    <definedName name="BExMF0UU4SBJHOJ4SG09QMF1TC7H" localSheetId="1" hidden="1">#REF!</definedName>
    <definedName name="BExMF0UU4SBJHOJ4SG09QMF1TC7H" hidden="1">#REF!</definedName>
    <definedName name="BExMF2YDPQWGK3CSN8LJG16MLFQZ" localSheetId="16" hidden="1">#REF!</definedName>
    <definedName name="BExMF2YDPQWGK3CSN8LJG16MLFQZ" localSheetId="15" hidden="1">#REF!</definedName>
    <definedName name="BExMF2YDPQWGK3CSN8LJG16MLFQZ" localSheetId="14" hidden="1">#REF!</definedName>
    <definedName name="BExMF2YDPQWGK3CSN8LJG16MLFQZ" localSheetId="13" hidden="1">#REF!</definedName>
    <definedName name="BExMF2YDPQWGK3CSN8LJG16MLFQZ" localSheetId="12" hidden="1">#REF!</definedName>
    <definedName name="BExMF2YDPQWGK3CSN8LJG16MLFQZ" localSheetId="11" hidden="1">#REF!</definedName>
    <definedName name="BExMF2YDPQWGK3CSN8LJG16MLFQZ" localSheetId="10" hidden="1">#REF!</definedName>
    <definedName name="BExMF2YDPQWGK3CSN8LJG16MLFQZ" localSheetId="9" hidden="1">#REF!</definedName>
    <definedName name="BExMF2YDPQWGK3CSN8LJG16MLFQZ" localSheetId="8" hidden="1">#REF!</definedName>
    <definedName name="BExMF2YDPQWGK3CSN8LJG16MLFQZ" localSheetId="7" hidden="1">#REF!</definedName>
    <definedName name="BExMF2YDPQWGK3CSN8LJG16MLFQZ" localSheetId="6" hidden="1">#REF!</definedName>
    <definedName name="BExMF2YDPQWGK3CSN8LJG16MLFQZ" localSheetId="3" hidden="1">#REF!</definedName>
    <definedName name="BExMF2YDPQWGK3CSN8LJG16MLFQZ" localSheetId="1" hidden="1">#REF!</definedName>
    <definedName name="BExMF2YDPQWGK3CSN8LJG16MLFQZ" hidden="1">#REF!</definedName>
    <definedName name="BExMF4G4IUPQY1Y5GEY5N3E04CL6" localSheetId="16" hidden="1">#REF!</definedName>
    <definedName name="BExMF4G4IUPQY1Y5GEY5N3E04CL6" localSheetId="15" hidden="1">#REF!</definedName>
    <definedName name="BExMF4G4IUPQY1Y5GEY5N3E04CL6" localSheetId="14" hidden="1">#REF!</definedName>
    <definedName name="BExMF4G4IUPQY1Y5GEY5N3E04CL6" localSheetId="13" hidden="1">#REF!</definedName>
    <definedName name="BExMF4G4IUPQY1Y5GEY5N3E04CL6" localSheetId="12" hidden="1">#REF!</definedName>
    <definedName name="BExMF4G4IUPQY1Y5GEY5N3E04CL6" localSheetId="11" hidden="1">#REF!</definedName>
    <definedName name="BExMF4G4IUPQY1Y5GEY5N3E04CL6" localSheetId="10" hidden="1">#REF!</definedName>
    <definedName name="BExMF4G4IUPQY1Y5GEY5N3E04CL6" localSheetId="9" hidden="1">#REF!</definedName>
    <definedName name="BExMF4G4IUPQY1Y5GEY5N3E04CL6" localSheetId="8" hidden="1">#REF!</definedName>
    <definedName name="BExMF4G4IUPQY1Y5GEY5N3E04CL6" localSheetId="7" hidden="1">#REF!</definedName>
    <definedName name="BExMF4G4IUPQY1Y5GEY5N3E04CL6" localSheetId="6" hidden="1">#REF!</definedName>
    <definedName name="BExMF4G4IUPQY1Y5GEY5N3E04CL6" localSheetId="3" hidden="1">#REF!</definedName>
    <definedName name="BExMF4G4IUPQY1Y5GEY5N3E04CL6" localSheetId="1" hidden="1">#REF!</definedName>
    <definedName name="BExMF4G4IUPQY1Y5GEY5N3E04CL6" hidden="1">#REF!</definedName>
    <definedName name="BExMF9UIGYMOAQK0ELUWP0S0HZZY" localSheetId="16" hidden="1">#REF!</definedName>
    <definedName name="BExMF9UIGYMOAQK0ELUWP0S0HZZY" localSheetId="15" hidden="1">#REF!</definedName>
    <definedName name="BExMF9UIGYMOAQK0ELUWP0S0HZZY" localSheetId="14" hidden="1">#REF!</definedName>
    <definedName name="BExMF9UIGYMOAQK0ELUWP0S0HZZY" localSheetId="13" hidden="1">#REF!</definedName>
    <definedName name="BExMF9UIGYMOAQK0ELUWP0S0HZZY" localSheetId="12" hidden="1">#REF!</definedName>
    <definedName name="BExMF9UIGYMOAQK0ELUWP0S0HZZY" localSheetId="11" hidden="1">#REF!</definedName>
    <definedName name="BExMF9UIGYMOAQK0ELUWP0S0HZZY" localSheetId="10" hidden="1">#REF!</definedName>
    <definedName name="BExMF9UIGYMOAQK0ELUWP0S0HZZY" localSheetId="9" hidden="1">#REF!</definedName>
    <definedName name="BExMF9UIGYMOAQK0ELUWP0S0HZZY" localSheetId="8" hidden="1">#REF!</definedName>
    <definedName name="BExMF9UIGYMOAQK0ELUWP0S0HZZY" localSheetId="7" hidden="1">#REF!</definedName>
    <definedName name="BExMF9UIGYMOAQK0ELUWP0S0HZZY" localSheetId="6" hidden="1">#REF!</definedName>
    <definedName name="BExMF9UIGYMOAQK0ELUWP0S0HZZY" localSheetId="3" hidden="1">#REF!</definedName>
    <definedName name="BExMF9UIGYMOAQK0ELUWP0S0HZZY" localSheetId="1" hidden="1">#REF!</definedName>
    <definedName name="BExMF9UIGYMOAQK0ELUWP0S0HZZY" hidden="1">#REF!</definedName>
    <definedName name="BExMFDLBSWFMRDYJ2DZETI3EXKN2" localSheetId="16" hidden="1">#REF!</definedName>
    <definedName name="BExMFDLBSWFMRDYJ2DZETI3EXKN2" localSheetId="15" hidden="1">#REF!</definedName>
    <definedName name="BExMFDLBSWFMRDYJ2DZETI3EXKN2" localSheetId="14" hidden="1">#REF!</definedName>
    <definedName name="BExMFDLBSWFMRDYJ2DZETI3EXKN2" localSheetId="13" hidden="1">#REF!</definedName>
    <definedName name="BExMFDLBSWFMRDYJ2DZETI3EXKN2" localSheetId="12" hidden="1">#REF!</definedName>
    <definedName name="BExMFDLBSWFMRDYJ2DZETI3EXKN2" localSheetId="11" hidden="1">#REF!</definedName>
    <definedName name="BExMFDLBSWFMRDYJ2DZETI3EXKN2" localSheetId="10" hidden="1">#REF!</definedName>
    <definedName name="BExMFDLBSWFMRDYJ2DZETI3EXKN2" localSheetId="9" hidden="1">#REF!</definedName>
    <definedName name="BExMFDLBSWFMRDYJ2DZETI3EXKN2" localSheetId="8" hidden="1">#REF!</definedName>
    <definedName name="BExMFDLBSWFMRDYJ2DZETI3EXKN2" localSheetId="7" hidden="1">#REF!</definedName>
    <definedName name="BExMFDLBSWFMRDYJ2DZETI3EXKN2" localSheetId="6" hidden="1">#REF!</definedName>
    <definedName name="BExMFDLBSWFMRDYJ2DZETI3EXKN2" localSheetId="3" hidden="1">#REF!</definedName>
    <definedName name="BExMFDLBSWFMRDYJ2DZETI3EXKN2" localSheetId="1" hidden="1">#REF!</definedName>
    <definedName name="BExMFDLBSWFMRDYJ2DZETI3EXKN2" hidden="1">#REF!</definedName>
    <definedName name="BExMFLDTMRTCHKA37LQW67BG8D5C" localSheetId="16" hidden="1">#REF!</definedName>
    <definedName name="BExMFLDTMRTCHKA37LQW67BG8D5C" localSheetId="15" hidden="1">#REF!</definedName>
    <definedName name="BExMFLDTMRTCHKA37LQW67BG8D5C" localSheetId="14" hidden="1">#REF!</definedName>
    <definedName name="BExMFLDTMRTCHKA37LQW67BG8D5C" localSheetId="13" hidden="1">#REF!</definedName>
    <definedName name="BExMFLDTMRTCHKA37LQW67BG8D5C" localSheetId="12" hidden="1">#REF!</definedName>
    <definedName name="BExMFLDTMRTCHKA37LQW67BG8D5C" localSheetId="11" hidden="1">#REF!</definedName>
    <definedName name="BExMFLDTMRTCHKA37LQW67BG8D5C" localSheetId="10" hidden="1">#REF!</definedName>
    <definedName name="BExMFLDTMRTCHKA37LQW67BG8D5C" localSheetId="9" hidden="1">#REF!</definedName>
    <definedName name="BExMFLDTMRTCHKA37LQW67BG8D5C" localSheetId="8" hidden="1">#REF!</definedName>
    <definedName name="BExMFLDTMRTCHKA37LQW67BG8D5C" localSheetId="7" hidden="1">#REF!</definedName>
    <definedName name="BExMFLDTMRTCHKA37LQW67BG8D5C" localSheetId="6" hidden="1">#REF!</definedName>
    <definedName name="BExMFLDTMRTCHKA37LQW67BG8D5C" localSheetId="3" hidden="1">#REF!</definedName>
    <definedName name="BExMFLDTMRTCHKA37LQW67BG8D5C" localSheetId="1" hidden="1">#REF!</definedName>
    <definedName name="BExMFLDTMRTCHKA37LQW67BG8D5C" hidden="1">#REF!</definedName>
    <definedName name="BExMFTH63LTWA2JYJTJYMT5K2OF2" localSheetId="16" hidden="1">#REF!</definedName>
    <definedName name="BExMFTH63LTWA2JYJTJYMT5K2OF2" localSheetId="15" hidden="1">#REF!</definedName>
    <definedName name="BExMFTH63LTWA2JYJTJYMT5K2OF2" localSheetId="14" hidden="1">#REF!</definedName>
    <definedName name="BExMFTH63LTWA2JYJTJYMT5K2OF2" localSheetId="13" hidden="1">#REF!</definedName>
    <definedName name="BExMFTH63LTWA2JYJTJYMT5K2OF2" localSheetId="12" hidden="1">#REF!</definedName>
    <definedName name="BExMFTH63LTWA2JYJTJYMT5K2OF2" localSheetId="11" hidden="1">#REF!</definedName>
    <definedName name="BExMFTH63LTWA2JYJTJYMT5K2OF2" localSheetId="10" hidden="1">#REF!</definedName>
    <definedName name="BExMFTH63LTWA2JYJTJYMT5K2OF2" localSheetId="9" hidden="1">#REF!</definedName>
    <definedName name="BExMFTH63LTWA2JYJTJYMT5K2OF2" localSheetId="8" hidden="1">#REF!</definedName>
    <definedName name="BExMFTH63LTWA2JYJTJYMT5K2OF2" localSheetId="7" hidden="1">#REF!</definedName>
    <definedName name="BExMFTH63LTWA2JYJTJYMT5K2OF2" localSheetId="6" hidden="1">#REF!</definedName>
    <definedName name="BExMFTH63LTWA2JYJTJYMT5K2OF2" localSheetId="3" hidden="1">#REF!</definedName>
    <definedName name="BExMFTH63LTWA2JYJTJYMT5K2OF2" localSheetId="1" hidden="1">#REF!</definedName>
    <definedName name="BExMFTH63LTWA2JYJTJYMT5K2OF2" hidden="1">#REF!</definedName>
    <definedName name="BExMFY4AG5T27EVMCCNE00GOAR66" localSheetId="16" hidden="1">#REF!</definedName>
    <definedName name="BExMFY4AG5T27EVMCCNE00GOAR66" localSheetId="15" hidden="1">#REF!</definedName>
    <definedName name="BExMFY4AG5T27EVMCCNE00GOAR66" localSheetId="14" hidden="1">#REF!</definedName>
    <definedName name="BExMFY4AG5T27EVMCCNE00GOAR66" localSheetId="13" hidden="1">#REF!</definedName>
    <definedName name="BExMFY4AG5T27EVMCCNE00GOAR66" localSheetId="12" hidden="1">#REF!</definedName>
    <definedName name="BExMFY4AG5T27EVMCCNE00GOAR66" localSheetId="11" hidden="1">#REF!</definedName>
    <definedName name="BExMFY4AG5T27EVMCCNE00GOAR66" localSheetId="10" hidden="1">#REF!</definedName>
    <definedName name="BExMFY4AG5T27EVMCCNE00GOAR66" localSheetId="9" hidden="1">#REF!</definedName>
    <definedName name="BExMFY4AG5T27EVMCCNE00GOAR66" localSheetId="8" hidden="1">#REF!</definedName>
    <definedName name="BExMFY4AG5T27EVMCCNE00GOAR66" localSheetId="7" hidden="1">#REF!</definedName>
    <definedName name="BExMFY4AG5T27EVMCCNE00GOAR66" localSheetId="6" hidden="1">#REF!</definedName>
    <definedName name="BExMFY4AG5T27EVMCCNE00GOAR66" localSheetId="3" hidden="1">#REF!</definedName>
    <definedName name="BExMFY4AG5T27EVMCCNE00GOAR66" localSheetId="1" hidden="1">#REF!</definedName>
    <definedName name="BExMFY4AG5T27EVMCCNE00GOAR66" hidden="1">#REF!</definedName>
    <definedName name="BExMGQQNOFER1MEVQ961XARTRIOB" localSheetId="16" hidden="1">#REF!</definedName>
    <definedName name="BExMGQQNOFER1MEVQ961XARTRIOB" localSheetId="15" hidden="1">#REF!</definedName>
    <definedName name="BExMGQQNOFER1MEVQ961XARTRIOB" localSheetId="14" hidden="1">#REF!</definedName>
    <definedName name="BExMGQQNOFER1MEVQ961XARTRIOB" localSheetId="13" hidden="1">#REF!</definedName>
    <definedName name="BExMGQQNOFER1MEVQ961XARTRIOB" localSheetId="12" hidden="1">#REF!</definedName>
    <definedName name="BExMGQQNOFER1MEVQ961XARTRIOB" localSheetId="11" hidden="1">#REF!</definedName>
    <definedName name="BExMGQQNOFER1MEVQ961XARTRIOB" localSheetId="10" hidden="1">#REF!</definedName>
    <definedName name="BExMGQQNOFER1MEVQ961XARTRIOB" localSheetId="9" hidden="1">#REF!</definedName>
    <definedName name="BExMGQQNOFER1MEVQ961XARTRIOB" localSheetId="8" hidden="1">#REF!</definedName>
    <definedName name="BExMGQQNOFER1MEVQ961XARTRIOB" localSheetId="7" hidden="1">#REF!</definedName>
    <definedName name="BExMGQQNOFER1MEVQ961XARTRIOB" localSheetId="6" hidden="1">#REF!</definedName>
    <definedName name="BExMGQQNOFER1MEVQ961XARTRIOB" localSheetId="3" hidden="1">#REF!</definedName>
    <definedName name="BExMGQQNOFER1MEVQ961XARTRIOB" localSheetId="1" hidden="1">#REF!</definedName>
    <definedName name="BExMGQQNOFER1MEVQ961XARTRIOB" hidden="1">#REF!</definedName>
    <definedName name="BExMH189E60TZBQFN2UWVA1UZA7X" localSheetId="16" hidden="1">#REF!</definedName>
    <definedName name="BExMH189E60TZBQFN2UWVA1UZA7X" localSheetId="15" hidden="1">#REF!</definedName>
    <definedName name="BExMH189E60TZBQFN2UWVA1UZA7X" localSheetId="14" hidden="1">#REF!</definedName>
    <definedName name="BExMH189E60TZBQFN2UWVA1UZA7X" localSheetId="13" hidden="1">#REF!</definedName>
    <definedName name="BExMH189E60TZBQFN2UWVA1UZA7X" localSheetId="12" hidden="1">#REF!</definedName>
    <definedName name="BExMH189E60TZBQFN2UWVA1UZA7X" localSheetId="11" hidden="1">#REF!</definedName>
    <definedName name="BExMH189E60TZBQFN2UWVA1UZA7X" localSheetId="10" hidden="1">#REF!</definedName>
    <definedName name="BExMH189E60TZBQFN2UWVA1UZA7X" localSheetId="9" hidden="1">#REF!</definedName>
    <definedName name="BExMH189E60TZBQFN2UWVA1UZA7X" localSheetId="8" hidden="1">#REF!</definedName>
    <definedName name="BExMH189E60TZBQFN2UWVA1UZA7X" localSheetId="7" hidden="1">#REF!</definedName>
    <definedName name="BExMH189E60TZBQFN2UWVA1UZA7X" localSheetId="6" hidden="1">#REF!</definedName>
    <definedName name="BExMH189E60TZBQFN2UWVA1UZA7X" localSheetId="3" hidden="1">#REF!</definedName>
    <definedName name="BExMH189E60TZBQFN2UWVA1UZA7X" localSheetId="1" hidden="1">#REF!</definedName>
    <definedName name="BExMH189E60TZBQFN2UWVA1UZA7X" hidden="1">#REF!</definedName>
    <definedName name="BExMH3H9TW5TJCNU5Z1EWXP3BAEP" localSheetId="16" hidden="1">#REF!</definedName>
    <definedName name="BExMH3H9TW5TJCNU5Z1EWXP3BAEP" localSheetId="15" hidden="1">#REF!</definedName>
    <definedName name="BExMH3H9TW5TJCNU5Z1EWXP3BAEP" localSheetId="14" hidden="1">#REF!</definedName>
    <definedName name="BExMH3H9TW5TJCNU5Z1EWXP3BAEP" localSheetId="13" hidden="1">#REF!</definedName>
    <definedName name="BExMH3H9TW5TJCNU5Z1EWXP3BAEP" localSheetId="12" hidden="1">#REF!</definedName>
    <definedName name="BExMH3H9TW5TJCNU5Z1EWXP3BAEP" localSheetId="11" hidden="1">#REF!</definedName>
    <definedName name="BExMH3H9TW5TJCNU5Z1EWXP3BAEP" localSheetId="10" hidden="1">#REF!</definedName>
    <definedName name="BExMH3H9TW5TJCNU5Z1EWXP3BAEP" localSheetId="9" hidden="1">#REF!</definedName>
    <definedName name="BExMH3H9TW5TJCNU5Z1EWXP3BAEP" localSheetId="8" hidden="1">#REF!</definedName>
    <definedName name="BExMH3H9TW5TJCNU5Z1EWXP3BAEP" localSheetId="7" hidden="1">#REF!</definedName>
    <definedName name="BExMH3H9TW5TJCNU5Z1EWXP3BAEP" localSheetId="6" hidden="1">#REF!</definedName>
    <definedName name="BExMH3H9TW5TJCNU5Z1EWXP3BAEP" localSheetId="3" hidden="1">#REF!</definedName>
    <definedName name="BExMH3H9TW5TJCNU5Z1EWXP3BAEP" localSheetId="1" hidden="1">#REF!</definedName>
    <definedName name="BExMH3H9TW5TJCNU5Z1EWXP3BAEP" hidden="1">#REF!</definedName>
    <definedName name="BExMH5A1B01SYXROP70DOKTQ5D6Z" localSheetId="16" hidden="1">#REF!</definedName>
    <definedName name="BExMH5A1B01SYXROP70DOKTQ5D6Z" localSheetId="15" hidden="1">#REF!</definedName>
    <definedName name="BExMH5A1B01SYXROP70DOKTQ5D6Z" localSheetId="14" hidden="1">#REF!</definedName>
    <definedName name="BExMH5A1B01SYXROP70DOKTQ5D6Z" localSheetId="13" hidden="1">#REF!</definedName>
    <definedName name="BExMH5A1B01SYXROP70DOKTQ5D6Z" localSheetId="12" hidden="1">#REF!</definedName>
    <definedName name="BExMH5A1B01SYXROP70DOKTQ5D6Z" localSheetId="11" hidden="1">#REF!</definedName>
    <definedName name="BExMH5A1B01SYXROP70DOKTQ5D6Z" localSheetId="10" hidden="1">#REF!</definedName>
    <definedName name="BExMH5A1B01SYXROP70DOKTQ5D6Z" localSheetId="9" hidden="1">#REF!</definedName>
    <definedName name="BExMH5A1B01SYXROP70DOKTQ5D6Z" localSheetId="8" hidden="1">#REF!</definedName>
    <definedName name="BExMH5A1B01SYXROP70DOKTQ5D6Z" localSheetId="7" hidden="1">#REF!</definedName>
    <definedName name="BExMH5A1B01SYXROP70DOKTQ5D6Z" localSheetId="6" hidden="1">#REF!</definedName>
    <definedName name="BExMH5A1B01SYXROP70DOKTQ5D6Z" localSheetId="3" hidden="1">#REF!</definedName>
    <definedName name="BExMH5A1B01SYXROP70DOKTQ5D6Z" localSheetId="1" hidden="1">#REF!</definedName>
    <definedName name="BExMH5A1B01SYXROP70DOKTQ5D6Z" hidden="1">#REF!</definedName>
    <definedName name="BExMHCGUJ8A3L31NU0XU0FGXE4P3" localSheetId="16" hidden="1">#REF!</definedName>
    <definedName name="BExMHCGUJ8A3L31NU0XU0FGXE4P3" localSheetId="15" hidden="1">#REF!</definedName>
    <definedName name="BExMHCGUJ8A3L31NU0XU0FGXE4P3" localSheetId="14" hidden="1">#REF!</definedName>
    <definedName name="BExMHCGUJ8A3L31NU0XU0FGXE4P3" localSheetId="13" hidden="1">#REF!</definedName>
    <definedName name="BExMHCGUJ8A3L31NU0XU0FGXE4P3" localSheetId="12" hidden="1">#REF!</definedName>
    <definedName name="BExMHCGUJ8A3L31NU0XU0FGXE4P3" localSheetId="11" hidden="1">#REF!</definedName>
    <definedName name="BExMHCGUJ8A3L31NU0XU0FGXE4P3" localSheetId="10" hidden="1">#REF!</definedName>
    <definedName name="BExMHCGUJ8A3L31NU0XU0FGXE4P3" localSheetId="9" hidden="1">#REF!</definedName>
    <definedName name="BExMHCGUJ8A3L31NU0XU0FGXE4P3" localSheetId="8" hidden="1">#REF!</definedName>
    <definedName name="BExMHCGUJ8A3L31NU0XU0FGXE4P3" localSheetId="7" hidden="1">#REF!</definedName>
    <definedName name="BExMHCGUJ8A3L31NU0XU0FGXE4P3" localSheetId="6" hidden="1">#REF!</definedName>
    <definedName name="BExMHCGUJ8A3L31NU0XU0FGXE4P3" localSheetId="3" hidden="1">#REF!</definedName>
    <definedName name="BExMHCGUJ8A3L31NU0XU0FGXE4P3" localSheetId="1" hidden="1">#REF!</definedName>
    <definedName name="BExMHCGUJ8A3L31NU0XU0FGXE4P3" hidden="1">#REF!</definedName>
    <definedName name="BExMHOWPB34KPZ76M2KIX2C9R2VB" localSheetId="16" hidden="1">#REF!</definedName>
    <definedName name="BExMHOWPB34KPZ76M2KIX2C9R2VB" localSheetId="15" hidden="1">#REF!</definedName>
    <definedName name="BExMHOWPB34KPZ76M2KIX2C9R2VB" localSheetId="14" hidden="1">#REF!</definedName>
    <definedName name="BExMHOWPB34KPZ76M2KIX2C9R2VB" localSheetId="13" hidden="1">#REF!</definedName>
    <definedName name="BExMHOWPB34KPZ76M2KIX2C9R2VB" localSheetId="12" hidden="1">#REF!</definedName>
    <definedName name="BExMHOWPB34KPZ76M2KIX2C9R2VB" localSheetId="11" hidden="1">#REF!</definedName>
    <definedName name="BExMHOWPB34KPZ76M2KIX2C9R2VB" localSheetId="10" hidden="1">#REF!</definedName>
    <definedName name="BExMHOWPB34KPZ76M2KIX2C9R2VB" localSheetId="9" hidden="1">#REF!</definedName>
    <definedName name="BExMHOWPB34KPZ76M2KIX2C9R2VB" localSheetId="8" hidden="1">#REF!</definedName>
    <definedName name="BExMHOWPB34KPZ76M2KIX2C9R2VB" localSheetId="7" hidden="1">#REF!</definedName>
    <definedName name="BExMHOWPB34KPZ76M2KIX2C9R2VB" localSheetId="6" hidden="1">#REF!</definedName>
    <definedName name="BExMHOWPB34KPZ76M2KIX2C9R2VB" localSheetId="3" hidden="1">#REF!</definedName>
    <definedName name="BExMHOWPB34KPZ76M2KIX2C9R2VB" localSheetId="1" hidden="1">#REF!</definedName>
    <definedName name="BExMHOWPB34KPZ76M2KIX2C9R2VB" hidden="1">#REF!</definedName>
    <definedName name="BExMHSSYC6KVHA3QDTSYPN92TWMI" localSheetId="16" hidden="1">#REF!</definedName>
    <definedName name="BExMHSSYC6KVHA3QDTSYPN92TWMI" localSheetId="15" hidden="1">#REF!</definedName>
    <definedName name="BExMHSSYC6KVHA3QDTSYPN92TWMI" localSheetId="14" hidden="1">#REF!</definedName>
    <definedName name="BExMHSSYC6KVHA3QDTSYPN92TWMI" localSheetId="13" hidden="1">#REF!</definedName>
    <definedName name="BExMHSSYC6KVHA3QDTSYPN92TWMI" localSheetId="12" hidden="1">#REF!</definedName>
    <definedName name="BExMHSSYC6KVHA3QDTSYPN92TWMI" localSheetId="11" hidden="1">#REF!</definedName>
    <definedName name="BExMHSSYC6KVHA3QDTSYPN92TWMI" localSheetId="10" hidden="1">#REF!</definedName>
    <definedName name="BExMHSSYC6KVHA3QDTSYPN92TWMI" localSheetId="9" hidden="1">#REF!</definedName>
    <definedName name="BExMHSSYC6KVHA3QDTSYPN92TWMI" localSheetId="8" hidden="1">#REF!</definedName>
    <definedName name="BExMHSSYC6KVHA3QDTSYPN92TWMI" localSheetId="7" hidden="1">#REF!</definedName>
    <definedName name="BExMHSSYC6KVHA3QDTSYPN92TWMI" localSheetId="6" hidden="1">#REF!</definedName>
    <definedName name="BExMHSSYC6KVHA3QDTSYPN92TWMI" localSheetId="3" hidden="1">#REF!</definedName>
    <definedName name="BExMHSSYC6KVHA3QDTSYPN92TWMI" localSheetId="1" hidden="1">#REF!</definedName>
    <definedName name="BExMHSSYC6KVHA3QDTSYPN92TWMI" hidden="1">#REF!</definedName>
    <definedName name="BExMI3AJ9477KDL4T9DHET4LJJTW" localSheetId="16" hidden="1">#REF!</definedName>
    <definedName name="BExMI3AJ9477KDL4T9DHET4LJJTW" localSheetId="15" hidden="1">#REF!</definedName>
    <definedName name="BExMI3AJ9477KDL4T9DHET4LJJTW" localSheetId="14" hidden="1">#REF!</definedName>
    <definedName name="BExMI3AJ9477KDL4T9DHET4LJJTW" localSheetId="13" hidden="1">#REF!</definedName>
    <definedName name="BExMI3AJ9477KDL4T9DHET4LJJTW" localSheetId="12" hidden="1">#REF!</definedName>
    <definedName name="BExMI3AJ9477KDL4T9DHET4LJJTW" localSheetId="11" hidden="1">#REF!</definedName>
    <definedName name="BExMI3AJ9477KDL4T9DHET4LJJTW" localSheetId="10" hidden="1">#REF!</definedName>
    <definedName name="BExMI3AJ9477KDL4T9DHET4LJJTW" localSheetId="9" hidden="1">#REF!</definedName>
    <definedName name="BExMI3AJ9477KDL4T9DHET4LJJTW" localSheetId="8" hidden="1">#REF!</definedName>
    <definedName name="BExMI3AJ9477KDL4T9DHET4LJJTW" localSheetId="7" hidden="1">#REF!</definedName>
    <definedName name="BExMI3AJ9477KDL4T9DHET4LJJTW" localSheetId="6" hidden="1">#REF!</definedName>
    <definedName name="BExMI3AJ9477KDL4T9DHET4LJJTW" localSheetId="3" hidden="1">#REF!</definedName>
    <definedName name="BExMI3AJ9477KDL4T9DHET4LJJTW" localSheetId="1" hidden="1">#REF!</definedName>
    <definedName name="BExMI3AJ9477KDL4T9DHET4LJJTW" hidden="1">#REF!</definedName>
    <definedName name="BExMI6QQ20XHD0NWJUN741B37182" localSheetId="16" hidden="1">#REF!</definedName>
    <definedName name="BExMI6QQ20XHD0NWJUN741B37182" localSheetId="15" hidden="1">#REF!</definedName>
    <definedName name="BExMI6QQ20XHD0NWJUN741B37182" localSheetId="14" hidden="1">#REF!</definedName>
    <definedName name="BExMI6QQ20XHD0NWJUN741B37182" localSheetId="13" hidden="1">#REF!</definedName>
    <definedName name="BExMI6QQ20XHD0NWJUN741B37182" localSheetId="12" hidden="1">#REF!</definedName>
    <definedName name="BExMI6QQ20XHD0NWJUN741B37182" localSheetId="11" hidden="1">#REF!</definedName>
    <definedName name="BExMI6QQ20XHD0NWJUN741B37182" localSheetId="10" hidden="1">#REF!</definedName>
    <definedName name="BExMI6QQ20XHD0NWJUN741B37182" localSheetId="9" hidden="1">#REF!</definedName>
    <definedName name="BExMI6QQ20XHD0NWJUN741B37182" localSheetId="8" hidden="1">#REF!</definedName>
    <definedName name="BExMI6QQ20XHD0NWJUN741B37182" localSheetId="7" hidden="1">#REF!</definedName>
    <definedName name="BExMI6QQ20XHD0NWJUN741B37182" localSheetId="6" hidden="1">#REF!</definedName>
    <definedName name="BExMI6QQ20XHD0NWJUN741B37182" localSheetId="3" hidden="1">#REF!</definedName>
    <definedName name="BExMI6QQ20XHD0NWJUN741B37182" localSheetId="1" hidden="1">#REF!</definedName>
    <definedName name="BExMI6QQ20XHD0NWJUN741B37182" hidden="1">#REF!</definedName>
    <definedName name="BExMI7MYDIMC9K16SBAFUY33RHK6" localSheetId="16" hidden="1">#REF!</definedName>
    <definedName name="BExMI7MYDIMC9K16SBAFUY33RHK6" localSheetId="15" hidden="1">#REF!</definedName>
    <definedName name="BExMI7MYDIMC9K16SBAFUY33RHK6" localSheetId="14" hidden="1">#REF!</definedName>
    <definedName name="BExMI7MYDIMC9K16SBAFUY33RHK6" localSheetId="13" hidden="1">#REF!</definedName>
    <definedName name="BExMI7MYDIMC9K16SBAFUY33RHK6" localSheetId="12" hidden="1">#REF!</definedName>
    <definedName name="BExMI7MYDIMC9K16SBAFUY33RHK6" localSheetId="11" hidden="1">#REF!</definedName>
    <definedName name="BExMI7MYDIMC9K16SBAFUY33RHK6" localSheetId="10" hidden="1">#REF!</definedName>
    <definedName name="BExMI7MYDIMC9K16SBAFUY33RHK6" localSheetId="9" hidden="1">#REF!</definedName>
    <definedName name="BExMI7MYDIMC9K16SBAFUY33RHK6" localSheetId="8" hidden="1">#REF!</definedName>
    <definedName name="BExMI7MYDIMC9K16SBAFUY33RHK6" localSheetId="7" hidden="1">#REF!</definedName>
    <definedName name="BExMI7MYDIMC9K16SBAFUY33RHK6" localSheetId="6" hidden="1">#REF!</definedName>
    <definedName name="BExMI7MYDIMC9K16SBAFUY33RHK6" localSheetId="3" hidden="1">#REF!</definedName>
    <definedName name="BExMI7MYDIMC9K16SBAFUY33RHK6" localSheetId="1" hidden="1">#REF!</definedName>
    <definedName name="BExMI7MYDIMC9K16SBAFUY33RHK6" hidden="1">#REF!</definedName>
    <definedName name="BExMI8JB94SBD9EMNJEK7Y2T6GYU" localSheetId="16" hidden="1">#REF!</definedName>
    <definedName name="BExMI8JB94SBD9EMNJEK7Y2T6GYU" localSheetId="15" hidden="1">#REF!</definedName>
    <definedName name="BExMI8JB94SBD9EMNJEK7Y2T6GYU" localSheetId="14" hidden="1">#REF!</definedName>
    <definedName name="BExMI8JB94SBD9EMNJEK7Y2T6GYU" localSheetId="13" hidden="1">#REF!</definedName>
    <definedName name="BExMI8JB94SBD9EMNJEK7Y2T6GYU" localSheetId="12" hidden="1">#REF!</definedName>
    <definedName name="BExMI8JB94SBD9EMNJEK7Y2T6GYU" localSheetId="11" hidden="1">#REF!</definedName>
    <definedName name="BExMI8JB94SBD9EMNJEK7Y2T6GYU" localSheetId="10" hidden="1">#REF!</definedName>
    <definedName name="BExMI8JB94SBD9EMNJEK7Y2T6GYU" localSheetId="9" hidden="1">#REF!</definedName>
    <definedName name="BExMI8JB94SBD9EMNJEK7Y2T6GYU" localSheetId="8" hidden="1">#REF!</definedName>
    <definedName name="BExMI8JB94SBD9EMNJEK7Y2T6GYU" localSheetId="7" hidden="1">#REF!</definedName>
    <definedName name="BExMI8JB94SBD9EMNJEK7Y2T6GYU" localSheetId="6" hidden="1">#REF!</definedName>
    <definedName name="BExMI8JB94SBD9EMNJEK7Y2T6GYU" localSheetId="3" hidden="1">#REF!</definedName>
    <definedName name="BExMI8JB94SBD9EMNJEK7Y2T6GYU" localSheetId="1" hidden="1">#REF!</definedName>
    <definedName name="BExMI8JB94SBD9EMNJEK7Y2T6GYU" hidden="1">#REF!</definedName>
    <definedName name="BExMI8OS85YTW3KYVE4YD0R7Z6UV" localSheetId="16" hidden="1">#REF!</definedName>
    <definedName name="BExMI8OS85YTW3KYVE4YD0R7Z6UV" localSheetId="15" hidden="1">#REF!</definedName>
    <definedName name="BExMI8OS85YTW3KYVE4YD0R7Z6UV" localSheetId="14" hidden="1">#REF!</definedName>
    <definedName name="BExMI8OS85YTW3KYVE4YD0R7Z6UV" localSheetId="13" hidden="1">#REF!</definedName>
    <definedName name="BExMI8OS85YTW3KYVE4YD0R7Z6UV" localSheetId="12" hidden="1">#REF!</definedName>
    <definedName name="BExMI8OS85YTW3KYVE4YD0R7Z6UV" localSheetId="11" hidden="1">#REF!</definedName>
    <definedName name="BExMI8OS85YTW3KYVE4YD0R7Z6UV" localSheetId="10" hidden="1">#REF!</definedName>
    <definedName name="BExMI8OS85YTW3KYVE4YD0R7Z6UV" localSheetId="9" hidden="1">#REF!</definedName>
    <definedName name="BExMI8OS85YTW3KYVE4YD0R7Z6UV" localSheetId="8" hidden="1">#REF!</definedName>
    <definedName name="BExMI8OS85YTW3KYVE4YD0R7Z6UV" localSheetId="7" hidden="1">#REF!</definedName>
    <definedName name="BExMI8OS85YTW3KYVE4YD0R7Z6UV" localSheetId="6" hidden="1">#REF!</definedName>
    <definedName name="BExMI8OS85YTW3KYVE4YD0R7Z6UV" localSheetId="3" hidden="1">#REF!</definedName>
    <definedName name="BExMI8OS85YTW3KYVE4YD0R7Z6UV" localSheetId="1" hidden="1">#REF!</definedName>
    <definedName name="BExMI8OS85YTW3KYVE4YD0R7Z6UV" hidden="1">#REF!</definedName>
    <definedName name="BExMI9QNOMVZ44I3BFMGU1EL1RSY" localSheetId="16" hidden="1">#REF!</definedName>
    <definedName name="BExMI9QNOMVZ44I3BFMGU1EL1RSY" localSheetId="15" hidden="1">#REF!</definedName>
    <definedName name="BExMI9QNOMVZ44I3BFMGU1EL1RSY" localSheetId="14" hidden="1">#REF!</definedName>
    <definedName name="BExMI9QNOMVZ44I3BFMGU1EL1RSY" localSheetId="13" hidden="1">#REF!</definedName>
    <definedName name="BExMI9QNOMVZ44I3BFMGU1EL1RSY" localSheetId="12" hidden="1">#REF!</definedName>
    <definedName name="BExMI9QNOMVZ44I3BFMGU1EL1RSY" localSheetId="11" hidden="1">#REF!</definedName>
    <definedName name="BExMI9QNOMVZ44I3BFMGU1EL1RSY" localSheetId="10" hidden="1">#REF!</definedName>
    <definedName name="BExMI9QNOMVZ44I3BFMGU1EL1RSY" localSheetId="9" hidden="1">#REF!</definedName>
    <definedName name="BExMI9QNOMVZ44I3BFMGU1EL1RSY" localSheetId="8" hidden="1">#REF!</definedName>
    <definedName name="BExMI9QNOMVZ44I3BFMGU1EL1RSY" localSheetId="7" hidden="1">#REF!</definedName>
    <definedName name="BExMI9QNOMVZ44I3BFMGU1EL1RSY" localSheetId="6" hidden="1">#REF!</definedName>
    <definedName name="BExMI9QNOMVZ44I3BFMGU1EL1RSY" localSheetId="3" hidden="1">#REF!</definedName>
    <definedName name="BExMI9QNOMVZ44I3BFMGU1EL1RSY" localSheetId="1" hidden="1">#REF!</definedName>
    <definedName name="BExMI9QNOMVZ44I3BFMGU1EL1RSY" hidden="1">#REF!</definedName>
    <definedName name="BExMIBOOZU40JS3F89OMPSRCE9MM" localSheetId="16" hidden="1">#REF!</definedName>
    <definedName name="BExMIBOOZU40JS3F89OMPSRCE9MM" localSheetId="15" hidden="1">#REF!</definedName>
    <definedName name="BExMIBOOZU40JS3F89OMPSRCE9MM" localSheetId="14" hidden="1">#REF!</definedName>
    <definedName name="BExMIBOOZU40JS3F89OMPSRCE9MM" localSheetId="13" hidden="1">#REF!</definedName>
    <definedName name="BExMIBOOZU40JS3F89OMPSRCE9MM" localSheetId="12" hidden="1">#REF!</definedName>
    <definedName name="BExMIBOOZU40JS3F89OMPSRCE9MM" localSheetId="11" hidden="1">#REF!</definedName>
    <definedName name="BExMIBOOZU40JS3F89OMPSRCE9MM" localSheetId="10" hidden="1">#REF!</definedName>
    <definedName name="BExMIBOOZU40JS3F89OMPSRCE9MM" localSheetId="9" hidden="1">#REF!</definedName>
    <definedName name="BExMIBOOZU40JS3F89OMPSRCE9MM" localSheetId="8" hidden="1">#REF!</definedName>
    <definedName name="BExMIBOOZU40JS3F89OMPSRCE9MM" localSheetId="7" hidden="1">#REF!</definedName>
    <definedName name="BExMIBOOZU40JS3F89OMPSRCE9MM" localSheetId="6" hidden="1">#REF!</definedName>
    <definedName name="BExMIBOOZU40JS3F89OMPSRCE9MM" localSheetId="3" hidden="1">#REF!</definedName>
    <definedName name="BExMIBOOZU40JS3F89OMPSRCE9MM" localSheetId="1" hidden="1">#REF!</definedName>
    <definedName name="BExMIBOOZU40JS3F89OMPSRCE9MM" hidden="1">#REF!</definedName>
    <definedName name="BExMIIQ5MBWSIHTFWAQADXMZC22Q" localSheetId="16" hidden="1">#REF!</definedName>
    <definedName name="BExMIIQ5MBWSIHTFWAQADXMZC22Q" localSheetId="15" hidden="1">#REF!</definedName>
    <definedName name="BExMIIQ5MBWSIHTFWAQADXMZC22Q" localSheetId="14" hidden="1">#REF!</definedName>
    <definedName name="BExMIIQ5MBWSIHTFWAQADXMZC22Q" localSheetId="13" hidden="1">#REF!</definedName>
    <definedName name="BExMIIQ5MBWSIHTFWAQADXMZC22Q" localSheetId="12" hidden="1">#REF!</definedName>
    <definedName name="BExMIIQ5MBWSIHTFWAQADXMZC22Q" localSheetId="11" hidden="1">#REF!</definedName>
    <definedName name="BExMIIQ5MBWSIHTFWAQADXMZC22Q" localSheetId="10" hidden="1">#REF!</definedName>
    <definedName name="BExMIIQ5MBWSIHTFWAQADXMZC22Q" localSheetId="9" hidden="1">#REF!</definedName>
    <definedName name="BExMIIQ5MBWSIHTFWAQADXMZC22Q" localSheetId="8" hidden="1">#REF!</definedName>
    <definedName name="BExMIIQ5MBWSIHTFWAQADXMZC22Q" localSheetId="7" hidden="1">#REF!</definedName>
    <definedName name="BExMIIQ5MBWSIHTFWAQADXMZC22Q" localSheetId="6" hidden="1">#REF!</definedName>
    <definedName name="BExMIIQ5MBWSIHTFWAQADXMZC22Q" localSheetId="3" hidden="1">#REF!</definedName>
    <definedName name="BExMIIQ5MBWSIHTFWAQADXMZC22Q" localSheetId="1" hidden="1">#REF!</definedName>
    <definedName name="BExMIIQ5MBWSIHTFWAQADXMZC22Q" hidden="1">#REF!</definedName>
    <definedName name="BExMIL4I2GE866I25CR5JBLJWJ6A" localSheetId="16" hidden="1">#REF!</definedName>
    <definedName name="BExMIL4I2GE866I25CR5JBLJWJ6A" localSheetId="15" hidden="1">#REF!</definedName>
    <definedName name="BExMIL4I2GE866I25CR5JBLJWJ6A" localSheetId="14" hidden="1">#REF!</definedName>
    <definedName name="BExMIL4I2GE866I25CR5JBLJWJ6A" localSheetId="13" hidden="1">#REF!</definedName>
    <definedName name="BExMIL4I2GE866I25CR5JBLJWJ6A" localSheetId="12" hidden="1">#REF!</definedName>
    <definedName name="BExMIL4I2GE866I25CR5JBLJWJ6A" localSheetId="11" hidden="1">#REF!</definedName>
    <definedName name="BExMIL4I2GE866I25CR5JBLJWJ6A" localSheetId="10" hidden="1">#REF!</definedName>
    <definedName name="BExMIL4I2GE866I25CR5JBLJWJ6A" localSheetId="9" hidden="1">#REF!</definedName>
    <definedName name="BExMIL4I2GE866I25CR5JBLJWJ6A" localSheetId="8" hidden="1">#REF!</definedName>
    <definedName name="BExMIL4I2GE866I25CR5JBLJWJ6A" localSheetId="7" hidden="1">#REF!</definedName>
    <definedName name="BExMIL4I2GE866I25CR5JBLJWJ6A" localSheetId="6" hidden="1">#REF!</definedName>
    <definedName name="BExMIL4I2GE866I25CR5JBLJWJ6A" localSheetId="3" hidden="1">#REF!</definedName>
    <definedName name="BExMIL4I2GE866I25CR5JBLJWJ6A" localSheetId="1" hidden="1">#REF!</definedName>
    <definedName name="BExMIL4I2GE866I25CR5JBLJWJ6A" hidden="1">#REF!</definedName>
    <definedName name="BExMIRKIPF27SNO82SPFSB3T5U17" localSheetId="16" hidden="1">#REF!</definedName>
    <definedName name="BExMIRKIPF27SNO82SPFSB3T5U17" localSheetId="15" hidden="1">#REF!</definedName>
    <definedName name="BExMIRKIPF27SNO82SPFSB3T5U17" localSheetId="14" hidden="1">#REF!</definedName>
    <definedName name="BExMIRKIPF27SNO82SPFSB3T5U17" localSheetId="13" hidden="1">#REF!</definedName>
    <definedName name="BExMIRKIPF27SNO82SPFSB3T5U17" localSheetId="12" hidden="1">#REF!</definedName>
    <definedName name="BExMIRKIPF27SNO82SPFSB3T5U17" localSheetId="11" hidden="1">#REF!</definedName>
    <definedName name="BExMIRKIPF27SNO82SPFSB3T5U17" localSheetId="10" hidden="1">#REF!</definedName>
    <definedName name="BExMIRKIPF27SNO82SPFSB3T5U17" localSheetId="9" hidden="1">#REF!</definedName>
    <definedName name="BExMIRKIPF27SNO82SPFSB3T5U17" localSheetId="8" hidden="1">#REF!</definedName>
    <definedName name="BExMIRKIPF27SNO82SPFSB3T5U17" localSheetId="7" hidden="1">#REF!</definedName>
    <definedName name="BExMIRKIPF27SNO82SPFSB3T5U17" localSheetId="6" hidden="1">#REF!</definedName>
    <definedName name="BExMIRKIPF27SNO82SPFSB3T5U17" localSheetId="3" hidden="1">#REF!</definedName>
    <definedName name="BExMIRKIPF27SNO82SPFSB3T5U17" localSheetId="1" hidden="1">#REF!</definedName>
    <definedName name="BExMIRKIPF27SNO82SPFSB3T5U17" hidden="1">#REF!</definedName>
    <definedName name="BExMIV0KC8555D5E42ZGWG15Y0MO" localSheetId="16" hidden="1">#REF!</definedName>
    <definedName name="BExMIV0KC8555D5E42ZGWG15Y0MO" localSheetId="15" hidden="1">#REF!</definedName>
    <definedName name="BExMIV0KC8555D5E42ZGWG15Y0MO" localSheetId="14" hidden="1">#REF!</definedName>
    <definedName name="BExMIV0KC8555D5E42ZGWG15Y0MO" localSheetId="13" hidden="1">#REF!</definedName>
    <definedName name="BExMIV0KC8555D5E42ZGWG15Y0MO" localSheetId="12" hidden="1">#REF!</definedName>
    <definedName name="BExMIV0KC8555D5E42ZGWG15Y0MO" localSheetId="11" hidden="1">#REF!</definedName>
    <definedName name="BExMIV0KC8555D5E42ZGWG15Y0MO" localSheetId="10" hidden="1">#REF!</definedName>
    <definedName name="BExMIV0KC8555D5E42ZGWG15Y0MO" localSheetId="9" hidden="1">#REF!</definedName>
    <definedName name="BExMIV0KC8555D5E42ZGWG15Y0MO" localSheetId="8" hidden="1">#REF!</definedName>
    <definedName name="BExMIV0KC8555D5E42ZGWG15Y0MO" localSheetId="7" hidden="1">#REF!</definedName>
    <definedName name="BExMIV0KC8555D5E42ZGWG15Y0MO" localSheetId="6" hidden="1">#REF!</definedName>
    <definedName name="BExMIV0KC8555D5E42ZGWG15Y0MO" localSheetId="3" hidden="1">#REF!</definedName>
    <definedName name="BExMIV0KC8555D5E42ZGWG15Y0MO" localSheetId="1" hidden="1">#REF!</definedName>
    <definedName name="BExMIV0KC8555D5E42ZGWG15Y0MO" hidden="1">#REF!</definedName>
    <definedName name="BExMIZT6AN7E6YMW2S87CTCN2UXH" localSheetId="16" hidden="1">#REF!</definedName>
    <definedName name="BExMIZT6AN7E6YMW2S87CTCN2UXH" localSheetId="15" hidden="1">#REF!</definedName>
    <definedName name="BExMIZT6AN7E6YMW2S87CTCN2UXH" localSheetId="14" hidden="1">#REF!</definedName>
    <definedName name="BExMIZT6AN7E6YMW2S87CTCN2UXH" localSheetId="13" hidden="1">#REF!</definedName>
    <definedName name="BExMIZT6AN7E6YMW2S87CTCN2UXH" localSheetId="12" hidden="1">#REF!</definedName>
    <definedName name="BExMIZT6AN7E6YMW2S87CTCN2UXH" localSheetId="11" hidden="1">#REF!</definedName>
    <definedName name="BExMIZT6AN7E6YMW2S87CTCN2UXH" localSheetId="10" hidden="1">#REF!</definedName>
    <definedName name="BExMIZT6AN7E6YMW2S87CTCN2UXH" localSheetId="9" hidden="1">#REF!</definedName>
    <definedName name="BExMIZT6AN7E6YMW2S87CTCN2UXH" localSheetId="8" hidden="1">#REF!</definedName>
    <definedName name="BExMIZT6AN7E6YMW2S87CTCN2UXH" localSheetId="7" hidden="1">#REF!</definedName>
    <definedName name="BExMIZT6AN7E6YMW2S87CTCN2UXH" localSheetId="6" hidden="1">#REF!</definedName>
    <definedName name="BExMIZT6AN7E6YMW2S87CTCN2UXH" localSheetId="3" hidden="1">#REF!</definedName>
    <definedName name="BExMIZT6AN7E6YMW2S87CTCN2UXH" localSheetId="1" hidden="1">#REF!</definedName>
    <definedName name="BExMIZT6AN7E6YMW2S87CTCN2UXH" hidden="1">#REF!</definedName>
    <definedName name="BExMJB76UESLVRD81AJBOB78JDTT" localSheetId="16" hidden="1">#REF!</definedName>
    <definedName name="BExMJB76UESLVRD81AJBOB78JDTT" localSheetId="15" hidden="1">#REF!</definedName>
    <definedName name="BExMJB76UESLVRD81AJBOB78JDTT" localSheetId="14" hidden="1">#REF!</definedName>
    <definedName name="BExMJB76UESLVRD81AJBOB78JDTT" localSheetId="13" hidden="1">#REF!</definedName>
    <definedName name="BExMJB76UESLVRD81AJBOB78JDTT" localSheetId="12" hidden="1">#REF!</definedName>
    <definedName name="BExMJB76UESLVRD81AJBOB78JDTT" localSheetId="11" hidden="1">#REF!</definedName>
    <definedName name="BExMJB76UESLVRD81AJBOB78JDTT" localSheetId="10" hidden="1">#REF!</definedName>
    <definedName name="BExMJB76UESLVRD81AJBOB78JDTT" localSheetId="9" hidden="1">#REF!</definedName>
    <definedName name="BExMJB76UESLVRD81AJBOB78JDTT" localSheetId="8" hidden="1">#REF!</definedName>
    <definedName name="BExMJB76UESLVRD81AJBOB78JDTT" localSheetId="7" hidden="1">#REF!</definedName>
    <definedName name="BExMJB76UESLVRD81AJBOB78JDTT" localSheetId="6" hidden="1">#REF!</definedName>
    <definedName name="BExMJB76UESLVRD81AJBOB78JDTT" localSheetId="3" hidden="1">#REF!</definedName>
    <definedName name="BExMJB76UESLVRD81AJBOB78JDTT" localSheetId="1" hidden="1">#REF!</definedName>
    <definedName name="BExMJB76UESLVRD81AJBOB78JDTT" hidden="1">#REF!</definedName>
    <definedName name="BExMJI8OLFZQCGOW3F99ETW8A21E" localSheetId="16" hidden="1">#REF!</definedName>
    <definedName name="BExMJI8OLFZQCGOW3F99ETW8A21E" localSheetId="15" hidden="1">#REF!</definedName>
    <definedName name="BExMJI8OLFZQCGOW3F99ETW8A21E" localSheetId="14" hidden="1">#REF!</definedName>
    <definedName name="BExMJI8OLFZQCGOW3F99ETW8A21E" localSheetId="13" hidden="1">#REF!</definedName>
    <definedName name="BExMJI8OLFZQCGOW3F99ETW8A21E" localSheetId="12" hidden="1">#REF!</definedName>
    <definedName name="BExMJI8OLFZQCGOW3F99ETW8A21E" localSheetId="11" hidden="1">#REF!</definedName>
    <definedName name="BExMJI8OLFZQCGOW3F99ETW8A21E" localSheetId="10" hidden="1">#REF!</definedName>
    <definedName name="BExMJI8OLFZQCGOW3F99ETW8A21E" localSheetId="9" hidden="1">#REF!</definedName>
    <definedName name="BExMJI8OLFZQCGOW3F99ETW8A21E" localSheetId="8" hidden="1">#REF!</definedName>
    <definedName name="BExMJI8OLFZQCGOW3F99ETW8A21E" localSheetId="7" hidden="1">#REF!</definedName>
    <definedName name="BExMJI8OLFZQCGOW3F99ETW8A21E" localSheetId="6" hidden="1">#REF!</definedName>
    <definedName name="BExMJI8OLFZQCGOW3F99ETW8A21E" localSheetId="3" hidden="1">#REF!</definedName>
    <definedName name="BExMJI8OLFZQCGOW3F99ETW8A21E" localSheetId="1" hidden="1">#REF!</definedName>
    <definedName name="BExMJI8OLFZQCGOW3F99ETW8A21E" hidden="1">#REF!</definedName>
    <definedName name="BExMJNC8ZFB9DRFOJ961ZAJ8U3A8" localSheetId="16" hidden="1">#REF!</definedName>
    <definedName name="BExMJNC8ZFB9DRFOJ961ZAJ8U3A8" localSheetId="15" hidden="1">#REF!</definedName>
    <definedName name="BExMJNC8ZFB9DRFOJ961ZAJ8U3A8" localSheetId="14" hidden="1">#REF!</definedName>
    <definedName name="BExMJNC8ZFB9DRFOJ961ZAJ8U3A8" localSheetId="13" hidden="1">#REF!</definedName>
    <definedName name="BExMJNC8ZFB9DRFOJ961ZAJ8U3A8" localSheetId="12" hidden="1">#REF!</definedName>
    <definedName name="BExMJNC8ZFB9DRFOJ961ZAJ8U3A8" localSheetId="11" hidden="1">#REF!</definedName>
    <definedName name="BExMJNC8ZFB9DRFOJ961ZAJ8U3A8" localSheetId="10" hidden="1">#REF!</definedName>
    <definedName name="BExMJNC8ZFB9DRFOJ961ZAJ8U3A8" localSheetId="9" hidden="1">#REF!</definedName>
    <definedName name="BExMJNC8ZFB9DRFOJ961ZAJ8U3A8" localSheetId="8" hidden="1">#REF!</definedName>
    <definedName name="BExMJNC8ZFB9DRFOJ961ZAJ8U3A8" localSheetId="7" hidden="1">#REF!</definedName>
    <definedName name="BExMJNC8ZFB9DRFOJ961ZAJ8U3A8" localSheetId="6" hidden="1">#REF!</definedName>
    <definedName name="BExMJNC8ZFB9DRFOJ961ZAJ8U3A8" localSheetId="3" hidden="1">#REF!</definedName>
    <definedName name="BExMJNC8ZFB9DRFOJ961ZAJ8U3A8" localSheetId="1" hidden="1">#REF!</definedName>
    <definedName name="BExMJNC8ZFB9DRFOJ961ZAJ8U3A8" hidden="1">#REF!</definedName>
    <definedName name="BExMJTBV8A3D31W2IQHP9RDFPPHQ" localSheetId="16" hidden="1">#REF!</definedName>
    <definedName name="BExMJTBV8A3D31W2IQHP9RDFPPHQ" localSheetId="15" hidden="1">#REF!</definedName>
    <definedName name="BExMJTBV8A3D31W2IQHP9RDFPPHQ" localSheetId="14" hidden="1">#REF!</definedName>
    <definedName name="BExMJTBV8A3D31W2IQHP9RDFPPHQ" localSheetId="13" hidden="1">#REF!</definedName>
    <definedName name="BExMJTBV8A3D31W2IQHP9RDFPPHQ" localSheetId="12" hidden="1">#REF!</definedName>
    <definedName name="BExMJTBV8A3D31W2IQHP9RDFPPHQ" localSheetId="11" hidden="1">#REF!</definedName>
    <definedName name="BExMJTBV8A3D31W2IQHP9RDFPPHQ" localSheetId="10" hidden="1">#REF!</definedName>
    <definedName name="BExMJTBV8A3D31W2IQHP9RDFPPHQ" localSheetId="9" hidden="1">#REF!</definedName>
    <definedName name="BExMJTBV8A3D31W2IQHP9RDFPPHQ" localSheetId="8" hidden="1">#REF!</definedName>
    <definedName name="BExMJTBV8A3D31W2IQHP9RDFPPHQ" localSheetId="7" hidden="1">#REF!</definedName>
    <definedName name="BExMJTBV8A3D31W2IQHP9RDFPPHQ" localSheetId="6" hidden="1">#REF!</definedName>
    <definedName name="BExMJTBV8A3D31W2IQHP9RDFPPHQ" localSheetId="3" hidden="1">#REF!</definedName>
    <definedName name="BExMJTBV8A3D31W2IQHP9RDFPPHQ" localSheetId="1" hidden="1">#REF!</definedName>
    <definedName name="BExMJTBV8A3D31W2IQHP9RDFPPHQ" hidden="1">#REF!</definedName>
    <definedName name="BExMK2RTXN4QJWEUNX002XK8VQP8" localSheetId="16" hidden="1">#REF!</definedName>
    <definedName name="BExMK2RTXN4QJWEUNX002XK8VQP8" localSheetId="15" hidden="1">#REF!</definedName>
    <definedName name="BExMK2RTXN4QJWEUNX002XK8VQP8" localSheetId="14" hidden="1">#REF!</definedName>
    <definedName name="BExMK2RTXN4QJWEUNX002XK8VQP8" localSheetId="13" hidden="1">#REF!</definedName>
    <definedName name="BExMK2RTXN4QJWEUNX002XK8VQP8" localSheetId="12" hidden="1">#REF!</definedName>
    <definedName name="BExMK2RTXN4QJWEUNX002XK8VQP8" localSheetId="11" hidden="1">#REF!</definedName>
    <definedName name="BExMK2RTXN4QJWEUNX002XK8VQP8" localSheetId="10" hidden="1">#REF!</definedName>
    <definedName name="BExMK2RTXN4QJWEUNX002XK8VQP8" localSheetId="9" hidden="1">#REF!</definedName>
    <definedName name="BExMK2RTXN4QJWEUNX002XK8VQP8" localSheetId="8" hidden="1">#REF!</definedName>
    <definedName name="BExMK2RTXN4QJWEUNX002XK8VQP8" localSheetId="7" hidden="1">#REF!</definedName>
    <definedName name="BExMK2RTXN4QJWEUNX002XK8VQP8" localSheetId="6" hidden="1">#REF!</definedName>
    <definedName name="BExMK2RTXN4QJWEUNX002XK8VQP8" localSheetId="3" hidden="1">#REF!</definedName>
    <definedName name="BExMK2RTXN4QJWEUNX002XK8VQP8" localSheetId="1" hidden="1">#REF!</definedName>
    <definedName name="BExMK2RTXN4QJWEUNX002XK8VQP8" hidden="1">#REF!</definedName>
    <definedName name="BExMKBGQDUZ8AWXYHA3QVMSDVZ3D" localSheetId="16" hidden="1">#REF!</definedName>
    <definedName name="BExMKBGQDUZ8AWXYHA3QVMSDVZ3D" localSheetId="15" hidden="1">#REF!</definedName>
    <definedName name="BExMKBGQDUZ8AWXYHA3QVMSDVZ3D" localSheetId="14" hidden="1">#REF!</definedName>
    <definedName name="BExMKBGQDUZ8AWXYHA3QVMSDVZ3D" localSheetId="13" hidden="1">#REF!</definedName>
    <definedName name="BExMKBGQDUZ8AWXYHA3QVMSDVZ3D" localSheetId="12" hidden="1">#REF!</definedName>
    <definedName name="BExMKBGQDUZ8AWXYHA3QVMSDVZ3D" localSheetId="11" hidden="1">#REF!</definedName>
    <definedName name="BExMKBGQDUZ8AWXYHA3QVMSDVZ3D" localSheetId="10" hidden="1">#REF!</definedName>
    <definedName name="BExMKBGQDUZ8AWXYHA3QVMSDVZ3D" localSheetId="9" hidden="1">#REF!</definedName>
    <definedName name="BExMKBGQDUZ8AWXYHA3QVMSDVZ3D" localSheetId="8" hidden="1">#REF!</definedName>
    <definedName name="BExMKBGQDUZ8AWXYHA3QVMSDVZ3D" localSheetId="7" hidden="1">#REF!</definedName>
    <definedName name="BExMKBGQDUZ8AWXYHA3QVMSDVZ3D" localSheetId="6" hidden="1">#REF!</definedName>
    <definedName name="BExMKBGQDUZ8AWXYHA3QVMSDVZ3D" localSheetId="3" hidden="1">#REF!</definedName>
    <definedName name="BExMKBGQDUZ8AWXYHA3QVMSDVZ3D" localSheetId="1" hidden="1">#REF!</definedName>
    <definedName name="BExMKBGQDUZ8AWXYHA3QVMSDVZ3D" hidden="1">#REF!</definedName>
    <definedName name="BExMKBM1467553LDFZRRKVSHN374" localSheetId="16" hidden="1">#REF!</definedName>
    <definedName name="BExMKBM1467553LDFZRRKVSHN374" localSheetId="15" hidden="1">#REF!</definedName>
    <definedName name="BExMKBM1467553LDFZRRKVSHN374" localSheetId="14" hidden="1">#REF!</definedName>
    <definedName name="BExMKBM1467553LDFZRRKVSHN374" localSheetId="13" hidden="1">#REF!</definedName>
    <definedName name="BExMKBM1467553LDFZRRKVSHN374" localSheetId="12" hidden="1">#REF!</definedName>
    <definedName name="BExMKBM1467553LDFZRRKVSHN374" localSheetId="11" hidden="1">#REF!</definedName>
    <definedName name="BExMKBM1467553LDFZRRKVSHN374" localSheetId="10" hidden="1">#REF!</definedName>
    <definedName name="BExMKBM1467553LDFZRRKVSHN374" localSheetId="9" hidden="1">#REF!</definedName>
    <definedName name="BExMKBM1467553LDFZRRKVSHN374" localSheetId="8" hidden="1">#REF!</definedName>
    <definedName name="BExMKBM1467553LDFZRRKVSHN374" localSheetId="7" hidden="1">#REF!</definedName>
    <definedName name="BExMKBM1467553LDFZRRKVSHN374" localSheetId="6" hidden="1">#REF!</definedName>
    <definedName name="BExMKBM1467553LDFZRRKVSHN374" localSheetId="3" hidden="1">#REF!</definedName>
    <definedName name="BExMKBM1467553LDFZRRKVSHN374" localSheetId="1" hidden="1">#REF!</definedName>
    <definedName name="BExMKBM1467553LDFZRRKVSHN374" hidden="1">#REF!</definedName>
    <definedName name="BExMKGK5FJUC0AU8MABRGDC5ZM70" localSheetId="16" hidden="1">#REF!</definedName>
    <definedName name="BExMKGK5FJUC0AU8MABRGDC5ZM70" localSheetId="15" hidden="1">#REF!</definedName>
    <definedName name="BExMKGK5FJUC0AU8MABRGDC5ZM70" localSheetId="14" hidden="1">#REF!</definedName>
    <definedName name="BExMKGK5FJUC0AU8MABRGDC5ZM70" localSheetId="13" hidden="1">#REF!</definedName>
    <definedName name="BExMKGK5FJUC0AU8MABRGDC5ZM70" localSheetId="12" hidden="1">#REF!</definedName>
    <definedName name="BExMKGK5FJUC0AU8MABRGDC5ZM70" localSheetId="11" hidden="1">#REF!</definedName>
    <definedName name="BExMKGK5FJUC0AU8MABRGDC5ZM70" localSheetId="10" hidden="1">#REF!</definedName>
    <definedName name="BExMKGK5FJUC0AU8MABRGDC5ZM70" localSheetId="9" hidden="1">#REF!</definedName>
    <definedName name="BExMKGK5FJUC0AU8MABRGDC5ZM70" localSheetId="8" hidden="1">#REF!</definedName>
    <definedName name="BExMKGK5FJUC0AU8MABRGDC5ZM70" localSheetId="7" hidden="1">#REF!</definedName>
    <definedName name="BExMKGK5FJUC0AU8MABRGDC5ZM70" localSheetId="6" hidden="1">#REF!</definedName>
    <definedName name="BExMKGK5FJUC0AU8MABRGDC5ZM70" localSheetId="3" hidden="1">#REF!</definedName>
    <definedName name="BExMKGK5FJUC0AU8MABRGDC5ZM70" localSheetId="1" hidden="1">#REF!</definedName>
    <definedName name="BExMKGK5FJUC0AU8MABRGDC5ZM70" hidden="1">#REF!</definedName>
    <definedName name="BExMKP92JGBM5BJO174H9A4HQIB9" localSheetId="16" hidden="1">#REF!</definedName>
    <definedName name="BExMKP92JGBM5BJO174H9A4HQIB9" localSheetId="15" hidden="1">#REF!</definedName>
    <definedName name="BExMKP92JGBM5BJO174H9A4HQIB9" localSheetId="14" hidden="1">#REF!</definedName>
    <definedName name="BExMKP92JGBM5BJO174H9A4HQIB9" localSheetId="13" hidden="1">#REF!</definedName>
    <definedName name="BExMKP92JGBM5BJO174H9A4HQIB9" localSheetId="12" hidden="1">#REF!</definedName>
    <definedName name="BExMKP92JGBM5BJO174H9A4HQIB9" localSheetId="11" hidden="1">#REF!</definedName>
    <definedName name="BExMKP92JGBM5BJO174H9A4HQIB9" localSheetId="10" hidden="1">#REF!</definedName>
    <definedName name="BExMKP92JGBM5BJO174H9A4HQIB9" localSheetId="9" hidden="1">#REF!</definedName>
    <definedName name="BExMKP92JGBM5BJO174H9A4HQIB9" localSheetId="8" hidden="1">#REF!</definedName>
    <definedName name="BExMKP92JGBM5BJO174H9A4HQIB9" localSheetId="7" hidden="1">#REF!</definedName>
    <definedName name="BExMKP92JGBM5BJO174H9A4HQIB9" localSheetId="6" hidden="1">#REF!</definedName>
    <definedName name="BExMKP92JGBM5BJO174H9A4HQIB9" localSheetId="3" hidden="1">#REF!</definedName>
    <definedName name="BExMKP92JGBM5BJO174H9A4HQIB9" localSheetId="1" hidden="1">#REF!</definedName>
    <definedName name="BExMKP92JGBM5BJO174H9A4HQIB9" hidden="1">#REF!</definedName>
    <definedName name="BExMKPEDT6IOYLLC3KJKRZOETC3Y" localSheetId="16" hidden="1">#REF!</definedName>
    <definedName name="BExMKPEDT6IOYLLC3KJKRZOETC3Y" localSheetId="15" hidden="1">#REF!</definedName>
    <definedName name="BExMKPEDT6IOYLLC3KJKRZOETC3Y" localSheetId="14" hidden="1">#REF!</definedName>
    <definedName name="BExMKPEDT6IOYLLC3KJKRZOETC3Y" localSheetId="13" hidden="1">#REF!</definedName>
    <definedName name="BExMKPEDT6IOYLLC3KJKRZOETC3Y" localSheetId="12" hidden="1">#REF!</definedName>
    <definedName name="BExMKPEDT6IOYLLC3KJKRZOETC3Y" localSheetId="11" hidden="1">#REF!</definedName>
    <definedName name="BExMKPEDT6IOYLLC3KJKRZOETC3Y" localSheetId="10" hidden="1">#REF!</definedName>
    <definedName name="BExMKPEDT6IOYLLC3KJKRZOETC3Y" localSheetId="9" hidden="1">#REF!</definedName>
    <definedName name="BExMKPEDT6IOYLLC3KJKRZOETC3Y" localSheetId="8" hidden="1">#REF!</definedName>
    <definedName name="BExMKPEDT6IOYLLC3KJKRZOETC3Y" localSheetId="7" hidden="1">#REF!</definedName>
    <definedName name="BExMKPEDT6IOYLLC3KJKRZOETC3Y" localSheetId="6" hidden="1">#REF!</definedName>
    <definedName name="BExMKPEDT6IOYLLC3KJKRZOETC3Y" localSheetId="3" hidden="1">#REF!</definedName>
    <definedName name="BExMKPEDT6IOYLLC3KJKRZOETC3Y" localSheetId="1" hidden="1">#REF!</definedName>
    <definedName name="BExMKPEDT6IOYLLC3KJKRZOETC3Y" hidden="1">#REF!</definedName>
    <definedName name="BExMKTW7R5SOV4PHAFGHU3W73DYE" localSheetId="16" hidden="1">#REF!</definedName>
    <definedName name="BExMKTW7R5SOV4PHAFGHU3W73DYE" localSheetId="15" hidden="1">#REF!</definedName>
    <definedName name="BExMKTW7R5SOV4PHAFGHU3W73DYE" localSheetId="14" hidden="1">#REF!</definedName>
    <definedName name="BExMKTW7R5SOV4PHAFGHU3W73DYE" localSheetId="13" hidden="1">#REF!</definedName>
    <definedName name="BExMKTW7R5SOV4PHAFGHU3W73DYE" localSheetId="12" hidden="1">#REF!</definedName>
    <definedName name="BExMKTW7R5SOV4PHAFGHU3W73DYE" localSheetId="11" hidden="1">#REF!</definedName>
    <definedName name="BExMKTW7R5SOV4PHAFGHU3W73DYE" localSheetId="10" hidden="1">#REF!</definedName>
    <definedName name="BExMKTW7R5SOV4PHAFGHU3W73DYE" localSheetId="9" hidden="1">#REF!</definedName>
    <definedName name="BExMKTW7R5SOV4PHAFGHU3W73DYE" localSheetId="8" hidden="1">#REF!</definedName>
    <definedName name="BExMKTW7R5SOV4PHAFGHU3W73DYE" localSheetId="7" hidden="1">#REF!</definedName>
    <definedName name="BExMKTW7R5SOV4PHAFGHU3W73DYE" localSheetId="6" hidden="1">#REF!</definedName>
    <definedName name="BExMKTW7R5SOV4PHAFGHU3W73DYE" localSheetId="3" hidden="1">#REF!</definedName>
    <definedName name="BExMKTW7R5SOV4PHAFGHU3W73DYE" localSheetId="1" hidden="1">#REF!</definedName>
    <definedName name="BExMKTW7R5SOV4PHAFGHU3W73DYE" hidden="1">#REF!</definedName>
    <definedName name="BExMKU7051J2W1RQXGZGE62NBRUZ" localSheetId="16" hidden="1">#REF!</definedName>
    <definedName name="BExMKU7051J2W1RQXGZGE62NBRUZ" localSheetId="15" hidden="1">#REF!</definedName>
    <definedName name="BExMKU7051J2W1RQXGZGE62NBRUZ" localSheetId="14" hidden="1">#REF!</definedName>
    <definedName name="BExMKU7051J2W1RQXGZGE62NBRUZ" localSheetId="13" hidden="1">#REF!</definedName>
    <definedName name="BExMKU7051J2W1RQXGZGE62NBRUZ" localSheetId="12" hidden="1">#REF!</definedName>
    <definedName name="BExMKU7051J2W1RQXGZGE62NBRUZ" localSheetId="11" hidden="1">#REF!</definedName>
    <definedName name="BExMKU7051J2W1RQXGZGE62NBRUZ" localSheetId="10" hidden="1">#REF!</definedName>
    <definedName name="BExMKU7051J2W1RQXGZGE62NBRUZ" localSheetId="9" hidden="1">#REF!</definedName>
    <definedName name="BExMKU7051J2W1RQXGZGE62NBRUZ" localSheetId="8" hidden="1">#REF!</definedName>
    <definedName name="BExMKU7051J2W1RQXGZGE62NBRUZ" localSheetId="7" hidden="1">#REF!</definedName>
    <definedName name="BExMKU7051J2W1RQXGZGE62NBRUZ" localSheetId="6" hidden="1">#REF!</definedName>
    <definedName name="BExMKU7051J2W1RQXGZGE62NBRUZ" localSheetId="3" hidden="1">#REF!</definedName>
    <definedName name="BExMKU7051J2W1RQXGZGE62NBRUZ" localSheetId="1" hidden="1">#REF!</definedName>
    <definedName name="BExMKU7051J2W1RQXGZGE62NBRUZ" hidden="1">#REF!</definedName>
    <definedName name="BExMKUN3WPECJR2XRID2R7GZRGNX" localSheetId="16" hidden="1">#REF!</definedName>
    <definedName name="BExMKUN3WPECJR2XRID2R7GZRGNX" localSheetId="15" hidden="1">#REF!</definedName>
    <definedName name="BExMKUN3WPECJR2XRID2R7GZRGNX" localSheetId="14" hidden="1">#REF!</definedName>
    <definedName name="BExMKUN3WPECJR2XRID2R7GZRGNX" localSheetId="13" hidden="1">#REF!</definedName>
    <definedName name="BExMKUN3WPECJR2XRID2R7GZRGNX" localSheetId="12" hidden="1">#REF!</definedName>
    <definedName name="BExMKUN3WPECJR2XRID2R7GZRGNX" localSheetId="11" hidden="1">#REF!</definedName>
    <definedName name="BExMKUN3WPECJR2XRID2R7GZRGNX" localSheetId="10" hidden="1">#REF!</definedName>
    <definedName name="BExMKUN3WPECJR2XRID2R7GZRGNX" localSheetId="9" hidden="1">#REF!</definedName>
    <definedName name="BExMKUN3WPECJR2XRID2R7GZRGNX" localSheetId="8" hidden="1">#REF!</definedName>
    <definedName name="BExMKUN3WPECJR2XRID2R7GZRGNX" localSheetId="7" hidden="1">#REF!</definedName>
    <definedName name="BExMKUN3WPECJR2XRID2R7GZRGNX" localSheetId="6" hidden="1">#REF!</definedName>
    <definedName name="BExMKUN3WPECJR2XRID2R7GZRGNX" localSheetId="3" hidden="1">#REF!</definedName>
    <definedName name="BExMKUN3WPECJR2XRID2R7GZRGNX" localSheetId="1" hidden="1">#REF!</definedName>
    <definedName name="BExMKUN3WPECJR2XRID2R7GZRGNX" hidden="1">#REF!</definedName>
    <definedName name="BExMKZ535P011X4TNV16GCOH4H21" localSheetId="16" hidden="1">#REF!</definedName>
    <definedName name="BExMKZ535P011X4TNV16GCOH4H21" localSheetId="15" hidden="1">#REF!</definedName>
    <definedName name="BExMKZ535P011X4TNV16GCOH4H21" localSheetId="14" hidden="1">#REF!</definedName>
    <definedName name="BExMKZ535P011X4TNV16GCOH4H21" localSheetId="13" hidden="1">#REF!</definedName>
    <definedName name="BExMKZ535P011X4TNV16GCOH4H21" localSheetId="12" hidden="1">#REF!</definedName>
    <definedName name="BExMKZ535P011X4TNV16GCOH4H21" localSheetId="11" hidden="1">#REF!</definedName>
    <definedName name="BExMKZ535P011X4TNV16GCOH4H21" localSheetId="10" hidden="1">#REF!</definedName>
    <definedName name="BExMKZ535P011X4TNV16GCOH4H21" localSheetId="9" hidden="1">#REF!</definedName>
    <definedName name="BExMKZ535P011X4TNV16GCOH4H21" localSheetId="8" hidden="1">#REF!</definedName>
    <definedName name="BExMKZ535P011X4TNV16GCOH4H21" localSheetId="7" hidden="1">#REF!</definedName>
    <definedName name="BExMKZ535P011X4TNV16GCOH4H21" localSheetId="6" hidden="1">#REF!</definedName>
    <definedName name="BExMKZ535P011X4TNV16GCOH4H21" localSheetId="3" hidden="1">#REF!</definedName>
    <definedName name="BExMKZ535P011X4TNV16GCOH4H21" localSheetId="1" hidden="1">#REF!</definedName>
    <definedName name="BExMKZ535P011X4TNV16GCOH4H21" hidden="1">#REF!</definedName>
    <definedName name="BExML3XQNDIMX55ZCHHXKUV3D6E6" localSheetId="16" hidden="1">#REF!</definedName>
    <definedName name="BExML3XQNDIMX55ZCHHXKUV3D6E6" localSheetId="15" hidden="1">#REF!</definedName>
    <definedName name="BExML3XQNDIMX55ZCHHXKUV3D6E6" localSheetId="14" hidden="1">#REF!</definedName>
    <definedName name="BExML3XQNDIMX55ZCHHXKUV3D6E6" localSheetId="13" hidden="1">#REF!</definedName>
    <definedName name="BExML3XQNDIMX55ZCHHXKUV3D6E6" localSheetId="12" hidden="1">#REF!</definedName>
    <definedName name="BExML3XQNDIMX55ZCHHXKUV3D6E6" localSheetId="11" hidden="1">#REF!</definedName>
    <definedName name="BExML3XQNDIMX55ZCHHXKUV3D6E6" localSheetId="10" hidden="1">#REF!</definedName>
    <definedName name="BExML3XQNDIMX55ZCHHXKUV3D6E6" localSheetId="9" hidden="1">#REF!</definedName>
    <definedName name="BExML3XQNDIMX55ZCHHXKUV3D6E6" localSheetId="8" hidden="1">#REF!</definedName>
    <definedName name="BExML3XQNDIMX55ZCHHXKUV3D6E6" localSheetId="7" hidden="1">#REF!</definedName>
    <definedName name="BExML3XQNDIMX55ZCHHXKUV3D6E6" localSheetId="6" hidden="1">#REF!</definedName>
    <definedName name="BExML3XQNDIMX55ZCHHXKUV3D6E6" localSheetId="3" hidden="1">#REF!</definedName>
    <definedName name="BExML3XQNDIMX55ZCHHXKUV3D6E6" localSheetId="1" hidden="1">#REF!</definedName>
    <definedName name="BExML3XQNDIMX55ZCHHXKUV3D6E6" hidden="1">#REF!</definedName>
    <definedName name="BExML5QGSWHLI18BGY4CGOTD3UWH" localSheetId="16" hidden="1">#REF!</definedName>
    <definedName name="BExML5QGSWHLI18BGY4CGOTD3UWH" localSheetId="15" hidden="1">#REF!</definedName>
    <definedName name="BExML5QGSWHLI18BGY4CGOTD3UWH" localSheetId="14" hidden="1">#REF!</definedName>
    <definedName name="BExML5QGSWHLI18BGY4CGOTD3UWH" localSheetId="13" hidden="1">#REF!</definedName>
    <definedName name="BExML5QGSWHLI18BGY4CGOTD3UWH" localSheetId="12" hidden="1">#REF!</definedName>
    <definedName name="BExML5QGSWHLI18BGY4CGOTD3UWH" localSheetId="11" hidden="1">#REF!</definedName>
    <definedName name="BExML5QGSWHLI18BGY4CGOTD3UWH" localSheetId="10" hidden="1">#REF!</definedName>
    <definedName name="BExML5QGSWHLI18BGY4CGOTD3UWH" localSheetId="9" hidden="1">#REF!</definedName>
    <definedName name="BExML5QGSWHLI18BGY4CGOTD3UWH" localSheetId="8" hidden="1">#REF!</definedName>
    <definedName name="BExML5QGSWHLI18BGY4CGOTD3UWH" localSheetId="7" hidden="1">#REF!</definedName>
    <definedName name="BExML5QGSWHLI18BGY4CGOTD3UWH" localSheetId="6" hidden="1">#REF!</definedName>
    <definedName name="BExML5QGSWHLI18BGY4CGOTD3UWH" localSheetId="3" hidden="1">#REF!</definedName>
    <definedName name="BExML5QGSWHLI18BGY4CGOTD3UWH" localSheetId="1" hidden="1">#REF!</definedName>
    <definedName name="BExML5QGSWHLI18BGY4CGOTD3UWH" hidden="1">#REF!</definedName>
    <definedName name="BExML6BVFCV80776USR7X70HVRZT" localSheetId="16" hidden="1">#REF!</definedName>
    <definedName name="BExML6BVFCV80776USR7X70HVRZT" localSheetId="15" hidden="1">#REF!</definedName>
    <definedName name="BExML6BVFCV80776USR7X70HVRZT" localSheetId="14" hidden="1">#REF!</definedName>
    <definedName name="BExML6BVFCV80776USR7X70HVRZT" localSheetId="13" hidden="1">#REF!</definedName>
    <definedName name="BExML6BVFCV80776USR7X70HVRZT" localSheetId="12" hidden="1">#REF!</definedName>
    <definedName name="BExML6BVFCV80776USR7X70HVRZT" localSheetId="11" hidden="1">#REF!</definedName>
    <definedName name="BExML6BVFCV80776USR7X70HVRZT" localSheetId="10" hidden="1">#REF!</definedName>
    <definedName name="BExML6BVFCV80776USR7X70HVRZT" localSheetId="9" hidden="1">#REF!</definedName>
    <definedName name="BExML6BVFCV80776USR7X70HVRZT" localSheetId="8" hidden="1">#REF!</definedName>
    <definedName name="BExML6BVFCV80776USR7X70HVRZT" localSheetId="7" hidden="1">#REF!</definedName>
    <definedName name="BExML6BVFCV80776USR7X70HVRZT" localSheetId="6" hidden="1">#REF!</definedName>
    <definedName name="BExML6BVFCV80776USR7X70HVRZT" localSheetId="3" hidden="1">#REF!</definedName>
    <definedName name="BExML6BVFCV80776USR7X70HVRZT" localSheetId="1" hidden="1">#REF!</definedName>
    <definedName name="BExML6BVFCV80776USR7X70HVRZT" hidden="1">#REF!</definedName>
    <definedName name="BExMLO5Z61RE85X8HHX2G4IU3AZW" localSheetId="16" hidden="1">#REF!</definedName>
    <definedName name="BExMLO5Z61RE85X8HHX2G4IU3AZW" localSheetId="15" hidden="1">#REF!</definedName>
    <definedName name="BExMLO5Z61RE85X8HHX2G4IU3AZW" localSheetId="14" hidden="1">#REF!</definedName>
    <definedName name="BExMLO5Z61RE85X8HHX2G4IU3AZW" localSheetId="13" hidden="1">#REF!</definedName>
    <definedName name="BExMLO5Z61RE85X8HHX2G4IU3AZW" localSheetId="12" hidden="1">#REF!</definedName>
    <definedName name="BExMLO5Z61RE85X8HHX2G4IU3AZW" localSheetId="11" hidden="1">#REF!</definedName>
    <definedName name="BExMLO5Z61RE85X8HHX2G4IU3AZW" localSheetId="10" hidden="1">#REF!</definedName>
    <definedName name="BExMLO5Z61RE85X8HHX2G4IU3AZW" localSheetId="9" hidden="1">#REF!</definedName>
    <definedName name="BExMLO5Z61RE85X8HHX2G4IU3AZW" localSheetId="8" hidden="1">#REF!</definedName>
    <definedName name="BExMLO5Z61RE85X8HHX2G4IU3AZW" localSheetId="7" hidden="1">#REF!</definedName>
    <definedName name="BExMLO5Z61RE85X8HHX2G4IU3AZW" localSheetId="6" hidden="1">#REF!</definedName>
    <definedName name="BExMLO5Z61RE85X8HHX2G4IU3AZW" localSheetId="3" hidden="1">#REF!</definedName>
    <definedName name="BExMLO5Z61RE85X8HHX2G4IU3AZW" localSheetId="1" hidden="1">#REF!</definedName>
    <definedName name="BExMLO5Z61RE85X8HHX2G4IU3AZW" hidden="1">#REF!</definedName>
    <definedName name="BExMLVI7UORSHM9FMO8S2EI0TMTS" localSheetId="16" hidden="1">#REF!</definedName>
    <definedName name="BExMLVI7UORSHM9FMO8S2EI0TMTS" localSheetId="15" hidden="1">#REF!</definedName>
    <definedName name="BExMLVI7UORSHM9FMO8S2EI0TMTS" localSheetId="14" hidden="1">#REF!</definedName>
    <definedName name="BExMLVI7UORSHM9FMO8S2EI0TMTS" localSheetId="13" hidden="1">#REF!</definedName>
    <definedName name="BExMLVI7UORSHM9FMO8S2EI0TMTS" localSheetId="12" hidden="1">#REF!</definedName>
    <definedName name="BExMLVI7UORSHM9FMO8S2EI0TMTS" localSheetId="11" hidden="1">#REF!</definedName>
    <definedName name="BExMLVI7UORSHM9FMO8S2EI0TMTS" localSheetId="10" hidden="1">#REF!</definedName>
    <definedName name="BExMLVI7UORSHM9FMO8S2EI0TMTS" localSheetId="9" hidden="1">#REF!</definedName>
    <definedName name="BExMLVI7UORSHM9FMO8S2EI0TMTS" localSheetId="8" hidden="1">#REF!</definedName>
    <definedName name="BExMLVI7UORSHM9FMO8S2EI0TMTS" localSheetId="7" hidden="1">#REF!</definedName>
    <definedName name="BExMLVI7UORSHM9FMO8S2EI0TMTS" localSheetId="6" hidden="1">#REF!</definedName>
    <definedName name="BExMLVI7UORSHM9FMO8S2EI0TMTS" localSheetId="3" hidden="1">#REF!</definedName>
    <definedName name="BExMLVI7UORSHM9FMO8S2EI0TMTS" localSheetId="1" hidden="1">#REF!</definedName>
    <definedName name="BExMLVI7UORSHM9FMO8S2EI0TMTS" hidden="1">#REF!</definedName>
    <definedName name="BExMM5UCOT2HSSN0ZIPZW55GSOVO" localSheetId="16" hidden="1">#REF!</definedName>
    <definedName name="BExMM5UCOT2HSSN0ZIPZW55GSOVO" localSheetId="15" hidden="1">#REF!</definedName>
    <definedName name="BExMM5UCOT2HSSN0ZIPZW55GSOVO" localSheetId="14" hidden="1">#REF!</definedName>
    <definedName name="BExMM5UCOT2HSSN0ZIPZW55GSOVO" localSheetId="13" hidden="1">#REF!</definedName>
    <definedName name="BExMM5UCOT2HSSN0ZIPZW55GSOVO" localSheetId="12" hidden="1">#REF!</definedName>
    <definedName name="BExMM5UCOT2HSSN0ZIPZW55GSOVO" localSheetId="11" hidden="1">#REF!</definedName>
    <definedName name="BExMM5UCOT2HSSN0ZIPZW55GSOVO" localSheetId="10" hidden="1">#REF!</definedName>
    <definedName name="BExMM5UCOT2HSSN0ZIPZW55GSOVO" localSheetId="9" hidden="1">#REF!</definedName>
    <definedName name="BExMM5UCOT2HSSN0ZIPZW55GSOVO" localSheetId="8" hidden="1">#REF!</definedName>
    <definedName name="BExMM5UCOT2HSSN0ZIPZW55GSOVO" localSheetId="7" hidden="1">#REF!</definedName>
    <definedName name="BExMM5UCOT2HSSN0ZIPZW55GSOVO" localSheetId="6" hidden="1">#REF!</definedName>
    <definedName name="BExMM5UCOT2HSSN0ZIPZW55GSOVO" localSheetId="3" hidden="1">#REF!</definedName>
    <definedName name="BExMM5UCOT2HSSN0ZIPZW55GSOVO" localSheetId="1" hidden="1">#REF!</definedName>
    <definedName name="BExMM5UCOT2HSSN0ZIPZW55GSOVO" hidden="1">#REF!</definedName>
    <definedName name="BExMM8ZRS5RQ8H1H55RVPVTDL5NL" localSheetId="16" hidden="1">#REF!</definedName>
    <definedName name="BExMM8ZRS5RQ8H1H55RVPVTDL5NL" localSheetId="15" hidden="1">#REF!</definedName>
    <definedName name="BExMM8ZRS5RQ8H1H55RVPVTDL5NL" localSheetId="14" hidden="1">#REF!</definedName>
    <definedName name="BExMM8ZRS5RQ8H1H55RVPVTDL5NL" localSheetId="13" hidden="1">#REF!</definedName>
    <definedName name="BExMM8ZRS5RQ8H1H55RVPVTDL5NL" localSheetId="12" hidden="1">#REF!</definedName>
    <definedName name="BExMM8ZRS5RQ8H1H55RVPVTDL5NL" localSheetId="11" hidden="1">#REF!</definedName>
    <definedName name="BExMM8ZRS5RQ8H1H55RVPVTDL5NL" localSheetId="10" hidden="1">#REF!</definedName>
    <definedName name="BExMM8ZRS5RQ8H1H55RVPVTDL5NL" localSheetId="9" hidden="1">#REF!</definedName>
    <definedName name="BExMM8ZRS5RQ8H1H55RVPVTDL5NL" localSheetId="8" hidden="1">#REF!</definedName>
    <definedName name="BExMM8ZRS5RQ8H1H55RVPVTDL5NL" localSheetId="7" hidden="1">#REF!</definedName>
    <definedName name="BExMM8ZRS5RQ8H1H55RVPVTDL5NL" localSheetId="6" hidden="1">#REF!</definedName>
    <definedName name="BExMM8ZRS5RQ8H1H55RVPVTDL5NL" localSheetId="3" hidden="1">#REF!</definedName>
    <definedName name="BExMM8ZRS5RQ8H1H55RVPVTDL5NL" localSheetId="1" hidden="1">#REF!</definedName>
    <definedName name="BExMM8ZRS5RQ8H1H55RVPVTDL5NL" hidden="1">#REF!</definedName>
    <definedName name="BExMMH8EAZB09XXQ5X4LR0P4NHG9" localSheetId="16" hidden="1">#REF!</definedName>
    <definedName name="BExMMH8EAZB09XXQ5X4LR0P4NHG9" localSheetId="15" hidden="1">#REF!</definedName>
    <definedName name="BExMMH8EAZB09XXQ5X4LR0P4NHG9" localSheetId="14" hidden="1">#REF!</definedName>
    <definedName name="BExMMH8EAZB09XXQ5X4LR0P4NHG9" localSheetId="13" hidden="1">#REF!</definedName>
    <definedName name="BExMMH8EAZB09XXQ5X4LR0P4NHG9" localSheetId="12" hidden="1">#REF!</definedName>
    <definedName name="BExMMH8EAZB09XXQ5X4LR0P4NHG9" localSheetId="11" hidden="1">#REF!</definedName>
    <definedName name="BExMMH8EAZB09XXQ5X4LR0P4NHG9" localSheetId="10" hidden="1">#REF!</definedName>
    <definedName name="BExMMH8EAZB09XXQ5X4LR0P4NHG9" localSheetId="9" hidden="1">#REF!</definedName>
    <definedName name="BExMMH8EAZB09XXQ5X4LR0P4NHG9" localSheetId="8" hidden="1">#REF!</definedName>
    <definedName name="BExMMH8EAZB09XXQ5X4LR0P4NHG9" localSheetId="7" hidden="1">#REF!</definedName>
    <definedName name="BExMMH8EAZB09XXQ5X4LR0P4NHG9" localSheetId="6" hidden="1">#REF!</definedName>
    <definedName name="BExMMH8EAZB09XXQ5X4LR0P4NHG9" localSheetId="3" hidden="1">#REF!</definedName>
    <definedName name="BExMMH8EAZB09XXQ5X4LR0P4NHG9" localSheetId="1" hidden="1">#REF!</definedName>
    <definedName name="BExMMH8EAZB09XXQ5X4LR0P4NHG9" hidden="1">#REF!</definedName>
    <definedName name="BExMMIQH5BABNZVCIQ7TBCQ10AY5" localSheetId="16" hidden="1">#REF!</definedName>
    <definedName name="BExMMIQH5BABNZVCIQ7TBCQ10AY5" localSheetId="15" hidden="1">#REF!</definedName>
    <definedName name="BExMMIQH5BABNZVCIQ7TBCQ10AY5" localSheetId="14" hidden="1">#REF!</definedName>
    <definedName name="BExMMIQH5BABNZVCIQ7TBCQ10AY5" localSheetId="13" hidden="1">#REF!</definedName>
    <definedName name="BExMMIQH5BABNZVCIQ7TBCQ10AY5" localSheetId="12" hidden="1">#REF!</definedName>
    <definedName name="BExMMIQH5BABNZVCIQ7TBCQ10AY5" localSheetId="11" hidden="1">#REF!</definedName>
    <definedName name="BExMMIQH5BABNZVCIQ7TBCQ10AY5" localSheetId="10" hidden="1">#REF!</definedName>
    <definedName name="BExMMIQH5BABNZVCIQ7TBCQ10AY5" localSheetId="9" hidden="1">#REF!</definedName>
    <definedName name="BExMMIQH5BABNZVCIQ7TBCQ10AY5" localSheetId="8" hidden="1">#REF!</definedName>
    <definedName name="BExMMIQH5BABNZVCIQ7TBCQ10AY5" localSheetId="7" hidden="1">#REF!</definedName>
    <definedName name="BExMMIQH5BABNZVCIQ7TBCQ10AY5" localSheetId="6" hidden="1">#REF!</definedName>
    <definedName name="BExMMIQH5BABNZVCIQ7TBCQ10AY5" localSheetId="3" hidden="1">#REF!</definedName>
    <definedName name="BExMMIQH5BABNZVCIQ7TBCQ10AY5" localSheetId="1" hidden="1">#REF!</definedName>
    <definedName name="BExMMIQH5BABNZVCIQ7TBCQ10AY5" hidden="1">#REF!</definedName>
    <definedName name="BExMMNIZ2T7M22WECMUQXEF4NJ71" localSheetId="16" hidden="1">#REF!</definedName>
    <definedName name="BExMMNIZ2T7M22WECMUQXEF4NJ71" localSheetId="15" hidden="1">#REF!</definedName>
    <definedName name="BExMMNIZ2T7M22WECMUQXEF4NJ71" localSheetId="14" hidden="1">#REF!</definedName>
    <definedName name="BExMMNIZ2T7M22WECMUQXEF4NJ71" localSheetId="13" hidden="1">#REF!</definedName>
    <definedName name="BExMMNIZ2T7M22WECMUQXEF4NJ71" localSheetId="12" hidden="1">#REF!</definedName>
    <definedName name="BExMMNIZ2T7M22WECMUQXEF4NJ71" localSheetId="11" hidden="1">#REF!</definedName>
    <definedName name="BExMMNIZ2T7M22WECMUQXEF4NJ71" localSheetId="10" hidden="1">#REF!</definedName>
    <definedName name="BExMMNIZ2T7M22WECMUQXEF4NJ71" localSheetId="9" hidden="1">#REF!</definedName>
    <definedName name="BExMMNIZ2T7M22WECMUQXEF4NJ71" localSheetId="8" hidden="1">#REF!</definedName>
    <definedName name="BExMMNIZ2T7M22WECMUQXEF4NJ71" localSheetId="7" hidden="1">#REF!</definedName>
    <definedName name="BExMMNIZ2T7M22WECMUQXEF4NJ71" localSheetId="6" hidden="1">#REF!</definedName>
    <definedName name="BExMMNIZ2T7M22WECMUQXEF4NJ71" localSheetId="3" hidden="1">#REF!</definedName>
    <definedName name="BExMMNIZ2T7M22WECMUQXEF4NJ71" localSheetId="1" hidden="1">#REF!</definedName>
    <definedName name="BExMMNIZ2T7M22WECMUQXEF4NJ71" hidden="1">#REF!</definedName>
    <definedName name="BExMMPMIOU7BURTV0L1K6ACW9X73" localSheetId="16" hidden="1">#REF!</definedName>
    <definedName name="BExMMPMIOU7BURTV0L1K6ACW9X73" localSheetId="15" hidden="1">#REF!</definedName>
    <definedName name="BExMMPMIOU7BURTV0L1K6ACW9X73" localSheetId="14" hidden="1">#REF!</definedName>
    <definedName name="BExMMPMIOU7BURTV0L1K6ACW9X73" localSheetId="13" hidden="1">#REF!</definedName>
    <definedName name="BExMMPMIOU7BURTV0L1K6ACW9X73" localSheetId="12" hidden="1">#REF!</definedName>
    <definedName name="BExMMPMIOU7BURTV0L1K6ACW9X73" localSheetId="11" hidden="1">#REF!</definedName>
    <definedName name="BExMMPMIOU7BURTV0L1K6ACW9X73" localSheetId="10" hidden="1">#REF!</definedName>
    <definedName name="BExMMPMIOU7BURTV0L1K6ACW9X73" localSheetId="9" hidden="1">#REF!</definedName>
    <definedName name="BExMMPMIOU7BURTV0L1K6ACW9X73" localSheetId="8" hidden="1">#REF!</definedName>
    <definedName name="BExMMPMIOU7BURTV0L1K6ACW9X73" localSheetId="7" hidden="1">#REF!</definedName>
    <definedName name="BExMMPMIOU7BURTV0L1K6ACW9X73" localSheetId="6" hidden="1">#REF!</definedName>
    <definedName name="BExMMPMIOU7BURTV0L1K6ACW9X73" localSheetId="3" hidden="1">#REF!</definedName>
    <definedName name="BExMMPMIOU7BURTV0L1K6ACW9X73" localSheetId="1" hidden="1">#REF!</definedName>
    <definedName name="BExMMPMIOU7BURTV0L1K6ACW9X73" hidden="1">#REF!</definedName>
    <definedName name="BExMMQ835AJDHS4B419SS645P67Q" localSheetId="16" hidden="1">#REF!</definedName>
    <definedName name="BExMMQ835AJDHS4B419SS645P67Q" localSheetId="15" hidden="1">#REF!</definedName>
    <definedName name="BExMMQ835AJDHS4B419SS645P67Q" localSheetId="14" hidden="1">#REF!</definedName>
    <definedName name="BExMMQ835AJDHS4B419SS645P67Q" localSheetId="13" hidden="1">#REF!</definedName>
    <definedName name="BExMMQ835AJDHS4B419SS645P67Q" localSheetId="12" hidden="1">#REF!</definedName>
    <definedName name="BExMMQ835AJDHS4B419SS645P67Q" localSheetId="11" hidden="1">#REF!</definedName>
    <definedName name="BExMMQ835AJDHS4B419SS645P67Q" localSheetId="10" hidden="1">#REF!</definedName>
    <definedName name="BExMMQ835AJDHS4B419SS645P67Q" localSheetId="9" hidden="1">#REF!</definedName>
    <definedName name="BExMMQ835AJDHS4B419SS645P67Q" localSheetId="8" hidden="1">#REF!</definedName>
    <definedName name="BExMMQ835AJDHS4B419SS645P67Q" localSheetId="7" hidden="1">#REF!</definedName>
    <definedName name="BExMMQ835AJDHS4B419SS645P67Q" localSheetId="6" hidden="1">#REF!</definedName>
    <definedName name="BExMMQ835AJDHS4B419SS645P67Q" localSheetId="3" hidden="1">#REF!</definedName>
    <definedName name="BExMMQ835AJDHS4B419SS645P67Q" localSheetId="1" hidden="1">#REF!</definedName>
    <definedName name="BExMMQ835AJDHS4B419SS645P67Q" hidden="1">#REF!</definedName>
    <definedName name="BExMMQIUVPCOBISTEJJYNCCLUCPY" localSheetId="16" hidden="1">#REF!</definedName>
    <definedName name="BExMMQIUVPCOBISTEJJYNCCLUCPY" localSheetId="15" hidden="1">#REF!</definedName>
    <definedName name="BExMMQIUVPCOBISTEJJYNCCLUCPY" localSheetId="14" hidden="1">#REF!</definedName>
    <definedName name="BExMMQIUVPCOBISTEJJYNCCLUCPY" localSheetId="13" hidden="1">#REF!</definedName>
    <definedName name="BExMMQIUVPCOBISTEJJYNCCLUCPY" localSheetId="12" hidden="1">#REF!</definedName>
    <definedName name="BExMMQIUVPCOBISTEJJYNCCLUCPY" localSheetId="11" hidden="1">#REF!</definedName>
    <definedName name="BExMMQIUVPCOBISTEJJYNCCLUCPY" localSheetId="10" hidden="1">#REF!</definedName>
    <definedName name="BExMMQIUVPCOBISTEJJYNCCLUCPY" localSheetId="9" hidden="1">#REF!</definedName>
    <definedName name="BExMMQIUVPCOBISTEJJYNCCLUCPY" localSheetId="8" hidden="1">#REF!</definedName>
    <definedName name="BExMMQIUVPCOBISTEJJYNCCLUCPY" localSheetId="7" hidden="1">#REF!</definedName>
    <definedName name="BExMMQIUVPCOBISTEJJYNCCLUCPY" localSheetId="6" hidden="1">#REF!</definedName>
    <definedName name="BExMMQIUVPCOBISTEJJYNCCLUCPY" localSheetId="3" hidden="1">#REF!</definedName>
    <definedName name="BExMMQIUVPCOBISTEJJYNCCLUCPY" localSheetId="1" hidden="1">#REF!</definedName>
    <definedName name="BExMMQIUVPCOBISTEJJYNCCLUCPY" hidden="1">#REF!</definedName>
    <definedName name="BExMMTIXETA5VAKBSOFDD5SRU887" localSheetId="16" hidden="1">#REF!</definedName>
    <definedName name="BExMMTIXETA5VAKBSOFDD5SRU887" localSheetId="15" hidden="1">#REF!</definedName>
    <definedName name="BExMMTIXETA5VAKBSOFDD5SRU887" localSheetId="14" hidden="1">#REF!</definedName>
    <definedName name="BExMMTIXETA5VAKBSOFDD5SRU887" localSheetId="13" hidden="1">#REF!</definedName>
    <definedName name="BExMMTIXETA5VAKBSOFDD5SRU887" localSheetId="12" hidden="1">#REF!</definedName>
    <definedName name="BExMMTIXETA5VAKBSOFDD5SRU887" localSheetId="11" hidden="1">#REF!</definedName>
    <definedName name="BExMMTIXETA5VAKBSOFDD5SRU887" localSheetId="10" hidden="1">#REF!</definedName>
    <definedName name="BExMMTIXETA5VAKBSOFDD5SRU887" localSheetId="9" hidden="1">#REF!</definedName>
    <definedName name="BExMMTIXETA5VAKBSOFDD5SRU887" localSheetId="8" hidden="1">#REF!</definedName>
    <definedName name="BExMMTIXETA5VAKBSOFDD5SRU887" localSheetId="7" hidden="1">#REF!</definedName>
    <definedName name="BExMMTIXETA5VAKBSOFDD5SRU887" localSheetId="6" hidden="1">#REF!</definedName>
    <definedName name="BExMMTIXETA5VAKBSOFDD5SRU887" localSheetId="3" hidden="1">#REF!</definedName>
    <definedName name="BExMMTIXETA5VAKBSOFDD5SRU887" localSheetId="1" hidden="1">#REF!</definedName>
    <definedName name="BExMMTIXETA5VAKBSOFDD5SRU887" hidden="1">#REF!</definedName>
    <definedName name="BExMMV0P6P5YS3C35G0JYYHI7992" localSheetId="16" hidden="1">#REF!</definedName>
    <definedName name="BExMMV0P6P5YS3C35G0JYYHI7992" localSheetId="15" hidden="1">#REF!</definedName>
    <definedName name="BExMMV0P6P5YS3C35G0JYYHI7992" localSheetId="14" hidden="1">#REF!</definedName>
    <definedName name="BExMMV0P6P5YS3C35G0JYYHI7992" localSheetId="13" hidden="1">#REF!</definedName>
    <definedName name="BExMMV0P6P5YS3C35G0JYYHI7992" localSheetId="12" hidden="1">#REF!</definedName>
    <definedName name="BExMMV0P6P5YS3C35G0JYYHI7992" localSheetId="11" hidden="1">#REF!</definedName>
    <definedName name="BExMMV0P6P5YS3C35G0JYYHI7992" localSheetId="10" hidden="1">#REF!</definedName>
    <definedName name="BExMMV0P6P5YS3C35G0JYYHI7992" localSheetId="9" hidden="1">#REF!</definedName>
    <definedName name="BExMMV0P6P5YS3C35G0JYYHI7992" localSheetId="8" hidden="1">#REF!</definedName>
    <definedName name="BExMMV0P6P5YS3C35G0JYYHI7992" localSheetId="7" hidden="1">#REF!</definedName>
    <definedName name="BExMMV0P6P5YS3C35G0JYYHI7992" localSheetId="6" hidden="1">#REF!</definedName>
    <definedName name="BExMMV0P6P5YS3C35G0JYYHI7992" localSheetId="3" hidden="1">#REF!</definedName>
    <definedName name="BExMMV0P6P5YS3C35G0JYYHI7992" localSheetId="1" hidden="1">#REF!</definedName>
    <definedName name="BExMMV0P6P5YS3C35G0JYYHI7992" hidden="1">#REF!</definedName>
    <definedName name="BExMNJLFWZBRN9PZF1IO9CYWV1B2" localSheetId="16" hidden="1">#REF!</definedName>
    <definedName name="BExMNJLFWZBRN9PZF1IO9CYWV1B2" localSheetId="15" hidden="1">#REF!</definedName>
    <definedName name="BExMNJLFWZBRN9PZF1IO9CYWV1B2" localSheetId="14" hidden="1">#REF!</definedName>
    <definedName name="BExMNJLFWZBRN9PZF1IO9CYWV1B2" localSheetId="13" hidden="1">#REF!</definedName>
    <definedName name="BExMNJLFWZBRN9PZF1IO9CYWV1B2" localSheetId="12" hidden="1">#REF!</definedName>
    <definedName name="BExMNJLFWZBRN9PZF1IO9CYWV1B2" localSheetId="11" hidden="1">#REF!</definedName>
    <definedName name="BExMNJLFWZBRN9PZF1IO9CYWV1B2" localSheetId="10" hidden="1">#REF!</definedName>
    <definedName name="BExMNJLFWZBRN9PZF1IO9CYWV1B2" localSheetId="9" hidden="1">#REF!</definedName>
    <definedName name="BExMNJLFWZBRN9PZF1IO9CYWV1B2" localSheetId="8" hidden="1">#REF!</definedName>
    <definedName name="BExMNJLFWZBRN9PZF1IO9CYWV1B2" localSheetId="7" hidden="1">#REF!</definedName>
    <definedName name="BExMNJLFWZBRN9PZF1IO9CYWV1B2" localSheetId="6" hidden="1">#REF!</definedName>
    <definedName name="BExMNJLFWZBRN9PZF1IO9CYWV1B2" localSheetId="3" hidden="1">#REF!</definedName>
    <definedName name="BExMNJLFWZBRN9PZF1IO9CYWV1B2" localSheetId="1" hidden="1">#REF!</definedName>
    <definedName name="BExMNJLFWZBRN9PZF1IO9CYWV1B2" hidden="1">#REF!</definedName>
    <definedName name="BExMNKCJ0FA57YEUUAJE43U1QN5P" localSheetId="16" hidden="1">#REF!</definedName>
    <definedName name="BExMNKCJ0FA57YEUUAJE43U1QN5P" localSheetId="15" hidden="1">#REF!</definedName>
    <definedName name="BExMNKCJ0FA57YEUUAJE43U1QN5P" localSheetId="14" hidden="1">#REF!</definedName>
    <definedName name="BExMNKCJ0FA57YEUUAJE43U1QN5P" localSheetId="13" hidden="1">#REF!</definedName>
    <definedName name="BExMNKCJ0FA57YEUUAJE43U1QN5P" localSheetId="12" hidden="1">#REF!</definedName>
    <definedName name="BExMNKCJ0FA57YEUUAJE43U1QN5P" localSheetId="11" hidden="1">#REF!</definedName>
    <definedName name="BExMNKCJ0FA57YEUUAJE43U1QN5P" localSheetId="10" hidden="1">#REF!</definedName>
    <definedName name="BExMNKCJ0FA57YEUUAJE43U1QN5P" localSheetId="9" hidden="1">#REF!</definedName>
    <definedName name="BExMNKCJ0FA57YEUUAJE43U1QN5P" localSheetId="8" hidden="1">#REF!</definedName>
    <definedName name="BExMNKCJ0FA57YEUUAJE43U1QN5P" localSheetId="7" hidden="1">#REF!</definedName>
    <definedName name="BExMNKCJ0FA57YEUUAJE43U1QN5P" localSheetId="6" hidden="1">#REF!</definedName>
    <definedName name="BExMNKCJ0FA57YEUUAJE43U1QN5P" localSheetId="3" hidden="1">#REF!</definedName>
    <definedName name="BExMNKCJ0FA57YEUUAJE43U1QN5P" localSheetId="1" hidden="1">#REF!</definedName>
    <definedName name="BExMNKCJ0FA57YEUUAJE43U1QN5P" hidden="1">#REF!</definedName>
    <definedName name="BExMNKN5D1WEF2OOJVP6LZ6DLU3Y" localSheetId="16" hidden="1">#REF!</definedName>
    <definedName name="BExMNKN5D1WEF2OOJVP6LZ6DLU3Y" localSheetId="15" hidden="1">#REF!</definedName>
    <definedName name="BExMNKN5D1WEF2OOJVP6LZ6DLU3Y" localSheetId="14" hidden="1">#REF!</definedName>
    <definedName name="BExMNKN5D1WEF2OOJVP6LZ6DLU3Y" localSheetId="13" hidden="1">#REF!</definedName>
    <definedName name="BExMNKN5D1WEF2OOJVP6LZ6DLU3Y" localSheetId="12" hidden="1">#REF!</definedName>
    <definedName name="BExMNKN5D1WEF2OOJVP6LZ6DLU3Y" localSheetId="11" hidden="1">#REF!</definedName>
    <definedName name="BExMNKN5D1WEF2OOJVP6LZ6DLU3Y" localSheetId="10" hidden="1">#REF!</definedName>
    <definedName name="BExMNKN5D1WEF2OOJVP6LZ6DLU3Y" localSheetId="9" hidden="1">#REF!</definedName>
    <definedName name="BExMNKN5D1WEF2OOJVP6LZ6DLU3Y" localSheetId="8" hidden="1">#REF!</definedName>
    <definedName name="BExMNKN5D1WEF2OOJVP6LZ6DLU3Y" localSheetId="7" hidden="1">#REF!</definedName>
    <definedName name="BExMNKN5D1WEF2OOJVP6LZ6DLU3Y" localSheetId="6" hidden="1">#REF!</definedName>
    <definedName name="BExMNKN5D1WEF2OOJVP6LZ6DLU3Y" localSheetId="3" hidden="1">#REF!</definedName>
    <definedName name="BExMNKN5D1WEF2OOJVP6LZ6DLU3Y" localSheetId="1" hidden="1">#REF!</definedName>
    <definedName name="BExMNKN5D1WEF2OOJVP6LZ6DLU3Y" hidden="1">#REF!</definedName>
    <definedName name="BExMNR38HMPLWAJRQ9MMS3ZAZ9IU" localSheetId="16" hidden="1">#REF!</definedName>
    <definedName name="BExMNR38HMPLWAJRQ9MMS3ZAZ9IU" localSheetId="15" hidden="1">#REF!</definedName>
    <definedName name="BExMNR38HMPLWAJRQ9MMS3ZAZ9IU" localSheetId="14" hidden="1">#REF!</definedName>
    <definedName name="BExMNR38HMPLWAJRQ9MMS3ZAZ9IU" localSheetId="13" hidden="1">#REF!</definedName>
    <definedName name="BExMNR38HMPLWAJRQ9MMS3ZAZ9IU" localSheetId="12" hidden="1">#REF!</definedName>
    <definedName name="BExMNR38HMPLWAJRQ9MMS3ZAZ9IU" localSheetId="11" hidden="1">#REF!</definedName>
    <definedName name="BExMNR38HMPLWAJRQ9MMS3ZAZ9IU" localSheetId="10" hidden="1">#REF!</definedName>
    <definedName name="BExMNR38HMPLWAJRQ9MMS3ZAZ9IU" localSheetId="9" hidden="1">#REF!</definedName>
    <definedName name="BExMNR38HMPLWAJRQ9MMS3ZAZ9IU" localSheetId="8" hidden="1">#REF!</definedName>
    <definedName name="BExMNR38HMPLWAJRQ9MMS3ZAZ9IU" localSheetId="7" hidden="1">#REF!</definedName>
    <definedName name="BExMNR38HMPLWAJRQ9MMS3ZAZ9IU" localSheetId="6" hidden="1">#REF!</definedName>
    <definedName name="BExMNR38HMPLWAJRQ9MMS3ZAZ9IU" localSheetId="3" hidden="1">#REF!</definedName>
    <definedName name="BExMNR38HMPLWAJRQ9MMS3ZAZ9IU" localSheetId="1" hidden="1">#REF!</definedName>
    <definedName name="BExMNR38HMPLWAJRQ9MMS3ZAZ9IU" hidden="1">#REF!</definedName>
    <definedName name="BExMNRDZULKJMVY2VKIIRM2M5A1M" localSheetId="16" hidden="1">#REF!</definedName>
    <definedName name="BExMNRDZULKJMVY2VKIIRM2M5A1M" localSheetId="15" hidden="1">#REF!</definedName>
    <definedName name="BExMNRDZULKJMVY2VKIIRM2M5A1M" localSheetId="14" hidden="1">#REF!</definedName>
    <definedName name="BExMNRDZULKJMVY2VKIIRM2M5A1M" localSheetId="13" hidden="1">#REF!</definedName>
    <definedName name="BExMNRDZULKJMVY2VKIIRM2M5A1M" localSheetId="12" hidden="1">#REF!</definedName>
    <definedName name="BExMNRDZULKJMVY2VKIIRM2M5A1M" localSheetId="11" hidden="1">#REF!</definedName>
    <definedName name="BExMNRDZULKJMVY2VKIIRM2M5A1M" localSheetId="10" hidden="1">#REF!</definedName>
    <definedName name="BExMNRDZULKJMVY2VKIIRM2M5A1M" localSheetId="9" hidden="1">#REF!</definedName>
    <definedName name="BExMNRDZULKJMVY2VKIIRM2M5A1M" localSheetId="8" hidden="1">#REF!</definedName>
    <definedName name="BExMNRDZULKJMVY2VKIIRM2M5A1M" localSheetId="7" hidden="1">#REF!</definedName>
    <definedName name="BExMNRDZULKJMVY2VKIIRM2M5A1M" localSheetId="6" hidden="1">#REF!</definedName>
    <definedName name="BExMNRDZULKJMVY2VKIIRM2M5A1M" localSheetId="3" hidden="1">#REF!</definedName>
    <definedName name="BExMNRDZULKJMVY2VKIIRM2M5A1M" localSheetId="1" hidden="1">#REF!</definedName>
    <definedName name="BExMNRDZULKJMVY2VKIIRM2M5A1M" hidden="1">#REF!</definedName>
    <definedName name="BExMNVFKZIBQSCAH71DIF1CJG89T" localSheetId="16" hidden="1">#REF!</definedName>
    <definedName name="BExMNVFKZIBQSCAH71DIF1CJG89T" localSheetId="15" hidden="1">#REF!</definedName>
    <definedName name="BExMNVFKZIBQSCAH71DIF1CJG89T" localSheetId="14" hidden="1">#REF!</definedName>
    <definedName name="BExMNVFKZIBQSCAH71DIF1CJG89T" localSheetId="13" hidden="1">#REF!</definedName>
    <definedName name="BExMNVFKZIBQSCAH71DIF1CJG89T" localSheetId="12" hidden="1">#REF!</definedName>
    <definedName name="BExMNVFKZIBQSCAH71DIF1CJG89T" localSheetId="11" hidden="1">#REF!</definedName>
    <definedName name="BExMNVFKZIBQSCAH71DIF1CJG89T" localSheetId="10" hidden="1">#REF!</definedName>
    <definedName name="BExMNVFKZIBQSCAH71DIF1CJG89T" localSheetId="9" hidden="1">#REF!</definedName>
    <definedName name="BExMNVFKZIBQSCAH71DIF1CJG89T" localSheetId="8" hidden="1">#REF!</definedName>
    <definedName name="BExMNVFKZIBQSCAH71DIF1CJG89T" localSheetId="7" hidden="1">#REF!</definedName>
    <definedName name="BExMNVFKZIBQSCAH71DIF1CJG89T" localSheetId="6" hidden="1">#REF!</definedName>
    <definedName name="BExMNVFKZIBQSCAH71DIF1CJG89T" localSheetId="3" hidden="1">#REF!</definedName>
    <definedName name="BExMNVFKZIBQSCAH71DIF1CJG89T" localSheetId="1" hidden="1">#REF!</definedName>
    <definedName name="BExMNVFKZIBQSCAH71DIF1CJG89T" hidden="1">#REF!</definedName>
    <definedName name="BExMNVVUQAGQY9SA29FGI7D7R5MN" localSheetId="16" hidden="1">#REF!</definedName>
    <definedName name="BExMNVVUQAGQY9SA29FGI7D7R5MN" localSheetId="15" hidden="1">#REF!</definedName>
    <definedName name="BExMNVVUQAGQY9SA29FGI7D7R5MN" localSheetId="14" hidden="1">#REF!</definedName>
    <definedName name="BExMNVVUQAGQY9SA29FGI7D7R5MN" localSheetId="13" hidden="1">#REF!</definedName>
    <definedName name="BExMNVVUQAGQY9SA29FGI7D7R5MN" localSheetId="12" hidden="1">#REF!</definedName>
    <definedName name="BExMNVVUQAGQY9SA29FGI7D7R5MN" localSheetId="11" hidden="1">#REF!</definedName>
    <definedName name="BExMNVVUQAGQY9SA29FGI7D7R5MN" localSheetId="10" hidden="1">#REF!</definedName>
    <definedName name="BExMNVVUQAGQY9SA29FGI7D7R5MN" localSheetId="9" hidden="1">#REF!</definedName>
    <definedName name="BExMNVVUQAGQY9SA29FGI7D7R5MN" localSheetId="8" hidden="1">#REF!</definedName>
    <definedName name="BExMNVVUQAGQY9SA29FGI7D7R5MN" localSheetId="7" hidden="1">#REF!</definedName>
    <definedName name="BExMNVVUQAGQY9SA29FGI7D7R5MN" localSheetId="6" hidden="1">#REF!</definedName>
    <definedName name="BExMNVVUQAGQY9SA29FGI7D7R5MN" localSheetId="3" hidden="1">#REF!</definedName>
    <definedName name="BExMNVVUQAGQY9SA29FGI7D7R5MN" localSheetId="1" hidden="1">#REF!</definedName>
    <definedName name="BExMNVVUQAGQY9SA29FGI7D7R5MN" hidden="1">#REF!</definedName>
    <definedName name="BExMO9IOWKTWHO8LQJJQI5P3INWY" localSheetId="16" hidden="1">#REF!</definedName>
    <definedName name="BExMO9IOWKTWHO8LQJJQI5P3INWY" localSheetId="15" hidden="1">#REF!</definedName>
    <definedName name="BExMO9IOWKTWHO8LQJJQI5P3INWY" localSheetId="14" hidden="1">#REF!</definedName>
    <definedName name="BExMO9IOWKTWHO8LQJJQI5P3INWY" localSheetId="13" hidden="1">#REF!</definedName>
    <definedName name="BExMO9IOWKTWHO8LQJJQI5P3INWY" localSheetId="12" hidden="1">#REF!</definedName>
    <definedName name="BExMO9IOWKTWHO8LQJJQI5P3INWY" localSheetId="11" hidden="1">#REF!</definedName>
    <definedName name="BExMO9IOWKTWHO8LQJJQI5P3INWY" localSheetId="10" hidden="1">#REF!</definedName>
    <definedName name="BExMO9IOWKTWHO8LQJJQI5P3INWY" localSheetId="9" hidden="1">#REF!</definedName>
    <definedName name="BExMO9IOWKTWHO8LQJJQI5P3INWY" localSheetId="8" hidden="1">#REF!</definedName>
    <definedName name="BExMO9IOWKTWHO8LQJJQI5P3INWY" localSheetId="7" hidden="1">#REF!</definedName>
    <definedName name="BExMO9IOWKTWHO8LQJJQI5P3INWY" localSheetId="6" hidden="1">#REF!</definedName>
    <definedName name="BExMO9IOWKTWHO8LQJJQI5P3INWY" localSheetId="3" hidden="1">#REF!</definedName>
    <definedName name="BExMO9IOWKTWHO8LQJJQI5P3INWY" localSheetId="1" hidden="1">#REF!</definedName>
    <definedName name="BExMO9IOWKTWHO8LQJJQI5P3INWY" hidden="1">#REF!</definedName>
    <definedName name="BExMOI29DOEK5R1A5QZPUDKF7N6T" localSheetId="16" hidden="1">#REF!</definedName>
    <definedName name="BExMOI29DOEK5R1A5QZPUDKF7N6T" localSheetId="15" hidden="1">#REF!</definedName>
    <definedName name="BExMOI29DOEK5R1A5QZPUDKF7N6T" localSheetId="14" hidden="1">#REF!</definedName>
    <definedName name="BExMOI29DOEK5R1A5QZPUDKF7N6T" localSheetId="13" hidden="1">#REF!</definedName>
    <definedName name="BExMOI29DOEK5R1A5QZPUDKF7N6T" localSheetId="12" hidden="1">#REF!</definedName>
    <definedName name="BExMOI29DOEK5R1A5QZPUDKF7N6T" localSheetId="11" hidden="1">#REF!</definedName>
    <definedName name="BExMOI29DOEK5R1A5QZPUDKF7N6T" localSheetId="10" hidden="1">#REF!</definedName>
    <definedName name="BExMOI29DOEK5R1A5QZPUDKF7N6T" localSheetId="9" hidden="1">#REF!</definedName>
    <definedName name="BExMOI29DOEK5R1A5QZPUDKF7N6T" localSheetId="8" hidden="1">#REF!</definedName>
    <definedName name="BExMOI29DOEK5R1A5QZPUDKF7N6T" localSheetId="7" hidden="1">#REF!</definedName>
    <definedName name="BExMOI29DOEK5R1A5QZPUDKF7N6T" localSheetId="6" hidden="1">#REF!</definedName>
    <definedName name="BExMOI29DOEK5R1A5QZPUDKF7N6T" localSheetId="3" hidden="1">#REF!</definedName>
    <definedName name="BExMOI29DOEK5R1A5QZPUDKF7N6T" localSheetId="1" hidden="1">#REF!</definedName>
    <definedName name="BExMOI29DOEK5R1A5QZPUDKF7N6T" hidden="1">#REF!</definedName>
    <definedName name="BExMONRAU0S904NLJHPI47RVQDBH" localSheetId="16" hidden="1">#REF!</definedName>
    <definedName name="BExMONRAU0S904NLJHPI47RVQDBH" localSheetId="15" hidden="1">#REF!</definedName>
    <definedName name="BExMONRAU0S904NLJHPI47RVQDBH" localSheetId="14" hidden="1">#REF!</definedName>
    <definedName name="BExMONRAU0S904NLJHPI47RVQDBH" localSheetId="13" hidden="1">#REF!</definedName>
    <definedName name="BExMONRAU0S904NLJHPI47RVQDBH" localSheetId="12" hidden="1">#REF!</definedName>
    <definedName name="BExMONRAU0S904NLJHPI47RVQDBH" localSheetId="11" hidden="1">#REF!</definedName>
    <definedName name="BExMONRAU0S904NLJHPI47RVQDBH" localSheetId="10" hidden="1">#REF!</definedName>
    <definedName name="BExMONRAU0S904NLJHPI47RVQDBH" localSheetId="9" hidden="1">#REF!</definedName>
    <definedName name="BExMONRAU0S904NLJHPI47RVQDBH" localSheetId="8" hidden="1">#REF!</definedName>
    <definedName name="BExMONRAU0S904NLJHPI47RVQDBH" localSheetId="7" hidden="1">#REF!</definedName>
    <definedName name="BExMONRAU0S904NLJHPI47RVQDBH" localSheetId="6" hidden="1">#REF!</definedName>
    <definedName name="BExMONRAU0S904NLJHPI47RVQDBH" localSheetId="3" hidden="1">#REF!</definedName>
    <definedName name="BExMONRAU0S904NLJHPI47RVQDBH" localSheetId="1" hidden="1">#REF!</definedName>
    <definedName name="BExMONRAU0S904NLJHPI47RVQDBH" hidden="1">#REF!</definedName>
    <definedName name="BExMPAJ5AJAXGKGK3F6H3ODS6RF4" localSheetId="16" hidden="1">#REF!</definedName>
    <definedName name="BExMPAJ5AJAXGKGK3F6H3ODS6RF4" localSheetId="15" hidden="1">#REF!</definedName>
    <definedName name="BExMPAJ5AJAXGKGK3F6H3ODS6RF4" localSheetId="14" hidden="1">#REF!</definedName>
    <definedName name="BExMPAJ5AJAXGKGK3F6H3ODS6RF4" localSheetId="13" hidden="1">#REF!</definedName>
    <definedName name="BExMPAJ5AJAXGKGK3F6H3ODS6RF4" localSheetId="12" hidden="1">#REF!</definedName>
    <definedName name="BExMPAJ5AJAXGKGK3F6H3ODS6RF4" localSheetId="11" hidden="1">#REF!</definedName>
    <definedName name="BExMPAJ5AJAXGKGK3F6H3ODS6RF4" localSheetId="10" hidden="1">#REF!</definedName>
    <definedName name="BExMPAJ5AJAXGKGK3F6H3ODS6RF4" localSheetId="9" hidden="1">#REF!</definedName>
    <definedName name="BExMPAJ5AJAXGKGK3F6H3ODS6RF4" localSheetId="8" hidden="1">#REF!</definedName>
    <definedName name="BExMPAJ5AJAXGKGK3F6H3ODS6RF4" localSheetId="7" hidden="1">#REF!</definedName>
    <definedName name="BExMPAJ5AJAXGKGK3F6H3ODS6RF4" localSheetId="6" hidden="1">#REF!</definedName>
    <definedName name="BExMPAJ5AJAXGKGK3F6H3ODS6RF4" localSheetId="3" hidden="1">#REF!</definedName>
    <definedName name="BExMPAJ5AJAXGKGK3F6H3ODS6RF4" localSheetId="1" hidden="1">#REF!</definedName>
    <definedName name="BExMPAJ5AJAXGKGK3F6H3ODS6RF4" hidden="1">#REF!</definedName>
    <definedName name="BExMPD2X55FFBVJ6CBUKNPROIOEU" localSheetId="16" hidden="1">#REF!</definedName>
    <definedName name="BExMPD2X55FFBVJ6CBUKNPROIOEU" localSheetId="15" hidden="1">#REF!</definedName>
    <definedName name="BExMPD2X55FFBVJ6CBUKNPROIOEU" localSheetId="14" hidden="1">#REF!</definedName>
    <definedName name="BExMPD2X55FFBVJ6CBUKNPROIOEU" localSheetId="13" hidden="1">#REF!</definedName>
    <definedName name="BExMPD2X55FFBVJ6CBUKNPROIOEU" localSheetId="12" hidden="1">#REF!</definedName>
    <definedName name="BExMPD2X55FFBVJ6CBUKNPROIOEU" localSheetId="11" hidden="1">#REF!</definedName>
    <definedName name="BExMPD2X55FFBVJ6CBUKNPROIOEU" localSheetId="10" hidden="1">#REF!</definedName>
    <definedName name="BExMPD2X55FFBVJ6CBUKNPROIOEU" localSheetId="9" hidden="1">#REF!</definedName>
    <definedName name="BExMPD2X55FFBVJ6CBUKNPROIOEU" localSheetId="8" hidden="1">#REF!</definedName>
    <definedName name="BExMPD2X55FFBVJ6CBUKNPROIOEU" localSheetId="7" hidden="1">#REF!</definedName>
    <definedName name="BExMPD2X55FFBVJ6CBUKNPROIOEU" localSheetId="6" hidden="1">#REF!</definedName>
    <definedName name="BExMPD2X55FFBVJ6CBUKNPROIOEU" localSheetId="3" hidden="1">#REF!</definedName>
    <definedName name="BExMPD2X55FFBVJ6CBUKNPROIOEU" localSheetId="1" hidden="1">#REF!</definedName>
    <definedName name="BExMPD2X55FFBVJ6CBUKNPROIOEU" hidden="1">#REF!</definedName>
    <definedName name="BExMPGZ848E38FUH1JBQN97DGWAT" localSheetId="16" hidden="1">#REF!</definedName>
    <definedName name="BExMPGZ848E38FUH1JBQN97DGWAT" localSheetId="15" hidden="1">#REF!</definedName>
    <definedName name="BExMPGZ848E38FUH1JBQN97DGWAT" localSheetId="14" hidden="1">#REF!</definedName>
    <definedName name="BExMPGZ848E38FUH1JBQN97DGWAT" localSheetId="13" hidden="1">#REF!</definedName>
    <definedName name="BExMPGZ848E38FUH1JBQN97DGWAT" localSheetId="12" hidden="1">#REF!</definedName>
    <definedName name="BExMPGZ848E38FUH1JBQN97DGWAT" localSheetId="11" hidden="1">#REF!</definedName>
    <definedName name="BExMPGZ848E38FUH1JBQN97DGWAT" localSheetId="10" hidden="1">#REF!</definedName>
    <definedName name="BExMPGZ848E38FUH1JBQN97DGWAT" localSheetId="9" hidden="1">#REF!</definedName>
    <definedName name="BExMPGZ848E38FUH1JBQN97DGWAT" localSheetId="8" hidden="1">#REF!</definedName>
    <definedName name="BExMPGZ848E38FUH1JBQN97DGWAT" localSheetId="7" hidden="1">#REF!</definedName>
    <definedName name="BExMPGZ848E38FUH1JBQN97DGWAT" localSheetId="6" hidden="1">#REF!</definedName>
    <definedName name="BExMPGZ848E38FUH1JBQN97DGWAT" localSheetId="3" hidden="1">#REF!</definedName>
    <definedName name="BExMPGZ848E38FUH1JBQN97DGWAT" localSheetId="1" hidden="1">#REF!</definedName>
    <definedName name="BExMPGZ848E38FUH1JBQN97DGWAT" hidden="1">#REF!</definedName>
    <definedName name="BExMPMTICOSMQENOFKQ18K0ZT4S8" localSheetId="16" hidden="1">#REF!</definedName>
    <definedName name="BExMPMTICOSMQENOFKQ18K0ZT4S8" localSheetId="15" hidden="1">#REF!</definedName>
    <definedName name="BExMPMTICOSMQENOFKQ18K0ZT4S8" localSheetId="14" hidden="1">#REF!</definedName>
    <definedName name="BExMPMTICOSMQENOFKQ18K0ZT4S8" localSheetId="13" hidden="1">#REF!</definedName>
    <definedName name="BExMPMTICOSMQENOFKQ18K0ZT4S8" localSheetId="12" hidden="1">#REF!</definedName>
    <definedName name="BExMPMTICOSMQENOFKQ18K0ZT4S8" localSheetId="11" hidden="1">#REF!</definedName>
    <definedName name="BExMPMTICOSMQENOFKQ18K0ZT4S8" localSheetId="10" hidden="1">#REF!</definedName>
    <definedName name="BExMPMTICOSMQENOFKQ18K0ZT4S8" localSheetId="9" hidden="1">#REF!</definedName>
    <definedName name="BExMPMTICOSMQENOFKQ18K0ZT4S8" localSheetId="8" hidden="1">#REF!</definedName>
    <definedName name="BExMPMTICOSMQENOFKQ18K0ZT4S8" localSheetId="7" hidden="1">#REF!</definedName>
    <definedName name="BExMPMTICOSMQENOFKQ18K0ZT4S8" localSheetId="6" hidden="1">#REF!</definedName>
    <definedName name="BExMPMTICOSMQENOFKQ18K0ZT4S8" localSheetId="3" hidden="1">#REF!</definedName>
    <definedName name="BExMPMTICOSMQENOFKQ18K0ZT4S8" localSheetId="1" hidden="1">#REF!</definedName>
    <definedName name="BExMPMTICOSMQENOFKQ18K0ZT4S8" hidden="1">#REF!</definedName>
    <definedName name="BExMPMZ07II0R4KGWQQ7PGS3RZS4" localSheetId="16" hidden="1">#REF!</definedName>
    <definedName name="BExMPMZ07II0R4KGWQQ7PGS3RZS4" localSheetId="15" hidden="1">#REF!</definedName>
    <definedName name="BExMPMZ07II0R4KGWQQ7PGS3RZS4" localSheetId="14" hidden="1">#REF!</definedName>
    <definedName name="BExMPMZ07II0R4KGWQQ7PGS3RZS4" localSheetId="13" hidden="1">#REF!</definedName>
    <definedName name="BExMPMZ07II0R4KGWQQ7PGS3RZS4" localSheetId="12" hidden="1">#REF!</definedName>
    <definedName name="BExMPMZ07II0R4KGWQQ7PGS3RZS4" localSheetId="11" hidden="1">#REF!</definedName>
    <definedName name="BExMPMZ07II0R4KGWQQ7PGS3RZS4" localSheetId="10" hidden="1">#REF!</definedName>
    <definedName name="BExMPMZ07II0R4KGWQQ7PGS3RZS4" localSheetId="9" hidden="1">#REF!</definedName>
    <definedName name="BExMPMZ07II0R4KGWQQ7PGS3RZS4" localSheetId="8" hidden="1">#REF!</definedName>
    <definedName name="BExMPMZ07II0R4KGWQQ7PGS3RZS4" localSheetId="7" hidden="1">#REF!</definedName>
    <definedName name="BExMPMZ07II0R4KGWQQ7PGS3RZS4" localSheetId="6" hidden="1">#REF!</definedName>
    <definedName name="BExMPMZ07II0R4KGWQQ7PGS3RZS4" localSheetId="3" hidden="1">#REF!</definedName>
    <definedName name="BExMPMZ07II0R4KGWQQ7PGS3RZS4" localSheetId="1" hidden="1">#REF!</definedName>
    <definedName name="BExMPMZ07II0R4KGWQQ7PGS3RZS4" hidden="1">#REF!</definedName>
    <definedName name="BExMPOBH04JMDO6Z8DMSEJZM4ANN" localSheetId="16" hidden="1">#REF!</definedName>
    <definedName name="BExMPOBH04JMDO6Z8DMSEJZM4ANN" localSheetId="15" hidden="1">#REF!</definedName>
    <definedName name="BExMPOBH04JMDO6Z8DMSEJZM4ANN" localSheetId="14" hidden="1">#REF!</definedName>
    <definedName name="BExMPOBH04JMDO6Z8DMSEJZM4ANN" localSheetId="13" hidden="1">#REF!</definedName>
    <definedName name="BExMPOBH04JMDO6Z8DMSEJZM4ANN" localSheetId="12" hidden="1">#REF!</definedName>
    <definedName name="BExMPOBH04JMDO6Z8DMSEJZM4ANN" localSheetId="11" hidden="1">#REF!</definedName>
    <definedName name="BExMPOBH04JMDO6Z8DMSEJZM4ANN" localSheetId="10" hidden="1">#REF!</definedName>
    <definedName name="BExMPOBH04JMDO6Z8DMSEJZM4ANN" localSheetId="9" hidden="1">#REF!</definedName>
    <definedName name="BExMPOBH04JMDO6Z8DMSEJZM4ANN" localSheetId="8" hidden="1">#REF!</definedName>
    <definedName name="BExMPOBH04JMDO6Z8DMSEJZM4ANN" localSheetId="7" hidden="1">#REF!</definedName>
    <definedName name="BExMPOBH04JMDO6Z8DMSEJZM4ANN" localSheetId="6" hidden="1">#REF!</definedName>
    <definedName name="BExMPOBH04JMDO6Z8DMSEJZM4ANN" localSheetId="3" hidden="1">#REF!</definedName>
    <definedName name="BExMPOBH04JMDO6Z8DMSEJZM4ANN" localSheetId="1" hidden="1">#REF!</definedName>
    <definedName name="BExMPOBH04JMDO6Z8DMSEJZM4ANN" hidden="1">#REF!</definedName>
    <definedName name="BExMPSD77XQ3HA6A4FZOJK8G2JP3" localSheetId="16" hidden="1">#REF!</definedName>
    <definedName name="BExMPSD77XQ3HA6A4FZOJK8G2JP3" localSheetId="15" hidden="1">#REF!</definedName>
    <definedName name="BExMPSD77XQ3HA6A4FZOJK8G2JP3" localSheetId="14" hidden="1">#REF!</definedName>
    <definedName name="BExMPSD77XQ3HA6A4FZOJK8G2JP3" localSheetId="13" hidden="1">#REF!</definedName>
    <definedName name="BExMPSD77XQ3HA6A4FZOJK8G2JP3" localSheetId="12" hidden="1">#REF!</definedName>
    <definedName name="BExMPSD77XQ3HA6A4FZOJK8G2JP3" localSheetId="11" hidden="1">#REF!</definedName>
    <definedName name="BExMPSD77XQ3HA6A4FZOJK8G2JP3" localSheetId="10" hidden="1">#REF!</definedName>
    <definedName name="BExMPSD77XQ3HA6A4FZOJK8G2JP3" localSheetId="9" hidden="1">#REF!</definedName>
    <definedName name="BExMPSD77XQ3HA6A4FZOJK8G2JP3" localSheetId="8" hidden="1">#REF!</definedName>
    <definedName name="BExMPSD77XQ3HA6A4FZOJK8G2JP3" localSheetId="7" hidden="1">#REF!</definedName>
    <definedName name="BExMPSD77XQ3HA6A4FZOJK8G2JP3" localSheetId="6" hidden="1">#REF!</definedName>
    <definedName name="BExMPSD77XQ3HA6A4FZOJK8G2JP3" localSheetId="3" hidden="1">#REF!</definedName>
    <definedName name="BExMPSD77XQ3HA6A4FZOJK8G2JP3" localSheetId="1" hidden="1">#REF!</definedName>
    <definedName name="BExMPSD77XQ3HA6A4FZOJK8G2JP3" hidden="1">#REF!</definedName>
    <definedName name="BExMQ4I3Q7F0BMPHSFMFW9TZ87UD" localSheetId="16" hidden="1">#REF!</definedName>
    <definedName name="BExMQ4I3Q7F0BMPHSFMFW9TZ87UD" localSheetId="15" hidden="1">#REF!</definedName>
    <definedName name="BExMQ4I3Q7F0BMPHSFMFW9TZ87UD" localSheetId="14" hidden="1">#REF!</definedName>
    <definedName name="BExMQ4I3Q7F0BMPHSFMFW9TZ87UD" localSheetId="13" hidden="1">#REF!</definedName>
    <definedName name="BExMQ4I3Q7F0BMPHSFMFW9TZ87UD" localSheetId="12" hidden="1">#REF!</definedName>
    <definedName name="BExMQ4I3Q7F0BMPHSFMFW9TZ87UD" localSheetId="11" hidden="1">#REF!</definedName>
    <definedName name="BExMQ4I3Q7F0BMPHSFMFW9TZ87UD" localSheetId="10" hidden="1">#REF!</definedName>
    <definedName name="BExMQ4I3Q7F0BMPHSFMFW9TZ87UD" localSheetId="9" hidden="1">#REF!</definedName>
    <definedName name="BExMQ4I3Q7F0BMPHSFMFW9TZ87UD" localSheetId="8" hidden="1">#REF!</definedName>
    <definedName name="BExMQ4I3Q7F0BMPHSFMFW9TZ87UD" localSheetId="7" hidden="1">#REF!</definedName>
    <definedName name="BExMQ4I3Q7F0BMPHSFMFW9TZ87UD" localSheetId="6" hidden="1">#REF!</definedName>
    <definedName name="BExMQ4I3Q7F0BMPHSFMFW9TZ87UD" localSheetId="3" hidden="1">#REF!</definedName>
    <definedName name="BExMQ4I3Q7F0BMPHSFMFW9TZ87UD" localSheetId="1" hidden="1">#REF!</definedName>
    <definedName name="BExMQ4I3Q7F0BMPHSFMFW9TZ87UD" hidden="1">#REF!</definedName>
    <definedName name="BExMQ4SWDWI4N16AZ0T5CJ6HH8WC" localSheetId="16" hidden="1">#REF!</definedName>
    <definedName name="BExMQ4SWDWI4N16AZ0T5CJ6HH8WC" localSheetId="15" hidden="1">#REF!</definedName>
    <definedName name="BExMQ4SWDWI4N16AZ0T5CJ6HH8WC" localSheetId="14" hidden="1">#REF!</definedName>
    <definedName name="BExMQ4SWDWI4N16AZ0T5CJ6HH8WC" localSheetId="13" hidden="1">#REF!</definedName>
    <definedName name="BExMQ4SWDWI4N16AZ0T5CJ6HH8WC" localSheetId="12" hidden="1">#REF!</definedName>
    <definedName name="BExMQ4SWDWI4N16AZ0T5CJ6HH8WC" localSheetId="11" hidden="1">#REF!</definedName>
    <definedName name="BExMQ4SWDWI4N16AZ0T5CJ6HH8WC" localSheetId="10" hidden="1">#REF!</definedName>
    <definedName name="BExMQ4SWDWI4N16AZ0T5CJ6HH8WC" localSheetId="9" hidden="1">#REF!</definedName>
    <definedName name="BExMQ4SWDWI4N16AZ0T5CJ6HH8WC" localSheetId="8" hidden="1">#REF!</definedName>
    <definedName name="BExMQ4SWDWI4N16AZ0T5CJ6HH8WC" localSheetId="7" hidden="1">#REF!</definedName>
    <definedName name="BExMQ4SWDWI4N16AZ0T5CJ6HH8WC" localSheetId="6" hidden="1">#REF!</definedName>
    <definedName name="BExMQ4SWDWI4N16AZ0T5CJ6HH8WC" localSheetId="3" hidden="1">#REF!</definedName>
    <definedName name="BExMQ4SWDWI4N16AZ0T5CJ6HH8WC" localSheetId="1" hidden="1">#REF!</definedName>
    <definedName name="BExMQ4SWDWI4N16AZ0T5CJ6HH8WC" hidden="1">#REF!</definedName>
    <definedName name="BExMQ71WHW50GVX45JU951AGPLFQ" localSheetId="16" hidden="1">#REF!</definedName>
    <definedName name="BExMQ71WHW50GVX45JU951AGPLFQ" localSheetId="15" hidden="1">#REF!</definedName>
    <definedName name="BExMQ71WHW50GVX45JU951AGPLFQ" localSheetId="14" hidden="1">#REF!</definedName>
    <definedName name="BExMQ71WHW50GVX45JU951AGPLFQ" localSheetId="13" hidden="1">#REF!</definedName>
    <definedName name="BExMQ71WHW50GVX45JU951AGPLFQ" localSheetId="12" hidden="1">#REF!</definedName>
    <definedName name="BExMQ71WHW50GVX45JU951AGPLFQ" localSheetId="11" hidden="1">#REF!</definedName>
    <definedName name="BExMQ71WHW50GVX45JU951AGPLFQ" localSheetId="10" hidden="1">#REF!</definedName>
    <definedName name="BExMQ71WHW50GVX45JU951AGPLFQ" localSheetId="9" hidden="1">#REF!</definedName>
    <definedName name="BExMQ71WHW50GVX45JU951AGPLFQ" localSheetId="8" hidden="1">#REF!</definedName>
    <definedName name="BExMQ71WHW50GVX45JU951AGPLFQ" localSheetId="7" hidden="1">#REF!</definedName>
    <definedName name="BExMQ71WHW50GVX45JU951AGPLFQ" localSheetId="6" hidden="1">#REF!</definedName>
    <definedName name="BExMQ71WHW50GVX45JU951AGPLFQ" localSheetId="3" hidden="1">#REF!</definedName>
    <definedName name="BExMQ71WHW50GVX45JU951AGPLFQ" localSheetId="1" hidden="1">#REF!</definedName>
    <definedName name="BExMQ71WHW50GVX45JU951AGPLFQ" hidden="1">#REF!</definedName>
    <definedName name="BExMQGXSLPT4A6N47LE6FBVHWBOF" localSheetId="16" hidden="1">#REF!</definedName>
    <definedName name="BExMQGXSLPT4A6N47LE6FBVHWBOF" localSheetId="15" hidden="1">#REF!</definedName>
    <definedName name="BExMQGXSLPT4A6N47LE6FBVHWBOF" localSheetId="14" hidden="1">#REF!</definedName>
    <definedName name="BExMQGXSLPT4A6N47LE6FBVHWBOF" localSheetId="13" hidden="1">#REF!</definedName>
    <definedName name="BExMQGXSLPT4A6N47LE6FBVHWBOF" localSheetId="12" hidden="1">#REF!</definedName>
    <definedName name="BExMQGXSLPT4A6N47LE6FBVHWBOF" localSheetId="11" hidden="1">#REF!</definedName>
    <definedName name="BExMQGXSLPT4A6N47LE6FBVHWBOF" localSheetId="10" hidden="1">#REF!</definedName>
    <definedName name="BExMQGXSLPT4A6N47LE6FBVHWBOF" localSheetId="9" hidden="1">#REF!</definedName>
    <definedName name="BExMQGXSLPT4A6N47LE6FBVHWBOF" localSheetId="8" hidden="1">#REF!</definedName>
    <definedName name="BExMQGXSLPT4A6N47LE6FBVHWBOF" localSheetId="7" hidden="1">#REF!</definedName>
    <definedName name="BExMQGXSLPT4A6N47LE6FBVHWBOF" localSheetId="6" hidden="1">#REF!</definedName>
    <definedName name="BExMQGXSLPT4A6N47LE6FBVHWBOF" localSheetId="3" hidden="1">#REF!</definedName>
    <definedName name="BExMQGXSLPT4A6N47LE6FBVHWBOF" localSheetId="1" hidden="1">#REF!</definedName>
    <definedName name="BExMQGXSLPT4A6N47LE6FBVHWBOF" hidden="1">#REF!</definedName>
    <definedName name="BExMQNZGFHW75W9HWRCR0FEF0XF0" localSheetId="16" hidden="1">#REF!</definedName>
    <definedName name="BExMQNZGFHW75W9HWRCR0FEF0XF0" localSheetId="15" hidden="1">#REF!</definedName>
    <definedName name="BExMQNZGFHW75W9HWRCR0FEF0XF0" localSheetId="14" hidden="1">#REF!</definedName>
    <definedName name="BExMQNZGFHW75W9HWRCR0FEF0XF0" localSheetId="13" hidden="1">#REF!</definedName>
    <definedName name="BExMQNZGFHW75W9HWRCR0FEF0XF0" localSheetId="12" hidden="1">#REF!</definedName>
    <definedName name="BExMQNZGFHW75W9HWRCR0FEF0XF0" localSheetId="11" hidden="1">#REF!</definedName>
    <definedName name="BExMQNZGFHW75W9HWRCR0FEF0XF0" localSheetId="10" hidden="1">#REF!</definedName>
    <definedName name="BExMQNZGFHW75W9HWRCR0FEF0XF0" localSheetId="9" hidden="1">#REF!</definedName>
    <definedName name="BExMQNZGFHW75W9HWRCR0FEF0XF0" localSheetId="8" hidden="1">#REF!</definedName>
    <definedName name="BExMQNZGFHW75W9HWRCR0FEF0XF0" localSheetId="7" hidden="1">#REF!</definedName>
    <definedName name="BExMQNZGFHW75W9HWRCR0FEF0XF0" localSheetId="6" hidden="1">#REF!</definedName>
    <definedName name="BExMQNZGFHW75W9HWRCR0FEF0XF0" localSheetId="3" hidden="1">#REF!</definedName>
    <definedName name="BExMQNZGFHW75W9HWRCR0FEF0XF0" localSheetId="1" hidden="1">#REF!</definedName>
    <definedName name="BExMQNZGFHW75W9HWRCR0FEF0XF0" hidden="1">#REF!</definedName>
    <definedName name="BExMQRKVQPDFPD0WQUA9QND8OV7P" localSheetId="16" hidden="1">#REF!</definedName>
    <definedName name="BExMQRKVQPDFPD0WQUA9QND8OV7P" localSheetId="15" hidden="1">#REF!</definedName>
    <definedName name="BExMQRKVQPDFPD0WQUA9QND8OV7P" localSheetId="14" hidden="1">#REF!</definedName>
    <definedName name="BExMQRKVQPDFPD0WQUA9QND8OV7P" localSheetId="13" hidden="1">#REF!</definedName>
    <definedName name="BExMQRKVQPDFPD0WQUA9QND8OV7P" localSheetId="12" hidden="1">#REF!</definedName>
    <definedName name="BExMQRKVQPDFPD0WQUA9QND8OV7P" localSheetId="11" hidden="1">#REF!</definedName>
    <definedName name="BExMQRKVQPDFPD0WQUA9QND8OV7P" localSheetId="10" hidden="1">#REF!</definedName>
    <definedName name="BExMQRKVQPDFPD0WQUA9QND8OV7P" localSheetId="9" hidden="1">#REF!</definedName>
    <definedName name="BExMQRKVQPDFPD0WQUA9QND8OV7P" localSheetId="8" hidden="1">#REF!</definedName>
    <definedName name="BExMQRKVQPDFPD0WQUA9QND8OV7P" localSheetId="7" hidden="1">#REF!</definedName>
    <definedName name="BExMQRKVQPDFPD0WQUA9QND8OV7P" localSheetId="6" hidden="1">#REF!</definedName>
    <definedName name="BExMQRKVQPDFPD0WQUA9QND8OV7P" localSheetId="3" hidden="1">#REF!</definedName>
    <definedName name="BExMQRKVQPDFPD0WQUA9QND8OV7P" localSheetId="1" hidden="1">#REF!</definedName>
    <definedName name="BExMQRKVQPDFPD0WQUA9QND8OV7P" hidden="1">#REF!</definedName>
    <definedName name="BExMQSBR7PL4KLB1Q4961QO45Y4G" localSheetId="16" hidden="1">#REF!</definedName>
    <definedName name="BExMQSBR7PL4KLB1Q4961QO45Y4G" localSheetId="15" hidden="1">#REF!</definedName>
    <definedName name="BExMQSBR7PL4KLB1Q4961QO45Y4G" localSheetId="14" hidden="1">#REF!</definedName>
    <definedName name="BExMQSBR7PL4KLB1Q4961QO45Y4G" localSheetId="13" hidden="1">#REF!</definedName>
    <definedName name="BExMQSBR7PL4KLB1Q4961QO45Y4G" localSheetId="12" hidden="1">#REF!</definedName>
    <definedName name="BExMQSBR7PL4KLB1Q4961QO45Y4G" localSheetId="11" hidden="1">#REF!</definedName>
    <definedName name="BExMQSBR7PL4KLB1Q4961QO45Y4G" localSheetId="10" hidden="1">#REF!</definedName>
    <definedName name="BExMQSBR7PL4KLB1Q4961QO45Y4G" localSheetId="9" hidden="1">#REF!</definedName>
    <definedName name="BExMQSBR7PL4KLB1Q4961QO45Y4G" localSheetId="8" hidden="1">#REF!</definedName>
    <definedName name="BExMQSBR7PL4KLB1Q4961QO45Y4G" localSheetId="7" hidden="1">#REF!</definedName>
    <definedName name="BExMQSBR7PL4KLB1Q4961QO45Y4G" localSheetId="6" hidden="1">#REF!</definedName>
    <definedName name="BExMQSBR7PL4KLB1Q4961QO45Y4G" localSheetId="3" hidden="1">#REF!</definedName>
    <definedName name="BExMQSBR7PL4KLB1Q4961QO45Y4G" localSheetId="1" hidden="1">#REF!</definedName>
    <definedName name="BExMQSBR7PL4KLB1Q4961QO45Y4G" hidden="1">#REF!</definedName>
    <definedName name="BExMR1MA4I1X77714ZEPUVC8W398" localSheetId="16" hidden="1">#REF!</definedName>
    <definedName name="BExMR1MA4I1X77714ZEPUVC8W398" localSheetId="15" hidden="1">#REF!</definedName>
    <definedName name="BExMR1MA4I1X77714ZEPUVC8W398" localSheetId="14" hidden="1">#REF!</definedName>
    <definedName name="BExMR1MA4I1X77714ZEPUVC8W398" localSheetId="13" hidden="1">#REF!</definedName>
    <definedName name="BExMR1MA4I1X77714ZEPUVC8W398" localSheetId="12" hidden="1">#REF!</definedName>
    <definedName name="BExMR1MA4I1X77714ZEPUVC8W398" localSheetId="11" hidden="1">#REF!</definedName>
    <definedName name="BExMR1MA4I1X77714ZEPUVC8W398" localSheetId="10" hidden="1">#REF!</definedName>
    <definedName name="BExMR1MA4I1X77714ZEPUVC8W398" localSheetId="9" hidden="1">#REF!</definedName>
    <definedName name="BExMR1MA4I1X77714ZEPUVC8W398" localSheetId="8" hidden="1">#REF!</definedName>
    <definedName name="BExMR1MA4I1X77714ZEPUVC8W398" localSheetId="7" hidden="1">#REF!</definedName>
    <definedName name="BExMR1MA4I1X77714ZEPUVC8W398" localSheetId="6" hidden="1">#REF!</definedName>
    <definedName name="BExMR1MA4I1X77714ZEPUVC8W398" localSheetId="3" hidden="1">#REF!</definedName>
    <definedName name="BExMR1MA4I1X77714ZEPUVC8W398" localSheetId="1" hidden="1">#REF!</definedName>
    <definedName name="BExMR1MA4I1X77714ZEPUVC8W398" hidden="1">#REF!</definedName>
    <definedName name="BExMR8YQHA7N77HGHY4Y6R30I3XT" localSheetId="16" hidden="1">#REF!</definedName>
    <definedName name="BExMR8YQHA7N77HGHY4Y6R30I3XT" localSheetId="15" hidden="1">#REF!</definedName>
    <definedName name="BExMR8YQHA7N77HGHY4Y6R30I3XT" localSheetId="14" hidden="1">#REF!</definedName>
    <definedName name="BExMR8YQHA7N77HGHY4Y6R30I3XT" localSheetId="13" hidden="1">#REF!</definedName>
    <definedName name="BExMR8YQHA7N77HGHY4Y6R30I3XT" localSheetId="12" hidden="1">#REF!</definedName>
    <definedName name="BExMR8YQHA7N77HGHY4Y6R30I3XT" localSheetId="11" hidden="1">#REF!</definedName>
    <definedName name="BExMR8YQHA7N77HGHY4Y6R30I3XT" localSheetId="10" hidden="1">#REF!</definedName>
    <definedName name="BExMR8YQHA7N77HGHY4Y6R30I3XT" localSheetId="9" hidden="1">#REF!</definedName>
    <definedName name="BExMR8YQHA7N77HGHY4Y6R30I3XT" localSheetId="8" hidden="1">#REF!</definedName>
    <definedName name="BExMR8YQHA7N77HGHY4Y6R30I3XT" localSheetId="7" hidden="1">#REF!</definedName>
    <definedName name="BExMR8YQHA7N77HGHY4Y6R30I3XT" localSheetId="6" hidden="1">#REF!</definedName>
    <definedName name="BExMR8YQHA7N77HGHY4Y6R30I3XT" localSheetId="3" hidden="1">#REF!</definedName>
    <definedName name="BExMR8YQHA7N77HGHY4Y6R30I3XT" localSheetId="1" hidden="1">#REF!</definedName>
    <definedName name="BExMR8YQHA7N77HGHY4Y6R30I3XT" hidden="1">#REF!</definedName>
    <definedName name="BExMRENOIARWRYOIVPDIEBVNRDO7" localSheetId="16" hidden="1">#REF!</definedName>
    <definedName name="BExMRENOIARWRYOIVPDIEBVNRDO7" localSheetId="15" hidden="1">#REF!</definedName>
    <definedName name="BExMRENOIARWRYOIVPDIEBVNRDO7" localSheetId="14" hidden="1">#REF!</definedName>
    <definedName name="BExMRENOIARWRYOIVPDIEBVNRDO7" localSheetId="13" hidden="1">#REF!</definedName>
    <definedName name="BExMRENOIARWRYOIVPDIEBVNRDO7" localSheetId="12" hidden="1">#REF!</definedName>
    <definedName name="BExMRENOIARWRYOIVPDIEBVNRDO7" localSheetId="11" hidden="1">#REF!</definedName>
    <definedName name="BExMRENOIARWRYOIVPDIEBVNRDO7" localSheetId="10" hidden="1">#REF!</definedName>
    <definedName name="BExMRENOIARWRYOIVPDIEBVNRDO7" localSheetId="9" hidden="1">#REF!</definedName>
    <definedName name="BExMRENOIARWRYOIVPDIEBVNRDO7" localSheetId="8" hidden="1">#REF!</definedName>
    <definedName name="BExMRENOIARWRYOIVPDIEBVNRDO7" localSheetId="7" hidden="1">#REF!</definedName>
    <definedName name="BExMRENOIARWRYOIVPDIEBVNRDO7" localSheetId="6" hidden="1">#REF!</definedName>
    <definedName name="BExMRENOIARWRYOIVPDIEBVNRDO7" localSheetId="3" hidden="1">#REF!</definedName>
    <definedName name="BExMRENOIARWRYOIVPDIEBVNRDO7" localSheetId="1" hidden="1">#REF!</definedName>
    <definedName name="BExMRENOIARWRYOIVPDIEBVNRDO7" hidden="1">#REF!</definedName>
    <definedName name="BExMRF3SCIUZL945WMMDCT29MTLN" localSheetId="16" hidden="1">#REF!</definedName>
    <definedName name="BExMRF3SCIUZL945WMMDCT29MTLN" localSheetId="15" hidden="1">#REF!</definedName>
    <definedName name="BExMRF3SCIUZL945WMMDCT29MTLN" localSheetId="14" hidden="1">#REF!</definedName>
    <definedName name="BExMRF3SCIUZL945WMMDCT29MTLN" localSheetId="13" hidden="1">#REF!</definedName>
    <definedName name="BExMRF3SCIUZL945WMMDCT29MTLN" localSheetId="12" hidden="1">#REF!</definedName>
    <definedName name="BExMRF3SCIUZL945WMMDCT29MTLN" localSheetId="11" hidden="1">#REF!</definedName>
    <definedName name="BExMRF3SCIUZL945WMMDCT29MTLN" localSheetId="10" hidden="1">#REF!</definedName>
    <definedName name="BExMRF3SCIUZL945WMMDCT29MTLN" localSheetId="9" hidden="1">#REF!</definedName>
    <definedName name="BExMRF3SCIUZL945WMMDCT29MTLN" localSheetId="8" hidden="1">#REF!</definedName>
    <definedName name="BExMRF3SCIUZL945WMMDCT29MTLN" localSheetId="7" hidden="1">#REF!</definedName>
    <definedName name="BExMRF3SCIUZL945WMMDCT29MTLN" localSheetId="6" hidden="1">#REF!</definedName>
    <definedName name="BExMRF3SCIUZL945WMMDCT29MTLN" localSheetId="3" hidden="1">#REF!</definedName>
    <definedName name="BExMRF3SCIUZL945WMMDCT29MTLN" localSheetId="1" hidden="1">#REF!</definedName>
    <definedName name="BExMRF3SCIUZL945WMMDCT29MTLN" hidden="1">#REF!</definedName>
    <definedName name="BExMRRJNUMGRSDD5GGKKGEIZ6FTS" localSheetId="16" hidden="1">#REF!</definedName>
    <definedName name="BExMRRJNUMGRSDD5GGKKGEIZ6FTS" localSheetId="15" hidden="1">#REF!</definedName>
    <definedName name="BExMRRJNUMGRSDD5GGKKGEIZ6FTS" localSheetId="14" hidden="1">#REF!</definedName>
    <definedName name="BExMRRJNUMGRSDD5GGKKGEIZ6FTS" localSheetId="13" hidden="1">#REF!</definedName>
    <definedName name="BExMRRJNUMGRSDD5GGKKGEIZ6FTS" localSheetId="12" hidden="1">#REF!</definedName>
    <definedName name="BExMRRJNUMGRSDD5GGKKGEIZ6FTS" localSheetId="11" hidden="1">#REF!</definedName>
    <definedName name="BExMRRJNUMGRSDD5GGKKGEIZ6FTS" localSheetId="10" hidden="1">#REF!</definedName>
    <definedName name="BExMRRJNUMGRSDD5GGKKGEIZ6FTS" localSheetId="9" hidden="1">#REF!</definedName>
    <definedName name="BExMRRJNUMGRSDD5GGKKGEIZ6FTS" localSheetId="8" hidden="1">#REF!</definedName>
    <definedName name="BExMRRJNUMGRSDD5GGKKGEIZ6FTS" localSheetId="7" hidden="1">#REF!</definedName>
    <definedName name="BExMRRJNUMGRSDD5GGKKGEIZ6FTS" localSheetId="6" hidden="1">#REF!</definedName>
    <definedName name="BExMRRJNUMGRSDD5GGKKGEIZ6FTS" localSheetId="3" hidden="1">#REF!</definedName>
    <definedName name="BExMRRJNUMGRSDD5GGKKGEIZ6FTS" localSheetId="1" hidden="1">#REF!</definedName>
    <definedName name="BExMRRJNUMGRSDD5GGKKGEIZ6FTS" hidden="1">#REF!</definedName>
    <definedName name="BExMRU3ACIU0RD2BNWO55LH5U2BR" localSheetId="16" hidden="1">#REF!</definedName>
    <definedName name="BExMRU3ACIU0RD2BNWO55LH5U2BR" localSheetId="15" hidden="1">#REF!</definedName>
    <definedName name="BExMRU3ACIU0RD2BNWO55LH5U2BR" localSheetId="14" hidden="1">#REF!</definedName>
    <definedName name="BExMRU3ACIU0RD2BNWO55LH5U2BR" localSheetId="13" hidden="1">#REF!</definedName>
    <definedName name="BExMRU3ACIU0RD2BNWO55LH5U2BR" localSheetId="12" hidden="1">#REF!</definedName>
    <definedName name="BExMRU3ACIU0RD2BNWO55LH5U2BR" localSheetId="11" hidden="1">#REF!</definedName>
    <definedName name="BExMRU3ACIU0RD2BNWO55LH5U2BR" localSheetId="10" hidden="1">#REF!</definedName>
    <definedName name="BExMRU3ACIU0RD2BNWO55LH5U2BR" localSheetId="9" hidden="1">#REF!</definedName>
    <definedName name="BExMRU3ACIU0RD2BNWO55LH5U2BR" localSheetId="8" hidden="1">#REF!</definedName>
    <definedName name="BExMRU3ACIU0RD2BNWO55LH5U2BR" localSheetId="7" hidden="1">#REF!</definedName>
    <definedName name="BExMRU3ACIU0RD2BNWO55LH5U2BR" localSheetId="6" hidden="1">#REF!</definedName>
    <definedName name="BExMRU3ACIU0RD2BNWO55LH5U2BR" localSheetId="3" hidden="1">#REF!</definedName>
    <definedName name="BExMRU3ACIU0RD2BNWO55LH5U2BR" localSheetId="1" hidden="1">#REF!</definedName>
    <definedName name="BExMRU3ACIU0RD2BNWO55LH5U2BR" hidden="1">#REF!</definedName>
    <definedName name="BExMRWC9LD1LDAVIUQHQWIYMK129" localSheetId="16" hidden="1">#REF!</definedName>
    <definedName name="BExMRWC9LD1LDAVIUQHQWIYMK129" localSheetId="15" hidden="1">#REF!</definedName>
    <definedName name="BExMRWC9LD1LDAVIUQHQWIYMK129" localSheetId="14" hidden="1">#REF!</definedName>
    <definedName name="BExMRWC9LD1LDAVIUQHQWIYMK129" localSheetId="13" hidden="1">#REF!</definedName>
    <definedName name="BExMRWC9LD1LDAVIUQHQWIYMK129" localSheetId="12" hidden="1">#REF!</definedName>
    <definedName name="BExMRWC9LD1LDAVIUQHQWIYMK129" localSheetId="11" hidden="1">#REF!</definedName>
    <definedName name="BExMRWC9LD1LDAVIUQHQWIYMK129" localSheetId="10" hidden="1">#REF!</definedName>
    <definedName name="BExMRWC9LD1LDAVIUQHQWIYMK129" localSheetId="9" hidden="1">#REF!</definedName>
    <definedName name="BExMRWC9LD1LDAVIUQHQWIYMK129" localSheetId="8" hidden="1">#REF!</definedName>
    <definedName name="BExMRWC9LD1LDAVIUQHQWIYMK129" localSheetId="7" hidden="1">#REF!</definedName>
    <definedName name="BExMRWC9LD1LDAVIUQHQWIYMK129" localSheetId="6" hidden="1">#REF!</definedName>
    <definedName name="BExMRWC9LD1LDAVIUQHQWIYMK129" localSheetId="3" hidden="1">#REF!</definedName>
    <definedName name="BExMRWC9LD1LDAVIUQHQWIYMK129" localSheetId="1" hidden="1">#REF!</definedName>
    <definedName name="BExMRWC9LD1LDAVIUQHQWIYMK129" hidden="1">#REF!</definedName>
    <definedName name="BExMSBH3T898ERC4BT51ZURKDCH1" localSheetId="16" hidden="1">#REF!</definedName>
    <definedName name="BExMSBH3T898ERC4BT51ZURKDCH1" localSheetId="15" hidden="1">#REF!</definedName>
    <definedName name="BExMSBH3T898ERC4BT51ZURKDCH1" localSheetId="14" hidden="1">#REF!</definedName>
    <definedName name="BExMSBH3T898ERC4BT51ZURKDCH1" localSheetId="13" hidden="1">#REF!</definedName>
    <definedName name="BExMSBH3T898ERC4BT51ZURKDCH1" localSheetId="12" hidden="1">#REF!</definedName>
    <definedName name="BExMSBH3T898ERC4BT51ZURKDCH1" localSheetId="11" hidden="1">#REF!</definedName>
    <definedName name="BExMSBH3T898ERC4BT51ZURKDCH1" localSheetId="10" hidden="1">#REF!</definedName>
    <definedName name="BExMSBH3T898ERC4BT51ZURKDCH1" localSheetId="9" hidden="1">#REF!</definedName>
    <definedName name="BExMSBH3T898ERC4BT51ZURKDCH1" localSheetId="8" hidden="1">#REF!</definedName>
    <definedName name="BExMSBH3T898ERC4BT51ZURKDCH1" localSheetId="7" hidden="1">#REF!</definedName>
    <definedName name="BExMSBH3T898ERC4BT51ZURKDCH1" localSheetId="6" hidden="1">#REF!</definedName>
    <definedName name="BExMSBH3T898ERC4BT51ZURKDCH1" localSheetId="3" hidden="1">#REF!</definedName>
    <definedName name="BExMSBH3T898ERC4BT51ZURKDCH1" localSheetId="1" hidden="1">#REF!</definedName>
    <definedName name="BExMSBH3T898ERC4BT51ZURKDCH1" hidden="1">#REF!</definedName>
    <definedName name="BExMSQRCC40AP8BDUPL2I2DNC210" localSheetId="16" hidden="1">#REF!</definedName>
    <definedName name="BExMSQRCC40AP8BDUPL2I2DNC210" localSheetId="15" hidden="1">#REF!</definedName>
    <definedName name="BExMSQRCC40AP8BDUPL2I2DNC210" localSheetId="14" hidden="1">#REF!</definedName>
    <definedName name="BExMSQRCC40AP8BDUPL2I2DNC210" localSheetId="13" hidden="1">#REF!</definedName>
    <definedName name="BExMSQRCC40AP8BDUPL2I2DNC210" localSheetId="12" hidden="1">#REF!</definedName>
    <definedName name="BExMSQRCC40AP8BDUPL2I2DNC210" localSheetId="11" hidden="1">#REF!</definedName>
    <definedName name="BExMSQRCC40AP8BDUPL2I2DNC210" localSheetId="10" hidden="1">#REF!</definedName>
    <definedName name="BExMSQRCC40AP8BDUPL2I2DNC210" localSheetId="9" hidden="1">#REF!</definedName>
    <definedName name="BExMSQRCC40AP8BDUPL2I2DNC210" localSheetId="8" hidden="1">#REF!</definedName>
    <definedName name="BExMSQRCC40AP8BDUPL2I2DNC210" localSheetId="7" hidden="1">#REF!</definedName>
    <definedName name="BExMSQRCC40AP8BDUPL2I2DNC210" localSheetId="6" hidden="1">#REF!</definedName>
    <definedName name="BExMSQRCC40AP8BDUPL2I2DNC210" localSheetId="3" hidden="1">#REF!</definedName>
    <definedName name="BExMSQRCC40AP8BDUPL2I2DNC210" localSheetId="1" hidden="1">#REF!</definedName>
    <definedName name="BExMSQRCC40AP8BDUPL2I2DNC210" hidden="1">#REF!</definedName>
    <definedName name="BExO4J9LR712G00TVA82VNTG8O7H" localSheetId="16" hidden="1">#REF!</definedName>
    <definedName name="BExO4J9LR712G00TVA82VNTG8O7H" localSheetId="15" hidden="1">#REF!</definedName>
    <definedName name="BExO4J9LR712G00TVA82VNTG8O7H" localSheetId="14" hidden="1">#REF!</definedName>
    <definedName name="BExO4J9LR712G00TVA82VNTG8O7H" localSheetId="13" hidden="1">#REF!</definedName>
    <definedName name="BExO4J9LR712G00TVA82VNTG8O7H" localSheetId="12" hidden="1">#REF!</definedName>
    <definedName name="BExO4J9LR712G00TVA82VNTG8O7H" localSheetId="11" hidden="1">#REF!</definedName>
    <definedName name="BExO4J9LR712G00TVA82VNTG8O7H" localSheetId="10" hidden="1">#REF!</definedName>
    <definedName name="BExO4J9LR712G00TVA82VNTG8O7H" localSheetId="9" hidden="1">#REF!</definedName>
    <definedName name="BExO4J9LR712G00TVA82VNTG8O7H" localSheetId="8" hidden="1">#REF!</definedName>
    <definedName name="BExO4J9LR712G00TVA82VNTG8O7H" localSheetId="7" hidden="1">#REF!</definedName>
    <definedName name="BExO4J9LR712G00TVA82VNTG8O7H" localSheetId="6" hidden="1">#REF!</definedName>
    <definedName name="BExO4J9LR712G00TVA82VNTG8O7H" localSheetId="3" hidden="1">#REF!</definedName>
    <definedName name="BExO4J9LR712G00TVA82VNTG8O7H" localSheetId="1" hidden="1">#REF!</definedName>
    <definedName name="BExO4J9LR712G00TVA82VNTG8O7H" hidden="1">#REF!</definedName>
    <definedName name="BExO55G2KVZ7MIJ30N827CLH0I2A" localSheetId="16" hidden="1">#REF!</definedName>
    <definedName name="BExO55G2KVZ7MIJ30N827CLH0I2A" localSheetId="15" hidden="1">#REF!</definedName>
    <definedName name="BExO55G2KVZ7MIJ30N827CLH0I2A" localSheetId="14" hidden="1">#REF!</definedName>
    <definedName name="BExO55G2KVZ7MIJ30N827CLH0I2A" localSheetId="13" hidden="1">#REF!</definedName>
    <definedName name="BExO55G2KVZ7MIJ30N827CLH0I2A" localSheetId="12" hidden="1">#REF!</definedName>
    <definedName name="BExO55G2KVZ7MIJ30N827CLH0I2A" localSheetId="11" hidden="1">#REF!</definedName>
    <definedName name="BExO55G2KVZ7MIJ30N827CLH0I2A" localSheetId="10" hidden="1">#REF!</definedName>
    <definedName name="BExO55G2KVZ7MIJ30N827CLH0I2A" localSheetId="9" hidden="1">#REF!</definedName>
    <definedName name="BExO55G2KVZ7MIJ30N827CLH0I2A" localSheetId="8" hidden="1">#REF!</definedName>
    <definedName name="BExO55G2KVZ7MIJ30N827CLH0I2A" localSheetId="7" hidden="1">#REF!</definedName>
    <definedName name="BExO55G2KVZ7MIJ30N827CLH0I2A" localSheetId="6" hidden="1">#REF!</definedName>
    <definedName name="BExO55G2KVZ7MIJ30N827CLH0I2A" localSheetId="3" hidden="1">#REF!</definedName>
    <definedName name="BExO55G2KVZ7MIJ30N827CLH0I2A" localSheetId="1" hidden="1">#REF!</definedName>
    <definedName name="BExO55G2KVZ7MIJ30N827CLH0I2A" hidden="1">#REF!</definedName>
    <definedName name="BExO5A8PZD9EUHC5CMPU6N3SQ15L" localSheetId="16" hidden="1">#REF!</definedName>
    <definedName name="BExO5A8PZD9EUHC5CMPU6N3SQ15L" localSheetId="15" hidden="1">#REF!</definedName>
    <definedName name="BExO5A8PZD9EUHC5CMPU6N3SQ15L" localSheetId="14" hidden="1">#REF!</definedName>
    <definedName name="BExO5A8PZD9EUHC5CMPU6N3SQ15L" localSheetId="13" hidden="1">#REF!</definedName>
    <definedName name="BExO5A8PZD9EUHC5CMPU6N3SQ15L" localSheetId="12" hidden="1">#REF!</definedName>
    <definedName name="BExO5A8PZD9EUHC5CMPU6N3SQ15L" localSheetId="11" hidden="1">#REF!</definedName>
    <definedName name="BExO5A8PZD9EUHC5CMPU6N3SQ15L" localSheetId="10" hidden="1">#REF!</definedName>
    <definedName name="BExO5A8PZD9EUHC5CMPU6N3SQ15L" localSheetId="9" hidden="1">#REF!</definedName>
    <definedName name="BExO5A8PZD9EUHC5CMPU6N3SQ15L" localSheetId="8" hidden="1">#REF!</definedName>
    <definedName name="BExO5A8PZD9EUHC5CMPU6N3SQ15L" localSheetId="7" hidden="1">#REF!</definedName>
    <definedName name="BExO5A8PZD9EUHC5CMPU6N3SQ15L" localSheetId="6" hidden="1">#REF!</definedName>
    <definedName name="BExO5A8PZD9EUHC5CMPU6N3SQ15L" localSheetId="3" hidden="1">#REF!</definedName>
    <definedName name="BExO5A8PZD9EUHC5CMPU6N3SQ15L" localSheetId="1" hidden="1">#REF!</definedName>
    <definedName name="BExO5A8PZD9EUHC5CMPU6N3SQ15L" hidden="1">#REF!</definedName>
    <definedName name="BExO5XMAHL7CY3X0B1OPKZ28DCJ5" localSheetId="16" hidden="1">#REF!</definedName>
    <definedName name="BExO5XMAHL7CY3X0B1OPKZ28DCJ5" localSheetId="15" hidden="1">#REF!</definedName>
    <definedName name="BExO5XMAHL7CY3X0B1OPKZ28DCJ5" localSheetId="14" hidden="1">#REF!</definedName>
    <definedName name="BExO5XMAHL7CY3X0B1OPKZ28DCJ5" localSheetId="13" hidden="1">#REF!</definedName>
    <definedName name="BExO5XMAHL7CY3X0B1OPKZ28DCJ5" localSheetId="12" hidden="1">#REF!</definedName>
    <definedName name="BExO5XMAHL7CY3X0B1OPKZ28DCJ5" localSheetId="11" hidden="1">#REF!</definedName>
    <definedName name="BExO5XMAHL7CY3X0B1OPKZ28DCJ5" localSheetId="10" hidden="1">#REF!</definedName>
    <definedName name="BExO5XMAHL7CY3X0B1OPKZ28DCJ5" localSheetId="9" hidden="1">#REF!</definedName>
    <definedName name="BExO5XMAHL7CY3X0B1OPKZ28DCJ5" localSheetId="8" hidden="1">#REF!</definedName>
    <definedName name="BExO5XMAHL7CY3X0B1OPKZ28DCJ5" localSheetId="7" hidden="1">#REF!</definedName>
    <definedName name="BExO5XMAHL7CY3X0B1OPKZ28DCJ5" localSheetId="6" hidden="1">#REF!</definedName>
    <definedName name="BExO5XMAHL7CY3X0B1OPKZ28DCJ5" localSheetId="3" hidden="1">#REF!</definedName>
    <definedName name="BExO5XMAHL7CY3X0B1OPKZ28DCJ5" localSheetId="1" hidden="1">#REF!</definedName>
    <definedName name="BExO5XMAHL7CY3X0B1OPKZ28DCJ5" hidden="1">#REF!</definedName>
    <definedName name="BExO66LZJKY4PTQVREELI6POS4AY" localSheetId="16" hidden="1">#REF!</definedName>
    <definedName name="BExO66LZJKY4PTQVREELI6POS4AY" localSheetId="15" hidden="1">#REF!</definedName>
    <definedName name="BExO66LZJKY4PTQVREELI6POS4AY" localSheetId="14" hidden="1">#REF!</definedName>
    <definedName name="BExO66LZJKY4PTQVREELI6POS4AY" localSheetId="13" hidden="1">#REF!</definedName>
    <definedName name="BExO66LZJKY4PTQVREELI6POS4AY" localSheetId="12" hidden="1">#REF!</definedName>
    <definedName name="BExO66LZJKY4PTQVREELI6POS4AY" localSheetId="11" hidden="1">#REF!</definedName>
    <definedName name="BExO66LZJKY4PTQVREELI6POS4AY" localSheetId="10" hidden="1">#REF!</definedName>
    <definedName name="BExO66LZJKY4PTQVREELI6POS4AY" localSheetId="9" hidden="1">#REF!</definedName>
    <definedName name="BExO66LZJKY4PTQVREELI6POS4AY" localSheetId="8" hidden="1">#REF!</definedName>
    <definedName name="BExO66LZJKY4PTQVREELI6POS4AY" localSheetId="7" hidden="1">#REF!</definedName>
    <definedName name="BExO66LZJKY4PTQVREELI6POS4AY" localSheetId="6" hidden="1">#REF!</definedName>
    <definedName name="BExO66LZJKY4PTQVREELI6POS4AY" localSheetId="3" hidden="1">#REF!</definedName>
    <definedName name="BExO66LZJKY4PTQVREELI6POS4AY" localSheetId="1" hidden="1">#REF!</definedName>
    <definedName name="BExO66LZJKY4PTQVREELI6POS4AY" hidden="1">#REF!</definedName>
    <definedName name="BExO6LLHCYTF7CIVHKAO0NMET14Q" localSheetId="16" hidden="1">#REF!</definedName>
    <definedName name="BExO6LLHCYTF7CIVHKAO0NMET14Q" localSheetId="15" hidden="1">#REF!</definedName>
    <definedName name="BExO6LLHCYTF7CIVHKAO0NMET14Q" localSheetId="14" hidden="1">#REF!</definedName>
    <definedName name="BExO6LLHCYTF7CIVHKAO0NMET14Q" localSheetId="13" hidden="1">#REF!</definedName>
    <definedName name="BExO6LLHCYTF7CIVHKAO0NMET14Q" localSheetId="12" hidden="1">#REF!</definedName>
    <definedName name="BExO6LLHCYTF7CIVHKAO0NMET14Q" localSheetId="11" hidden="1">#REF!</definedName>
    <definedName name="BExO6LLHCYTF7CIVHKAO0NMET14Q" localSheetId="10" hidden="1">#REF!</definedName>
    <definedName name="BExO6LLHCYTF7CIVHKAO0NMET14Q" localSheetId="9" hidden="1">#REF!</definedName>
    <definedName name="BExO6LLHCYTF7CIVHKAO0NMET14Q" localSheetId="8" hidden="1">#REF!</definedName>
    <definedName name="BExO6LLHCYTF7CIVHKAO0NMET14Q" localSheetId="7" hidden="1">#REF!</definedName>
    <definedName name="BExO6LLHCYTF7CIVHKAO0NMET14Q" localSheetId="6" hidden="1">#REF!</definedName>
    <definedName name="BExO6LLHCYTF7CIVHKAO0NMET14Q" localSheetId="3" hidden="1">#REF!</definedName>
    <definedName name="BExO6LLHCYTF7CIVHKAO0NMET14Q" localSheetId="1" hidden="1">#REF!</definedName>
    <definedName name="BExO6LLHCYTF7CIVHKAO0NMET14Q" hidden="1">#REF!</definedName>
    <definedName name="BExO6NOZIPWELHV0XX25APL9UNOP" localSheetId="16" hidden="1">#REF!</definedName>
    <definedName name="BExO6NOZIPWELHV0XX25APL9UNOP" localSheetId="15" hidden="1">#REF!</definedName>
    <definedName name="BExO6NOZIPWELHV0XX25APL9UNOP" localSheetId="14" hidden="1">#REF!</definedName>
    <definedName name="BExO6NOZIPWELHV0XX25APL9UNOP" localSheetId="13" hidden="1">#REF!</definedName>
    <definedName name="BExO6NOZIPWELHV0XX25APL9UNOP" localSheetId="12" hidden="1">#REF!</definedName>
    <definedName name="BExO6NOZIPWELHV0XX25APL9UNOP" localSheetId="11" hidden="1">#REF!</definedName>
    <definedName name="BExO6NOZIPWELHV0XX25APL9UNOP" localSheetId="10" hidden="1">#REF!</definedName>
    <definedName name="BExO6NOZIPWELHV0XX25APL9UNOP" localSheetId="9" hidden="1">#REF!</definedName>
    <definedName name="BExO6NOZIPWELHV0XX25APL9UNOP" localSheetId="8" hidden="1">#REF!</definedName>
    <definedName name="BExO6NOZIPWELHV0XX25APL9UNOP" localSheetId="7" hidden="1">#REF!</definedName>
    <definedName name="BExO6NOZIPWELHV0XX25APL9UNOP" localSheetId="6" hidden="1">#REF!</definedName>
    <definedName name="BExO6NOZIPWELHV0XX25APL9UNOP" localSheetId="3" hidden="1">#REF!</definedName>
    <definedName name="BExO6NOZIPWELHV0XX25APL9UNOP" localSheetId="1" hidden="1">#REF!</definedName>
    <definedName name="BExO6NOZIPWELHV0XX25APL9UNOP" hidden="1">#REF!</definedName>
    <definedName name="BExO71MMHEBC11LG4HXDEQNHOII2" localSheetId="16" hidden="1">#REF!</definedName>
    <definedName name="BExO71MMHEBC11LG4HXDEQNHOII2" localSheetId="15" hidden="1">#REF!</definedName>
    <definedName name="BExO71MMHEBC11LG4HXDEQNHOII2" localSheetId="14" hidden="1">#REF!</definedName>
    <definedName name="BExO71MMHEBC11LG4HXDEQNHOII2" localSheetId="13" hidden="1">#REF!</definedName>
    <definedName name="BExO71MMHEBC11LG4HXDEQNHOII2" localSheetId="12" hidden="1">#REF!</definedName>
    <definedName name="BExO71MMHEBC11LG4HXDEQNHOII2" localSheetId="11" hidden="1">#REF!</definedName>
    <definedName name="BExO71MMHEBC11LG4HXDEQNHOII2" localSheetId="10" hidden="1">#REF!</definedName>
    <definedName name="BExO71MMHEBC11LG4HXDEQNHOII2" localSheetId="9" hidden="1">#REF!</definedName>
    <definedName name="BExO71MMHEBC11LG4HXDEQNHOII2" localSheetId="8" hidden="1">#REF!</definedName>
    <definedName name="BExO71MMHEBC11LG4HXDEQNHOII2" localSheetId="7" hidden="1">#REF!</definedName>
    <definedName name="BExO71MMHEBC11LG4HXDEQNHOII2" localSheetId="6" hidden="1">#REF!</definedName>
    <definedName name="BExO71MMHEBC11LG4HXDEQNHOII2" localSheetId="3" hidden="1">#REF!</definedName>
    <definedName name="BExO71MMHEBC11LG4HXDEQNHOII2" localSheetId="1" hidden="1">#REF!</definedName>
    <definedName name="BExO71MMHEBC11LG4HXDEQNHOII2" hidden="1">#REF!</definedName>
    <definedName name="BExO71S28H4XYOYYLAXOO93QV4TF" localSheetId="16" hidden="1">#REF!</definedName>
    <definedName name="BExO71S28H4XYOYYLAXOO93QV4TF" localSheetId="15" hidden="1">#REF!</definedName>
    <definedName name="BExO71S28H4XYOYYLAXOO93QV4TF" localSheetId="14" hidden="1">#REF!</definedName>
    <definedName name="BExO71S28H4XYOYYLAXOO93QV4TF" localSheetId="13" hidden="1">#REF!</definedName>
    <definedName name="BExO71S28H4XYOYYLAXOO93QV4TF" localSheetId="12" hidden="1">#REF!</definedName>
    <definedName name="BExO71S28H4XYOYYLAXOO93QV4TF" localSheetId="11" hidden="1">#REF!</definedName>
    <definedName name="BExO71S28H4XYOYYLAXOO93QV4TF" localSheetId="10" hidden="1">#REF!</definedName>
    <definedName name="BExO71S28H4XYOYYLAXOO93QV4TF" localSheetId="9" hidden="1">#REF!</definedName>
    <definedName name="BExO71S28H4XYOYYLAXOO93QV4TF" localSheetId="8" hidden="1">#REF!</definedName>
    <definedName name="BExO71S28H4XYOYYLAXOO93QV4TF" localSheetId="7" hidden="1">#REF!</definedName>
    <definedName name="BExO71S28H4XYOYYLAXOO93QV4TF" localSheetId="6" hidden="1">#REF!</definedName>
    <definedName name="BExO71S28H4XYOYYLAXOO93QV4TF" localSheetId="3" hidden="1">#REF!</definedName>
    <definedName name="BExO71S28H4XYOYYLAXOO93QV4TF" localSheetId="1" hidden="1">#REF!</definedName>
    <definedName name="BExO71S28H4XYOYYLAXOO93QV4TF" hidden="1">#REF!</definedName>
    <definedName name="BExO7BIP1737MIY7S6K4XYMTIO95" localSheetId="16" hidden="1">#REF!</definedName>
    <definedName name="BExO7BIP1737MIY7S6K4XYMTIO95" localSheetId="15" hidden="1">#REF!</definedName>
    <definedName name="BExO7BIP1737MIY7S6K4XYMTIO95" localSheetId="14" hidden="1">#REF!</definedName>
    <definedName name="BExO7BIP1737MIY7S6K4XYMTIO95" localSheetId="13" hidden="1">#REF!</definedName>
    <definedName name="BExO7BIP1737MIY7S6K4XYMTIO95" localSheetId="12" hidden="1">#REF!</definedName>
    <definedName name="BExO7BIP1737MIY7S6K4XYMTIO95" localSheetId="11" hidden="1">#REF!</definedName>
    <definedName name="BExO7BIP1737MIY7S6K4XYMTIO95" localSheetId="10" hidden="1">#REF!</definedName>
    <definedName name="BExO7BIP1737MIY7S6K4XYMTIO95" localSheetId="9" hidden="1">#REF!</definedName>
    <definedName name="BExO7BIP1737MIY7S6K4XYMTIO95" localSheetId="8" hidden="1">#REF!</definedName>
    <definedName name="BExO7BIP1737MIY7S6K4XYMTIO95" localSheetId="7" hidden="1">#REF!</definedName>
    <definedName name="BExO7BIP1737MIY7S6K4XYMTIO95" localSheetId="6" hidden="1">#REF!</definedName>
    <definedName name="BExO7BIP1737MIY7S6K4XYMTIO95" localSheetId="3" hidden="1">#REF!</definedName>
    <definedName name="BExO7BIP1737MIY7S6K4XYMTIO95" localSheetId="1" hidden="1">#REF!</definedName>
    <definedName name="BExO7BIP1737MIY7S6K4XYMTIO95" hidden="1">#REF!</definedName>
    <definedName name="BExO7OUQS3XTUQ2LDKGQ8AAQ3OJJ" localSheetId="16" hidden="1">#REF!</definedName>
    <definedName name="BExO7OUQS3XTUQ2LDKGQ8AAQ3OJJ" localSheetId="15" hidden="1">#REF!</definedName>
    <definedName name="BExO7OUQS3XTUQ2LDKGQ8AAQ3OJJ" localSheetId="14" hidden="1">#REF!</definedName>
    <definedName name="BExO7OUQS3XTUQ2LDKGQ8AAQ3OJJ" localSheetId="13" hidden="1">#REF!</definedName>
    <definedName name="BExO7OUQS3XTUQ2LDKGQ8AAQ3OJJ" localSheetId="12" hidden="1">#REF!</definedName>
    <definedName name="BExO7OUQS3XTUQ2LDKGQ8AAQ3OJJ" localSheetId="11" hidden="1">#REF!</definedName>
    <definedName name="BExO7OUQS3XTUQ2LDKGQ8AAQ3OJJ" localSheetId="10" hidden="1">#REF!</definedName>
    <definedName name="BExO7OUQS3XTUQ2LDKGQ8AAQ3OJJ" localSheetId="9" hidden="1">#REF!</definedName>
    <definedName name="BExO7OUQS3XTUQ2LDKGQ8AAQ3OJJ" localSheetId="8" hidden="1">#REF!</definedName>
    <definedName name="BExO7OUQS3XTUQ2LDKGQ8AAQ3OJJ" localSheetId="7" hidden="1">#REF!</definedName>
    <definedName name="BExO7OUQS3XTUQ2LDKGQ8AAQ3OJJ" localSheetId="6" hidden="1">#REF!</definedName>
    <definedName name="BExO7OUQS3XTUQ2LDKGQ8AAQ3OJJ" localSheetId="3" hidden="1">#REF!</definedName>
    <definedName name="BExO7OUQS3XTUQ2LDKGQ8AAQ3OJJ" localSheetId="1" hidden="1">#REF!</definedName>
    <definedName name="BExO7OUQS3XTUQ2LDKGQ8AAQ3OJJ" hidden="1">#REF!</definedName>
    <definedName name="BExO85HMYXZJ7SONWBKKIAXMCI3C" localSheetId="16" hidden="1">#REF!</definedName>
    <definedName name="BExO85HMYXZJ7SONWBKKIAXMCI3C" localSheetId="15" hidden="1">#REF!</definedName>
    <definedName name="BExO85HMYXZJ7SONWBKKIAXMCI3C" localSheetId="14" hidden="1">#REF!</definedName>
    <definedName name="BExO85HMYXZJ7SONWBKKIAXMCI3C" localSheetId="13" hidden="1">#REF!</definedName>
    <definedName name="BExO85HMYXZJ7SONWBKKIAXMCI3C" localSheetId="12" hidden="1">#REF!</definedName>
    <definedName name="BExO85HMYXZJ7SONWBKKIAXMCI3C" localSheetId="11" hidden="1">#REF!</definedName>
    <definedName name="BExO85HMYXZJ7SONWBKKIAXMCI3C" localSheetId="10" hidden="1">#REF!</definedName>
    <definedName name="BExO85HMYXZJ7SONWBKKIAXMCI3C" localSheetId="9" hidden="1">#REF!</definedName>
    <definedName name="BExO85HMYXZJ7SONWBKKIAXMCI3C" localSheetId="8" hidden="1">#REF!</definedName>
    <definedName name="BExO85HMYXZJ7SONWBKKIAXMCI3C" localSheetId="7" hidden="1">#REF!</definedName>
    <definedName name="BExO85HMYXZJ7SONWBKKIAXMCI3C" localSheetId="6" hidden="1">#REF!</definedName>
    <definedName name="BExO85HMYXZJ7SONWBKKIAXMCI3C" localSheetId="3" hidden="1">#REF!</definedName>
    <definedName name="BExO85HMYXZJ7SONWBKKIAXMCI3C" localSheetId="1" hidden="1">#REF!</definedName>
    <definedName name="BExO85HMYXZJ7SONWBKKIAXMCI3C" hidden="1">#REF!</definedName>
    <definedName name="BExO863922O4PBGQMUNEQKGN3K96" localSheetId="16" hidden="1">#REF!</definedName>
    <definedName name="BExO863922O4PBGQMUNEQKGN3K96" localSheetId="15" hidden="1">#REF!</definedName>
    <definedName name="BExO863922O4PBGQMUNEQKGN3K96" localSheetId="14" hidden="1">#REF!</definedName>
    <definedName name="BExO863922O4PBGQMUNEQKGN3K96" localSheetId="13" hidden="1">#REF!</definedName>
    <definedName name="BExO863922O4PBGQMUNEQKGN3K96" localSheetId="12" hidden="1">#REF!</definedName>
    <definedName name="BExO863922O4PBGQMUNEQKGN3K96" localSheetId="11" hidden="1">#REF!</definedName>
    <definedName name="BExO863922O4PBGQMUNEQKGN3K96" localSheetId="10" hidden="1">#REF!</definedName>
    <definedName name="BExO863922O4PBGQMUNEQKGN3K96" localSheetId="9" hidden="1">#REF!</definedName>
    <definedName name="BExO863922O4PBGQMUNEQKGN3K96" localSheetId="8" hidden="1">#REF!</definedName>
    <definedName name="BExO863922O4PBGQMUNEQKGN3K96" localSheetId="7" hidden="1">#REF!</definedName>
    <definedName name="BExO863922O4PBGQMUNEQKGN3K96" localSheetId="6" hidden="1">#REF!</definedName>
    <definedName name="BExO863922O4PBGQMUNEQKGN3K96" localSheetId="3" hidden="1">#REF!</definedName>
    <definedName name="BExO863922O4PBGQMUNEQKGN3K96" localSheetId="1" hidden="1">#REF!</definedName>
    <definedName name="BExO863922O4PBGQMUNEQKGN3K96" hidden="1">#REF!</definedName>
    <definedName name="BExO89ZIOXN0HOKHY24F7HDZ87UT" localSheetId="16" hidden="1">#REF!</definedName>
    <definedName name="BExO89ZIOXN0HOKHY24F7HDZ87UT" localSheetId="15" hidden="1">#REF!</definedName>
    <definedName name="BExO89ZIOXN0HOKHY24F7HDZ87UT" localSheetId="14" hidden="1">#REF!</definedName>
    <definedName name="BExO89ZIOXN0HOKHY24F7HDZ87UT" localSheetId="13" hidden="1">#REF!</definedName>
    <definedName name="BExO89ZIOXN0HOKHY24F7HDZ87UT" localSheetId="12" hidden="1">#REF!</definedName>
    <definedName name="BExO89ZIOXN0HOKHY24F7HDZ87UT" localSheetId="11" hidden="1">#REF!</definedName>
    <definedName name="BExO89ZIOXN0HOKHY24F7HDZ87UT" localSheetId="10" hidden="1">#REF!</definedName>
    <definedName name="BExO89ZIOXN0HOKHY24F7HDZ87UT" localSheetId="9" hidden="1">#REF!</definedName>
    <definedName name="BExO89ZIOXN0HOKHY24F7HDZ87UT" localSheetId="8" hidden="1">#REF!</definedName>
    <definedName name="BExO89ZIOXN0HOKHY24F7HDZ87UT" localSheetId="7" hidden="1">#REF!</definedName>
    <definedName name="BExO89ZIOXN0HOKHY24F7HDZ87UT" localSheetId="6" hidden="1">#REF!</definedName>
    <definedName name="BExO89ZIOXN0HOKHY24F7HDZ87UT" localSheetId="3" hidden="1">#REF!</definedName>
    <definedName name="BExO89ZIOXN0HOKHY24F7HDZ87UT" localSheetId="1" hidden="1">#REF!</definedName>
    <definedName name="BExO89ZIOXN0HOKHY24F7HDZ87UT" hidden="1">#REF!</definedName>
    <definedName name="BExO8A4SWOKD9WI5E6DITCL3LZZC" localSheetId="16" hidden="1">#REF!</definedName>
    <definedName name="BExO8A4SWOKD9WI5E6DITCL3LZZC" localSheetId="15" hidden="1">#REF!</definedName>
    <definedName name="BExO8A4SWOKD9WI5E6DITCL3LZZC" localSheetId="14" hidden="1">#REF!</definedName>
    <definedName name="BExO8A4SWOKD9WI5E6DITCL3LZZC" localSheetId="13" hidden="1">#REF!</definedName>
    <definedName name="BExO8A4SWOKD9WI5E6DITCL3LZZC" localSheetId="12" hidden="1">#REF!</definedName>
    <definedName name="BExO8A4SWOKD9WI5E6DITCL3LZZC" localSheetId="11" hidden="1">#REF!</definedName>
    <definedName name="BExO8A4SWOKD9WI5E6DITCL3LZZC" localSheetId="10" hidden="1">#REF!</definedName>
    <definedName name="BExO8A4SWOKD9WI5E6DITCL3LZZC" localSheetId="9" hidden="1">#REF!</definedName>
    <definedName name="BExO8A4SWOKD9WI5E6DITCL3LZZC" localSheetId="8" hidden="1">#REF!</definedName>
    <definedName name="BExO8A4SWOKD9WI5E6DITCL3LZZC" localSheetId="7" hidden="1">#REF!</definedName>
    <definedName name="BExO8A4SWOKD9WI5E6DITCL3LZZC" localSheetId="6" hidden="1">#REF!</definedName>
    <definedName name="BExO8A4SWOKD9WI5E6DITCL3LZZC" localSheetId="3" hidden="1">#REF!</definedName>
    <definedName name="BExO8A4SWOKD9WI5E6DITCL3LZZC" localSheetId="1" hidden="1">#REF!</definedName>
    <definedName name="BExO8A4SWOKD9WI5E6DITCL3LZZC" hidden="1">#REF!</definedName>
    <definedName name="BExO8CDTBCABLEUD6PE2UM2EZ6C4" localSheetId="16" hidden="1">#REF!</definedName>
    <definedName name="BExO8CDTBCABLEUD6PE2UM2EZ6C4" localSheetId="15" hidden="1">#REF!</definedName>
    <definedName name="BExO8CDTBCABLEUD6PE2UM2EZ6C4" localSheetId="14" hidden="1">#REF!</definedName>
    <definedName name="BExO8CDTBCABLEUD6PE2UM2EZ6C4" localSheetId="13" hidden="1">#REF!</definedName>
    <definedName name="BExO8CDTBCABLEUD6PE2UM2EZ6C4" localSheetId="12" hidden="1">#REF!</definedName>
    <definedName name="BExO8CDTBCABLEUD6PE2UM2EZ6C4" localSheetId="11" hidden="1">#REF!</definedName>
    <definedName name="BExO8CDTBCABLEUD6PE2UM2EZ6C4" localSheetId="10" hidden="1">#REF!</definedName>
    <definedName name="BExO8CDTBCABLEUD6PE2UM2EZ6C4" localSheetId="9" hidden="1">#REF!</definedName>
    <definedName name="BExO8CDTBCABLEUD6PE2UM2EZ6C4" localSheetId="8" hidden="1">#REF!</definedName>
    <definedName name="BExO8CDTBCABLEUD6PE2UM2EZ6C4" localSheetId="7" hidden="1">#REF!</definedName>
    <definedName name="BExO8CDTBCABLEUD6PE2UM2EZ6C4" localSheetId="6" hidden="1">#REF!</definedName>
    <definedName name="BExO8CDTBCABLEUD6PE2UM2EZ6C4" localSheetId="3" hidden="1">#REF!</definedName>
    <definedName name="BExO8CDTBCABLEUD6PE2UM2EZ6C4" localSheetId="1" hidden="1">#REF!</definedName>
    <definedName name="BExO8CDTBCABLEUD6PE2UM2EZ6C4" hidden="1">#REF!</definedName>
    <definedName name="BExO8UTAGQWDBQZEEF4HUNMLQCVU" localSheetId="16" hidden="1">#REF!</definedName>
    <definedName name="BExO8UTAGQWDBQZEEF4HUNMLQCVU" localSheetId="15" hidden="1">#REF!</definedName>
    <definedName name="BExO8UTAGQWDBQZEEF4HUNMLQCVU" localSheetId="14" hidden="1">#REF!</definedName>
    <definedName name="BExO8UTAGQWDBQZEEF4HUNMLQCVU" localSheetId="13" hidden="1">#REF!</definedName>
    <definedName name="BExO8UTAGQWDBQZEEF4HUNMLQCVU" localSheetId="12" hidden="1">#REF!</definedName>
    <definedName name="BExO8UTAGQWDBQZEEF4HUNMLQCVU" localSheetId="11" hidden="1">#REF!</definedName>
    <definedName name="BExO8UTAGQWDBQZEEF4HUNMLQCVU" localSheetId="10" hidden="1">#REF!</definedName>
    <definedName name="BExO8UTAGQWDBQZEEF4HUNMLQCVU" localSheetId="9" hidden="1">#REF!</definedName>
    <definedName name="BExO8UTAGQWDBQZEEF4HUNMLQCVU" localSheetId="8" hidden="1">#REF!</definedName>
    <definedName name="BExO8UTAGQWDBQZEEF4HUNMLQCVU" localSheetId="7" hidden="1">#REF!</definedName>
    <definedName name="BExO8UTAGQWDBQZEEF4HUNMLQCVU" localSheetId="6" hidden="1">#REF!</definedName>
    <definedName name="BExO8UTAGQWDBQZEEF4HUNMLQCVU" localSheetId="3" hidden="1">#REF!</definedName>
    <definedName name="BExO8UTAGQWDBQZEEF4HUNMLQCVU" localSheetId="1" hidden="1">#REF!</definedName>
    <definedName name="BExO8UTAGQWDBQZEEF4HUNMLQCVU" hidden="1">#REF!</definedName>
    <definedName name="BExO937E20IHMGQOZMECL3VZC7OX" localSheetId="16" hidden="1">#REF!</definedName>
    <definedName name="BExO937E20IHMGQOZMECL3VZC7OX" localSheetId="15" hidden="1">#REF!</definedName>
    <definedName name="BExO937E20IHMGQOZMECL3VZC7OX" localSheetId="14" hidden="1">#REF!</definedName>
    <definedName name="BExO937E20IHMGQOZMECL3VZC7OX" localSheetId="13" hidden="1">#REF!</definedName>
    <definedName name="BExO937E20IHMGQOZMECL3VZC7OX" localSheetId="12" hidden="1">#REF!</definedName>
    <definedName name="BExO937E20IHMGQOZMECL3VZC7OX" localSheetId="11" hidden="1">#REF!</definedName>
    <definedName name="BExO937E20IHMGQOZMECL3VZC7OX" localSheetId="10" hidden="1">#REF!</definedName>
    <definedName name="BExO937E20IHMGQOZMECL3VZC7OX" localSheetId="9" hidden="1">#REF!</definedName>
    <definedName name="BExO937E20IHMGQOZMECL3VZC7OX" localSheetId="8" hidden="1">#REF!</definedName>
    <definedName name="BExO937E20IHMGQOZMECL3VZC7OX" localSheetId="7" hidden="1">#REF!</definedName>
    <definedName name="BExO937E20IHMGQOZMECL3VZC7OX" localSheetId="6" hidden="1">#REF!</definedName>
    <definedName name="BExO937E20IHMGQOZMECL3VZC7OX" localSheetId="3" hidden="1">#REF!</definedName>
    <definedName name="BExO937E20IHMGQOZMECL3VZC7OX" localSheetId="1" hidden="1">#REF!</definedName>
    <definedName name="BExO937E20IHMGQOZMECL3VZC7OX" hidden="1">#REF!</definedName>
    <definedName name="BExO94UTJKQQ7TJTTJRTSR70YVJC" localSheetId="16" hidden="1">#REF!</definedName>
    <definedName name="BExO94UTJKQQ7TJTTJRTSR70YVJC" localSheetId="15" hidden="1">#REF!</definedName>
    <definedName name="BExO94UTJKQQ7TJTTJRTSR70YVJC" localSheetId="14" hidden="1">#REF!</definedName>
    <definedName name="BExO94UTJKQQ7TJTTJRTSR70YVJC" localSheetId="13" hidden="1">#REF!</definedName>
    <definedName name="BExO94UTJKQQ7TJTTJRTSR70YVJC" localSheetId="12" hidden="1">#REF!</definedName>
    <definedName name="BExO94UTJKQQ7TJTTJRTSR70YVJC" localSheetId="11" hidden="1">#REF!</definedName>
    <definedName name="BExO94UTJKQQ7TJTTJRTSR70YVJC" localSheetId="10" hidden="1">#REF!</definedName>
    <definedName name="BExO94UTJKQQ7TJTTJRTSR70YVJC" localSheetId="9" hidden="1">#REF!</definedName>
    <definedName name="BExO94UTJKQQ7TJTTJRTSR70YVJC" localSheetId="8" hidden="1">#REF!</definedName>
    <definedName name="BExO94UTJKQQ7TJTTJRTSR70YVJC" localSheetId="7" hidden="1">#REF!</definedName>
    <definedName name="BExO94UTJKQQ7TJTTJRTSR70YVJC" localSheetId="6" hidden="1">#REF!</definedName>
    <definedName name="BExO94UTJKQQ7TJTTJRTSR70YVJC" localSheetId="3" hidden="1">#REF!</definedName>
    <definedName name="BExO94UTJKQQ7TJTTJRTSR70YVJC" localSheetId="1" hidden="1">#REF!</definedName>
    <definedName name="BExO94UTJKQQ7TJTTJRTSR70YVJC" hidden="1">#REF!</definedName>
    <definedName name="BExO9EALFB2R8VULHML1AVRPHME0" localSheetId="16" hidden="1">#REF!</definedName>
    <definedName name="BExO9EALFB2R8VULHML1AVRPHME0" localSheetId="15" hidden="1">#REF!</definedName>
    <definedName name="BExO9EALFB2R8VULHML1AVRPHME0" localSheetId="14" hidden="1">#REF!</definedName>
    <definedName name="BExO9EALFB2R8VULHML1AVRPHME0" localSheetId="13" hidden="1">#REF!</definedName>
    <definedName name="BExO9EALFB2R8VULHML1AVRPHME0" localSheetId="12" hidden="1">#REF!</definedName>
    <definedName name="BExO9EALFB2R8VULHML1AVRPHME0" localSheetId="11" hidden="1">#REF!</definedName>
    <definedName name="BExO9EALFB2R8VULHML1AVRPHME0" localSheetId="10" hidden="1">#REF!</definedName>
    <definedName name="BExO9EALFB2R8VULHML1AVRPHME0" localSheetId="9" hidden="1">#REF!</definedName>
    <definedName name="BExO9EALFB2R8VULHML1AVRPHME0" localSheetId="8" hidden="1">#REF!</definedName>
    <definedName name="BExO9EALFB2R8VULHML1AVRPHME0" localSheetId="7" hidden="1">#REF!</definedName>
    <definedName name="BExO9EALFB2R8VULHML1AVRPHME0" localSheetId="6" hidden="1">#REF!</definedName>
    <definedName name="BExO9EALFB2R8VULHML1AVRPHME0" localSheetId="3" hidden="1">#REF!</definedName>
    <definedName name="BExO9EALFB2R8VULHML1AVRPHME0" localSheetId="1" hidden="1">#REF!</definedName>
    <definedName name="BExO9EALFB2R8VULHML1AVRPHME0" hidden="1">#REF!</definedName>
    <definedName name="BExO9J3A438976RXIUX5U9SU5T55" localSheetId="16" hidden="1">#REF!</definedName>
    <definedName name="BExO9J3A438976RXIUX5U9SU5T55" localSheetId="15" hidden="1">#REF!</definedName>
    <definedName name="BExO9J3A438976RXIUX5U9SU5T55" localSheetId="14" hidden="1">#REF!</definedName>
    <definedName name="BExO9J3A438976RXIUX5U9SU5T55" localSheetId="13" hidden="1">#REF!</definedName>
    <definedName name="BExO9J3A438976RXIUX5U9SU5T55" localSheetId="12" hidden="1">#REF!</definedName>
    <definedName name="BExO9J3A438976RXIUX5U9SU5T55" localSheetId="11" hidden="1">#REF!</definedName>
    <definedName name="BExO9J3A438976RXIUX5U9SU5T55" localSheetId="10" hidden="1">#REF!</definedName>
    <definedName name="BExO9J3A438976RXIUX5U9SU5T55" localSheetId="9" hidden="1">#REF!</definedName>
    <definedName name="BExO9J3A438976RXIUX5U9SU5T55" localSheetId="8" hidden="1">#REF!</definedName>
    <definedName name="BExO9J3A438976RXIUX5U9SU5T55" localSheetId="7" hidden="1">#REF!</definedName>
    <definedName name="BExO9J3A438976RXIUX5U9SU5T55" localSheetId="6" hidden="1">#REF!</definedName>
    <definedName name="BExO9J3A438976RXIUX5U9SU5T55" localSheetId="3" hidden="1">#REF!</definedName>
    <definedName name="BExO9J3A438976RXIUX5U9SU5T55" localSheetId="1" hidden="1">#REF!</definedName>
    <definedName name="BExO9J3A438976RXIUX5U9SU5T55" hidden="1">#REF!</definedName>
    <definedName name="BExO9RS5RXFJ1911HL3CCK6M74EP" localSheetId="16" hidden="1">#REF!</definedName>
    <definedName name="BExO9RS5RXFJ1911HL3CCK6M74EP" localSheetId="15" hidden="1">#REF!</definedName>
    <definedName name="BExO9RS5RXFJ1911HL3CCK6M74EP" localSheetId="14" hidden="1">#REF!</definedName>
    <definedName name="BExO9RS5RXFJ1911HL3CCK6M74EP" localSheetId="13" hidden="1">#REF!</definedName>
    <definedName name="BExO9RS5RXFJ1911HL3CCK6M74EP" localSheetId="12" hidden="1">#REF!</definedName>
    <definedName name="BExO9RS5RXFJ1911HL3CCK6M74EP" localSheetId="11" hidden="1">#REF!</definedName>
    <definedName name="BExO9RS5RXFJ1911HL3CCK6M74EP" localSheetId="10" hidden="1">#REF!</definedName>
    <definedName name="BExO9RS5RXFJ1911HL3CCK6M74EP" localSheetId="9" hidden="1">#REF!</definedName>
    <definedName name="BExO9RS5RXFJ1911HL3CCK6M74EP" localSheetId="8" hidden="1">#REF!</definedName>
    <definedName name="BExO9RS5RXFJ1911HL3CCK6M74EP" localSheetId="7" hidden="1">#REF!</definedName>
    <definedName name="BExO9RS5RXFJ1911HL3CCK6M74EP" localSheetId="6" hidden="1">#REF!</definedName>
    <definedName name="BExO9RS5RXFJ1911HL3CCK6M74EP" localSheetId="3" hidden="1">#REF!</definedName>
    <definedName name="BExO9RS5RXFJ1911HL3CCK6M74EP" localSheetId="1" hidden="1">#REF!</definedName>
    <definedName name="BExO9RS5RXFJ1911HL3CCK6M74EP" hidden="1">#REF!</definedName>
    <definedName name="BExO9SDRI1M6KMHXSG3AE5L0F2U3" localSheetId="16" hidden="1">#REF!</definedName>
    <definedName name="BExO9SDRI1M6KMHXSG3AE5L0F2U3" localSheetId="15" hidden="1">#REF!</definedName>
    <definedName name="BExO9SDRI1M6KMHXSG3AE5L0F2U3" localSheetId="14" hidden="1">#REF!</definedName>
    <definedName name="BExO9SDRI1M6KMHXSG3AE5L0F2U3" localSheetId="13" hidden="1">#REF!</definedName>
    <definedName name="BExO9SDRI1M6KMHXSG3AE5L0F2U3" localSheetId="12" hidden="1">#REF!</definedName>
    <definedName name="BExO9SDRI1M6KMHXSG3AE5L0F2U3" localSheetId="11" hidden="1">#REF!</definedName>
    <definedName name="BExO9SDRI1M6KMHXSG3AE5L0F2U3" localSheetId="10" hidden="1">#REF!</definedName>
    <definedName name="BExO9SDRI1M6KMHXSG3AE5L0F2U3" localSheetId="9" hidden="1">#REF!</definedName>
    <definedName name="BExO9SDRI1M6KMHXSG3AE5L0F2U3" localSheetId="8" hidden="1">#REF!</definedName>
    <definedName name="BExO9SDRI1M6KMHXSG3AE5L0F2U3" localSheetId="7" hidden="1">#REF!</definedName>
    <definedName name="BExO9SDRI1M6KMHXSG3AE5L0F2U3" localSheetId="6" hidden="1">#REF!</definedName>
    <definedName name="BExO9SDRI1M6KMHXSG3AE5L0F2U3" localSheetId="3" hidden="1">#REF!</definedName>
    <definedName name="BExO9SDRI1M6KMHXSG3AE5L0F2U3" localSheetId="1" hidden="1">#REF!</definedName>
    <definedName name="BExO9SDRI1M6KMHXSG3AE5L0F2U3" hidden="1">#REF!</definedName>
    <definedName name="BExO9US253B9UNAYT7DWLMK2BO44" localSheetId="16" hidden="1">#REF!</definedName>
    <definedName name="BExO9US253B9UNAYT7DWLMK2BO44" localSheetId="15" hidden="1">#REF!</definedName>
    <definedName name="BExO9US253B9UNAYT7DWLMK2BO44" localSheetId="14" hidden="1">#REF!</definedName>
    <definedName name="BExO9US253B9UNAYT7DWLMK2BO44" localSheetId="13" hidden="1">#REF!</definedName>
    <definedName name="BExO9US253B9UNAYT7DWLMK2BO44" localSheetId="12" hidden="1">#REF!</definedName>
    <definedName name="BExO9US253B9UNAYT7DWLMK2BO44" localSheetId="11" hidden="1">#REF!</definedName>
    <definedName name="BExO9US253B9UNAYT7DWLMK2BO44" localSheetId="10" hidden="1">#REF!</definedName>
    <definedName name="BExO9US253B9UNAYT7DWLMK2BO44" localSheetId="9" hidden="1">#REF!</definedName>
    <definedName name="BExO9US253B9UNAYT7DWLMK2BO44" localSheetId="8" hidden="1">#REF!</definedName>
    <definedName name="BExO9US253B9UNAYT7DWLMK2BO44" localSheetId="7" hidden="1">#REF!</definedName>
    <definedName name="BExO9US253B9UNAYT7DWLMK2BO44" localSheetId="6" hidden="1">#REF!</definedName>
    <definedName name="BExO9US253B9UNAYT7DWLMK2BO44" localSheetId="3" hidden="1">#REF!</definedName>
    <definedName name="BExO9US253B9UNAYT7DWLMK2BO44" localSheetId="1" hidden="1">#REF!</definedName>
    <definedName name="BExO9US253B9UNAYT7DWLMK2BO44" hidden="1">#REF!</definedName>
    <definedName name="BExO9V2U2YXAY904GYYGU6TD8Y7M" localSheetId="16" hidden="1">#REF!</definedName>
    <definedName name="BExO9V2U2YXAY904GYYGU6TD8Y7M" localSheetId="15" hidden="1">#REF!</definedName>
    <definedName name="BExO9V2U2YXAY904GYYGU6TD8Y7M" localSheetId="14" hidden="1">#REF!</definedName>
    <definedName name="BExO9V2U2YXAY904GYYGU6TD8Y7M" localSheetId="13" hidden="1">#REF!</definedName>
    <definedName name="BExO9V2U2YXAY904GYYGU6TD8Y7M" localSheetId="12" hidden="1">#REF!</definedName>
    <definedName name="BExO9V2U2YXAY904GYYGU6TD8Y7M" localSheetId="11" hidden="1">#REF!</definedName>
    <definedName name="BExO9V2U2YXAY904GYYGU6TD8Y7M" localSheetId="10" hidden="1">#REF!</definedName>
    <definedName name="BExO9V2U2YXAY904GYYGU6TD8Y7M" localSheetId="9" hidden="1">#REF!</definedName>
    <definedName name="BExO9V2U2YXAY904GYYGU6TD8Y7M" localSheetId="8" hidden="1">#REF!</definedName>
    <definedName name="BExO9V2U2YXAY904GYYGU6TD8Y7M" localSheetId="7" hidden="1">#REF!</definedName>
    <definedName name="BExO9V2U2YXAY904GYYGU6TD8Y7M" localSheetId="6" hidden="1">#REF!</definedName>
    <definedName name="BExO9V2U2YXAY904GYYGU6TD8Y7M" localSheetId="3" hidden="1">#REF!</definedName>
    <definedName name="BExO9V2U2YXAY904GYYGU6TD8Y7M" localSheetId="1" hidden="1">#REF!</definedName>
    <definedName name="BExO9V2U2YXAY904GYYGU6TD8Y7M" hidden="1">#REF!</definedName>
    <definedName name="BExOAAIG18X4V98C7122L5F65P5C" localSheetId="16" hidden="1">#REF!</definedName>
    <definedName name="BExOAAIG18X4V98C7122L5F65P5C" localSheetId="15" hidden="1">#REF!</definedName>
    <definedName name="BExOAAIG18X4V98C7122L5F65P5C" localSheetId="14" hidden="1">#REF!</definedName>
    <definedName name="BExOAAIG18X4V98C7122L5F65P5C" localSheetId="13" hidden="1">#REF!</definedName>
    <definedName name="BExOAAIG18X4V98C7122L5F65P5C" localSheetId="12" hidden="1">#REF!</definedName>
    <definedName name="BExOAAIG18X4V98C7122L5F65P5C" localSheetId="11" hidden="1">#REF!</definedName>
    <definedName name="BExOAAIG18X4V98C7122L5F65P5C" localSheetId="10" hidden="1">#REF!</definedName>
    <definedName name="BExOAAIG18X4V98C7122L5F65P5C" localSheetId="9" hidden="1">#REF!</definedName>
    <definedName name="BExOAAIG18X4V98C7122L5F65P5C" localSheetId="8" hidden="1">#REF!</definedName>
    <definedName name="BExOAAIG18X4V98C7122L5F65P5C" localSheetId="7" hidden="1">#REF!</definedName>
    <definedName name="BExOAAIG18X4V98C7122L5F65P5C" localSheetId="6" hidden="1">#REF!</definedName>
    <definedName name="BExOAAIG18X4V98C7122L5F65P5C" localSheetId="3" hidden="1">#REF!</definedName>
    <definedName name="BExOAAIG18X4V98C7122L5F65P5C" localSheetId="1" hidden="1">#REF!</definedName>
    <definedName name="BExOAAIG18X4V98C7122L5F65P5C" hidden="1">#REF!</definedName>
    <definedName name="BExOAQ3GKCT7YZW1EMVU3EILSZL2" localSheetId="16" hidden="1">#REF!</definedName>
    <definedName name="BExOAQ3GKCT7YZW1EMVU3EILSZL2" localSheetId="15" hidden="1">#REF!</definedName>
    <definedName name="BExOAQ3GKCT7YZW1EMVU3EILSZL2" localSheetId="14" hidden="1">#REF!</definedName>
    <definedName name="BExOAQ3GKCT7YZW1EMVU3EILSZL2" localSheetId="13" hidden="1">#REF!</definedName>
    <definedName name="BExOAQ3GKCT7YZW1EMVU3EILSZL2" localSheetId="12" hidden="1">#REF!</definedName>
    <definedName name="BExOAQ3GKCT7YZW1EMVU3EILSZL2" localSheetId="11" hidden="1">#REF!</definedName>
    <definedName name="BExOAQ3GKCT7YZW1EMVU3EILSZL2" localSheetId="10" hidden="1">#REF!</definedName>
    <definedName name="BExOAQ3GKCT7YZW1EMVU3EILSZL2" localSheetId="9" hidden="1">#REF!</definedName>
    <definedName name="BExOAQ3GKCT7YZW1EMVU3EILSZL2" localSheetId="8" hidden="1">#REF!</definedName>
    <definedName name="BExOAQ3GKCT7YZW1EMVU3EILSZL2" localSheetId="7" hidden="1">#REF!</definedName>
    <definedName name="BExOAQ3GKCT7YZW1EMVU3EILSZL2" localSheetId="6" hidden="1">#REF!</definedName>
    <definedName name="BExOAQ3GKCT7YZW1EMVU3EILSZL2" localSheetId="3" hidden="1">#REF!</definedName>
    <definedName name="BExOAQ3GKCT7YZW1EMVU3EILSZL2" localSheetId="1" hidden="1">#REF!</definedName>
    <definedName name="BExOAQ3GKCT7YZW1EMVU3EILSZL2" hidden="1">#REF!</definedName>
    <definedName name="BExOATZQ6SF8DASYLBQ0Z6D2WPSC" localSheetId="16" hidden="1">#REF!</definedName>
    <definedName name="BExOATZQ6SF8DASYLBQ0Z6D2WPSC" localSheetId="15" hidden="1">#REF!</definedName>
    <definedName name="BExOATZQ6SF8DASYLBQ0Z6D2WPSC" localSheetId="14" hidden="1">#REF!</definedName>
    <definedName name="BExOATZQ6SF8DASYLBQ0Z6D2WPSC" localSheetId="13" hidden="1">#REF!</definedName>
    <definedName name="BExOATZQ6SF8DASYLBQ0Z6D2WPSC" localSheetId="12" hidden="1">#REF!</definedName>
    <definedName name="BExOATZQ6SF8DASYLBQ0Z6D2WPSC" localSheetId="11" hidden="1">#REF!</definedName>
    <definedName name="BExOATZQ6SF8DASYLBQ0Z6D2WPSC" localSheetId="10" hidden="1">#REF!</definedName>
    <definedName name="BExOATZQ6SF8DASYLBQ0Z6D2WPSC" localSheetId="9" hidden="1">#REF!</definedName>
    <definedName name="BExOATZQ6SF8DASYLBQ0Z6D2WPSC" localSheetId="8" hidden="1">#REF!</definedName>
    <definedName name="BExOATZQ6SF8DASYLBQ0Z6D2WPSC" localSheetId="7" hidden="1">#REF!</definedName>
    <definedName name="BExOATZQ6SF8DASYLBQ0Z6D2WPSC" localSheetId="6" hidden="1">#REF!</definedName>
    <definedName name="BExOATZQ6SF8DASYLBQ0Z6D2WPSC" localSheetId="3" hidden="1">#REF!</definedName>
    <definedName name="BExOATZQ6SF8DASYLBQ0Z6D2WPSC" localSheetId="1" hidden="1">#REF!</definedName>
    <definedName name="BExOATZQ6SF8DASYLBQ0Z6D2WPSC" hidden="1">#REF!</definedName>
    <definedName name="BExOB9KT2THGV4SPLDVFTFXS4B14" localSheetId="16" hidden="1">#REF!</definedName>
    <definedName name="BExOB9KT2THGV4SPLDVFTFXS4B14" localSheetId="15" hidden="1">#REF!</definedName>
    <definedName name="BExOB9KT2THGV4SPLDVFTFXS4B14" localSheetId="14" hidden="1">#REF!</definedName>
    <definedName name="BExOB9KT2THGV4SPLDVFTFXS4B14" localSheetId="13" hidden="1">#REF!</definedName>
    <definedName name="BExOB9KT2THGV4SPLDVFTFXS4B14" localSheetId="12" hidden="1">#REF!</definedName>
    <definedName name="BExOB9KT2THGV4SPLDVFTFXS4B14" localSheetId="11" hidden="1">#REF!</definedName>
    <definedName name="BExOB9KT2THGV4SPLDVFTFXS4B14" localSheetId="10" hidden="1">#REF!</definedName>
    <definedName name="BExOB9KT2THGV4SPLDVFTFXS4B14" localSheetId="9" hidden="1">#REF!</definedName>
    <definedName name="BExOB9KT2THGV4SPLDVFTFXS4B14" localSheetId="8" hidden="1">#REF!</definedName>
    <definedName name="BExOB9KT2THGV4SPLDVFTFXS4B14" localSheetId="7" hidden="1">#REF!</definedName>
    <definedName name="BExOB9KT2THGV4SPLDVFTFXS4B14" localSheetId="6" hidden="1">#REF!</definedName>
    <definedName name="BExOB9KT2THGV4SPLDVFTFXS4B14" localSheetId="3" hidden="1">#REF!</definedName>
    <definedName name="BExOB9KT2THGV4SPLDVFTFXS4B14" localSheetId="1" hidden="1">#REF!</definedName>
    <definedName name="BExOB9KT2THGV4SPLDVFTFXS4B14" hidden="1">#REF!</definedName>
    <definedName name="BExOBEZ0IE2WBEYY3D3CMRI72N1K" localSheetId="16" hidden="1">#REF!</definedName>
    <definedName name="BExOBEZ0IE2WBEYY3D3CMRI72N1K" localSheetId="15" hidden="1">#REF!</definedName>
    <definedName name="BExOBEZ0IE2WBEYY3D3CMRI72N1K" localSheetId="14" hidden="1">#REF!</definedName>
    <definedName name="BExOBEZ0IE2WBEYY3D3CMRI72N1K" localSheetId="13" hidden="1">#REF!</definedName>
    <definedName name="BExOBEZ0IE2WBEYY3D3CMRI72N1K" localSheetId="12" hidden="1">#REF!</definedName>
    <definedName name="BExOBEZ0IE2WBEYY3D3CMRI72N1K" localSheetId="11" hidden="1">#REF!</definedName>
    <definedName name="BExOBEZ0IE2WBEYY3D3CMRI72N1K" localSheetId="10" hidden="1">#REF!</definedName>
    <definedName name="BExOBEZ0IE2WBEYY3D3CMRI72N1K" localSheetId="9" hidden="1">#REF!</definedName>
    <definedName name="BExOBEZ0IE2WBEYY3D3CMRI72N1K" localSheetId="8" hidden="1">#REF!</definedName>
    <definedName name="BExOBEZ0IE2WBEYY3D3CMRI72N1K" localSheetId="7" hidden="1">#REF!</definedName>
    <definedName name="BExOBEZ0IE2WBEYY3D3CMRI72N1K" localSheetId="6" hidden="1">#REF!</definedName>
    <definedName name="BExOBEZ0IE2WBEYY3D3CMRI72N1K" localSheetId="3" hidden="1">#REF!</definedName>
    <definedName name="BExOBEZ0IE2WBEYY3D3CMRI72N1K" localSheetId="1" hidden="1">#REF!</definedName>
    <definedName name="BExOBEZ0IE2WBEYY3D3CMRI72N1K" hidden="1">#REF!</definedName>
    <definedName name="BExOBF9TFH4NSBTR7JD2Q1165NIU" localSheetId="16" hidden="1">#REF!</definedName>
    <definedName name="BExOBF9TFH4NSBTR7JD2Q1165NIU" localSheetId="15" hidden="1">#REF!</definedName>
    <definedName name="BExOBF9TFH4NSBTR7JD2Q1165NIU" localSheetId="14" hidden="1">#REF!</definedName>
    <definedName name="BExOBF9TFH4NSBTR7JD2Q1165NIU" localSheetId="13" hidden="1">#REF!</definedName>
    <definedName name="BExOBF9TFH4NSBTR7JD2Q1165NIU" localSheetId="12" hidden="1">#REF!</definedName>
    <definedName name="BExOBF9TFH4NSBTR7JD2Q1165NIU" localSheetId="11" hidden="1">#REF!</definedName>
    <definedName name="BExOBF9TFH4NSBTR7JD2Q1165NIU" localSheetId="10" hidden="1">#REF!</definedName>
    <definedName name="BExOBF9TFH4NSBTR7JD2Q1165NIU" localSheetId="9" hidden="1">#REF!</definedName>
    <definedName name="BExOBF9TFH4NSBTR7JD2Q1165NIU" localSheetId="8" hidden="1">#REF!</definedName>
    <definedName name="BExOBF9TFH4NSBTR7JD2Q1165NIU" localSheetId="7" hidden="1">#REF!</definedName>
    <definedName name="BExOBF9TFH4NSBTR7JD2Q1165NIU" localSheetId="6" hidden="1">#REF!</definedName>
    <definedName name="BExOBF9TFH4NSBTR7JD2Q1165NIU" localSheetId="3" hidden="1">#REF!</definedName>
    <definedName name="BExOBF9TFH4NSBTR7JD2Q1165NIU" localSheetId="1" hidden="1">#REF!</definedName>
    <definedName name="BExOBF9TFH4NSBTR7JD2Q1165NIU" hidden="1">#REF!</definedName>
    <definedName name="BExOBIPU8760ITY0C8N27XZ3KWEF" localSheetId="16" hidden="1">#REF!</definedName>
    <definedName name="BExOBIPU8760ITY0C8N27XZ3KWEF" localSheetId="15" hidden="1">#REF!</definedName>
    <definedName name="BExOBIPU8760ITY0C8N27XZ3KWEF" localSheetId="14" hidden="1">#REF!</definedName>
    <definedName name="BExOBIPU8760ITY0C8N27XZ3KWEF" localSheetId="13" hidden="1">#REF!</definedName>
    <definedName name="BExOBIPU8760ITY0C8N27XZ3KWEF" localSheetId="12" hidden="1">#REF!</definedName>
    <definedName name="BExOBIPU8760ITY0C8N27XZ3KWEF" localSheetId="11" hidden="1">#REF!</definedName>
    <definedName name="BExOBIPU8760ITY0C8N27XZ3KWEF" localSheetId="10" hidden="1">#REF!</definedName>
    <definedName name="BExOBIPU8760ITY0C8N27XZ3KWEF" localSheetId="9" hidden="1">#REF!</definedName>
    <definedName name="BExOBIPU8760ITY0C8N27XZ3KWEF" localSheetId="8" hidden="1">#REF!</definedName>
    <definedName name="BExOBIPU8760ITY0C8N27XZ3KWEF" localSheetId="7" hidden="1">#REF!</definedName>
    <definedName name="BExOBIPU8760ITY0C8N27XZ3KWEF" localSheetId="6" hidden="1">#REF!</definedName>
    <definedName name="BExOBIPU8760ITY0C8N27XZ3KWEF" localSheetId="3" hidden="1">#REF!</definedName>
    <definedName name="BExOBIPU8760ITY0C8N27XZ3KWEF" localSheetId="1" hidden="1">#REF!</definedName>
    <definedName name="BExOBIPU8760ITY0C8N27XZ3KWEF" hidden="1">#REF!</definedName>
    <definedName name="BExOBM0I5L0MZ1G4H9MGMD87SBMZ" localSheetId="16" hidden="1">#REF!</definedName>
    <definedName name="BExOBM0I5L0MZ1G4H9MGMD87SBMZ" localSheetId="15" hidden="1">#REF!</definedName>
    <definedName name="BExOBM0I5L0MZ1G4H9MGMD87SBMZ" localSheetId="14" hidden="1">#REF!</definedName>
    <definedName name="BExOBM0I5L0MZ1G4H9MGMD87SBMZ" localSheetId="13" hidden="1">#REF!</definedName>
    <definedName name="BExOBM0I5L0MZ1G4H9MGMD87SBMZ" localSheetId="12" hidden="1">#REF!</definedName>
    <definedName name="BExOBM0I5L0MZ1G4H9MGMD87SBMZ" localSheetId="11" hidden="1">#REF!</definedName>
    <definedName name="BExOBM0I5L0MZ1G4H9MGMD87SBMZ" localSheetId="10" hidden="1">#REF!</definedName>
    <definedName name="BExOBM0I5L0MZ1G4H9MGMD87SBMZ" localSheetId="9" hidden="1">#REF!</definedName>
    <definedName name="BExOBM0I5L0MZ1G4H9MGMD87SBMZ" localSheetId="8" hidden="1">#REF!</definedName>
    <definedName name="BExOBM0I5L0MZ1G4H9MGMD87SBMZ" localSheetId="7" hidden="1">#REF!</definedName>
    <definedName name="BExOBM0I5L0MZ1G4H9MGMD87SBMZ" localSheetId="6" hidden="1">#REF!</definedName>
    <definedName name="BExOBM0I5L0MZ1G4H9MGMD87SBMZ" localSheetId="3" hidden="1">#REF!</definedName>
    <definedName name="BExOBM0I5L0MZ1G4H9MGMD87SBMZ" localSheetId="1" hidden="1">#REF!</definedName>
    <definedName name="BExOBM0I5L0MZ1G4H9MGMD87SBMZ" hidden="1">#REF!</definedName>
    <definedName name="BExOBOUXMP88KJY2BX2JLUJH5N0K" localSheetId="16" hidden="1">#REF!</definedName>
    <definedName name="BExOBOUXMP88KJY2BX2JLUJH5N0K" localSheetId="15" hidden="1">#REF!</definedName>
    <definedName name="BExOBOUXMP88KJY2BX2JLUJH5N0K" localSheetId="14" hidden="1">#REF!</definedName>
    <definedName name="BExOBOUXMP88KJY2BX2JLUJH5N0K" localSheetId="13" hidden="1">#REF!</definedName>
    <definedName name="BExOBOUXMP88KJY2BX2JLUJH5N0K" localSheetId="12" hidden="1">#REF!</definedName>
    <definedName name="BExOBOUXMP88KJY2BX2JLUJH5N0K" localSheetId="11" hidden="1">#REF!</definedName>
    <definedName name="BExOBOUXMP88KJY2BX2JLUJH5N0K" localSheetId="10" hidden="1">#REF!</definedName>
    <definedName name="BExOBOUXMP88KJY2BX2JLUJH5N0K" localSheetId="9" hidden="1">#REF!</definedName>
    <definedName name="BExOBOUXMP88KJY2BX2JLUJH5N0K" localSheetId="8" hidden="1">#REF!</definedName>
    <definedName name="BExOBOUXMP88KJY2BX2JLUJH5N0K" localSheetId="7" hidden="1">#REF!</definedName>
    <definedName name="BExOBOUXMP88KJY2BX2JLUJH5N0K" localSheetId="6" hidden="1">#REF!</definedName>
    <definedName name="BExOBOUXMP88KJY2BX2JLUJH5N0K" localSheetId="3" hidden="1">#REF!</definedName>
    <definedName name="BExOBOUXMP88KJY2BX2JLUJH5N0K" localSheetId="1" hidden="1">#REF!</definedName>
    <definedName name="BExOBOUXMP88KJY2BX2JLUJH5N0K" hidden="1">#REF!</definedName>
    <definedName name="BExOBP0FKQ4SVR59FB48UNLKCOR6" localSheetId="16" hidden="1">#REF!</definedName>
    <definedName name="BExOBP0FKQ4SVR59FB48UNLKCOR6" localSheetId="15" hidden="1">#REF!</definedName>
    <definedName name="BExOBP0FKQ4SVR59FB48UNLKCOR6" localSheetId="14" hidden="1">#REF!</definedName>
    <definedName name="BExOBP0FKQ4SVR59FB48UNLKCOR6" localSheetId="13" hidden="1">#REF!</definedName>
    <definedName name="BExOBP0FKQ4SVR59FB48UNLKCOR6" localSheetId="12" hidden="1">#REF!</definedName>
    <definedName name="BExOBP0FKQ4SVR59FB48UNLKCOR6" localSheetId="11" hidden="1">#REF!</definedName>
    <definedName name="BExOBP0FKQ4SVR59FB48UNLKCOR6" localSheetId="10" hidden="1">#REF!</definedName>
    <definedName name="BExOBP0FKQ4SVR59FB48UNLKCOR6" localSheetId="9" hidden="1">#REF!</definedName>
    <definedName name="BExOBP0FKQ4SVR59FB48UNLKCOR6" localSheetId="8" hidden="1">#REF!</definedName>
    <definedName name="BExOBP0FKQ4SVR59FB48UNLKCOR6" localSheetId="7" hidden="1">#REF!</definedName>
    <definedName name="BExOBP0FKQ4SVR59FB48UNLKCOR6" localSheetId="6" hidden="1">#REF!</definedName>
    <definedName name="BExOBP0FKQ4SVR59FB48UNLKCOR6" localSheetId="3" hidden="1">#REF!</definedName>
    <definedName name="BExOBP0FKQ4SVR59FB48UNLKCOR6" localSheetId="1" hidden="1">#REF!</definedName>
    <definedName name="BExOBP0FKQ4SVR59FB48UNLKCOR6" hidden="1">#REF!</definedName>
    <definedName name="BExOBTNR0XX9V82O76VVWUQABHT8" localSheetId="16" hidden="1">#REF!</definedName>
    <definedName name="BExOBTNR0XX9V82O76VVWUQABHT8" localSheetId="15" hidden="1">#REF!</definedName>
    <definedName name="BExOBTNR0XX9V82O76VVWUQABHT8" localSheetId="14" hidden="1">#REF!</definedName>
    <definedName name="BExOBTNR0XX9V82O76VVWUQABHT8" localSheetId="13" hidden="1">#REF!</definedName>
    <definedName name="BExOBTNR0XX9V82O76VVWUQABHT8" localSheetId="12" hidden="1">#REF!</definedName>
    <definedName name="BExOBTNR0XX9V82O76VVWUQABHT8" localSheetId="11" hidden="1">#REF!</definedName>
    <definedName name="BExOBTNR0XX9V82O76VVWUQABHT8" localSheetId="10" hidden="1">#REF!</definedName>
    <definedName name="BExOBTNR0XX9V82O76VVWUQABHT8" localSheetId="9" hidden="1">#REF!</definedName>
    <definedName name="BExOBTNR0XX9V82O76VVWUQABHT8" localSheetId="8" hidden="1">#REF!</definedName>
    <definedName name="BExOBTNR0XX9V82O76VVWUQABHT8" localSheetId="7" hidden="1">#REF!</definedName>
    <definedName name="BExOBTNR0XX9V82O76VVWUQABHT8" localSheetId="6" hidden="1">#REF!</definedName>
    <definedName name="BExOBTNR0XX9V82O76VVWUQABHT8" localSheetId="3" hidden="1">#REF!</definedName>
    <definedName name="BExOBTNR0XX9V82O76VVWUQABHT8" localSheetId="1" hidden="1">#REF!</definedName>
    <definedName name="BExOBTNR0XX9V82O76VVWUQABHT8" hidden="1">#REF!</definedName>
    <definedName name="BExOBYAVUCQ0IGM0Y6A75QHP0Q1A" localSheetId="16" hidden="1">#REF!</definedName>
    <definedName name="BExOBYAVUCQ0IGM0Y6A75QHP0Q1A" localSheetId="15" hidden="1">#REF!</definedName>
    <definedName name="BExOBYAVUCQ0IGM0Y6A75QHP0Q1A" localSheetId="14" hidden="1">#REF!</definedName>
    <definedName name="BExOBYAVUCQ0IGM0Y6A75QHP0Q1A" localSheetId="13" hidden="1">#REF!</definedName>
    <definedName name="BExOBYAVUCQ0IGM0Y6A75QHP0Q1A" localSheetId="12" hidden="1">#REF!</definedName>
    <definedName name="BExOBYAVUCQ0IGM0Y6A75QHP0Q1A" localSheetId="11" hidden="1">#REF!</definedName>
    <definedName name="BExOBYAVUCQ0IGM0Y6A75QHP0Q1A" localSheetId="10" hidden="1">#REF!</definedName>
    <definedName name="BExOBYAVUCQ0IGM0Y6A75QHP0Q1A" localSheetId="9" hidden="1">#REF!</definedName>
    <definedName name="BExOBYAVUCQ0IGM0Y6A75QHP0Q1A" localSheetId="8" hidden="1">#REF!</definedName>
    <definedName name="BExOBYAVUCQ0IGM0Y6A75QHP0Q1A" localSheetId="7" hidden="1">#REF!</definedName>
    <definedName name="BExOBYAVUCQ0IGM0Y6A75QHP0Q1A" localSheetId="6" hidden="1">#REF!</definedName>
    <definedName name="BExOBYAVUCQ0IGM0Y6A75QHP0Q1A" localSheetId="3" hidden="1">#REF!</definedName>
    <definedName name="BExOBYAVUCQ0IGM0Y6A75QHP0Q1A" localSheetId="1" hidden="1">#REF!</definedName>
    <definedName name="BExOBYAVUCQ0IGM0Y6A75QHP0Q1A" hidden="1">#REF!</definedName>
    <definedName name="BExOC3UEHB1CZNINSQHZANWJYKR8" localSheetId="16" hidden="1">#REF!</definedName>
    <definedName name="BExOC3UEHB1CZNINSQHZANWJYKR8" localSheetId="15" hidden="1">#REF!</definedName>
    <definedName name="BExOC3UEHB1CZNINSQHZANWJYKR8" localSheetId="14" hidden="1">#REF!</definedName>
    <definedName name="BExOC3UEHB1CZNINSQHZANWJYKR8" localSheetId="13" hidden="1">#REF!</definedName>
    <definedName name="BExOC3UEHB1CZNINSQHZANWJYKR8" localSheetId="12" hidden="1">#REF!</definedName>
    <definedName name="BExOC3UEHB1CZNINSQHZANWJYKR8" localSheetId="11" hidden="1">#REF!</definedName>
    <definedName name="BExOC3UEHB1CZNINSQHZANWJYKR8" localSheetId="10" hidden="1">#REF!</definedName>
    <definedName name="BExOC3UEHB1CZNINSQHZANWJYKR8" localSheetId="9" hidden="1">#REF!</definedName>
    <definedName name="BExOC3UEHB1CZNINSQHZANWJYKR8" localSheetId="8" hidden="1">#REF!</definedName>
    <definedName name="BExOC3UEHB1CZNINSQHZANWJYKR8" localSheetId="7" hidden="1">#REF!</definedName>
    <definedName name="BExOC3UEHB1CZNINSQHZANWJYKR8" localSheetId="6" hidden="1">#REF!</definedName>
    <definedName name="BExOC3UEHB1CZNINSQHZANWJYKR8" localSheetId="3" hidden="1">#REF!</definedName>
    <definedName name="BExOC3UEHB1CZNINSQHZANWJYKR8" localSheetId="1" hidden="1">#REF!</definedName>
    <definedName name="BExOC3UEHB1CZNINSQHZANWJYKR8" hidden="1">#REF!</definedName>
    <definedName name="BExOCBSF3XGO9YJ23LX2H78VOUR7" localSheetId="16" hidden="1">#REF!</definedName>
    <definedName name="BExOCBSF3XGO9YJ23LX2H78VOUR7" localSheetId="15" hidden="1">#REF!</definedName>
    <definedName name="BExOCBSF3XGO9YJ23LX2H78VOUR7" localSheetId="14" hidden="1">#REF!</definedName>
    <definedName name="BExOCBSF3XGO9YJ23LX2H78VOUR7" localSheetId="13" hidden="1">#REF!</definedName>
    <definedName name="BExOCBSF3XGO9YJ23LX2H78VOUR7" localSheetId="12" hidden="1">#REF!</definedName>
    <definedName name="BExOCBSF3XGO9YJ23LX2H78VOUR7" localSheetId="11" hidden="1">#REF!</definedName>
    <definedName name="BExOCBSF3XGO9YJ23LX2H78VOUR7" localSheetId="10" hidden="1">#REF!</definedName>
    <definedName name="BExOCBSF3XGO9YJ23LX2H78VOUR7" localSheetId="9" hidden="1">#REF!</definedName>
    <definedName name="BExOCBSF3XGO9YJ23LX2H78VOUR7" localSheetId="8" hidden="1">#REF!</definedName>
    <definedName name="BExOCBSF3XGO9YJ23LX2H78VOUR7" localSheetId="7" hidden="1">#REF!</definedName>
    <definedName name="BExOCBSF3XGO9YJ23LX2H78VOUR7" localSheetId="6" hidden="1">#REF!</definedName>
    <definedName name="BExOCBSF3XGO9YJ23LX2H78VOUR7" localSheetId="3" hidden="1">#REF!</definedName>
    <definedName name="BExOCBSF3XGO9YJ23LX2H78VOUR7" localSheetId="1" hidden="1">#REF!</definedName>
    <definedName name="BExOCBSF3XGO9YJ23LX2H78VOUR7" hidden="1">#REF!</definedName>
    <definedName name="BExOCEHJCLIUR23CB4TC9OEFJGFX" localSheetId="16" hidden="1">#REF!</definedName>
    <definedName name="BExOCEHJCLIUR23CB4TC9OEFJGFX" localSheetId="15" hidden="1">#REF!</definedName>
    <definedName name="BExOCEHJCLIUR23CB4TC9OEFJGFX" localSheetId="14" hidden="1">#REF!</definedName>
    <definedName name="BExOCEHJCLIUR23CB4TC9OEFJGFX" localSheetId="13" hidden="1">#REF!</definedName>
    <definedName name="BExOCEHJCLIUR23CB4TC9OEFJGFX" localSheetId="12" hidden="1">#REF!</definedName>
    <definedName name="BExOCEHJCLIUR23CB4TC9OEFJGFX" localSheetId="11" hidden="1">#REF!</definedName>
    <definedName name="BExOCEHJCLIUR23CB4TC9OEFJGFX" localSheetId="10" hidden="1">#REF!</definedName>
    <definedName name="BExOCEHJCLIUR23CB4TC9OEFJGFX" localSheetId="9" hidden="1">#REF!</definedName>
    <definedName name="BExOCEHJCLIUR23CB4TC9OEFJGFX" localSheetId="8" hidden="1">#REF!</definedName>
    <definedName name="BExOCEHJCLIUR23CB4TC9OEFJGFX" localSheetId="7" hidden="1">#REF!</definedName>
    <definedName name="BExOCEHJCLIUR23CB4TC9OEFJGFX" localSheetId="6" hidden="1">#REF!</definedName>
    <definedName name="BExOCEHJCLIUR23CB4TC9OEFJGFX" localSheetId="3" hidden="1">#REF!</definedName>
    <definedName name="BExOCEHJCLIUR23CB4TC9OEFJGFX" localSheetId="1" hidden="1">#REF!</definedName>
    <definedName name="BExOCEHJCLIUR23CB4TC9OEFJGFX" hidden="1">#REF!</definedName>
    <definedName name="BExOCKXFMOW6WPFEVX1I7R7FNDSS" localSheetId="16" hidden="1">#REF!</definedName>
    <definedName name="BExOCKXFMOW6WPFEVX1I7R7FNDSS" localSheetId="15" hidden="1">#REF!</definedName>
    <definedName name="BExOCKXFMOW6WPFEVX1I7R7FNDSS" localSheetId="14" hidden="1">#REF!</definedName>
    <definedName name="BExOCKXFMOW6WPFEVX1I7R7FNDSS" localSheetId="13" hidden="1">#REF!</definedName>
    <definedName name="BExOCKXFMOW6WPFEVX1I7R7FNDSS" localSheetId="12" hidden="1">#REF!</definedName>
    <definedName name="BExOCKXFMOW6WPFEVX1I7R7FNDSS" localSheetId="11" hidden="1">#REF!</definedName>
    <definedName name="BExOCKXFMOW6WPFEVX1I7R7FNDSS" localSheetId="10" hidden="1">#REF!</definedName>
    <definedName name="BExOCKXFMOW6WPFEVX1I7R7FNDSS" localSheetId="9" hidden="1">#REF!</definedName>
    <definedName name="BExOCKXFMOW6WPFEVX1I7R7FNDSS" localSheetId="8" hidden="1">#REF!</definedName>
    <definedName name="BExOCKXFMOW6WPFEVX1I7R7FNDSS" localSheetId="7" hidden="1">#REF!</definedName>
    <definedName name="BExOCKXFMOW6WPFEVX1I7R7FNDSS" localSheetId="6" hidden="1">#REF!</definedName>
    <definedName name="BExOCKXFMOW6WPFEVX1I7R7FNDSS" localSheetId="3" hidden="1">#REF!</definedName>
    <definedName name="BExOCKXFMOW6WPFEVX1I7R7FNDSS" localSheetId="1" hidden="1">#REF!</definedName>
    <definedName name="BExOCKXFMOW6WPFEVX1I7R7FNDSS" hidden="1">#REF!</definedName>
    <definedName name="BExOCM4L30L6FV3N2PR4O6X8WY2M" localSheetId="16" hidden="1">#REF!</definedName>
    <definedName name="BExOCM4L30L6FV3N2PR4O6X8WY2M" localSheetId="15" hidden="1">#REF!</definedName>
    <definedName name="BExOCM4L30L6FV3N2PR4O6X8WY2M" localSheetId="14" hidden="1">#REF!</definedName>
    <definedName name="BExOCM4L30L6FV3N2PR4O6X8WY2M" localSheetId="13" hidden="1">#REF!</definedName>
    <definedName name="BExOCM4L30L6FV3N2PR4O6X8WY2M" localSheetId="12" hidden="1">#REF!</definedName>
    <definedName name="BExOCM4L30L6FV3N2PR4O6X8WY2M" localSheetId="11" hidden="1">#REF!</definedName>
    <definedName name="BExOCM4L30L6FV3N2PR4O6X8WY2M" localSheetId="10" hidden="1">#REF!</definedName>
    <definedName name="BExOCM4L30L6FV3N2PR4O6X8WY2M" localSheetId="9" hidden="1">#REF!</definedName>
    <definedName name="BExOCM4L30L6FV3N2PR4O6X8WY2M" localSheetId="8" hidden="1">#REF!</definedName>
    <definedName name="BExOCM4L30L6FV3N2PR4O6X8WY2M" localSheetId="7" hidden="1">#REF!</definedName>
    <definedName name="BExOCM4L30L6FV3N2PR4O6X8WY2M" localSheetId="6" hidden="1">#REF!</definedName>
    <definedName name="BExOCM4L30L6FV3N2PR4O6X8WY2M" localSheetId="3" hidden="1">#REF!</definedName>
    <definedName name="BExOCM4L30L6FV3N2PR4O6X8WY2M" localSheetId="1" hidden="1">#REF!</definedName>
    <definedName name="BExOCM4L30L6FV3N2PR4O6X8WY2M" hidden="1">#REF!</definedName>
    <definedName name="BExOCYEXOB95DH5NOB0M5NOYX398" localSheetId="16" hidden="1">#REF!</definedName>
    <definedName name="BExOCYEXOB95DH5NOB0M5NOYX398" localSheetId="15" hidden="1">#REF!</definedName>
    <definedName name="BExOCYEXOB95DH5NOB0M5NOYX398" localSheetId="14" hidden="1">#REF!</definedName>
    <definedName name="BExOCYEXOB95DH5NOB0M5NOYX398" localSheetId="13" hidden="1">#REF!</definedName>
    <definedName name="BExOCYEXOB95DH5NOB0M5NOYX398" localSheetId="12" hidden="1">#REF!</definedName>
    <definedName name="BExOCYEXOB95DH5NOB0M5NOYX398" localSheetId="11" hidden="1">#REF!</definedName>
    <definedName name="BExOCYEXOB95DH5NOB0M5NOYX398" localSheetId="10" hidden="1">#REF!</definedName>
    <definedName name="BExOCYEXOB95DH5NOB0M5NOYX398" localSheetId="9" hidden="1">#REF!</definedName>
    <definedName name="BExOCYEXOB95DH5NOB0M5NOYX398" localSheetId="8" hidden="1">#REF!</definedName>
    <definedName name="BExOCYEXOB95DH5NOB0M5NOYX398" localSheetId="7" hidden="1">#REF!</definedName>
    <definedName name="BExOCYEXOB95DH5NOB0M5NOYX398" localSheetId="6" hidden="1">#REF!</definedName>
    <definedName name="BExOCYEXOB95DH5NOB0M5NOYX398" localSheetId="3" hidden="1">#REF!</definedName>
    <definedName name="BExOCYEXOB95DH5NOB0M5NOYX398" localSheetId="1" hidden="1">#REF!</definedName>
    <definedName name="BExOCYEXOB95DH5NOB0M5NOYX398" hidden="1">#REF!</definedName>
    <definedName name="BExOD4ERMDMFD8X1016N4EXOUR0S" localSheetId="16" hidden="1">#REF!</definedName>
    <definedName name="BExOD4ERMDMFD8X1016N4EXOUR0S" localSheetId="15" hidden="1">#REF!</definedName>
    <definedName name="BExOD4ERMDMFD8X1016N4EXOUR0S" localSheetId="14" hidden="1">#REF!</definedName>
    <definedName name="BExOD4ERMDMFD8X1016N4EXOUR0S" localSheetId="13" hidden="1">#REF!</definedName>
    <definedName name="BExOD4ERMDMFD8X1016N4EXOUR0S" localSheetId="12" hidden="1">#REF!</definedName>
    <definedName name="BExOD4ERMDMFD8X1016N4EXOUR0S" localSheetId="11" hidden="1">#REF!</definedName>
    <definedName name="BExOD4ERMDMFD8X1016N4EXOUR0S" localSheetId="10" hidden="1">#REF!</definedName>
    <definedName name="BExOD4ERMDMFD8X1016N4EXOUR0S" localSheetId="9" hidden="1">#REF!</definedName>
    <definedName name="BExOD4ERMDMFD8X1016N4EXOUR0S" localSheetId="8" hidden="1">#REF!</definedName>
    <definedName name="BExOD4ERMDMFD8X1016N4EXOUR0S" localSheetId="7" hidden="1">#REF!</definedName>
    <definedName name="BExOD4ERMDMFD8X1016N4EXOUR0S" localSheetId="6" hidden="1">#REF!</definedName>
    <definedName name="BExOD4ERMDMFD8X1016N4EXOUR0S" localSheetId="3" hidden="1">#REF!</definedName>
    <definedName name="BExOD4ERMDMFD8X1016N4EXOUR0S" localSheetId="1" hidden="1">#REF!</definedName>
    <definedName name="BExOD4ERMDMFD8X1016N4EXOUR0S" hidden="1">#REF!</definedName>
    <definedName name="BExOD55RS7BQUHRQ6H3USVGKR0P7" localSheetId="16" hidden="1">#REF!</definedName>
    <definedName name="BExOD55RS7BQUHRQ6H3USVGKR0P7" localSheetId="15" hidden="1">#REF!</definedName>
    <definedName name="BExOD55RS7BQUHRQ6H3USVGKR0P7" localSheetId="14" hidden="1">#REF!</definedName>
    <definedName name="BExOD55RS7BQUHRQ6H3USVGKR0P7" localSheetId="13" hidden="1">#REF!</definedName>
    <definedName name="BExOD55RS7BQUHRQ6H3USVGKR0P7" localSheetId="12" hidden="1">#REF!</definedName>
    <definedName name="BExOD55RS7BQUHRQ6H3USVGKR0P7" localSheetId="11" hidden="1">#REF!</definedName>
    <definedName name="BExOD55RS7BQUHRQ6H3USVGKR0P7" localSheetId="10" hidden="1">#REF!</definedName>
    <definedName name="BExOD55RS7BQUHRQ6H3USVGKR0P7" localSheetId="9" hidden="1">#REF!</definedName>
    <definedName name="BExOD55RS7BQUHRQ6H3USVGKR0P7" localSheetId="8" hidden="1">#REF!</definedName>
    <definedName name="BExOD55RS7BQUHRQ6H3USVGKR0P7" localSheetId="7" hidden="1">#REF!</definedName>
    <definedName name="BExOD55RS7BQUHRQ6H3USVGKR0P7" localSheetId="6" hidden="1">#REF!</definedName>
    <definedName name="BExOD55RS7BQUHRQ6H3USVGKR0P7" localSheetId="3" hidden="1">#REF!</definedName>
    <definedName name="BExOD55RS7BQUHRQ6H3USVGKR0P7" localSheetId="1" hidden="1">#REF!</definedName>
    <definedName name="BExOD55RS7BQUHRQ6H3USVGKR0P7" hidden="1">#REF!</definedName>
    <definedName name="BExODEWDDEABM4ZY3XREJIBZ8IVP" localSheetId="16" hidden="1">#REF!</definedName>
    <definedName name="BExODEWDDEABM4ZY3XREJIBZ8IVP" localSheetId="15" hidden="1">#REF!</definedName>
    <definedName name="BExODEWDDEABM4ZY3XREJIBZ8IVP" localSheetId="14" hidden="1">#REF!</definedName>
    <definedName name="BExODEWDDEABM4ZY3XREJIBZ8IVP" localSheetId="13" hidden="1">#REF!</definedName>
    <definedName name="BExODEWDDEABM4ZY3XREJIBZ8IVP" localSheetId="12" hidden="1">#REF!</definedName>
    <definedName name="BExODEWDDEABM4ZY3XREJIBZ8IVP" localSheetId="11" hidden="1">#REF!</definedName>
    <definedName name="BExODEWDDEABM4ZY3XREJIBZ8IVP" localSheetId="10" hidden="1">#REF!</definedName>
    <definedName name="BExODEWDDEABM4ZY3XREJIBZ8IVP" localSheetId="9" hidden="1">#REF!</definedName>
    <definedName name="BExODEWDDEABM4ZY3XREJIBZ8IVP" localSheetId="8" hidden="1">#REF!</definedName>
    <definedName name="BExODEWDDEABM4ZY3XREJIBZ8IVP" localSheetId="7" hidden="1">#REF!</definedName>
    <definedName name="BExODEWDDEABM4ZY3XREJIBZ8IVP" localSheetId="6" hidden="1">#REF!</definedName>
    <definedName name="BExODEWDDEABM4ZY3XREJIBZ8IVP" localSheetId="3" hidden="1">#REF!</definedName>
    <definedName name="BExODEWDDEABM4ZY3XREJIBZ8IVP" localSheetId="1" hidden="1">#REF!</definedName>
    <definedName name="BExODEWDDEABM4ZY3XREJIBZ8IVP" hidden="1">#REF!</definedName>
    <definedName name="BExODICDVVLFKWA22B3L0CKKTAZA" localSheetId="16" hidden="1">#REF!</definedName>
    <definedName name="BExODICDVVLFKWA22B3L0CKKTAZA" localSheetId="15" hidden="1">#REF!</definedName>
    <definedName name="BExODICDVVLFKWA22B3L0CKKTAZA" localSheetId="14" hidden="1">#REF!</definedName>
    <definedName name="BExODICDVVLFKWA22B3L0CKKTAZA" localSheetId="13" hidden="1">#REF!</definedName>
    <definedName name="BExODICDVVLFKWA22B3L0CKKTAZA" localSheetId="12" hidden="1">#REF!</definedName>
    <definedName name="BExODICDVVLFKWA22B3L0CKKTAZA" localSheetId="11" hidden="1">#REF!</definedName>
    <definedName name="BExODICDVVLFKWA22B3L0CKKTAZA" localSheetId="10" hidden="1">#REF!</definedName>
    <definedName name="BExODICDVVLFKWA22B3L0CKKTAZA" localSheetId="9" hidden="1">#REF!</definedName>
    <definedName name="BExODICDVVLFKWA22B3L0CKKTAZA" localSheetId="8" hidden="1">#REF!</definedName>
    <definedName name="BExODICDVVLFKWA22B3L0CKKTAZA" localSheetId="7" hidden="1">#REF!</definedName>
    <definedName name="BExODICDVVLFKWA22B3L0CKKTAZA" localSheetId="6" hidden="1">#REF!</definedName>
    <definedName name="BExODICDVVLFKWA22B3L0CKKTAZA" localSheetId="3" hidden="1">#REF!</definedName>
    <definedName name="BExODICDVVLFKWA22B3L0CKKTAZA" localSheetId="1" hidden="1">#REF!</definedName>
    <definedName name="BExODICDVVLFKWA22B3L0CKKTAZA" hidden="1">#REF!</definedName>
    <definedName name="BExODZFEIWV26E8RFU7XQYX1J458" localSheetId="16" hidden="1">#REF!</definedName>
    <definedName name="BExODZFEIWV26E8RFU7XQYX1J458" localSheetId="15" hidden="1">#REF!</definedName>
    <definedName name="BExODZFEIWV26E8RFU7XQYX1J458" localSheetId="14" hidden="1">#REF!</definedName>
    <definedName name="BExODZFEIWV26E8RFU7XQYX1J458" localSheetId="13" hidden="1">#REF!</definedName>
    <definedName name="BExODZFEIWV26E8RFU7XQYX1J458" localSheetId="12" hidden="1">#REF!</definedName>
    <definedName name="BExODZFEIWV26E8RFU7XQYX1J458" localSheetId="11" hidden="1">#REF!</definedName>
    <definedName name="BExODZFEIWV26E8RFU7XQYX1J458" localSheetId="10" hidden="1">#REF!</definedName>
    <definedName name="BExODZFEIWV26E8RFU7XQYX1J458" localSheetId="9" hidden="1">#REF!</definedName>
    <definedName name="BExODZFEIWV26E8RFU7XQYX1J458" localSheetId="8" hidden="1">#REF!</definedName>
    <definedName name="BExODZFEIWV26E8RFU7XQYX1J458" localSheetId="7" hidden="1">#REF!</definedName>
    <definedName name="BExODZFEIWV26E8RFU7XQYX1J458" localSheetId="6" hidden="1">#REF!</definedName>
    <definedName name="BExODZFEIWV26E8RFU7XQYX1J458" localSheetId="3" hidden="1">#REF!</definedName>
    <definedName name="BExODZFEIWV26E8RFU7XQYX1J458" localSheetId="1" hidden="1">#REF!</definedName>
    <definedName name="BExODZFEIWV26E8RFU7XQYX1J458" hidden="1">#REF!</definedName>
    <definedName name="BExOE0S111KPTELH26PPXE94J3GJ" localSheetId="16" hidden="1">#REF!</definedName>
    <definedName name="BExOE0S111KPTELH26PPXE94J3GJ" localSheetId="15" hidden="1">#REF!</definedName>
    <definedName name="BExOE0S111KPTELH26PPXE94J3GJ" localSheetId="14" hidden="1">#REF!</definedName>
    <definedName name="BExOE0S111KPTELH26PPXE94J3GJ" localSheetId="13" hidden="1">#REF!</definedName>
    <definedName name="BExOE0S111KPTELH26PPXE94J3GJ" localSheetId="12" hidden="1">#REF!</definedName>
    <definedName name="BExOE0S111KPTELH26PPXE94J3GJ" localSheetId="11" hidden="1">#REF!</definedName>
    <definedName name="BExOE0S111KPTELH26PPXE94J3GJ" localSheetId="10" hidden="1">#REF!</definedName>
    <definedName name="BExOE0S111KPTELH26PPXE94J3GJ" localSheetId="9" hidden="1">#REF!</definedName>
    <definedName name="BExOE0S111KPTELH26PPXE94J3GJ" localSheetId="8" hidden="1">#REF!</definedName>
    <definedName name="BExOE0S111KPTELH26PPXE94J3GJ" localSheetId="7" hidden="1">#REF!</definedName>
    <definedName name="BExOE0S111KPTELH26PPXE94J3GJ" localSheetId="6" hidden="1">#REF!</definedName>
    <definedName name="BExOE0S111KPTELH26PPXE94J3GJ" localSheetId="3" hidden="1">#REF!</definedName>
    <definedName name="BExOE0S111KPTELH26PPXE94J3GJ" localSheetId="1" hidden="1">#REF!</definedName>
    <definedName name="BExOE0S111KPTELH26PPXE94J3GJ" hidden="1">#REF!</definedName>
    <definedName name="BExOE5KH3JKKPZO401YAB3A11G1U" localSheetId="16" hidden="1">#REF!</definedName>
    <definedName name="BExOE5KH3JKKPZO401YAB3A11G1U" localSheetId="15" hidden="1">#REF!</definedName>
    <definedName name="BExOE5KH3JKKPZO401YAB3A11G1U" localSheetId="14" hidden="1">#REF!</definedName>
    <definedName name="BExOE5KH3JKKPZO401YAB3A11G1U" localSheetId="13" hidden="1">#REF!</definedName>
    <definedName name="BExOE5KH3JKKPZO401YAB3A11G1U" localSheetId="12" hidden="1">#REF!</definedName>
    <definedName name="BExOE5KH3JKKPZO401YAB3A11G1U" localSheetId="11" hidden="1">#REF!</definedName>
    <definedName name="BExOE5KH3JKKPZO401YAB3A11G1U" localSheetId="10" hidden="1">#REF!</definedName>
    <definedName name="BExOE5KH3JKKPZO401YAB3A11G1U" localSheetId="9" hidden="1">#REF!</definedName>
    <definedName name="BExOE5KH3JKKPZO401YAB3A11G1U" localSheetId="8" hidden="1">#REF!</definedName>
    <definedName name="BExOE5KH3JKKPZO401YAB3A11G1U" localSheetId="7" hidden="1">#REF!</definedName>
    <definedName name="BExOE5KH3JKKPZO401YAB3A11G1U" localSheetId="6" hidden="1">#REF!</definedName>
    <definedName name="BExOE5KH3JKKPZO401YAB3A11G1U" localSheetId="3" hidden="1">#REF!</definedName>
    <definedName name="BExOE5KH3JKKPZO401YAB3A11G1U" localSheetId="1" hidden="1">#REF!</definedName>
    <definedName name="BExOE5KH3JKKPZO401YAB3A11G1U" hidden="1">#REF!</definedName>
    <definedName name="BExOEBKG55EROA2VL360A06LKASE" localSheetId="16" hidden="1">#REF!</definedName>
    <definedName name="BExOEBKG55EROA2VL360A06LKASE" localSheetId="15" hidden="1">#REF!</definedName>
    <definedName name="BExOEBKG55EROA2VL360A06LKASE" localSheetId="14" hidden="1">#REF!</definedName>
    <definedName name="BExOEBKG55EROA2VL360A06LKASE" localSheetId="13" hidden="1">#REF!</definedName>
    <definedName name="BExOEBKG55EROA2VL360A06LKASE" localSheetId="12" hidden="1">#REF!</definedName>
    <definedName name="BExOEBKG55EROA2VL360A06LKASE" localSheetId="11" hidden="1">#REF!</definedName>
    <definedName name="BExOEBKG55EROA2VL360A06LKASE" localSheetId="10" hidden="1">#REF!</definedName>
    <definedName name="BExOEBKG55EROA2VL360A06LKASE" localSheetId="9" hidden="1">#REF!</definedName>
    <definedName name="BExOEBKG55EROA2VL360A06LKASE" localSheetId="8" hidden="1">#REF!</definedName>
    <definedName name="BExOEBKG55EROA2VL360A06LKASE" localSheetId="7" hidden="1">#REF!</definedName>
    <definedName name="BExOEBKG55EROA2VL360A06LKASE" localSheetId="6" hidden="1">#REF!</definedName>
    <definedName name="BExOEBKG55EROA2VL360A06LKASE" localSheetId="3" hidden="1">#REF!</definedName>
    <definedName name="BExOEBKG55EROA2VL360A06LKASE" localSheetId="1" hidden="1">#REF!</definedName>
    <definedName name="BExOEBKG55EROA2VL360A06LKASE" hidden="1">#REF!</definedName>
    <definedName name="BExOEFWUBETCPIYF89P9SBDOI3X5" localSheetId="16" hidden="1">#REF!</definedName>
    <definedName name="BExOEFWUBETCPIYF89P9SBDOI3X5" localSheetId="15" hidden="1">#REF!</definedName>
    <definedName name="BExOEFWUBETCPIYF89P9SBDOI3X5" localSheetId="14" hidden="1">#REF!</definedName>
    <definedName name="BExOEFWUBETCPIYF89P9SBDOI3X5" localSheetId="13" hidden="1">#REF!</definedName>
    <definedName name="BExOEFWUBETCPIYF89P9SBDOI3X5" localSheetId="12" hidden="1">#REF!</definedName>
    <definedName name="BExOEFWUBETCPIYF89P9SBDOI3X5" localSheetId="11" hidden="1">#REF!</definedName>
    <definedName name="BExOEFWUBETCPIYF89P9SBDOI3X5" localSheetId="10" hidden="1">#REF!</definedName>
    <definedName name="BExOEFWUBETCPIYF89P9SBDOI3X5" localSheetId="9" hidden="1">#REF!</definedName>
    <definedName name="BExOEFWUBETCPIYF89P9SBDOI3X5" localSheetId="8" hidden="1">#REF!</definedName>
    <definedName name="BExOEFWUBETCPIYF89P9SBDOI3X5" localSheetId="7" hidden="1">#REF!</definedName>
    <definedName name="BExOEFWUBETCPIYF89P9SBDOI3X5" localSheetId="6" hidden="1">#REF!</definedName>
    <definedName name="BExOEFWUBETCPIYF89P9SBDOI3X5" localSheetId="3" hidden="1">#REF!</definedName>
    <definedName name="BExOEFWUBETCPIYF89P9SBDOI3X5" localSheetId="1" hidden="1">#REF!</definedName>
    <definedName name="BExOEFWUBETCPIYF89P9SBDOI3X5" hidden="1">#REF!</definedName>
    <definedName name="BExOEL08MN74RQKVY0P43PFHPTVB" localSheetId="16" hidden="1">#REF!</definedName>
    <definedName name="BExOEL08MN74RQKVY0P43PFHPTVB" localSheetId="15" hidden="1">#REF!</definedName>
    <definedName name="BExOEL08MN74RQKVY0P43PFHPTVB" localSheetId="14" hidden="1">#REF!</definedName>
    <definedName name="BExOEL08MN74RQKVY0P43PFHPTVB" localSheetId="13" hidden="1">#REF!</definedName>
    <definedName name="BExOEL08MN74RQKVY0P43PFHPTVB" localSheetId="12" hidden="1">#REF!</definedName>
    <definedName name="BExOEL08MN74RQKVY0P43PFHPTVB" localSheetId="11" hidden="1">#REF!</definedName>
    <definedName name="BExOEL08MN74RQKVY0P43PFHPTVB" localSheetId="10" hidden="1">#REF!</definedName>
    <definedName name="BExOEL08MN74RQKVY0P43PFHPTVB" localSheetId="9" hidden="1">#REF!</definedName>
    <definedName name="BExOEL08MN74RQKVY0P43PFHPTVB" localSheetId="8" hidden="1">#REF!</definedName>
    <definedName name="BExOEL08MN74RQKVY0P43PFHPTVB" localSheetId="7" hidden="1">#REF!</definedName>
    <definedName name="BExOEL08MN74RQKVY0P43PFHPTVB" localSheetId="6" hidden="1">#REF!</definedName>
    <definedName name="BExOEL08MN74RQKVY0P43PFHPTVB" localSheetId="3" hidden="1">#REF!</definedName>
    <definedName name="BExOEL08MN74RQKVY0P43PFHPTVB" localSheetId="1" hidden="1">#REF!</definedName>
    <definedName name="BExOEL08MN74RQKVY0P43PFHPTVB" hidden="1">#REF!</definedName>
    <definedName name="BExOERG5LWXYYEN1DY1H2FWRJS9T" localSheetId="16" hidden="1">#REF!</definedName>
    <definedName name="BExOERG5LWXYYEN1DY1H2FWRJS9T" localSheetId="15" hidden="1">#REF!</definedName>
    <definedName name="BExOERG5LWXYYEN1DY1H2FWRJS9T" localSheetId="14" hidden="1">#REF!</definedName>
    <definedName name="BExOERG5LWXYYEN1DY1H2FWRJS9T" localSheetId="13" hidden="1">#REF!</definedName>
    <definedName name="BExOERG5LWXYYEN1DY1H2FWRJS9T" localSheetId="12" hidden="1">#REF!</definedName>
    <definedName name="BExOERG5LWXYYEN1DY1H2FWRJS9T" localSheetId="11" hidden="1">#REF!</definedName>
    <definedName name="BExOERG5LWXYYEN1DY1H2FWRJS9T" localSheetId="10" hidden="1">#REF!</definedName>
    <definedName name="BExOERG5LWXYYEN1DY1H2FWRJS9T" localSheetId="9" hidden="1">#REF!</definedName>
    <definedName name="BExOERG5LWXYYEN1DY1H2FWRJS9T" localSheetId="8" hidden="1">#REF!</definedName>
    <definedName name="BExOERG5LWXYYEN1DY1H2FWRJS9T" localSheetId="7" hidden="1">#REF!</definedName>
    <definedName name="BExOERG5LWXYYEN1DY1H2FWRJS9T" localSheetId="6" hidden="1">#REF!</definedName>
    <definedName name="BExOERG5LWXYYEN1DY1H2FWRJS9T" localSheetId="3" hidden="1">#REF!</definedName>
    <definedName name="BExOERG5LWXYYEN1DY1H2FWRJS9T" localSheetId="1" hidden="1">#REF!</definedName>
    <definedName name="BExOERG5LWXYYEN1DY1H2FWRJS9T" hidden="1">#REF!</definedName>
    <definedName name="BExOEV1S6JJVO5PP4BZ20SNGZR7D" localSheetId="16" hidden="1">#REF!</definedName>
    <definedName name="BExOEV1S6JJVO5PP4BZ20SNGZR7D" localSheetId="15" hidden="1">#REF!</definedName>
    <definedName name="BExOEV1S6JJVO5PP4BZ20SNGZR7D" localSheetId="14" hidden="1">#REF!</definedName>
    <definedName name="BExOEV1S6JJVO5PP4BZ20SNGZR7D" localSheetId="13" hidden="1">#REF!</definedName>
    <definedName name="BExOEV1S6JJVO5PP4BZ20SNGZR7D" localSheetId="12" hidden="1">#REF!</definedName>
    <definedName name="BExOEV1S6JJVO5PP4BZ20SNGZR7D" localSheetId="11" hidden="1">#REF!</definedName>
    <definedName name="BExOEV1S6JJVO5PP4BZ20SNGZR7D" localSheetId="10" hidden="1">#REF!</definedName>
    <definedName name="BExOEV1S6JJVO5PP4BZ20SNGZR7D" localSheetId="9" hidden="1">#REF!</definedName>
    <definedName name="BExOEV1S6JJVO5PP4BZ20SNGZR7D" localSheetId="8" hidden="1">#REF!</definedName>
    <definedName name="BExOEV1S6JJVO5PP4BZ20SNGZR7D" localSheetId="7" hidden="1">#REF!</definedName>
    <definedName name="BExOEV1S6JJVO5PP4BZ20SNGZR7D" localSheetId="6" hidden="1">#REF!</definedName>
    <definedName name="BExOEV1S6JJVO5PP4BZ20SNGZR7D" localSheetId="3" hidden="1">#REF!</definedName>
    <definedName name="BExOEV1S6JJVO5PP4BZ20SNGZR7D" localSheetId="1" hidden="1">#REF!</definedName>
    <definedName name="BExOEV1S6JJVO5PP4BZ20SNGZR7D" hidden="1">#REF!</definedName>
    <definedName name="BExOEVNDLRXW33RF3AMMCDLTLROJ" localSheetId="16" hidden="1">#REF!</definedName>
    <definedName name="BExOEVNDLRXW33RF3AMMCDLTLROJ" localSheetId="15" hidden="1">#REF!</definedName>
    <definedName name="BExOEVNDLRXW33RF3AMMCDLTLROJ" localSheetId="14" hidden="1">#REF!</definedName>
    <definedName name="BExOEVNDLRXW33RF3AMMCDLTLROJ" localSheetId="13" hidden="1">#REF!</definedName>
    <definedName name="BExOEVNDLRXW33RF3AMMCDLTLROJ" localSheetId="12" hidden="1">#REF!</definedName>
    <definedName name="BExOEVNDLRXW33RF3AMMCDLTLROJ" localSheetId="11" hidden="1">#REF!</definedName>
    <definedName name="BExOEVNDLRXW33RF3AMMCDLTLROJ" localSheetId="10" hidden="1">#REF!</definedName>
    <definedName name="BExOEVNDLRXW33RF3AMMCDLTLROJ" localSheetId="9" hidden="1">#REF!</definedName>
    <definedName name="BExOEVNDLRXW33RF3AMMCDLTLROJ" localSheetId="8" hidden="1">#REF!</definedName>
    <definedName name="BExOEVNDLRXW33RF3AMMCDLTLROJ" localSheetId="7" hidden="1">#REF!</definedName>
    <definedName name="BExOEVNDLRXW33RF3AMMCDLTLROJ" localSheetId="6" hidden="1">#REF!</definedName>
    <definedName name="BExOEVNDLRXW33RF3AMMCDLTLROJ" localSheetId="3" hidden="1">#REF!</definedName>
    <definedName name="BExOEVNDLRXW33RF3AMMCDLTLROJ" localSheetId="1" hidden="1">#REF!</definedName>
    <definedName name="BExOEVNDLRXW33RF3AMMCDLTLROJ" hidden="1">#REF!</definedName>
    <definedName name="BExOEZOXV3VXUB6VGSS85GXATYAC" localSheetId="16" hidden="1">#REF!</definedName>
    <definedName name="BExOEZOXV3VXUB6VGSS85GXATYAC" localSheetId="15" hidden="1">#REF!</definedName>
    <definedName name="BExOEZOXV3VXUB6VGSS85GXATYAC" localSheetId="14" hidden="1">#REF!</definedName>
    <definedName name="BExOEZOXV3VXUB6VGSS85GXATYAC" localSheetId="13" hidden="1">#REF!</definedName>
    <definedName name="BExOEZOXV3VXUB6VGSS85GXATYAC" localSheetId="12" hidden="1">#REF!</definedName>
    <definedName name="BExOEZOXV3VXUB6VGSS85GXATYAC" localSheetId="11" hidden="1">#REF!</definedName>
    <definedName name="BExOEZOXV3VXUB6VGSS85GXATYAC" localSheetId="10" hidden="1">#REF!</definedName>
    <definedName name="BExOEZOXV3VXUB6VGSS85GXATYAC" localSheetId="9" hidden="1">#REF!</definedName>
    <definedName name="BExOEZOXV3VXUB6VGSS85GXATYAC" localSheetId="8" hidden="1">#REF!</definedName>
    <definedName name="BExOEZOXV3VXUB6VGSS85GXATYAC" localSheetId="7" hidden="1">#REF!</definedName>
    <definedName name="BExOEZOXV3VXUB6VGSS85GXATYAC" localSheetId="6" hidden="1">#REF!</definedName>
    <definedName name="BExOEZOXV3VXUB6VGSS85GXATYAC" localSheetId="3" hidden="1">#REF!</definedName>
    <definedName name="BExOEZOXV3VXUB6VGSS85GXATYAC" localSheetId="1" hidden="1">#REF!</definedName>
    <definedName name="BExOEZOXV3VXUB6VGSS85GXATYAC" hidden="1">#REF!</definedName>
    <definedName name="BExOFDBSAZV60157PIDWCSSUN3MJ" localSheetId="16" hidden="1">#REF!</definedName>
    <definedName name="BExOFDBSAZV60157PIDWCSSUN3MJ" localSheetId="15" hidden="1">#REF!</definedName>
    <definedName name="BExOFDBSAZV60157PIDWCSSUN3MJ" localSheetId="14" hidden="1">#REF!</definedName>
    <definedName name="BExOFDBSAZV60157PIDWCSSUN3MJ" localSheetId="13" hidden="1">#REF!</definedName>
    <definedName name="BExOFDBSAZV60157PIDWCSSUN3MJ" localSheetId="12" hidden="1">#REF!</definedName>
    <definedName name="BExOFDBSAZV60157PIDWCSSUN3MJ" localSheetId="11" hidden="1">#REF!</definedName>
    <definedName name="BExOFDBSAZV60157PIDWCSSUN3MJ" localSheetId="10" hidden="1">#REF!</definedName>
    <definedName name="BExOFDBSAZV60157PIDWCSSUN3MJ" localSheetId="9" hidden="1">#REF!</definedName>
    <definedName name="BExOFDBSAZV60157PIDWCSSUN3MJ" localSheetId="8" hidden="1">#REF!</definedName>
    <definedName name="BExOFDBSAZV60157PIDWCSSUN3MJ" localSheetId="7" hidden="1">#REF!</definedName>
    <definedName name="BExOFDBSAZV60157PIDWCSSUN3MJ" localSheetId="6" hidden="1">#REF!</definedName>
    <definedName name="BExOFDBSAZV60157PIDWCSSUN3MJ" localSheetId="3" hidden="1">#REF!</definedName>
    <definedName name="BExOFDBSAZV60157PIDWCSSUN3MJ" localSheetId="1" hidden="1">#REF!</definedName>
    <definedName name="BExOFDBSAZV60157PIDWCSSUN3MJ" hidden="1">#REF!</definedName>
    <definedName name="BExOFEDNCYI2TPTMQ8SJN3AW4YMF" localSheetId="16" hidden="1">#REF!</definedName>
    <definedName name="BExOFEDNCYI2TPTMQ8SJN3AW4YMF" localSheetId="15" hidden="1">#REF!</definedName>
    <definedName name="BExOFEDNCYI2TPTMQ8SJN3AW4YMF" localSheetId="14" hidden="1">#REF!</definedName>
    <definedName name="BExOFEDNCYI2TPTMQ8SJN3AW4YMF" localSheetId="13" hidden="1">#REF!</definedName>
    <definedName name="BExOFEDNCYI2TPTMQ8SJN3AW4YMF" localSheetId="12" hidden="1">#REF!</definedName>
    <definedName name="BExOFEDNCYI2TPTMQ8SJN3AW4YMF" localSheetId="11" hidden="1">#REF!</definedName>
    <definedName name="BExOFEDNCYI2TPTMQ8SJN3AW4YMF" localSheetId="10" hidden="1">#REF!</definedName>
    <definedName name="BExOFEDNCYI2TPTMQ8SJN3AW4YMF" localSheetId="9" hidden="1">#REF!</definedName>
    <definedName name="BExOFEDNCYI2TPTMQ8SJN3AW4YMF" localSheetId="8" hidden="1">#REF!</definedName>
    <definedName name="BExOFEDNCYI2TPTMQ8SJN3AW4YMF" localSheetId="7" hidden="1">#REF!</definedName>
    <definedName name="BExOFEDNCYI2TPTMQ8SJN3AW4YMF" localSheetId="6" hidden="1">#REF!</definedName>
    <definedName name="BExOFEDNCYI2TPTMQ8SJN3AW4YMF" localSheetId="3" hidden="1">#REF!</definedName>
    <definedName name="BExOFEDNCYI2TPTMQ8SJN3AW4YMF" localSheetId="1" hidden="1">#REF!</definedName>
    <definedName name="BExOFEDNCYI2TPTMQ8SJN3AW4YMF" hidden="1">#REF!</definedName>
    <definedName name="BExOFVLXVD6RVHSQO8KZOOACSV24" localSheetId="16" hidden="1">#REF!</definedName>
    <definedName name="BExOFVLXVD6RVHSQO8KZOOACSV24" localSheetId="15" hidden="1">#REF!</definedName>
    <definedName name="BExOFVLXVD6RVHSQO8KZOOACSV24" localSheetId="14" hidden="1">#REF!</definedName>
    <definedName name="BExOFVLXVD6RVHSQO8KZOOACSV24" localSheetId="13" hidden="1">#REF!</definedName>
    <definedName name="BExOFVLXVD6RVHSQO8KZOOACSV24" localSheetId="12" hidden="1">#REF!</definedName>
    <definedName name="BExOFVLXVD6RVHSQO8KZOOACSV24" localSheetId="11" hidden="1">#REF!</definedName>
    <definedName name="BExOFVLXVD6RVHSQO8KZOOACSV24" localSheetId="10" hidden="1">#REF!</definedName>
    <definedName name="BExOFVLXVD6RVHSQO8KZOOACSV24" localSheetId="9" hidden="1">#REF!</definedName>
    <definedName name="BExOFVLXVD6RVHSQO8KZOOACSV24" localSheetId="8" hidden="1">#REF!</definedName>
    <definedName name="BExOFVLXVD6RVHSQO8KZOOACSV24" localSheetId="7" hidden="1">#REF!</definedName>
    <definedName name="BExOFVLXVD6RVHSQO8KZOOACSV24" localSheetId="6" hidden="1">#REF!</definedName>
    <definedName name="BExOFVLXVD6RVHSQO8KZOOACSV24" localSheetId="3" hidden="1">#REF!</definedName>
    <definedName name="BExOFVLXVD6RVHSQO8KZOOACSV24" localSheetId="1" hidden="1">#REF!</definedName>
    <definedName name="BExOFVLXVD6RVHSQO8KZOOACSV24" hidden="1">#REF!</definedName>
    <definedName name="BExOG2SW3XOGP9VAPQ3THV3VWV12" localSheetId="16" hidden="1">#REF!</definedName>
    <definedName name="BExOG2SW3XOGP9VAPQ3THV3VWV12" localSheetId="15" hidden="1">#REF!</definedName>
    <definedName name="BExOG2SW3XOGP9VAPQ3THV3VWV12" localSheetId="14" hidden="1">#REF!</definedName>
    <definedName name="BExOG2SW3XOGP9VAPQ3THV3VWV12" localSheetId="13" hidden="1">#REF!</definedName>
    <definedName name="BExOG2SW3XOGP9VAPQ3THV3VWV12" localSheetId="12" hidden="1">#REF!</definedName>
    <definedName name="BExOG2SW3XOGP9VAPQ3THV3VWV12" localSheetId="11" hidden="1">#REF!</definedName>
    <definedName name="BExOG2SW3XOGP9VAPQ3THV3VWV12" localSheetId="10" hidden="1">#REF!</definedName>
    <definedName name="BExOG2SW3XOGP9VAPQ3THV3VWV12" localSheetId="9" hidden="1">#REF!</definedName>
    <definedName name="BExOG2SW3XOGP9VAPQ3THV3VWV12" localSheetId="8" hidden="1">#REF!</definedName>
    <definedName name="BExOG2SW3XOGP9VAPQ3THV3VWV12" localSheetId="7" hidden="1">#REF!</definedName>
    <definedName name="BExOG2SW3XOGP9VAPQ3THV3VWV12" localSheetId="6" hidden="1">#REF!</definedName>
    <definedName name="BExOG2SW3XOGP9VAPQ3THV3VWV12" localSheetId="3" hidden="1">#REF!</definedName>
    <definedName name="BExOG2SW3XOGP9VAPQ3THV3VWV12" localSheetId="1" hidden="1">#REF!</definedName>
    <definedName name="BExOG2SW3XOGP9VAPQ3THV3VWV12" hidden="1">#REF!</definedName>
    <definedName name="BExOG45J81K4OPA40KW5VQU54KY3" localSheetId="16" hidden="1">#REF!</definedName>
    <definedName name="BExOG45J81K4OPA40KW5VQU54KY3" localSheetId="15" hidden="1">#REF!</definedName>
    <definedName name="BExOG45J81K4OPA40KW5VQU54KY3" localSheetId="14" hidden="1">#REF!</definedName>
    <definedName name="BExOG45J81K4OPA40KW5VQU54KY3" localSheetId="13" hidden="1">#REF!</definedName>
    <definedName name="BExOG45J81K4OPA40KW5VQU54KY3" localSheetId="12" hidden="1">#REF!</definedName>
    <definedName name="BExOG45J81K4OPA40KW5VQU54KY3" localSheetId="11" hidden="1">#REF!</definedName>
    <definedName name="BExOG45J81K4OPA40KW5VQU54KY3" localSheetId="10" hidden="1">#REF!</definedName>
    <definedName name="BExOG45J81K4OPA40KW5VQU54KY3" localSheetId="9" hidden="1">#REF!</definedName>
    <definedName name="BExOG45J81K4OPA40KW5VQU54KY3" localSheetId="8" hidden="1">#REF!</definedName>
    <definedName name="BExOG45J81K4OPA40KW5VQU54KY3" localSheetId="7" hidden="1">#REF!</definedName>
    <definedName name="BExOG45J81K4OPA40KW5VQU54KY3" localSheetId="6" hidden="1">#REF!</definedName>
    <definedName name="BExOG45J81K4OPA40KW5VQU54KY3" localSheetId="3" hidden="1">#REF!</definedName>
    <definedName name="BExOG45J81K4OPA40KW5VQU54KY3" localSheetId="1" hidden="1">#REF!</definedName>
    <definedName name="BExOG45J81K4OPA40KW5VQU54KY3" hidden="1">#REF!</definedName>
    <definedName name="BExOGFE2SCL8HHT4DFAXKLUTJZOG" localSheetId="16" hidden="1">#REF!</definedName>
    <definedName name="BExOGFE2SCL8HHT4DFAXKLUTJZOG" localSheetId="15" hidden="1">#REF!</definedName>
    <definedName name="BExOGFE2SCL8HHT4DFAXKLUTJZOG" localSheetId="14" hidden="1">#REF!</definedName>
    <definedName name="BExOGFE2SCL8HHT4DFAXKLUTJZOG" localSheetId="13" hidden="1">#REF!</definedName>
    <definedName name="BExOGFE2SCL8HHT4DFAXKLUTJZOG" localSheetId="12" hidden="1">#REF!</definedName>
    <definedName name="BExOGFE2SCL8HHT4DFAXKLUTJZOG" localSheetId="11" hidden="1">#REF!</definedName>
    <definedName name="BExOGFE2SCL8HHT4DFAXKLUTJZOG" localSheetId="10" hidden="1">#REF!</definedName>
    <definedName name="BExOGFE2SCL8HHT4DFAXKLUTJZOG" localSheetId="9" hidden="1">#REF!</definedName>
    <definedName name="BExOGFE2SCL8HHT4DFAXKLUTJZOG" localSheetId="8" hidden="1">#REF!</definedName>
    <definedName name="BExOGFE2SCL8HHT4DFAXKLUTJZOG" localSheetId="7" hidden="1">#REF!</definedName>
    <definedName name="BExOGFE2SCL8HHT4DFAXKLUTJZOG" localSheetId="6" hidden="1">#REF!</definedName>
    <definedName name="BExOGFE2SCL8HHT4DFAXKLUTJZOG" localSheetId="3" hidden="1">#REF!</definedName>
    <definedName name="BExOGFE2SCL8HHT4DFAXKLUTJZOG" localSheetId="1" hidden="1">#REF!</definedName>
    <definedName name="BExOGFE2SCL8HHT4DFAXKLUTJZOG" hidden="1">#REF!</definedName>
    <definedName name="BExOGH1IMADJCZMFDE6NMBBKO558" localSheetId="16" hidden="1">#REF!</definedName>
    <definedName name="BExOGH1IMADJCZMFDE6NMBBKO558" localSheetId="15" hidden="1">#REF!</definedName>
    <definedName name="BExOGH1IMADJCZMFDE6NMBBKO558" localSheetId="14" hidden="1">#REF!</definedName>
    <definedName name="BExOGH1IMADJCZMFDE6NMBBKO558" localSheetId="13" hidden="1">#REF!</definedName>
    <definedName name="BExOGH1IMADJCZMFDE6NMBBKO558" localSheetId="12" hidden="1">#REF!</definedName>
    <definedName name="BExOGH1IMADJCZMFDE6NMBBKO558" localSheetId="11" hidden="1">#REF!</definedName>
    <definedName name="BExOGH1IMADJCZMFDE6NMBBKO558" localSheetId="10" hidden="1">#REF!</definedName>
    <definedName name="BExOGH1IMADJCZMFDE6NMBBKO558" localSheetId="9" hidden="1">#REF!</definedName>
    <definedName name="BExOGH1IMADJCZMFDE6NMBBKO558" localSheetId="8" hidden="1">#REF!</definedName>
    <definedName name="BExOGH1IMADJCZMFDE6NMBBKO558" localSheetId="7" hidden="1">#REF!</definedName>
    <definedName name="BExOGH1IMADJCZMFDE6NMBBKO558" localSheetId="6" hidden="1">#REF!</definedName>
    <definedName name="BExOGH1IMADJCZMFDE6NMBBKO558" localSheetId="3" hidden="1">#REF!</definedName>
    <definedName name="BExOGH1IMADJCZMFDE6NMBBKO558" localSheetId="1" hidden="1">#REF!</definedName>
    <definedName name="BExOGH1IMADJCZMFDE6NMBBKO558" hidden="1">#REF!</definedName>
    <definedName name="BExOGT6D0LJ3C22RDW8COECKB1J5" localSheetId="16" hidden="1">#REF!</definedName>
    <definedName name="BExOGT6D0LJ3C22RDW8COECKB1J5" localSheetId="15" hidden="1">#REF!</definedName>
    <definedName name="BExOGT6D0LJ3C22RDW8COECKB1J5" localSheetId="14" hidden="1">#REF!</definedName>
    <definedName name="BExOGT6D0LJ3C22RDW8COECKB1J5" localSheetId="13" hidden="1">#REF!</definedName>
    <definedName name="BExOGT6D0LJ3C22RDW8COECKB1J5" localSheetId="12" hidden="1">#REF!</definedName>
    <definedName name="BExOGT6D0LJ3C22RDW8COECKB1J5" localSheetId="11" hidden="1">#REF!</definedName>
    <definedName name="BExOGT6D0LJ3C22RDW8COECKB1J5" localSheetId="10" hidden="1">#REF!</definedName>
    <definedName name="BExOGT6D0LJ3C22RDW8COECKB1J5" localSheetId="9" hidden="1">#REF!</definedName>
    <definedName name="BExOGT6D0LJ3C22RDW8COECKB1J5" localSheetId="8" hidden="1">#REF!</definedName>
    <definedName name="BExOGT6D0LJ3C22RDW8COECKB1J5" localSheetId="7" hidden="1">#REF!</definedName>
    <definedName name="BExOGT6D0LJ3C22RDW8COECKB1J5" localSheetId="6" hidden="1">#REF!</definedName>
    <definedName name="BExOGT6D0LJ3C22RDW8COECKB1J5" localSheetId="3" hidden="1">#REF!</definedName>
    <definedName name="BExOGT6D0LJ3C22RDW8COECKB1J5" localSheetId="1" hidden="1">#REF!</definedName>
    <definedName name="BExOGT6D0LJ3C22RDW8COECKB1J5" hidden="1">#REF!</definedName>
    <definedName name="BExOGTMI1HT31M1RGWVRAVHAK7DE" localSheetId="16" hidden="1">#REF!</definedName>
    <definedName name="BExOGTMI1HT31M1RGWVRAVHAK7DE" localSheetId="15" hidden="1">#REF!</definedName>
    <definedName name="BExOGTMI1HT31M1RGWVRAVHAK7DE" localSheetId="14" hidden="1">#REF!</definedName>
    <definedName name="BExOGTMI1HT31M1RGWVRAVHAK7DE" localSheetId="13" hidden="1">#REF!</definedName>
    <definedName name="BExOGTMI1HT31M1RGWVRAVHAK7DE" localSheetId="12" hidden="1">#REF!</definedName>
    <definedName name="BExOGTMI1HT31M1RGWVRAVHAK7DE" localSheetId="11" hidden="1">#REF!</definedName>
    <definedName name="BExOGTMI1HT31M1RGWVRAVHAK7DE" localSheetId="10" hidden="1">#REF!</definedName>
    <definedName name="BExOGTMI1HT31M1RGWVRAVHAK7DE" localSheetId="9" hidden="1">#REF!</definedName>
    <definedName name="BExOGTMI1HT31M1RGWVRAVHAK7DE" localSheetId="8" hidden="1">#REF!</definedName>
    <definedName name="BExOGTMI1HT31M1RGWVRAVHAK7DE" localSheetId="7" hidden="1">#REF!</definedName>
    <definedName name="BExOGTMI1HT31M1RGWVRAVHAK7DE" localSheetId="6" hidden="1">#REF!</definedName>
    <definedName name="BExOGTMI1HT31M1RGWVRAVHAK7DE" localSheetId="3" hidden="1">#REF!</definedName>
    <definedName name="BExOGTMI1HT31M1RGWVRAVHAK7DE" localSheetId="1" hidden="1">#REF!</definedName>
    <definedName name="BExOGTMI1HT31M1RGWVRAVHAK7DE" hidden="1">#REF!</definedName>
    <definedName name="BExOGXO9JE5XSE9GC3I6O21UEKAO" localSheetId="16" hidden="1">#REF!</definedName>
    <definedName name="BExOGXO9JE5XSE9GC3I6O21UEKAO" localSheetId="15" hidden="1">#REF!</definedName>
    <definedName name="BExOGXO9JE5XSE9GC3I6O21UEKAO" localSheetId="14" hidden="1">#REF!</definedName>
    <definedName name="BExOGXO9JE5XSE9GC3I6O21UEKAO" localSheetId="13" hidden="1">#REF!</definedName>
    <definedName name="BExOGXO9JE5XSE9GC3I6O21UEKAO" localSheetId="12" hidden="1">#REF!</definedName>
    <definedName name="BExOGXO9JE5XSE9GC3I6O21UEKAO" localSheetId="11" hidden="1">#REF!</definedName>
    <definedName name="BExOGXO9JE5XSE9GC3I6O21UEKAO" localSheetId="10" hidden="1">#REF!</definedName>
    <definedName name="BExOGXO9JE5XSE9GC3I6O21UEKAO" localSheetId="9" hidden="1">#REF!</definedName>
    <definedName name="BExOGXO9JE5XSE9GC3I6O21UEKAO" localSheetId="8" hidden="1">#REF!</definedName>
    <definedName name="BExOGXO9JE5XSE9GC3I6O21UEKAO" localSheetId="7" hidden="1">#REF!</definedName>
    <definedName name="BExOGXO9JE5XSE9GC3I6O21UEKAO" localSheetId="6" hidden="1">#REF!</definedName>
    <definedName name="BExOGXO9JE5XSE9GC3I6O21UEKAO" localSheetId="3" hidden="1">#REF!</definedName>
    <definedName name="BExOGXO9JE5XSE9GC3I6O21UEKAO" localSheetId="1" hidden="1">#REF!</definedName>
    <definedName name="BExOGXO9JE5XSE9GC3I6O21UEKAO" hidden="1">#REF!</definedName>
    <definedName name="BExOH9ICQA5WPLVJIKJVPWUPKSYO" localSheetId="16" hidden="1">#REF!</definedName>
    <definedName name="BExOH9ICQA5WPLVJIKJVPWUPKSYO" localSheetId="15" hidden="1">#REF!</definedName>
    <definedName name="BExOH9ICQA5WPLVJIKJVPWUPKSYO" localSheetId="14" hidden="1">#REF!</definedName>
    <definedName name="BExOH9ICQA5WPLVJIKJVPWUPKSYO" localSheetId="13" hidden="1">#REF!</definedName>
    <definedName name="BExOH9ICQA5WPLVJIKJVPWUPKSYO" localSheetId="12" hidden="1">#REF!</definedName>
    <definedName name="BExOH9ICQA5WPLVJIKJVPWUPKSYO" localSheetId="11" hidden="1">#REF!</definedName>
    <definedName name="BExOH9ICQA5WPLVJIKJVPWUPKSYO" localSheetId="10" hidden="1">#REF!</definedName>
    <definedName name="BExOH9ICQA5WPLVJIKJVPWUPKSYO" localSheetId="9" hidden="1">#REF!</definedName>
    <definedName name="BExOH9ICQA5WPLVJIKJVPWUPKSYO" localSheetId="8" hidden="1">#REF!</definedName>
    <definedName name="BExOH9ICQA5WPLVJIKJVPWUPKSYO" localSheetId="7" hidden="1">#REF!</definedName>
    <definedName name="BExOH9ICQA5WPLVJIKJVPWUPKSYO" localSheetId="6" hidden="1">#REF!</definedName>
    <definedName name="BExOH9ICQA5WPLVJIKJVPWUPKSYO" localSheetId="3" hidden="1">#REF!</definedName>
    <definedName name="BExOH9ICQA5WPLVJIKJVPWUPKSYO" localSheetId="1" hidden="1">#REF!</definedName>
    <definedName name="BExOH9ICQA5WPLVJIKJVPWUPKSYO" hidden="1">#REF!</definedName>
    <definedName name="BExOH9ICZ13C1LAW8OTYTR9S7ZP3" localSheetId="16" hidden="1">#REF!</definedName>
    <definedName name="BExOH9ICZ13C1LAW8OTYTR9S7ZP3" localSheetId="15" hidden="1">#REF!</definedName>
    <definedName name="BExOH9ICZ13C1LAW8OTYTR9S7ZP3" localSheetId="14" hidden="1">#REF!</definedName>
    <definedName name="BExOH9ICZ13C1LAW8OTYTR9S7ZP3" localSheetId="13" hidden="1">#REF!</definedName>
    <definedName name="BExOH9ICZ13C1LAW8OTYTR9S7ZP3" localSheetId="12" hidden="1">#REF!</definedName>
    <definedName name="BExOH9ICZ13C1LAW8OTYTR9S7ZP3" localSheetId="11" hidden="1">#REF!</definedName>
    <definedName name="BExOH9ICZ13C1LAW8OTYTR9S7ZP3" localSheetId="10" hidden="1">#REF!</definedName>
    <definedName name="BExOH9ICZ13C1LAW8OTYTR9S7ZP3" localSheetId="9" hidden="1">#REF!</definedName>
    <definedName name="BExOH9ICZ13C1LAW8OTYTR9S7ZP3" localSheetId="8" hidden="1">#REF!</definedName>
    <definedName name="BExOH9ICZ13C1LAW8OTYTR9S7ZP3" localSheetId="7" hidden="1">#REF!</definedName>
    <definedName name="BExOH9ICZ13C1LAW8OTYTR9S7ZP3" localSheetId="6" hidden="1">#REF!</definedName>
    <definedName name="BExOH9ICZ13C1LAW8OTYTR9S7ZP3" localSheetId="3" hidden="1">#REF!</definedName>
    <definedName name="BExOH9ICZ13C1LAW8OTYTR9S7ZP3" localSheetId="1" hidden="1">#REF!</definedName>
    <definedName name="BExOH9ICZ13C1LAW8OTYTR9S7ZP3" hidden="1">#REF!</definedName>
    <definedName name="BExOHGEJ8V8OXT32FSU173XLXBDH" localSheetId="16" hidden="1">#REF!</definedName>
    <definedName name="BExOHGEJ8V8OXT32FSU173XLXBDH" localSheetId="15" hidden="1">#REF!</definedName>
    <definedName name="BExOHGEJ8V8OXT32FSU173XLXBDH" localSheetId="14" hidden="1">#REF!</definedName>
    <definedName name="BExOHGEJ8V8OXT32FSU173XLXBDH" localSheetId="13" hidden="1">#REF!</definedName>
    <definedName name="BExOHGEJ8V8OXT32FSU173XLXBDH" localSheetId="12" hidden="1">#REF!</definedName>
    <definedName name="BExOHGEJ8V8OXT32FSU173XLXBDH" localSheetId="11" hidden="1">#REF!</definedName>
    <definedName name="BExOHGEJ8V8OXT32FSU173XLXBDH" localSheetId="10" hidden="1">#REF!</definedName>
    <definedName name="BExOHGEJ8V8OXT32FSU173XLXBDH" localSheetId="9" hidden="1">#REF!</definedName>
    <definedName name="BExOHGEJ8V8OXT32FSU173XLXBDH" localSheetId="8" hidden="1">#REF!</definedName>
    <definedName name="BExOHGEJ8V8OXT32FSU173XLXBDH" localSheetId="7" hidden="1">#REF!</definedName>
    <definedName name="BExOHGEJ8V8OXT32FSU173XLXBDH" localSheetId="6" hidden="1">#REF!</definedName>
    <definedName name="BExOHGEJ8V8OXT32FSU173XLXBDH" localSheetId="3" hidden="1">#REF!</definedName>
    <definedName name="BExOHGEJ8V8OXT32FSU173XLXBDH" localSheetId="1" hidden="1">#REF!</definedName>
    <definedName name="BExOHGEJ8V8OXT32FSU173XLXBDH" hidden="1">#REF!</definedName>
    <definedName name="BExOHL75H3OT4WAKKPUXIVXWFVDS" localSheetId="16" hidden="1">#REF!</definedName>
    <definedName name="BExOHL75H3OT4WAKKPUXIVXWFVDS" localSheetId="15" hidden="1">#REF!</definedName>
    <definedName name="BExOHL75H3OT4WAKKPUXIVXWFVDS" localSheetId="14" hidden="1">#REF!</definedName>
    <definedName name="BExOHL75H3OT4WAKKPUXIVXWFVDS" localSheetId="13" hidden="1">#REF!</definedName>
    <definedName name="BExOHL75H3OT4WAKKPUXIVXWFVDS" localSheetId="12" hidden="1">#REF!</definedName>
    <definedName name="BExOHL75H3OT4WAKKPUXIVXWFVDS" localSheetId="11" hidden="1">#REF!</definedName>
    <definedName name="BExOHL75H3OT4WAKKPUXIVXWFVDS" localSheetId="10" hidden="1">#REF!</definedName>
    <definedName name="BExOHL75H3OT4WAKKPUXIVXWFVDS" localSheetId="9" hidden="1">#REF!</definedName>
    <definedName name="BExOHL75H3OT4WAKKPUXIVXWFVDS" localSheetId="8" hidden="1">#REF!</definedName>
    <definedName name="BExOHL75H3OT4WAKKPUXIVXWFVDS" localSheetId="7" hidden="1">#REF!</definedName>
    <definedName name="BExOHL75H3OT4WAKKPUXIVXWFVDS" localSheetId="6" hidden="1">#REF!</definedName>
    <definedName name="BExOHL75H3OT4WAKKPUXIVXWFVDS" localSheetId="3" hidden="1">#REF!</definedName>
    <definedName name="BExOHL75H3OT4WAKKPUXIVXWFVDS" localSheetId="1" hidden="1">#REF!</definedName>
    <definedName name="BExOHL75H3OT4WAKKPUXIVXWFVDS" hidden="1">#REF!</definedName>
    <definedName name="BExOHLHXXJL6363CC082M9M5VVXQ" localSheetId="16" hidden="1">#REF!</definedName>
    <definedName name="BExOHLHXXJL6363CC082M9M5VVXQ" localSheetId="15" hidden="1">#REF!</definedName>
    <definedName name="BExOHLHXXJL6363CC082M9M5VVXQ" localSheetId="14" hidden="1">#REF!</definedName>
    <definedName name="BExOHLHXXJL6363CC082M9M5VVXQ" localSheetId="13" hidden="1">#REF!</definedName>
    <definedName name="BExOHLHXXJL6363CC082M9M5VVXQ" localSheetId="12" hidden="1">#REF!</definedName>
    <definedName name="BExOHLHXXJL6363CC082M9M5VVXQ" localSheetId="11" hidden="1">#REF!</definedName>
    <definedName name="BExOHLHXXJL6363CC082M9M5VVXQ" localSheetId="10" hidden="1">#REF!</definedName>
    <definedName name="BExOHLHXXJL6363CC082M9M5VVXQ" localSheetId="9" hidden="1">#REF!</definedName>
    <definedName name="BExOHLHXXJL6363CC082M9M5VVXQ" localSheetId="8" hidden="1">#REF!</definedName>
    <definedName name="BExOHLHXXJL6363CC082M9M5VVXQ" localSheetId="7" hidden="1">#REF!</definedName>
    <definedName name="BExOHLHXXJL6363CC082M9M5VVXQ" localSheetId="6" hidden="1">#REF!</definedName>
    <definedName name="BExOHLHXXJL6363CC082M9M5VVXQ" localSheetId="3" hidden="1">#REF!</definedName>
    <definedName name="BExOHLHXXJL6363CC082M9M5VVXQ" localSheetId="1" hidden="1">#REF!</definedName>
    <definedName name="BExOHLHXXJL6363CC082M9M5VVXQ" hidden="1">#REF!</definedName>
    <definedName name="BExOHNAO5UDXSO73BK2ARHWKS90Y" localSheetId="16" hidden="1">#REF!</definedName>
    <definedName name="BExOHNAO5UDXSO73BK2ARHWKS90Y" localSheetId="15" hidden="1">#REF!</definedName>
    <definedName name="BExOHNAO5UDXSO73BK2ARHWKS90Y" localSheetId="14" hidden="1">#REF!</definedName>
    <definedName name="BExOHNAO5UDXSO73BK2ARHWKS90Y" localSheetId="13" hidden="1">#REF!</definedName>
    <definedName name="BExOHNAO5UDXSO73BK2ARHWKS90Y" localSheetId="12" hidden="1">#REF!</definedName>
    <definedName name="BExOHNAO5UDXSO73BK2ARHWKS90Y" localSheetId="11" hidden="1">#REF!</definedName>
    <definedName name="BExOHNAO5UDXSO73BK2ARHWKS90Y" localSheetId="10" hidden="1">#REF!</definedName>
    <definedName name="BExOHNAO5UDXSO73BK2ARHWKS90Y" localSheetId="9" hidden="1">#REF!</definedName>
    <definedName name="BExOHNAO5UDXSO73BK2ARHWKS90Y" localSheetId="8" hidden="1">#REF!</definedName>
    <definedName name="BExOHNAO5UDXSO73BK2ARHWKS90Y" localSheetId="7" hidden="1">#REF!</definedName>
    <definedName name="BExOHNAO5UDXSO73BK2ARHWKS90Y" localSheetId="6" hidden="1">#REF!</definedName>
    <definedName name="BExOHNAO5UDXSO73BK2ARHWKS90Y" localSheetId="3" hidden="1">#REF!</definedName>
    <definedName name="BExOHNAO5UDXSO73BK2ARHWKS90Y" localSheetId="1" hidden="1">#REF!</definedName>
    <definedName name="BExOHNAO5UDXSO73BK2ARHWKS90Y" hidden="1">#REF!</definedName>
    <definedName name="BExOHR1G1I9A9CI1HG94EWBLWNM2" localSheetId="16" hidden="1">#REF!</definedName>
    <definedName name="BExOHR1G1I9A9CI1HG94EWBLWNM2" localSheetId="15" hidden="1">#REF!</definedName>
    <definedName name="BExOHR1G1I9A9CI1HG94EWBLWNM2" localSheetId="14" hidden="1">#REF!</definedName>
    <definedName name="BExOHR1G1I9A9CI1HG94EWBLWNM2" localSheetId="13" hidden="1">#REF!</definedName>
    <definedName name="BExOHR1G1I9A9CI1HG94EWBLWNM2" localSheetId="12" hidden="1">#REF!</definedName>
    <definedName name="BExOHR1G1I9A9CI1HG94EWBLWNM2" localSheetId="11" hidden="1">#REF!</definedName>
    <definedName name="BExOHR1G1I9A9CI1HG94EWBLWNM2" localSheetId="10" hidden="1">#REF!</definedName>
    <definedName name="BExOHR1G1I9A9CI1HG94EWBLWNM2" localSheetId="9" hidden="1">#REF!</definedName>
    <definedName name="BExOHR1G1I9A9CI1HG94EWBLWNM2" localSheetId="8" hidden="1">#REF!</definedName>
    <definedName name="BExOHR1G1I9A9CI1HG94EWBLWNM2" localSheetId="7" hidden="1">#REF!</definedName>
    <definedName name="BExOHR1G1I9A9CI1HG94EWBLWNM2" localSheetId="6" hidden="1">#REF!</definedName>
    <definedName name="BExOHR1G1I9A9CI1HG94EWBLWNM2" localSheetId="3" hidden="1">#REF!</definedName>
    <definedName name="BExOHR1G1I9A9CI1HG94EWBLWNM2" localSheetId="1" hidden="1">#REF!</definedName>
    <definedName name="BExOHR1G1I9A9CI1HG94EWBLWNM2" hidden="1">#REF!</definedName>
    <definedName name="BExOHTQPP8LQ98L6PYUI6QW08YID" localSheetId="16" hidden="1">#REF!</definedName>
    <definedName name="BExOHTQPP8LQ98L6PYUI6QW08YID" localSheetId="15" hidden="1">#REF!</definedName>
    <definedName name="BExOHTQPP8LQ98L6PYUI6QW08YID" localSheetId="14" hidden="1">#REF!</definedName>
    <definedName name="BExOHTQPP8LQ98L6PYUI6QW08YID" localSheetId="13" hidden="1">#REF!</definedName>
    <definedName name="BExOHTQPP8LQ98L6PYUI6QW08YID" localSheetId="12" hidden="1">#REF!</definedName>
    <definedName name="BExOHTQPP8LQ98L6PYUI6QW08YID" localSheetId="11" hidden="1">#REF!</definedName>
    <definedName name="BExOHTQPP8LQ98L6PYUI6QW08YID" localSheetId="10" hidden="1">#REF!</definedName>
    <definedName name="BExOHTQPP8LQ98L6PYUI6QW08YID" localSheetId="9" hidden="1">#REF!</definedName>
    <definedName name="BExOHTQPP8LQ98L6PYUI6QW08YID" localSheetId="8" hidden="1">#REF!</definedName>
    <definedName name="BExOHTQPP8LQ98L6PYUI6QW08YID" localSheetId="7" hidden="1">#REF!</definedName>
    <definedName name="BExOHTQPP8LQ98L6PYUI6QW08YID" localSheetId="6" hidden="1">#REF!</definedName>
    <definedName name="BExOHTQPP8LQ98L6PYUI6QW08YID" localSheetId="3" hidden="1">#REF!</definedName>
    <definedName name="BExOHTQPP8LQ98L6PYUI6QW08YID" localSheetId="1" hidden="1">#REF!</definedName>
    <definedName name="BExOHTQPP8LQ98L6PYUI6QW08YID" hidden="1">#REF!</definedName>
    <definedName name="BExOHUHN7UXHYAJFJJFU805UZ0NB" localSheetId="16" hidden="1">#REF!</definedName>
    <definedName name="BExOHUHN7UXHYAJFJJFU805UZ0NB" localSheetId="15" hidden="1">#REF!</definedName>
    <definedName name="BExOHUHN7UXHYAJFJJFU805UZ0NB" localSheetId="14" hidden="1">#REF!</definedName>
    <definedName name="BExOHUHN7UXHYAJFJJFU805UZ0NB" localSheetId="13" hidden="1">#REF!</definedName>
    <definedName name="BExOHUHN7UXHYAJFJJFU805UZ0NB" localSheetId="12" hidden="1">#REF!</definedName>
    <definedName name="BExOHUHN7UXHYAJFJJFU805UZ0NB" localSheetId="11" hidden="1">#REF!</definedName>
    <definedName name="BExOHUHN7UXHYAJFJJFU805UZ0NB" localSheetId="10" hidden="1">#REF!</definedName>
    <definedName name="BExOHUHN7UXHYAJFJJFU805UZ0NB" localSheetId="9" hidden="1">#REF!</definedName>
    <definedName name="BExOHUHN7UXHYAJFJJFU805UZ0NB" localSheetId="8" hidden="1">#REF!</definedName>
    <definedName name="BExOHUHN7UXHYAJFJJFU805UZ0NB" localSheetId="7" hidden="1">#REF!</definedName>
    <definedName name="BExOHUHN7UXHYAJFJJFU805UZ0NB" localSheetId="6" hidden="1">#REF!</definedName>
    <definedName name="BExOHUHN7UXHYAJFJJFU805UZ0NB" localSheetId="3" hidden="1">#REF!</definedName>
    <definedName name="BExOHUHN7UXHYAJFJJFU805UZ0NB" localSheetId="1" hidden="1">#REF!</definedName>
    <definedName name="BExOHUHN7UXHYAJFJJFU805UZ0NB" hidden="1">#REF!</definedName>
    <definedName name="BExOHX6Q6NJI793PGX59O5EKTP4G" localSheetId="16" hidden="1">#REF!</definedName>
    <definedName name="BExOHX6Q6NJI793PGX59O5EKTP4G" localSheetId="15" hidden="1">#REF!</definedName>
    <definedName name="BExOHX6Q6NJI793PGX59O5EKTP4G" localSheetId="14" hidden="1">#REF!</definedName>
    <definedName name="BExOHX6Q6NJI793PGX59O5EKTP4G" localSheetId="13" hidden="1">#REF!</definedName>
    <definedName name="BExOHX6Q6NJI793PGX59O5EKTP4G" localSheetId="12" hidden="1">#REF!</definedName>
    <definedName name="BExOHX6Q6NJI793PGX59O5EKTP4G" localSheetId="11" hidden="1">#REF!</definedName>
    <definedName name="BExOHX6Q6NJI793PGX59O5EKTP4G" localSheetId="10" hidden="1">#REF!</definedName>
    <definedName name="BExOHX6Q6NJI793PGX59O5EKTP4G" localSheetId="9" hidden="1">#REF!</definedName>
    <definedName name="BExOHX6Q6NJI793PGX59O5EKTP4G" localSheetId="8" hidden="1">#REF!</definedName>
    <definedName name="BExOHX6Q6NJI793PGX59O5EKTP4G" localSheetId="7" hidden="1">#REF!</definedName>
    <definedName name="BExOHX6Q6NJI793PGX59O5EKTP4G" localSheetId="6" hidden="1">#REF!</definedName>
    <definedName name="BExOHX6Q6NJI793PGX59O5EKTP4G" localSheetId="3" hidden="1">#REF!</definedName>
    <definedName name="BExOHX6Q6NJI793PGX59O5EKTP4G" localSheetId="1" hidden="1">#REF!</definedName>
    <definedName name="BExOHX6Q6NJI793PGX59O5EKTP4G" hidden="1">#REF!</definedName>
    <definedName name="BExOI5VMTHH7Y8MQQ1N635CHYI0P" localSheetId="16" hidden="1">#REF!</definedName>
    <definedName name="BExOI5VMTHH7Y8MQQ1N635CHYI0P" localSheetId="15" hidden="1">#REF!</definedName>
    <definedName name="BExOI5VMTHH7Y8MQQ1N635CHYI0P" localSheetId="14" hidden="1">#REF!</definedName>
    <definedName name="BExOI5VMTHH7Y8MQQ1N635CHYI0P" localSheetId="13" hidden="1">#REF!</definedName>
    <definedName name="BExOI5VMTHH7Y8MQQ1N635CHYI0P" localSheetId="12" hidden="1">#REF!</definedName>
    <definedName name="BExOI5VMTHH7Y8MQQ1N635CHYI0P" localSheetId="11" hidden="1">#REF!</definedName>
    <definedName name="BExOI5VMTHH7Y8MQQ1N635CHYI0P" localSheetId="10" hidden="1">#REF!</definedName>
    <definedName name="BExOI5VMTHH7Y8MQQ1N635CHYI0P" localSheetId="9" hidden="1">#REF!</definedName>
    <definedName name="BExOI5VMTHH7Y8MQQ1N635CHYI0P" localSheetId="8" hidden="1">#REF!</definedName>
    <definedName name="BExOI5VMTHH7Y8MQQ1N635CHYI0P" localSheetId="7" hidden="1">#REF!</definedName>
    <definedName name="BExOI5VMTHH7Y8MQQ1N635CHYI0P" localSheetId="6" hidden="1">#REF!</definedName>
    <definedName name="BExOI5VMTHH7Y8MQQ1N635CHYI0P" localSheetId="3" hidden="1">#REF!</definedName>
    <definedName name="BExOI5VMTHH7Y8MQQ1N635CHYI0P" localSheetId="1" hidden="1">#REF!</definedName>
    <definedName name="BExOI5VMTHH7Y8MQQ1N635CHYI0P" hidden="1">#REF!</definedName>
    <definedName name="BExOIEVCP4Y6VDS23AK84MCYYHRT" localSheetId="16" hidden="1">#REF!</definedName>
    <definedName name="BExOIEVCP4Y6VDS23AK84MCYYHRT" localSheetId="15" hidden="1">#REF!</definedName>
    <definedName name="BExOIEVCP4Y6VDS23AK84MCYYHRT" localSheetId="14" hidden="1">#REF!</definedName>
    <definedName name="BExOIEVCP4Y6VDS23AK84MCYYHRT" localSheetId="13" hidden="1">#REF!</definedName>
    <definedName name="BExOIEVCP4Y6VDS23AK84MCYYHRT" localSheetId="12" hidden="1">#REF!</definedName>
    <definedName name="BExOIEVCP4Y6VDS23AK84MCYYHRT" localSheetId="11" hidden="1">#REF!</definedName>
    <definedName name="BExOIEVCP4Y6VDS23AK84MCYYHRT" localSheetId="10" hidden="1">#REF!</definedName>
    <definedName name="BExOIEVCP4Y6VDS23AK84MCYYHRT" localSheetId="9" hidden="1">#REF!</definedName>
    <definedName name="BExOIEVCP4Y6VDS23AK84MCYYHRT" localSheetId="8" hidden="1">#REF!</definedName>
    <definedName name="BExOIEVCP4Y6VDS23AK84MCYYHRT" localSheetId="7" hidden="1">#REF!</definedName>
    <definedName name="BExOIEVCP4Y6VDS23AK84MCYYHRT" localSheetId="6" hidden="1">#REF!</definedName>
    <definedName name="BExOIEVCP4Y6VDS23AK84MCYYHRT" localSheetId="3" hidden="1">#REF!</definedName>
    <definedName name="BExOIEVCP4Y6VDS23AK84MCYYHRT" localSheetId="1" hidden="1">#REF!</definedName>
    <definedName name="BExOIEVCP4Y6VDS23AK84MCYYHRT" hidden="1">#REF!</definedName>
    <definedName name="BExOIFRP0HEHF5D7JSZ0X8ADJ79U" localSheetId="16" hidden="1">#REF!</definedName>
    <definedName name="BExOIFRP0HEHF5D7JSZ0X8ADJ79U" localSheetId="15" hidden="1">#REF!</definedName>
    <definedName name="BExOIFRP0HEHF5D7JSZ0X8ADJ79U" localSheetId="14" hidden="1">#REF!</definedName>
    <definedName name="BExOIFRP0HEHF5D7JSZ0X8ADJ79U" localSheetId="13" hidden="1">#REF!</definedName>
    <definedName name="BExOIFRP0HEHF5D7JSZ0X8ADJ79U" localSheetId="12" hidden="1">#REF!</definedName>
    <definedName name="BExOIFRP0HEHF5D7JSZ0X8ADJ79U" localSheetId="11" hidden="1">#REF!</definedName>
    <definedName name="BExOIFRP0HEHF5D7JSZ0X8ADJ79U" localSheetId="10" hidden="1">#REF!</definedName>
    <definedName name="BExOIFRP0HEHF5D7JSZ0X8ADJ79U" localSheetId="9" hidden="1">#REF!</definedName>
    <definedName name="BExOIFRP0HEHF5D7JSZ0X8ADJ79U" localSheetId="8" hidden="1">#REF!</definedName>
    <definedName name="BExOIFRP0HEHF5D7JSZ0X8ADJ79U" localSheetId="7" hidden="1">#REF!</definedName>
    <definedName name="BExOIFRP0HEHF5D7JSZ0X8ADJ79U" localSheetId="6" hidden="1">#REF!</definedName>
    <definedName name="BExOIFRP0HEHF5D7JSZ0X8ADJ79U" localSheetId="3" hidden="1">#REF!</definedName>
    <definedName name="BExOIFRP0HEHF5D7JSZ0X8ADJ79U" localSheetId="1" hidden="1">#REF!</definedName>
    <definedName name="BExOIFRP0HEHF5D7JSZ0X8ADJ79U" hidden="1">#REF!</definedName>
    <definedName name="BExOIHPQIXR0NDR5WD01BZKPKEO3" localSheetId="16" hidden="1">#REF!</definedName>
    <definedName name="BExOIHPQIXR0NDR5WD01BZKPKEO3" localSheetId="15" hidden="1">#REF!</definedName>
    <definedName name="BExOIHPQIXR0NDR5WD01BZKPKEO3" localSheetId="14" hidden="1">#REF!</definedName>
    <definedName name="BExOIHPQIXR0NDR5WD01BZKPKEO3" localSheetId="13" hidden="1">#REF!</definedName>
    <definedName name="BExOIHPQIXR0NDR5WD01BZKPKEO3" localSheetId="12" hidden="1">#REF!</definedName>
    <definedName name="BExOIHPQIXR0NDR5WD01BZKPKEO3" localSheetId="11" hidden="1">#REF!</definedName>
    <definedName name="BExOIHPQIXR0NDR5WD01BZKPKEO3" localSheetId="10" hidden="1">#REF!</definedName>
    <definedName name="BExOIHPQIXR0NDR5WD01BZKPKEO3" localSheetId="9" hidden="1">#REF!</definedName>
    <definedName name="BExOIHPQIXR0NDR5WD01BZKPKEO3" localSheetId="8" hidden="1">#REF!</definedName>
    <definedName name="BExOIHPQIXR0NDR5WD01BZKPKEO3" localSheetId="7" hidden="1">#REF!</definedName>
    <definedName name="BExOIHPQIXR0NDR5WD01BZKPKEO3" localSheetId="6" hidden="1">#REF!</definedName>
    <definedName name="BExOIHPQIXR0NDR5WD01BZKPKEO3" localSheetId="3" hidden="1">#REF!</definedName>
    <definedName name="BExOIHPQIXR0NDR5WD01BZKPKEO3" localSheetId="1" hidden="1">#REF!</definedName>
    <definedName name="BExOIHPQIXR0NDR5WD01BZKPKEO3" hidden="1">#REF!</definedName>
    <definedName name="BExOIM7L0Z3LSII9P7ZTV4KJ8RMA" localSheetId="16" hidden="1">#REF!</definedName>
    <definedName name="BExOIM7L0Z3LSII9P7ZTV4KJ8RMA" localSheetId="15" hidden="1">#REF!</definedName>
    <definedName name="BExOIM7L0Z3LSII9P7ZTV4KJ8RMA" localSheetId="14" hidden="1">#REF!</definedName>
    <definedName name="BExOIM7L0Z3LSII9P7ZTV4KJ8RMA" localSheetId="13" hidden="1">#REF!</definedName>
    <definedName name="BExOIM7L0Z3LSII9P7ZTV4KJ8RMA" localSheetId="12" hidden="1">#REF!</definedName>
    <definedName name="BExOIM7L0Z3LSII9P7ZTV4KJ8RMA" localSheetId="11" hidden="1">#REF!</definedName>
    <definedName name="BExOIM7L0Z3LSII9P7ZTV4KJ8RMA" localSheetId="10" hidden="1">#REF!</definedName>
    <definedName name="BExOIM7L0Z3LSII9P7ZTV4KJ8RMA" localSheetId="9" hidden="1">#REF!</definedName>
    <definedName name="BExOIM7L0Z3LSII9P7ZTV4KJ8RMA" localSheetId="8" hidden="1">#REF!</definedName>
    <definedName name="BExOIM7L0Z3LSII9P7ZTV4KJ8RMA" localSheetId="7" hidden="1">#REF!</definedName>
    <definedName name="BExOIM7L0Z3LSII9P7ZTV4KJ8RMA" localSheetId="6" hidden="1">#REF!</definedName>
    <definedName name="BExOIM7L0Z3LSII9P7ZTV4KJ8RMA" localSheetId="3" hidden="1">#REF!</definedName>
    <definedName name="BExOIM7L0Z3LSII9P7ZTV4KJ8RMA" localSheetId="1" hidden="1">#REF!</definedName>
    <definedName name="BExOIM7L0Z3LSII9P7ZTV4KJ8RMA" hidden="1">#REF!</definedName>
    <definedName name="BExOIWJVMJ6MG6JC4SPD1L00OHU1" localSheetId="16" hidden="1">#REF!</definedName>
    <definedName name="BExOIWJVMJ6MG6JC4SPD1L00OHU1" localSheetId="15" hidden="1">#REF!</definedName>
    <definedName name="BExOIWJVMJ6MG6JC4SPD1L00OHU1" localSheetId="14" hidden="1">#REF!</definedName>
    <definedName name="BExOIWJVMJ6MG6JC4SPD1L00OHU1" localSheetId="13" hidden="1">#REF!</definedName>
    <definedName name="BExOIWJVMJ6MG6JC4SPD1L00OHU1" localSheetId="12" hidden="1">#REF!</definedName>
    <definedName name="BExOIWJVMJ6MG6JC4SPD1L00OHU1" localSheetId="11" hidden="1">#REF!</definedName>
    <definedName name="BExOIWJVMJ6MG6JC4SPD1L00OHU1" localSheetId="10" hidden="1">#REF!</definedName>
    <definedName name="BExOIWJVMJ6MG6JC4SPD1L00OHU1" localSheetId="9" hidden="1">#REF!</definedName>
    <definedName name="BExOIWJVMJ6MG6JC4SPD1L00OHU1" localSheetId="8" hidden="1">#REF!</definedName>
    <definedName name="BExOIWJVMJ6MG6JC4SPD1L00OHU1" localSheetId="7" hidden="1">#REF!</definedName>
    <definedName name="BExOIWJVMJ6MG6JC4SPD1L00OHU1" localSheetId="6" hidden="1">#REF!</definedName>
    <definedName name="BExOIWJVMJ6MG6JC4SPD1L00OHU1" localSheetId="3" hidden="1">#REF!</definedName>
    <definedName name="BExOIWJVMJ6MG6JC4SPD1L00OHU1" localSheetId="1" hidden="1">#REF!</definedName>
    <definedName name="BExOIWJVMJ6MG6JC4SPD1L00OHU1" hidden="1">#REF!</definedName>
    <definedName name="BExOIYCN8Z4JK3OOG86KYUCV0ME8" localSheetId="16" hidden="1">#REF!</definedName>
    <definedName name="BExOIYCN8Z4JK3OOG86KYUCV0ME8" localSheetId="15" hidden="1">#REF!</definedName>
    <definedName name="BExOIYCN8Z4JK3OOG86KYUCV0ME8" localSheetId="14" hidden="1">#REF!</definedName>
    <definedName name="BExOIYCN8Z4JK3OOG86KYUCV0ME8" localSheetId="13" hidden="1">#REF!</definedName>
    <definedName name="BExOIYCN8Z4JK3OOG86KYUCV0ME8" localSheetId="12" hidden="1">#REF!</definedName>
    <definedName name="BExOIYCN8Z4JK3OOG86KYUCV0ME8" localSheetId="11" hidden="1">#REF!</definedName>
    <definedName name="BExOIYCN8Z4JK3OOG86KYUCV0ME8" localSheetId="10" hidden="1">#REF!</definedName>
    <definedName name="BExOIYCN8Z4JK3OOG86KYUCV0ME8" localSheetId="9" hidden="1">#REF!</definedName>
    <definedName name="BExOIYCN8Z4JK3OOG86KYUCV0ME8" localSheetId="8" hidden="1">#REF!</definedName>
    <definedName name="BExOIYCN8Z4JK3OOG86KYUCV0ME8" localSheetId="7" hidden="1">#REF!</definedName>
    <definedName name="BExOIYCN8Z4JK3OOG86KYUCV0ME8" localSheetId="6" hidden="1">#REF!</definedName>
    <definedName name="BExOIYCN8Z4JK3OOG86KYUCV0ME8" localSheetId="3" hidden="1">#REF!</definedName>
    <definedName name="BExOIYCN8Z4JK3OOG86KYUCV0ME8" localSheetId="1" hidden="1">#REF!</definedName>
    <definedName name="BExOIYCN8Z4JK3OOG86KYUCV0ME8" hidden="1">#REF!</definedName>
    <definedName name="BExOJ3AKZ9BCBZT3KD8WMSLK6MN2" localSheetId="16" hidden="1">#REF!</definedName>
    <definedName name="BExOJ3AKZ9BCBZT3KD8WMSLK6MN2" localSheetId="15" hidden="1">#REF!</definedName>
    <definedName name="BExOJ3AKZ9BCBZT3KD8WMSLK6MN2" localSheetId="14" hidden="1">#REF!</definedName>
    <definedName name="BExOJ3AKZ9BCBZT3KD8WMSLK6MN2" localSheetId="13" hidden="1">#REF!</definedName>
    <definedName name="BExOJ3AKZ9BCBZT3KD8WMSLK6MN2" localSheetId="12" hidden="1">#REF!</definedName>
    <definedName name="BExOJ3AKZ9BCBZT3KD8WMSLK6MN2" localSheetId="11" hidden="1">#REF!</definedName>
    <definedName name="BExOJ3AKZ9BCBZT3KD8WMSLK6MN2" localSheetId="10" hidden="1">#REF!</definedName>
    <definedName name="BExOJ3AKZ9BCBZT3KD8WMSLK6MN2" localSheetId="9" hidden="1">#REF!</definedName>
    <definedName name="BExOJ3AKZ9BCBZT3KD8WMSLK6MN2" localSheetId="8" hidden="1">#REF!</definedName>
    <definedName name="BExOJ3AKZ9BCBZT3KD8WMSLK6MN2" localSheetId="7" hidden="1">#REF!</definedName>
    <definedName name="BExOJ3AKZ9BCBZT3KD8WMSLK6MN2" localSheetId="6" hidden="1">#REF!</definedName>
    <definedName name="BExOJ3AKZ9BCBZT3KD8WMSLK6MN2" localSheetId="3" hidden="1">#REF!</definedName>
    <definedName name="BExOJ3AKZ9BCBZT3KD8WMSLK6MN2" localSheetId="1" hidden="1">#REF!</definedName>
    <definedName name="BExOJ3AKZ9BCBZT3KD8WMSLK6MN2" hidden="1">#REF!</definedName>
    <definedName name="BExOJ7XQK71I4YZDD29AKOOWZ47E" localSheetId="16" hidden="1">#REF!</definedName>
    <definedName name="BExOJ7XQK71I4YZDD29AKOOWZ47E" localSheetId="15" hidden="1">#REF!</definedName>
    <definedName name="BExOJ7XQK71I4YZDD29AKOOWZ47E" localSheetId="14" hidden="1">#REF!</definedName>
    <definedName name="BExOJ7XQK71I4YZDD29AKOOWZ47E" localSheetId="13" hidden="1">#REF!</definedName>
    <definedName name="BExOJ7XQK71I4YZDD29AKOOWZ47E" localSheetId="12" hidden="1">#REF!</definedName>
    <definedName name="BExOJ7XQK71I4YZDD29AKOOWZ47E" localSheetId="11" hidden="1">#REF!</definedName>
    <definedName name="BExOJ7XQK71I4YZDD29AKOOWZ47E" localSheetId="10" hidden="1">#REF!</definedName>
    <definedName name="BExOJ7XQK71I4YZDD29AKOOWZ47E" localSheetId="9" hidden="1">#REF!</definedName>
    <definedName name="BExOJ7XQK71I4YZDD29AKOOWZ47E" localSheetId="8" hidden="1">#REF!</definedName>
    <definedName name="BExOJ7XQK71I4YZDD29AKOOWZ47E" localSheetId="7" hidden="1">#REF!</definedName>
    <definedName name="BExOJ7XQK71I4YZDD29AKOOWZ47E" localSheetId="6" hidden="1">#REF!</definedName>
    <definedName name="BExOJ7XQK71I4YZDD29AKOOWZ47E" localSheetId="3" hidden="1">#REF!</definedName>
    <definedName name="BExOJ7XQK71I4YZDD29AKOOWZ47E" localSheetId="1" hidden="1">#REF!</definedName>
    <definedName name="BExOJ7XQK71I4YZDD29AKOOWZ47E" hidden="1">#REF!</definedName>
    <definedName name="BExOJAXS2THXXIJMV2F2LZKMI589" localSheetId="16" hidden="1">#REF!</definedName>
    <definedName name="BExOJAXS2THXXIJMV2F2LZKMI589" localSheetId="15" hidden="1">#REF!</definedName>
    <definedName name="BExOJAXS2THXXIJMV2F2LZKMI589" localSheetId="14" hidden="1">#REF!</definedName>
    <definedName name="BExOJAXS2THXXIJMV2F2LZKMI589" localSheetId="13" hidden="1">#REF!</definedName>
    <definedName name="BExOJAXS2THXXIJMV2F2LZKMI589" localSheetId="12" hidden="1">#REF!</definedName>
    <definedName name="BExOJAXS2THXXIJMV2F2LZKMI589" localSheetId="11" hidden="1">#REF!</definedName>
    <definedName name="BExOJAXS2THXXIJMV2F2LZKMI589" localSheetId="10" hidden="1">#REF!</definedName>
    <definedName name="BExOJAXS2THXXIJMV2F2LZKMI589" localSheetId="9" hidden="1">#REF!</definedName>
    <definedName name="BExOJAXS2THXXIJMV2F2LZKMI589" localSheetId="8" hidden="1">#REF!</definedName>
    <definedName name="BExOJAXS2THXXIJMV2F2LZKMI589" localSheetId="7" hidden="1">#REF!</definedName>
    <definedName name="BExOJAXS2THXXIJMV2F2LZKMI589" localSheetId="6" hidden="1">#REF!</definedName>
    <definedName name="BExOJAXS2THXXIJMV2F2LZKMI589" localSheetId="3" hidden="1">#REF!</definedName>
    <definedName name="BExOJAXS2THXXIJMV2F2LZKMI589" localSheetId="1" hidden="1">#REF!</definedName>
    <definedName name="BExOJAXS2THXXIJMV2F2LZKMI589" hidden="1">#REF!</definedName>
    <definedName name="BExOJDXKJ43BMD5CFWEMSU5R1BP9" localSheetId="16" hidden="1">#REF!</definedName>
    <definedName name="BExOJDXKJ43BMD5CFWEMSU5R1BP9" localSheetId="15" hidden="1">#REF!</definedName>
    <definedName name="BExOJDXKJ43BMD5CFWEMSU5R1BP9" localSheetId="14" hidden="1">#REF!</definedName>
    <definedName name="BExOJDXKJ43BMD5CFWEMSU5R1BP9" localSheetId="13" hidden="1">#REF!</definedName>
    <definedName name="BExOJDXKJ43BMD5CFWEMSU5R1BP9" localSheetId="12" hidden="1">#REF!</definedName>
    <definedName name="BExOJDXKJ43BMD5CFWEMSU5R1BP9" localSheetId="11" hidden="1">#REF!</definedName>
    <definedName name="BExOJDXKJ43BMD5CFWEMSU5R1BP9" localSheetId="10" hidden="1">#REF!</definedName>
    <definedName name="BExOJDXKJ43BMD5CFWEMSU5R1BP9" localSheetId="9" hidden="1">#REF!</definedName>
    <definedName name="BExOJDXKJ43BMD5CFWEMSU5R1BP9" localSheetId="8" hidden="1">#REF!</definedName>
    <definedName name="BExOJDXKJ43BMD5CFWEMSU5R1BP9" localSheetId="7" hidden="1">#REF!</definedName>
    <definedName name="BExOJDXKJ43BMD5CFWEMSU5R1BP9" localSheetId="6" hidden="1">#REF!</definedName>
    <definedName name="BExOJDXKJ43BMD5CFWEMSU5R1BP9" localSheetId="3" hidden="1">#REF!</definedName>
    <definedName name="BExOJDXKJ43BMD5CFWEMSU5R1BP9" localSheetId="1" hidden="1">#REF!</definedName>
    <definedName name="BExOJDXKJ43BMD5CFWEMSU5R1BP9" hidden="1">#REF!</definedName>
    <definedName name="BExOJHZ9KOD9LEP7ES426LHOCXEY" localSheetId="16" hidden="1">#REF!</definedName>
    <definedName name="BExOJHZ9KOD9LEP7ES426LHOCXEY" localSheetId="15" hidden="1">#REF!</definedName>
    <definedName name="BExOJHZ9KOD9LEP7ES426LHOCXEY" localSheetId="14" hidden="1">#REF!</definedName>
    <definedName name="BExOJHZ9KOD9LEP7ES426LHOCXEY" localSheetId="13" hidden="1">#REF!</definedName>
    <definedName name="BExOJHZ9KOD9LEP7ES426LHOCXEY" localSheetId="12" hidden="1">#REF!</definedName>
    <definedName name="BExOJHZ9KOD9LEP7ES426LHOCXEY" localSheetId="11" hidden="1">#REF!</definedName>
    <definedName name="BExOJHZ9KOD9LEP7ES426LHOCXEY" localSheetId="10" hidden="1">#REF!</definedName>
    <definedName name="BExOJHZ9KOD9LEP7ES426LHOCXEY" localSheetId="9" hidden="1">#REF!</definedName>
    <definedName name="BExOJHZ9KOD9LEP7ES426LHOCXEY" localSheetId="8" hidden="1">#REF!</definedName>
    <definedName name="BExOJHZ9KOD9LEP7ES426LHOCXEY" localSheetId="7" hidden="1">#REF!</definedName>
    <definedName name="BExOJHZ9KOD9LEP7ES426LHOCXEY" localSheetId="6" hidden="1">#REF!</definedName>
    <definedName name="BExOJHZ9KOD9LEP7ES426LHOCXEY" localSheetId="3" hidden="1">#REF!</definedName>
    <definedName name="BExOJHZ9KOD9LEP7ES426LHOCXEY" localSheetId="1" hidden="1">#REF!</definedName>
    <definedName name="BExOJHZ9KOD9LEP7ES426LHOCXEY" hidden="1">#REF!</definedName>
    <definedName name="BExOJM0W6XGSW5MXPTTX0GNF6SFT" localSheetId="16" hidden="1">#REF!</definedName>
    <definedName name="BExOJM0W6XGSW5MXPTTX0GNF6SFT" localSheetId="15" hidden="1">#REF!</definedName>
    <definedName name="BExOJM0W6XGSW5MXPTTX0GNF6SFT" localSheetId="14" hidden="1">#REF!</definedName>
    <definedName name="BExOJM0W6XGSW5MXPTTX0GNF6SFT" localSheetId="13" hidden="1">#REF!</definedName>
    <definedName name="BExOJM0W6XGSW5MXPTTX0GNF6SFT" localSheetId="12" hidden="1">#REF!</definedName>
    <definedName name="BExOJM0W6XGSW5MXPTTX0GNF6SFT" localSheetId="11" hidden="1">#REF!</definedName>
    <definedName name="BExOJM0W6XGSW5MXPTTX0GNF6SFT" localSheetId="10" hidden="1">#REF!</definedName>
    <definedName name="BExOJM0W6XGSW5MXPTTX0GNF6SFT" localSheetId="9" hidden="1">#REF!</definedName>
    <definedName name="BExOJM0W6XGSW5MXPTTX0GNF6SFT" localSheetId="8" hidden="1">#REF!</definedName>
    <definedName name="BExOJM0W6XGSW5MXPTTX0GNF6SFT" localSheetId="7" hidden="1">#REF!</definedName>
    <definedName name="BExOJM0W6XGSW5MXPTTX0GNF6SFT" localSheetId="6" hidden="1">#REF!</definedName>
    <definedName name="BExOJM0W6XGSW5MXPTTX0GNF6SFT" localSheetId="3" hidden="1">#REF!</definedName>
    <definedName name="BExOJM0W6XGSW5MXPTTX0GNF6SFT" localSheetId="1" hidden="1">#REF!</definedName>
    <definedName name="BExOJM0W6XGSW5MXPTTX0GNF6SFT" hidden="1">#REF!</definedName>
    <definedName name="BExOJQ7XL1X94G2GP88DSU6OTRKY" localSheetId="16" hidden="1">#REF!</definedName>
    <definedName name="BExOJQ7XL1X94G2GP88DSU6OTRKY" localSheetId="15" hidden="1">#REF!</definedName>
    <definedName name="BExOJQ7XL1X94G2GP88DSU6OTRKY" localSheetId="14" hidden="1">#REF!</definedName>
    <definedName name="BExOJQ7XL1X94G2GP88DSU6OTRKY" localSheetId="13" hidden="1">#REF!</definedName>
    <definedName name="BExOJQ7XL1X94G2GP88DSU6OTRKY" localSheetId="12" hidden="1">#REF!</definedName>
    <definedName name="BExOJQ7XL1X94G2GP88DSU6OTRKY" localSheetId="11" hidden="1">#REF!</definedName>
    <definedName name="BExOJQ7XL1X94G2GP88DSU6OTRKY" localSheetId="10" hidden="1">#REF!</definedName>
    <definedName name="BExOJQ7XL1X94G2GP88DSU6OTRKY" localSheetId="9" hidden="1">#REF!</definedName>
    <definedName name="BExOJQ7XL1X94G2GP88DSU6OTRKY" localSheetId="8" hidden="1">#REF!</definedName>
    <definedName name="BExOJQ7XL1X94G2GP88DSU6OTRKY" localSheetId="7" hidden="1">#REF!</definedName>
    <definedName name="BExOJQ7XL1X94G2GP88DSU6OTRKY" localSheetId="6" hidden="1">#REF!</definedName>
    <definedName name="BExOJQ7XL1X94G2GP88DSU6OTRKY" localSheetId="3" hidden="1">#REF!</definedName>
    <definedName name="BExOJQ7XL1X94G2GP88DSU6OTRKY" localSheetId="1" hidden="1">#REF!</definedName>
    <definedName name="BExOJQ7XL1X94G2GP88DSU6OTRKY" hidden="1">#REF!</definedName>
    <definedName name="BExOJXEUJJ9SYRJXKYYV2NCCDT2R" localSheetId="16" hidden="1">#REF!</definedName>
    <definedName name="BExOJXEUJJ9SYRJXKYYV2NCCDT2R" localSheetId="15" hidden="1">#REF!</definedName>
    <definedName name="BExOJXEUJJ9SYRJXKYYV2NCCDT2R" localSheetId="14" hidden="1">#REF!</definedName>
    <definedName name="BExOJXEUJJ9SYRJXKYYV2NCCDT2R" localSheetId="13" hidden="1">#REF!</definedName>
    <definedName name="BExOJXEUJJ9SYRJXKYYV2NCCDT2R" localSheetId="12" hidden="1">#REF!</definedName>
    <definedName name="BExOJXEUJJ9SYRJXKYYV2NCCDT2R" localSheetId="11" hidden="1">#REF!</definedName>
    <definedName name="BExOJXEUJJ9SYRJXKYYV2NCCDT2R" localSheetId="10" hidden="1">#REF!</definedName>
    <definedName name="BExOJXEUJJ9SYRJXKYYV2NCCDT2R" localSheetId="9" hidden="1">#REF!</definedName>
    <definedName name="BExOJXEUJJ9SYRJXKYYV2NCCDT2R" localSheetId="8" hidden="1">#REF!</definedName>
    <definedName name="BExOJXEUJJ9SYRJXKYYV2NCCDT2R" localSheetId="7" hidden="1">#REF!</definedName>
    <definedName name="BExOJXEUJJ9SYRJXKYYV2NCCDT2R" localSheetId="6" hidden="1">#REF!</definedName>
    <definedName name="BExOJXEUJJ9SYRJXKYYV2NCCDT2R" localSheetId="3" hidden="1">#REF!</definedName>
    <definedName name="BExOJXEUJJ9SYRJXKYYV2NCCDT2R" localSheetId="1" hidden="1">#REF!</definedName>
    <definedName name="BExOJXEUJJ9SYRJXKYYV2NCCDT2R" hidden="1">#REF!</definedName>
    <definedName name="BExOK0EQYM9JUMAGWOUN7QDH7VMZ" localSheetId="16" hidden="1">#REF!</definedName>
    <definedName name="BExOK0EQYM9JUMAGWOUN7QDH7VMZ" localSheetId="15" hidden="1">#REF!</definedName>
    <definedName name="BExOK0EQYM9JUMAGWOUN7QDH7VMZ" localSheetId="14" hidden="1">#REF!</definedName>
    <definedName name="BExOK0EQYM9JUMAGWOUN7QDH7VMZ" localSheetId="13" hidden="1">#REF!</definedName>
    <definedName name="BExOK0EQYM9JUMAGWOUN7QDH7VMZ" localSheetId="12" hidden="1">#REF!</definedName>
    <definedName name="BExOK0EQYM9JUMAGWOUN7QDH7VMZ" localSheetId="11" hidden="1">#REF!</definedName>
    <definedName name="BExOK0EQYM9JUMAGWOUN7QDH7VMZ" localSheetId="10" hidden="1">#REF!</definedName>
    <definedName name="BExOK0EQYM9JUMAGWOUN7QDH7VMZ" localSheetId="9" hidden="1">#REF!</definedName>
    <definedName name="BExOK0EQYM9JUMAGWOUN7QDH7VMZ" localSheetId="8" hidden="1">#REF!</definedName>
    <definedName name="BExOK0EQYM9JUMAGWOUN7QDH7VMZ" localSheetId="7" hidden="1">#REF!</definedName>
    <definedName name="BExOK0EQYM9JUMAGWOUN7QDH7VMZ" localSheetId="6" hidden="1">#REF!</definedName>
    <definedName name="BExOK0EQYM9JUMAGWOUN7QDH7VMZ" localSheetId="3" hidden="1">#REF!</definedName>
    <definedName name="BExOK0EQYM9JUMAGWOUN7QDH7VMZ" localSheetId="1" hidden="1">#REF!</definedName>
    <definedName name="BExOK0EQYM9JUMAGWOUN7QDH7VMZ" hidden="1">#REF!</definedName>
    <definedName name="BExOK10DBCM0O0CLRF8BB6EEWGB2" localSheetId="16" hidden="1">#REF!</definedName>
    <definedName name="BExOK10DBCM0O0CLRF8BB6EEWGB2" localSheetId="15" hidden="1">#REF!</definedName>
    <definedName name="BExOK10DBCM0O0CLRF8BB6EEWGB2" localSheetId="14" hidden="1">#REF!</definedName>
    <definedName name="BExOK10DBCM0O0CLRF8BB6EEWGB2" localSheetId="13" hidden="1">#REF!</definedName>
    <definedName name="BExOK10DBCM0O0CLRF8BB6EEWGB2" localSheetId="12" hidden="1">#REF!</definedName>
    <definedName name="BExOK10DBCM0O0CLRF8BB6EEWGB2" localSheetId="11" hidden="1">#REF!</definedName>
    <definedName name="BExOK10DBCM0O0CLRF8BB6EEWGB2" localSheetId="10" hidden="1">#REF!</definedName>
    <definedName name="BExOK10DBCM0O0CLRF8BB6EEWGB2" localSheetId="9" hidden="1">#REF!</definedName>
    <definedName name="BExOK10DBCM0O0CLRF8BB6EEWGB2" localSheetId="8" hidden="1">#REF!</definedName>
    <definedName name="BExOK10DBCM0O0CLRF8BB6EEWGB2" localSheetId="7" hidden="1">#REF!</definedName>
    <definedName name="BExOK10DBCM0O0CLRF8BB6EEWGB2" localSheetId="6" hidden="1">#REF!</definedName>
    <definedName name="BExOK10DBCM0O0CLRF8BB6EEWGB2" localSheetId="3" hidden="1">#REF!</definedName>
    <definedName name="BExOK10DBCM0O0CLRF8BB6EEWGB2" localSheetId="1" hidden="1">#REF!</definedName>
    <definedName name="BExOK10DBCM0O0CLRF8BB6EEWGB2" hidden="1">#REF!</definedName>
    <definedName name="BExOK45QZPFPJ08Z5BZOFLNGPHCZ" localSheetId="16" hidden="1">#REF!</definedName>
    <definedName name="BExOK45QZPFPJ08Z5BZOFLNGPHCZ" localSheetId="15" hidden="1">#REF!</definedName>
    <definedName name="BExOK45QZPFPJ08Z5BZOFLNGPHCZ" localSheetId="14" hidden="1">#REF!</definedName>
    <definedName name="BExOK45QZPFPJ08Z5BZOFLNGPHCZ" localSheetId="13" hidden="1">#REF!</definedName>
    <definedName name="BExOK45QZPFPJ08Z5BZOFLNGPHCZ" localSheetId="12" hidden="1">#REF!</definedName>
    <definedName name="BExOK45QZPFPJ08Z5BZOFLNGPHCZ" localSheetId="11" hidden="1">#REF!</definedName>
    <definedName name="BExOK45QZPFPJ08Z5BZOFLNGPHCZ" localSheetId="10" hidden="1">#REF!</definedName>
    <definedName name="BExOK45QZPFPJ08Z5BZOFLNGPHCZ" localSheetId="9" hidden="1">#REF!</definedName>
    <definedName name="BExOK45QZPFPJ08Z5BZOFLNGPHCZ" localSheetId="8" hidden="1">#REF!</definedName>
    <definedName name="BExOK45QZPFPJ08Z5BZOFLNGPHCZ" localSheetId="7" hidden="1">#REF!</definedName>
    <definedName name="BExOK45QZPFPJ08Z5BZOFLNGPHCZ" localSheetId="6" hidden="1">#REF!</definedName>
    <definedName name="BExOK45QZPFPJ08Z5BZOFLNGPHCZ" localSheetId="3" hidden="1">#REF!</definedName>
    <definedName name="BExOK45QZPFPJ08Z5BZOFLNGPHCZ" localSheetId="1" hidden="1">#REF!</definedName>
    <definedName name="BExOK45QZPFPJ08Z5BZOFLNGPHCZ" hidden="1">#REF!</definedName>
    <definedName name="BExOK4WM9O7QNG6O57FOASI5QSN1" localSheetId="16" hidden="1">#REF!</definedName>
    <definedName name="BExOK4WM9O7QNG6O57FOASI5QSN1" localSheetId="15" hidden="1">#REF!</definedName>
    <definedName name="BExOK4WM9O7QNG6O57FOASI5QSN1" localSheetId="14" hidden="1">#REF!</definedName>
    <definedName name="BExOK4WM9O7QNG6O57FOASI5QSN1" localSheetId="13" hidden="1">#REF!</definedName>
    <definedName name="BExOK4WM9O7QNG6O57FOASI5QSN1" localSheetId="12" hidden="1">#REF!</definedName>
    <definedName name="BExOK4WM9O7QNG6O57FOASI5QSN1" localSheetId="11" hidden="1">#REF!</definedName>
    <definedName name="BExOK4WM9O7QNG6O57FOASI5QSN1" localSheetId="10" hidden="1">#REF!</definedName>
    <definedName name="BExOK4WM9O7QNG6O57FOASI5QSN1" localSheetId="9" hidden="1">#REF!</definedName>
    <definedName name="BExOK4WM9O7QNG6O57FOASI5QSN1" localSheetId="8" hidden="1">#REF!</definedName>
    <definedName name="BExOK4WM9O7QNG6O57FOASI5QSN1" localSheetId="7" hidden="1">#REF!</definedName>
    <definedName name="BExOK4WM9O7QNG6O57FOASI5QSN1" localSheetId="6" hidden="1">#REF!</definedName>
    <definedName name="BExOK4WM9O7QNG6O57FOASI5QSN1" localSheetId="3" hidden="1">#REF!</definedName>
    <definedName name="BExOK4WM9O7QNG6O57FOASI5QSN1" localSheetId="1" hidden="1">#REF!</definedName>
    <definedName name="BExOK4WM9O7QNG6O57FOASI5QSN1" hidden="1">#REF!</definedName>
    <definedName name="BExOK57E3HXBUDOQB4M87JK9OPNE" localSheetId="16" hidden="1">#REF!</definedName>
    <definedName name="BExOK57E3HXBUDOQB4M87JK9OPNE" localSheetId="15" hidden="1">#REF!</definedName>
    <definedName name="BExOK57E3HXBUDOQB4M87JK9OPNE" localSheetId="14" hidden="1">#REF!</definedName>
    <definedName name="BExOK57E3HXBUDOQB4M87JK9OPNE" localSheetId="13" hidden="1">#REF!</definedName>
    <definedName name="BExOK57E3HXBUDOQB4M87JK9OPNE" localSheetId="12" hidden="1">#REF!</definedName>
    <definedName name="BExOK57E3HXBUDOQB4M87JK9OPNE" localSheetId="11" hidden="1">#REF!</definedName>
    <definedName name="BExOK57E3HXBUDOQB4M87JK9OPNE" localSheetId="10" hidden="1">#REF!</definedName>
    <definedName name="BExOK57E3HXBUDOQB4M87JK9OPNE" localSheetId="9" hidden="1">#REF!</definedName>
    <definedName name="BExOK57E3HXBUDOQB4M87JK9OPNE" localSheetId="8" hidden="1">#REF!</definedName>
    <definedName name="BExOK57E3HXBUDOQB4M87JK9OPNE" localSheetId="7" hidden="1">#REF!</definedName>
    <definedName name="BExOK57E3HXBUDOQB4M87JK9OPNE" localSheetId="6" hidden="1">#REF!</definedName>
    <definedName name="BExOK57E3HXBUDOQB4M87JK9OPNE" localSheetId="3" hidden="1">#REF!</definedName>
    <definedName name="BExOK57E3HXBUDOQB4M87JK9OPNE" localSheetId="1" hidden="1">#REF!</definedName>
    <definedName name="BExOK57E3HXBUDOQB4M87JK9OPNE" hidden="1">#REF!</definedName>
    <definedName name="BExOKJLBFD15HACQ01HQLY1U5SE2" localSheetId="16" hidden="1">#REF!</definedName>
    <definedName name="BExOKJLBFD15HACQ01HQLY1U5SE2" localSheetId="15" hidden="1">#REF!</definedName>
    <definedName name="BExOKJLBFD15HACQ01HQLY1U5SE2" localSheetId="14" hidden="1">#REF!</definedName>
    <definedName name="BExOKJLBFD15HACQ01HQLY1U5SE2" localSheetId="13" hidden="1">#REF!</definedName>
    <definedName name="BExOKJLBFD15HACQ01HQLY1U5SE2" localSheetId="12" hidden="1">#REF!</definedName>
    <definedName name="BExOKJLBFD15HACQ01HQLY1U5SE2" localSheetId="11" hidden="1">#REF!</definedName>
    <definedName name="BExOKJLBFD15HACQ01HQLY1U5SE2" localSheetId="10" hidden="1">#REF!</definedName>
    <definedName name="BExOKJLBFD15HACQ01HQLY1U5SE2" localSheetId="9" hidden="1">#REF!</definedName>
    <definedName name="BExOKJLBFD15HACQ01HQLY1U5SE2" localSheetId="8" hidden="1">#REF!</definedName>
    <definedName name="BExOKJLBFD15HACQ01HQLY1U5SE2" localSheetId="7" hidden="1">#REF!</definedName>
    <definedName name="BExOKJLBFD15HACQ01HQLY1U5SE2" localSheetId="6" hidden="1">#REF!</definedName>
    <definedName name="BExOKJLBFD15HACQ01HQLY1U5SE2" localSheetId="3" hidden="1">#REF!</definedName>
    <definedName name="BExOKJLBFD15HACQ01HQLY1U5SE2" localSheetId="1" hidden="1">#REF!</definedName>
    <definedName name="BExOKJLBFD15HACQ01HQLY1U5SE2" hidden="1">#REF!</definedName>
    <definedName name="BExOKTXMJP351VXKH8VT6SXUNIMF" localSheetId="16" hidden="1">#REF!</definedName>
    <definedName name="BExOKTXMJP351VXKH8VT6SXUNIMF" localSheetId="15" hidden="1">#REF!</definedName>
    <definedName name="BExOKTXMJP351VXKH8VT6SXUNIMF" localSheetId="14" hidden="1">#REF!</definedName>
    <definedName name="BExOKTXMJP351VXKH8VT6SXUNIMF" localSheetId="13" hidden="1">#REF!</definedName>
    <definedName name="BExOKTXMJP351VXKH8VT6SXUNIMF" localSheetId="12" hidden="1">#REF!</definedName>
    <definedName name="BExOKTXMJP351VXKH8VT6SXUNIMF" localSheetId="11" hidden="1">#REF!</definedName>
    <definedName name="BExOKTXMJP351VXKH8VT6SXUNIMF" localSheetId="10" hidden="1">#REF!</definedName>
    <definedName name="BExOKTXMJP351VXKH8VT6SXUNIMF" localSheetId="9" hidden="1">#REF!</definedName>
    <definedName name="BExOKTXMJP351VXKH8VT6SXUNIMF" localSheetId="8" hidden="1">#REF!</definedName>
    <definedName name="BExOKTXMJP351VXKH8VT6SXUNIMF" localSheetId="7" hidden="1">#REF!</definedName>
    <definedName name="BExOKTXMJP351VXKH8VT6SXUNIMF" localSheetId="6" hidden="1">#REF!</definedName>
    <definedName name="BExOKTXMJP351VXKH8VT6SXUNIMF" localSheetId="3" hidden="1">#REF!</definedName>
    <definedName name="BExOKTXMJP351VXKH8VT6SXUNIMF" localSheetId="1" hidden="1">#REF!</definedName>
    <definedName name="BExOKTXMJP351VXKH8VT6SXUNIMF" hidden="1">#REF!</definedName>
    <definedName name="BExOKU8GMLOCNVORDE329819XN67" localSheetId="16" hidden="1">#REF!</definedName>
    <definedName name="BExOKU8GMLOCNVORDE329819XN67" localSheetId="15" hidden="1">#REF!</definedName>
    <definedName name="BExOKU8GMLOCNVORDE329819XN67" localSheetId="14" hidden="1">#REF!</definedName>
    <definedName name="BExOKU8GMLOCNVORDE329819XN67" localSheetId="13" hidden="1">#REF!</definedName>
    <definedName name="BExOKU8GMLOCNVORDE329819XN67" localSheetId="12" hidden="1">#REF!</definedName>
    <definedName name="BExOKU8GMLOCNVORDE329819XN67" localSheetId="11" hidden="1">#REF!</definedName>
    <definedName name="BExOKU8GMLOCNVORDE329819XN67" localSheetId="10" hidden="1">#REF!</definedName>
    <definedName name="BExOKU8GMLOCNVORDE329819XN67" localSheetId="9" hidden="1">#REF!</definedName>
    <definedName name="BExOKU8GMLOCNVORDE329819XN67" localSheetId="8" hidden="1">#REF!</definedName>
    <definedName name="BExOKU8GMLOCNVORDE329819XN67" localSheetId="7" hidden="1">#REF!</definedName>
    <definedName name="BExOKU8GMLOCNVORDE329819XN67" localSheetId="6" hidden="1">#REF!</definedName>
    <definedName name="BExOKU8GMLOCNVORDE329819XN67" localSheetId="3" hidden="1">#REF!</definedName>
    <definedName name="BExOKU8GMLOCNVORDE329819XN67" localSheetId="1" hidden="1">#REF!</definedName>
    <definedName name="BExOKU8GMLOCNVORDE329819XN67" hidden="1">#REF!</definedName>
    <definedName name="BExOL0Z3Z7IAMHPB91EO2MF49U57" localSheetId="16" hidden="1">#REF!</definedName>
    <definedName name="BExOL0Z3Z7IAMHPB91EO2MF49U57" localSheetId="15" hidden="1">#REF!</definedName>
    <definedName name="BExOL0Z3Z7IAMHPB91EO2MF49U57" localSheetId="14" hidden="1">#REF!</definedName>
    <definedName name="BExOL0Z3Z7IAMHPB91EO2MF49U57" localSheetId="13" hidden="1">#REF!</definedName>
    <definedName name="BExOL0Z3Z7IAMHPB91EO2MF49U57" localSheetId="12" hidden="1">#REF!</definedName>
    <definedName name="BExOL0Z3Z7IAMHPB91EO2MF49U57" localSheetId="11" hidden="1">#REF!</definedName>
    <definedName name="BExOL0Z3Z7IAMHPB91EO2MF49U57" localSheetId="10" hidden="1">#REF!</definedName>
    <definedName name="BExOL0Z3Z7IAMHPB91EO2MF49U57" localSheetId="9" hidden="1">#REF!</definedName>
    <definedName name="BExOL0Z3Z7IAMHPB91EO2MF49U57" localSheetId="8" hidden="1">#REF!</definedName>
    <definedName name="BExOL0Z3Z7IAMHPB91EO2MF49U57" localSheetId="7" hidden="1">#REF!</definedName>
    <definedName name="BExOL0Z3Z7IAMHPB91EO2MF49U57" localSheetId="6" hidden="1">#REF!</definedName>
    <definedName name="BExOL0Z3Z7IAMHPB91EO2MF49U57" localSheetId="3" hidden="1">#REF!</definedName>
    <definedName name="BExOL0Z3Z7IAMHPB91EO2MF49U57" localSheetId="1" hidden="1">#REF!</definedName>
    <definedName name="BExOL0Z3Z7IAMHPB91EO2MF49U57" hidden="1">#REF!</definedName>
    <definedName name="BExOL7KH12VAR0LG741SIOJTLWFD" localSheetId="16" hidden="1">#REF!</definedName>
    <definedName name="BExOL7KH12VAR0LG741SIOJTLWFD" localSheetId="15" hidden="1">#REF!</definedName>
    <definedName name="BExOL7KH12VAR0LG741SIOJTLWFD" localSheetId="14" hidden="1">#REF!</definedName>
    <definedName name="BExOL7KH12VAR0LG741SIOJTLWFD" localSheetId="13" hidden="1">#REF!</definedName>
    <definedName name="BExOL7KH12VAR0LG741SIOJTLWFD" localSheetId="12" hidden="1">#REF!</definedName>
    <definedName name="BExOL7KH12VAR0LG741SIOJTLWFD" localSheetId="11" hidden="1">#REF!</definedName>
    <definedName name="BExOL7KH12VAR0LG741SIOJTLWFD" localSheetId="10" hidden="1">#REF!</definedName>
    <definedName name="BExOL7KH12VAR0LG741SIOJTLWFD" localSheetId="9" hidden="1">#REF!</definedName>
    <definedName name="BExOL7KH12VAR0LG741SIOJTLWFD" localSheetId="8" hidden="1">#REF!</definedName>
    <definedName name="BExOL7KH12VAR0LG741SIOJTLWFD" localSheetId="7" hidden="1">#REF!</definedName>
    <definedName name="BExOL7KH12VAR0LG741SIOJTLWFD" localSheetId="6" hidden="1">#REF!</definedName>
    <definedName name="BExOL7KH12VAR0LG741SIOJTLWFD" localSheetId="3" hidden="1">#REF!</definedName>
    <definedName name="BExOL7KH12VAR0LG741SIOJTLWFD" localSheetId="1" hidden="1">#REF!</definedName>
    <definedName name="BExOL7KH12VAR0LG741SIOJTLWFD" hidden="1">#REF!</definedName>
    <definedName name="BExOLGUYDBS2V3UOK4DVPUW5JZN7" localSheetId="16" hidden="1">#REF!</definedName>
    <definedName name="BExOLGUYDBS2V3UOK4DVPUW5JZN7" localSheetId="15" hidden="1">#REF!</definedName>
    <definedName name="BExOLGUYDBS2V3UOK4DVPUW5JZN7" localSheetId="14" hidden="1">#REF!</definedName>
    <definedName name="BExOLGUYDBS2V3UOK4DVPUW5JZN7" localSheetId="13" hidden="1">#REF!</definedName>
    <definedName name="BExOLGUYDBS2V3UOK4DVPUW5JZN7" localSheetId="12" hidden="1">#REF!</definedName>
    <definedName name="BExOLGUYDBS2V3UOK4DVPUW5JZN7" localSheetId="11" hidden="1">#REF!</definedName>
    <definedName name="BExOLGUYDBS2V3UOK4DVPUW5JZN7" localSheetId="10" hidden="1">#REF!</definedName>
    <definedName name="BExOLGUYDBS2V3UOK4DVPUW5JZN7" localSheetId="9" hidden="1">#REF!</definedName>
    <definedName name="BExOLGUYDBS2V3UOK4DVPUW5JZN7" localSheetId="8" hidden="1">#REF!</definedName>
    <definedName name="BExOLGUYDBS2V3UOK4DVPUW5JZN7" localSheetId="7" hidden="1">#REF!</definedName>
    <definedName name="BExOLGUYDBS2V3UOK4DVPUW5JZN7" localSheetId="6" hidden="1">#REF!</definedName>
    <definedName name="BExOLGUYDBS2V3UOK4DVPUW5JZN7" localSheetId="3" hidden="1">#REF!</definedName>
    <definedName name="BExOLGUYDBS2V3UOK4DVPUW5JZN7" localSheetId="1" hidden="1">#REF!</definedName>
    <definedName name="BExOLGUYDBS2V3UOK4DVPUW5JZN7" hidden="1">#REF!</definedName>
    <definedName name="BExOLICXFHJLILCJVFMJE5MGGWKR" localSheetId="16" hidden="1">#REF!</definedName>
    <definedName name="BExOLICXFHJLILCJVFMJE5MGGWKR" localSheetId="15" hidden="1">#REF!</definedName>
    <definedName name="BExOLICXFHJLILCJVFMJE5MGGWKR" localSheetId="14" hidden="1">#REF!</definedName>
    <definedName name="BExOLICXFHJLILCJVFMJE5MGGWKR" localSheetId="13" hidden="1">#REF!</definedName>
    <definedName name="BExOLICXFHJLILCJVFMJE5MGGWKR" localSheetId="12" hidden="1">#REF!</definedName>
    <definedName name="BExOLICXFHJLILCJVFMJE5MGGWKR" localSheetId="11" hidden="1">#REF!</definedName>
    <definedName name="BExOLICXFHJLILCJVFMJE5MGGWKR" localSheetId="10" hidden="1">#REF!</definedName>
    <definedName name="BExOLICXFHJLILCJVFMJE5MGGWKR" localSheetId="9" hidden="1">#REF!</definedName>
    <definedName name="BExOLICXFHJLILCJVFMJE5MGGWKR" localSheetId="8" hidden="1">#REF!</definedName>
    <definedName name="BExOLICXFHJLILCJVFMJE5MGGWKR" localSheetId="7" hidden="1">#REF!</definedName>
    <definedName name="BExOLICXFHJLILCJVFMJE5MGGWKR" localSheetId="6" hidden="1">#REF!</definedName>
    <definedName name="BExOLICXFHJLILCJVFMJE5MGGWKR" localSheetId="3" hidden="1">#REF!</definedName>
    <definedName name="BExOLICXFHJLILCJVFMJE5MGGWKR" localSheetId="1" hidden="1">#REF!</definedName>
    <definedName name="BExOLICXFHJLILCJVFMJE5MGGWKR" hidden="1">#REF!</definedName>
    <definedName name="BExOLOI0WJS3QC12I3ISL0D9AWOF" localSheetId="16" hidden="1">#REF!</definedName>
    <definedName name="BExOLOI0WJS3QC12I3ISL0D9AWOF" localSheetId="15" hidden="1">#REF!</definedName>
    <definedName name="BExOLOI0WJS3QC12I3ISL0D9AWOF" localSheetId="14" hidden="1">#REF!</definedName>
    <definedName name="BExOLOI0WJS3QC12I3ISL0D9AWOF" localSheetId="13" hidden="1">#REF!</definedName>
    <definedName name="BExOLOI0WJS3QC12I3ISL0D9AWOF" localSheetId="12" hidden="1">#REF!</definedName>
    <definedName name="BExOLOI0WJS3QC12I3ISL0D9AWOF" localSheetId="11" hidden="1">#REF!</definedName>
    <definedName name="BExOLOI0WJS3QC12I3ISL0D9AWOF" localSheetId="10" hidden="1">#REF!</definedName>
    <definedName name="BExOLOI0WJS3QC12I3ISL0D9AWOF" localSheetId="9" hidden="1">#REF!</definedName>
    <definedName name="BExOLOI0WJS3QC12I3ISL0D9AWOF" localSheetId="8" hidden="1">#REF!</definedName>
    <definedName name="BExOLOI0WJS3QC12I3ISL0D9AWOF" localSheetId="7" hidden="1">#REF!</definedName>
    <definedName name="BExOLOI0WJS3QC12I3ISL0D9AWOF" localSheetId="6" hidden="1">#REF!</definedName>
    <definedName name="BExOLOI0WJS3QC12I3ISL0D9AWOF" localSheetId="3" hidden="1">#REF!</definedName>
    <definedName name="BExOLOI0WJS3QC12I3ISL0D9AWOF" localSheetId="1" hidden="1">#REF!</definedName>
    <definedName name="BExOLOI0WJS3QC12I3ISL0D9AWOF" hidden="1">#REF!</definedName>
    <definedName name="BExOLQ5A7IWI0W12J7315E7LBI0O" localSheetId="16" hidden="1">#REF!</definedName>
    <definedName name="BExOLQ5A7IWI0W12J7315E7LBI0O" localSheetId="15" hidden="1">#REF!</definedName>
    <definedName name="BExOLQ5A7IWI0W12J7315E7LBI0O" localSheetId="14" hidden="1">#REF!</definedName>
    <definedName name="BExOLQ5A7IWI0W12J7315E7LBI0O" localSheetId="13" hidden="1">#REF!</definedName>
    <definedName name="BExOLQ5A7IWI0W12J7315E7LBI0O" localSheetId="12" hidden="1">#REF!</definedName>
    <definedName name="BExOLQ5A7IWI0W12J7315E7LBI0O" localSheetId="11" hidden="1">#REF!</definedName>
    <definedName name="BExOLQ5A7IWI0W12J7315E7LBI0O" localSheetId="10" hidden="1">#REF!</definedName>
    <definedName name="BExOLQ5A7IWI0W12J7315E7LBI0O" localSheetId="9" hidden="1">#REF!</definedName>
    <definedName name="BExOLQ5A7IWI0W12J7315E7LBI0O" localSheetId="8" hidden="1">#REF!</definedName>
    <definedName name="BExOLQ5A7IWI0W12J7315E7LBI0O" localSheetId="7" hidden="1">#REF!</definedName>
    <definedName name="BExOLQ5A7IWI0W12J7315E7LBI0O" localSheetId="6" hidden="1">#REF!</definedName>
    <definedName name="BExOLQ5A7IWI0W12J7315E7LBI0O" localSheetId="3" hidden="1">#REF!</definedName>
    <definedName name="BExOLQ5A7IWI0W12J7315E7LBI0O" localSheetId="1" hidden="1">#REF!</definedName>
    <definedName name="BExOLQ5A7IWI0W12J7315E7LBI0O" hidden="1">#REF!</definedName>
    <definedName name="BExOLYZNG5RBD0BTS1OEZJNU92Q5" localSheetId="16" hidden="1">#REF!</definedName>
    <definedName name="BExOLYZNG5RBD0BTS1OEZJNU92Q5" localSheetId="15" hidden="1">#REF!</definedName>
    <definedName name="BExOLYZNG5RBD0BTS1OEZJNU92Q5" localSheetId="14" hidden="1">#REF!</definedName>
    <definedName name="BExOLYZNG5RBD0BTS1OEZJNU92Q5" localSheetId="13" hidden="1">#REF!</definedName>
    <definedName name="BExOLYZNG5RBD0BTS1OEZJNU92Q5" localSheetId="12" hidden="1">#REF!</definedName>
    <definedName name="BExOLYZNG5RBD0BTS1OEZJNU92Q5" localSheetId="11" hidden="1">#REF!</definedName>
    <definedName name="BExOLYZNG5RBD0BTS1OEZJNU92Q5" localSheetId="10" hidden="1">#REF!</definedName>
    <definedName name="BExOLYZNG5RBD0BTS1OEZJNU92Q5" localSheetId="9" hidden="1">#REF!</definedName>
    <definedName name="BExOLYZNG5RBD0BTS1OEZJNU92Q5" localSheetId="8" hidden="1">#REF!</definedName>
    <definedName name="BExOLYZNG5RBD0BTS1OEZJNU92Q5" localSheetId="7" hidden="1">#REF!</definedName>
    <definedName name="BExOLYZNG5RBD0BTS1OEZJNU92Q5" localSheetId="6" hidden="1">#REF!</definedName>
    <definedName name="BExOLYZNG5RBD0BTS1OEZJNU92Q5" localSheetId="3" hidden="1">#REF!</definedName>
    <definedName name="BExOLYZNG5RBD0BTS1OEZJNU92Q5" localSheetId="1" hidden="1">#REF!</definedName>
    <definedName name="BExOLYZNG5RBD0BTS1OEZJNU92Q5" hidden="1">#REF!</definedName>
    <definedName name="BExOM136CSOYSV2NE3NAU04Z4414" localSheetId="16" hidden="1">#REF!</definedName>
    <definedName name="BExOM136CSOYSV2NE3NAU04Z4414" localSheetId="15" hidden="1">#REF!</definedName>
    <definedName name="BExOM136CSOYSV2NE3NAU04Z4414" localSheetId="14" hidden="1">#REF!</definedName>
    <definedName name="BExOM136CSOYSV2NE3NAU04Z4414" localSheetId="13" hidden="1">#REF!</definedName>
    <definedName name="BExOM136CSOYSV2NE3NAU04Z4414" localSheetId="12" hidden="1">#REF!</definedName>
    <definedName name="BExOM136CSOYSV2NE3NAU04Z4414" localSheetId="11" hidden="1">#REF!</definedName>
    <definedName name="BExOM136CSOYSV2NE3NAU04Z4414" localSheetId="10" hidden="1">#REF!</definedName>
    <definedName name="BExOM136CSOYSV2NE3NAU04Z4414" localSheetId="9" hidden="1">#REF!</definedName>
    <definedName name="BExOM136CSOYSV2NE3NAU04Z4414" localSheetId="8" hidden="1">#REF!</definedName>
    <definedName name="BExOM136CSOYSV2NE3NAU04Z4414" localSheetId="7" hidden="1">#REF!</definedName>
    <definedName name="BExOM136CSOYSV2NE3NAU04Z4414" localSheetId="6" hidden="1">#REF!</definedName>
    <definedName name="BExOM136CSOYSV2NE3NAU04Z4414" localSheetId="3" hidden="1">#REF!</definedName>
    <definedName name="BExOM136CSOYSV2NE3NAU04Z4414" localSheetId="1" hidden="1">#REF!</definedName>
    <definedName name="BExOM136CSOYSV2NE3NAU04Z4414" hidden="1">#REF!</definedName>
    <definedName name="BExOM3HIJ3UZPOKJI68KPBJAHPDC" localSheetId="16" hidden="1">#REF!</definedName>
    <definedName name="BExOM3HIJ3UZPOKJI68KPBJAHPDC" localSheetId="15" hidden="1">#REF!</definedName>
    <definedName name="BExOM3HIJ3UZPOKJI68KPBJAHPDC" localSheetId="14" hidden="1">#REF!</definedName>
    <definedName name="BExOM3HIJ3UZPOKJI68KPBJAHPDC" localSheetId="13" hidden="1">#REF!</definedName>
    <definedName name="BExOM3HIJ3UZPOKJI68KPBJAHPDC" localSheetId="12" hidden="1">#REF!</definedName>
    <definedName name="BExOM3HIJ3UZPOKJI68KPBJAHPDC" localSheetId="11" hidden="1">#REF!</definedName>
    <definedName name="BExOM3HIJ3UZPOKJI68KPBJAHPDC" localSheetId="10" hidden="1">#REF!</definedName>
    <definedName name="BExOM3HIJ3UZPOKJI68KPBJAHPDC" localSheetId="9" hidden="1">#REF!</definedName>
    <definedName name="BExOM3HIJ3UZPOKJI68KPBJAHPDC" localSheetId="8" hidden="1">#REF!</definedName>
    <definedName name="BExOM3HIJ3UZPOKJI68KPBJAHPDC" localSheetId="7" hidden="1">#REF!</definedName>
    <definedName name="BExOM3HIJ3UZPOKJI68KPBJAHPDC" localSheetId="6" hidden="1">#REF!</definedName>
    <definedName name="BExOM3HIJ3UZPOKJI68KPBJAHPDC" localSheetId="3" hidden="1">#REF!</definedName>
    <definedName name="BExOM3HIJ3UZPOKJI68KPBJAHPDC" localSheetId="1" hidden="1">#REF!</definedName>
    <definedName name="BExOM3HIJ3UZPOKJI68KPBJAHPDC" hidden="1">#REF!</definedName>
    <definedName name="BExOM5QC0I90GVJG1G7NFAIINKAQ" localSheetId="16" hidden="1">#REF!</definedName>
    <definedName name="BExOM5QC0I90GVJG1G7NFAIINKAQ" localSheetId="15" hidden="1">#REF!</definedName>
    <definedName name="BExOM5QC0I90GVJG1G7NFAIINKAQ" localSheetId="14" hidden="1">#REF!</definedName>
    <definedName name="BExOM5QC0I90GVJG1G7NFAIINKAQ" localSheetId="13" hidden="1">#REF!</definedName>
    <definedName name="BExOM5QC0I90GVJG1G7NFAIINKAQ" localSheetId="12" hidden="1">#REF!</definedName>
    <definedName name="BExOM5QC0I90GVJG1G7NFAIINKAQ" localSheetId="11" hidden="1">#REF!</definedName>
    <definedName name="BExOM5QC0I90GVJG1G7NFAIINKAQ" localSheetId="10" hidden="1">#REF!</definedName>
    <definedName name="BExOM5QC0I90GVJG1G7NFAIINKAQ" localSheetId="9" hidden="1">#REF!</definedName>
    <definedName name="BExOM5QC0I90GVJG1G7NFAIINKAQ" localSheetId="8" hidden="1">#REF!</definedName>
    <definedName name="BExOM5QC0I90GVJG1G7NFAIINKAQ" localSheetId="7" hidden="1">#REF!</definedName>
    <definedName name="BExOM5QC0I90GVJG1G7NFAIINKAQ" localSheetId="6" hidden="1">#REF!</definedName>
    <definedName name="BExOM5QC0I90GVJG1G7NFAIINKAQ" localSheetId="3" hidden="1">#REF!</definedName>
    <definedName name="BExOM5QC0I90GVJG1G7NFAIINKAQ" localSheetId="1" hidden="1">#REF!</definedName>
    <definedName name="BExOM5QC0I90GVJG1G7NFAIINKAQ" hidden="1">#REF!</definedName>
    <definedName name="BExOMKPURE33YQ3K1JG9NVQD4W49" localSheetId="16" hidden="1">#REF!</definedName>
    <definedName name="BExOMKPURE33YQ3K1JG9NVQD4W49" localSheetId="15" hidden="1">#REF!</definedName>
    <definedName name="BExOMKPURE33YQ3K1JG9NVQD4W49" localSheetId="14" hidden="1">#REF!</definedName>
    <definedName name="BExOMKPURE33YQ3K1JG9NVQD4W49" localSheetId="13" hidden="1">#REF!</definedName>
    <definedName name="BExOMKPURE33YQ3K1JG9NVQD4W49" localSheetId="12" hidden="1">#REF!</definedName>
    <definedName name="BExOMKPURE33YQ3K1JG9NVQD4W49" localSheetId="11" hidden="1">#REF!</definedName>
    <definedName name="BExOMKPURE33YQ3K1JG9NVQD4W49" localSheetId="10" hidden="1">#REF!</definedName>
    <definedName name="BExOMKPURE33YQ3K1JG9NVQD4W49" localSheetId="9" hidden="1">#REF!</definedName>
    <definedName name="BExOMKPURE33YQ3K1JG9NVQD4W49" localSheetId="8" hidden="1">#REF!</definedName>
    <definedName name="BExOMKPURE33YQ3K1JG9NVQD4W49" localSheetId="7" hidden="1">#REF!</definedName>
    <definedName name="BExOMKPURE33YQ3K1JG9NVQD4W49" localSheetId="6" hidden="1">#REF!</definedName>
    <definedName name="BExOMKPURE33YQ3K1JG9NVQD4W49" localSheetId="3" hidden="1">#REF!</definedName>
    <definedName name="BExOMKPURE33YQ3K1JG9NVQD4W49" localSheetId="1" hidden="1">#REF!</definedName>
    <definedName name="BExOMKPURE33YQ3K1JG9NVQD4W49" hidden="1">#REF!</definedName>
    <definedName name="BExOMP7NGCLUNFK50QD2LPKRG078" localSheetId="16" hidden="1">#REF!</definedName>
    <definedName name="BExOMP7NGCLUNFK50QD2LPKRG078" localSheetId="15" hidden="1">#REF!</definedName>
    <definedName name="BExOMP7NGCLUNFK50QD2LPKRG078" localSheetId="14" hidden="1">#REF!</definedName>
    <definedName name="BExOMP7NGCLUNFK50QD2LPKRG078" localSheetId="13" hidden="1">#REF!</definedName>
    <definedName name="BExOMP7NGCLUNFK50QD2LPKRG078" localSheetId="12" hidden="1">#REF!</definedName>
    <definedName name="BExOMP7NGCLUNFK50QD2LPKRG078" localSheetId="11" hidden="1">#REF!</definedName>
    <definedName name="BExOMP7NGCLUNFK50QD2LPKRG078" localSheetId="10" hidden="1">#REF!</definedName>
    <definedName name="BExOMP7NGCLUNFK50QD2LPKRG078" localSheetId="9" hidden="1">#REF!</definedName>
    <definedName name="BExOMP7NGCLUNFK50QD2LPKRG078" localSheetId="8" hidden="1">#REF!</definedName>
    <definedName name="BExOMP7NGCLUNFK50QD2LPKRG078" localSheetId="7" hidden="1">#REF!</definedName>
    <definedName name="BExOMP7NGCLUNFK50QD2LPKRG078" localSheetId="6" hidden="1">#REF!</definedName>
    <definedName name="BExOMP7NGCLUNFK50QD2LPKRG078" localSheetId="3" hidden="1">#REF!</definedName>
    <definedName name="BExOMP7NGCLUNFK50QD2LPKRG078" localSheetId="1" hidden="1">#REF!</definedName>
    <definedName name="BExOMP7NGCLUNFK50QD2LPKRG078" hidden="1">#REF!</definedName>
    <definedName name="BExOMPNX2853XA8AUM0BLA7CS86A" localSheetId="16" hidden="1">#REF!</definedName>
    <definedName name="BExOMPNX2853XA8AUM0BLA7CS86A" localSheetId="15" hidden="1">#REF!</definedName>
    <definedName name="BExOMPNX2853XA8AUM0BLA7CS86A" localSheetId="14" hidden="1">#REF!</definedName>
    <definedName name="BExOMPNX2853XA8AUM0BLA7CS86A" localSheetId="13" hidden="1">#REF!</definedName>
    <definedName name="BExOMPNX2853XA8AUM0BLA7CS86A" localSheetId="12" hidden="1">#REF!</definedName>
    <definedName name="BExOMPNX2853XA8AUM0BLA7CS86A" localSheetId="11" hidden="1">#REF!</definedName>
    <definedName name="BExOMPNX2853XA8AUM0BLA7CS86A" localSheetId="10" hidden="1">#REF!</definedName>
    <definedName name="BExOMPNX2853XA8AUM0BLA7CS86A" localSheetId="9" hidden="1">#REF!</definedName>
    <definedName name="BExOMPNX2853XA8AUM0BLA7CS86A" localSheetId="8" hidden="1">#REF!</definedName>
    <definedName name="BExOMPNX2853XA8AUM0BLA7CS86A" localSheetId="7" hidden="1">#REF!</definedName>
    <definedName name="BExOMPNX2853XA8AUM0BLA7CS86A" localSheetId="6" hidden="1">#REF!</definedName>
    <definedName name="BExOMPNX2853XA8AUM0BLA7CS86A" localSheetId="3" hidden="1">#REF!</definedName>
    <definedName name="BExOMPNX2853XA8AUM0BLA7CS86A" localSheetId="1" hidden="1">#REF!</definedName>
    <definedName name="BExOMPNX2853XA8AUM0BLA7CS86A" hidden="1">#REF!</definedName>
    <definedName name="BExOMU0A6XMY48SZRYL4WQZD13BI" localSheetId="16" hidden="1">#REF!</definedName>
    <definedName name="BExOMU0A6XMY48SZRYL4WQZD13BI" localSheetId="15" hidden="1">#REF!</definedName>
    <definedName name="BExOMU0A6XMY48SZRYL4WQZD13BI" localSheetId="14" hidden="1">#REF!</definedName>
    <definedName name="BExOMU0A6XMY48SZRYL4WQZD13BI" localSheetId="13" hidden="1">#REF!</definedName>
    <definedName name="BExOMU0A6XMY48SZRYL4WQZD13BI" localSheetId="12" hidden="1">#REF!</definedName>
    <definedName name="BExOMU0A6XMY48SZRYL4WQZD13BI" localSheetId="11" hidden="1">#REF!</definedName>
    <definedName name="BExOMU0A6XMY48SZRYL4WQZD13BI" localSheetId="10" hidden="1">#REF!</definedName>
    <definedName name="BExOMU0A6XMY48SZRYL4WQZD13BI" localSheetId="9" hidden="1">#REF!</definedName>
    <definedName name="BExOMU0A6XMY48SZRYL4WQZD13BI" localSheetId="8" hidden="1">#REF!</definedName>
    <definedName name="BExOMU0A6XMY48SZRYL4WQZD13BI" localSheetId="7" hidden="1">#REF!</definedName>
    <definedName name="BExOMU0A6XMY48SZRYL4WQZD13BI" localSheetId="6" hidden="1">#REF!</definedName>
    <definedName name="BExOMU0A6XMY48SZRYL4WQZD13BI" localSheetId="3" hidden="1">#REF!</definedName>
    <definedName name="BExOMU0A6XMY48SZRYL4WQZD13BI" localSheetId="1" hidden="1">#REF!</definedName>
    <definedName name="BExOMU0A6XMY48SZRYL4WQZD13BI" hidden="1">#REF!</definedName>
    <definedName name="BExOMVT0HSNC59DJP4CLISASGHKL" localSheetId="16" hidden="1">#REF!</definedName>
    <definedName name="BExOMVT0HSNC59DJP4CLISASGHKL" localSheetId="15" hidden="1">#REF!</definedName>
    <definedName name="BExOMVT0HSNC59DJP4CLISASGHKL" localSheetId="14" hidden="1">#REF!</definedName>
    <definedName name="BExOMVT0HSNC59DJP4CLISASGHKL" localSheetId="13" hidden="1">#REF!</definedName>
    <definedName name="BExOMVT0HSNC59DJP4CLISASGHKL" localSheetId="12" hidden="1">#REF!</definedName>
    <definedName name="BExOMVT0HSNC59DJP4CLISASGHKL" localSheetId="11" hidden="1">#REF!</definedName>
    <definedName name="BExOMVT0HSNC59DJP4CLISASGHKL" localSheetId="10" hidden="1">#REF!</definedName>
    <definedName name="BExOMVT0HSNC59DJP4CLISASGHKL" localSheetId="9" hidden="1">#REF!</definedName>
    <definedName name="BExOMVT0HSNC59DJP4CLISASGHKL" localSheetId="8" hidden="1">#REF!</definedName>
    <definedName name="BExOMVT0HSNC59DJP4CLISASGHKL" localSheetId="7" hidden="1">#REF!</definedName>
    <definedName name="BExOMVT0HSNC59DJP4CLISASGHKL" localSheetId="6" hidden="1">#REF!</definedName>
    <definedName name="BExOMVT0HSNC59DJP4CLISASGHKL" localSheetId="3" hidden="1">#REF!</definedName>
    <definedName name="BExOMVT0HSNC59DJP4CLISASGHKL" localSheetId="1" hidden="1">#REF!</definedName>
    <definedName name="BExOMVT0HSNC59DJP4CLISASGHKL" hidden="1">#REF!</definedName>
    <definedName name="BExON0AX35F2SI0UCVMGWGVIUNI3" localSheetId="16" hidden="1">#REF!</definedName>
    <definedName name="BExON0AX35F2SI0UCVMGWGVIUNI3" localSheetId="15" hidden="1">#REF!</definedName>
    <definedName name="BExON0AX35F2SI0UCVMGWGVIUNI3" localSheetId="14" hidden="1">#REF!</definedName>
    <definedName name="BExON0AX35F2SI0UCVMGWGVIUNI3" localSheetId="13" hidden="1">#REF!</definedName>
    <definedName name="BExON0AX35F2SI0UCVMGWGVIUNI3" localSheetId="12" hidden="1">#REF!</definedName>
    <definedName name="BExON0AX35F2SI0UCVMGWGVIUNI3" localSheetId="11" hidden="1">#REF!</definedName>
    <definedName name="BExON0AX35F2SI0UCVMGWGVIUNI3" localSheetId="10" hidden="1">#REF!</definedName>
    <definedName name="BExON0AX35F2SI0UCVMGWGVIUNI3" localSheetId="9" hidden="1">#REF!</definedName>
    <definedName name="BExON0AX35F2SI0UCVMGWGVIUNI3" localSheetId="8" hidden="1">#REF!</definedName>
    <definedName name="BExON0AX35F2SI0UCVMGWGVIUNI3" localSheetId="7" hidden="1">#REF!</definedName>
    <definedName name="BExON0AX35F2SI0UCVMGWGVIUNI3" localSheetId="6" hidden="1">#REF!</definedName>
    <definedName name="BExON0AX35F2SI0UCVMGWGVIUNI3" localSheetId="3" hidden="1">#REF!</definedName>
    <definedName name="BExON0AX35F2SI0UCVMGWGVIUNI3" localSheetId="1" hidden="1">#REF!</definedName>
    <definedName name="BExON0AX35F2SI0UCVMGWGVIUNI3" hidden="1">#REF!</definedName>
    <definedName name="BExON1I19LN0T10YIIYC5NE9UGMR" localSheetId="16" hidden="1">#REF!</definedName>
    <definedName name="BExON1I19LN0T10YIIYC5NE9UGMR" localSheetId="15" hidden="1">#REF!</definedName>
    <definedName name="BExON1I19LN0T10YIIYC5NE9UGMR" localSheetId="14" hidden="1">#REF!</definedName>
    <definedName name="BExON1I19LN0T10YIIYC5NE9UGMR" localSheetId="13" hidden="1">#REF!</definedName>
    <definedName name="BExON1I19LN0T10YIIYC5NE9UGMR" localSheetId="12" hidden="1">#REF!</definedName>
    <definedName name="BExON1I19LN0T10YIIYC5NE9UGMR" localSheetId="11" hidden="1">#REF!</definedName>
    <definedName name="BExON1I19LN0T10YIIYC5NE9UGMR" localSheetId="10" hidden="1">#REF!</definedName>
    <definedName name="BExON1I19LN0T10YIIYC5NE9UGMR" localSheetId="9" hidden="1">#REF!</definedName>
    <definedName name="BExON1I19LN0T10YIIYC5NE9UGMR" localSheetId="8" hidden="1">#REF!</definedName>
    <definedName name="BExON1I19LN0T10YIIYC5NE9UGMR" localSheetId="7" hidden="1">#REF!</definedName>
    <definedName name="BExON1I19LN0T10YIIYC5NE9UGMR" localSheetId="6" hidden="1">#REF!</definedName>
    <definedName name="BExON1I19LN0T10YIIYC5NE9UGMR" localSheetId="3" hidden="1">#REF!</definedName>
    <definedName name="BExON1I19LN0T10YIIYC5NE9UGMR" localSheetId="1" hidden="1">#REF!</definedName>
    <definedName name="BExON1I19LN0T10YIIYC5NE9UGMR" hidden="1">#REF!</definedName>
    <definedName name="BExON41U4296DV3DPG6I5EF3OEYF" localSheetId="16" hidden="1">#REF!</definedName>
    <definedName name="BExON41U4296DV3DPG6I5EF3OEYF" localSheetId="15" hidden="1">#REF!</definedName>
    <definedName name="BExON41U4296DV3DPG6I5EF3OEYF" localSheetId="14" hidden="1">#REF!</definedName>
    <definedName name="BExON41U4296DV3DPG6I5EF3OEYF" localSheetId="13" hidden="1">#REF!</definedName>
    <definedName name="BExON41U4296DV3DPG6I5EF3OEYF" localSheetId="12" hidden="1">#REF!</definedName>
    <definedName name="BExON41U4296DV3DPG6I5EF3OEYF" localSheetId="11" hidden="1">#REF!</definedName>
    <definedName name="BExON41U4296DV3DPG6I5EF3OEYF" localSheetId="10" hidden="1">#REF!</definedName>
    <definedName name="BExON41U4296DV3DPG6I5EF3OEYF" localSheetId="9" hidden="1">#REF!</definedName>
    <definedName name="BExON41U4296DV3DPG6I5EF3OEYF" localSheetId="8" hidden="1">#REF!</definedName>
    <definedName name="BExON41U4296DV3DPG6I5EF3OEYF" localSheetId="7" hidden="1">#REF!</definedName>
    <definedName name="BExON41U4296DV3DPG6I5EF3OEYF" localSheetId="6" hidden="1">#REF!</definedName>
    <definedName name="BExON41U4296DV3DPG6I5EF3OEYF" localSheetId="3" hidden="1">#REF!</definedName>
    <definedName name="BExON41U4296DV3DPG6I5EF3OEYF" localSheetId="1" hidden="1">#REF!</definedName>
    <definedName name="BExON41U4296DV3DPG6I5EF3OEYF" hidden="1">#REF!</definedName>
    <definedName name="BExONB3A7CO4YD8RB41PHC93BQ9M" localSheetId="16" hidden="1">#REF!</definedName>
    <definedName name="BExONB3A7CO4YD8RB41PHC93BQ9M" localSheetId="15" hidden="1">#REF!</definedName>
    <definedName name="BExONB3A7CO4YD8RB41PHC93BQ9M" localSheetId="14" hidden="1">#REF!</definedName>
    <definedName name="BExONB3A7CO4YD8RB41PHC93BQ9M" localSheetId="13" hidden="1">#REF!</definedName>
    <definedName name="BExONB3A7CO4YD8RB41PHC93BQ9M" localSheetId="12" hidden="1">#REF!</definedName>
    <definedName name="BExONB3A7CO4YD8RB41PHC93BQ9M" localSheetId="11" hidden="1">#REF!</definedName>
    <definedName name="BExONB3A7CO4YD8RB41PHC93BQ9M" localSheetId="10" hidden="1">#REF!</definedName>
    <definedName name="BExONB3A7CO4YD8RB41PHC93BQ9M" localSheetId="9" hidden="1">#REF!</definedName>
    <definedName name="BExONB3A7CO4YD8RB41PHC93BQ9M" localSheetId="8" hidden="1">#REF!</definedName>
    <definedName name="BExONB3A7CO4YD8RB41PHC93BQ9M" localSheetId="7" hidden="1">#REF!</definedName>
    <definedName name="BExONB3A7CO4YD8RB41PHC93BQ9M" localSheetId="6" hidden="1">#REF!</definedName>
    <definedName name="BExONB3A7CO4YD8RB41PHC93BQ9M" localSheetId="3" hidden="1">#REF!</definedName>
    <definedName name="BExONB3A7CO4YD8RB41PHC93BQ9M" localSheetId="1" hidden="1">#REF!</definedName>
    <definedName name="BExONB3A7CO4YD8RB41PHC93BQ9M" hidden="1">#REF!</definedName>
    <definedName name="BExONFQH6UUXF8V0GI4BRIST9RFO" localSheetId="16" hidden="1">#REF!</definedName>
    <definedName name="BExONFQH6UUXF8V0GI4BRIST9RFO" localSheetId="15" hidden="1">#REF!</definedName>
    <definedName name="BExONFQH6UUXF8V0GI4BRIST9RFO" localSheetId="14" hidden="1">#REF!</definedName>
    <definedName name="BExONFQH6UUXF8V0GI4BRIST9RFO" localSheetId="13" hidden="1">#REF!</definedName>
    <definedName name="BExONFQH6UUXF8V0GI4BRIST9RFO" localSheetId="12" hidden="1">#REF!</definedName>
    <definedName name="BExONFQH6UUXF8V0GI4BRIST9RFO" localSheetId="11" hidden="1">#REF!</definedName>
    <definedName name="BExONFQH6UUXF8V0GI4BRIST9RFO" localSheetId="10" hidden="1">#REF!</definedName>
    <definedName name="BExONFQH6UUXF8V0GI4BRIST9RFO" localSheetId="9" hidden="1">#REF!</definedName>
    <definedName name="BExONFQH6UUXF8V0GI4BRIST9RFO" localSheetId="8" hidden="1">#REF!</definedName>
    <definedName name="BExONFQH6UUXF8V0GI4BRIST9RFO" localSheetId="7" hidden="1">#REF!</definedName>
    <definedName name="BExONFQH6UUXF8V0GI4BRIST9RFO" localSheetId="6" hidden="1">#REF!</definedName>
    <definedName name="BExONFQH6UUXF8V0GI4BRIST9RFO" localSheetId="3" hidden="1">#REF!</definedName>
    <definedName name="BExONFQH6UUXF8V0GI4BRIST9RFO" localSheetId="1" hidden="1">#REF!</definedName>
    <definedName name="BExONFQH6UUXF8V0GI4BRIST9RFO" hidden="1">#REF!</definedName>
    <definedName name="BExONIL31DZWU7IFVN3VV0XTXJA1" localSheetId="16" hidden="1">#REF!</definedName>
    <definedName name="BExONIL31DZWU7IFVN3VV0XTXJA1" localSheetId="15" hidden="1">#REF!</definedName>
    <definedName name="BExONIL31DZWU7IFVN3VV0XTXJA1" localSheetId="14" hidden="1">#REF!</definedName>
    <definedName name="BExONIL31DZWU7IFVN3VV0XTXJA1" localSheetId="13" hidden="1">#REF!</definedName>
    <definedName name="BExONIL31DZWU7IFVN3VV0XTXJA1" localSheetId="12" hidden="1">#REF!</definedName>
    <definedName name="BExONIL31DZWU7IFVN3VV0XTXJA1" localSheetId="11" hidden="1">#REF!</definedName>
    <definedName name="BExONIL31DZWU7IFVN3VV0XTXJA1" localSheetId="10" hidden="1">#REF!</definedName>
    <definedName name="BExONIL31DZWU7IFVN3VV0XTXJA1" localSheetId="9" hidden="1">#REF!</definedName>
    <definedName name="BExONIL31DZWU7IFVN3VV0XTXJA1" localSheetId="8" hidden="1">#REF!</definedName>
    <definedName name="BExONIL31DZWU7IFVN3VV0XTXJA1" localSheetId="7" hidden="1">#REF!</definedName>
    <definedName name="BExONIL31DZWU7IFVN3VV0XTXJA1" localSheetId="6" hidden="1">#REF!</definedName>
    <definedName name="BExONIL31DZWU7IFVN3VV0XTXJA1" localSheetId="3" hidden="1">#REF!</definedName>
    <definedName name="BExONIL31DZWU7IFVN3VV0XTXJA1" localSheetId="1" hidden="1">#REF!</definedName>
    <definedName name="BExONIL31DZWU7IFVN3VV0XTXJA1" hidden="1">#REF!</definedName>
    <definedName name="BExONJ1BU17R0F5A2UP1UGJBOGKS" localSheetId="16" hidden="1">#REF!</definedName>
    <definedName name="BExONJ1BU17R0F5A2UP1UGJBOGKS" localSheetId="15" hidden="1">#REF!</definedName>
    <definedName name="BExONJ1BU17R0F5A2UP1UGJBOGKS" localSheetId="14" hidden="1">#REF!</definedName>
    <definedName name="BExONJ1BU17R0F5A2UP1UGJBOGKS" localSheetId="13" hidden="1">#REF!</definedName>
    <definedName name="BExONJ1BU17R0F5A2UP1UGJBOGKS" localSheetId="12" hidden="1">#REF!</definedName>
    <definedName name="BExONJ1BU17R0F5A2UP1UGJBOGKS" localSheetId="11" hidden="1">#REF!</definedName>
    <definedName name="BExONJ1BU17R0F5A2UP1UGJBOGKS" localSheetId="10" hidden="1">#REF!</definedName>
    <definedName name="BExONJ1BU17R0F5A2UP1UGJBOGKS" localSheetId="9" hidden="1">#REF!</definedName>
    <definedName name="BExONJ1BU17R0F5A2UP1UGJBOGKS" localSheetId="8" hidden="1">#REF!</definedName>
    <definedName name="BExONJ1BU17R0F5A2UP1UGJBOGKS" localSheetId="7" hidden="1">#REF!</definedName>
    <definedName name="BExONJ1BU17R0F5A2UP1UGJBOGKS" localSheetId="6" hidden="1">#REF!</definedName>
    <definedName name="BExONJ1BU17R0F5A2UP1UGJBOGKS" localSheetId="3" hidden="1">#REF!</definedName>
    <definedName name="BExONJ1BU17R0F5A2UP1UGJBOGKS" localSheetId="1" hidden="1">#REF!</definedName>
    <definedName name="BExONJ1BU17R0F5A2UP1UGJBOGKS" hidden="1">#REF!</definedName>
    <definedName name="BExONKZDHE8SS0P4YRLGEQR9KYHF" localSheetId="16" hidden="1">#REF!</definedName>
    <definedName name="BExONKZDHE8SS0P4YRLGEQR9KYHF" localSheetId="15" hidden="1">#REF!</definedName>
    <definedName name="BExONKZDHE8SS0P4YRLGEQR9KYHF" localSheetId="14" hidden="1">#REF!</definedName>
    <definedName name="BExONKZDHE8SS0P4YRLGEQR9KYHF" localSheetId="13" hidden="1">#REF!</definedName>
    <definedName name="BExONKZDHE8SS0P4YRLGEQR9KYHF" localSheetId="12" hidden="1">#REF!</definedName>
    <definedName name="BExONKZDHE8SS0P4YRLGEQR9KYHF" localSheetId="11" hidden="1">#REF!</definedName>
    <definedName name="BExONKZDHE8SS0P4YRLGEQR9KYHF" localSheetId="10" hidden="1">#REF!</definedName>
    <definedName name="BExONKZDHE8SS0P4YRLGEQR9KYHF" localSheetId="9" hidden="1">#REF!</definedName>
    <definedName name="BExONKZDHE8SS0P4YRLGEQR9KYHF" localSheetId="8" hidden="1">#REF!</definedName>
    <definedName name="BExONKZDHE8SS0P4YRLGEQR9KYHF" localSheetId="7" hidden="1">#REF!</definedName>
    <definedName name="BExONKZDHE8SS0P4YRLGEQR9KYHF" localSheetId="6" hidden="1">#REF!</definedName>
    <definedName name="BExONKZDHE8SS0P4YRLGEQR9KYHF" localSheetId="3" hidden="1">#REF!</definedName>
    <definedName name="BExONKZDHE8SS0P4YRLGEQR9KYHF" localSheetId="1" hidden="1">#REF!</definedName>
    <definedName name="BExONKZDHE8SS0P4YRLGEQR9KYHF" hidden="1">#REF!</definedName>
    <definedName name="BExONNZ9VMHVX3J6NLNJY7KZA61O" localSheetId="16" hidden="1">#REF!</definedName>
    <definedName name="BExONNZ9VMHVX3J6NLNJY7KZA61O" localSheetId="15" hidden="1">#REF!</definedName>
    <definedName name="BExONNZ9VMHVX3J6NLNJY7KZA61O" localSheetId="14" hidden="1">#REF!</definedName>
    <definedName name="BExONNZ9VMHVX3J6NLNJY7KZA61O" localSheetId="13" hidden="1">#REF!</definedName>
    <definedName name="BExONNZ9VMHVX3J6NLNJY7KZA61O" localSheetId="12" hidden="1">#REF!</definedName>
    <definedName name="BExONNZ9VMHVX3J6NLNJY7KZA61O" localSheetId="11" hidden="1">#REF!</definedName>
    <definedName name="BExONNZ9VMHVX3J6NLNJY7KZA61O" localSheetId="10" hidden="1">#REF!</definedName>
    <definedName name="BExONNZ9VMHVX3J6NLNJY7KZA61O" localSheetId="9" hidden="1">#REF!</definedName>
    <definedName name="BExONNZ9VMHVX3J6NLNJY7KZA61O" localSheetId="8" hidden="1">#REF!</definedName>
    <definedName name="BExONNZ9VMHVX3J6NLNJY7KZA61O" localSheetId="7" hidden="1">#REF!</definedName>
    <definedName name="BExONNZ9VMHVX3J6NLNJY7KZA61O" localSheetId="6" hidden="1">#REF!</definedName>
    <definedName name="BExONNZ9VMHVX3J6NLNJY7KZA61O" localSheetId="3" hidden="1">#REF!</definedName>
    <definedName name="BExONNZ9VMHVX3J6NLNJY7KZA61O" localSheetId="1" hidden="1">#REF!</definedName>
    <definedName name="BExONNZ9VMHVX3J6NLNJY7KZA61O" hidden="1">#REF!</definedName>
    <definedName name="BExONRQ1BAA4F3TXP2MYQ4YCZ09S" localSheetId="16" hidden="1">#REF!</definedName>
    <definedName name="BExONRQ1BAA4F3TXP2MYQ4YCZ09S" localSheetId="15" hidden="1">#REF!</definedName>
    <definedName name="BExONRQ1BAA4F3TXP2MYQ4YCZ09S" localSheetId="14" hidden="1">#REF!</definedName>
    <definedName name="BExONRQ1BAA4F3TXP2MYQ4YCZ09S" localSheetId="13" hidden="1">#REF!</definedName>
    <definedName name="BExONRQ1BAA4F3TXP2MYQ4YCZ09S" localSheetId="12" hidden="1">#REF!</definedName>
    <definedName name="BExONRQ1BAA4F3TXP2MYQ4YCZ09S" localSheetId="11" hidden="1">#REF!</definedName>
    <definedName name="BExONRQ1BAA4F3TXP2MYQ4YCZ09S" localSheetId="10" hidden="1">#REF!</definedName>
    <definedName name="BExONRQ1BAA4F3TXP2MYQ4YCZ09S" localSheetId="9" hidden="1">#REF!</definedName>
    <definedName name="BExONRQ1BAA4F3TXP2MYQ4YCZ09S" localSheetId="8" hidden="1">#REF!</definedName>
    <definedName name="BExONRQ1BAA4F3TXP2MYQ4YCZ09S" localSheetId="7" hidden="1">#REF!</definedName>
    <definedName name="BExONRQ1BAA4F3TXP2MYQ4YCZ09S" localSheetId="6" hidden="1">#REF!</definedName>
    <definedName name="BExONRQ1BAA4F3TXP2MYQ4YCZ09S" localSheetId="3" hidden="1">#REF!</definedName>
    <definedName name="BExONRQ1BAA4F3TXP2MYQ4YCZ09S" localSheetId="1" hidden="1">#REF!</definedName>
    <definedName name="BExONRQ1BAA4F3TXP2MYQ4YCZ09S" hidden="1">#REF!</definedName>
    <definedName name="BExONU4ENMND8RLZX0L5EHPYQQSB" localSheetId="16" hidden="1">#REF!</definedName>
    <definedName name="BExONU4ENMND8RLZX0L5EHPYQQSB" localSheetId="15" hidden="1">#REF!</definedName>
    <definedName name="BExONU4ENMND8RLZX0L5EHPYQQSB" localSheetId="14" hidden="1">#REF!</definedName>
    <definedName name="BExONU4ENMND8RLZX0L5EHPYQQSB" localSheetId="13" hidden="1">#REF!</definedName>
    <definedName name="BExONU4ENMND8RLZX0L5EHPYQQSB" localSheetId="12" hidden="1">#REF!</definedName>
    <definedName name="BExONU4ENMND8RLZX0L5EHPYQQSB" localSheetId="11" hidden="1">#REF!</definedName>
    <definedName name="BExONU4ENMND8RLZX0L5EHPYQQSB" localSheetId="10" hidden="1">#REF!</definedName>
    <definedName name="BExONU4ENMND8RLZX0L5EHPYQQSB" localSheetId="9" hidden="1">#REF!</definedName>
    <definedName name="BExONU4ENMND8RLZX0L5EHPYQQSB" localSheetId="8" hidden="1">#REF!</definedName>
    <definedName name="BExONU4ENMND8RLZX0L5EHPYQQSB" localSheetId="7" hidden="1">#REF!</definedName>
    <definedName name="BExONU4ENMND8RLZX0L5EHPYQQSB" localSheetId="6" hidden="1">#REF!</definedName>
    <definedName name="BExONU4ENMND8RLZX0L5EHPYQQSB" localSheetId="3" hidden="1">#REF!</definedName>
    <definedName name="BExONU4ENMND8RLZX0L5EHPYQQSB" localSheetId="1" hidden="1">#REF!</definedName>
    <definedName name="BExONU4ENMND8RLZX0L5EHPYQQSB" hidden="1">#REF!</definedName>
    <definedName name="BExONXPUEU6ZRSIX4PDJ1DXY679I" localSheetId="16" hidden="1">#REF!</definedName>
    <definedName name="BExONXPUEU6ZRSIX4PDJ1DXY679I" localSheetId="15" hidden="1">#REF!</definedName>
    <definedName name="BExONXPUEU6ZRSIX4PDJ1DXY679I" localSheetId="14" hidden="1">#REF!</definedName>
    <definedName name="BExONXPUEU6ZRSIX4PDJ1DXY679I" localSheetId="13" hidden="1">#REF!</definedName>
    <definedName name="BExONXPUEU6ZRSIX4PDJ1DXY679I" localSheetId="12" hidden="1">#REF!</definedName>
    <definedName name="BExONXPUEU6ZRSIX4PDJ1DXY679I" localSheetId="11" hidden="1">#REF!</definedName>
    <definedName name="BExONXPUEU6ZRSIX4PDJ1DXY679I" localSheetId="10" hidden="1">#REF!</definedName>
    <definedName name="BExONXPUEU6ZRSIX4PDJ1DXY679I" localSheetId="9" hidden="1">#REF!</definedName>
    <definedName name="BExONXPUEU6ZRSIX4PDJ1DXY679I" localSheetId="8" hidden="1">#REF!</definedName>
    <definedName name="BExONXPUEU6ZRSIX4PDJ1DXY679I" localSheetId="7" hidden="1">#REF!</definedName>
    <definedName name="BExONXPUEU6ZRSIX4PDJ1DXY679I" localSheetId="6" hidden="1">#REF!</definedName>
    <definedName name="BExONXPUEU6ZRSIX4PDJ1DXY679I" localSheetId="3" hidden="1">#REF!</definedName>
    <definedName name="BExONXPUEU6ZRSIX4PDJ1DXY679I" localSheetId="1" hidden="1">#REF!</definedName>
    <definedName name="BExONXPUEU6ZRSIX4PDJ1DXY679I" hidden="1">#REF!</definedName>
    <definedName name="BExOO0KEG2WL5WKKMHN0S2UTIUNG" localSheetId="16" hidden="1">#REF!</definedName>
    <definedName name="BExOO0KEG2WL5WKKMHN0S2UTIUNG" localSheetId="15" hidden="1">#REF!</definedName>
    <definedName name="BExOO0KEG2WL5WKKMHN0S2UTIUNG" localSheetId="14" hidden="1">#REF!</definedName>
    <definedName name="BExOO0KEG2WL5WKKMHN0S2UTIUNG" localSheetId="13" hidden="1">#REF!</definedName>
    <definedName name="BExOO0KEG2WL5WKKMHN0S2UTIUNG" localSheetId="12" hidden="1">#REF!</definedName>
    <definedName name="BExOO0KEG2WL5WKKMHN0S2UTIUNG" localSheetId="11" hidden="1">#REF!</definedName>
    <definedName name="BExOO0KEG2WL5WKKMHN0S2UTIUNG" localSheetId="10" hidden="1">#REF!</definedName>
    <definedName name="BExOO0KEG2WL5WKKMHN0S2UTIUNG" localSheetId="9" hidden="1">#REF!</definedName>
    <definedName name="BExOO0KEG2WL5WKKMHN0S2UTIUNG" localSheetId="8" hidden="1">#REF!</definedName>
    <definedName name="BExOO0KEG2WL5WKKMHN0S2UTIUNG" localSheetId="7" hidden="1">#REF!</definedName>
    <definedName name="BExOO0KEG2WL5WKKMHN0S2UTIUNG" localSheetId="6" hidden="1">#REF!</definedName>
    <definedName name="BExOO0KEG2WL5WKKMHN0S2UTIUNG" localSheetId="3" hidden="1">#REF!</definedName>
    <definedName name="BExOO0KEG2WL5WKKMHN0S2UTIUNG" localSheetId="1" hidden="1">#REF!</definedName>
    <definedName name="BExOO0KEG2WL5WKKMHN0S2UTIUNG" hidden="1">#REF!</definedName>
    <definedName name="BExOO1WWIZSGB0YTGKESB45TSVMZ" localSheetId="16" hidden="1">#REF!</definedName>
    <definedName name="BExOO1WWIZSGB0YTGKESB45TSVMZ" localSheetId="15" hidden="1">#REF!</definedName>
    <definedName name="BExOO1WWIZSGB0YTGKESB45TSVMZ" localSheetId="14" hidden="1">#REF!</definedName>
    <definedName name="BExOO1WWIZSGB0YTGKESB45TSVMZ" localSheetId="13" hidden="1">#REF!</definedName>
    <definedName name="BExOO1WWIZSGB0YTGKESB45TSVMZ" localSheetId="12" hidden="1">#REF!</definedName>
    <definedName name="BExOO1WWIZSGB0YTGKESB45TSVMZ" localSheetId="11" hidden="1">#REF!</definedName>
    <definedName name="BExOO1WWIZSGB0YTGKESB45TSVMZ" localSheetId="10" hidden="1">#REF!</definedName>
    <definedName name="BExOO1WWIZSGB0YTGKESB45TSVMZ" localSheetId="9" hidden="1">#REF!</definedName>
    <definedName name="BExOO1WWIZSGB0YTGKESB45TSVMZ" localSheetId="8" hidden="1">#REF!</definedName>
    <definedName name="BExOO1WWIZSGB0YTGKESB45TSVMZ" localSheetId="7" hidden="1">#REF!</definedName>
    <definedName name="BExOO1WWIZSGB0YTGKESB45TSVMZ" localSheetId="6" hidden="1">#REF!</definedName>
    <definedName name="BExOO1WWIZSGB0YTGKESB45TSVMZ" localSheetId="3" hidden="1">#REF!</definedName>
    <definedName name="BExOO1WWIZSGB0YTGKESB45TSVMZ" localSheetId="1" hidden="1">#REF!</definedName>
    <definedName name="BExOO1WWIZSGB0YTGKESB45TSVMZ" hidden="1">#REF!</definedName>
    <definedName name="BExOO4B8FPAFYPHCTYTX37P1TQM5" localSheetId="16" hidden="1">#REF!</definedName>
    <definedName name="BExOO4B8FPAFYPHCTYTX37P1TQM5" localSheetId="15" hidden="1">#REF!</definedName>
    <definedName name="BExOO4B8FPAFYPHCTYTX37P1TQM5" localSheetId="14" hidden="1">#REF!</definedName>
    <definedName name="BExOO4B8FPAFYPHCTYTX37P1TQM5" localSheetId="13" hidden="1">#REF!</definedName>
    <definedName name="BExOO4B8FPAFYPHCTYTX37P1TQM5" localSheetId="12" hidden="1">#REF!</definedName>
    <definedName name="BExOO4B8FPAFYPHCTYTX37P1TQM5" localSheetId="11" hidden="1">#REF!</definedName>
    <definedName name="BExOO4B8FPAFYPHCTYTX37P1TQM5" localSheetId="10" hidden="1">#REF!</definedName>
    <definedName name="BExOO4B8FPAFYPHCTYTX37P1TQM5" localSheetId="9" hidden="1">#REF!</definedName>
    <definedName name="BExOO4B8FPAFYPHCTYTX37P1TQM5" localSheetId="8" hidden="1">#REF!</definedName>
    <definedName name="BExOO4B8FPAFYPHCTYTX37P1TQM5" localSheetId="7" hidden="1">#REF!</definedName>
    <definedName name="BExOO4B8FPAFYPHCTYTX37P1TQM5" localSheetId="6" hidden="1">#REF!</definedName>
    <definedName name="BExOO4B8FPAFYPHCTYTX37P1TQM5" localSheetId="3" hidden="1">#REF!</definedName>
    <definedName name="BExOO4B8FPAFYPHCTYTX37P1TQM5" localSheetId="1" hidden="1">#REF!</definedName>
    <definedName name="BExOO4B8FPAFYPHCTYTX37P1TQM5" hidden="1">#REF!</definedName>
    <definedName name="BExOOIULUDOJRMYABWV5CCL906X6" localSheetId="16" hidden="1">#REF!</definedName>
    <definedName name="BExOOIULUDOJRMYABWV5CCL906X6" localSheetId="15" hidden="1">#REF!</definedName>
    <definedName name="BExOOIULUDOJRMYABWV5CCL906X6" localSheetId="14" hidden="1">#REF!</definedName>
    <definedName name="BExOOIULUDOJRMYABWV5CCL906X6" localSheetId="13" hidden="1">#REF!</definedName>
    <definedName name="BExOOIULUDOJRMYABWV5CCL906X6" localSheetId="12" hidden="1">#REF!</definedName>
    <definedName name="BExOOIULUDOJRMYABWV5CCL906X6" localSheetId="11" hidden="1">#REF!</definedName>
    <definedName name="BExOOIULUDOJRMYABWV5CCL906X6" localSheetId="10" hidden="1">#REF!</definedName>
    <definedName name="BExOOIULUDOJRMYABWV5CCL906X6" localSheetId="9" hidden="1">#REF!</definedName>
    <definedName name="BExOOIULUDOJRMYABWV5CCL906X6" localSheetId="8" hidden="1">#REF!</definedName>
    <definedName name="BExOOIULUDOJRMYABWV5CCL906X6" localSheetId="7" hidden="1">#REF!</definedName>
    <definedName name="BExOOIULUDOJRMYABWV5CCL906X6" localSheetId="6" hidden="1">#REF!</definedName>
    <definedName name="BExOOIULUDOJRMYABWV5CCL906X6" localSheetId="3" hidden="1">#REF!</definedName>
    <definedName name="BExOOIULUDOJRMYABWV5CCL906X6" localSheetId="1" hidden="1">#REF!</definedName>
    <definedName name="BExOOIULUDOJRMYABWV5CCL906X6" hidden="1">#REF!</definedName>
    <definedName name="BExOOJLIWKJW5S7XWJXD8TYV5HQ9" localSheetId="16" hidden="1">#REF!</definedName>
    <definedName name="BExOOJLIWKJW5S7XWJXD8TYV5HQ9" localSheetId="15" hidden="1">#REF!</definedName>
    <definedName name="BExOOJLIWKJW5S7XWJXD8TYV5HQ9" localSheetId="14" hidden="1">#REF!</definedName>
    <definedName name="BExOOJLIWKJW5S7XWJXD8TYV5HQ9" localSheetId="13" hidden="1">#REF!</definedName>
    <definedName name="BExOOJLIWKJW5S7XWJXD8TYV5HQ9" localSheetId="12" hidden="1">#REF!</definedName>
    <definedName name="BExOOJLIWKJW5S7XWJXD8TYV5HQ9" localSheetId="11" hidden="1">#REF!</definedName>
    <definedName name="BExOOJLIWKJW5S7XWJXD8TYV5HQ9" localSheetId="10" hidden="1">#REF!</definedName>
    <definedName name="BExOOJLIWKJW5S7XWJXD8TYV5HQ9" localSheetId="9" hidden="1">#REF!</definedName>
    <definedName name="BExOOJLIWKJW5S7XWJXD8TYV5HQ9" localSheetId="8" hidden="1">#REF!</definedName>
    <definedName name="BExOOJLIWKJW5S7XWJXD8TYV5HQ9" localSheetId="7" hidden="1">#REF!</definedName>
    <definedName name="BExOOJLIWKJW5S7XWJXD8TYV5HQ9" localSheetId="6" hidden="1">#REF!</definedName>
    <definedName name="BExOOJLIWKJW5S7XWJXD8TYV5HQ9" localSheetId="3" hidden="1">#REF!</definedName>
    <definedName name="BExOOJLIWKJW5S7XWJXD8TYV5HQ9" localSheetId="1" hidden="1">#REF!</definedName>
    <definedName name="BExOOJLIWKJW5S7XWJXD8TYV5HQ9" hidden="1">#REF!</definedName>
    <definedName name="BExOOQ1JVWQ9LYXD0V94BRXKTA1I" localSheetId="16" hidden="1">#REF!</definedName>
    <definedName name="BExOOQ1JVWQ9LYXD0V94BRXKTA1I" localSheetId="15" hidden="1">#REF!</definedName>
    <definedName name="BExOOQ1JVWQ9LYXD0V94BRXKTA1I" localSheetId="14" hidden="1">#REF!</definedName>
    <definedName name="BExOOQ1JVWQ9LYXD0V94BRXKTA1I" localSheetId="13" hidden="1">#REF!</definedName>
    <definedName name="BExOOQ1JVWQ9LYXD0V94BRXKTA1I" localSheetId="12" hidden="1">#REF!</definedName>
    <definedName name="BExOOQ1JVWQ9LYXD0V94BRXKTA1I" localSheetId="11" hidden="1">#REF!</definedName>
    <definedName name="BExOOQ1JVWQ9LYXD0V94BRXKTA1I" localSheetId="10" hidden="1">#REF!</definedName>
    <definedName name="BExOOQ1JVWQ9LYXD0V94BRXKTA1I" localSheetId="9" hidden="1">#REF!</definedName>
    <definedName name="BExOOQ1JVWQ9LYXD0V94BRXKTA1I" localSheetId="8" hidden="1">#REF!</definedName>
    <definedName name="BExOOQ1JVWQ9LYXD0V94BRXKTA1I" localSheetId="7" hidden="1">#REF!</definedName>
    <definedName name="BExOOQ1JVWQ9LYXD0V94BRXKTA1I" localSheetId="6" hidden="1">#REF!</definedName>
    <definedName name="BExOOQ1JVWQ9LYXD0V94BRXKTA1I" localSheetId="3" hidden="1">#REF!</definedName>
    <definedName name="BExOOQ1JVWQ9LYXD0V94BRXKTA1I" localSheetId="1" hidden="1">#REF!</definedName>
    <definedName name="BExOOQ1JVWQ9LYXD0V94BRXKTA1I" hidden="1">#REF!</definedName>
    <definedName name="BExOOTN0KTXJCL7E476XBN1CJ553" localSheetId="16" hidden="1">#REF!</definedName>
    <definedName name="BExOOTN0KTXJCL7E476XBN1CJ553" localSheetId="15" hidden="1">#REF!</definedName>
    <definedName name="BExOOTN0KTXJCL7E476XBN1CJ553" localSheetId="14" hidden="1">#REF!</definedName>
    <definedName name="BExOOTN0KTXJCL7E476XBN1CJ553" localSheetId="13" hidden="1">#REF!</definedName>
    <definedName name="BExOOTN0KTXJCL7E476XBN1CJ553" localSheetId="12" hidden="1">#REF!</definedName>
    <definedName name="BExOOTN0KTXJCL7E476XBN1CJ553" localSheetId="11" hidden="1">#REF!</definedName>
    <definedName name="BExOOTN0KTXJCL7E476XBN1CJ553" localSheetId="10" hidden="1">#REF!</definedName>
    <definedName name="BExOOTN0KTXJCL7E476XBN1CJ553" localSheetId="9" hidden="1">#REF!</definedName>
    <definedName name="BExOOTN0KTXJCL7E476XBN1CJ553" localSheetId="8" hidden="1">#REF!</definedName>
    <definedName name="BExOOTN0KTXJCL7E476XBN1CJ553" localSheetId="7" hidden="1">#REF!</definedName>
    <definedName name="BExOOTN0KTXJCL7E476XBN1CJ553" localSheetId="6" hidden="1">#REF!</definedName>
    <definedName name="BExOOTN0KTXJCL7E476XBN1CJ553" localSheetId="3" hidden="1">#REF!</definedName>
    <definedName name="BExOOTN0KTXJCL7E476XBN1CJ553" localSheetId="1" hidden="1">#REF!</definedName>
    <definedName name="BExOOTN0KTXJCL7E476XBN1CJ553" hidden="1">#REF!</definedName>
    <definedName name="BExOOVVUJIJNAYDICUUQQ9O7O3TW" localSheetId="16" hidden="1">#REF!</definedName>
    <definedName name="BExOOVVUJIJNAYDICUUQQ9O7O3TW" localSheetId="15" hidden="1">#REF!</definedName>
    <definedName name="BExOOVVUJIJNAYDICUUQQ9O7O3TW" localSheetId="14" hidden="1">#REF!</definedName>
    <definedName name="BExOOVVUJIJNAYDICUUQQ9O7O3TW" localSheetId="13" hidden="1">#REF!</definedName>
    <definedName name="BExOOVVUJIJNAYDICUUQQ9O7O3TW" localSheetId="12" hidden="1">#REF!</definedName>
    <definedName name="BExOOVVUJIJNAYDICUUQQ9O7O3TW" localSheetId="11" hidden="1">#REF!</definedName>
    <definedName name="BExOOVVUJIJNAYDICUUQQ9O7O3TW" localSheetId="10" hidden="1">#REF!</definedName>
    <definedName name="BExOOVVUJIJNAYDICUUQQ9O7O3TW" localSheetId="9" hidden="1">#REF!</definedName>
    <definedName name="BExOOVVUJIJNAYDICUUQQ9O7O3TW" localSheetId="8" hidden="1">#REF!</definedName>
    <definedName name="BExOOVVUJIJNAYDICUUQQ9O7O3TW" localSheetId="7" hidden="1">#REF!</definedName>
    <definedName name="BExOOVVUJIJNAYDICUUQQ9O7O3TW" localSheetId="6" hidden="1">#REF!</definedName>
    <definedName name="BExOOVVUJIJNAYDICUUQQ9O7O3TW" localSheetId="3" hidden="1">#REF!</definedName>
    <definedName name="BExOOVVUJIJNAYDICUUQQ9O7O3TW" localSheetId="1" hidden="1">#REF!</definedName>
    <definedName name="BExOOVVUJIJNAYDICUUQQ9O7O3TW" hidden="1">#REF!</definedName>
    <definedName name="BExOP9DDU5MZJKWGFT0MKL44YKIV" localSheetId="16" hidden="1">#REF!</definedName>
    <definedName name="BExOP9DDU5MZJKWGFT0MKL44YKIV" localSheetId="15" hidden="1">#REF!</definedName>
    <definedName name="BExOP9DDU5MZJKWGFT0MKL44YKIV" localSheetId="14" hidden="1">#REF!</definedName>
    <definedName name="BExOP9DDU5MZJKWGFT0MKL44YKIV" localSheetId="13" hidden="1">#REF!</definedName>
    <definedName name="BExOP9DDU5MZJKWGFT0MKL44YKIV" localSheetId="12" hidden="1">#REF!</definedName>
    <definedName name="BExOP9DDU5MZJKWGFT0MKL44YKIV" localSheetId="11" hidden="1">#REF!</definedName>
    <definedName name="BExOP9DDU5MZJKWGFT0MKL44YKIV" localSheetId="10" hidden="1">#REF!</definedName>
    <definedName name="BExOP9DDU5MZJKWGFT0MKL44YKIV" localSheetId="9" hidden="1">#REF!</definedName>
    <definedName name="BExOP9DDU5MZJKWGFT0MKL44YKIV" localSheetId="8" hidden="1">#REF!</definedName>
    <definedName name="BExOP9DDU5MZJKWGFT0MKL44YKIV" localSheetId="7" hidden="1">#REF!</definedName>
    <definedName name="BExOP9DDU5MZJKWGFT0MKL44YKIV" localSheetId="6" hidden="1">#REF!</definedName>
    <definedName name="BExOP9DDU5MZJKWGFT0MKL44YKIV" localSheetId="3" hidden="1">#REF!</definedName>
    <definedName name="BExOP9DDU5MZJKWGFT0MKL44YKIV" localSheetId="1" hidden="1">#REF!</definedName>
    <definedName name="BExOP9DDU5MZJKWGFT0MKL44YKIV" hidden="1">#REF!</definedName>
    <definedName name="BExOP9DEBV5W5P4Q25J3XCJBP5S9" localSheetId="16" hidden="1">#REF!</definedName>
    <definedName name="BExOP9DEBV5W5P4Q25J3XCJBP5S9" localSheetId="15" hidden="1">#REF!</definedName>
    <definedName name="BExOP9DEBV5W5P4Q25J3XCJBP5S9" localSheetId="14" hidden="1">#REF!</definedName>
    <definedName name="BExOP9DEBV5W5P4Q25J3XCJBP5S9" localSheetId="13" hidden="1">#REF!</definedName>
    <definedName name="BExOP9DEBV5W5P4Q25J3XCJBP5S9" localSheetId="12" hidden="1">#REF!</definedName>
    <definedName name="BExOP9DEBV5W5P4Q25J3XCJBP5S9" localSheetId="11" hidden="1">#REF!</definedName>
    <definedName name="BExOP9DEBV5W5P4Q25J3XCJBP5S9" localSheetId="10" hidden="1">#REF!</definedName>
    <definedName name="BExOP9DEBV5W5P4Q25J3XCJBP5S9" localSheetId="9" hidden="1">#REF!</definedName>
    <definedName name="BExOP9DEBV5W5P4Q25J3XCJBP5S9" localSheetId="8" hidden="1">#REF!</definedName>
    <definedName name="BExOP9DEBV5W5P4Q25J3XCJBP5S9" localSheetId="7" hidden="1">#REF!</definedName>
    <definedName name="BExOP9DEBV5W5P4Q25J3XCJBP5S9" localSheetId="6" hidden="1">#REF!</definedName>
    <definedName name="BExOP9DEBV5W5P4Q25J3XCJBP5S9" localSheetId="3" hidden="1">#REF!</definedName>
    <definedName name="BExOP9DEBV5W5P4Q25J3XCJBP5S9" localSheetId="1" hidden="1">#REF!</definedName>
    <definedName name="BExOP9DEBV5W5P4Q25J3XCJBP5S9" hidden="1">#REF!</definedName>
    <definedName name="BExOPFNYRBL0BFM23LZBJTADNOE4" localSheetId="16" hidden="1">#REF!</definedName>
    <definedName name="BExOPFNYRBL0BFM23LZBJTADNOE4" localSheetId="15" hidden="1">#REF!</definedName>
    <definedName name="BExOPFNYRBL0BFM23LZBJTADNOE4" localSheetId="14" hidden="1">#REF!</definedName>
    <definedName name="BExOPFNYRBL0BFM23LZBJTADNOE4" localSheetId="13" hidden="1">#REF!</definedName>
    <definedName name="BExOPFNYRBL0BFM23LZBJTADNOE4" localSheetId="12" hidden="1">#REF!</definedName>
    <definedName name="BExOPFNYRBL0BFM23LZBJTADNOE4" localSheetId="11" hidden="1">#REF!</definedName>
    <definedName name="BExOPFNYRBL0BFM23LZBJTADNOE4" localSheetId="10" hidden="1">#REF!</definedName>
    <definedName name="BExOPFNYRBL0BFM23LZBJTADNOE4" localSheetId="9" hidden="1">#REF!</definedName>
    <definedName name="BExOPFNYRBL0BFM23LZBJTADNOE4" localSheetId="8" hidden="1">#REF!</definedName>
    <definedName name="BExOPFNYRBL0BFM23LZBJTADNOE4" localSheetId="7" hidden="1">#REF!</definedName>
    <definedName name="BExOPFNYRBL0BFM23LZBJTADNOE4" localSheetId="6" hidden="1">#REF!</definedName>
    <definedName name="BExOPFNYRBL0BFM23LZBJTADNOE4" localSheetId="3" hidden="1">#REF!</definedName>
    <definedName name="BExOPFNYRBL0BFM23LZBJTADNOE4" localSheetId="1" hidden="1">#REF!</definedName>
    <definedName name="BExOPFNYRBL0BFM23LZBJTADNOE4" hidden="1">#REF!</definedName>
    <definedName name="BExOPINVFSIZMCVT9YGT2AODVCX3" localSheetId="16" hidden="1">#REF!</definedName>
    <definedName name="BExOPINVFSIZMCVT9YGT2AODVCX3" localSheetId="15" hidden="1">#REF!</definedName>
    <definedName name="BExOPINVFSIZMCVT9YGT2AODVCX3" localSheetId="14" hidden="1">#REF!</definedName>
    <definedName name="BExOPINVFSIZMCVT9YGT2AODVCX3" localSheetId="13" hidden="1">#REF!</definedName>
    <definedName name="BExOPINVFSIZMCVT9YGT2AODVCX3" localSheetId="12" hidden="1">#REF!</definedName>
    <definedName name="BExOPINVFSIZMCVT9YGT2AODVCX3" localSheetId="11" hidden="1">#REF!</definedName>
    <definedName name="BExOPINVFSIZMCVT9YGT2AODVCX3" localSheetId="10" hidden="1">#REF!</definedName>
    <definedName name="BExOPINVFSIZMCVT9YGT2AODVCX3" localSheetId="9" hidden="1">#REF!</definedName>
    <definedName name="BExOPINVFSIZMCVT9YGT2AODVCX3" localSheetId="8" hidden="1">#REF!</definedName>
    <definedName name="BExOPINVFSIZMCVT9YGT2AODVCX3" localSheetId="7" hidden="1">#REF!</definedName>
    <definedName name="BExOPINVFSIZMCVT9YGT2AODVCX3" localSheetId="6" hidden="1">#REF!</definedName>
    <definedName name="BExOPINVFSIZMCVT9YGT2AODVCX3" localSheetId="3" hidden="1">#REF!</definedName>
    <definedName name="BExOPINVFSIZMCVT9YGT2AODVCX3" localSheetId="1" hidden="1">#REF!</definedName>
    <definedName name="BExOPINVFSIZMCVT9YGT2AODVCX3" hidden="1">#REF!</definedName>
    <definedName name="BExOQ1JN4SAC44RTMZIGHSW023WA" localSheetId="16" hidden="1">#REF!</definedName>
    <definedName name="BExOQ1JN4SAC44RTMZIGHSW023WA" localSheetId="15" hidden="1">#REF!</definedName>
    <definedName name="BExOQ1JN4SAC44RTMZIGHSW023WA" localSheetId="14" hidden="1">#REF!</definedName>
    <definedName name="BExOQ1JN4SAC44RTMZIGHSW023WA" localSheetId="13" hidden="1">#REF!</definedName>
    <definedName name="BExOQ1JN4SAC44RTMZIGHSW023WA" localSheetId="12" hidden="1">#REF!</definedName>
    <definedName name="BExOQ1JN4SAC44RTMZIGHSW023WA" localSheetId="11" hidden="1">#REF!</definedName>
    <definedName name="BExOQ1JN4SAC44RTMZIGHSW023WA" localSheetId="10" hidden="1">#REF!</definedName>
    <definedName name="BExOQ1JN4SAC44RTMZIGHSW023WA" localSheetId="9" hidden="1">#REF!</definedName>
    <definedName name="BExOQ1JN4SAC44RTMZIGHSW023WA" localSheetId="8" hidden="1">#REF!</definedName>
    <definedName name="BExOQ1JN4SAC44RTMZIGHSW023WA" localSheetId="7" hidden="1">#REF!</definedName>
    <definedName name="BExOQ1JN4SAC44RTMZIGHSW023WA" localSheetId="6" hidden="1">#REF!</definedName>
    <definedName name="BExOQ1JN4SAC44RTMZIGHSW023WA" localSheetId="3" hidden="1">#REF!</definedName>
    <definedName name="BExOQ1JN4SAC44RTMZIGHSW023WA" localSheetId="1" hidden="1">#REF!</definedName>
    <definedName name="BExOQ1JN4SAC44RTMZIGHSW023WA" hidden="1">#REF!</definedName>
    <definedName name="BExOQ256YMF115DJL3KBPNKABJ90" localSheetId="16" hidden="1">#REF!</definedName>
    <definedName name="BExOQ256YMF115DJL3KBPNKABJ90" localSheetId="15" hidden="1">#REF!</definedName>
    <definedName name="BExOQ256YMF115DJL3KBPNKABJ90" localSheetId="14" hidden="1">#REF!</definedName>
    <definedName name="BExOQ256YMF115DJL3KBPNKABJ90" localSheetId="13" hidden="1">#REF!</definedName>
    <definedName name="BExOQ256YMF115DJL3KBPNKABJ90" localSheetId="12" hidden="1">#REF!</definedName>
    <definedName name="BExOQ256YMF115DJL3KBPNKABJ90" localSheetId="11" hidden="1">#REF!</definedName>
    <definedName name="BExOQ256YMF115DJL3KBPNKABJ90" localSheetId="10" hidden="1">#REF!</definedName>
    <definedName name="BExOQ256YMF115DJL3KBPNKABJ90" localSheetId="9" hidden="1">#REF!</definedName>
    <definedName name="BExOQ256YMF115DJL3KBPNKABJ90" localSheetId="8" hidden="1">#REF!</definedName>
    <definedName name="BExOQ256YMF115DJL3KBPNKABJ90" localSheetId="7" hidden="1">#REF!</definedName>
    <definedName name="BExOQ256YMF115DJL3KBPNKABJ90" localSheetId="6" hidden="1">#REF!</definedName>
    <definedName name="BExOQ256YMF115DJL3KBPNKABJ90" localSheetId="3" hidden="1">#REF!</definedName>
    <definedName name="BExOQ256YMF115DJL3KBPNKABJ90" localSheetId="1" hidden="1">#REF!</definedName>
    <definedName name="BExOQ256YMF115DJL3KBPNKABJ90" hidden="1">#REF!</definedName>
    <definedName name="BExQ19DEUOLC11IW32E2AMVZLFF1" localSheetId="16" hidden="1">#REF!</definedName>
    <definedName name="BExQ19DEUOLC11IW32E2AMVZLFF1" localSheetId="15" hidden="1">#REF!</definedName>
    <definedName name="BExQ19DEUOLC11IW32E2AMVZLFF1" localSheetId="14" hidden="1">#REF!</definedName>
    <definedName name="BExQ19DEUOLC11IW32E2AMVZLFF1" localSheetId="13" hidden="1">#REF!</definedName>
    <definedName name="BExQ19DEUOLC11IW32E2AMVZLFF1" localSheetId="12" hidden="1">#REF!</definedName>
    <definedName name="BExQ19DEUOLC11IW32E2AMVZLFF1" localSheetId="11" hidden="1">#REF!</definedName>
    <definedName name="BExQ19DEUOLC11IW32E2AMVZLFF1" localSheetId="10" hidden="1">#REF!</definedName>
    <definedName name="BExQ19DEUOLC11IW32E2AMVZLFF1" localSheetId="9" hidden="1">#REF!</definedName>
    <definedName name="BExQ19DEUOLC11IW32E2AMVZLFF1" localSheetId="8" hidden="1">#REF!</definedName>
    <definedName name="BExQ19DEUOLC11IW32E2AMVZLFF1" localSheetId="7" hidden="1">#REF!</definedName>
    <definedName name="BExQ19DEUOLC11IW32E2AMVZLFF1" localSheetId="6" hidden="1">#REF!</definedName>
    <definedName name="BExQ19DEUOLC11IW32E2AMVZLFF1" localSheetId="3" hidden="1">#REF!</definedName>
    <definedName name="BExQ19DEUOLC11IW32E2AMVZLFF1" localSheetId="1" hidden="1">#REF!</definedName>
    <definedName name="BExQ19DEUOLC11IW32E2AMVZLFF1" hidden="1">#REF!</definedName>
    <definedName name="BExQ1OCW3L24TN0BYVRE2NE3IK1O" localSheetId="16" hidden="1">#REF!</definedName>
    <definedName name="BExQ1OCW3L24TN0BYVRE2NE3IK1O" localSheetId="15" hidden="1">#REF!</definedName>
    <definedName name="BExQ1OCW3L24TN0BYVRE2NE3IK1O" localSheetId="14" hidden="1">#REF!</definedName>
    <definedName name="BExQ1OCW3L24TN0BYVRE2NE3IK1O" localSheetId="13" hidden="1">#REF!</definedName>
    <definedName name="BExQ1OCW3L24TN0BYVRE2NE3IK1O" localSheetId="12" hidden="1">#REF!</definedName>
    <definedName name="BExQ1OCW3L24TN0BYVRE2NE3IK1O" localSheetId="11" hidden="1">#REF!</definedName>
    <definedName name="BExQ1OCW3L24TN0BYVRE2NE3IK1O" localSheetId="10" hidden="1">#REF!</definedName>
    <definedName name="BExQ1OCW3L24TN0BYVRE2NE3IK1O" localSheetId="9" hidden="1">#REF!</definedName>
    <definedName name="BExQ1OCW3L24TN0BYVRE2NE3IK1O" localSheetId="8" hidden="1">#REF!</definedName>
    <definedName name="BExQ1OCW3L24TN0BYVRE2NE3IK1O" localSheetId="7" hidden="1">#REF!</definedName>
    <definedName name="BExQ1OCW3L24TN0BYVRE2NE3IK1O" localSheetId="6" hidden="1">#REF!</definedName>
    <definedName name="BExQ1OCW3L24TN0BYVRE2NE3IK1O" localSheetId="3" hidden="1">#REF!</definedName>
    <definedName name="BExQ1OCW3L24TN0BYVRE2NE3IK1O" localSheetId="1" hidden="1">#REF!</definedName>
    <definedName name="BExQ1OCW3L24TN0BYVRE2NE3IK1O" hidden="1">#REF!</definedName>
    <definedName name="BExQ29C73XR33S3668YYSYZAIHTG" localSheetId="16" hidden="1">#REF!</definedName>
    <definedName name="BExQ29C73XR33S3668YYSYZAIHTG" localSheetId="15" hidden="1">#REF!</definedName>
    <definedName name="BExQ29C73XR33S3668YYSYZAIHTG" localSheetId="14" hidden="1">#REF!</definedName>
    <definedName name="BExQ29C73XR33S3668YYSYZAIHTG" localSheetId="13" hidden="1">#REF!</definedName>
    <definedName name="BExQ29C73XR33S3668YYSYZAIHTG" localSheetId="12" hidden="1">#REF!</definedName>
    <definedName name="BExQ29C73XR33S3668YYSYZAIHTG" localSheetId="11" hidden="1">#REF!</definedName>
    <definedName name="BExQ29C73XR33S3668YYSYZAIHTG" localSheetId="10" hidden="1">#REF!</definedName>
    <definedName name="BExQ29C73XR33S3668YYSYZAIHTG" localSheetId="9" hidden="1">#REF!</definedName>
    <definedName name="BExQ29C73XR33S3668YYSYZAIHTG" localSheetId="8" hidden="1">#REF!</definedName>
    <definedName name="BExQ29C73XR33S3668YYSYZAIHTG" localSheetId="7" hidden="1">#REF!</definedName>
    <definedName name="BExQ29C73XR33S3668YYSYZAIHTG" localSheetId="6" hidden="1">#REF!</definedName>
    <definedName name="BExQ29C73XR33S3668YYSYZAIHTG" localSheetId="3" hidden="1">#REF!</definedName>
    <definedName name="BExQ29C73XR33S3668YYSYZAIHTG" localSheetId="1" hidden="1">#REF!</definedName>
    <definedName name="BExQ29C73XR33S3668YYSYZAIHTG" hidden="1">#REF!</definedName>
    <definedName name="BExQ2FS228IUDUP2023RA1D4AO4C" localSheetId="16" hidden="1">#REF!</definedName>
    <definedName name="BExQ2FS228IUDUP2023RA1D4AO4C" localSheetId="15" hidden="1">#REF!</definedName>
    <definedName name="BExQ2FS228IUDUP2023RA1D4AO4C" localSheetId="14" hidden="1">#REF!</definedName>
    <definedName name="BExQ2FS228IUDUP2023RA1D4AO4C" localSheetId="13" hidden="1">#REF!</definedName>
    <definedName name="BExQ2FS228IUDUP2023RA1D4AO4C" localSheetId="12" hidden="1">#REF!</definedName>
    <definedName name="BExQ2FS228IUDUP2023RA1D4AO4C" localSheetId="11" hidden="1">#REF!</definedName>
    <definedName name="BExQ2FS228IUDUP2023RA1D4AO4C" localSheetId="10" hidden="1">#REF!</definedName>
    <definedName name="BExQ2FS228IUDUP2023RA1D4AO4C" localSheetId="9" hidden="1">#REF!</definedName>
    <definedName name="BExQ2FS228IUDUP2023RA1D4AO4C" localSheetId="8" hidden="1">#REF!</definedName>
    <definedName name="BExQ2FS228IUDUP2023RA1D4AO4C" localSheetId="7" hidden="1">#REF!</definedName>
    <definedName name="BExQ2FS228IUDUP2023RA1D4AO4C" localSheetId="6" hidden="1">#REF!</definedName>
    <definedName name="BExQ2FS228IUDUP2023RA1D4AO4C" localSheetId="3" hidden="1">#REF!</definedName>
    <definedName name="BExQ2FS228IUDUP2023RA1D4AO4C" localSheetId="1" hidden="1">#REF!</definedName>
    <definedName name="BExQ2FS228IUDUP2023RA1D4AO4C" hidden="1">#REF!</definedName>
    <definedName name="BExQ2L0XYWLY9VPZWXYYFRIRQRJ1" localSheetId="16" hidden="1">#REF!</definedName>
    <definedName name="BExQ2L0XYWLY9VPZWXYYFRIRQRJ1" localSheetId="15" hidden="1">#REF!</definedName>
    <definedName name="BExQ2L0XYWLY9VPZWXYYFRIRQRJ1" localSheetId="14" hidden="1">#REF!</definedName>
    <definedName name="BExQ2L0XYWLY9VPZWXYYFRIRQRJ1" localSheetId="13" hidden="1">#REF!</definedName>
    <definedName name="BExQ2L0XYWLY9VPZWXYYFRIRQRJ1" localSheetId="12" hidden="1">#REF!</definedName>
    <definedName name="BExQ2L0XYWLY9VPZWXYYFRIRQRJ1" localSheetId="11" hidden="1">#REF!</definedName>
    <definedName name="BExQ2L0XYWLY9VPZWXYYFRIRQRJ1" localSheetId="10" hidden="1">#REF!</definedName>
    <definedName name="BExQ2L0XYWLY9VPZWXYYFRIRQRJ1" localSheetId="9" hidden="1">#REF!</definedName>
    <definedName name="BExQ2L0XYWLY9VPZWXYYFRIRQRJ1" localSheetId="8" hidden="1">#REF!</definedName>
    <definedName name="BExQ2L0XYWLY9VPZWXYYFRIRQRJ1" localSheetId="7" hidden="1">#REF!</definedName>
    <definedName name="BExQ2L0XYWLY9VPZWXYYFRIRQRJ1" localSheetId="6" hidden="1">#REF!</definedName>
    <definedName name="BExQ2L0XYWLY9VPZWXYYFRIRQRJ1" localSheetId="3" hidden="1">#REF!</definedName>
    <definedName name="BExQ2L0XYWLY9VPZWXYYFRIRQRJ1" localSheetId="1" hidden="1">#REF!</definedName>
    <definedName name="BExQ2L0XYWLY9VPZWXYYFRIRQRJ1" hidden="1">#REF!</definedName>
    <definedName name="BExQ2M841F5Z1BQYR8DG5FKK0LIU" localSheetId="16" hidden="1">#REF!</definedName>
    <definedName name="BExQ2M841F5Z1BQYR8DG5FKK0LIU" localSheetId="15" hidden="1">#REF!</definedName>
    <definedName name="BExQ2M841F5Z1BQYR8DG5FKK0LIU" localSheetId="14" hidden="1">#REF!</definedName>
    <definedName name="BExQ2M841F5Z1BQYR8DG5FKK0LIU" localSheetId="13" hidden="1">#REF!</definedName>
    <definedName name="BExQ2M841F5Z1BQYR8DG5FKK0LIU" localSheetId="12" hidden="1">#REF!</definedName>
    <definedName name="BExQ2M841F5Z1BQYR8DG5FKK0LIU" localSheetId="11" hidden="1">#REF!</definedName>
    <definedName name="BExQ2M841F5Z1BQYR8DG5FKK0LIU" localSheetId="10" hidden="1">#REF!</definedName>
    <definedName name="BExQ2M841F5Z1BQYR8DG5FKK0LIU" localSheetId="9" hidden="1">#REF!</definedName>
    <definedName name="BExQ2M841F5Z1BQYR8DG5FKK0LIU" localSheetId="8" hidden="1">#REF!</definedName>
    <definedName name="BExQ2M841F5Z1BQYR8DG5FKK0LIU" localSheetId="7" hidden="1">#REF!</definedName>
    <definedName name="BExQ2M841F5Z1BQYR8DG5FKK0LIU" localSheetId="6" hidden="1">#REF!</definedName>
    <definedName name="BExQ2M841F5Z1BQYR8DG5FKK0LIU" localSheetId="3" hidden="1">#REF!</definedName>
    <definedName name="BExQ2M841F5Z1BQYR8DG5FKK0LIU" localSheetId="1" hidden="1">#REF!</definedName>
    <definedName name="BExQ2M841F5Z1BQYR8DG5FKK0LIU" hidden="1">#REF!</definedName>
    <definedName name="BExQ2STHO7AXYTS1VPPHQMX1WT30" localSheetId="16" hidden="1">#REF!</definedName>
    <definedName name="BExQ2STHO7AXYTS1VPPHQMX1WT30" localSheetId="15" hidden="1">#REF!</definedName>
    <definedName name="BExQ2STHO7AXYTS1VPPHQMX1WT30" localSheetId="14" hidden="1">#REF!</definedName>
    <definedName name="BExQ2STHO7AXYTS1VPPHQMX1WT30" localSheetId="13" hidden="1">#REF!</definedName>
    <definedName name="BExQ2STHO7AXYTS1VPPHQMX1WT30" localSheetId="12" hidden="1">#REF!</definedName>
    <definedName name="BExQ2STHO7AXYTS1VPPHQMX1WT30" localSheetId="11" hidden="1">#REF!</definedName>
    <definedName name="BExQ2STHO7AXYTS1VPPHQMX1WT30" localSheetId="10" hidden="1">#REF!</definedName>
    <definedName name="BExQ2STHO7AXYTS1VPPHQMX1WT30" localSheetId="9" hidden="1">#REF!</definedName>
    <definedName name="BExQ2STHO7AXYTS1VPPHQMX1WT30" localSheetId="8" hidden="1">#REF!</definedName>
    <definedName name="BExQ2STHO7AXYTS1VPPHQMX1WT30" localSheetId="7" hidden="1">#REF!</definedName>
    <definedName name="BExQ2STHO7AXYTS1VPPHQMX1WT30" localSheetId="6" hidden="1">#REF!</definedName>
    <definedName name="BExQ2STHO7AXYTS1VPPHQMX1WT30" localSheetId="3" hidden="1">#REF!</definedName>
    <definedName name="BExQ2STHO7AXYTS1VPPHQMX1WT30" localSheetId="1" hidden="1">#REF!</definedName>
    <definedName name="BExQ2STHO7AXYTS1VPPHQMX1WT30" hidden="1">#REF!</definedName>
    <definedName name="BExQ2XWXHMQMQ99FF9293AEQHABB" localSheetId="16" hidden="1">#REF!</definedName>
    <definedName name="BExQ2XWXHMQMQ99FF9293AEQHABB" localSheetId="15" hidden="1">#REF!</definedName>
    <definedName name="BExQ2XWXHMQMQ99FF9293AEQHABB" localSheetId="14" hidden="1">#REF!</definedName>
    <definedName name="BExQ2XWXHMQMQ99FF9293AEQHABB" localSheetId="13" hidden="1">#REF!</definedName>
    <definedName name="BExQ2XWXHMQMQ99FF9293AEQHABB" localSheetId="12" hidden="1">#REF!</definedName>
    <definedName name="BExQ2XWXHMQMQ99FF9293AEQHABB" localSheetId="11" hidden="1">#REF!</definedName>
    <definedName name="BExQ2XWXHMQMQ99FF9293AEQHABB" localSheetId="10" hidden="1">#REF!</definedName>
    <definedName name="BExQ2XWXHMQMQ99FF9293AEQHABB" localSheetId="9" hidden="1">#REF!</definedName>
    <definedName name="BExQ2XWXHMQMQ99FF9293AEQHABB" localSheetId="8" hidden="1">#REF!</definedName>
    <definedName name="BExQ2XWXHMQMQ99FF9293AEQHABB" localSheetId="7" hidden="1">#REF!</definedName>
    <definedName name="BExQ2XWXHMQMQ99FF9293AEQHABB" localSheetId="6" hidden="1">#REF!</definedName>
    <definedName name="BExQ2XWXHMQMQ99FF9293AEQHABB" localSheetId="3" hidden="1">#REF!</definedName>
    <definedName name="BExQ2XWXHMQMQ99FF9293AEQHABB" localSheetId="1" hidden="1">#REF!</definedName>
    <definedName name="BExQ2XWXHMQMQ99FF9293AEQHABB" hidden="1">#REF!</definedName>
    <definedName name="BExQ300G8I8TK45A0MVHV15422EU" localSheetId="16" hidden="1">#REF!</definedName>
    <definedName name="BExQ300G8I8TK45A0MVHV15422EU" localSheetId="15" hidden="1">#REF!</definedName>
    <definedName name="BExQ300G8I8TK45A0MVHV15422EU" localSheetId="14" hidden="1">#REF!</definedName>
    <definedName name="BExQ300G8I8TK45A0MVHV15422EU" localSheetId="13" hidden="1">#REF!</definedName>
    <definedName name="BExQ300G8I8TK45A0MVHV15422EU" localSheetId="12" hidden="1">#REF!</definedName>
    <definedName name="BExQ300G8I8TK45A0MVHV15422EU" localSheetId="11" hidden="1">#REF!</definedName>
    <definedName name="BExQ300G8I8TK45A0MVHV15422EU" localSheetId="10" hidden="1">#REF!</definedName>
    <definedName name="BExQ300G8I8TK45A0MVHV15422EU" localSheetId="9" hidden="1">#REF!</definedName>
    <definedName name="BExQ300G8I8TK45A0MVHV15422EU" localSheetId="8" hidden="1">#REF!</definedName>
    <definedName name="BExQ300G8I8TK45A0MVHV15422EU" localSheetId="7" hidden="1">#REF!</definedName>
    <definedName name="BExQ300G8I8TK45A0MVHV15422EU" localSheetId="6" hidden="1">#REF!</definedName>
    <definedName name="BExQ300G8I8TK45A0MVHV15422EU" localSheetId="3" hidden="1">#REF!</definedName>
    <definedName name="BExQ300G8I8TK45A0MVHV15422EU" localSheetId="1" hidden="1">#REF!</definedName>
    <definedName name="BExQ300G8I8TK45A0MVHV15422EU" hidden="1">#REF!</definedName>
    <definedName name="BExQ305RBEODGNAETZ0EZQLLDZZD" localSheetId="16" hidden="1">#REF!</definedName>
    <definedName name="BExQ305RBEODGNAETZ0EZQLLDZZD" localSheetId="15" hidden="1">#REF!</definedName>
    <definedName name="BExQ305RBEODGNAETZ0EZQLLDZZD" localSheetId="14" hidden="1">#REF!</definedName>
    <definedName name="BExQ305RBEODGNAETZ0EZQLLDZZD" localSheetId="13" hidden="1">#REF!</definedName>
    <definedName name="BExQ305RBEODGNAETZ0EZQLLDZZD" localSheetId="12" hidden="1">#REF!</definedName>
    <definedName name="BExQ305RBEODGNAETZ0EZQLLDZZD" localSheetId="11" hidden="1">#REF!</definedName>
    <definedName name="BExQ305RBEODGNAETZ0EZQLLDZZD" localSheetId="10" hidden="1">#REF!</definedName>
    <definedName name="BExQ305RBEODGNAETZ0EZQLLDZZD" localSheetId="9" hidden="1">#REF!</definedName>
    <definedName name="BExQ305RBEODGNAETZ0EZQLLDZZD" localSheetId="8" hidden="1">#REF!</definedName>
    <definedName name="BExQ305RBEODGNAETZ0EZQLLDZZD" localSheetId="7" hidden="1">#REF!</definedName>
    <definedName name="BExQ305RBEODGNAETZ0EZQLLDZZD" localSheetId="6" hidden="1">#REF!</definedName>
    <definedName name="BExQ305RBEODGNAETZ0EZQLLDZZD" localSheetId="3" hidden="1">#REF!</definedName>
    <definedName name="BExQ305RBEODGNAETZ0EZQLLDZZD" localSheetId="1" hidden="1">#REF!</definedName>
    <definedName name="BExQ305RBEODGNAETZ0EZQLLDZZD" hidden="1">#REF!</definedName>
    <definedName name="BExQ37SZQJSC2C73FY2IJY852LVP" localSheetId="16" hidden="1">#REF!</definedName>
    <definedName name="BExQ37SZQJSC2C73FY2IJY852LVP" localSheetId="15" hidden="1">#REF!</definedName>
    <definedName name="BExQ37SZQJSC2C73FY2IJY852LVP" localSheetId="14" hidden="1">#REF!</definedName>
    <definedName name="BExQ37SZQJSC2C73FY2IJY852LVP" localSheetId="13" hidden="1">#REF!</definedName>
    <definedName name="BExQ37SZQJSC2C73FY2IJY852LVP" localSheetId="12" hidden="1">#REF!</definedName>
    <definedName name="BExQ37SZQJSC2C73FY2IJY852LVP" localSheetId="11" hidden="1">#REF!</definedName>
    <definedName name="BExQ37SZQJSC2C73FY2IJY852LVP" localSheetId="10" hidden="1">#REF!</definedName>
    <definedName name="BExQ37SZQJSC2C73FY2IJY852LVP" localSheetId="9" hidden="1">#REF!</definedName>
    <definedName name="BExQ37SZQJSC2C73FY2IJY852LVP" localSheetId="8" hidden="1">#REF!</definedName>
    <definedName name="BExQ37SZQJSC2C73FY2IJY852LVP" localSheetId="7" hidden="1">#REF!</definedName>
    <definedName name="BExQ37SZQJSC2C73FY2IJY852LVP" localSheetId="6" hidden="1">#REF!</definedName>
    <definedName name="BExQ37SZQJSC2C73FY2IJY852LVP" localSheetId="3" hidden="1">#REF!</definedName>
    <definedName name="BExQ37SZQJSC2C73FY2IJY852LVP" localSheetId="1" hidden="1">#REF!</definedName>
    <definedName name="BExQ37SZQJSC2C73FY2IJY852LVP" hidden="1">#REF!</definedName>
    <definedName name="BExQ39R28MXSG2SEV956F0KZ20AN" localSheetId="16" hidden="1">#REF!</definedName>
    <definedName name="BExQ39R28MXSG2SEV956F0KZ20AN" localSheetId="15" hidden="1">#REF!</definedName>
    <definedName name="BExQ39R28MXSG2SEV956F0KZ20AN" localSheetId="14" hidden="1">#REF!</definedName>
    <definedName name="BExQ39R28MXSG2SEV956F0KZ20AN" localSheetId="13" hidden="1">#REF!</definedName>
    <definedName name="BExQ39R28MXSG2SEV956F0KZ20AN" localSheetId="12" hidden="1">#REF!</definedName>
    <definedName name="BExQ39R28MXSG2SEV956F0KZ20AN" localSheetId="11" hidden="1">#REF!</definedName>
    <definedName name="BExQ39R28MXSG2SEV956F0KZ20AN" localSheetId="10" hidden="1">#REF!</definedName>
    <definedName name="BExQ39R28MXSG2SEV956F0KZ20AN" localSheetId="9" hidden="1">#REF!</definedName>
    <definedName name="BExQ39R28MXSG2SEV956F0KZ20AN" localSheetId="8" hidden="1">#REF!</definedName>
    <definedName name="BExQ39R28MXSG2SEV956F0KZ20AN" localSheetId="7" hidden="1">#REF!</definedName>
    <definedName name="BExQ39R28MXSG2SEV956F0KZ20AN" localSheetId="6" hidden="1">#REF!</definedName>
    <definedName name="BExQ39R28MXSG2SEV956F0KZ20AN" localSheetId="3" hidden="1">#REF!</definedName>
    <definedName name="BExQ39R28MXSG2SEV956F0KZ20AN" localSheetId="1" hidden="1">#REF!</definedName>
    <definedName name="BExQ39R28MXSG2SEV956F0KZ20AN" hidden="1">#REF!</definedName>
    <definedName name="BExQ3D1P3M5Z3HLMEZ17E0BLEE4U" localSheetId="16" hidden="1">#REF!</definedName>
    <definedName name="BExQ3D1P3M5Z3HLMEZ17E0BLEE4U" localSheetId="15" hidden="1">#REF!</definedName>
    <definedName name="BExQ3D1P3M5Z3HLMEZ17E0BLEE4U" localSheetId="14" hidden="1">#REF!</definedName>
    <definedName name="BExQ3D1P3M5Z3HLMEZ17E0BLEE4U" localSheetId="13" hidden="1">#REF!</definedName>
    <definedName name="BExQ3D1P3M5Z3HLMEZ17E0BLEE4U" localSheetId="12" hidden="1">#REF!</definedName>
    <definedName name="BExQ3D1P3M5Z3HLMEZ17E0BLEE4U" localSheetId="11" hidden="1">#REF!</definedName>
    <definedName name="BExQ3D1P3M5Z3HLMEZ17E0BLEE4U" localSheetId="10" hidden="1">#REF!</definedName>
    <definedName name="BExQ3D1P3M5Z3HLMEZ17E0BLEE4U" localSheetId="9" hidden="1">#REF!</definedName>
    <definedName name="BExQ3D1P3M5Z3HLMEZ17E0BLEE4U" localSheetId="8" hidden="1">#REF!</definedName>
    <definedName name="BExQ3D1P3M5Z3HLMEZ17E0BLEE4U" localSheetId="7" hidden="1">#REF!</definedName>
    <definedName name="BExQ3D1P3M5Z3HLMEZ17E0BLEE4U" localSheetId="6" hidden="1">#REF!</definedName>
    <definedName name="BExQ3D1P3M5Z3HLMEZ17E0BLEE4U" localSheetId="3" hidden="1">#REF!</definedName>
    <definedName name="BExQ3D1P3M5Z3HLMEZ17E0BLEE4U" localSheetId="1" hidden="1">#REF!</definedName>
    <definedName name="BExQ3D1P3M5Z3HLMEZ17E0BLEE4U" hidden="1">#REF!</definedName>
    <definedName name="BExQ3EZX6BA2WHKI84SG78UPRTSE" localSheetId="16" hidden="1">#REF!</definedName>
    <definedName name="BExQ3EZX6BA2WHKI84SG78UPRTSE" localSheetId="15" hidden="1">#REF!</definedName>
    <definedName name="BExQ3EZX6BA2WHKI84SG78UPRTSE" localSheetId="14" hidden="1">#REF!</definedName>
    <definedName name="BExQ3EZX6BA2WHKI84SG78UPRTSE" localSheetId="13" hidden="1">#REF!</definedName>
    <definedName name="BExQ3EZX6BA2WHKI84SG78UPRTSE" localSheetId="12" hidden="1">#REF!</definedName>
    <definedName name="BExQ3EZX6BA2WHKI84SG78UPRTSE" localSheetId="11" hidden="1">#REF!</definedName>
    <definedName name="BExQ3EZX6BA2WHKI84SG78UPRTSE" localSheetId="10" hidden="1">#REF!</definedName>
    <definedName name="BExQ3EZX6BA2WHKI84SG78UPRTSE" localSheetId="9" hidden="1">#REF!</definedName>
    <definedName name="BExQ3EZX6BA2WHKI84SG78UPRTSE" localSheetId="8" hidden="1">#REF!</definedName>
    <definedName name="BExQ3EZX6BA2WHKI84SG78UPRTSE" localSheetId="7" hidden="1">#REF!</definedName>
    <definedName name="BExQ3EZX6BA2WHKI84SG78UPRTSE" localSheetId="6" hidden="1">#REF!</definedName>
    <definedName name="BExQ3EZX6BA2WHKI84SG78UPRTSE" localSheetId="3" hidden="1">#REF!</definedName>
    <definedName name="BExQ3EZX6BA2WHKI84SG78UPRTSE" localSheetId="1" hidden="1">#REF!</definedName>
    <definedName name="BExQ3EZX6BA2WHKI84SG78UPRTSE" hidden="1">#REF!</definedName>
    <definedName name="BExQ3KOX6620WUSBG7PGACNC936P" localSheetId="16" hidden="1">#REF!</definedName>
    <definedName name="BExQ3KOX6620WUSBG7PGACNC936P" localSheetId="15" hidden="1">#REF!</definedName>
    <definedName name="BExQ3KOX6620WUSBG7PGACNC936P" localSheetId="14" hidden="1">#REF!</definedName>
    <definedName name="BExQ3KOX6620WUSBG7PGACNC936P" localSheetId="13" hidden="1">#REF!</definedName>
    <definedName name="BExQ3KOX6620WUSBG7PGACNC936P" localSheetId="12" hidden="1">#REF!</definedName>
    <definedName name="BExQ3KOX6620WUSBG7PGACNC936P" localSheetId="11" hidden="1">#REF!</definedName>
    <definedName name="BExQ3KOX6620WUSBG7PGACNC936P" localSheetId="10" hidden="1">#REF!</definedName>
    <definedName name="BExQ3KOX6620WUSBG7PGACNC936P" localSheetId="9" hidden="1">#REF!</definedName>
    <definedName name="BExQ3KOX6620WUSBG7PGACNC936P" localSheetId="8" hidden="1">#REF!</definedName>
    <definedName name="BExQ3KOX6620WUSBG7PGACNC936P" localSheetId="7" hidden="1">#REF!</definedName>
    <definedName name="BExQ3KOX6620WUSBG7PGACNC936P" localSheetId="6" hidden="1">#REF!</definedName>
    <definedName name="BExQ3KOX6620WUSBG7PGACNC936P" localSheetId="3" hidden="1">#REF!</definedName>
    <definedName name="BExQ3KOX6620WUSBG7PGACNC936P" localSheetId="1" hidden="1">#REF!</definedName>
    <definedName name="BExQ3KOX6620WUSBG7PGACNC936P" hidden="1">#REF!</definedName>
    <definedName name="BExQ3O4W7QF8BOXTUT4IOGF6YKUD" localSheetId="16" hidden="1">#REF!</definedName>
    <definedName name="BExQ3O4W7QF8BOXTUT4IOGF6YKUD" localSheetId="15" hidden="1">#REF!</definedName>
    <definedName name="BExQ3O4W7QF8BOXTUT4IOGF6YKUD" localSheetId="14" hidden="1">#REF!</definedName>
    <definedName name="BExQ3O4W7QF8BOXTUT4IOGF6YKUD" localSheetId="13" hidden="1">#REF!</definedName>
    <definedName name="BExQ3O4W7QF8BOXTUT4IOGF6YKUD" localSheetId="12" hidden="1">#REF!</definedName>
    <definedName name="BExQ3O4W7QF8BOXTUT4IOGF6YKUD" localSheetId="11" hidden="1">#REF!</definedName>
    <definedName name="BExQ3O4W7QF8BOXTUT4IOGF6YKUD" localSheetId="10" hidden="1">#REF!</definedName>
    <definedName name="BExQ3O4W7QF8BOXTUT4IOGF6YKUD" localSheetId="9" hidden="1">#REF!</definedName>
    <definedName name="BExQ3O4W7QF8BOXTUT4IOGF6YKUD" localSheetId="8" hidden="1">#REF!</definedName>
    <definedName name="BExQ3O4W7QF8BOXTUT4IOGF6YKUD" localSheetId="7" hidden="1">#REF!</definedName>
    <definedName name="BExQ3O4W7QF8BOXTUT4IOGF6YKUD" localSheetId="6" hidden="1">#REF!</definedName>
    <definedName name="BExQ3O4W7QF8BOXTUT4IOGF6YKUD" localSheetId="3" hidden="1">#REF!</definedName>
    <definedName name="BExQ3O4W7QF8BOXTUT4IOGF6YKUD" localSheetId="1" hidden="1">#REF!</definedName>
    <definedName name="BExQ3O4W7QF8BOXTUT4IOGF6YKUD" hidden="1">#REF!</definedName>
    <definedName name="BExQ3PXOWSN8561ZR8IEY8ZASI3B" localSheetId="16" hidden="1">#REF!</definedName>
    <definedName name="BExQ3PXOWSN8561ZR8IEY8ZASI3B" localSheetId="15" hidden="1">#REF!</definedName>
    <definedName name="BExQ3PXOWSN8561ZR8IEY8ZASI3B" localSheetId="14" hidden="1">#REF!</definedName>
    <definedName name="BExQ3PXOWSN8561ZR8IEY8ZASI3B" localSheetId="13" hidden="1">#REF!</definedName>
    <definedName name="BExQ3PXOWSN8561ZR8IEY8ZASI3B" localSheetId="12" hidden="1">#REF!</definedName>
    <definedName name="BExQ3PXOWSN8561ZR8IEY8ZASI3B" localSheetId="11" hidden="1">#REF!</definedName>
    <definedName name="BExQ3PXOWSN8561ZR8IEY8ZASI3B" localSheetId="10" hidden="1">#REF!</definedName>
    <definedName name="BExQ3PXOWSN8561ZR8IEY8ZASI3B" localSheetId="9" hidden="1">#REF!</definedName>
    <definedName name="BExQ3PXOWSN8561ZR8IEY8ZASI3B" localSheetId="8" hidden="1">#REF!</definedName>
    <definedName name="BExQ3PXOWSN8561ZR8IEY8ZASI3B" localSheetId="7" hidden="1">#REF!</definedName>
    <definedName name="BExQ3PXOWSN8561ZR8IEY8ZASI3B" localSheetId="6" hidden="1">#REF!</definedName>
    <definedName name="BExQ3PXOWSN8561ZR8IEY8ZASI3B" localSheetId="3" hidden="1">#REF!</definedName>
    <definedName name="BExQ3PXOWSN8561ZR8IEY8ZASI3B" localSheetId="1" hidden="1">#REF!</definedName>
    <definedName name="BExQ3PXOWSN8561ZR8IEY8ZASI3B" hidden="1">#REF!</definedName>
    <definedName name="BExQ3TZF04IPY0B0UG9CQQ5736UA" localSheetId="16" hidden="1">#REF!</definedName>
    <definedName name="BExQ3TZF04IPY0B0UG9CQQ5736UA" localSheetId="15" hidden="1">#REF!</definedName>
    <definedName name="BExQ3TZF04IPY0B0UG9CQQ5736UA" localSheetId="14" hidden="1">#REF!</definedName>
    <definedName name="BExQ3TZF04IPY0B0UG9CQQ5736UA" localSheetId="13" hidden="1">#REF!</definedName>
    <definedName name="BExQ3TZF04IPY0B0UG9CQQ5736UA" localSheetId="12" hidden="1">#REF!</definedName>
    <definedName name="BExQ3TZF04IPY0B0UG9CQQ5736UA" localSheetId="11" hidden="1">#REF!</definedName>
    <definedName name="BExQ3TZF04IPY0B0UG9CQQ5736UA" localSheetId="10" hidden="1">#REF!</definedName>
    <definedName name="BExQ3TZF04IPY0B0UG9CQQ5736UA" localSheetId="9" hidden="1">#REF!</definedName>
    <definedName name="BExQ3TZF04IPY0B0UG9CQQ5736UA" localSheetId="8" hidden="1">#REF!</definedName>
    <definedName name="BExQ3TZF04IPY0B0UG9CQQ5736UA" localSheetId="7" hidden="1">#REF!</definedName>
    <definedName name="BExQ3TZF04IPY0B0UG9CQQ5736UA" localSheetId="6" hidden="1">#REF!</definedName>
    <definedName name="BExQ3TZF04IPY0B0UG9CQQ5736UA" localSheetId="3" hidden="1">#REF!</definedName>
    <definedName name="BExQ3TZF04IPY0B0UG9CQQ5736UA" localSheetId="1" hidden="1">#REF!</definedName>
    <definedName name="BExQ3TZF04IPY0B0UG9CQQ5736UA" hidden="1">#REF!</definedName>
    <definedName name="BExQ42IU9MNDYLODP41DL6YTZMAR" localSheetId="16" hidden="1">#REF!</definedName>
    <definedName name="BExQ42IU9MNDYLODP41DL6YTZMAR" localSheetId="15" hidden="1">#REF!</definedName>
    <definedName name="BExQ42IU9MNDYLODP41DL6YTZMAR" localSheetId="14" hidden="1">#REF!</definedName>
    <definedName name="BExQ42IU9MNDYLODP41DL6YTZMAR" localSheetId="13" hidden="1">#REF!</definedName>
    <definedName name="BExQ42IU9MNDYLODP41DL6YTZMAR" localSheetId="12" hidden="1">#REF!</definedName>
    <definedName name="BExQ42IU9MNDYLODP41DL6YTZMAR" localSheetId="11" hidden="1">#REF!</definedName>
    <definedName name="BExQ42IU9MNDYLODP41DL6YTZMAR" localSheetId="10" hidden="1">#REF!</definedName>
    <definedName name="BExQ42IU9MNDYLODP41DL6YTZMAR" localSheetId="9" hidden="1">#REF!</definedName>
    <definedName name="BExQ42IU9MNDYLODP41DL6YTZMAR" localSheetId="8" hidden="1">#REF!</definedName>
    <definedName name="BExQ42IU9MNDYLODP41DL6YTZMAR" localSheetId="7" hidden="1">#REF!</definedName>
    <definedName name="BExQ42IU9MNDYLODP41DL6YTZMAR" localSheetId="6" hidden="1">#REF!</definedName>
    <definedName name="BExQ42IU9MNDYLODP41DL6YTZMAR" localSheetId="3" hidden="1">#REF!</definedName>
    <definedName name="BExQ42IU9MNDYLODP41DL6YTZMAR" localSheetId="1" hidden="1">#REF!</definedName>
    <definedName name="BExQ42IU9MNDYLODP41DL6YTZMAR" hidden="1">#REF!</definedName>
    <definedName name="BExQ42O4PHH156IHXSW0JAYAC0NJ" localSheetId="16" hidden="1">#REF!</definedName>
    <definedName name="BExQ42O4PHH156IHXSW0JAYAC0NJ" localSheetId="15" hidden="1">#REF!</definedName>
    <definedName name="BExQ42O4PHH156IHXSW0JAYAC0NJ" localSheetId="14" hidden="1">#REF!</definedName>
    <definedName name="BExQ42O4PHH156IHXSW0JAYAC0NJ" localSheetId="13" hidden="1">#REF!</definedName>
    <definedName name="BExQ42O4PHH156IHXSW0JAYAC0NJ" localSheetId="12" hidden="1">#REF!</definedName>
    <definedName name="BExQ42O4PHH156IHXSW0JAYAC0NJ" localSheetId="11" hidden="1">#REF!</definedName>
    <definedName name="BExQ42O4PHH156IHXSW0JAYAC0NJ" localSheetId="10" hidden="1">#REF!</definedName>
    <definedName name="BExQ42O4PHH156IHXSW0JAYAC0NJ" localSheetId="9" hidden="1">#REF!</definedName>
    <definedName name="BExQ42O4PHH156IHXSW0JAYAC0NJ" localSheetId="8" hidden="1">#REF!</definedName>
    <definedName name="BExQ42O4PHH156IHXSW0JAYAC0NJ" localSheetId="7" hidden="1">#REF!</definedName>
    <definedName name="BExQ42O4PHH156IHXSW0JAYAC0NJ" localSheetId="6" hidden="1">#REF!</definedName>
    <definedName name="BExQ42O4PHH156IHXSW0JAYAC0NJ" localSheetId="3" hidden="1">#REF!</definedName>
    <definedName name="BExQ42O4PHH156IHXSW0JAYAC0NJ" localSheetId="1" hidden="1">#REF!</definedName>
    <definedName name="BExQ42O4PHH156IHXSW0JAYAC0NJ" hidden="1">#REF!</definedName>
    <definedName name="BExQ452HF7N1HYPXJXQ8WD6SOWUV" localSheetId="16" hidden="1">#REF!</definedName>
    <definedName name="BExQ452HF7N1HYPXJXQ8WD6SOWUV" localSheetId="15" hidden="1">#REF!</definedName>
    <definedName name="BExQ452HF7N1HYPXJXQ8WD6SOWUV" localSheetId="14" hidden="1">#REF!</definedName>
    <definedName name="BExQ452HF7N1HYPXJXQ8WD6SOWUV" localSheetId="13" hidden="1">#REF!</definedName>
    <definedName name="BExQ452HF7N1HYPXJXQ8WD6SOWUV" localSheetId="12" hidden="1">#REF!</definedName>
    <definedName name="BExQ452HF7N1HYPXJXQ8WD6SOWUV" localSheetId="11" hidden="1">#REF!</definedName>
    <definedName name="BExQ452HF7N1HYPXJXQ8WD6SOWUV" localSheetId="10" hidden="1">#REF!</definedName>
    <definedName name="BExQ452HF7N1HYPXJXQ8WD6SOWUV" localSheetId="9" hidden="1">#REF!</definedName>
    <definedName name="BExQ452HF7N1HYPXJXQ8WD6SOWUV" localSheetId="8" hidden="1">#REF!</definedName>
    <definedName name="BExQ452HF7N1HYPXJXQ8WD6SOWUV" localSheetId="7" hidden="1">#REF!</definedName>
    <definedName name="BExQ452HF7N1HYPXJXQ8WD6SOWUV" localSheetId="6" hidden="1">#REF!</definedName>
    <definedName name="BExQ452HF7N1HYPXJXQ8WD6SOWUV" localSheetId="3" hidden="1">#REF!</definedName>
    <definedName name="BExQ452HF7N1HYPXJXQ8WD6SOWUV" localSheetId="1" hidden="1">#REF!</definedName>
    <definedName name="BExQ452HF7N1HYPXJXQ8WD6SOWUV" hidden="1">#REF!</definedName>
    <definedName name="BExQ4BTBSHPHVEDRCXC2ROW8PLFC" localSheetId="16" hidden="1">#REF!</definedName>
    <definedName name="BExQ4BTBSHPHVEDRCXC2ROW8PLFC" localSheetId="15" hidden="1">#REF!</definedName>
    <definedName name="BExQ4BTBSHPHVEDRCXC2ROW8PLFC" localSheetId="14" hidden="1">#REF!</definedName>
    <definedName name="BExQ4BTBSHPHVEDRCXC2ROW8PLFC" localSheetId="13" hidden="1">#REF!</definedName>
    <definedName name="BExQ4BTBSHPHVEDRCXC2ROW8PLFC" localSheetId="12" hidden="1">#REF!</definedName>
    <definedName name="BExQ4BTBSHPHVEDRCXC2ROW8PLFC" localSheetId="11" hidden="1">#REF!</definedName>
    <definedName name="BExQ4BTBSHPHVEDRCXC2ROW8PLFC" localSheetId="10" hidden="1">#REF!</definedName>
    <definedName name="BExQ4BTBSHPHVEDRCXC2ROW8PLFC" localSheetId="9" hidden="1">#REF!</definedName>
    <definedName name="BExQ4BTBSHPHVEDRCXC2ROW8PLFC" localSheetId="8" hidden="1">#REF!</definedName>
    <definedName name="BExQ4BTBSHPHVEDRCXC2ROW8PLFC" localSheetId="7" hidden="1">#REF!</definedName>
    <definedName name="BExQ4BTBSHPHVEDRCXC2ROW8PLFC" localSheetId="6" hidden="1">#REF!</definedName>
    <definedName name="BExQ4BTBSHPHVEDRCXC2ROW8PLFC" localSheetId="3" hidden="1">#REF!</definedName>
    <definedName name="BExQ4BTBSHPHVEDRCXC2ROW8PLFC" localSheetId="1" hidden="1">#REF!</definedName>
    <definedName name="BExQ4BTBSHPHVEDRCXC2ROW8PLFC" hidden="1">#REF!</definedName>
    <definedName name="BExQ4DGKF54SRKQUTUT4B1CZSS62" localSheetId="16" hidden="1">#REF!</definedName>
    <definedName name="BExQ4DGKF54SRKQUTUT4B1CZSS62" localSheetId="15" hidden="1">#REF!</definedName>
    <definedName name="BExQ4DGKF54SRKQUTUT4B1CZSS62" localSheetId="14" hidden="1">#REF!</definedName>
    <definedName name="BExQ4DGKF54SRKQUTUT4B1CZSS62" localSheetId="13" hidden="1">#REF!</definedName>
    <definedName name="BExQ4DGKF54SRKQUTUT4B1CZSS62" localSheetId="12" hidden="1">#REF!</definedName>
    <definedName name="BExQ4DGKF54SRKQUTUT4B1CZSS62" localSheetId="11" hidden="1">#REF!</definedName>
    <definedName name="BExQ4DGKF54SRKQUTUT4B1CZSS62" localSheetId="10" hidden="1">#REF!</definedName>
    <definedName name="BExQ4DGKF54SRKQUTUT4B1CZSS62" localSheetId="9" hidden="1">#REF!</definedName>
    <definedName name="BExQ4DGKF54SRKQUTUT4B1CZSS62" localSheetId="8" hidden="1">#REF!</definedName>
    <definedName name="BExQ4DGKF54SRKQUTUT4B1CZSS62" localSheetId="7" hidden="1">#REF!</definedName>
    <definedName name="BExQ4DGKF54SRKQUTUT4B1CZSS62" localSheetId="6" hidden="1">#REF!</definedName>
    <definedName name="BExQ4DGKF54SRKQUTUT4B1CZSS62" localSheetId="3" hidden="1">#REF!</definedName>
    <definedName name="BExQ4DGKF54SRKQUTUT4B1CZSS62" localSheetId="1" hidden="1">#REF!</definedName>
    <definedName name="BExQ4DGKF54SRKQUTUT4B1CZSS62" hidden="1">#REF!</definedName>
    <definedName name="BExQ4T74LQ5PYTV1MUQUW75A4BDY" localSheetId="16" hidden="1">#REF!</definedName>
    <definedName name="BExQ4T74LQ5PYTV1MUQUW75A4BDY" localSheetId="15" hidden="1">#REF!</definedName>
    <definedName name="BExQ4T74LQ5PYTV1MUQUW75A4BDY" localSheetId="14" hidden="1">#REF!</definedName>
    <definedName name="BExQ4T74LQ5PYTV1MUQUW75A4BDY" localSheetId="13" hidden="1">#REF!</definedName>
    <definedName name="BExQ4T74LQ5PYTV1MUQUW75A4BDY" localSheetId="12" hidden="1">#REF!</definedName>
    <definedName name="BExQ4T74LQ5PYTV1MUQUW75A4BDY" localSheetId="11" hidden="1">#REF!</definedName>
    <definedName name="BExQ4T74LQ5PYTV1MUQUW75A4BDY" localSheetId="10" hidden="1">#REF!</definedName>
    <definedName name="BExQ4T74LQ5PYTV1MUQUW75A4BDY" localSheetId="9" hidden="1">#REF!</definedName>
    <definedName name="BExQ4T74LQ5PYTV1MUQUW75A4BDY" localSheetId="8" hidden="1">#REF!</definedName>
    <definedName name="BExQ4T74LQ5PYTV1MUQUW75A4BDY" localSheetId="7" hidden="1">#REF!</definedName>
    <definedName name="BExQ4T74LQ5PYTV1MUQUW75A4BDY" localSheetId="6" hidden="1">#REF!</definedName>
    <definedName name="BExQ4T74LQ5PYTV1MUQUW75A4BDY" localSheetId="3" hidden="1">#REF!</definedName>
    <definedName name="BExQ4T74LQ5PYTV1MUQUW75A4BDY" localSheetId="1" hidden="1">#REF!</definedName>
    <definedName name="BExQ4T74LQ5PYTV1MUQUW75A4BDY" hidden="1">#REF!</definedName>
    <definedName name="BExQ4XJHD7EJCNH7S1MJDZJ2MNWG" localSheetId="16" hidden="1">#REF!</definedName>
    <definedName name="BExQ4XJHD7EJCNH7S1MJDZJ2MNWG" localSheetId="15" hidden="1">#REF!</definedName>
    <definedName name="BExQ4XJHD7EJCNH7S1MJDZJ2MNWG" localSheetId="14" hidden="1">#REF!</definedName>
    <definedName name="BExQ4XJHD7EJCNH7S1MJDZJ2MNWG" localSheetId="13" hidden="1">#REF!</definedName>
    <definedName name="BExQ4XJHD7EJCNH7S1MJDZJ2MNWG" localSheetId="12" hidden="1">#REF!</definedName>
    <definedName name="BExQ4XJHD7EJCNH7S1MJDZJ2MNWG" localSheetId="11" hidden="1">#REF!</definedName>
    <definedName name="BExQ4XJHD7EJCNH7S1MJDZJ2MNWG" localSheetId="10" hidden="1">#REF!</definedName>
    <definedName name="BExQ4XJHD7EJCNH7S1MJDZJ2MNWG" localSheetId="9" hidden="1">#REF!</definedName>
    <definedName name="BExQ4XJHD7EJCNH7S1MJDZJ2MNWG" localSheetId="8" hidden="1">#REF!</definedName>
    <definedName name="BExQ4XJHD7EJCNH7S1MJDZJ2MNWG" localSheetId="7" hidden="1">#REF!</definedName>
    <definedName name="BExQ4XJHD7EJCNH7S1MJDZJ2MNWG" localSheetId="6" hidden="1">#REF!</definedName>
    <definedName name="BExQ4XJHD7EJCNH7S1MJDZJ2MNWG" localSheetId="3" hidden="1">#REF!</definedName>
    <definedName name="BExQ4XJHD7EJCNH7S1MJDZJ2MNWG" localSheetId="1" hidden="1">#REF!</definedName>
    <definedName name="BExQ4XJHD7EJCNH7S1MJDZJ2MNWG" hidden="1">#REF!</definedName>
    <definedName name="BExQ5039ZCEWBUJHU682G4S89J03" localSheetId="16" hidden="1">#REF!</definedName>
    <definedName name="BExQ5039ZCEWBUJHU682G4S89J03" localSheetId="15" hidden="1">#REF!</definedName>
    <definedName name="BExQ5039ZCEWBUJHU682G4S89J03" localSheetId="14" hidden="1">#REF!</definedName>
    <definedName name="BExQ5039ZCEWBUJHU682G4S89J03" localSheetId="13" hidden="1">#REF!</definedName>
    <definedName name="BExQ5039ZCEWBUJHU682G4S89J03" localSheetId="12" hidden="1">#REF!</definedName>
    <definedName name="BExQ5039ZCEWBUJHU682G4S89J03" localSheetId="11" hidden="1">#REF!</definedName>
    <definedName name="BExQ5039ZCEWBUJHU682G4S89J03" localSheetId="10" hidden="1">#REF!</definedName>
    <definedName name="BExQ5039ZCEWBUJHU682G4S89J03" localSheetId="9" hidden="1">#REF!</definedName>
    <definedName name="BExQ5039ZCEWBUJHU682G4S89J03" localSheetId="8" hidden="1">#REF!</definedName>
    <definedName name="BExQ5039ZCEWBUJHU682G4S89J03" localSheetId="7" hidden="1">#REF!</definedName>
    <definedName name="BExQ5039ZCEWBUJHU682G4S89J03" localSheetId="6" hidden="1">#REF!</definedName>
    <definedName name="BExQ5039ZCEWBUJHU682G4S89J03" localSheetId="3" hidden="1">#REF!</definedName>
    <definedName name="BExQ5039ZCEWBUJHU682G4S89J03" localSheetId="1" hidden="1">#REF!</definedName>
    <definedName name="BExQ5039ZCEWBUJHU682G4S89J03" hidden="1">#REF!</definedName>
    <definedName name="BExQ56Z9W6YHZHRXOFFI8EFA7CDI" localSheetId="16" hidden="1">#REF!</definedName>
    <definedName name="BExQ56Z9W6YHZHRXOFFI8EFA7CDI" localSheetId="15" hidden="1">#REF!</definedName>
    <definedName name="BExQ56Z9W6YHZHRXOFFI8EFA7CDI" localSheetId="14" hidden="1">#REF!</definedName>
    <definedName name="BExQ56Z9W6YHZHRXOFFI8EFA7CDI" localSheetId="13" hidden="1">#REF!</definedName>
    <definedName name="BExQ56Z9W6YHZHRXOFFI8EFA7CDI" localSheetId="12" hidden="1">#REF!</definedName>
    <definedName name="BExQ56Z9W6YHZHRXOFFI8EFA7CDI" localSheetId="11" hidden="1">#REF!</definedName>
    <definedName name="BExQ56Z9W6YHZHRXOFFI8EFA7CDI" localSheetId="10" hidden="1">#REF!</definedName>
    <definedName name="BExQ56Z9W6YHZHRXOFFI8EFA7CDI" localSheetId="9" hidden="1">#REF!</definedName>
    <definedName name="BExQ56Z9W6YHZHRXOFFI8EFA7CDI" localSheetId="8" hidden="1">#REF!</definedName>
    <definedName name="BExQ56Z9W6YHZHRXOFFI8EFA7CDI" localSheetId="7" hidden="1">#REF!</definedName>
    <definedName name="BExQ56Z9W6YHZHRXOFFI8EFA7CDI" localSheetId="6" hidden="1">#REF!</definedName>
    <definedName name="BExQ56Z9W6YHZHRXOFFI8EFA7CDI" localSheetId="3" hidden="1">#REF!</definedName>
    <definedName name="BExQ56Z9W6YHZHRXOFFI8EFA7CDI" localSheetId="1" hidden="1">#REF!</definedName>
    <definedName name="BExQ56Z9W6YHZHRXOFFI8EFA7CDI" hidden="1">#REF!</definedName>
    <definedName name="BExQ58MP5FO5Q5CIXVMMYWWPEFW3" localSheetId="16" hidden="1">#REF!</definedName>
    <definedName name="BExQ58MP5FO5Q5CIXVMMYWWPEFW3" localSheetId="15" hidden="1">#REF!</definedName>
    <definedName name="BExQ58MP5FO5Q5CIXVMMYWWPEFW3" localSheetId="14" hidden="1">#REF!</definedName>
    <definedName name="BExQ58MP5FO5Q5CIXVMMYWWPEFW3" localSheetId="13" hidden="1">#REF!</definedName>
    <definedName name="BExQ58MP5FO5Q5CIXVMMYWWPEFW3" localSheetId="12" hidden="1">#REF!</definedName>
    <definedName name="BExQ58MP5FO5Q5CIXVMMYWWPEFW3" localSheetId="11" hidden="1">#REF!</definedName>
    <definedName name="BExQ58MP5FO5Q5CIXVMMYWWPEFW3" localSheetId="10" hidden="1">#REF!</definedName>
    <definedName name="BExQ58MP5FO5Q5CIXVMMYWWPEFW3" localSheetId="9" hidden="1">#REF!</definedName>
    <definedName name="BExQ58MP5FO5Q5CIXVMMYWWPEFW3" localSheetId="8" hidden="1">#REF!</definedName>
    <definedName name="BExQ58MP5FO5Q5CIXVMMYWWPEFW3" localSheetId="7" hidden="1">#REF!</definedName>
    <definedName name="BExQ58MP5FO5Q5CIXVMMYWWPEFW3" localSheetId="6" hidden="1">#REF!</definedName>
    <definedName name="BExQ58MP5FO5Q5CIXVMMYWWPEFW3" localSheetId="3" hidden="1">#REF!</definedName>
    <definedName name="BExQ58MP5FO5Q5CIXVMMYWWPEFW3" localSheetId="1" hidden="1">#REF!</definedName>
    <definedName name="BExQ58MP5FO5Q5CIXVMMYWWPEFW3" hidden="1">#REF!</definedName>
    <definedName name="BExQ5KX3Z668H1KUCKZ9J24HUQ1F" localSheetId="16" hidden="1">#REF!</definedName>
    <definedName name="BExQ5KX3Z668H1KUCKZ9J24HUQ1F" localSheetId="15" hidden="1">#REF!</definedName>
    <definedName name="BExQ5KX3Z668H1KUCKZ9J24HUQ1F" localSheetId="14" hidden="1">#REF!</definedName>
    <definedName name="BExQ5KX3Z668H1KUCKZ9J24HUQ1F" localSheetId="13" hidden="1">#REF!</definedName>
    <definedName name="BExQ5KX3Z668H1KUCKZ9J24HUQ1F" localSheetId="12" hidden="1">#REF!</definedName>
    <definedName name="BExQ5KX3Z668H1KUCKZ9J24HUQ1F" localSheetId="11" hidden="1">#REF!</definedName>
    <definedName name="BExQ5KX3Z668H1KUCKZ9J24HUQ1F" localSheetId="10" hidden="1">#REF!</definedName>
    <definedName name="BExQ5KX3Z668H1KUCKZ9J24HUQ1F" localSheetId="9" hidden="1">#REF!</definedName>
    <definedName name="BExQ5KX3Z668H1KUCKZ9J24HUQ1F" localSheetId="8" hidden="1">#REF!</definedName>
    <definedName name="BExQ5KX3Z668H1KUCKZ9J24HUQ1F" localSheetId="7" hidden="1">#REF!</definedName>
    <definedName name="BExQ5KX3Z668H1KUCKZ9J24HUQ1F" localSheetId="6" hidden="1">#REF!</definedName>
    <definedName name="BExQ5KX3Z668H1KUCKZ9J24HUQ1F" localSheetId="3" hidden="1">#REF!</definedName>
    <definedName name="BExQ5KX3Z668H1KUCKZ9J24HUQ1F" localSheetId="1" hidden="1">#REF!</definedName>
    <definedName name="BExQ5KX3Z668H1KUCKZ9J24HUQ1F" hidden="1">#REF!</definedName>
    <definedName name="BExQ5SPMSOCJYLAY20NB5A6O32RE" localSheetId="16" hidden="1">#REF!</definedName>
    <definedName name="BExQ5SPMSOCJYLAY20NB5A6O32RE" localSheetId="15" hidden="1">#REF!</definedName>
    <definedName name="BExQ5SPMSOCJYLAY20NB5A6O32RE" localSheetId="14" hidden="1">#REF!</definedName>
    <definedName name="BExQ5SPMSOCJYLAY20NB5A6O32RE" localSheetId="13" hidden="1">#REF!</definedName>
    <definedName name="BExQ5SPMSOCJYLAY20NB5A6O32RE" localSheetId="12" hidden="1">#REF!</definedName>
    <definedName name="BExQ5SPMSOCJYLAY20NB5A6O32RE" localSheetId="11" hidden="1">#REF!</definedName>
    <definedName name="BExQ5SPMSOCJYLAY20NB5A6O32RE" localSheetId="10" hidden="1">#REF!</definedName>
    <definedName name="BExQ5SPMSOCJYLAY20NB5A6O32RE" localSheetId="9" hidden="1">#REF!</definedName>
    <definedName name="BExQ5SPMSOCJYLAY20NB5A6O32RE" localSheetId="8" hidden="1">#REF!</definedName>
    <definedName name="BExQ5SPMSOCJYLAY20NB5A6O32RE" localSheetId="7" hidden="1">#REF!</definedName>
    <definedName name="BExQ5SPMSOCJYLAY20NB5A6O32RE" localSheetId="6" hidden="1">#REF!</definedName>
    <definedName name="BExQ5SPMSOCJYLAY20NB5A6O32RE" localSheetId="3" hidden="1">#REF!</definedName>
    <definedName name="BExQ5SPMSOCJYLAY20NB5A6O32RE" localSheetId="1" hidden="1">#REF!</definedName>
    <definedName name="BExQ5SPMSOCJYLAY20NB5A6O32RE" hidden="1">#REF!</definedName>
    <definedName name="BExQ5UICMGTMK790KTLK49MAGXRC" localSheetId="16" hidden="1">#REF!</definedName>
    <definedName name="BExQ5UICMGTMK790KTLK49MAGXRC" localSheetId="15" hidden="1">#REF!</definedName>
    <definedName name="BExQ5UICMGTMK790KTLK49MAGXRC" localSheetId="14" hidden="1">#REF!</definedName>
    <definedName name="BExQ5UICMGTMK790KTLK49MAGXRC" localSheetId="13" hidden="1">#REF!</definedName>
    <definedName name="BExQ5UICMGTMK790KTLK49MAGXRC" localSheetId="12" hidden="1">#REF!</definedName>
    <definedName name="BExQ5UICMGTMK790KTLK49MAGXRC" localSheetId="11" hidden="1">#REF!</definedName>
    <definedName name="BExQ5UICMGTMK790KTLK49MAGXRC" localSheetId="10" hidden="1">#REF!</definedName>
    <definedName name="BExQ5UICMGTMK790KTLK49MAGXRC" localSheetId="9" hidden="1">#REF!</definedName>
    <definedName name="BExQ5UICMGTMK790KTLK49MAGXRC" localSheetId="8" hidden="1">#REF!</definedName>
    <definedName name="BExQ5UICMGTMK790KTLK49MAGXRC" localSheetId="7" hidden="1">#REF!</definedName>
    <definedName name="BExQ5UICMGTMK790KTLK49MAGXRC" localSheetId="6" hidden="1">#REF!</definedName>
    <definedName name="BExQ5UICMGTMK790KTLK49MAGXRC" localSheetId="3" hidden="1">#REF!</definedName>
    <definedName name="BExQ5UICMGTMK790KTLK49MAGXRC" localSheetId="1" hidden="1">#REF!</definedName>
    <definedName name="BExQ5UICMGTMK790KTLK49MAGXRC" hidden="1">#REF!</definedName>
    <definedName name="BExQ5YUUK9FD0QGTY4WD0W90O7OL" localSheetId="16" hidden="1">#REF!</definedName>
    <definedName name="BExQ5YUUK9FD0QGTY4WD0W90O7OL" localSheetId="15" hidden="1">#REF!</definedName>
    <definedName name="BExQ5YUUK9FD0QGTY4WD0W90O7OL" localSheetId="14" hidden="1">#REF!</definedName>
    <definedName name="BExQ5YUUK9FD0QGTY4WD0W90O7OL" localSheetId="13" hidden="1">#REF!</definedName>
    <definedName name="BExQ5YUUK9FD0QGTY4WD0W90O7OL" localSheetId="12" hidden="1">#REF!</definedName>
    <definedName name="BExQ5YUUK9FD0QGTY4WD0W90O7OL" localSheetId="11" hidden="1">#REF!</definedName>
    <definedName name="BExQ5YUUK9FD0QGTY4WD0W90O7OL" localSheetId="10" hidden="1">#REF!</definedName>
    <definedName name="BExQ5YUUK9FD0QGTY4WD0W90O7OL" localSheetId="9" hidden="1">#REF!</definedName>
    <definedName name="BExQ5YUUK9FD0QGTY4WD0W90O7OL" localSheetId="8" hidden="1">#REF!</definedName>
    <definedName name="BExQ5YUUK9FD0QGTY4WD0W90O7OL" localSheetId="7" hidden="1">#REF!</definedName>
    <definedName name="BExQ5YUUK9FD0QGTY4WD0W90O7OL" localSheetId="6" hidden="1">#REF!</definedName>
    <definedName name="BExQ5YUUK9FD0QGTY4WD0W90O7OL" localSheetId="3" hidden="1">#REF!</definedName>
    <definedName name="BExQ5YUUK9FD0QGTY4WD0W90O7OL" localSheetId="1" hidden="1">#REF!</definedName>
    <definedName name="BExQ5YUUK9FD0QGTY4WD0W90O7OL" hidden="1">#REF!</definedName>
    <definedName name="BExQ62WGBSDPG7ZU34W0N8X45R3X" localSheetId="16" hidden="1">#REF!</definedName>
    <definedName name="BExQ62WGBSDPG7ZU34W0N8X45R3X" localSheetId="15" hidden="1">#REF!</definedName>
    <definedName name="BExQ62WGBSDPG7ZU34W0N8X45R3X" localSheetId="14" hidden="1">#REF!</definedName>
    <definedName name="BExQ62WGBSDPG7ZU34W0N8X45R3X" localSheetId="13" hidden="1">#REF!</definedName>
    <definedName name="BExQ62WGBSDPG7ZU34W0N8X45R3X" localSheetId="12" hidden="1">#REF!</definedName>
    <definedName name="BExQ62WGBSDPG7ZU34W0N8X45R3X" localSheetId="11" hidden="1">#REF!</definedName>
    <definedName name="BExQ62WGBSDPG7ZU34W0N8X45R3X" localSheetId="10" hidden="1">#REF!</definedName>
    <definedName name="BExQ62WGBSDPG7ZU34W0N8X45R3X" localSheetId="9" hidden="1">#REF!</definedName>
    <definedName name="BExQ62WGBSDPG7ZU34W0N8X45R3X" localSheetId="8" hidden="1">#REF!</definedName>
    <definedName name="BExQ62WGBSDPG7ZU34W0N8X45R3X" localSheetId="7" hidden="1">#REF!</definedName>
    <definedName name="BExQ62WGBSDPG7ZU34W0N8X45R3X" localSheetId="6" hidden="1">#REF!</definedName>
    <definedName name="BExQ62WGBSDPG7ZU34W0N8X45R3X" localSheetId="3" hidden="1">#REF!</definedName>
    <definedName name="BExQ62WGBSDPG7ZU34W0N8X45R3X" localSheetId="1" hidden="1">#REF!</definedName>
    <definedName name="BExQ62WGBSDPG7ZU34W0N8X45R3X" hidden="1">#REF!</definedName>
    <definedName name="BExQ63793YQ9BH7JLCNRIATIGTRG" localSheetId="16" hidden="1">#REF!</definedName>
    <definedName name="BExQ63793YQ9BH7JLCNRIATIGTRG" localSheetId="15" hidden="1">#REF!</definedName>
    <definedName name="BExQ63793YQ9BH7JLCNRIATIGTRG" localSheetId="14" hidden="1">#REF!</definedName>
    <definedName name="BExQ63793YQ9BH7JLCNRIATIGTRG" localSheetId="13" hidden="1">#REF!</definedName>
    <definedName name="BExQ63793YQ9BH7JLCNRIATIGTRG" localSheetId="12" hidden="1">#REF!</definedName>
    <definedName name="BExQ63793YQ9BH7JLCNRIATIGTRG" localSheetId="11" hidden="1">#REF!</definedName>
    <definedName name="BExQ63793YQ9BH7JLCNRIATIGTRG" localSheetId="10" hidden="1">#REF!</definedName>
    <definedName name="BExQ63793YQ9BH7JLCNRIATIGTRG" localSheetId="9" hidden="1">#REF!</definedName>
    <definedName name="BExQ63793YQ9BH7JLCNRIATIGTRG" localSheetId="8" hidden="1">#REF!</definedName>
    <definedName name="BExQ63793YQ9BH7JLCNRIATIGTRG" localSheetId="7" hidden="1">#REF!</definedName>
    <definedName name="BExQ63793YQ9BH7JLCNRIATIGTRG" localSheetId="6" hidden="1">#REF!</definedName>
    <definedName name="BExQ63793YQ9BH7JLCNRIATIGTRG" localSheetId="3" hidden="1">#REF!</definedName>
    <definedName name="BExQ63793YQ9BH7JLCNRIATIGTRG" localSheetId="1" hidden="1">#REF!</definedName>
    <definedName name="BExQ63793YQ9BH7JLCNRIATIGTRG" hidden="1">#REF!</definedName>
    <definedName name="BExQ6CN1EF2UPZ57ZYMGK8TUJQSS" localSheetId="16" hidden="1">#REF!</definedName>
    <definedName name="BExQ6CN1EF2UPZ57ZYMGK8TUJQSS" localSheetId="15" hidden="1">#REF!</definedName>
    <definedName name="BExQ6CN1EF2UPZ57ZYMGK8TUJQSS" localSheetId="14" hidden="1">#REF!</definedName>
    <definedName name="BExQ6CN1EF2UPZ57ZYMGK8TUJQSS" localSheetId="13" hidden="1">#REF!</definedName>
    <definedName name="BExQ6CN1EF2UPZ57ZYMGK8TUJQSS" localSheetId="12" hidden="1">#REF!</definedName>
    <definedName name="BExQ6CN1EF2UPZ57ZYMGK8TUJQSS" localSheetId="11" hidden="1">#REF!</definedName>
    <definedName name="BExQ6CN1EF2UPZ57ZYMGK8TUJQSS" localSheetId="10" hidden="1">#REF!</definedName>
    <definedName name="BExQ6CN1EF2UPZ57ZYMGK8TUJQSS" localSheetId="9" hidden="1">#REF!</definedName>
    <definedName name="BExQ6CN1EF2UPZ57ZYMGK8TUJQSS" localSheetId="8" hidden="1">#REF!</definedName>
    <definedName name="BExQ6CN1EF2UPZ57ZYMGK8TUJQSS" localSheetId="7" hidden="1">#REF!</definedName>
    <definedName name="BExQ6CN1EF2UPZ57ZYMGK8TUJQSS" localSheetId="6" hidden="1">#REF!</definedName>
    <definedName name="BExQ6CN1EF2UPZ57ZYMGK8TUJQSS" localSheetId="3" hidden="1">#REF!</definedName>
    <definedName name="BExQ6CN1EF2UPZ57ZYMGK8TUJQSS" localSheetId="1" hidden="1">#REF!</definedName>
    <definedName name="BExQ6CN1EF2UPZ57ZYMGK8TUJQSS" hidden="1">#REF!</definedName>
    <definedName name="BExQ6FSF8BMWVLJI7Y7MKPG9SU5O" localSheetId="16" hidden="1">#REF!</definedName>
    <definedName name="BExQ6FSF8BMWVLJI7Y7MKPG9SU5O" localSheetId="15" hidden="1">#REF!</definedName>
    <definedName name="BExQ6FSF8BMWVLJI7Y7MKPG9SU5O" localSheetId="14" hidden="1">#REF!</definedName>
    <definedName name="BExQ6FSF8BMWVLJI7Y7MKPG9SU5O" localSheetId="13" hidden="1">#REF!</definedName>
    <definedName name="BExQ6FSF8BMWVLJI7Y7MKPG9SU5O" localSheetId="12" hidden="1">#REF!</definedName>
    <definedName name="BExQ6FSF8BMWVLJI7Y7MKPG9SU5O" localSheetId="11" hidden="1">#REF!</definedName>
    <definedName name="BExQ6FSF8BMWVLJI7Y7MKPG9SU5O" localSheetId="10" hidden="1">#REF!</definedName>
    <definedName name="BExQ6FSF8BMWVLJI7Y7MKPG9SU5O" localSheetId="9" hidden="1">#REF!</definedName>
    <definedName name="BExQ6FSF8BMWVLJI7Y7MKPG9SU5O" localSheetId="8" hidden="1">#REF!</definedName>
    <definedName name="BExQ6FSF8BMWVLJI7Y7MKPG9SU5O" localSheetId="7" hidden="1">#REF!</definedName>
    <definedName name="BExQ6FSF8BMWVLJI7Y7MKPG9SU5O" localSheetId="6" hidden="1">#REF!</definedName>
    <definedName name="BExQ6FSF8BMWVLJI7Y7MKPG9SU5O" localSheetId="3" hidden="1">#REF!</definedName>
    <definedName name="BExQ6FSF8BMWVLJI7Y7MKPG9SU5O" localSheetId="1" hidden="1">#REF!</definedName>
    <definedName name="BExQ6FSF8BMWVLJI7Y7MKPG9SU5O" hidden="1">#REF!</definedName>
    <definedName name="BExQ6M2YXJ8AMRJF3QGHC40ADAHZ" localSheetId="16" hidden="1">#REF!</definedName>
    <definedName name="BExQ6M2YXJ8AMRJF3QGHC40ADAHZ" localSheetId="15" hidden="1">#REF!</definedName>
    <definedName name="BExQ6M2YXJ8AMRJF3QGHC40ADAHZ" localSheetId="14" hidden="1">#REF!</definedName>
    <definedName name="BExQ6M2YXJ8AMRJF3QGHC40ADAHZ" localSheetId="13" hidden="1">#REF!</definedName>
    <definedName name="BExQ6M2YXJ8AMRJF3QGHC40ADAHZ" localSheetId="12" hidden="1">#REF!</definedName>
    <definedName name="BExQ6M2YXJ8AMRJF3QGHC40ADAHZ" localSheetId="11" hidden="1">#REF!</definedName>
    <definedName name="BExQ6M2YXJ8AMRJF3QGHC40ADAHZ" localSheetId="10" hidden="1">#REF!</definedName>
    <definedName name="BExQ6M2YXJ8AMRJF3QGHC40ADAHZ" localSheetId="9" hidden="1">#REF!</definedName>
    <definedName name="BExQ6M2YXJ8AMRJF3QGHC40ADAHZ" localSheetId="8" hidden="1">#REF!</definedName>
    <definedName name="BExQ6M2YXJ8AMRJF3QGHC40ADAHZ" localSheetId="7" hidden="1">#REF!</definedName>
    <definedName name="BExQ6M2YXJ8AMRJF3QGHC40ADAHZ" localSheetId="6" hidden="1">#REF!</definedName>
    <definedName name="BExQ6M2YXJ8AMRJF3QGHC40ADAHZ" localSheetId="3" hidden="1">#REF!</definedName>
    <definedName name="BExQ6M2YXJ8AMRJF3QGHC40ADAHZ" localSheetId="1" hidden="1">#REF!</definedName>
    <definedName name="BExQ6M2YXJ8AMRJF3QGHC40ADAHZ" hidden="1">#REF!</definedName>
    <definedName name="BExQ6M8B0X44N9TV56ATUVHGDI00" localSheetId="16" hidden="1">#REF!</definedName>
    <definedName name="BExQ6M8B0X44N9TV56ATUVHGDI00" localSheetId="15" hidden="1">#REF!</definedName>
    <definedName name="BExQ6M8B0X44N9TV56ATUVHGDI00" localSheetId="14" hidden="1">#REF!</definedName>
    <definedName name="BExQ6M8B0X44N9TV56ATUVHGDI00" localSheetId="13" hidden="1">#REF!</definedName>
    <definedName name="BExQ6M8B0X44N9TV56ATUVHGDI00" localSheetId="12" hidden="1">#REF!</definedName>
    <definedName name="BExQ6M8B0X44N9TV56ATUVHGDI00" localSheetId="11" hidden="1">#REF!</definedName>
    <definedName name="BExQ6M8B0X44N9TV56ATUVHGDI00" localSheetId="10" hidden="1">#REF!</definedName>
    <definedName name="BExQ6M8B0X44N9TV56ATUVHGDI00" localSheetId="9" hidden="1">#REF!</definedName>
    <definedName name="BExQ6M8B0X44N9TV56ATUVHGDI00" localSheetId="8" hidden="1">#REF!</definedName>
    <definedName name="BExQ6M8B0X44N9TV56ATUVHGDI00" localSheetId="7" hidden="1">#REF!</definedName>
    <definedName name="BExQ6M8B0X44N9TV56ATUVHGDI00" localSheetId="6" hidden="1">#REF!</definedName>
    <definedName name="BExQ6M8B0X44N9TV56ATUVHGDI00" localSheetId="3" hidden="1">#REF!</definedName>
    <definedName name="BExQ6M8B0X44N9TV56ATUVHGDI00" localSheetId="1" hidden="1">#REF!</definedName>
    <definedName name="BExQ6M8B0X44N9TV56ATUVHGDI00" hidden="1">#REF!</definedName>
    <definedName name="BExQ6POH065GV0I74XXVD0VUPBJW" localSheetId="16" hidden="1">#REF!</definedName>
    <definedName name="BExQ6POH065GV0I74XXVD0VUPBJW" localSheetId="15" hidden="1">#REF!</definedName>
    <definedName name="BExQ6POH065GV0I74XXVD0VUPBJW" localSheetId="14" hidden="1">#REF!</definedName>
    <definedName name="BExQ6POH065GV0I74XXVD0VUPBJW" localSheetId="13" hidden="1">#REF!</definedName>
    <definedName name="BExQ6POH065GV0I74XXVD0VUPBJW" localSheetId="12" hidden="1">#REF!</definedName>
    <definedName name="BExQ6POH065GV0I74XXVD0VUPBJW" localSheetId="11" hidden="1">#REF!</definedName>
    <definedName name="BExQ6POH065GV0I74XXVD0VUPBJW" localSheetId="10" hidden="1">#REF!</definedName>
    <definedName name="BExQ6POH065GV0I74XXVD0VUPBJW" localSheetId="9" hidden="1">#REF!</definedName>
    <definedName name="BExQ6POH065GV0I74XXVD0VUPBJW" localSheetId="8" hidden="1">#REF!</definedName>
    <definedName name="BExQ6POH065GV0I74XXVD0VUPBJW" localSheetId="7" hidden="1">#REF!</definedName>
    <definedName name="BExQ6POH065GV0I74XXVD0VUPBJW" localSheetId="6" hidden="1">#REF!</definedName>
    <definedName name="BExQ6POH065GV0I74XXVD0VUPBJW" localSheetId="3" hidden="1">#REF!</definedName>
    <definedName name="BExQ6POH065GV0I74XXVD0VUPBJW" localSheetId="1" hidden="1">#REF!</definedName>
    <definedName name="BExQ6POH065GV0I74XXVD0VUPBJW" hidden="1">#REF!</definedName>
    <definedName name="BExQ6WV9KPSMXPPLGZ3KK4WNYTHU" localSheetId="16" hidden="1">#REF!</definedName>
    <definedName name="BExQ6WV9KPSMXPPLGZ3KK4WNYTHU" localSheetId="15" hidden="1">#REF!</definedName>
    <definedName name="BExQ6WV9KPSMXPPLGZ3KK4WNYTHU" localSheetId="14" hidden="1">#REF!</definedName>
    <definedName name="BExQ6WV9KPSMXPPLGZ3KK4WNYTHU" localSheetId="13" hidden="1">#REF!</definedName>
    <definedName name="BExQ6WV9KPSMXPPLGZ3KK4WNYTHU" localSheetId="12" hidden="1">#REF!</definedName>
    <definedName name="BExQ6WV9KPSMXPPLGZ3KK4WNYTHU" localSheetId="11" hidden="1">#REF!</definedName>
    <definedName name="BExQ6WV9KPSMXPPLGZ3KK4WNYTHU" localSheetId="10" hidden="1">#REF!</definedName>
    <definedName name="BExQ6WV9KPSMXPPLGZ3KK4WNYTHU" localSheetId="9" hidden="1">#REF!</definedName>
    <definedName name="BExQ6WV9KPSMXPPLGZ3KK4WNYTHU" localSheetId="8" hidden="1">#REF!</definedName>
    <definedName name="BExQ6WV9KPSMXPPLGZ3KK4WNYTHU" localSheetId="7" hidden="1">#REF!</definedName>
    <definedName name="BExQ6WV9KPSMXPPLGZ3KK4WNYTHU" localSheetId="6" hidden="1">#REF!</definedName>
    <definedName name="BExQ6WV9KPSMXPPLGZ3KK4WNYTHU" localSheetId="3" hidden="1">#REF!</definedName>
    <definedName name="BExQ6WV9KPSMXPPLGZ3KK4WNYTHU" localSheetId="1" hidden="1">#REF!</definedName>
    <definedName name="BExQ6WV9KPSMXPPLGZ3KK4WNYTHU" hidden="1">#REF!</definedName>
    <definedName name="BExQ7541G92R52ECOIYO6UXIWJJ4" localSheetId="16" hidden="1">#REF!</definedName>
    <definedName name="BExQ7541G92R52ECOIYO6UXIWJJ4" localSheetId="15" hidden="1">#REF!</definedName>
    <definedName name="BExQ7541G92R52ECOIYO6UXIWJJ4" localSheetId="14" hidden="1">#REF!</definedName>
    <definedName name="BExQ7541G92R52ECOIYO6UXIWJJ4" localSheetId="13" hidden="1">#REF!</definedName>
    <definedName name="BExQ7541G92R52ECOIYO6UXIWJJ4" localSheetId="12" hidden="1">#REF!</definedName>
    <definedName name="BExQ7541G92R52ECOIYO6UXIWJJ4" localSheetId="11" hidden="1">#REF!</definedName>
    <definedName name="BExQ7541G92R52ECOIYO6UXIWJJ4" localSheetId="10" hidden="1">#REF!</definedName>
    <definedName name="BExQ7541G92R52ECOIYO6UXIWJJ4" localSheetId="9" hidden="1">#REF!</definedName>
    <definedName name="BExQ7541G92R52ECOIYO6UXIWJJ4" localSheetId="8" hidden="1">#REF!</definedName>
    <definedName name="BExQ7541G92R52ECOIYO6UXIWJJ4" localSheetId="7" hidden="1">#REF!</definedName>
    <definedName name="BExQ7541G92R52ECOIYO6UXIWJJ4" localSheetId="6" hidden="1">#REF!</definedName>
    <definedName name="BExQ7541G92R52ECOIYO6UXIWJJ4" localSheetId="3" hidden="1">#REF!</definedName>
    <definedName name="BExQ7541G92R52ECOIYO6UXIWJJ4" localSheetId="1" hidden="1">#REF!</definedName>
    <definedName name="BExQ7541G92R52ECOIYO6UXIWJJ4" hidden="1">#REF!</definedName>
    <definedName name="BExQ783XTMM2A9I3UKCFWJH1PP2N" localSheetId="16" hidden="1">#REF!</definedName>
    <definedName name="BExQ783XTMM2A9I3UKCFWJH1PP2N" localSheetId="15" hidden="1">#REF!</definedName>
    <definedName name="BExQ783XTMM2A9I3UKCFWJH1PP2N" localSheetId="14" hidden="1">#REF!</definedName>
    <definedName name="BExQ783XTMM2A9I3UKCFWJH1PP2N" localSheetId="13" hidden="1">#REF!</definedName>
    <definedName name="BExQ783XTMM2A9I3UKCFWJH1PP2N" localSheetId="12" hidden="1">#REF!</definedName>
    <definedName name="BExQ783XTMM2A9I3UKCFWJH1PP2N" localSheetId="11" hidden="1">#REF!</definedName>
    <definedName name="BExQ783XTMM2A9I3UKCFWJH1PP2N" localSheetId="10" hidden="1">#REF!</definedName>
    <definedName name="BExQ783XTMM2A9I3UKCFWJH1PP2N" localSheetId="9" hidden="1">#REF!</definedName>
    <definedName name="BExQ783XTMM2A9I3UKCFWJH1PP2N" localSheetId="8" hidden="1">#REF!</definedName>
    <definedName name="BExQ783XTMM2A9I3UKCFWJH1PP2N" localSheetId="7" hidden="1">#REF!</definedName>
    <definedName name="BExQ783XTMM2A9I3UKCFWJH1PP2N" localSheetId="6" hidden="1">#REF!</definedName>
    <definedName name="BExQ783XTMM2A9I3UKCFWJH1PP2N" localSheetId="3" hidden="1">#REF!</definedName>
    <definedName name="BExQ783XTMM2A9I3UKCFWJH1PP2N" localSheetId="1" hidden="1">#REF!</definedName>
    <definedName name="BExQ783XTMM2A9I3UKCFWJH1PP2N" hidden="1">#REF!</definedName>
    <definedName name="BExQ79LX01ZPQB8EGD1ZHR2VK2H3" localSheetId="16" hidden="1">#REF!</definedName>
    <definedName name="BExQ79LX01ZPQB8EGD1ZHR2VK2H3" localSheetId="15" hidden="1">#REF!</definedName>
    <definedName name="BExQ79LX01ZPQB8EGD1ZHR2VK2H3" localSheetId="14" hidden="1">#REF!</definedName>
    <definedName name="BExQ79LX01ZPQB8EGD1ZHR2VK2H3" localSheetId="13" hidden="1">#REF!</definedName>
    <definedName name="BExQ79LX01ZPQB8EGD1ZHR2VK2H3" localSheetId="12" hidden="1">#REF!</definedName>
    <definedName name="BExQ79LX01ZPQB8EGD1ZHR2VK2H3" localSheetId="11" hidden="1">#REF!</definedName>
    <definedName name="BExQ79LX01ZPQB8EGD1ZHR2VK2H3" localSheetId="10" hidden="1">#REF!</definedName>
    <definedName name="BExQ79LX01ZPQB8EGD1ZHR2VK2H3" localSheetId="9" hidden="1">#REF!</definedName>
    <definedName name="BExQ79LX01ZPQB8EGD1ZHR2VK2H3" localSheetId="8" hidden="1">#REF!</definedName>
    <definedName name="BExQ79LX01ZPQB8EGD1ZHR2VK2H3" localSheetId="7" hidden="1">#REF!</definedName>
    <definedName name="BExQ79LX01ZPQB8EGD1ZHR2VK2H3" localSheetId="6" hidden="1">#REF!</definedName>
    <definedName name="BExQ79LX01ZPQB8EGD1ZHR2VK2H3" localSheetId="3" hidden="1">#REF!</definedName>
    <definedName name="BExQ79LX01ZPQB8EGD1ZHR2VK2H3" localSheetId="1" hidden="1">#REF!</definedName>
    <definedName name="BExQ79LX01ZPQB8EGD1ZHR2VK2H3" hidden="1">#REF!</definedName>
    <definedName name="BExQ7B3V9MGDK2OIJ61XXFBFLJFZ" localSheetId="16" hidden="1">#REF!</definedName>
    <definedName name="BExQ7B3V9MGDK2OIJ61XXFBFLJFZ" localSheetId="15" hidden="1">#REF!</definedName>
    <definedName name="BExQ7B3V9MGDK2OIJ61XXFBFLJFZ" localSheetId="14" hidden="1">#REF!</definedName>
    <definedName name="BExQ7B3V9MGDK2OIJ61XXFBFLJFZ" localSheetId="13" hidden="1">#REF!</definedName>
    <definedName name="BExQ7B3V9MGDK2OIJ61XXFBFLJFZ" localSheetId="12" hidden="1">#REF!</definedName>
    <definedName name="BExQ7B3V9MGDK2OIJ61XXFBFLJFZ" localSheetId="11" hidden="1">#REF!</definedName>
    <definedName name="BExQ7B3V9MGDK2OIJ61XXFBFLJFZ" localSheetId="10" hidden="1">#REF!</definedName>
    <definedName name="BExQ7B3V9MGDK2OIJ61XXFBFLJFZ" localSheetId="9" hidden="1">#REF!</definedName>
    <definedName name="BExQ7B3V9MGDK2OIJ61XXFBFLJFZ" localSheetId="8" hidden="1">#REF!</definedName>
    <definedName name="BExQ7B3V9MGDK2OIJ61XXFBFLJFZ" localSheetId="7" hidden="1">#REF!</definedName>
    <definedName name="BExQ7B3V9MGDK2OIJ61XXFBFLJFZ" localSheetId="6" hidden="1">#REF!</definedName>
    <definedName name="BExQ7B3V9MGDK2OIJ61XXFBFLJFZ" localSheetId="3" hidden="1">#REF!</definedName>
    <definedName name="BExQ7B3V9MGDK2OIJ61XXFBFLJFZ" localSheetId="1" hidden="1">#REF!</definedName>
    <definedName name="BExQ7B3V9MGDK2OIJ61XXFBFLJFZ" hidden="1">#REF!</definedName>
    <definedName name="BExQ7CB046NVPF9ZXDGA7OXOLSLX" localSheetId="16" hidden="1">#REF!</definedName>
    <definedName name="BExQ7CB046NVPF9ZXDGA7OXOLSLX" localSheetId="15" hidden="1">#REF!</definedName>
    <definedName name="BExQ7CB046NVPF9ZXDGA7OXOLSLX" localSheetId="14" hidden="1">#REF!</definedName>
    <definedName name="BExQ7CB046NVPF9ZXDGA7OXOLSLX" localSheetId="13" hidden="1">#REF!</definedName>
    <definedName name="BExQ7CB046NVPF9ZXDGA7OXOLSLX" localSheetId="12" hidden="1">#REF!</definedName>
    <definedName name="BExQ7CB046NVPF9ZXDGA7OXOLSLX" localSheetId="11" hidden="1">#REF!</definedName>
    <definedName name="BExQ7CB046NVPF9ZXDGA7OXOLSLX" localSheetId="10" hidden="1">#REF!</definedName>
    <definedName name="BExQ7CB046NVPF9ZXDGA7OXOLSLX" localSheetId="9" hidden="1">#REF!</definedName>
    <definedName name="BExQ7CB046NVPF9ZXDGA7OXOLSLX" localSheetId="8" hidden="1">#REF!</definedName>
    <definedName name="BExQ7CB046NVPF9ZXDGA7OXOLSLX" localSheetId="7" hidden="1">#REF!</definedName>
    <definedName name="BExQ7CB046NVPF9ZXDGA7OXOLSLX" localSheetId="6" hidden="1">#REF!</definedName>
    <definedName name="BExQ7CB046NVPF9ZXDGA7OXOLSLX" localSheetId="3" hidden="1">#REF!</definedName>
    <definedName name="BExQ7CB046NVPF9ZXDGA7OXOLSLX" localSheetId="1" hidden="1">#REF!</definedName>
    <definedName name="BExQ7CB046NVPF9ZXDGA7OXOLSLX" hidden="1">#REF!</definedName>
    <definedName name="BExQ7IWDCGGOO1HTJ97YGO1CK3R9" localSheetId="16" hidden="1">#REF!</definedName>
    <definedName name="BExQ7IWDCGGOO1HTJ97YGO1CK3R9" localSheetId="15" hidden="1">#REF!</definedName>
    <definedName name="BExQ7IWDCGGOO1HTJ97YGO1CK3R9" localSheetId="14" hidden="1">#REF!</definedName>
    <definedName name="BExQ7IWDCGGOO1HTJ97YGO1CK3R9" localSheetId="13" hidden="1">#REF!</definedName>
    <definedName name="BExQ7IWDCGGOO1HTJ97YGO1CK3R9" localSheetId="12" hidden="1">#REF!</definedName>
    <definedName name="BExQ7IWDCGGOO1HTJ97YGO1CK3R9" localSheetId="11" hidden="1">#REF!</definedName>
    <definedName name="BExQ7IWDCGGOO1HTJ97YGO1CK3R9" localSheetId="10" hidden="1">#REF!</definedName>
    <definedName name="BExQ7IWDCGGOO1HTJ97YGO1CK3R9" localSheetId="9" hidden="1">#REF!</definedName>
    <definedName name="BExQ7IWDCGGOO1HTJ97YGO1CK3R9" localSheetId="8" hidden="1">#REF!</definedName>
    <definedName name="BExQ7IWDCGGOO1HTJ97YGO1CK3R9" localSheetId="7" hidden="1">#REF!</definedName>
    <definedName name="BExQ7IWDCGGOO1HTJ97YGO1CK3R9" localSheetId="6" hidden="1">#REF!</definedName>
    <definedName name="BExQ7IWDCGGOO1HTJ97YGO1CK3R9" localSheetId="3" hidden="1">#REF!</definedName>
    <definedName name="BExQ7IWDCGGOO1HTJ97YGO1CK3R9" localSheetId="1" hidden="1">#REF!</definedName>
    <definedName name="BExQ7IWDCGGOO1HTJ97YGO1CK3R9" hidden="1">#REF!</definedName>
    <definedName name="BExQ7JNFIEGS2HKNBALH3Q2N5G7Z" localSheetId="16" hidden="1">#REF!</definedName>
    <definedName name="BExQ7JNFIEGS2HKNBALH3Q2N5G7Z" localSheetId="15" hidden="1">#REF!</definedName>
    <definedName name="BExQ7JNFIEGS2HKNBALH3Q2N5G7Z" localSheetId="14" hidden="1">#REF!</definedName>
    <definedName name="BExQ7JNFIEGS2HKNBALH3Q2N5G7Z" localSheetId="13" hidden="1">#REF!</definedName>
    <definedName name="BExQ7JNFIEGS2HKNBALH3Q2N5G7Z" localSheetId="12" hidden="1">#REF!</definedName>
    <definedName name="BExQ7JNFIEGS2HKNBALH3Q2N5G7Z" localSheetId="11" hidden="1">#REF!</definedName>
    <definedName name="BExQ7JNFIEGS2HKNBALH3Q2N5G7Z" localSheetId="10" hidden="1">#REF!</definedName>
    <definedName name="BExQ7JNFIEGS2HKNBALH3Q2N5G7Z" localSheetId="9" hidden="1">#REF!</definedName>
    <definedName name="BExQ7JNFIEGS2HKNBALH3Q2N5G7Z" localSheetId="8" hidden="1">#REF!</definedName>
    <definedName name="BExQ7JNFIEGS2HKNBALH3Q2N5G7Z" localSheetId="7" hidden="1">#REF!</definedName>
    <definedName name="BExQ7JNFIEGS2HKNBALH3Q2N5G7Z" localSheetId="6" hidden="1">#REF!</definedName>
    <definedName name="BExQ7JNFIEGS2HKNBALH3Q2N5G7Z" localSheetId="3" hidden="1">#REF!</definedName>
    <definedName name="BExQ7JNFIEGS2HKNBALH3Q2N5G7Z" localSheetId="1" hidden="1">#REF!</definedName>
    <definedName name="BExQ7JNFIEGS2HKNBALH3Q2N5G7Z" hidden="1">#REF!</definedName>
    <definedName name="BExQ7MY3U2Z1IZ71U5LJUD00VVB4" localSheetId="16" hidden="1">#REF!</definedName>
    <definedName name="BExQ7MY3U2Z1IZ71U5LJUD00VVB4" localSheetId="15" hidden="1">#REF!</definedName>
    <definedName name="BExQ7MY3U2Z1IZ71U5LJUD00VVB4" localSheetId="14" hidden="1">#REF!</definedName>
    <definedName name="BExQ7MY3U2Z1IZ71U5LJUD00VVB4" localSheetId="13" hidden="1">#REF!</definedName>
    <definedName name="BExQ7MY3U2Z1IZ71U5LJUD00VVB4" localSheetId="12" hidden="1">#REF!</definedName>
    <definedName name="BExQ7MY3U2Z1IZ71U5LJUD00VVB4" localSheetId="11" hidden="1">#REF!</definedName>
    <definedName name="BExQ7MY3U2Z1IZ71U5LJUD00VVB4" localSheetId="10" hidden="1">#REF!</definedName>
    <definedName name="BExQ7MY3U2Z1IZ71U5LJUD00VVB4" localSheetId="9" hidden="1">#REF!</definedName>
    <definedName name="BExQ7MY3U2Z1IZ71U5LJUD00VVB4" localSheetId="8" hidden="1">#REF!</definedName>
    <definedName name="BExQ7MY3U2Z1IZ71U5LJUD00VVB4" localSheetId="7" hidden="1">#REF!</definedName>
    <definedName name="BExQ7MY3U2Z1IZ71U5LJUD00VVB4" localSheetId="6" hidden="1">#REF!</definedName>
    <definedName name="BExQ7MY3U2Z1IZ71U5LJUD00VVB4" localSheetId="3" hidden="1">#REF!</definedName>
    <definedName name="BExQ7MY3U2Z1IZ71U5LJUD00VVB4" localSheetId="1" hidden="1">#REF!</definedName>
    <definedName name="BExQ7MY3U2Z1IZ71U5LJUD00VVB4" hidden="1">#REF!</definedName>
    <definedName name="BExQ7XL2Q1GVUFL1F9KK0K0EXMWG" localSheetId="16" hidden="1">#REF!</definedName>
    <definedName name="BExQ7XL2Q1GVUFL1F9KK0K0EXMWG" localSheetId="15" hidden="1">#REF!</definedName>
    <definedName name="BExQ7XL2Q1GVUFL1F9KK0K0EXMWG" localSheetId="14" hidden="1">#REF!</definedName>
    <definedName name="BExQ7XL2Q1GVUFL1F9KK0K0EXMWG" localSheetId="13" hidden="1">#REF!</definedName>
    <definedName name="BExQ7XL2Q1GVUFL1F9KK0K0EXMWG" localSheetId="12" hidden="1">#REF!</definedName>
    <definedName name="BExQ7XL2Q1GVUFL1F9KK0K0EXMWG" localSheetId="11" hidden="1">#REF!</definedName>
    <definedName name="BExQ7XL2Q1GVUFL1F9KK0K0EXMWG" localSheetId="10" hidden="1">#REF!</definedName>
    <definedName name="BExQ7XL2Q1GVUFL1F9KK0K0EXMWG" localSheetId="9" hidden="1">#REF!</definedName>
    <definedName name="BExQ7XL2Q1GVUFL1F9KK0K0EXMWG" localSheetId="8" hidden="1">#REF!</definedName>
    <definedName name="BExQ7XL2Q1GVUFL1F9KK0K0EXMWG" localSheetId="7" hidden="1">#REF!</definedName>
    <definedName name="BExQ7XL2Q1GVUFL1F9KK0K0EXMWG" localSheetId="6" hidden="1">#REF!</definedName>
    <definedName name="BExQ7XL2Q1GVUFL1F9KK0K0EXMWG" localSheetId="3" hidden="1">#REF!</definedName>
    <definedName name="BExQ7XL2Q1GVUFL1F9KK0K0EXMWG" localSheetId="1" hidden="1">#REF!</definedName>
    <definedName name="BExQ7XL2Q1GVUFL1F9KK0K0EXMWG" hidden="1">#REF!</definedName>
    <definedName name="BExQ8469L3ZRZ3KYZPYMSJIDL7Y5" localSheetId="16" hidden="1">#REF!</definedName>
    <definedName name="BExQ8469L3ZRZ3KYZPYMSJIDL7Y5" localSheetId="15" hidden="1">#REF!</definedName>
    <definedName name="BExQ8469L3ZRZ3KYZPYMSJIDL7Y5" localSheetId="14" hidden="1">#REF!</definedName>
    <definedName name="BExQ8469L3ZRZ3KYZPYMSJIDL7Y5" localSheetId="13" hidden="1">#REF!</definedName>
    <definedName name="BExQ8469L3ZRZ3KYZPYMSJIDL7Y5" localSheetId="12" hidden="1">#REF!</definedName>
    <definedName name="BExQ8469L3ZRZ3KYZPYMSJIDL7Y5" localSheetId="11" hidden="1">#REF!</definedName>
    <definedName name="BExQ8469L3ZRZ3KYZPYMSJIDL7Y5" localSheetId="10" hidden="1">#REF!</definedName>
    <definedName name="BExQ8469L3ZRZ3KYZPYMSJIDL7Y5" localSheetId="9" hidden="1">#REF!</definedName>
    <definedName name="BExQ8469L3ZRZ3KYZPYMSJIDL7Y5" localSheetId="8" hidden="1">#REF!</definedName>
    <definedName name="BExQ8469L3ZRZ3KYZPYMSJIDL7Y5" localSheetId="7" hidden="1">#REF!</definedName>
    <definedName name="BExQ8469L3ZRZ3KYZPYMSJIDL7Y5" localSheetId="6" hidden="1">#REF!</definedName>
    <definedName name="BExQ8469L3ZRZ3KYZPYMSJIDL7Y5" localSheetId="3" hidden="1">#REF!</definedName>
    <definedName name="BExQ8469L3ZRZ3KYZPYMSJIDL7Y5" localSheetId="1" hidden="1">#REF!</definedName>
    <definedName name="BExQ8469L3ZRZ3KYZPYMSJIDL7Y5" hidden="1">#REF!</definedName>
    <definedName name="BExQ84MJB94HL3BWRN50M4NCB6Z0" localSheetId="16" hidden="1">#REF!</definedName>
    <definedName name="BExQ84MJB94HL3BWRN50M4NCB6Z0" localSheetId="15" hidden="1">#REF!</definedName>
    <definedName name="BExQ84MJB94HL3BWRN50M4NCB6Z0" localSheetId="14" hidden="1">#REF!</definedName>
    <definedName name="BExQ84MJB94HL3BWRN50M4NCB6Z0" localSheetId="13" hidden="1">#REF!</definedName>
    <definedName name="BExQ84MJB94HL3BWRN50M4NCB6Z0" localSheetId="12" hidden="1">#REF!</definedName>
    <definedName name="BExQ84MJB94HL3BWRN50M4NCB6Z0" localSheetId="11" hidden="1">#REF!</definedName>
    <definedName name="BExQ84MJB94HL3BWRN50M4NCB6Z0" localSheetId="10" hidden="1">#REF!</definedName>
    <definedName name="BExQ84MJB94HL3BWRN50M4NCB6Z0" localSheetId="9" hidden="1">#REF!</definedName>
    <definedName name="BExQ84MJB94HL3BWRN50M4NCB6Z0" localSheetId="8" hidden="1">#REF!</definedName>
    <definedName name="BExQ84MJB94HL3BWRN50M4NCB6Z0" localSheetId="7" hidden="1">#REF!</definedName>
    <definedName name="BExQ84MJB94HL3BWRN50M4NCB6Z0" localSheetId="6" hidden="1">#REF!</definedName>
    <definedName name="BExQ84MJB94HL3BWRN50M4NCB6Z0" localSheetId="3" hidden="1">#REF!</definedName>
    <definedName name="BExQ84MJB94HL3BWRN50M4NCB6Z0" localSheetId="1" hidden="1">#REF!</definedName>
    <definedName name="BExQ84MJB94HL3BWRN50M4NCB6Z0" hidden="1">#REF!</definedName>
    <definedName name="BExQ8583ZE00NW7T9OF11OT9IA14" localSheetId="16" hidden="1">#REF!</definedName>
    <definedName name="BExQ8583ZE00NW7T9OF11OT9IA14" localSheetId="15" hidden="1">#REF!</definedName>
    <definedName name="BExQ8583ZE00NW7T9OF11OT9IA14" localSheetId="14" hidden="1">#REF!</definedName>
    <definedName name="BExQ8583ZE00NW7T9OF11OT9IA14" localSheetId="13" hidden="1">#REF!</definedName>
    <definedName name="BExQ8583ZE00NW7T9OF11OT9IA14" localSheetId="12" hidden="1">#REF!</definedName>
    <definedName name="BExQ8583ZE00NW7T9OF11OT9IA14" localSheetId="11" hidden="1">#REF!</definedName>
    <definedName name="BExQ8583ZE00NW7T9OF11OT9IA14" localSheetId="10" hidden="1">#REF!</definedName>
    <definedName name="BExQ8583ZE00NW7T9OF11OT9IA14" localSheetId="9" hidden="1">#REF!</definedName>
    <definedName name="BExQ8583ZE00NW7T9OF11OT9IA14" localSheetId="8" hidden="1">#REF!</definedName>
    <definedName name="BExQ8583ZE00NW7T9OF11OT9IA14" localSheetId="7" hidden="1">#REF!</definedName>
    <definedName name="BExQ8583ZE00NW7T9OF11OT9IA14" localSheetId="6" hidden="1">#REF!</definedName>
    <definedName name="BExQ8583ZE00NW7T9OF11OT9IA14" localSheetId="3" hidden="1">#REF!</definedName>
    <definedName name="BExQ8583ZE00NW7T9OF11OT9IA14" localSheetId="1" hidden="1">#REF!</definedName>
    <definedName name="BExQ8583ZE00NW7T9OF11OT9IA14" hidden="1">#REF!</definedName>
    <definedName name="BExQ8A0RPE3IMIFIZLUE7KD2N21W" localSheetId="16" hidden="1">#REF!</definedName>
    <definedName name="BExQ8A0RPE3IMIFIZLUE7KD2N21W" localSheetId="15" hidden="1">#REF!</definedName>
    <definedName name="BExQ8A0RPE3IMIFIZLUE7KD2N21W" localSheetId="14" hidden="1">#REF!</definedName>
    <definedName name="BExQ8A0RPE3IMIFIZLUE7KD2N21W" localSheetId="13" hidden="1">#REF!</definedName>
    <definedName name="BExQ8A0RPE3IMIFIZLUE7KD2N21W" localSheetId="12" hidden="1">#REF!</definedName>
    <definedName name="BExQ8A0RPE3IMIFIZLUE7KD2N21W" localSheetId="11" hidden="1">#REF!</definedName>
    <definedName name="BExQ8A0RPE3IMIFIZLUE7KD2N21W" localSheetId="10" hidden="1">#REF!</definedName>
    <definedName name="BExQ8A0RPE3IMIFIZLUE7KD2N21W" localSheetId="9" hidden="1">#REF!</definedName>
    <definedName name="BExQ8A0RPE3IMIFIZLUE7KD2N21W" localSheetId="8" hidden="1">#REF!</definedName>
    <definedName name="BExQ8A0RPE3IMIFIZLUE7KD2N21W" localSheetId="7" hidden="1">#REF!</definedName>
    <definedName name="BExQ8A0RPE3IMIFIZLUE7KD2N21W" localSheetId="6" hidden="1">#REF!</definedName>
    <definedName name="BExQ8A0RPE3IMIFIZLUE7KD2N21W" localSheetId="3" hidden="1">#REF!</definedName>
    <definedName name="BExQ8A0RPE3IMIFIZLUE7KD2N21W" localSheetId="1" hidden="1">#REF!</definedName>
    <definedName name="BExQ8A0RPE3IMIFIZLUE7KD2N21W" hidden="1">#REF!</definedName>
    <definedName name="BExQ8ABK6H1ADV2R2OYT8NFFYG2N" localSheetId="16" hidden="1">#REF!</definedName>
    <definedName name="BExQ8ABK6H1ADV2R2OYT8NFFYG2N" localSheetId="15" hidden="1">#REF!</definedName>
    <definedName name="BExQ8ABK6H1ADV2R2OYT8NFFYG2N" localSheetId="14" hidden="1">#REF!</definedName>
    <definedName name="BExQ8ABK6H1ADV2R2OYT8NFFYG2N" localSheetId="13" hidden="1">#REF!</definedName>
    <definedName name="BExQ8ABK6H1ADV2R2OYT8NFFYG2N" localSheetId="12" hidden="1">#REF!</definedName>
    <definedName name="BExQ8ABK6H1ADV2R2OYT8NFFYG2N" localSheetId="11" hidden="1">#REF!</definedName>
    <definedName name="BExQ8ABK6H1ADV2R2OYT8NFFYG2N" localSheetId="10" hidden="1">#REF!</definedName>
    <definedName name="BExQ8ABK6H1ADV2R2OYT8NFFYG2N" localSheetId="9" hidden="1">#REF!</definedName>
    <definedName name="BExQ8ABK6H1ADV2R2OYT8NFFYG2N" localSheetId="8" hidden="1">#REF!</definedName>
    <definedName name="BExQ8ABK6H1ADV2R2OYT8NFFYG2N" localSheetId="7" hidden="1">#REF!</definedName>
    <definedName name="BExQ8ABK6H1ADV2R2OYT8NFFYG2N" localSheetId="6" hidden="1">#REF!</definedName>
    <definedName name="BExQ8ABK6H1ADV2R2OYT8NFFYG2N" localSheetId="3" hidden="1">#REF!</definedName>
    <definedName name="BExQ8ABK6H1ADV2R2OYT8NFFYG2N" localSheetId="1" hidden="1">#REF!</definedName>
    <definedName name="BExQ8ABK6H1ADV2R2OYT8NFFYG2N" hidden="1">#REF!</definedName>
    <definedName name="BExQ8DM90XJ6GCJIK9LC5O82I2TJ" localSheetId="16" hidden="1">#REF!</definedName>
    <definedName name="BExQ8DM90XJ6GCJIK9LC5O82I2TJ" localSheetId="15" hidden="1">#REF!</definedName>
    <definedName name="BExQ8DM90XJ6GCJIK9LC5O82I2TJ" localSheetId="14" hidden="1">#REF!</definedName>
    <definedName name="BExQ8DM90XJ6GCJIK9LC5O82I2TJ" localSheetId="13" hidden="1">#REF!</definedName>
    <definedName name="BExQ8DM90XJ6GCJIK9LC5O82I2TJ" localSheetId="12" hidden="1">#REF!</definedName>
    <definedName name="BExQ8DM90XJ6GCJIK9LC5O82I2TJ" localSheetId="11" hidden="1">#REF!</definedName>
    <definedName name="BExQ8DM90XJ6GCJIK9LC5O82I2TJ" localSheetId="10" hidden="1">#REF!</definedName>
    <definedName name="BExQ8DM90XJ6GCJIK9LC5O82I2TJ" localSheetId="9" hidden="1">#REF!</definedName>
    <definedName name="BExQ8DM90XJ6GCJIK9LC5O82I2TJ" localSheetId="8" hidden="1">#REF!</definedName>
    <definedName name="BExQ8DM90XJ6GCJIK9LC5O82I2TJ" localSheetId="7" hidden="1">#REF!</definedName>
    <definedName name="BExQ8DM90XJ6GCJIK9LC5O82I2TJ" localSheetId="6" hidden="1">#REF!</definedName>
    <definedName name="BExQ8DM90XJ6GCJIK9LC5O82I2TJ" localSheetId="3" hidden="1">#REF!</definedName>
    <definedName name="BExQ8DM90XJ6GCJIK9LC5O82I2TJ" localSheetId="1" hidden="1">#REF!</definedName>
    <definedName name="BExQ8DM90XJ6GCJIK9LC5O82I2TJ" hidden="1">#REF!</definedName>
    <definedName name="BExQ8G0K46ZORA0QVQTDI7Z8LXGF" localSheetId="16" hidden="1">#REF!</definedName>
    <definedName name="BExQ8G0K46ZORA0QVQTDI7Z8LXGF" localSheetId="15" hidden="1">#REF!</definedName>
    <definedName name="BExQ8G0K46ZORA0QVQTDI7Z8LXGF" localSheetId="14" hidden="1">#REF!</definedName>
    <definedName name="BExQ8G0K46ZORA0QVQTDI7Z8LXGF" localSheetId="13" hidden="1">#REF!</definedName>
    <definedName name="BExQ8G0K46ZORA0QVQTDI7Z8LXGF" localSheetId="12" hidden="1">#REF!</definedName>
    <definedName name="BExQ8G0K46ZORA0QVQTDI7Z8LXGF" localSheetId="11" hidden="1">#REF!</definedName>
    <definedName name="BExQ8G0K46ZORA0QVQTDI7Z8LXGF" localSheetId="10" hidden="1">#REF!</definedName>
    <definedName name="BExQ8G0K46ZORA0QVQTDI7Z8LXGF" localSheetId="9" hidden="1">#REF!</definedName>
    <definedName name="BExQ8G0K46ZORA0QVQTDI7Z8LXGF" localSheetId="8" hidden="1">#REF!</definedName>
    <definedName name="BExQ8G0K46ZORA0QVQTDI7Z8LXGF" localSheetId="7" hidden="1">#REF!</definedName>
    <definedName name="BExQ8G0K46ZORA0QVQTDI7Z8LXGF" localSheetId="6" hidden="1">#REF!</definedName>
    <definedName name="BExQ8G0K46ZORA0QVQTDI7Z8LXGF" localSheetId="3" hidden="1">#REF!</definedName>
    <definedName name="BExQ8G0K46ZORA0QVQTDI7Z8LXGF" localSheetId="1" hidden="1">#REF!</definedName>
    <definedName name="BExQ8G0K46ZORA0QVQTDI7Z8LXGF" hidden="1">#REF!</definedName>
    <definedName name="BExQ8O3WEU8HNTTGKTW5T0QSKCLP" localSheetId="16" hidden="1">#REF!</definedName>
    <definedName name="BExQ8O3WEU8HNTTGKTW5T0QSKCLP" localSheetId="15" hidden="1">#REF!</definedName>
    <definedName name="BExQ8O3WEU8HNTTGKTW5T0QSKCLP" localSheetId="14" hidden="1">#REF!</definedName>
    <definedName name="BExQ8O3WEU8HNTTGKTW5T0QSKCLP" localSheetId="13" hidden="1">#REF!</definedName>
    <definedName name="BExQ8O3WEU8HNTTGKTW5T0QSKCLP" localSheetId="12" hidden="1">#REF!</definedName>
    <definedName name="BExQ8O3WEU8HNTTGKTW5T0QSKCLP" localSheetId="11" hidden="1">#REF!</definedName>
    <definedName name="BExQ8O3WEU8HNTTGKTW5T0QSKCLP" localSheetId="10" hidden="1">#REF!</definedName>
    <definedName name="BExQ8O3WEU8HNTTGKTW5T0QSKCLP" localSheetId="9" hidden="1">#REF!</definedName>
    <definedName name="BExQ8O3WEU8HNTTGKTW5T0QSKCLP" localSheetId="8" hidden="1">#REF!</definedName>
    <definedName name="BExQ8O3WEU8HNTTGKTW5T0QSKCLP" localSheetId="7" hidden="1">#REF!</definedName>
    <definedName name="BExQ8O3WEU8HNTTGKTW5T0QSKCLP" localSheetId="6" hidden="1">#REF!</definedName>
    <definedName name="BExQ8O3WEU8HNTTGKTW5T0QSKCLP" localSheetId="3" hidden="1">#REF!</definedName>
    <definedName name="BExQ8O3WEU8HNTTGKTW5T0QSKCLP" localSheetId="1" hidden="1">#REF!</definedName>
    <definedName name="BExQ8O3WEU8HNTTGKTW5T0QSKCLP" hidden="1">#REF!</definedName>
    <definedName name="BExQ8ZCEDBOBJA3D9LDP5TU2WYGR" localSheetId="16" hidden="1">#REF!</definedName>
    <definedName name="BExQ8ZCEDBOBJA3D9LDP5TU2WYGR" localSheetId="15" hidden="1">#REF!</definedName>
    <definedName name="BExQ8ZCEDBOBJA3D9LDP5TU2WYGR" localSheetId="14" hidden="1">#REF!</definedName>
    <definedName name="BExQ8ZCEDBOBJA3D9LDP5TU2WYGR" localSheetId="13" hidden="1">#REF!</definedName>
    <definedName name="BExQ8ZCEDBOBJA3D9LDP5TU2WYGR" localSheetId="12" hidden="1">#REF!</definedName>
    <definedName name="BExQ8ZCEDBOBJA3D9LDP5TU2WYGR" localSheetId="11" hidden="1">#REF!</definedName>
    <definedName name="BExQ8ZCEDBOBJA3D9LDP5TU2WYGR" localSheetId="10" hidden="1">#REF!</definedName>
    <definedName name="BExQ8ZCEDBOBJA3D9LDP5TU2WYGR" localSheetId="9" hidden="1">#REF!</definedName>
    <definedName name="BExQ8ZCEDBOBJA3D9LDP5TU2WYGR" localSheetId="8" hidden="1">#REF!</definedName>
    <definedName name="BExQ8ZCEDBOBJA3D9LDP5TU2WYGR" localSheetId="7" hidden="1">#REF!</definedName>
    <definedName name="BExQ8ZCEDBOBJA3D9LDP5TU2WYGR" localSheetId="6" hidden="1">#REF!</definedName>
    <definedName name="BExQ8ZCEDBOBJA3D9LDP5TU2WYGR" localSheetId="3" hidden="1">#REF!</definedName>
    <definedName name="BExQ8ZCEDBOBJA3D9LDP5TU2WYGR" localSheetId="1" hidden="1">#REF!</definedName>
    <definedName name="BExQ8ZCEDBOBJA3D9LDP5TU2WYGR" hidden="1">#REF!</definedName>
    <definedName name="BExQ94LAW6MAQBWY25WTBFV5PPZJ" localSheetId="16" hidden="1">#REF!</definedName>
    <definedName name="BExQ94LAW6MAQBWY25WTBFV5PPZJ" localSheetId="15" hidden="1">#REF!</definedName>
    <definedName name="BExQ94LAW6MAQBWY25WTBFV5PPZJ" localSheetId="14" hidden="1">#REF!</definedName>
    <definedName name="BExQ94LAW6MAQBWY25WTBFV5PPZJ" localSheetId="13" hidden="1">#REF!</definedName>
    <definedName name="BExQ94LAW6MAQBWY25WTBFV5PPZJ" localSheetId="12" hidden="1">#REF!</definedName>
    <definedName name="BExQ94LAW6MAQBWY25WTBFV5PPZJ" localSheetId="11" hidden="1">#REF!</definedName>
    <definedName name="BExQ94LAW6MAQBWY25WTBFV5PPZJ" localSheetId="10" hidden="1">#REF!</definedName>
    <definedName name="BExQ94LAW6MAQBWY25WTBFV5PPZJ" localSheetId="9" hidden="1">#REF!</definedName>
    <definedName name="BExQ94LAW6MAQBWY25WTBFV5PPZJ" localSheetId="8" hidden="1">#REF!</definedName>
    <definedName name="BExQ94LAW6MAQBWY25WTBFV5PPZJ" localSheetId="7" hidden="1">#REF!</definedName>
    <definedName name="BExQ94LAW6MAQBWY25WTBFV5PPZJ" localSheetId="6" hidden="1">#REF!</definedName>
    <definedName name="BExQ94LAW6MAQBWY25WTBFV5PPZJ" localSheetId="3" hidden="1">#REF!</definedName>
    <definedName name="BExQ94LAW6MAQBWY25WTBFV5PPZJ" localSheetId="1" hidden="1">#REF!</definedName>
    <definedName name="BExQ94LAW6MAQBWY25WTBFV5PPZJ" hidden="1">#REF!</definedName>
    <definedName name="BExQ968K8V66L55PCVI3B4VR4FW6" localSheetId="16" hidden="1">#REF!</definedName>
    <definedName name="BExQ968K8V66L55PCVI3B4VR4FW6" localSheetId="15" hidden="1">#REF!</definedName>
    <definedName name="BExQ968K8V66L55PCVI3B4VR4FW6" localSheetId="14" hidden="1">#REF!</definedName>
    <definedName name="BExQ968K8V66L55PCVI3B4VR4FW6" localSheetId="13" hidden="1">#REF!</definedName>
    <definedName name="BExQ968K8V66L55PCVI3B4VR4FW6" localSheetId="12" hidden="1">#REF!</definedName>
    <definedName name="BExQ968K8V66L55PCVI3B4VR4FW6" localSheetId="11" hidden="1">#REF!</definedName>
    <definedName name="BExQ968K8V66L55PCVI3B4VR4FW6" localSheetId="10" hidden="1">#REF!</definedName>
    <definedName name="BExQ968K8V66L55PCVI3B4VR4FW6" localSheetId="9" hidden="1">#REF!</definedName>
    <definedName name="BExQ968K8V66L55PCVI3B4VR4FW6" localSheetId="8" hidden="1">#REF!</definedName>
    <definedName name="BExQ968K8V66L55PCVI3B4VR4FW6" localSheetId="7" hidden="1">#REF!</definedName>
    <definedName name="BExQ968K8V66L55PCVI3B4VR4FW6" localSheetId="6" hidden="1">#REF!</definedName>
    <definedName name="BExQ968K8V66L55PCVI3B4VR4FW6" localSheetId="3" hidden="1">#REF!</definedName>
    <definedName name="BExQ968K8V66L55PCVI3B4VR4FW6" localSheetId="1" hidden="1">#REF!</definedName>
    <definedName name="BExQ968K8V66L55PCVI3B4VR4FW6" hidden="1">#REF!</definedName>
    <definedName name="BExQ97QIPOSSRK978N8P234Y1XA4" localSheetId="16" hidden="1">#REF!</definedName>
    <definedName name="BExQ97QIPOSSRK978N8P234Y1XA4" localSheetId="15" hidden="1">#REF!</definedName>
    <definedName name="BExQ97QIPOSSRK978N8P234Y1XA4" localSheetId="14" hidden="1">#REF!</definedName>
    <definedName name="BExQ97QIPOSSRK978N8P234Y1XA4" localSheetId="13" hidden="1">#REF!</definedName>
    <definedName name="BExQ97QIPOSSRK978N8P234Y1XA4" localSheetId="12" hidden="1">#REF!</definedName>
    <definedName name="BExQ97QIPOSSRK978N8P234Y1XA4" localSheetId="11" hidden="1">#REF!</definedName>
    <definedName name="BExQ97QIPOSSRK978N8P234Y1XA4" localSheetId="10" hidden="1">#REF!</definedName>
    <definedName name="BExQ97QIPOSSRK978N8P234Y1XA4" localSheetId="9" hidden="1">#REF!</definedName>
    <definedName name="BExQ97QIPOSSRK978N8P234Y1XA4" localSheetId="8" hidden="1">#REF!</definedName>
    <definedName name="BExQ97QIPOSSRK978N8P234Y1XA4" localSheetId="7" hidden="1">#REF!</definedName>
    <definedName name="BExQ97QIPOSSRK978N8P234Y1XA4" localSheetId="6" hidden="1">#REF!</definedName>
    <definedName name="BExQ97QIPOSSRK978N8P234Y1XA4" localSheetId="3" hidden="1">#REF!</definedName>
    <definedName name="BExQ97QIPOSSRK978N8P234Y1XA4" localSheetId="1" hidden="1">#REF!</definedName>
    <definedName name="BExQ97QIPOSSRK978N8P234Y1XA4" hidden="1">#REF!</definedName>
    <definedName name="BExQ9DFHXLBKBS9DWH05G83SL12Z" localSheetId="16" hidden="1">#REF!</definedName>
    <definedName name="BExQ9DFHXLBKBS9DWH05G83SL12Z" localSheetId="15" hidden="1">#REF!</definedName>
    <definedName name="BExQ9DFHXLBKBS9DWH05G83SL12Z" localSheetId="14" hidden="1">#REF!</definedName>
    <definedName name="BExQ9DFHXLBKBS9DWH05G83SL12Z" localSheetId="13" hidden="1">#REF!</definedName>
    <definedName name="BExQ9DFHXLBKBS9DWH05G83SL12Z" localSheetId="12" hidden="1">#REF!</definedName>
    <definedName name="BExQ9DFHXLBKBS9DWH05G83SL12Z" localSheetId="11" hidden="1">#REF!</definedName>
    <definedName name="BExQ9DFHXLBKBS9DWH05G83SL12Z" localSheetId="10" hidden="1">#REF!</definedName>
    <definedName name="BExQ9DFHXLBKBS9DWH05G83SL12Z" localSheetId="9" hidden="1">#REF!</definedName>
    <definedName name="BExQ9DFHXLBKBS9DWH05G83SL12Z" localSheetId="8" hidden="1">#REF!</definedName>
    <definedName name="BExQ9DFHXLBKBS9DWH05G83SL12Z" localSheetId="7" hidden="1">#REF!</definedName>
    <definedName name="BExQ9DFHXLBKBS9DWH05G83SL12Z" localSheetId="6" hidden="1">#REF!</definedName>
    <definedName name="BExQ9DFHXLBKBS9DWH05G83SL12Z" localSheetId="3" hidden="1">#REF!</definedName>
    <definedName name="BExQ9DFHXLBKBS9DWH05G83SL12Z" localSheetId="1" hidden="1">#REF!</definedName>
    <definedName name="BExQ9DFHXLBKBS9DWH05G83SL12Z" hidden="1">#REF!</definedName>
    <definedName name="BExQ9E6FBAXTHGF3RXANFIA77GXP" localSheetId="16" hidden="1">#REF!</definedName>
    <definedName name="BExQ9E6FBAXTHGF3RXANFIA77GXP" localSheetId="15" hidden="1">#REF!</definedName>
    <definedName name="BExQ9E6FBAXTHGF3RXANFIA77GXP" localSheetId="14" hidden="1">#REF!</definedName>
    <definedName name="BExQ9E6FBAXTHGF3RXANFIA77GXP" localSheetId="13" hidden="1">#REF!</definedName>
    <definedName name="BExQ9E6FBAXTHGF3RXANFIA77GXP" localSheetId="12" hidden="1">#REF!</definedName>
    <definedName name="BExQ9E6FBAXTHGF3RXANFIA77GXP" localSheetId="11" hidden="1">#REF!</definedName>
    <definedName name="BExQ9E6FBAXTHGF3RXANFIA77GXP" localSheetId="10" hidden="1">#REF!</definedName>
    <definedName name="BExQ9E6FBAXTHGF3RXANFIA77GXP" localSheetId="9" hidden="1">#REF!</definedName>
    <definedName name="BExQ9E6FBAXTHGF3RXANFIA77GXP" localSheetId="8" hidden="1">#REF!</definedName>
    <definedName name="BExQ9E6FBAXTHGF3RXANFIA77GXP" localSheetId="7" hidden="1">#REF!</definedName>
    <definedName name="BExQ9E6FBAXTHGF3RXANFIA77GXP" localSheetId="6" hidden="1">#REF!</definedName>
    <definedName name="BExQ9E6FBAXTHGF3RXANFIA77GXP" localSheetId="3" hidden="1">#REF!</definedName>
    <definedName name="BExQ9E6FBAXTHGF3RXANFIA77GXP" localSheetId="1" hidden="1">#REF!</definedName>
    <definedName name="BExQ9E6FBAXTHGF3RXANFIA77GXP" hidden="1">#REF!</definedName>
    <definedName name="BExQ9J4ID0TGFFFJSQ9PFAMXOYZ1" localSheetId="16" hidden="1">#REF!</definedName>
    <definedName name="BExQ9J4ID0TGFFFJSQ9PFAMXOYZ1" localSheetId="15" hidden="1">#REF!</definedName>
    <definedName name="BExQ9J4ID0TGFFFJSQ9PFAMXOYZ1" localSheetId="14" hidden="1">#REF!</definedName>
    <definedName name="BExQ9J4ID0TGFFFJSQ9PFAMXOYZ1" localSheetId="13" hidden="1">#REF!</definedName>
    <definedName name="BExQ9J4ID0TGFFFJSQ9PFAMXOYZ1" localSheetId="12" hidden="1">#REF!</definedName>
    <definedName name="BExQ9J4ID0TGFFFJSQ9PFAMXOYZ1" localSheetId="11" hidden="1">#REF!</definedName>
    <definedName name="BExQ9J4ID0TGFFFJSQ9PFAMXOYZ1" localSheetId="10" hidden="1">#REF!</definedName>
    <definedName name="BExQ9J4ID0TGFFFJSQ9PFAMXOYZ1" localSheetId="9" hidden="1">#REF!</definedName>
    <definedName name="BExQ9J4ID0TGFFFJSQ9PFAMXOYZ1" localSheetId="8" hidden="1">#REF!</definedName>
    <definedName name="BExQ9J4ID0TGFFFJSQ9PFAMXOYZ1" localSheetId="7" hidden="1">#REF!</definedName>
    <definedName name="BExQ9J4ID0TGFFFJSQ9PFAMXOYZ1" localSheetId="6" hidden="1">#REF!</definedName>
    <definedName name="BExQ9J4ID0TGFFFJSQ9PFAMXOYZ1" localSheetId="3" hidden="1">#REF!</definedName>
    <definedName name="BExQ9J4ID0TGFFFJSQ9PFAMXOYZ1" localSheetId="1" hidden="1">#REF!</definedName>
    <definedName name="BExQ9J4ID0TGFFFJSQ9PFAMXOYZ1" hidden="1">#REF!</definedName>
    <definedName name="BExQ9KX9734KIAK7IMRLHCPYDHO2" localSheetId="16" hidden="1">#REF!</definedName>
    <definedName name="BExQ9KX9734KIAK7IMRLHCPYDHO2" localSheetId="15" hidden="1">#REF!</definedName>
    <definedName name="BExQ9KX9734KIAK7IMRLHCPYDHO2" localSheetId="14" hidden="1">#REF!</definedName>
    <definedName name="BExQ9KX9734KIAK7IMRLHCPYDHO2" localSheetId="13" hidden="1">#REF!</definedName>
    <definedName name="BExQ9KX9734KIAK7IMRLHCPYDHO2" localSheetId="12" hidden="1">#REF!</definedName>
    <definedName name="BExQ9KX9734KIAK7IMRLHCPYDHO2" localSheetId="11" hidden="1">#REF!</definedName>
    <definedName name="BExQ9KX9734KIAK7IMRLHCPYDHO2" localSheetId="10" hidden="1">#REF!</definedName>
    <definedName name="BExQ9KX9734KIAK7IMRLHCPYDHO2" localSheetId="9" hidden="1">#REF!</definedName>
    <definedName name="BExQ9KX9734KIAK7IMRLHCPYDHO2" localSheetId="8" hidden="1">#REF!</definedName>
    <definedName name="BExQ9KX9734KIAK7IMRLHCPYDHO2" localSheetId="7" hidden="1">#REF!</definedName>
    <definedName name="BExQ9KX9734KIAK7IMRLHCPYDHO2" localSheetId="6" hidden="1">#REF!</definedName>
    <definedName name="BExQ9KX9734KIAK7IMRLHCPYDHO2" localSheetId="3" hidden="1">#REF!</definedName>
    <definedName name="BExQ9KX9734KIAK7IMRLHCPYDHO2" localSheetId="1" hidden="1">#REF!</definedName>
    <definedName name="BExQ9KX9734KIAK7IMRLHCPYDHO2" hidden="1">#REF!</definedName>
    <definedName name="BExQ9L81FF4I7816VTPFBDWVU4CW" localSheetId="16" hidden="1">#REF!</definedName>
    <definedName name="BExQ9L81FF4I7816VTPFBDWVU4CW" localSheetId="15" hidden="1">#REF!</definedName>
    <definedName name="BExQ9L81FF4I7816VTPFBDWVU4CW" localSheetId="14" hidden="1">#REF!</definedName>
    <definedName name="BExQ9L81FF4I7816VTPFBDWVU4CW" localSheetId="13" hidden="1">#REF!</definedName>
    <definedName name="BExQ9L81FF4I7816VTPFBDWVU4CW" localSheetId="12" hidden="1">#REF!</definedName>
    <definedName name="BExQ9L81FF4I7816VTPFBDWVU4CW" localSheetId="11" hidden="1">#REF!</definedName>
    <definedName name="BExQ9L81FF4I7816VTPFBDWVU4CW" localSheetId="10" hidden="1">#REF!</definedName>
    <definedName name="BExQ9L81FF4I7816VTPFBDWVU4CW" localSheetId="9" hidden="1">#REF!</definedName>
    <definedName name="BExQ9L81FF4I7816VTPFBDWVU4CW" localSheetId="8" hidden="1">#REF!</definedName>
    <definedName name="BExQ9L81FF4I7816VTPFBDWVU4CW" localSheetId="7" hidden="1">#REF!</definedName>
    <definedName name="BExQ9L81FF4I7816VTPFBDWVU4CW" localSheetId="6" hidden="1">#REF!</definedName>
    <definedName name="BExQ9L81FF4I7816VTPFBDWVU4CW" localSheetId="3" hidden="1">#REF!</definedName>
    <definedName name="BExQ9L81FF4I7816VTPFBDWVU4CW" localSheetId="1" hidden="1">#REF!</definedName>
    <definedName name="BExQ9L81FF4I7816VTPFBDWVU4CW" hidden="1">#REF!</definedName>
    <definedName name="BExQ9M4E2ACZOWWWP1JJIQO8AHUM" localSheetId="16" hidden="1">#REF!</definedName>
    <definedName name="BExQ9M4E2ACZOWWWP1JJIQO8AHUM" localSheetId="15" hidden="1">#REF!</definedName>
    <definedName name="BExQ9M4E2ACZOWWWP1JJIQO8AHUM" localSheetId="14" hidden="1">#REF!</definedName>
    <definedName name="BExQ9M4E2ACZOWWWP1JJIQO8AHUM" localSheetId="13" hidden="1">#REF!</definedName>
    <definedName name="BExQ9M4E2ACZOWWWP1JJIQO8AHUM" localSheetId="12" hidden="1">#REF!</definedName>
    <definedName name="BExQ9M4E2ACZOWWWP1JJIQO8AHUM" localSheetId="11" hidden="1">#REF!</definedName>
    <definedName name="BExQ9M4E2ACZOWWWP1JJIQO8AHUM" localSheetId="10" hidden="1">#REF!</definedName>
    <definedName name="BExQ9M4E2ACZOWWWP1JJIQO8AHUM" localSheetId="9" hidden="1">#REF!</definedName>
    <definedName name="BExQ9M4E2ACZOWWWP1JJIQO8AHUM" localSheetId="8" hidden="1">#REF!</definedName>
    <definedName name="BExQ9M4E2ACZOWWWP1JJIQO8AHUM" localSheetId="7" hidden="1">#REF!</definedName>
    <definedName name="BExQ9M4E2ACZOWWWP1JJIQO8AHUM" localSheetId="6" hidden="1">#REF!</definedName>
    <definedName name="BExQ9M4E2ACZOWWWP1JJIQO8AHUM" localSheetId="3" hidden="1">#REF!</definedName>
    <definedName name="BExQ9M4E2ACZOWWWP1JJIQO8AHUM" localSheetId="1" hidden="1">#REF!</definedName>
    <definedName name="BExQ9M4E2ACZOWWWP1JJIQO8AHUM" hidden="1">#REF!</definedName>
    <definedName name="BExQ9TBCP5IJKSQLYEBE6FQLF16I" localSheetId="16" hidden="1">#REF!</definedName>
    <definedName name="BExQ9TBCP5IJKSQLYEBE6FQLF16I" localSheetId="15" hidden="1">#REF!</definedName>
    <definedName name="BExQ9TBCP5IJKSQLYEBE6FQLF16I" localSheetId="14" hidden="1">#REF!</definedName>
    <definedName name="BExQ9TBCP5IJKSQLYEBE6FQLF16I" localSheetId="13" hidden="1">#REF!</definedName>
    <definedName name="BExQ9TBCP5IJKSQLYEBE6FQLF16I" localSheetId="12" hidden="1">#REF!</definedName>
    <definedName name="BExQ9TBCP5IJKSQLYEBE6FQLF16I" localSheetId="11" hidden="1">#REF!</definedName>
    <definedName name="BExQ9TBCP5IJKSQLYEBE6FQLF16I" localSheetId="10" hidden="1">#REF!</definedName>
    <definedName name="BExQ9TBCP5IJKSQLYEBE6FQLF16I" localSheetId="9" hidden="1">#REF!</definedName>
    <definedName name="BExQ9TBCP5IJKSQLYEBE6FQLF16I" localSheetId="8" hidden="1">#REF!</definedName>
    <definedName name="BExQ9TBCP5IJKSQLYEBE6FQLF16I" localSheetId="7" hidden="1">#REF!</definedName>
    <definedName name="BExQ9TBCP5IJKSQLYEBE6FQLF16I" localSheetId="6" hidden="1">#REF!</definedName>
    <definedName name="BExQ9TBCP5IJKSQLYEBE6FQLF16I" localSheetId="3" hidden="1">#REF!</definedName>
    <definedName name="BExQ9TBCP5IJKSQLYEBE6FQLF16I" localSheetId="1" hidden="1">#REF!</definedName>
    <definedName name="BExQ9TBCP5IJKSQLYEBE6FQLF16I" hidden="1">#REF!</definedName>
    <definedName name="BExQ9UTANMJCK7LJ4OQMD6F2Q01L" localSheetId="16" hidden="1">#REF!</definedName>
    <definedName name="BExQ9UTANMJCK7LJ4OQMD6F2Q01L" localSheetId="15" hidden="1">#REF!</definedName>
    <definedName name="BExQ9UTANMJCK7LJ4OQMD6F2Q01L" localSheetId="14" hidden="1">#REF!</definedName>
    <definedName name="BExQ9UTANMJCK7LJ4OQMD6F2Q01L" localSheetId="13" hidden="1">#REF!</definedName>
    <definedName name="BExQ9UTANMJCK7LJ4OQMD6F2Q01L" localSheetId="12" hidden="1">#REF!</definedName>
    <definedName name="BExQ9UTANMJCK7LJ4OQMD6F2Q01L" localSheetId="11" hidden="1">#REF!</definedName>
    <definedName name="BExQ9UTANMJCK7LJ4OQMD6F2Q01L" localSheetId="10" hidden="1">#REF!</definedName>
    <definedName name="BExQ9UTANMJCK7LJ4OQMD6F2Q01L" localSheetId="9" hidden="1">#REF!</definedName>
    <definedName name="BExQ9UTANMJCK7LJ4OQMD6F2Q01L" localSheetId="8" hidden="1">#REF!</definedName>
    <definedName name="BExQ9UTANMJCK7LJ4OQMD6F2Q01L" localSheetId="7" hidden="1">#REF!</definedName>
    <definedName name="BExQ9UTANMJCK7LJ4OQMD6F2Q01L" localSheetId="6" hidden="1">#REF!</definedName>
    <definedName name="BExQ9UTANMJCK7LJ4OQMD6F2Q01L" localSheetId="3" hidden="1">#REF!</definedName>
    <definedName name="BExQ9UTANMJCK7LJ4OQMD6F2Q01L" localSheetId="1" hidden="1">#REF!</definedName>
    <definedName name="BExQ9UTANMJCK7LJ4OQMD6F2Q01L" hidden="1">#REF!</definedName>
    <definedName name="BExQ9ZLYHWABXAA9NJDW8ZS0UQ9P" localSheetId="16" hidden="1">#REF!</definedName>
    <definedName name="BExQ9ZLYHWABXAA9NJDW8ZS0UQ9P" localSheetId="15" hidden="1">#REF!</definedName>
    <definedName name="BExQ9ZLYHWABXAA9NJDW8ZS0UQ9P" localSheetId="14" hidden="1">#REF!</definedName>
    <definedName name="BExQ9ZLYHWABXAA9NJDW8ZS0UQ9P" localSheetId="13" hidden="1">#REF!</definedName>
    <definedName name="BExQ9ZLYHWABXAA9NJDW8ZS0UQ9P" localSheetId="12" hidden="1">#REF!</definedName>
    <definedName name="BExQ9ZLYHWABXAA9NJDW8ZS0UQ9P" localSheetId="11" hidden="1">#REF!</definedName>
    <definedName name="BExQ9ZLYHWABXAA9NJDW8ZS0UQ9P" localSheetId="10" hidden="1">#REF!</definedName>
    <definedName name="BExQ9ZLYHWABXAA9NJDW8ZS0UQ9P" localSheetId="9" hidden="1">#REF!</definedName>
    <definedName name="BExQ9ZLYHWABXAA9NJDW8ZS0UQ9P" localSheetId="8" hidden="1">#REF!</definedName>
    <definedName name="BExQ9ZLYHWABXAA9NJDW8ZS0UQ9P" localSheetId="7" hidden="1">#REF!</definedName>
    <definedName name="BExQ9ZLYHWABXAA9NJDW8ZS0UQ9P" localSheetId="6" hidden="1">#REF!</definedName>
    <definedName name="BExQ9ZLYHWABXAA9NJDW8ZS0UQ9P" localSheetId="3" hidden="1">#REF!</definedName>
    <definedName name="BExQ9ZLYHWABXAA9NJDW8ZS0UQ9P" localSheetId="1" hidden="1">#REF!</definedName>
    <definedName name="BExQ9ZLYHWABXAA9NJDW8ZS0UQ9P" hidden="1">#REF!</definedName>
    <definedName name="BExQ9ZWQ19KSRZNZNPY6ZNWEST1J" localSheetId="16" hidden="1">#REF!</definedName>
    <definedName name="BExQ9ZWQ19KSRZNZNPY6ZNWEST1J" localSheetId="15" hidden="1">#REF!</definedName>
    <definedName name="BExQ9ZWQ19KSRZNZNPY6ZNWEST1J" localSheetId="14" hidden="1">#REF!</definedName>
    <definedName name="BExQ9ZWQ19KSRZNZNPY6ZNWEST1J" localSheetId="13" hidden="1">#REF!</definedName>
    <definedName name="BExQ9ZWQ19KSRZNZNPY6ZNWEST1J" localSheetId="12" hidden="1">#REF!</definedName>
    <definedName name="BExQ9ZWQ19KSRZNZNPY6ZNWEST1J" localSheetId="11" hidden="1">#REF!</definedName>
    <definedName name="BExQ9ZWQ19KSRZNZNPY6ZNWEST1J" localSheetId="10" hidden="1">#REF!</definedName>
    <definedName name="BExQ9ZWQ19KSRZNZNPY6ZNWEST1J" localSheetId="9" hidden="1">#REF!</definedName>
    <definedName name="BExQ9ZWQ19KSRZNZNPY6ZNWEST1J" localSheetId="8" hidden="1">#REF!</definedName>
    <definedName name="BExQ9ZWQ19KSRZNZNPY6ZNWEST1J" localSheetId="7" hidden="1">#REF!</definedName>
    <definedName name="BExQ9ZWQ19KSRZNZNPY6ZNWEST1J" localSheetId="6" hidden="1">#REF!</definedName>
    <definedName name="BExQ9ZWQ19KSRZNZNPY6ZNWEST1J" localSheetId="3" hidden="1">#REF!</definedName>
    <definedName name="BExQ9ZWQ19KSRZNZNPY6ZNWEST1J" localSheetId="1" hidden="1">#REF!</definedName>
    <definedName name="BExQ9ZWQ19KSRZNZNPY6ZNWEST1J" hidden="1">#REF!</definedName>
    <definedName name="BExQA324HSCK40ENJUT9CS9EC71B" localSheetId="16" hidden="1">#REF!</definedName>
    <definedName name="BExQA324HSCK40ENJUT9CS9EC71B" localSheetId="15" hidden="1">#REF!</definedName>
    <definedName name="BExQA324HSCK40ENJUT9CS9EC71B" localSheetId="14" hidden="1">#REF!</definedName>
    <definedName name="BExQA324HSCK40ENJUT9CS9EC71B" localSheetId="13" hidden="1">#REF!</definedName>
    <definedName name="BExQA324HSCK40ENJUT9CS9EC71B" localSheetId="12" hidden="1">#REF!</definedName>
    <definedName name="BExQA324HSCK40ENJUT9CS9EC71B" localSheetId="11" hidden="1">#REF!</definedName>
    <definedName name="BExQA324HSCK40ENJUT9CS9EC71B" localSheetId="10" hidden="1">#REF!</definedName>
    <definedName name="BExQA324HSCK40ENJUT9CS9EC71B" localSheetId="9" hidden="1">#REF!</definedName>
    <definedName name="BExQA324HSCK40ENJUT9CS9EC71B" localSheetId="8" hidden="1">#REF!</definedName>
    <definedName name="BExQA324HSCK40ENJUT9CS9EC71B" localSheetId="7" hidden="1">#REF!</definedName>
    <definedName name="BExQA324HSCK40ENJUT9CS9EC71B" localSheetId="6" hidden="1">#REF!</definedName>
    <definedName name="BExQA324HSCK40ENJUT9CS9EC71B" localSheetId="3" hidden="1">#REF!</definedName>
    <definedName name="BExQA324HSCK40ENJUT9CS9EC71B" localSheetId="1" hidden="1">#REF!</definedName>
    <definedName name="BExQA324HSCK40ENJUT9CS9EC71B" hidden="1">#REF!</definedName>
    <definedName name="BExQA55GY0STSNBWQCWN8E31ZXCS" localSheetId="16" hidden="1">#REF!</definedName>
    <definedName name="BExQA55GY0STSNBWQCWN8E31ZXCS" localSheetId="15" hidden="1">#REF!</definedName>
    <definedName name="BExQA55GY0STSNBWQCWN8E31ZXCS" localSheetId="14" hidden="1">#REF!</definedName>
    <definedName name="BExQA55GY0STSNBWQCWN8E31ZXCS" localSheetId="13" hidden="1">#REF!</definedName>
    <definedName name="BExQA55GY0STSNBWQCWN8E31ZXCS" localSheetId="12" hidden="1">#REF!</definedName>
    <definedName name="BExQA55GY0STSNBWQCWN8E31ZXCS" localSheetId="11" hidden="1">#REF!</definedName>
    <definedName name="BExQA55GY0STSNBWQCWN8E31ZXCS" localSheetId="10" hidden="1">#REF!</definedName>
    <definedName name="BExQA55GY0STSNBWQCWN8E31ZXCS" localSheetId="9" hidden="1">#REF!</definedName>
    <definedName name="BExQA55GY0STSNBWQCWN8E31ZXCS" localSheetId="8" hidden="1">#REF!</definedName>
    <definedName name="BExQA55GY0STSNBWQCWN8E31ZXCS" localSheetId="7" hidden="1">#REF!</definedName>
    <definedName name="BExQA55GY0STSNBWQCWN8E31ZXCS" localSheetId="6" hidden="1">#REF!</definedName>
    <definedName name="BExQA55GY0STSNBWQCWN8E31ZXCS" localSheetId="3" hidden="1">#REF!</definedName>
    <definedName name="BExQA55GY0STSNBWQCWN8E31ZXCS" localSheetId="1" hidden="1">#REF!</definedName>
    <definedName name="BExQA55GY0STSNBWQCWN8E31ZXCS" hidden="1">#REF!</definedName>
    <definedName name="BExQA7URC7M82I0T9RUF90GCS15S" localSheetId="16" hidden="1">#REF!</definedName>
    <definedName name="BExQA7URC7M82I0T9RUF90GCS15S" localSheetId="15" hidden="1">#REF!</definedName>
    <definedName name="BExQA7URC7M82I0T9RUF90GCS15S" localSheetId="14" hidden="1">#REF!</definedName>
    <definedName name="BExQA7URC7M82I0T9RUF90GCS15S" localSheetId="13" hidden="1">#REF!</definedName>
    <definedName name="BExQA7URC7M82I0T9RUF90GCS15S" localSheetId="12" hidden="1">#REF!</definedName>
    <definedName name="BExQA7URC7M82I0T9RUF90GCS15S" localSheetId="11" hidden="1">#REF!</definedName>
    <definedName name="BExQA7URC7M82I0T9RUF90GCS15S" localSheetId="10" hidden="1">#REF!</definedName>
    <definedName name="BExQA7URC7M82I0T9RUF90GCS15S" localSheetId="9" hidden="1">#REF!</definedName>
    <definedName name="BExQA7URC7M82I0T9RUF90GCS15S" localSheetId="8" hidden="1">#REF!</definedName>
    <definedName name="BExQA7URC7M82I0T9RUF90GCS15S" localSheetId="7" hidden="1">#REF!</definedName>
    <definedName name="BExQA7URC7M82I0T9RUF90GCS15S" localSheetId="6" hidden="1">#REF!</definedName>
    <definedName name="BExQA7URC7M82I0T9RUF90GCS15S" localSheetId="3" hidden="1">#REF!</definedName>
    <definedName name="BExQA7URC7M82I0T9RUF90GCS15S" localSheetId="1" hidden="1">#REF!</definedName>
    <definedName name="BExQA7URC7M82I0T9RUF90GCS15S" hidden="1">#REF!</definedName>
    <definedName name="BExQA9HZIN9XEMHEEVHT99UU9Z82" localSheetId="16" hidden="1">#REF!</definedName>
    <definedName name="BExQA9HZIN9XEMHEEVHT99UU9Z82" localSheetId="15" hidden="1">#REF!</definedName>
    <definedName name="BExQA9HZIN9XEMHEEVHT99UU9Z82" localSheetId="14" hidden="1">#REF!</definedName>
    <definedName name="BExQA9HZIN9XEMHEEVHT99UU9Z82" localSheetId="13" hidden="1">#REF!</definedName>
    <definedName name="BExQA9HZIN9XEMHEEVHT99UU9Z82" localSheetId="12" hidden="1">#REF!</definedName>
    <definedName name="BExQA9HZIN9XEMHEEVHT99UU9Z82" localSheetId="11" hidden="1">#REF!</definedName>
    <definedName name="BExQA9HZIN9XEMHEEVHT99UU9Z82" localSheetId="10" hidden="1">#REF!</definedName>
    <definedName name="BExQA9HZIN9XEMHEEVHT99UU9Z82" localSheetId="9" hidden="1">#REF!</definedName>
    <definedName name="BExQA9HZIN9XEMHEEVHT99UU9Z82" localSheetId="8" hidden="1">#REF!</definedName>
    <definedName name="BExQA9HZIN9XEMHEEVHT99UU9Z82" localSheetId="7" hidden="1">#REF!</definedName>
    <definedName name="BExQA9HZIN9XEMHEEVHT99UU9Z82" localSheetId="6" hidden="1">#REF!</definedName>
    <definedName name="BExQA9HZIN9XEMHEEVHT99UU9Z82" localSheetId="3" hidden="1">#REF!</definedName>
    <definedName name="BExQA9HZIN9XEMHEEVHT99UU9Z82" localSheetId="1" hidden="1">#REF!</definedName>
    <definedName name="BExQA9HZIN9XEMHEEVHT99UU9Z82" hidden="1">#REF!</definedName>
    <definedName name="BExQAELFYH92K8CJL155181UDORO" localSheetId="16" hidden="1">#REF!</definedName>
    <definedName name="BExQAELFYH92K8CJL155181UDORO" localSheetId="15" hidden="1">#REF!</definedName>
    <definedName name="BExQAELFYH92K8CJL155181UDORO" localSheetId="14" hidden="1">#REF!</definedName>
    <definedName name="BExQAELFYH92K8CJL155181UDORO" localSheetId="13" hidden="1">#REF!</definedName>
    <definedName name="BExQAELFYH92K8CJL155181UDORO" localSheetId="12" hidden="1">#REF!</definedName>
    <definedName name="BExQAELFYH92K8CJL155181UDORO" localSheetId="11" hidden="1">#REF!</definedName>
    <definedName name="BExQAELFYH92K8CJL155181UDORO" localSheetId="10" hidden="1">#REF!</definedName>
    <definedName name="BExQAELFYH92K8CJL155181UDORO" localSheetId="9" hidden="1">#REF!</definedName>
    <definedName name="BExQAELFYH92K8CJL155181UDORO" localSheetId="8" hidden="1">#REF!</definedName>
    <definedName name="BExQAELFYH92K8CJL155181UDORO" localSheetId="7" hidden="1">#REF!</definedName>
    <definedName name="BExQAELFYH92K8CJL155181UDORO" localSheetId="6" hidden="1">#REF!</definedName>
    <definedName name="BExQAELFYH92K8CJL155181UDORO" localSheetId="3" hidden="1">#REF!</definedName>
    <definedName name="BExQAELFYH92K8CJL155181UDORO" localSheetId="1" hidden="1">#REF!</definedName>
    <definedName name="BExQAELFYH92K8CJL155181UDORO" hidden="1">#REF!</definedName>
    <definedName name="BExQAG8PP8R5NJKNQD1U4QOSD6X5" localSheetId="16" hidden="1">#REF!</definedName>
    <definedName name="BExQAG8PP8R5NJKNQD1U4QOSD6X5" localSheetId="15" hidden="1">#REF!</definedName>
    <definedName name="BExQAG8PP8R5NJKNQD1U4QOSD6X5" localSheetId="14" hidden="1">#REF!</definedName>
    <definedName name="BExQAG8PP8R5NJKNQD1U4QOSD6X5" localSheetId="13" hidden="1">#REF!</definedName>
    <definedName name="BExQAG8PP8R5NJKNQD1U4QOSD6X5" localSheetId="12" hidden="1">#REF!</definedName>
    <definedName name="BExQAG8PP8R5NJKNQD1U4QOSD6X5" localSheetId="11" hidden="1">#REF!</definedName>
    <definedName name="BExQAG8PP8R5NJKNQD1U4QOSD6X5" localSheetId="10" hidden="1">#REF!</definedName>
    <definedName name="BExQAG8PP8R5NJKNQD1U4QOSD6X5" localSheetId="9" hidden="1">#REF!</definedName>
    <definedName name="BExQAG8PP8R5NJKNQD1U4QOSD6X5" localSheetId="8" hidden="1">#REF!</definedName>
    <definedName name="BExQAG8PP8R5NJKNQD1U4QOSD6X5" localSheetId="7" hidden="1">#REF!</definedName>
    <definedName name="BExQAG8PP8R5NJKNQD1U4QOSD6X5" localSheetId="6" hidden="1">#REF!</definedName>
    <definedName name="BExQAG8PP8R5NJKNQD1U4QOSD6X5" localSheetId="3" hidden="1">#REF!</definedName>
    <definedName name="BExQAG8PP8R5NJKNQD1U4QOSD6X5" localSheetId="1" hidden="1">#REF!</definedName>
    <definedName name="BExQAG8PP8R5NJKNQD1U4QOSD6X5" hidden="1">#REF!</definedName>
    <definedName name="BExQAVTR32SDHZQ69KNYF6UXXKS2" localSheetId="16" hidden="1">#REF!</definedName>
    <definedName name="BExQAVTR32SDHZQ69KNYF6UXXKS2" localSheetId="15" hidden="1">#REF!</definedName>
    <definedName name="BExQAVTR32SDHZQ69KNYF6UXXKS2" localSheetId="14" hidden="1">#REF!</definedName>
    <definedName name="BExQAVTR32SDHZQ69KNYF6UXXKS2" localSheetId="13" hidden="1">#REF!</definedName>
    <definedName name="BExQAVTR32SDHZQ69KNYF6UXXKS2" localSheetId="12" hidden="1">#REF!</definedName>
    <definedName name="BExQAVTR32SDHZQ69KNYF6UXXKS2" localSheetId="11" hidden="1">#REF!</definedName>
    <definedName name="BExQAVTR32SDHZQ69KNYF6UXXKS2" localSheetId="10" hidden="1">#REF!</definedName>
    <definedName name="BExQAVTR32SDHZQ69KNYF6UXXKS2" localSheetId="9" hidden="1">#REF!</definedName>
    <definedName name="BExQAVTR32SDHZQ69KNYF6UXXKS2" localSheetId="8" hidden="1">#REF!</definedName>
    <definedName name="BExQAVTR32SDHZQ69KNYF6UXXKS2" localSheetId="7" hidden="1">#REF!</definedName>
    <definedName name="BExQAVTR32SDHZQ69KNYF6UXXKS2" localSheetId="6" hidden="1">#REF!</definedName>
    <definedName name="BExQAVTR32SDHZQ69KNYF6UXXKS2" localSheetId="3" hidden="1">#REF!</definedName>
    <definedName name="BExQAVTR32SDHZQ69KNYF6UXXKS2" localSheetId="1" hidden="1">#REF!</definedName>
    <definedName name="BExQAVTR32SDHZQ69KNYF6UXXKS2" hidden="1">#REF!</definedName>
    <definedName name="BExQBBETZJ7LHJ9CLAL3GEKQFEGR" localSheetId="16" hidden="1">#REF!</definedName>
    <definedName name="BExQBBETZJ7LHJ9CLAL3GEKQFEGR" localSheetId="15" hidden="1">#REF!</definedName>
    <definedName name="BExQBBETZJ7LHJ9CLAL3GEKQFEGR" localSheetId="14" hidden="1">#REF!</definedName>
    <definedName name="BExQBBETZJ7LHJ9CLAL3GEKQFEGR" localSheetId="13" hidden="1">#REF!</definedName>
    <definedName name="BExQBBETZJ7LHJ9CLAL3GEKQFEGR" localSheetId="12" hidden="1">#REF!</definedName>
    <definedName name="BExQBBETZJ7LHJ9CLAL3GEKQFEGR" localSheetId="11" hidden="1">#REF!</definedName>
    <definedName name="BExQBBETZJ7LHJ9CLAL3GEKQFEGR" localSheetId="10" hidden="1">#REF!</definedName>
    <definedName name="BExQBBETZJ7LHJ9CLAL3GEKQFEGR" localSheetId="9" hidden="1">#REF!</definedName>
    <definedName name="BExQBBETZJ7LHJ9CLAL3GEKQFEGR" localSheetId="8" hidden="1">#REF!</definedName>
    <definedName name="BExQBBETZJ7LHJ9CLAL3GEKQFEGR" localSheetId="7" hidden="1">#REF!</definedName>
    <definedName name="BExQBBETZJ7LHJ9CLAL3GEKQFEGR" localSheetId="6" hidden="1">#REF!</definedName>
    <definedName name="BExQBBETZJ7LHJ9CLAL3GEKQFEGR" localSheetId="3" hidden="1">#REF!</definedName>
    <definedName name="BExQBBETZJ7LHJ9CLAL3GEKQFEGR" localSheetId="1" hidden="1">#REF!</definedName>
    <definedName name="BExQBBETZJ7LHJ9CLAL3GEKQFEGR" hidden="1">#REF!</definedName>
    <definedName name="BExQBDICMZTSA1X73TMHNO4JSFLN" localSheetId="16" hidden="1">#REF!</definedName>
    <definedName name="BExQBDICMZTSA1X73TMHNO4JSFLN" localSheetId="15" hidden="1">#REF!</definedName>
    <definedName name="BExQBDICMZTSA1X73TMHNO4JSFLN" localSheetId="14" hidden="1">#REF!</definedName>
    <definedName name="BExQBDICMZTSA1X73TMHNO4JSFLN" localSheetId="13" hidden="1">#REF!</definedName>
    <definedName name="BExQBDICMZTSA1X73TMHNO4JSFLN" localSheetId="12" hidden="1">#REF!</definedName>
    <definedName name="BExQBDICMZTSA1X73TMHNO4JSFLN" localSheetId="11" hidden="1">#REF!</definedName>
    <definedName name="BExQBDICMZTSA1X73TMHNO4JSFLN" localSheetId="10" hidden="1">#REF!</definedName>
    <definedName name="BExQBDICMZTSA1X73TMHNO4JSFLN" localSheetId="9" hidden="1">#REF!</definedName>
    <definedName name="BExQBDICMZTSA1X73TMHNO4JSFLN" localSheetId="8" hidden="1">#REF!</definedName>
    <definedName name="BExQBDICMZTSA1X73TMHNO4JSFLN" localSheetId="7" hidden="1">#REF!</definedName>
    <definedName name="BExQBDICMZTSA1X73TMHNO4JSFLN" localSheetId="6" hidden="1">#REF!</definedName>
    <definedName name="BExQBDICMZTSA1X73TMHNO4JSFLN" localSheetId="3" hidden="1">#REF!</definedName>
    <definedName name="BExQBDICMZTSA1X73TMHNO4JSFLN" localSheetId="1" hidden="1">#REF!</definedName>
    <definedName name="BExQBDICMZTSA1X73TMHNO4JSFLN" hidden="1">#REF!</definedName>
    <definedName name="BExQBEER6CRCRPSSL61S0OMH57ZA" localSheetId="16" hidden="1">#REF!</definedName>
    <definedName name="BExQBEER6CRCRPSSL61S0OMH57ZA" localSheetId="15" hidden="1">#REF!</definedName>
    <definedName name="BExQBEER6CRCRPSSL61S0OMH57ZA" localSheetId="14" hidden="1">#REF!</definedName>
    <definedName name="BExQBEER6CRCRPSSL61S0OMH57ZA" localSheetId="13" hidden="1">#REF!</definedName>
    <definedName name="BExQBEER6CRCRPSSL61S0OMH57ZA" localSheetId="12" hidden="1">#REF!</definedName>
    <definedName name="BExQBEER6CRCRPSSL61S0OMH57ZA" localSheetId="11" hidden="1">#REF!</definedName>
    <definedName name="BExQBEER6CRCRPSSL61S0OMH57ZA" localSheetId="10" hidden="1">#REF!</definedName>
    <definedName name="BExQBEER6CRCRPSSL61S0OMH57ZA" localSheetId="9" hidden="1">#REF!</definedName>
    <definedName name="BExQBEER6CRCRPSSL61S0OMH57ZA" localSheetId="8" hidden="1">#REF!</definedName>
    <definedName name="BExQBEER6CRCRPSSL61S0OMH57ZA" localSheetId="7" hidden="1">#REF!</definedName>
    <definedName name="BExQBEER6CRCRPSSL61S0OMH57ZA" localSheetId="6" hidden="1">#REF!</definedName>
    <definedName name="BExQBEER6CRCRPSSL61S0OMH57ZA" localSheetId="3" hidden="1">#REF!</definedName>
    <definedName name="BExQBEER6CRCRPSSL61S0OMH57ZA" localSheetId="1" hidden="1">#REF!</definedName>
    <definedName name="BExQBEER6CRCRPSSL61S0OMH57ZA" hidden="1">#REF!</definedName>
    <definedName name="BExQBFR753FNBMC27WEQJT8UKANJ" localSheetId="16" hidden="1">#REF!</definedName>
    <definedName name="BExQBFR753FNBMC27WEQJT8UKANJ" localSheetId="15" hidden="1">#REF!</definedName>
    <definedName name="BExQBFR753FNBMC27WEQJT8UKANJ" localSheetId="14" hidden="1">#REF!</definedName>
    <definedName name="BExQBFR753FNBMC27WEQJT8UKANJ" localSheetId="13" hidden="1">#REF!</definedName>
    <definedName name="BExQBFR753FNBMC27WEQJT8UKANJ" localSheetId="12" hidden="1">#REF!</definedName>
    <definedName name="BExQBFR753FNBMC27WEQJT8UKANJ" localSheetId="11" hidden="1">#REF!</definedName>
    <definedName name="BExQBFR753FNBMC27WEQJT8UKANJ" localSheetId="10" hidden="1">#REF!</definedName>
    <definedName name="BExQBFR753FNBMC27WEQJT8UKANJ" localSheetId="9" hidden="1">#REF!</definedName>
    <definedName name="BExQBFR753FNBMC27WEQJT8UKANJ" localSheetId="8" hidden="1">#REF!</definedName>
    <definedName name="BExQBFR753FNBMC27WEQJT8UKANJ" localSheetId="7" hidden="1">#REF!</definedName>
    <definedName name="BExQBFR753FNBMC27WEQJT8UKANJ" localSheetId="6" hidden="1">#REF!</definedName>
    <definedName name="BExQBFR753FNBMC27WEQJT8UKANJ" localSheetId="3" hidden="1">#REF!</definedName>
    <definedName name="BExQBFR753FNBMC27WEQJT8UKANJ" localSheetId="1" hidden="1">#REF!</definedName>
    <definedName name="BExQBFR753FNBMC27WEQJT8UKANJ" hidden="1">#REF!</definedName>
    <definedName name="BExQBIGGY5TXI2FJVVZSLZ0LTZYH" localSheetId="16" hidden="1">#REF!</definedName>
    <definedName name="BExQBIGGY5TXI2FJVVZSLZ0LTZYH" localSheetId="15" hidden="1">#REF!</definedName>
    <definedName name="BExQBIGGY5TXI2FJVVZSLZ0LTZYH" localSheetId="14" hidden="1">#REF!</definedName>
    <definedName name="BExQBIGGY5TXI2FJVVZSLZ0LTZYH" localSheetId="13" hidden="1">#REF!</definedName>
    <definedName name="BExQBIGGY5TXI2FJVVZSLZ0LTZYH" localSheetId="12" hidden="1">#REF!</definedName>
    <definedName name="BExQBIGGY5TXI2FJVVZSLZ0LTZYH" localSheetId="11" hidden="1">#REF!</definedName>
    <definedName name="BExQBIGGY5TXI2FJVVZSLZ0LTZYH" localSheetId="10" hidden="1">#REF!</definedName>
    <definedName name="BExQBIGGY5TXI2FJVVZSLZ0LTZYH" localSheetId="9" hidden="1">#REF!</definedName>
    <definedName name="BExQBIGGY5TXI2FJVVZSLZ0LTZYH" localSheetId="8" hidden="1">#REF!</definedName>
    <definedName name="BExQBIGGY5TXI2FJVVZSLZ0LTZYH" localSheetId="7" hidden="1">#REF!</definedName>
    <definedName name="BExQBIGGY5TXI2FJVVZSLZ0LTZYH" localSheetId="6" hidden="1">#REF!</definedName>
    <definedName name="BExQBIGGY5TXI2FJVVZSLZ0LTZYH" localSheetId="3" hidden="1">#REF!</definedName>
    <definedName name="BExQBIGGY5TXI2FJVVZSLZ0LTZYH" localSheetId="1" hidden="1">#REF!</definedName>
    <definedName name="BExQBIGGY5TXI2FJVVZSLZ0LTZYH" hidden="1">#REF!</definedName>
    <definedName name="BExQBM1RUSIQ85LLMM2159BYDPIP" localSheetId="16" hidden="1">#REF!</definedName>
    <definedName name="BExQBM1RUSIQ85LLMM2159BYDPIP" localSheetId="15" hidden="1">#REF!</definedName>
    <definedName name="BExQBM1RUSIQ85LLMM2159BYDPIP" localSheetId="14" hidden="1">#REF!</definedName>
    <definedName name="BExQBM1RUSIQ85LLMM2159BYDPIP" localSheetId="13" hidden="1">#REF!</definedName>
    <definedName name="BExQBM1RUSIQ85LLMM2159BYDPIP" localSheetId="12" hidden="1">#REF!</definedName>
    <definedName name="BExQBM1RUSIQ85LLMM2159BYDPIP" localSheetId="11" hidden="1">#REF!</definedName>
    <definedName name="BExQBM1RUSIQ85LLMM2159BYDPIP" localSheetId="10" hidden="1">#REF!</definedName>
    <definedName name="BExQBM1RUSIQ85LLMM2159BYDPIP" localSheetId="9" hidden="1">#REF!</definedName>
    <definedName name="BExQBM1RUSIQ85LLMM2159BYDPIP" localSheetId="8" hidden="1">#REF!</definedName>
    <definedName name="BExQBM1RUSIQ85LLMM2159BYDPIP" localSheetId="7" hidden="1">#REF!</definedName>
    <definedName name="BExQBM1RUSIQ85LLMM2159BYDPIP" localSheetId="6" hidden="1">#REF!</definedName>
    <definedName name="BExQBM1RUSIQ85LLMM2159BYDPIP" localSheetId="3" hidden="1">#REF!</definedName>
    <definedName name="BExQBM1RUSIQ85LLMM2159BYDPIP" localSheetId="1" hidden="1">#REF!</definedName>
    <definedName name="BExQBM1RUSIQ85LLMM2159BYDPIP" hidden="1">#REF!</definedName>
    <definedName name="BExQBOWE543K7PGA5S7SVU2QKPM3" localSheetId="16" hidden="1">#REF!</definedName>
    <definedName name="BExQBOWE543K7PGA5S7SVU2QKPM3" localSheetId="15" hidden="1">#REF!</definedName>
    <definedName name="BExQBOWE543K7PGA5S7SVU2QKPM3" localSheetId="14" hidden="1">#REF!</definedName>
    <definedName name="BExQBOWE543K7PGA5S7SVU2QKPM3" localSheetId="13" hidden="1">#REF!</definedName>
    <definedName name="BExQBOWE543K7PGA5S7SVU2QKPM3" localSheetId="12" hidden="1">#REF!</definedName>
    <definedName name="BExQBOWE543K7PGA5S7SVU2QKPM3" localSheetId="11" hidden="1">#REF!</definedName>
    <definedName name="BExQBOWE543K7PGA5S7SVU2QKPM3" localSheetId="10" hidden="1">#REF!</definedName>
    <definedName name="BExQBOWE543K7PGA5S7SVU2QKPM3" localSheetId="9" hidden="1">#REF!</definedName>
    <definedName name="BExQBOWE543K7PGA5S7SVU2QKPM3" localSheetId="8" hidden="1">#REF!</definedName>
    <definedName name="BExQBOWE543K7PGA5S7SVU2QKPM3" localSheetId="7" hidden="1">#REF!</definedName>
    <definedName name="BExQBOWE543K7PGA5S7SVU2QKPM3" localSheetId="6" hidden="1">#REF!</definedName>
    <definedName name="BExQBOWE543K7PGA5S7SVU2QKPM3" localSheetId="3" hidden="1">#REF!</definedName>
    <definedName name="BExQBOWE543K7PGA5S7SVU2QKPM3" localSheetId="1" hidden="1">#REF!</definedName>
    <definedName name="BExQBOWE543K7PGA5S7SVU2QKPM3" hidden="1">#REF!</definedName>
    <definedName name="BExQBPSOZ47V81YAEURP0NQJNTJH" localSheetId="16" hidden="1">#REF!</definedName>
    <definedName name="BExQBPSOZ47V81YAEURP0NQJNTJH" localSheetId="15" hidden="1">#REF!</definedName>
    <definedName name="BExQBPSOZ47V81YAEURP0NQJNTJH" localSheetId="14" hidden="1">#REF!</definedName>
    <definedName name="BExQBPSOZ47V81YAEURP0NQJNTJH" localSheetId="13" hidden="1">#REF!</definedName>
    <definedName name="BExQBPSOZ47V81YAEURP0NQJNTJH" localSheetId="12" hidden="1">#REF!</definedName>
    <definedName name="BExQBPSOZ47V81YAEURP0NQJNTJH" localSheetId="11" hidden="1">#REF!</definedName>
    <definedName name="BExQBPSOZ47V81YAEURP0NQJNTJH" localSheetId="10" hidden="1">#REF!</definedName>
    <definedName name="BExQBPSOZ47V81YAEURP0NQJNTJH" localSheetId="9" hidden="1">#REF!</definedName>
    <definedName name="BExQBPSOZ47V81YAEURP0NQJNTJH" localSheetId="8" hidden="1">#REF!</definedName>
    <definedName name="BExQBPSOZ47V81YAEURP0NQJNTJH" localSheetId="7" hidden="1">#REF!</definedName>
    <definedName name="BExQBPSOZ47V81YAEURP0NQJNTJH" localSheetId="6" hidden="1">#REF!</definedName>
    <definedName name="BExQBPSOZ47V81YAEURP0NQJNTJH" localSheetId="3" hidden="1">#REF!</definedName>
    <definedName name="BExQBPSOZ47V81YAEURP0NQJNTJH" localSheetId="1" hidden="1">#REF!</definedName>
    <definedName name="BExQBPSOZ47V81YAEURP0NQJNTJH" hidden="1">#REF!</definedName>
    <definedName name="BExQC5TWT21CGBKD0IHAXTIN2QB8" localSheetId="16" hidden="1">#REF!</definedName>
    <definedName name="BExQC5TWT21CGBKD0IHAXTIN2QB8" localSheetId="15" hidden="1">#REF!</definedName>
    <definedName name="BExQC5TWT21CGBKD0IHAXTIN2QB8" localSheetId="14" hidden="1">#REF!</definedName>
    <definedName name="BExQC5TWT21CGBKD0IHAXTIN2QB8" localSheetId="13" hidden="1">#REF!</definedName>
    <definedName name="BExQC5TWT21CGBKD0IHAXTIN2QB8" localSheetId="12" hidden="1">#REF!</definedName>
    <definedName name="BExQC5TWT21CGBKD0IHAXTIN2QB8" localSheetId="11" hidden="1">#REF!</definedName>
    <definedName name="BExQC5TWT21CGBKD0IHAXTIN2QB8" localSheetId="10" hidden="1">#REF!</definedName>
    <definedName name="BExQC5TWT21CGBKD0IHAXTIN2QB8" localSheetId="9" hidden="1">#REF!</definedName>
    <definedName name="BExQC5TWT21CGBKD0IHAXTIN2QB8" localSheetId="8" hidden="1">#REF!</definedName>
    <definedName name="BExQC5TWT21CGBKD0IHAXTIN2QB8" localSheetId="7" hidden="1">#REF!</definedName>
    <definedName name="BExQC5TWT21CGBKD0IHAXTIN2QB8" localSheetId="6" hidden="1">#REF!</definedName>
    <definedName name="BExQC5TWT21CGBKD0IHAXTIN2QB8" localSheetId="3" hidden="1">#REF!</definedName>
    <definedName name="BExQC5TWT21CGBKD0IHAXTIN2QB8" localSheetId="1" hidden="1">#REF!</definedName>
    <definedName name="BExQC5TWT21CGBKD0IHAXTIN2QB8" hidden="1">#REF!</definedName>
    <definedName name="BExQC94JL9F5GW4S8DQCAF4WB2DA" localSheetId="16" hidden="1">#REF!</definedName>
    <definedName name="BExQC94JL9F5GW4S8DQCAF4WB2DA" localSheetId="15" hidden="1">#REF!</definedName>
    <definedName name="BExQC94JL9F5GW4S8DQCAF4WB2DA" localSheetId="14" hidden="1">#REF!</definedName>
    <definedName name="BExQC94JL9F5GW4S8DQCAF4WB2DA" localSheetId="13" hidden="1">#REF!</definedName>
    <definedName name="BExQC94JL9F5GW4S8DQCAF4WB2DA" localSheetId="12" hidden="1">#REF!</definedName>
    <definedName name="BExQC94JL9F5GW4S8DQCAF4WB2DA" localSheetId="11" hidden="1">#REF!</definedName>
    <definedName name="BExQC94JL9F5GW4S8DQCAF4WB2DA" localSheetId="10" hidden="1">#REF!</definedName>
    <definedName name="BExQC94JL9F5GW4S8DQCAF4WB2DA" localSheetId="9" hidden="1">#REF!</definedName>
    <definedName name="BExQC94JL9F5GW4S8DQCAF4WB2DA" localSheetId="8" hidden="1">#REF!</definedName>
    <definedName name="BExQC94JL9F5GW4S8DQCAF4WB2DA" localSheetId="7" hidden="1">#REF!</definedName>
    <definedName name="BExQC94JL9F5GW4S8DQCAF4WB2DA" localSheetId="6" hidden="1">#REF!</definedName>
    <definedName name="BExQC94JL9F5GW4S8DQCAF4WB2DA" localSheetId="3" hidden="1">#REF!</definedName>
    <definedName name="BExQC94JL9F5GW4S8DQCAF4WB2DA" localSheetId="1" hidden="1">#REF!</definedName>
    <definedName name="BExQC94JL9F5GW4S8DQCAF4WB2DA" hidden="1">#REF!</definedName>
    <definedName name="BExQCKTD8AT0824LGWREXM1B5D1X" localSheetId="16" hidden="1">#REF!</definedName>
    <definedName name="BExQCKTD8AT0824LGWREXM1B5D1X" localSheetId="15" hidden="1">#REF!</definedName>
    <definedName name="BExQCKTD8AT0824LGWREXM1B5D1X" localSheetId="14" hidden="1">#REF!</definedName>
    <definedName name="BExQCKTD8AT0824LGWREXM1B5D1X" localSheetId="13" hidden="1">#REF!</definedName>
    <definedName name="BExQCKTD8AT0824LGWREXM1B5D1X" localSheetId="12" hidden="1">#REF!</definedName>
    <definedName name="BExQCKTD8AT0824LGWREXM1B5D1X" localSheetId="11" hidden="1">#REF!</definedName>
    <definedName name="BExQCKTD8AT0824LGWREXM1B5D1X" localSheetId="10" hidden="1">#REF!</definedName>
    <definedName name="BExQCKTD8AT0824LGWREXM1B5D1X" localSheetId="9" hidden="1">#REF!</definedName>
    <definedName name="BExQCKTD8AT0824LGWREXM1B5D1X" localSheetId="8" hidden="1">#REF!</definedName>
    <definedName name="BExQCKTD8AT0824LGWREXM1B5D1X" localSheetId="7" hidden="1">#REF!</definedName>
    <definedName name="BExQCKTD8AT0824LGWREXM1B5D1X" localSheetId="6" hidden="1">#REF!</definedName>
    <definedName name="BExQCKTD8AT0824LGWREXM1B5D1X" localSheetId="3" hidden="1">#REF!</definedName>
    <definedName name="BExQCKTD8AT0824LGWREXM1B5D1X" localSheetId="1" hidden="1">#REF!</definedName>
    <definedName name="BExQCKTD8AT0824LGWREXM1B5D1X" hidden="1">#REF!</definedName>
    <definedName name="BExQCQ7KF4HVXSD72FF3DJGNNO3M" localSheetId="16" hidden="1">#REF!</definedName>
    <definedName name="BExQCQ7KF4HVXSD72FF3DJGNNO3M" localSheetId="15" hidden="1">#REF!</definedName>
    <definedName name="BExQCQ7KF4HVXSD72FF3DJGNNO3M" localSheetId="14" hidden="1">#REF!</definedName>
    <definedName name="BExQCQ7KF4HVXSD72FF3DJGNNO3M" localSheetId="13" hidden="1">#REF!</definedName>
    <definedName name="BExQCQ7KF4HVXSD72FF3DJGNNO3M" localSheetId="12" hidden="1">#REF!</definedName>
    <definedName name="BExQCQ7KF4HVXSD72FF3DJGNNO3M" localSheetId="11" hidden="1">#REF!</definedName>
    <definedName name="BExQCQ7KF4HVXSD72FF3DJGNNO3M" localSheetId="10" hidden="1">#REF!</definedName>
    <definedName name="BExQCQ7KF4HVXSD72FF3DJGNNO3M" localSheetId="9" hidden="1">#REF!</definedName>
    <definedName name="BExQCQ7KF4HVXSD72FF3DJGNNO3M" localSheetId="8" hidden="1">#REF!</definedName>
    <definedName name="BExQCQ7KF4HVXSD72FF3DJGNNO3M" localSheetId="7" hidden="1">#REF!</definedName>
    <definedName name="BExQCQ7KF4HVXSD72FF3DJGNNO3M" localSheetId="6" hidden="1">#REF!</definedName>
    <definedName name="BExQCQ7KF4HVXSD72FF3DJGNNO3M" localSheetId="3" hidden="1">#REF!</definedName>
    <definedName name="BExQCQ7KF4HVXSD72FF3DJGNNO3M" localSheetId="1" hidden="1">#REF!</definedName>
    <definedName name="BExQCQ7KF4HVXSD72FF3DJGNNO3M" hidden="1">#REF!</definedName>
    <definedName name="BExQCRPJXI0WNJUFFAC39C0PFUFK" localSheetId="16" hidden="1">#REF!</definedName>
    <definedName name="BExQCRPJXI0WNJUFFAC39C0PFUFK" localSheetId="15" hidden="1">#REF!</definedName>
    <definedName name="BExQCRPJXI0WNJUFFAC39C0PFUFK" localSheetId="14" hidden="1">#REF!</definedName>
    <definedName name="BExQCRPJXI0WNJUFFAC39C0PFUFK" localSheetId="13" hidden="1">#REF!</definedName>
    <definedName name="BExQCRPJXI0WNJUFFAC39C0PFUFK" localSheetId="12" hidden="1">#REF!</definedName>
    <definedName name="BExQCRPJXI0WNJUFFAC39C0PFUFK" localSheetId="11" hidden="1">#REF!</definedName>
    <definedName name="BExQCRPJXI0WNJUFFAC39C0PFUFK" localSheetId="10" hidden="1">#REF!</definedName>
    <definedName name="BExQCRPJXI0WNJUFFAC39C0PFUFK" localSheetId="9" hidden="1">#REF!</definedName>
    <definedName name="BExQCRPJXI0WNJUFFAC39C0PFUFK" localSheetId="8" hidden="1">#REF!</definedName>
    <definedName name="BExQCRPJXI0WNJUFFAC39C0PFUFK" localSheetId="7" hidden="1">#REF!</definedName>
    <definedName name="BExQCRPJXI0WNJUFFAC39C0PFUFK" localSheetId="6" hidden="1">#REF!</definedName>
    <definedName name="BExQCRPJXI0WNJUFFAC39C0PFUFK" localSheetId="3" hidden="1">#REF!</definedName>
    <definedName name="BExQCRPJXI0WNJUFFAC39C0PFUFK" localSheetId="1" hidden="1">#REF!</definedName>
    <definedName name="BExQCRPJXI0WNJUFFAC39C0PFUFK" hidden="1">#REF!</definedName>
    <definedName name="BExQD571YWOXKR2SX85K5MKQ0AO2" localSheetId="16" hidden="1">#REF!</definedName>
    <definedName name="BExQD571YWOXKR2SX85K5MKQ0AO2" localSheetId="15" hidden="1">#REF!</definedName>
    <definedName name="BExQD571YWOXKR2SX85K5MKQ0AO2" localSheetId="14" hidden="1">#REF!</definedName>
    <definedName name="BExQD571YWOXKR2SX85K5MKQ0AO2" localSheetId="13" hidden="1">#REF!</definedName>
    <definedName name="BExQD571YWOXKR2SX85K5MKQ0AO2" localSheetId="12" hidden="1">#REF!</definedName>
    <definedName name="BExQD571YWOXKR2SX85K5MKQ0AO2" localSheetId="11" hidden="1">#REF!</definedName>
    <definedName name="BExQD571YWOXKR2SX85K5MKQ0AO2" localSheetId="10" hidden="1">#REF!</definedName>
    <definedName name="BExQD571YWOXKR2SX85K5MKQ0AO2" localSheetId="9" hidden="1">#REF!</definedName>
    <definedName name="BExQD571YWOXKR2SX85K5MKQ0AO2" localSheetId="8" hidden="1">#REF!</definedName>
    <definedName name="BExQD571YWOXKR2SX85K5MKQ0AO2" localSheetId="7" hidden="1">#REF!</definedName>
    <definedName name="BExQD571YWOXKR2SX85K5MKQ0AO2" localSheetId="6" hidden="1">#REF!</definedName>
    <definedName name="BExQD571YWOXKR2SX85K5MKQ0AO2" localSheetId="3" hidden="1">#REF!</definedName>
    <definedName name="BExQD571YWOXKR2SX85K5MKQ0AO2" localSheetId="1" hidden="1">#REF!</definedName>
    <definedName name="BExQD571YWOXKR2SX85K5MKQ0AO2" hidden="1">#REF!</definedName>
    <definedName name="BExQDB6VCHN8PNX8EA6JNIEQ2JC2" localSheetId="16" hidden="1">#REF!</definedName>
    <definedName name="BExQDB6VCHN8PNX8EA6JNIEQ2JC2" localSheetId="15" hidden="1">#REF!</definedName>
    <definedName name="BExQDB6VCHN8PNX8EA6JNIEQ2JC2" localSheetId="14" hidden="1">#REF!</definedName>
    <definedName name="BExQDB6VCHN8PNX8EA6JNIEQ2JC2" localSheetId="13" hidden="1">#REF!</definedName>
    <definedName name="BExQDB6VCHN8PNX8EA6JNIEQ2JC2" localSheetId="12" hidden="1">#REF!</definedName>
    <definedName name="BExQDB6VCHN8PNX8EA6JNIEQ2JC2" localSheetId="11" hidden="1">#REF!</definedName>
    <definedName name="BExQDB6VCHN8PNX8EA6JNIEQ2JC2" localSheetId="10" hidden="1">#REF!</definedName>
    <definedName name="BExQDB6VCHN8PNX8EA6JNIEQ2JC2" localSheetId="9" hidden="1">#REF!</definedName>
    <definedName name="BExQDB6VCHN8PNX8EA6JNIEQ2JC2" localSheetId="8" hidden="1">#REF!</definedName>
    <definedName name="BExQDB6VCHN8PNX8EA6JNIEQ2JC2" localSheetId="7" hidden="1">#REF!</definedName>
    <definedName name="BExQDB6VCHN8PNX8EA6JNIEQ2JC2" localSheetId="6" hidden="1">#REF!</definedName>
    <definedName name="BExQDB6VCHN8PNX8EA6JNIEQ2JC2" localSheetId="3" hidden="1">#REF!</definedName>
    <definedName name="BExQDB6VCHN8PNX8EA6JNIEQ2JC2" localSheetId="1" hidden="1">#REF!</definedName>
    <definedName name="BExQDB6VCHN8PNX8EA6JNIEQ2JC2" hidden="1">#REF!</definedName>
    <definedName name="BExQDE1B6U2Q9B73KBENABP71YM1" localSheetId="16" hidden="1">#REF!</definedName>
    <definedName name="BExQDE1B6U2Q9B73KBENABP71YM1" localSheetId="15" hidden="1">#REF!</definedName>
    <definedName name="BExQDE1B6U2Q9B73KBENABP71YM1" localSheetId="14" hidden="1">#REF!</definedName>
    <definedName name="BExQDE1B6U2Q9B73KBENABP71YM1" localSheetId="13" hidden="1">#REF!</definedName>
    <definedName name="BExQDE1B6U2Q9B73KBENABP71YM1" localSheetId="12" hidden="1">#REF!</definedName>
    <definedName name="BExQDE1B6U2Q9B73KBENABP71YM1" localSheetId="11" hidden="1">#REF!</definedName>
    <definedName name="BExQDE1B6U2Q9B73KBENABP71YM1" localSheetId="10" hidden="1">#REF!</definedName>
    <definedName name="BExQDE1B6U2Q9B73KBENABP71YM1" localSheetId="9" hidden="1">#REF!</definedName>
    <definedName name="BExQDE1B6U2Q9B73KBENABP71YM1" localSheetId="8" hidden="1">#REF!</definedName>
    <definedName name="BExQDE1B6U2Q9B73KBENABP71YM1" localSheetId="7" hidden="1">#REF!</definedName>
    <definedName name="BExQDE1B6U2Q9B73KBENABP71YM1" localSheetId="6" hidden="1">#REF!</definedName>
    <definedName name="BExQDE1B6U2Q9B73KBENABP71YM1" localSheetId="3" hidden="1">#REF!</definedName>
    <definedName name="BExQDE1B6U2Q9B73KBENABP71YM1" localSheetId="1" hidden="1">#REF!</definedName>
    <definedName name="BExQDE1B6U2Q9B73KBENABP71YM1" hidden="1">#REF!</definedName>
    <definedName name="BExQDGQCN7ZW41QDUHOBJUGQAX40" localSheetId="16" hidden="1">#REF!</definedName>
    <definedName name="BExQDGQCN7ZW41QDUHOBJUGQAX40" localSheetId="15" hidden="1">#REF!</definedName>
    <definedName name="BExQDGQCN7ZW41QDUHOBJUGQAX40" localSheetId="14" hidden="1">#REF!</definedName>
    <definedName name="BExQDGQCN7ZW41QDUHOBJUGQAX40" localSheetId="13" hidden="1">#REF!</definedName>
    <definedName name="BExQDGQCN7ZW41QDUHOBJUGQAX40" localSheetId="12" hidden="1">#REF!</definedName>
    <definedName name="BExQDGQCN7ZW41QDUHOBJUGQAX40" localSheetId="11" hidden="1">#REF!</definedName>
    <definedName name="BExQDGQCN7ZW41QDUHOBJUGQAX40" localSheetId="10" hidden="1">#REF!</definedName>
    <definedName name="BExQDGQCN7ZW41QDUHOBJUGQAX40" localSheetId="9" hidden="1">#REF!</definedName>
    <definedName name="BExQDGQCN7ZW41QDUHOBJUGQAX40" localSheetId="8" hidden="1">#REF!</definedName>
    <definedName name="BExQDGQCN7ZW41QDUHOBJUGQAX40" localSheetId="7" hidden="1">#REF!</definedName>
    <definedName name="BExQDGQCN7ZW41QDUHOBJUGQAX40" localSheetId="6" hidden="1">#REF!</definedName>
    <definedName name="BExQDGQCN7ZW41QDUHOBJUGQAX40" localSheetId="3" hidden="1">#REF!</definedName>
    <definedName name="BExQDGQCN7ZW41QDUHOBJUGQAX40" localSheetId="1" hidden="1">#REF!</definedName>
    <definedName name="BExQDGQCN7ZW41QDUHOBJUGQAX40" hidden="1">#REF!</definedName>
    <definedName name="BExQED8ZZUEH0WRNOHXI7V9TVC8K" localSheetId="16" hidden="1">#REF!</definedName>
    <definedName name="BExQED8ZZUEH0WRNOHXI7V9TVC8K" localSheetId="15" hidden="1">#REF!</definedName>
    <definedName name="BExQED8ZZUEH0WRNOHXI7V9TVC8K" localSheetId="14" hidden="1">#REF!</definedName>
    <definedName name="BExQED8ZZUEH0WRNOHXI7V9TVC8K" localSheetId="13" hidden="1">#REF!</definedName>
    <definedName name="BExQED8ZZUEH0WRNOHXI7V9TVC8K" localSheetId="12" hidden="1">#REF!</definedName>
    <definedName name="BExQED8ZZUEH0WRNOHXI7V9TVC8K" localSheetId="11" hidden="1">#REF!</definedName>
    <definedName name="BExQED8ZZUEH0WRNOHXI7V9TVC8K" localSheetId="10" hidden="1">#REF!</definedName>
    <definedName name="BExQED8ZZUEH0WRNOHXI7V9TVC8K" localSheetId="9" hidden="1">#REF!</definedName>
    <definedName name="BExQED8ZZUEH0WRNOHXI7V9TVC8K" localSheetId="8" hidden="1">#REF!</definedName>
    <definedName name="BExQED8ZZUEH0WRNOHXI7V9TVC8K" localSheetId="7" hidden="1">#REF!</definedName>
    <definedName name="BExQED8ZZUEH0WRNOHXI7V9TVC8K" localSheetId="6" hidden="1">#REF!</definedName>
    <definedName name="BExQED8ZZUEH0WRNOHXI7V9TVC8K" localSheetId="3" hidden="1">#REF!</definedName>
    <definedName name="BExQED8ZZUEH0WRNOHXI7V9TVC8K" localSheetId="1" hidden="1">#REF!</definedName>
    <definedName name="BExQED8ZZUEH0WRNOHXI7V9TVC8K" hidden="1">#REF!</definedName>
    <definedName name="BExQEF1PIJIB9J24OB0M4X1WLBB0" localSheetId="16" hidden="1">#REF!</definedName>
    <definedName name="BExQEF1PIJIB9J24OB0M4X1WLBB0" localSheetId="15" hidden="1">#REF!</definedName>
    <definedName name="BExQEF1PIJIB9J24OB0M4X1WLBB0" localSheetId="14" hidden="1">#REF!</definedName>
    <definedName name="BExQEF1PIJIB9J24OB0M4X1WLBB0" localSheetId="13" hidden="1">#REF!</definedName>
    <definedName name="BExQEF1PIJIB9J24OB0M4X1WLBB0" localSheetId="12" hidden="1">#REF!</definedName>
    <definedName name="BExQEF1PIJIB9J24OB0M4X1WLBB0" localSheetId="11" hidden="1">#REF!</definedName>
    <definedName name="BExQEF1PIJIB9J24OB0M4X1WLBB0" localSheetId="10" hidden="1">#REF!</definedName>
    <definedName name="BExQEF1PIJIB9J24OB0M4X1WLBB0" localSheetId="9" hidden="1">#REF!</definedName>
    <definedName name="BExQEF1PIJIB9J24OB0M4X1WLBB0" localSheetId="8" hidden="1">#REF!</definedName>
    <definedName name="BExQEF1PIJIB9J24OB0M4X1WLBB0" localSheetId="7" hidden="1">#REF!</definedName>
    <definedName name="BExQEF1PIJIB9J24OB0M4X1WLBB0" localSheetId="6" hidden="1">#REF!</definedName>
    <definedName name="BExQEF1PIJIB9J24OB0M4X1WLBB0" localSheetId="3" hidden="1">#REF!</definedName>
    <definedName name="BExQEF1PIJIB9J24OB0M4X1WLBB0" localSheetId="1" hidden="1">#REF!</definedName>
    <definedName name="BExQEF1PIJIB9J24OB0M4X1WLBB0" hidden="1">#REF!</definedName>
    <definedName name="BExQEMUA4HEFM4OVO8M8MA8PIAW1" localSheetId="16" hidden="1">#REF!</definedName>
    <definedName name="BExQEMUA4HEFM4OVO8M8MA8PIAW1" localSheetId="15" hidden="1">#REF!</definedName>
    <definedName name="BExQEMUA4HEFM4OVO8M8MA8PIAW1" localSheetId="14" hidden="1">#REF!</definedName>
    <definedName name="BExQEMUA4HEFM4OVO8M8MA8PIAW1" localSheetId="13" hidden="1">#REF!</definedName>
    <definedName name="BExQEMUA4HEFM4OVO8M8MA8PIAW1" localSheetId="12" hidden="1">#REF!</definedName>
    <definedName name="BExQEMUA4HEFM4OVO8M8MA8PIAW1" localSheetId="11" hidden="1">#REF!</definedName>
    <definedName name="BExQEMUA4HEFM4OVO8M8MA8PIAW1" localSheetId="10" hidden="1">#REF!</definedName>
    <definedName name="BExQEMUA4HEFM4OVO8M8MA8PIAW1" localSheetId="9" hidden="1">#REF!</definedName>
    <definedName name="BExQEMUA4HEFM4OVO8M8MA8PIAW1" localSheetId="8" hidden="1">#REF!</definedName>
    <definedName name="BExQEMUA4HEFM4OVO8M8MA8PIAW1" localSheetId="7" hidden="1">#REF!</definedName>
    <definedName name="BExQEMUA4HEFM4OVO8M8MA8PIAW1" localSheetId="6" hidden="1">#REF!</definedName>
    <definedName name="BExQEMUA4HEFM4OVO8M8MA8PIAW1" localSheetId="3" hidden="1">#REF!</definedName>
    <definedName name="BExQEMUA4HEFM4OVO8M8MA8PIAW1" localSheetId="1" hidden="1">#REF!</definedName>
    <definedName name="BExQEMUA4HEFM4OVO8M8MA8PIAW1" hidden="1">#REF!</definedName>
    <definedName name="BExQEP38QPDKB85WG2WOL17IMB5S" localSheetId="16" hidden="1">#REF!</definedName>
    <definedName name="BExQEP38QPDKB85WG2WOL17IMB5S" localSheetId="15" hidden="1">#REF!</definedName>
    <definedName name="BExQEP38QPDKB85WG2WOL17IMB5S" localSheetId="14" hidden="1">#REF!</definedName>
    <definedName name="BExQEP38QPDKB85WG2WOL17IMB5S" localSheetId="13" hidden="1">#REF!</definedName>
    <definedName name="BExQEP38QPDKB85WG2WOL17IMB5S" localSheetId="12" hidden="1">#REF!</definedName>
    <definedName name="BExQEP38QPDKB85WG2WOL17IMB5S" localSheetId="11" hidden="1">#REF!</definedName>
    <definedName name="BExQEP38QPDKB85WG2WOL17IMB5S" localSheetId="10" hidden="1">#REF!</definedName>
    <definedName name="BExQEP38QPDKB85WG2WOL17IMB5S" localSheetId="9" hidden="1">#REF!</definedName>
    <definedName name="BExQEP38QPDKB85WG2WOL17IMB5S" localSheetId="8" hidden="1">#REF!</definedName>
    <definedName name="BExQEP38QPDKB85WG2WOL17IMB5S" localSheetId="7" hidden="1">#REF!</definedName>
    <definedName name="BExQEP38QPDKB85WG2WOL17IMB5S" localSheetId="6" hidden="1">#REF!</definedName>
    <definedName name="BExQEP38QPDKB85WG2WOL17IMB5S" localSheetId="3" hidden="1">#REF!</definedName>
    <definedName name="BExQEP38QPDKB85WG2WOL17IMB5S" localSheetId="1" hidden="1">#REF!</definedName>
    <definedName name="BExQEP38QPDKB85WG2WOL17IMB5S" hidden="1">#REF!</definedName>
    <definedName name="BExQEQ4XZQFIKUXNU9H7WE7AMZ1U" localSheetId="16" hidden="1">#REF!</definedName>
    <definedName name="BExQEQ4XZQFIKUXNU9H7WE7AMZ1U" localSheetId="15" hidden="1">#REF!</definedName>
    <definedName name="BExQEQ4XZQFIKUXNU9H7WE7AMZ1U" localSheetId="14" hidden="1">#REF!</definedName>
    <definedName name="BExQEQ4XZQFIKUXNU9H7WE7AMZ1U" localSheetId="13" hidden="1">#REF!</definedName>
    <definedName name="BExQEQ4XZQFIKUXNU9H7WE7AMZ1U" localSheetId="12" hidden="1">#REF!</definedName>
    <definedName name="BExQEQ4XZQFIKUXNU9H7WE7AMZ1U" localSheetId="11" hidden="1">#REF!</definedName>
    <definedName name="BExQEQ4XZQFIKUXNU9H7WE7AMZ1U" localSheetId="10" hidden="1">#REF!</definedName>
    <definedName name="BExQEQ4XZQFIKUXNU9H7WE7AMZ1U" localSheetId="9" hidden="1">#REF!</definedName>
    <definedName name="BExQEQ4XZQFIKUXNU9H7WE7AMZ1U" localSheetId="8" hidden="1">#REF!</definedName>
    <definedName name="BExQEQ4XZQFIKUXNU9H7WE7AMZ1U" localSheetId="7" hidden="1">#REF!</definedName>
    <definedName name="BExQEQ4XZQFIKUXNU9H7WE7AMZ1U" localSheetId="6" hidden="1">#REF!</definedName>
    <definedName name="BExQEQ4XZQFIKUXNU9H7WE7AMZ1U" localSheetId="3" hidden="1">#REF!</definedName>
    <definedName name="BExQEQ4XZQFIKUXNU9H7WE7AMZ1U" localSheetId="1" hidden="1">#REF!</definedName>
    <definedName name="BExQEQ4XZQFIKUXNU9H7WE7AMZ1U" hidden="1">#REF!</definedName>
    <definedName name="BExQF1OEB07CRAP6ALNNMJNJ3P2D" localSheetId="16" hidden="1">#REF!</definedName>
    <definedName name="BExQF1OEB07CRAP6ALNNMJNJ3P2D" localSheetId="15" hidden="1">#REF!</definedName>
    <definedName name="BExQF1OEB07CRAP6ALNNMJNJ3P2D" localSheetId="14" hidden="1">#REF!</definedName>
    <definedName name="BExQF1OEB07CRAP6ALNNMJNJ3P2D" localSheetId="13" hidden="1">#REF!</definedName>
    <definedName name="BExQF1OEB07CRAP6ALNNMJNJ3P2D" localSheetId="12" hidden="1">#REF!</definedName>
    <definedName name="BExQF1OEB07CRAP6ALNNMJNJ3P2D" localSheetId="11" hidden="1">#REF!</definedName>
    <definedName name="BExQF1OEB07CRAP6ALNNMJNJ3P2D" localSheetId="10" hidden="1">#REF!</definedName>
    <definedName name="BExQF1OEB07CRAP6ALNNMJNJ3P2D" localSheetId="9" hidden="1">#REF!</definedName>
    <definedName name="BExQF1OEB07CRAP6ALNNMJNJ3P2D" localSheetId="8" hidden="1">#REF!</definedName>
    <definedName name="BExQF1OEB07CRAP6ALNNMJNJ3P2D" localSheetId="7" hidden="1">#REF!</definedName>
    <definedName name="BExQF1OEB07CRAP6ALNNMJNJ3P2D" localSheetId="6" hidden="1">#REF!</definedName>
    <definedName name="BExQF1OEB07CRAP6ALNNMJNJ3P2D" localSheetId="3" hidden="1">#REF!</definedName>
    <definedName name="BExQF1OEB07CRAP6ALNNMJNJ3P2D" localSheetId="1" hidden="1">#REF!</definedName>
    <definedName name="BExQF1OEB07CRAP6ALNNMJNJ3P2D" hidden="1">#REF!</definedName>
    <definedName name="BExQF8KKL224NYD20XYLLM2RE7EW" localSheetId="16" hidden="1">#REF!</definedName>
    <definedName name="BExQF8KKL224NYD20XYLLM2RE7EW" localSheetId="15" hidden="1">#REF!</definedName>
    <definedName name="BExQF8KKL224NYD20XYLLM2RE7EW" localSheetId="14" hidden="1">#REF!</definedName>
    <definedName name="BExQF8KKL224NYD20XYLLM2RE7EW" localSheetId="13" hidden="1">#REF!</definedName>
    <definedName name="BExQF8KKL224NYD20XYLLM2RE7EW" localSheetId="12" hidden="1">#REF!</definedName>
    <definedName name="BExQF8KKL224NYD20XYLLM2RE7EW" localSheetId="11" hidden="1">#REF!</definedName>
    <definedName name="BExQF8KKL224NYD20XYLLM2RE7EW" localSheetId="10" hidden="1">#REF!</definedName>
    <definedName name="BExQF8KKL224NYD20XYLLM2RE7EW" localSheetId="9" hidden="1">#REF!</definedName>
    <definedName name="BExQF8KKL224NYD20XYLLM2RE7EW" localSheetId="8" hidden="1">#REF!</definedName>
    <definedName name="BExQF8KKL224NYD20XYLLM2RE7EW" localSheetId="7" hidden="1">#REF!</definedName>
    <definedName name="BExQF8KKL224NYD20XYLLM2RE7EW" localSheetId="6" hidden="1">#REF!</definedName>
    <definedName name="BExQF8KKL224NYD20XYLLM2RE7EW" localSheetId="3" hidden="1">#REF!</definedName>
    <definedName name="BExQF8KKL224NYD20XYLLM2RE7EW" localSheetId="1" hidden="1">#REF!</definedName>
    <definedName name="BExQF8KKL224NYD20XYLLM2RE7EW" hidden="1">#REF!</definedName>
    <definedName name="BExQF9X2AQPFJZTCHTU5PTTR0JAH" localSheetId="16" hidden="1">#REF!</definedName>
    <definedName name="BExQF9X2AQPFJZTCHTU5PTTR0JAH" localSheetId="15" hidden="1">#REF!</definedName>
    <definedName name="BExQF9X2AQPFJZTCHTU5PTTR0JAH" localSheetId="14" hidden="1">#REF!</definedName>
    <definedName name="BExQF9X2AQPFJZTCHTU5PTTR0JAH" localSheetId="13" hidden="1">#REF!</definedName>
    <definedName name="BExQF9X2AQPFJZTCHTU5PTTR0JAH" localSheetId="12" hidden="1">#REF!</definedName>
    <definedName name="BExQF9X2AQPFJZTCHTU5PTTR0JAH" localSheetId="11" hidden="1">#REF!</definedName>
    <definedName name="BExQF9X2AQPFJZTCHTU5PTTR0JAH" localSheetId="10" hidden="1">#REF!</definedName>
    <definedName name="BExQF9X2AQPFJZTCHTU5PTTR0JAH" localSheetId="9" hidden="1">#REF!</definedName>
    <definedName name="BExQF9X2AQPFJZTCHTU5PTTR0JAH" localSheetId="8" hidden="1">#REF!</definedName>
    <definedName name="BExQF9X2AQPFJZTCHTU5PTTR0JAH" localSheetId="7" hidden="1">#REF!</definedName>
    <definedName name="BExQF9X2AQPFJZTCHTU5PTTR0JAH" localSheetId="6" hidden="1">#REF!</definedName>
    <definedName name="BExQF9X2AQPFJZTCHTU5PTTR0JAH" localSheetId="3" hidden="1">#REF!</definedName>
    <definedName name="BExQF9X2AQPFJZTCHTU5PTTR0JAH" localSheetId="1" hidden="1">#REF!</definedName>
    <definedName name="BExQF9X2AQPFJZTCHTU5PTTR0JAH" hidden="1">#REF!</definedName>
    <definedName name="BExQFAINO9ODQZX6NSM8EBTRD04E" localSheetId="16" hidden="1">#REF!</definedName>
    <definedName name="BExQFAINO9ODQZX6NSM8EBTRD04E" localSheetId="15" hidden="1">#REF!</definedName>
    <definedName name="BExQFAINO9ODQZX6NSM8EBTRD04E" localSheetId="14" hidden="1">#REF!</definedName>
    <definedName name="BExQFAINO9ODQZX6NSM8EBTRD04E" localSheetId="13" hidden="1">#REF!</definedName>
    <definedName name="BExQFAINO9ODQZX6NSM8EBTRD04E" localSheetId="12" hidden="1">#REF!</definedName>
    <definedName name="BExQFAINO9ODQZX6NSM8EBTRD04E" localSheetId="11" hidden="1">#REF!</definedName>
    <definedName name="BExQFAINO9ODQZX6NSM8EBTRD04E" localSheetId="10" hidden="1">#REF!</definedName>
    <definedName name="BExQFAINO9ODQZX6NSM8EBTRD04E" localSheetId="9" hidden="1">#REF!</definedName>
    <definedName name="BExQFAINO9ODQZX6NSM8EBTRD04E" localSheetId="8" hidden="1">#REF!</definedName>
    <definedName name="BExQFAINO9ODQZX6NSM8EBTRD04E" localSheetId="7" hidden="1">#REF!</definedName>
    <definedName name="BExQFAINO9ODQZX6NSM8EBTRD04E" localSheetId="6" hidden="1">#REF!</definedName>
    <definedName name="BExQFAINO9ODQZX6NSM8EBTRD04E" localSheetId="3" hidden="1">#REF!</definedName>
    <definedName name="BExQFAINO9ODQZX6NSM8EBTRD04E" localSheetId="1" hidden="1">#REF!</definedName>
    <definedName name="BExQFAINO9ODQZX6NSM8EBTRD04E" hidden="1">#REF!</definedName>
    <definedName name="BExQFC0M9KKFMQKPLPEO2RQDB7MM" localSheetId="16" hidden="1">#REF!</definedName>
    <definedName name="BExQFC0M9KKFMQKPLPEO2RQDB7MM" localSheetId="15" hidden="1">#REF!</definedName>
    <definedName name="BExQFC0M9KKFMQKPLPEO2RQDB7MM" localSheetId="14" hidden="1">#REF!</definedName>
    <definedName name="BExQFC0M9KKFMQKPLPEO2RQDB7MM" localSheetId="13" hidden="1">#REF!</definedName>
    <definedName name="BExQFC0M9KKFMQKPLPEO2RQDB7MM" localSheetId="12" hidden="1">#REF!</definedName>
    <definedName name="BExQFC0M9KKFMQKPLPEO2RQDB7MM" localSheetId="11" hidden="1">#REF!</definedName>
    <definedName name="BExQFC0M9KKFMQKPLPEO2RQDB7MM" localSheetId="10" hidden="1">#REF!</definedName>
    <definedName name="BExQFC0M9KKFMQKPLPEO2RQDB7MM" localSheetId="9" hidden="1">#REF!</definedName>
    <definedName name="BExQFC0M9KKFMQKPLPEO2RQDB7MM" localSheetId="8" hidden="1">#REF!</definedName>
    <definedName name="BExQFC0M9KKFMQKPLPEO2RQDB7MM" localSheetId="7" hidden="1">#REF!</definedName>
    <definedName name="BExQFC0M9KKFMQKPLPEO2RQDB7MM" localSheetId="6" hidden="1">#REF!</definedName>
    <definedName name="BExQFC0M9KKFMQKPLPEO2RQDB7MM" localSheetId="3" hidden="1">#REF!</definedName>
    <definedName name="BExQFC0M9KKFMQKPLPEO2RQDB7MM" localSheetId="1" hidden="1">#REF!</definedName>
    <definedName name="BExQFC0M9KKFMQKPLPEO2RQDB7MM" hidden="1">#REF!</definedName>
    <definedName name="BExQFEEV7627R8TYZCM28C6V6WHE" localSheetId="16" hidden="1">#REF!</definedName>
    <definedName name="BExQFEEV7627R8TYZCM28C6V6WHE" localSheetId="15" hidden="1">#REF!</definedName>
    <definedName name="BExQFEEV7627R8TYZCM28C6V6WHE" localSheetId="14" hidden="1">#REF!</definedName>
    <definedName name="BExQFEEV7627R8TYZCM28C6V6WHE" localSheetId="13" hidden="1">#REF!</definedName>
    <definedName name="BExQFEEV7627R8TYZCM28C6V6WHE" localSheetId="12" hidden="1">#REF!</definedName>
    <definedName name="BExQFEEV7627R8TYZCM28C6V6WHE" localSheetId="11" hidden="1">#REF!</definedName>
    <definedName name="BExQFEEV7627R8TYZCM28C6V6WHE" localSheetId="10" hidden="1">#REF!</definedName>
    <definedName name="BExQFEEV7627R8TYZCM28C6V6WHE" localSheetId="9" hidden="1">#REF!</definedName>
    <definedName name="BExQFEEV7627R8TYZCM28C6V6WHE" localSheetId="8" hidden="1">#REF!</definedName>
    <definedName name="BExQFEEV7627R8TYZCM28C6V6WHE" localSheetId="7" hidden="1">#REF!</definedName>
    <definedName name="BExQFEEV7627R8TYZCM28C6V6WHE" localSheetId="6" hidden="1">#REF!</definedName>
    <definedName name="BExQFEEV7627R8TYZCM28C6V6WHE" localSheetId="3" hidden="1">#REF!</definedName>
    <definedName name="BExQFEEV7627R8TYZCM28C6V6WHE" localSheetId="1" hidden="1">#REF!</definedName>
    <definedName name="BExQFEEV7627R8TYZCM28C6V6WHE" hidden="1">#REF!</definedName>
    <definedName name="BExQFEK8NUD04X2OBRA275ADPSDL" localSheetId="16" hidden="1">#REF!</definedName>
    <definedName name="BExQFEK8NUD04X2OBRA275ADPSDL" localSheetId="15" hidden="1">#REF!</definedName>
    <definedName name="BExQFEK8NUD04X2OBRA275ADPSDL" localSheetId="14" hidden="1">#REF!</definedName>
    <definedName name="BExQFEK8NUD04X2OBRA275ADPSDL" localSheetId="13" hidden="1">#REF!</definedName>
    <definedName name="BExQFEK8NUD04X2OBRA275ADPSDL" localSheetId="12" hidden="1">#REF!</definedName>
    <definedName name="BExQFEK8NUD04X2OBRA275ADPSDL" localSheetId="11" hidden="1">#REF!</definedName>
    <definedName name="BExQFEK8NUD04X2OBRA275ADPSDL" localSheetId="10" hidden="1">#REF!</definedName>
    <definedName name="BExQFEK8NUD04X2OBRA275ADPSDL" localSheetId="9" hidden="1">#REF!</definedName>
    <definedName name="BExQFEK8NUD04X2OBRA275ADPSDL" localSheetId="8" hidden="1">#REF!</definedName>
    <definedName name="BExQFEK8NUD04X2OBRA275ADPSDL" localSheetId="7" hidden="1">#REF!</definedName>
    <definedName name="BExQFEK8NUD04X2OBRA275ADPSDL" localSheetId="6" hidden="1">#REF!</definedName>
    <definedName name="BExQFEK8NUD04X2OBRA275ADPSDL" localSheetId="3" hidden="1">#REF!</definedName>
    <definedName name="BExQFEK8NUD04X2OBRA275ADPSDL" localSheetId="1" hidden="1">#REF!</definedName>
    <definedName name="BExQFEK8NUD04X2OBRA275ADPSDL" hidden="1">#REF!</definedName>
    <definedName name="BExQFGYIWDR4W0YF7XR6E4EWWJ02" localSheetId="16" hidden="1">#REF!</definedName>
    <definedName name="BExQFGYIWDR4W0YF7XR6E4EWWJ02" localSheetId="15" hidden="1">#REF!</definedName>
    <definedName name="BExQFGYIWDR4W0YF7XR6E4EWWJ02" localSheetId="14" hidden="1">#REF!</definedName>
    <definedName name="BExQFGYIWDR4W0YF7XR6E4EWWJ02" localSheetId="13" hidden="1">#REF!</definedName>
    <definedName name="BExQFGYIWDR4W0YF7XR6E4EWWJ02" localSheetId="12" hidden="1">#REF!</definedName>
    <definedName name="BExQFGYIWDR4W0YF7XR6E4EWWJ02" localSheetId="11" hidden="1">#REF!</definedName>
    <definedName name="BExQFGYIWDR4W0YF7XR6E4EWWJ02" localSheetId="10" hidden="1">#REF!</definedName>
    <definedName name="BExQFGYIWDR4W0YF7XR6E4EWWJ02" localSheetId="9" hidden="1">#REF!</definedName>
    <definedName name="BExQFGYIWDR4W0YF7XR6E4EWWJ02" localSheetId="8" hidden="1">#REF!</definedName>
    <definedName name="BExQFGYIWDR4W0YF7XR6E4EWWJ02" localSheetId="7" hidden="1">#REF!</definedName>
    <definedName name="BExQFGYIWDR4W0YF7XR6E4EWWJ02" localSheetId="6" hidden="1">#REF!</definedName>
    <definedName name="BExQFGYIWDR4W0YF7XR6E4EWWJ02" localSheetId="3" hidden="1">#REF!</definedName>
    <definedName name="BExQFGYIWDR4W0YF7XR6E4EWWJ02" localSheetId="1" hidden="1">#REF!</definedName>
    <definedName name="BExQFGYIWDR4W0YF7XR6E4EWWJ02" hidden="1">#REF!</definedName>
    <definedName name="BExQFPNFKA36IAPS22LAUMBDI4KE" localSheetId="16" hidden="1">#REF!</definedName>
    <definedName name="BExQFPNFKA36IAPS22LAUMBDI4KE" localSheetId="15" hidden="1">#REF!</definedName>
    <definedName name="BExQFPNFKA36IAPS22LAUMBDI4KE" localSheetId="14" hidden="1">#REF!</definedName>
    <definedName name="BExQFPNFKA36IAPS22LAUMBDI4KE" localSheetId="13" hidden="1">#REF!</definedName>
    <definedName name="BExQFPNFKA36IAPS22LAUMBDI4KE" localSheetId="12" hidden="1">#REF!</definedName>
    <definedName name="BExQFPNFKA36IAPS22LAUMBDI4KE" localSheetId="11" hidden="1">#REF!</definedName>
    <definedName name="BExQFPNFKA36IAPS22LAUMBDI4KE" localSheetId="10" hidden="1">#REF!</definedName>
    <definedName name="BExQFPNFKA36IAPS22LAUMBDI4KE" localSheetId="9" hidden="1">#REF!</definedName>
    <definedName name="BExQFPNFKA36IAPS22LAUMBDI4KE" localSheetId="8" hidden="1">#REF!</definedName>
    <definedName name="BExQFPNFKA36IAPS22LAUMBDI4KE" localSheetId="7" hidden="1">#REF!</definedName>
    <definedName name="BExQFPNFKA36IAPS22LAUMBDI4KE" localSheetId="6" hidden="1">#REF!</definedName>
    <definedName name="BExQFPNFKA36IAPS22LAUMBDI4KE" localSheetId="3" hidden="1">#REF!</definedName>
    <definedName name="BExQFPNFKA36IAPS22LAUMBDI4KE" localSheetId="1" hidden="1">#REF!</definedName>
    <definedName name="BExQFPNFKA36IAPS22LAUMBDI4KE" hidden="1">#REF!</definedName>
    <definedName name="BExQFPSWEMA8WBUZ4WK20LR13VSU" localSheetId="16" hidden="1">#REF!</definedName>
    <definedName name="BExQFPSWEMA8WBUZ4WK20LR13VSU" localSheetId="15" hidden="1">#REF!</definedName>
    <definedName name="BExQFPSWEMA8WBUZ4WK20LR13VSU" localSheetId="14" hidden="1">#REF!</definedName>
    <definedName name="BExQFPSWEMA8WBUZ4WK20LR13VSU" localSheetId="13" hidden="1">#REF!</definedName>
    <definedName name="BExQFPSWEMA8WBUZ4WK20LR13VSU" localSheetId="12" hidden="1">#REF!</definedName>
    <definedName name="BExQFPSWEMA8WBUZ4WK20LR13VSU" localSheetId="11" hidden="1">#REF!</definedName>
    <definedName name="BExQFPSWEMA8WBUZ4WK20LR13VSU" localSheetId="10" hidden="1">#REF!</definedName>
    <definedName name="BExQFPSWEMA8WBUZ4WK20LR13VSU" localSheetId="9" hidden="1">#REF!</definedName>
    <definedName name="BExQFPSWEMA8WBUZ4WK20LR13VSU" localSheetId="8" hidden="1">#REF!</definedName>
    <definedName name="BExQFPSWEMA8WBUZ4WK20LR13VSU" localSheetId="7" hidden="1">#REF!</definedName>
    <definedName name="BExQFPSWEMA8WBUZ4WK20LR13VSU" localSheetId="6" hidden="1">#REF!</definedName>
    <definedName name="BExQFPSWEMA8WBUZ4WK20LR13VSU" localSheetId="3" hidden="1">#REF!</definedName>
    <definedName name="BExQFPSWEMA8WBUZ4WK20LR13VSU" localSheetId="1" hidden="1">#REF!</definedName>
    <definedName name="BExQFPSWEMA8WBUZ4WK20LR13VSU" hidden="1">#REF!</definedName>
    <definedName name="BExQFVSPOSCCPF1TLJPIWYWYB8A9" localSheetId="16" hidden="1">#REF!</definedName>
    <definedName name="BExQFVSPOSCCPF1TLJPIWYWYB8A9" localSheetId="15" hidden="1">#REF!</definedName>
    <definedName name="BExQFVSPOSCCPF1TLJPIWYWYB8A9" localSheetId="14" hidden="1">#REF!</definedName>
    <definedName name="BExQFVSPOSCCPF1TLJPIWYWYB8A9" localSheetId="13" hidden="1">#REF!</definedName>
    <definedName name="BExQFVSPOSCCPF1TLJPIWYWYB8A9" localSheetId="12" hidden="1">#REF!</definedName>
    <definedName name="BExQFVSPOSCCPF1TLJPIWYWYB8A9" localSheetId="11" hidden="1">#REF!</definedName>
    <definedName name="BExQFVSPOSCCPF1TLJPIWYWYB8A9" localSheetId="10" hidden="1">#REF!</definedName>
    <definedName name="BExQFVSPOSCCPF1TLJPIWYWYB8A9" localSheetId="9" hidden="1">#REF!</definedName>
    <definedName name="BExQFVSPOSCCPF1TLJPIWYWYB8A9" localSheetId="8" hidden="1">#REF!</definedName>
    <definedName name="BExQFVSPOSCCPF1TLJPIWYWYB8A9" localSheetId="7" hidden="1">#REF!</definedName>
    <definedName name="BExQFVSPOSCCPF1TLJPIWYWYB8A9" localSheetId="6" hidden="1">#REF!</definedName>
    <definedName name="BExQFVSPOSCCPF1TLJPIWYWYB8A9" localSheetId="3" hidden="1">#REF!</definedName>
    <definedName name="BExQFVSPOSCCPF1TLJPIWYWYB8A9" localSheetId="1" hidden="1">#REF!</definedName>
    <definedName name="BExQFVSPOSCCPF1TLJPIWYWYB8A9" hidden="1">#REF!</definedName>
    <definedName name="BExQFWJQXNQAW6LUMOEDS6KMJMYL" localSheetId="16" hidden="1">#REF!</definedName>
    <definedName name="BExQFWJQXNQAW6LUMOEDS6KMJMYL" localSheetId="15" hidden="1">#REF!</definedName>
    <definedName name="BExQFWJQXNQAW6LUMOEDS6KMJMYL" localSheetId="14" hidden="1">#REF!</definedName>
    <definedName name="BExQFWJQXNQAW6LUMOEDS6KMJMYL" localSheetId="13" hidden="1">#REF!</definedName>
    <definedName name="BExQFWJQXNQAW6LUMOEDS6KMJMYL" localSheetId="12" hidden="1">#REF!</definedName>
    <definedName name="BExQFWJQXNQAW6LUMOEDS6KMJMYL" localSheetId="11" hidden="1">#REF!</definedName>
    <definedName name="BExQFWJQXNQAW6LUMOEDS6KMJMYL" localSheetId="10" hidden="1">#REF!</definedName>
    <definedName name="BExQFWJQXNQAW6LUMOEDS6KMJMYL" localSheetId="9" hidden="1">#REF!</definedName>
    <definedName name="BExQFWJQXNQAW6LUMOEDS6KMJMYL" localSheetId="8" hidden="1">#REF!</definedName>
    <definedName name="BExQFWJQXNQAW6LUMOEDS6KMJMYL" localSheetId="7" hidden="1">#REF!</definedName>
    <definedName name="BExQFWJQXNQAW6LUMOEDS6KMJMYL" localSheetId="6" hidden="1">#REF!</definedName>
    <definedName name="BExQFWJQXNQAW6LUMOEDS6KMJMYL" localSheetId="3" hidden="1">#REF!</definedName>
    <definedName name="BExQFWJQXNQAW6LUMOEDS6KMJMYL" localSheetId="1" hidden="1">#REF!</definedName>
    <definedName name="BExQFWJQXNQAW6LUMOEDS6KMJMYL" hidden="1">#REF!</definedName>
    <definedName name="BExQG8TYRD2G42UA5ZPCRLNKUDMX" localSheetId="16" hidden="1">#REF!</definedName>
    <definedName name="BExQG8TYRD2G42UA5ZPCRLNKUDMX" localSheetId="15" hidden="1">#REF!</definedName>
    <definedName name="BExQG8TYRD2G42UA5ZPCRLNKUDMX" localSheetId="14" hidden="1">#REF!</definedName>
    <definedName name="BExQG8TYRD2G42UA5ZPCRLNKUDMX" localSheetId="13" hidden="1">#REF!</definedName>
    <definedName name="BExQG8TYRD2G42UA5ZPCRLNKUDMX" localSheetId="12" hidden="1">#REF!</definedName>
    <definedName name="BExQG8TYRD2G42UA5ZPCRLNKUDMX" localSheetId="11" hidden="1">#REF!</definedName>
    <definedName name="BExQG8TYRD2G42UA5ZPCRLNKUDMX" localSheetId="10" hidden="1">#REF!</definedName>
    <definedName name="BExQG8TYRD2G42UA5ZPCRLNKUDMX" localSheetId="9" hidden="1">#REF!</definedName>
    <definedName name="BExQG8TYRD2G42UA5ZPCRLNKUDMX" localSheetId="8" hidden="1">#REF!</definedName>
    <definedName name="BExQG8TYRD2G42UA5ZPCRLNKUDMX" localSheetId="7" hidden="1">#REF!</definedName>
    <definedName name="BExQG8TYRD2G42UA5ZPCRLNKUDMX" localSheetId="6" hidden="1">#REF!</definedName>
    <definedName name="BExQG8TYRD2G42UA5ZPCRLNKUDMX" localSheetId="3" hidden="1">#REF!</definedName>
    <definedName name="BExQG8TYRD2G42UA5ZPCRLNKUDMX" localSheetId="1" hidden="1">#REF!</definedName>
    <definedName name="BExQG8TYRD2G42UA5ZPCRLNKUDMX" hidden="1">#REF!</definedName>
    <definedName name="BExQG9A8OZ31BDN5QEGQGWG59A43" localSheetId="16" hidden="1">#REF!</definedName>
    <definedName name="BExQG9A8OZ31BDN5QEGQGWG59A43" localSheetId="15" hidden="1">#REF!</definedName>
    <definedName name="BExQG9A8OZ31BDN5QEGQGWG59A43" localSheetId="14" hidden="1">#REF!</definedName>
    <definedName name="BExQG9A8OZ31BDN5QEGQGWG59A43" localSheetId="13" hidden="1">#REF!</definedName>
    <definedName name="BExQG9A8OZ31BDN5QEGQGWG59A43" localSheetId="12" hidden="1">#REF!</definedName>
    <definedName name="BExQG9A8OZ31BDN5QEGQGWG59A43" localSheetId="11" hidden="1">#REF!</definedName>
    <definedName name="BExQG9A8OZ31BDN5QEGQGWG59A43" localSheetId="10" hidden="1">#REF!</definedName>
    <definedName name="BExQG9A8OZ31BDN5QEGQGWG59A43" localSheetId="9" hidden="1">#REF!</definedName>
    <definedName name="BExQG9A8OZ31BDN5QEGQGWG59A43" localSheetId="8" hidden="1">#REF!</definedName>
    <definedName name="BExQG9A8OZ31BDN5QEGQGWG59A43" localSheetId="7" hidden="1">#REF!</definedName>
    <definedName name="BExQG9A8OZ31BDN5QEGQGWG59A43" localSheetId="6" hidden="1">#REF!</definedName>
    <definedName name="BExQG9A8OZ31BDN5QEGQGWG59A43" localSheetId="3" hidden="1">#REF!</definedName>
    <definedName name="BExQG9A8OZ31BDN5QEGQGWG59A43" localSheetId="1" hidden="1">#REF!</definedName>
    <definedName name="BExQG9A8OZ31BDN5QEGQGWG59A43" hidden="1">#REF!</definedName>
    <definedName name="BExQGGBQ2CMSPV4NV4RA7NMBQER6" localSheetId="16" hidden="1">#REF!</definedName>
    <definedName name="BExQGGBQ2CMSPV4NV4RA7NMBQER6" localSheetId="15" hidden="1">#REF!</definedName>
    <definedName name="BExQGGBQ2CMSPV4NV4RA7NMBQER6" localSheetId="14" hidden="1">#REF!</definedName>
    <definedName name="BExQGGBQ2CMSPV4NV4RA7NMBQER6" localSheetId="13" hidden="1">#REF!</definedName>
    <definedName name="BExQGGBQ2CMSPV4NV4RA7NMBQER6" localSheetId="12" hidden="1">#REF!</definedName>
    <definedName name="BExQGGBQ2CMSPV4NV4RA7NMBQER6" localSheetId="11" hidden="1">#REF!</definedName>
    <definedName name="BExQGGBQ2CMSPV4NV4RA7NMBQER6" localSheetId="10" hidden="1">#REF!</definedName>
    <definedName name="BExQGGBQ2CMSPV4NV4RA7NMBQER6" localSheetId="9" hidden="1">#REF!</definedName>
    <definedName name="BExQGGBQ2CMSPV4NV4RA7NMBQER6" localSheetId="8" hidden="1">#REF!</definedName>
    <definedName name="BExQGGBQ2CMSPV4NV4RA7NMBQER6" localSheetId="7" hidden="1">#REF!</definedName>
    <definedName name="BExQGGBQ2CMSPV4NV4RA7NMBQER6" localSheetId="6" hidden="1">#REF!</definedName>
    <definedName name="BExQGGBQ2CMSPV4NV4RA7NMBQER6" localSheetId="3" hidden="1">#REF!</definedName>
    <definedName name="BExQGGBQ2CMSPV4NV4RA7NMBQER6" localSheetId="1" hidden="1">#REF!</definedName>
    <definedName name="BExQGGBQ2CMSPV4NV4RA7NMBQER6" hidden="1">#REF!</definedName>
    <definedName name="BExQGO48J9MPCDQ96RBB9UN9AIGT" localSheetId="16" hidden="1">#REF!</definedName>
    <definedName name="BExQGO48J9MPCDQ96RBB9UN9AIGT" localSheetId="15" hidden="1">#REF!</definedName>
    <definedName name="BExQGO48J9MPCDQ96RBB9UN9AIGT" localSheetId="14" hidden="1">#REF!</definedName>
    <definedName name="BExQGO48J9MPCDQ96RBB9UN9AIGT" localSheetId="13" hidden="1">#REF!</definedName>
    <definedName name="BExQGO48J9MPCDQ96RBB9UN9AIGT" localSheetId="12" hidden="1">#REF!</definedName>
    <definedName name="BExQGO48J9MPCDQ96RBB9UN9AIGT" localSheetId="11" hidden="1">#REF!</definedName>
    <definedName name="BExQGO48J9MPCDQ96RBB9UN9AIGT" localSheetId="10" hidden="1">#REF!</definedName>
    <definedName name="BExQGO48J9MPCDQ96RBB9UN9AIGT" localSheetId="9" hidden="1">#REF!</definedName>
    <definedName name="BExQGO48J9MPCDQ96RBB9UN9AIGT" localSheetId="8" hidden="1">#REF!</definedName>
    <definedName name="BExQGO48J9MPCDQ96RBB9UN9AIGT" localSheetId="7" hidden="1">#REF!</definedName>
    <definedName name="BExQGO48J9MPCDQ96RBB9UN9AIGT" localSheetId="6" hidden="1">#REF!</definedName>
    <definedName name="BExQGO48J9MPCDQ96RBB9UN9AIGT" localSheetId="3" hidden="1">#REF!</definedName>
    <definedName name="BExQGO48J9MPCDQ96RBB9UN9AIGT" localSheetId="1" hidden="1">#REF!</definedName>
    <definedName name="BExQGO48J9MPCDQ96RBB9UN9AIGT" hidden="1">#REF!</definedName>
    <definedName name="BExQGSBB6MJWDW7AYWA0MSFTXKRR" localSheetId="16" hidden="1">#REF!</definedName>
    <definedName name="BExQGSBB6MJWDW7AYWA0MSFTXKRR" localSheetId="15" hidden="1">#REF!</definedName>
    <definedName name="BExQGSBB6MJWDW7AYWA0MSFTXKRR" localSheetId="14" hidden="1">#REF!</definedName>
    <definedName name="BExQGSBB6MJWDW7AYWA0MSFTXKRR" localSheetId="13" hidden="1">#REF!</definedName>
    <definedName name="BExQGSBB6MJWDW7AYWA0MSFTXKRR" localSheetId="12" hidden="1">#REF!</definedName>
    <definedName name="BExQGSBB6MJWDW7AYWA0MSFTXKRR" localSheetId="11" hidden="1">#REF!</definedName>
    <definedName name="BExQGSBB6MJWDW7AYWA0MSFTXKRR" localSheetId="10" hidden="1">#REF!</definedName>
    <definedName name="BExQGSBB6MJWDW7AYWA0MSFTXKRR" localSheetId="9" hidden="1">#REF!</definedName>
    <definedName name="BExQGSBB6MJWDW7AYWA0MSFTXKRR" localSheetId="8" hidden="1">#REF!</definedName>
    <definedName name="BExQGSBB6MJWDW7AYWA0MSFTXKRR" localSheetId="7" hidden="1">#REF!</definedName>
    <definedName name="BExQGSBB6MJWDW7AYWA0MSFTXKRR" localSheetId="6" hidden="1">#REF!</definedName>
    <definedName name="BExQGSBB6MJWDW7AYWA0MSFTXKRR" localSheetId="3" hidden="1">#REF!</definedName>
    <definedName name="BExQGSBB6MJWDW7AYWA0MSFTXKRR" localSheetId="1" hidden="1">#REF!</definedName>
    <definedName name="BExQGSBB6MJWDW7AYWA0MSFTXKRR" hidden="1">#REF!</definedName>
    <definedName name="BExQH0UURAJ13AVO5UI04HSRGVYW" localSheetId="16" hidden="1">#REF!</definedName>
    <definedName name="BExQH0UURAJ13AVO5UI04HSRGVYW" localSheetId="15" hidden="1">#REF!</definedName>
    <definedName name="BExQH0UURAJ13AVO5UI04HSRGVYW" localSheetId="14" hidden="1">#REF!</definedName>
    <definedName name="BExQH0UURAJ13AVO5UI04HSRGVYW" localSheetId="13" hidden="1">#REF!</definedName>
    <definedName name="BExQH0UURAJ13AVO5UI04HSRGVYW" localSheetId="12" hidden="1">#REF!</definedName>
    <definedName name="BExQH0UURAJ13AVO5UI04HSRGVYW" localSheetId="11" hidden="1">#REF!</definedName>
    <definedName name="BExQH0UURAJ13AVO5UI04HSRGVYW" localSheetId="10" hidden="1">#REF!</definedName>
    <definedName name="BExQH0UURAJ13AVO5UI04HSRGVYW" localSheetId="9" hidden="1">#REF!</definedName>
    <definedName name="BExQH0UURAJ13AVO5UI04HSRGVYW" localSheetId="8" hidden="1">#REF!</definedName>
    <definedName name="BExQH0UURAJ13AVO5UI04HSRGVYW" localSheetId="7" hidden="1">#REF!</definedName>
    <definedName name="BExQH0UURAJ13AVO5UI04HSRGVYW" localSheetId="6" hidden="1">#REF!</definedName>
    <definedName name="BExQH0UURAJ13AVO5UI04HSRGVYW" localSheetId="3" hidden="1">#REF!</definedName>
    <definedName name="BExQH0UURAJ13AVO5UI04HSRGVYW" localSheetId="1" hidden="1">#REF!</definedName>
    <definedName name="BExQH0UURAJ13AVO5UI04HSRGVYW" hidden="1">#REF!</definedName>
    <definedName name="BExQH5I0FUT0822E2ITR6M5724UF" localSheetId="16" hidden="1">#REF!</definedName>
    <definedName name="BExQH5I0FUT0822E2ITR6M5724UF" localSheetId="15" hidden="1">#REF!</definedName>
    <definedName name="BExQH5I0FUT0822E2ITR6M5724UF" localSheetId="14" hidden="1">#REF!</definedName>
    <definedName name="BExQH5I0FUT0822E2ITR6M5724UF" localSheetId="13" hidden="1">#REF!</definedName>
    <definedName name="BExQH5I0FUT0822E2ITR6M5724UF" localSheetId="12" hidden="1">#REF!</definedName>
    <definedName name="BExQH5I0FUT0822E2ITR6M5724UF" localSheetId="11" hidden="1">#REF!</definedName>
    <definedName name="BExQH5I0FUT0822E2ITR6M5724UF" localSheetId="10" hidden="1">#REF!</definedName>
    <definedName name="BExQH5I0FUT0822E2ITR6M5724UF" localSheetId="9" hidden="1">#REF!</definedName>
    <definedName name="BExQH5I0FUT0822E2ITR6M5724UF" localSheetId="8" hidden="1">#REF!</definedName>
    <definedName name="BExQH5I0FUT0822E2ITR6M5724UF" localSheetId="7" hidden="1">#REF!</definedName>
    <definedName name="BExQH5I0FUT0822E2ITR6M5724UF" localSheetId="6" hidden="1">#REF!</definedName>
    <definedName name="BExQH5I0FUT0822E2ITR6M5724UF" localSheetId="3" hidden="1">#REF!</definedName>
    <definedName name="BExQH5I0FUT0822E2ITR6M5724UF" localSheetId="1" hidden="1">#REF!</definedName>
    <definedName name="BExQH5I0FUT0822E2ITR6M5724UF" hidden="1">#REF!</definedName>
    <definedName name="BExQH6ZZY0NR8SE48PSI9D0CU1TC" localSheetId="16" hidden="1">#REF!</definedName>
    <definedName name="BExQH6ZZY0NR8SE48PSI9D0CU1TC" localSheetId="15" hidden="1">#REF!</definedName>
    <definedName name="BExQH6ZZY0NR8SE48PSI9D0CU1TC" localSheetId="14" hidden="1">#REF!</definedName>
    <definedName name="BExQH6ZZY0NR8SE48PSI9D0CU1TC" localSheetId="13" hidden="1">#REF!</definedName>
    <definedName name="BExQH6ZZY0NR8SE48PSI9D0CU1TC" localSheetId="12" hidden="1">#REF!</definedName>
    <definedName name="BExQH6ZZY0NR8SE48PSI9D0CU1TC" localSheetId="11" hidden="1">#REF!</definedName>
    <definedName name="BExQH6ZZY0NR8SE48PSI9D0CU1TC" localSheetId="10" hidden="1">#REF!</definedName>
    <definedName name="BExQH6ZZY0NR8SE48PSI9D0CU1TC" localSheetId="9" hidden="1">#REF!</definedName>
    <definedName name="BExQH6ZZY0NR8SE48PSI9D0CU1TC" localSheetId="8" hidden="1">#REF!</definedName>
    <definedName name="BExQH6ZZY0NR8SE48PSI9D0CU1TC" localSheetId="7" hidden="1">#REF!</definedName>
    <definedName name="BExQH6ZZY0NR8SE48PSI9D0CU1TC" localSheetId="6" hidden="1">#REF!</definedName>
    <definedName name="BExQH6ZZY0NR8SE48PSI9D0CU1TC" localSheetId="3" hidden="1">#REF!</definedName>
    <definedName name="BExQH6ZZY0NR8SE48PSI9D0CU1TC" localSheetId="1" hidden="1">#REF!</definedName>
    <definedName name="BExQH6ZZY0NR8SE48PSI9D0CU1TC" hidden="1">#REF!</definedName>
    <definedName name="BExQH9P2MCXAJOVEO4GFQT6MNW22" localSheetId="16" hidden="1">#REF!</definedName>
    <definedName name="BExQH9P2MCXAJOVEO4GFQT6MNW22" localSheetId="15" hidden="1">#REF!</definedName>
    <definedName name="BExQH9P2MCXAJOVEO4GFQT6MNW22" localSheetId="14" hidden="1">#REF!</definedName>
    <definedName name="BExQH9P2MCXAJOVEO4GFQT6MNW22" localSheetId="13" hidden="1">#REF!</definedName>
    <definedName name="BExQH9P2MCXAJOVEO4GFQT6MNW22" localSheetId="12" hidden="1">#REF!</definedName>
    <definedName name="BExQH9P2MCXAJOVEO4GFQT6MNW22" localSheetId="11" hidden="1">#REF!</definedName>
    <definedName name="BExQH9P2MCXAJOVEO4GFQT6MNW22" localSheetId="10" hidden="1">#REF!</definedName>
    <definedName name="BExQH9P2MCXAJOVEO4GFQT6MNW22" localSheetId="9" hidden="1">#REF!</definedName>
    <definedName name="BExQH9P2MCXAJOVEO4GFQT6MNW22" localSheetId="8" hidden="1">#REF!</definedName>
    <definedName name="BExQH9P2MCXAJOVEO4GFQT6MNW22" localSheetId="7" hidden="1">#REF!</definedName>
    <definedName name="BExQH9P2MCXAJOVEO4GFQT6MNW22" localSheetId="6" hidden="1">#REF!</definedName>
    <definedName name="BExQH9P2MCXAJOVEO4GFQT6MNW22" localSheetId="3" hidden="1">#REF!</definedName>
    <definedName name="BExQH9P2MCXAJOVEO4GFQT6MNW22" localSheetId="1" hidden="1">#REF!</definedName>
    <definedName name="BExQH9P2MCXAJOVEO4GFQT6MNW22" hidden="1">#REF!</definedName>
    <definedName name="BExQHCZSBYUY8OKKJXFYWKBBM6AH" localSheetId="16" hidden="1">#REF!</definedName>
    <definedName name="BExQHCZSBYUY8OKKJXFYWKBBM6AH" localSheetId="15" hidden="1">#REF!</definedName>
    <definedName name="BExQHCZSBYUY8OKKJXFYWKBBM6AH" localSheetId="14" hidden="1">#REF!</definedName>
    <definedName name="BExQHCZSBYUY8OKKJXFYWKBBM6AH" localSheetId="13" hidden="1">#REF!</definedName>
    <definedName name="BExQHCZSBYUY8OKKJXFYWKBBM6AH" localSheetId="12" hidden="1">#REF!</definedName>
    <definedName name="BExQHCZSBYUY8OKKJXFYWKBBM6AH" localSheetId="11" hidden="1">#REF!</definedName>
    <definedName name="BExQHCZSBYUY8OKKJXFYWKBBM6AH" localSheetId="10" hidden="1">#REF!</definedName>
    <definedName name="BExQHCZSBYUY8OKKJXFYWKBBM6AH" localSheetId="9" hidden="1">#REF!</definedName>
    <definedName name="BExQHCZSBYUY8OKKJXFYWKBBM6AH" localSheetId="8" hidden="1">#REF!</definedName>
    <definedName name="BExQHCZSBYUY8OKKJXFYWKBBM6AH" localSheetId="7" hidden="1">#REF!</definedName>
    <definedName name="BExQHCZSBYUY8OKKJXFYWKBBM6AH" localSheetId="6" hidden="1">#REF!</definedName>
    <definedName name="BExQHCZSBYUY8OKKJXFYWKBBM6AH" localSheetId="3" hidden="1">#REF!</definedName>
    <definedName name="BExQHCZSBYUY8OKKJXFYWKBBM6AH" localSheetId="1" hidden="1">#REF!</definedName>
    <definedName name="BExQHCZSBYUY8OKKJXFYWKBBM6AH" hidden="1">#REF!</definedName>
    <definedName name="BExQHML1J3V7M9VZ3S2S198637RP" localSheetId="16" hidden="1">#REF!</definedName>
    <definedName name="BExQHML1J3V7M9VZ3S2S198637RP" localSheetId="15" hidden="1">#REF!</definedName>
    <definedName name="BExQHML1J3V7M9VZ3S2S198637RP" localSheetId="14" hidden="1">#REF!</definedName>
    <definedName name="BExQHML1J3V7M9VZ3S2S198637RP" localSheetId="13" hidden="1">#REF!</definedName>
    <definedName name="BExQHML1J3V7M9VZ3S2S198637RP" localSheetId="12" hidden="1">#REF!</definedName>
    <definedName name="BExQHML1J3V7M9VZ3S2S198637RP" localSheetId="11" hidden="1">#REF!</definedName>
    <definedName name="BExQHML1J3V7M9VZ3S2S198637RP" localSheetId="10" hidden="1">#REF!</definedName>
    <definedName name="BExQHML1J3V7M9VZ3S2S198637RP" localSheetId="9" hidden="1">#REF!</definedName>
    <definedName name="BExQHML1J3V7M9VZ3S2S198637RP" localSheetId="8" hidden="1">#REF!</definedName>
    <definedName name="BExQHML1J3V7M9VZ3S2S198637RP" localSheetId="7" hidden="1">#REF!</definedName>
    <definedName name="BExQHML1J3V7M9VZ3S2S198637RP" localSheetId="6" hidden="1">#REF!</definedName>
    <definedName name="BExQHML1J3V7M9VZ3S2S198637RP" localSheetId="3" hidden="1">#REF!</definedName>
    <definedName name="BExQHML1J3V7M9VZ3S2S198637RP" localSheetId="1" hidden="1">#REF!</definedName>
    <definedName name="BExQHML1J3V7M9VZ3S2S198637RP" hidden="1">#REF!</definedName>
    <definedName name="BExQHPKXZ1K33V2F90NZIQRZYIAW" localSheetId="16" hidden="1">#REF!</definedName>
    <definedName name="BExQHPKXZ1K33V2F90NZIQRZYIAW" localSheetId="15" hidden="1">#REF!</definedName>
    <definedName name="BExQHPKXZ1K33V2F90NZIQRZYIAW" localSheetId="14" hidden="1">#REF!</definedName>
    <definedName name="BExQHPKXZ1K33V2F90NZIQRZYIAW" localSheetId="13" hidden="1">#REF!</definedName>
    <definedName name="BExQHPKXZ1K33V2F90NZIQRZYIAW" localSheetId="12" hidden="1">#REF!</definedName>
    <definedName name="BExQHPKXZ1K33V2F90NZIQRZYIAW" localSheetId="11" hidden="1">#REF!</definedName>
    <definedName name="BExQHPKXZ1K33V2F90NZIQRZYIAW" localSheetId="10" hidden="1">#REF!</definedName>
    <definedName name="BExQHPKXZ1K33V2F90NZIQRZYIAW" localSheetId="9" hidden="1">#REF!</definedName>
    <definedName name="BExQHPKXZ1K33V2F90NZIQRZYIAW" localSheetId="8" hidden="1">#REF!</definedName>
    <definedName name="BExQHPKXZ1K33V2F90NZIQRZYIAW" localSheetId="7" hidden="1">#REF!</definedName>
    <definedName name="BExQHPKXZ1K33V2F90NZIQRZYIAW" localSheetId="6" hidden="1">#REF!</definedName>
    <definedName name="BExQHPKXZ1K33V2F90NZIQRZYIAW" localSheetId="3" hidden="1">#REF!</definedName>
    <definedName name="BExQHPKXZ1K33V2F90NZIQRZYIAW" localSheetId="1" hidden="1">#REF!</definedName>
    <definedName name="BExQHPKXZ1K33V2F90NZIQRZYIAW" hidden="1">#REF!</definedName>
    <definedName name="BExQHRDNW8YFGT2B35K9CYSS1VAI" localSheetId="16" hidden="1">#REF!</definedName>
    <definedName name="BExQHRDNW8YFGT2B35K9CYSS1VAI" localSheetId="15" hidden="1">#REF!</definedName>
    <definedName name="BExQHRDNW8YFGT2B35K9CYSS1VAI" localSheetId="14" hidden="1">#REF!</definedName>
    <definedName name="BExQHRDNW8YFGT2B35K9CYSS1VAI" localSheetId="13" hidden="1">#REF!</definedName>
    <definedName name="BExQHRDNW8YFGT2B35K9CYSS1VAI" localSheetId="12" hidden="1">#REF!</definedName>
    <definedName name="BExQHRDNW8YFGT2B35K9CYSS1VAI" localSheetId="11" hidden="1">#REF!</definedName>
    <definedName name="BExQHRDNW8YFGT2B35K9CYSS1VAI" localSheetId="10" hidden="1">#REF!</definedName>
    <definedName name="BExQHRDNW8YFGT2B35K9CYSS1VAI" localSheetId="9" hidden="1">#REF!</definedName>
    <definedName name="BExQHRDNW8YFGT2B35K9CYSS1VAI" localSheetId="8" hidden="1">#REF!</definedName>
    <definedName name="BExQHRDNW8YFGT2B35K9CYSS1VAI" localSheetId="7" hidden="1">#REF!</definedName>
    <definedName name="BExQHRDNW8YFGT2B35K9CYSS1VAI" localSheetId="6" hidden="1">#REF!</definedName>
    <definedName name="BExQHRDNW8YFGT2B35K9CYSS1VAI" localSheetId="3" hidden="1">#REF!</definedName>
    <definedName name="BExQHRDNW8YFGT2B35K9CYSS1VAI" localSheetId="1" hidden="1">#REF!</definedName>
    <definedName name="BExQHRDNW8YFGT2B35K9CYSS1VAI" hidden="1">#REF!</definedName>
    <definedName name="BExQHRZ9FBLUG6G6CC88UZA6V39L" localSheetId="16" hidden="1">#REF!</definedName>
    <definedName name="BExQHRZ9FBLUG6G6CC88UZA6V39L" localSheetId="15" hidden="1">#REF!</definedName>
    <definedName name="BExQHRZ9FBLUG6G6CC88UZA6V39L" localSheetId="14" hidden="1">#REF!</definedName>
    <definedName name="BExQHRZ9FBLUG6G6CC88UZA6V39L" localSheetId="13" hidden="1">#REF!</definedName>
    <definedName name="BExQHRZ9FBLUG6G6CC88UZA6V39L" localSheetId="12" hidden="1">#REF!</definedName>
    <definedName name="BExQHRZ9FBLUG6G6CC88UZA6V39L" localSheetId="11" hidden="1">#REF!</definedName>
    <definedName name="BExQHRZ9FBLUG6G6CC88UZA6V39L" localSheetId="10" hidden="1">#REF!</definedName>
    <definedName name="BExQHRZ9FBLUG6G6CC88UZA6V39L" localSheetId="9" hidden="1">#REF!</definedName>
    <definedName name="BExQHRZ9FBLUG6G6CC88UZA6V39L" localSheetId="8" hidden="1">#REF!</definedName>
    <definedName name="BExQHRZ9FBLUG6G6CC88UZA6V39L" localSheetId="7" hidden="1">#REF!</definedName>
    <definedName name="BExQHRZ9FBLUG6G6CC88UZA6V39L" localSheetId="6" hidden="1">#REF!</definedName>
    <definedName name="BExQHRZ9FBLUG6G6CC88UZA6V39L" localSheetId="3" hidden="1">#REF!</definedName>
    <definedName name="BExQHRZ9FBLUG6G6CC88UZA6V39L" localSheetId="1" hidden="1">#REF!</definedName>
    <definedName name="BExQHRZ9FBLUG6G6CC88UZA6V39L" hidden="1">#REF!</definedName>
    <definedName name="BExQHVF9KD06AG2RXUQJ9X4PVGX4" localSheetId="16" hidden="1">#REF!</definedName>
    <definedName name="BExQHVF9KD06AG2RXUQJ9X4PVGX4" localSheetId="15" hidden="1">#REF!</definedName>
    <definedName name="BExQHVF9KD06AG2RXUQJ9X4PVGX4" localSheetId="14" hidden="1">#REF!</definedName>
    <definedName name="BExQHVF9KD06AG2RXUQJ9X4PVGX4" localSheetId="13" hidden="1">#REF!</definedName>
    <definedName name="BExQHVF9KD06AG2RXUQJ9X4PVGX4" localSheetId="12" hidden="1">#REF!</definedName>
    <definedName name="BExQHVF9KD06AG2RXUQJ9X4PVGX4" localSheetId="11" hidden="1">#REF!</definedName>
    <definedName name="BExQHVF9KD06AG2RXUQJ9X4PVGX4" localSheetId="10" hidden="1">#REF!</definedName>
    <definedName name="BExQHVF9KD06AG2RXUQJ9X4PVGX4" localSheetId="9" hidden="1">#REF!</definedName>
    <definedName name="BExQHVF9KD06AG2RXUQJ9X4PVGX4" localSheetId="8" hidden="1">#REF!</definedName>
    <definedName name="BExQHVF9KD06AG2RXUQJ9X4PVGX4" localSheetId="7" hidden="1">#REF!</definedName>
    <definedName name="BExQHVF9KD06AG2RXUQJ9X4PVGX4" localSheetId="6" hidden="1">#REF!</definedName>
    <definedName name="BExQHVF9KD06AG2RXUQJ9X4PVGX4" localSheetId="3" hidden="1">#REF!</definedName>
    <definedName name="BExQHVF9KD06AG2RXUQJ9X4PVGX4" localSheetId="1" hidden="1">#REF!</definedName>
    <definedName name="BExQHVF9KD06AG2RXUQJ9X4PVGX4" hidden="1">#REF!</definedName>
    <definedName name="BExQHZBHVN2L4HC7ACTR73T5OCV0" localSheetId="16" hidden="1">#REF!</definedName>
    <definedName name="BExQHZBHVN2L4HC7ACTR73T5OCV0" localSheetId="15" hidden="1">#REF!</definedName>
    <definedName name="BExQHZBHVN2L4HC7ACTR73T5OCV0" localSheetId="14" hidden="1">#REF!</definedName>
    <definedName name="BExQHZBHVN2L4HC7ACTR73T5OCV0" localSheetId="13" hidden="1">#REF!</definedName>
    <definedName name="BExQHZBHVN2L4HC7ACTR73T5OCV0" localSheetId="12" hidden="1">#REF!</definedName>
    <definedName name="BExQHZBHVN2L4HC7ACTR73T5OCV0" localSheetId="11" hidden="1">#REF!</definedName>
    <definedName name="BExQHZBHVN2L4HC7ACTR73T5OCV0" localSheetId="10" hidden="1">#REF!</definedName>
    <definedName name="BExQHZBHVN2L4HC7ACTR73T5OCV0" localSheetId="9" hidden="1">#REF!</definedName>
    <definedName name="BExQHZBHVN2L4HC7ACTR73T5OCV0" localSheetId="8" hidden="1">#REF!</definedName>
    <definedName name="BExQHZBHVN2L4HC7ACTR73T5OCV0" localSheetId="7" hidden="1">#REF!</definedName>
    <definedName name="BExQHZBHVN2L4HC7ACTR73T5OCV0" localSheetId="6" hidden="1">#REF!</definedName>
    <definedName name="BExQHZBHVN2L4HC7ACTR73T5OCV0" localSheetId="3" hidden="1">#REF!</definedName>
    <definedName name="BExQHZBHVN2L4HC7ACTR73T5OCV0" localSheetId="1" hidden="1">#REF!</definedName>
    <definedName name="BExQHZBHVN2L4HC7ACTR73T5OCV0" hidden="1">#REF!</definedName>
    <definedName name="BExQI3O3BBL6MXZNJD1S3UD8WBUU" localSheetId="16" hidden="1">#REF!</definedName>
    <definedName name="BExQI3O3BBL6MXZNJD1S3UD8WBUU" localSheetId="15" hidden="1">#REF!</definedName>
    <definedName name="BExQI3O3BBL6MXZNJD1S3UD8WBUU" localSheetId="14" hidden="1">#REF!</definedName>
    <definedName name="BExQI3O3BBL6MXZNJD1S3UD8WBUU" localSheetId="13" hidden="1">#REF!</definedName>
    <definedName name="BExQI3O3BBL6MXZNJD1S3UD8WBUU" localSheetId="12" hidden="1">#REF!</definedName>
    <definedName name="BExQI3O3BBL6MXZNJD1S3UD8WBUU" localSheetId="11" hidden="1">#REF!</definedName>
    <definedName name="BExQI3O3BBL6MXZNJD1S3UD8WBUU" localSheetId="10" hidden="1">#REF!</definedName>
    <definedName name="BExQI3O3BBL6MXZNJD1S3UD8WBUU" localSheetId="9" hidden="1">#REF!</definedName>
    <definedName name="BExQI3O3BBL6MXZNJD1S3UD8WBUU" localSheetId="8" hidden="1">#REF!</definedName>
    <definedName name="BExQI3O3BBL6MXZNJD1S3UD8WBUU" localSheetId="7" hidden="1">#REF!</definedName>
    <definedName name="BExQI3O3BBL6MXZNJD1S3UD8WBUU" localSheetId="6" hidden="1">#REF!</definedName>
    <definedName name="BExQI3O3BBL6MXZNJD1S3UD8WBUU" localSheetId="3" hidden="1">#REF!</definedName>
    <definedName name="BExQI3O3BBL6MXZNJD1S3UD8WBUU" localSheetId="1" hidden="1">#REF!</definedName>
    <definedName name="BExQI3O3BBL6MXZNJD1S3UD8WBUU" hidden="1">#REF!</definedName>
    <definedName name="BExQI7431UOEBYKYPVVMNXBZ2ZP2" localSheetId="16" hidden="1">#REF!</definedName>
    <definedName name="BExQI7431UOEBYKYPVVMNXBZ2ZP2" localSheetId="15" hidden="1">#REF!</definedName>
    <definedName name="BExQI7431UOEBYKYPVVMNXBZ2ZP2" localSheetId="14" hidden="1">#REF!</definedName>
    <definedName name="BExQI7431UOEBYKYPVVMNXBZ2ZP2" localSheetId="13" hidden="1">#REF!</definedName>
    <definedName name="BExQI7431UOEBYKYPVVMNXBZ2ZP2" localSheetId="12" hidden="1">#REF!</definedName>
    <definedName name="BExQI7431UOEBYKYPVVMNXBZ2ZP2" localSheetId="11" hidden="1">#REF!</definedName>
    <definedName name="BExQI7431UOEBYKYPVVMNXBZ2ZP2" localSheetId="10" hidden="1">#REF!</definedName>
    <definedName name="BExQI7431UOEBYKYPVVMNXBZ2ZP2" localSheetId="9" hidden="1">#REF!</definedName>
    <definedName name="BExQI7431UOEBYKYPVVMNXBZ2ZP2" localSheetId="8" hidden="1">#REF!</definedName>
    <definedName name="BExQI7431UOEBYKYPVVMNXBZ2ZP2" localSheetId="7" hidden="1">#REF!</definedName>
    <definedName name="BExQI7431UOEBYKYPVVMNXBZ2ZP2" localSheetId="6" hidden="1">#REF!</definedName>
    <definedName name="BExQI7431UOEBYKYPVVMNXBZ2ZP2" localSheetId="3" hidden="1">#REF!</definedName>
    <definedName name="BExQI7431UOEBYKYPVVMNXBZ2ZP2" localSheetId="1" hidden="1">#REF!</definedName>
    <definedName name="BExQI7431UOEBYKYPVVMNXBZ2ZP2" hidden="1">#REF!</definedName>
    <definedName name="BExQI85V9TNLDJT5LTRZS10Y26SG" localSheetId="16" hidden="1">#REF!</definedName>
    <definedName name="BExQI85V9TNLDJT5LTRZS10Y26SG" localSheetId="15" hidden="1">#REF!</definedName>
    <definedName name="BExQI85V9TNLDJT5LTRZS10Y26SG" localSheetId="14" hidden="1">#REF!</definedName>
    <definedName name="BExQI85V9TNLDJT5LTRZS10Y26SG" localSheetId="13" hidden="1">#REF!</definedName>
    <definedName name="BExQI85V9TNLDJT5LTRZS10Y26SG" localSheetId="12" hidden="1">#REF!</definedName>
    <definedName name="BExQI85V9TNLDJT5LTRZS10Y26SG" localSheetId="11" hidden="1">#REF!</definedName>
    <definedName name="BExQI85V9TNLDJT5LTRZS10Y26SG" localSheetId="10" hidden="1">#REF!</definedName>
    <definedName name="BExQI85V9TNLDJT5LTRZS10Y26SG" localSheetId="9" hidden="1">#REF!</definedName>
    <definedName name="BExQI85V9TNLDJT5LTRZS10Y26SG" localSheetId="8" hidden="1">#REF!</definedName>
    <definedName name="BExQI85V9TNLDJT5LTRZS10Y26SG" localSheetId="7" hidden="1">#REF!</definedName>
    <definedName name="BExQI85V9TNLDJT5LTRZS10Y26SG" localSheetId="6" hidden="1">#REF!</definedName>
    <definedName name="BExQI85V9TNLDJT5LTRZS10Y26SG" localSheetId="3" hidden="1">#REF!</definedName>
    <definedName name="BExQI85V9TNLDJT5LTRZS10Y26SG" localSheetId="1" hidden="1">#REF!</definedName>
    <definedName name="BExQI85V9TNLDJT5LTRZS10Y26SG" hidden="1">#REF!</definedName>
    <definedName name="BExQI9ICYVAAXE7L1BQSE1VWSQA9" localSheetId="16" hidden="1">#REF!</definedName>
    <definedName name="BExQI9ICYVAAXE7L1BQSE1VWSQA9" localSheetId="15" hidden="1">#REF!</definedName>
    <definedName name="BExQI9ICYVAAXE7L1BQSE1VWSQA9" localSheetId="14" hidden="1">#REF!</definedName>
    <definedName name="BExQI9ICYVAAXE7L1BQSE1VWSQA9" localSheetId="13" hidden="1">#REF!</definedName>
    <definedName name="BExQI9ICYVAAXE7L1BQSE1VWSQA9" localSheetId="12" hidden="1">#REF!</definedName>
    <definedName name="BExQI9ICYVAAXE7L1BQSE1VWSQA9" localSheetId="11" hidden="1">#REF!</definedName>
    <definedName name="BExQI9ICYVAAXE7L1BQSE1VWSQA9" localSheetId="10" hidden="1">#REF!</definedName>
    <definedName name="BExQI9ICYVAAXE7L1BQSE1VWSQA9" localSheetId="9" hidden="1">#REF!</definedName>
    <definedName name="BExQI9ICYVAAXE7L1BQSE1VWSQA9" localSheetId="8" hidden="1">#REF!</definedName>
    <definedName name="BExQI9ICYVAAXE7L1BQSE1VWSQA9" localSheetId="7" hidden="1">#REF!</definedName>
    <definedName name="BExQI9ICYVAAXE7L1BQSE1VWSQA9" localSheetId="6" hidden="1">#REF!</definedName>
    <definedName name="BExQI9ICYVAAXE7L1BQSE1VWSQA9" localSheetId="3" hidden="1">#REF!</definedName>
    <definedName name="BExQI9ICYVAAXE7L1BQSE1VWSQA9" localSheetId="1" hidden="1">#REF!</definedName>
    <definedName name="BExQI9ICYVAAXE7L1BQSE1VWSQA9" hidden="1">#REF!</definedName>
    <definedName name="BExQIAPKHVEV8CU1L3TTHJW67FJ5" localSheetId="16" hidden="1">#REF!</definedName>
    <definedName name="BExQIAPKHVEV8CU1L3TTHJW67FJ5" localSheetId="15" hidden="1">#REF!</definedName>
    <definedName name="BExQIAPKHVEV8CU1L3TTHJW67FJ5" localSheetId="14" hidden="1">#REF!</definedName>
    <definedName name="BExQIAPKHVEV8CU1L3TTHJW67FJ5" localSheetId="13" hidden="1">#REF!</definedName>
    <definedName name="BExQIAPKHVEV8CU1L3TTHJW67FJ5" localSheetId="12" hidden="1">#REF!</definedName>
    <definedName name="BExQIAPKHVEV8CU1L3TTHJW67FJ5" localSheetId="11" hidden="1">#REF!</definedName>
    <definedName name="BExQIAPKHVEV8CU1L3TTHJW67FJ5" localSheetId="10" hidden="1">#REF!</definedName>
    <definedName name="BExQIAPKHVEV8CU1L3TTHJW67FJ5" localSheetId="9" hidden="1">#REF!</definedName>
    <definedName name="BExQIAPKHVEV8CU1L3TTHJW67FJ5" localSheetId="8" hidden="1">#REF!</definedName>
    <definedName name="BExQIAPKHVEV8CU1L3TTHJW67FJ5" localSheetId="7" hidden="1">#REF!</definedName>
    <definedName name="BExQIAPKHVEV8CU1L3TTHJW67FJ5" localSheetId="6" hidden="1">#REF!</definedName>
    <definedName name="BExQIAPKHVEV8CU1L3TTHJW67FJ5" localSheetId="3" hidden="1">#REF!</definedName>
    <definedName name="BExQIAPKHVEV8CU1L3TTHJW67FJ5" localSheetId="1" hidden="1">#REF!</definedName>
    <definedName name="BExQIAPKHVEV8CU1L3TTHJW67FJ5" hidden="1">#REF!</definedName>
    <definedName name="BExQIAV02RGEQG6AF0CWXU3MS9BZ" localSheetId="16" hidden="1">#REF!</definedName>
    <definedName name="BExQIAV02RGEQG6AF0CWXU3MS9BZ" localSheetId="15" hidden="1">#REF!</definedName>
    <definedName name="BExQIAV02RGEQG6AF0CWXU3MS9BZ" localSheetId="14" hidden="1">#REF!</definedName>
    <definedName name="BExQIAV02RGEQG6AF0CWXU3MS9BZ" localSheetId="13" hidden="1">#REF!</definedName>
    <definedName name="BExQIAV02RGEQG6AF0CWXU3MS9BZ" localSheetId="12" hidden="1">#REF!</definedName>
    <definedName name="BExQIAV02RGEQG6AF0CWXU3MS9BZ" localSheetId="11" hidden="1">#REF!</definedName>
    <definedName name="BExQIAV02RGEQG6AF0CWXU3MS9BZ" localSheetId="10" hidden="1">#REF!</definedName>
    <definedName name="BExQIAV02RGEQG6AF0CWXU3MS9BZ" localSheetId="9" hidden="1">#REF!</definedName>
    <definedName name="BExQIAV02RGEQG6AF0CWXU3MS9BZ" localSheetId="8" hidden="1">#REF!</definedName>
    <definedName name="BExQIAV02RGEQG6AF0CWXU3MS9BZ" localSheetId="7" hidden="1">#REF!</definedName>
    <definedName name="BExQIAV02RGEQG6AF0CWXU3MS9BZ" localSheetId="6" hidden="1">#REF!</definedName>
    <definedName name="BExQIAV02RGEQG6AF0CWXU3MS9BZ" localSheetId="3" hidden="1">#REF!</definedName>
    <definedName name="BExQIAV02RGEQG6AF0CWXU3MS9BZ" localSheetId="1" hidden="1">#REF!</definedName>
    <definedName name="BExQIAV02RGEQG6AF0CWXU3MS9BZ" hidden="1">#REF!</definedName>
    <definedName name="BExQIBB4I3Z6AUU0HYV1DHRS13M4" localSheetId="16" hidden="1">#REF!</definedName>
    <definedName name="BExQIBB4I3Z6AUU0HYV1DHRS13M4" localSheetId="15" hidden="1">#REF!</definedName>
    <definedName name="BExQIBB4I3Z6AUU0HYV1DHRS13M4" localSheetId="14" hidden="1">#REF!</definedName>
    <definedName name="BExQIBB4I3Z6AUU0HYV1DHRS13M4" localSheetId="13" hidden="1">#REF!</definedName>
    <definedName name="BExQIBB4I3Z6AUU0HYV1DHRS13M4" localSheetId="12" hidden="1">#REF!</definedName>
    <definedName name="BExQIBB4I3Z6AUU0HYV1DHRS13M4" localSheetId="11" hidden="1">#REF!</definedName>
    <definedName name="BExQIBB4I3Z6AUU0HYV1DHRS13M4" localSheetId="10" hidden="1">#REF!</definedName>
    <definedName name="BExQIBB4I3Z6AUU0HYV1DHRS13M4" localSheetId="9" hidden="1">#REF!</definedName>
    <definedName name="BExQIBB4I3Z6AUU0HYV1DHRS13M4" localSheetId="8" hidden="1">#REF!</definedName>
    <definedName name="BExQIBB4I3Z6AUU0HYV1DHRS13M4" localSheetId="7" hidden="1">#REF!</definedName>
    <definedName name="BExQIBB4I3Z6AUU0HYV1DHRS13M4" localSheetId="6" hidden="1">#REF!</definedName>
    <definedName name="BExQIBB4I3Z6AUU0HYV1DHRS13M4" localSheetId="3" hidden="1">#REF!</definedName>
    <definedName name="BExQIBB4I3Z6AUU0HYV1DHRS13M4" localSheetId="1" hidden="1">#REF!</definedName>
    <definedName name="BExQIBB4I3Z6AUU0HYV1DHRS13M4" hidden="1">#REF!</definedName>
    <definedName name="BExQIBWPAXU7HJZLKGJZY3EB7MIS" localSheetId="16" hidden="1">#REF!</definedName>
    <definedName name="BExQIBWPAXU7HJZLKGJZY3EB7MIS" localSheetId="15" hidden="1">#REF!</definedName>
    <definedName name="BExQIBWPAXU7HJZLKGJZY3EB7MIS" localSheetId="14" hidden="1">#REF!</definedName>
    <definedName name="BExQIBWPAXU7HJZLKGJZY3EB7MIS" localSheetId="13" hidden="1">#REF!</definedName>
    <definedName name="BExQIBWPAXU7HJZLKGJZY3EB7MIS" localSheetId="12" hidden="1">#REF!</definedName>
    <definedName name="BExQIBWPAXU7HJZLKGJZY3EB7MIS" localSheetId="11" hidden="1">#REF!</definedName>
    <definedName name="BExQIBWPAXU7HJZLKGJZY3EB7MIS" localSheetId="10" hidden="1">#REF!</definedName>
    <definedName name="BExQIBWPAXU7HJZLKGJZY3EB7MIS" localSheetId="9" hidden="1">#REF!</definedName>
    <definedName name="BExQIBWPAXU7HJZLKGJZY3EB7MIS" localSheetId="8" hidden="1">#REF!</definedName>
    <definedName name="BExQIBWPAXU7HJZLKGJZY3EB7MIS" localSheetId="7" hidden="1">#REF!</definedName>
    <definedName name="BExQIBWPAXU7HJZLKGJZY3EB7MIS" localSheetId="6" hidden="1">#REF!</definedName>
    <definedName name="BExQIBWPAXU7HJZLKGJZY3EB7MIS" localSheetId="3" hidden="1">#REF!</definedName>
    <definedName name="BExQIBWPAXU7HJZLKGJZY3EB7MIS" localSheetId="1" hidden="1">#REF!</definedName>
    <definedName name="BExQIBWPAXU7HJZLKGJZY3EB7MIS" hidden="1">#REF!</definedName>
    <definedName name="BExQIHLP9AT969BKBF22IGW76GLI" localSheetId="16" hidden="1">#REF!</definedName>
    <definedName name="BExQIHLP9AT969BKBF22IGW76GLI" localSheetId="15" hidden="1">#REF!</definedName>
    <definedName name="BExQIHLP9AT969BKBF22IGW76GLI" localSheetId="14" hidden="1">#REF!</definedName>
    <definedName name="BExQIHLP9AT969BKBF22IGW76GLI" localSheetId="13" hidden="1">#REF!</definedName>
    <definedName name="BExQIHLP9AT969BKBF22IGW76GLI" localSheetId="12" hidden="1">#REF!</definedName>
    <definedName name="BExQIHLP9AT969BKBF22IGW76GLI" localSheetId="11" hidden="1">#REF!</definedName>
    <definedName name="BExQIHLP9AT969BKBF22IGW76GLI" localSheetId="10" hidden="1">#REF!</definedName>
    <definedName name="BExQIHLP9AT969BKBF22IGW76GLI" localSheetId="9" hidden="1">#REF!</definedName>
    <definedName name="BExQIHLP9AT969BKBF22IGW76GLI" localSheetId="8" hidden="1">#REF!</definedName>
    <definedName name="BExQIHLP9AT969BKBF22IGW76GLI" localSheetId="7" hidden="1">#REF!</definedName>
    <definedName name="BExQIHLP9AT969BKBF22IGW76GLI" localSheetId="6" hidden="1">#REF!</definedName>
    <definedName name="BExQIHLP9AT969BKBF22IGW76GLI" localSheetId="3" hidden="1">#REF!</definedName>
    <definedName name="BExQIHLP9AT969BKBF22IGW76GLI" localSheetId="1" hidden="1">#REF!</definedName>
    <definedName name="BExQIHLP9AT969BKBF22IGW76GLI" hidden="1">#REF!</definedName>
    <definedName name="BExQIS8O6R36CI01XRY9ISM99TW9" localSheetId="16" hidden="1">#REF!</definedName>
    <definedName name="BExQIS8O6R36CI01XRY9ISM99TW9" localSheetId="15" hidden="1">#REF!</definedName>
    <definedName name="BExQIS8O6R36CI01XRY9ISM99TW9" localSheetId="14" hidden="1">#REF!</definedName>
    <definedName name="BExQIS8O6R36CI01XRY9ISM99TW9" localSheetId="13" hidden="1">#REF!</definedName>
    <definedName name="BExQIS8O6R36CI01XRY9ISM99TW9" localSheetId="12" hidden="1">#REF!</definedName>
    <definedName name="BExQIS8O6R36CI01XRY9ISM99TW9" localSheetId="11" hidden="1">#REF!</definedName>
    <definedName name="BExQIS8O6R36CI01XRY9ISM99TW9" localSheetId="10" hidden="1">#REF!</definedName>
    <definedName name="BExQIS8O6R36CI01XRY9ISM99TW9" localSheetId="9" hidden="1">#REF!</definedName>
    <definedName name="BExQIS8O6R36CI01XRY9ISM99TW9" localSheetId="8" hidden="1">#REF!</definedName>
    <definedName name="BExQIS8O6R36CI01XRY9ISM99TW9" localSheetId="7" hidden="1">#REF!</definedName>
    <definedName name="BExQIS8O6R36CI01XRY9ISM99TW9" localSheetId="6" hidden="1">#REF!</definedName>
    <definedName name="BExQIS8O6R36CI01XRY9ISM99TW9" localSheetId="3" hidden="1">#REF!</definedName>
    <definedName name="BExQIS8O6R36CI01XRY9ISM99TW9" localSheetId="1" hidden="1">#REF!</definedName>
    <definedName name="BExQIS8O6R36CI01XRY9ISM99TW9" hidden="1">#REF!</definedName>
    <definedName name="BExQIVJB9MJ25NDUHTCVMSODJY2C" localSheetId="16" hidden="1">#REF!</definedName>
    <definedName name="BExQIVJB9MJ25NDUHTCVMSODJY2C" localSheetId="15" hidden="1">#REF!</definedName>
    <definedName name="BExQIVJB9MJ25NDUHTCVMSODJY2C" localSheetId="14" hidden="1">#REF!</definedName>
    <definedName name="BExQIVJB9MJ25NDUHTCVMSODJY2C" localSheetId="13" hidden="1">#REF!</definedName>
    <definedName name="BExQIVJB9MJ25NDUHTCVMSODJY2C" localSheetId="12" hidden="1">#REF!</definedName>
    <definedName name="BExQIVJB9MJ25NDUHTCVMSODJY2C" localSheetId="11" hidden="1">#REF!</definedName>
    <definedName name="BExQIVJB9MJ25NDUHTCVMSODJY2C" localSheetId="10" hidden="1">#REF!</definedName>
    <definedName name="BExQIVJB9MJ25NDUHTCVMSODJY2C" localSheetId="9" hidden="1">#REF!</definedName>
    <definedName name="BExQIVJB9MJ25NDUHTCVMSODJY2C" localSheetId="8" hidden="1">#REF!</definedName>
    <definedName name="BExQIVJB9MJ25NDUHTCVMSODJY2C" localSheetId="7" hidden="1">#REF!</definedName>
    <definedName name="BExQIVJB9MJ25NDUHTCVMSODJY2C" localSheetId="6" hidden="1">#REF!</definedName>
    <definedName name="BExQIVJB9MJ25NDUHTCVMSODJY2C" localSheetId="3" hidden="1">#REF!</definedName>
    <definedName name="BExQIVJB9MJ25NDUHTCVMSODJY2C" localSheetId="1" hidden="1">#REF!</definedName>
    <definedName name="BExQIVJB9MJ25NDUHTCVMSODJY2C" hidden="1">#REF!</definedName>
    <definedName name="BExQIWAEMVTWAU39DWIXT17K2A9Z" localSheetId="16" hidden="1">#REF!</definedName>
    <definedName name="BExQIWAEMVTWAU39DWIXT17K2A9Z" localSheetId="15" hidden="1">#REF!</definedName>
    <definedName name="BExQIWAEMVTWAU39DWIXT17K2A9Z" localSheetId="14" hidden="1">#REF!</definedName>
    <definedName name="BExQIWAEMVTWAU39DWIXT17K2A9Z" localSheetId="13" hidden="1">#REF!</definedName>
    <definedName name="BExQIWAEMVTWAU39DWIXT17K2A9Z" localSheetId="12" hidden="1">#REF!</definedName>
    <definedName name="BExQIWAEMVTWAU39DWIXT17K2A9Z" localSheetId="11" hidden="1">#REF!</definedName>
    <definedName name="BExQIWAEMVTWAU39DWIXT17K2A9Z" localSheetId="10" hidden="1">#REF!</definedName>
    <definedName name="BExQIWAEMVTWAU39DWIXT17K2A9Z" localSheetId="9" hidden="1">#REF!</definedName>
    <definedName name="BExQIWAEMVTWAU39DWIXT17K2A9Z" localSheetId="8" hidden="1">#REF!</definedName>
    <definedName name="BExQIWAEMVTWAU39DWIXT17K2A9Z" localSheetId="7" hidden="1">#REF!</definedName>
    <definedName name="BExQIWAEMVTWAU39DWIXT17K2A9Z" localSheetId="6" hidden="1">#REF!</definedName>
    <definedName name="BExQIWAEMVTWAU39DWIXT17K2A9Z" localSheetId="3" hidden="1">#REF!</definedName>
    <definedName name="BExQIWAEMVTWAU39DWIXT17K2A9Z" localSheetId="1" hidden="1">#REF!</definedName>
    <definedName name="BExQIWAEMVTWAU39DWIXT17K2A9Z" hidden="1">#REF!</definedName>
    <definedName name="BExQJ72T8UR0U461ZLEGOOEPCDIG" localSheetId="16" hidden="1">#REF!</definedName>
    <definedName name="BExQJ72T8UR0U461ZLEGOOEPCDIG" localSheetId="15" hidden="1">#REF!</definedName>
    <definedName name="BExQJ72T8UR0U461ZLEGOOEPCDIG" localSheetId="14" hidden="1">#REF!</definedName>
    <definedName name="BExQJ72T8UR0U461ZLEGOOEPCDIG" localSheetId="13" hidden="1">#REF!</definedName>
    <definedName name="BExQJ72T8UR0U461ZLEGOOEPCDIG" localSheetId="12" hidden="1">#REF!</definedName>
    <definedName name="BExQJ72T8UR0U461ZLEGOOEPCDIG" localSheetId="11" hidden="1">#REF!</definedName>
    <definedName name="BExQJ72T8UR0U461ZLEGOOEPCDIG" localSheetId="10" hidden="1">#REF!</definedName>
    <definedName name="BExQJ72T8UR0U461ZLEGOOEPCDIG" localSheetId="9" hidden="1">#REF!</definedName>
    <definedName name="BExQJ72T8UR0U461ZLEGOOEPCDIG" localSheetId="8" hidden="1">#REF!</definedName>
    <definedName name="BExQJ72T8UR0U461ZLEGOOEPCDIG" localSheetId="7" hidden="1">#REF!</definedName>
    <definedName name="BExQJ72T8UR0U461ZLEGOOEPCDIG" localSheetId="6" hidden="1">#REF!</definedName>
    <definedName name="BExQJ72T8UR0U461ZLEGOOEPCDIG" localSheetId="3" hidden="1">#REF!</definedName>
    <definedName name="BExQJ72T8UR0U461ZLEGOOEPCDIG" localSheetId="1" hidden="1">#REF!</definedName>
    <definedName name="BExQJ72T8UR0U461ZLEGOOEPCDIG" hidden="1">#REF!</definedName>
    <definedName name="BExQJAZ2QDORCR0K8PR9VHQZ4Y3P" localSheetId="16" hidden="1">#REF!</definedName>
    <definedName name="BExQJAZ2QDORCR0K8PR9VHQZ4Y3P" localSheetId="15" hidden="1">#REF!</definedName>
    <definedName name="BExQJAZ2QDORCR0K8PR9VHQZ4Y3P" localSheetId="14" hidden="1">#REF!</definedName>
    <definedName name="BExQJAZ2QDORCR0K8PR9VHQZ4Y3P" localSheetId="13" hidden="1">#REF!</definedName>
    <definedName name="BExQJAZ2QDORCR0K8PR9VHQZ4Y3P" localSheetId="12" hidden="1">#REF!</definedName>
    <definedName name="BExQJAZ2QDORCR0K8PR9VHQZ4Y3P" localSheetId="11" hidden="1">#REF!</definedName>
    <definedName name="BExQJAZ2QDORCR0K8PR9VHQZ4Y3P" localSheetId="10" hidden="1">#REF!</definedName>
    <definedName name="BExQJAZ2QDORCR0K8PR9VHQZ4Y3P" localSheetId="9" hidden="1">#REF!</definedName>
    <definedName name="BExQJAZ2QDORCR0K8PR9VHQZ4Y3P" localSheetId="8" hidden="1">#REF!</definedName>
    <definedName name="BExQJAZ2QDORCR0K8PR9VHQZ4Y3P" localSheetId="7" hidden="1">#REF!</definedName>
    <definedName name="BExQJAZ2QDORCR0K8PR9VHQZ4Y3P" localSheetId="6" hidden="1">#REF!</definedName>
    <definedName name="BExQJAZ2QDORCR0K8PR9VHQZ4Y3P" localSheetId="3" hidden="1">#REF!</definedName>
    <definedName name="BExQJAZ2QDORCR0K8PR9VHQZ4Y3P" localSheetId="1" hidden="1">#REF!</definedName>
    <definedName name="BExQJAZ2QDORCR0K8PR9VHQZ4Y3P" hidden="1">#REF!</definedName>
    <definedName name="BExQJBF7LAX128WR7VTMJC88ZLPG" localSheetId="16" hidden="1">#REF!</definedName>
    <definedName name="BExQJBF7LAX128WR7VTMJC88ZLPG" localSheetId="15" hidden="1">#REF!</definedName>
    <definedName name="BExQJBF7LAX128WR7VTMJC88ZLPG" localSheetId="14" hidden="1">#REF!</definedName>
    <definedName name="BExQJBF7LAX128WR7VTMJC88ZLPG" localSheetId="13" hidden="1">#REF!</definedName>
    <definedName name="BExQJBF7LAX128WR7VTMJC88ZLPG" localSheetId="12" hidden="1">#REF!</definedName>
    <definedName name="BExQJBF7LAX128WR7VTMJC88ZLPG" localSheetId="11" hidden="1">#REF!</definedName>
    <definedName name="BExQJBF7LAX128WR7VTMJC88ZLPG" localSheetId="10" hidden="1">#REF!</definedName>
    <definedName name="BExQJBF7LAX128WR7VTMJC88ZLPG" localSheetId="9" hidden="1">#REF!</definedName>
    <definedName name="BExQJBF7LAX128WR7VTMJC88ZLPG" localSheetId="8" hidden="1">#REF!</definedName>
    <definedName name="BExQJBF7LAX128WR7VTMJC88ZLPG" localSheetId="7" hidden="1">#REF!</definedName>
    <definedName name="BExQJBF7LAX128WR7VTMJC88ZLPG" localSheetId="6" hidden="1">#REF!</definedName>
    <definedName name="BExQJBF7LAX128WR7VTMJC88ZLPG" localSheetId="3" hidden="1">#REF!</definedName>
    <definedName name="BExQJBF7LAX128WR7VTMJC88ZLPG" localSheetId="1" hidden="1">#REF!</definedName>
    <definedName name="BExQJBF7LAX128WR7VTMJC88ZLPG" hidden="1">#REF!</definedName>
    <definedName name="BExQJEVCKX6KZHNCLYXY7D0MX5KN" localSheetId="16" hidden="1">#REF!</definedName>
    <definedName name="BExQJEVCKX6KZHNCLYXY7D0MX5KN" localSheetId="15" hidden="1">#REF!</definedName>
    <definedName name="BExQJEVCKX6KZHNCLYXY7D0MX5KN" localSheetId="14" hidden="1">#REF!</definedName>
    <definedName name="BExQJEVCKX6KZHNCLYXY7D0MX5KN" localSheetId="13" hidden="1">#REF!</definedName>
    <definedName name="BExQJEVCKX6KZHNCLYXY7D0MX5KN" localSheetId="12" hidden="1">#REF!</definedName>
    <definedName name="BExQJEVCKX6KZHNCLYXY7D0MX5KN" localSheetId="11" hidden="1">#REF!</definedName>
    <definedName name="BExQJEVCKX6KZHNCLYXY7D0MX5KN" localSheetId="10" hidden="1">#REF!</definedName>
    <definedName name="BExQJEVCKX6KZHNCLYXY7D0MX5KN" localSheetId="9" hidden="1">#REF!</definedName>
    <definedName name="BExQJEVCKX6KZHNCLYXY7D0MX5KN" localSheetId="8" hidden="1">#REF!</definedName>
    <definedName name="BExQJEVCKX6KZHNCLYXY7D0MX5KN" localSheetId="7" hidden="1">#REF!</definedName>
    <definedName name="BExQJEVCKX6KZHNCLYXY7D0MX5KN" localSheetId="6" hidden="1">#REF!</definedName>
    <definedName name="BExQJEVCKX6KZHNCLYXY7D0MX5KN" localSheetId="3" hidden="1">#REF!</definedName>
    <definedName name="BExQJEVCKX6KZHNCLYXY7D0MX5KN" localSheetId="1" hidden="1">#REF!</definedName>
    <definedName name="BExQJEVCKX6KZHNCLYXY7D0MX5KN" hidden="1">#REF!</definedName>
    <definedName name="BExQJJYSDX8B0J1QGF2HL071KKA3" localSheetId="16" hidden="1">#REF!</definedName>
    <definedName name="BExQJJYSDX8B0J1QGF2HL071KKA3" localSheetId="15" hidden="1">#REF!</definedName>
    <definedName name="BExQJJYSDX8B0J1QGF2HL071KKA3" localSheetId="14" hidden="1">#REF!</definedName>
    <definedName name="BExQJJYSDX8B0J1QGF2HL071KKA3" localSheetId="13" hidden="1">#REF!</definedName>
    <definedName name="BExQJJYSDX8B0J1QGF2HL071KKA3" localSheetId="12" hidden="1">#REF!</definedName>
    <definedName name="BExQJJYSDX8B0J1QGF2HL071KKA3" localSheetId="11" hidden="1">#REF!</definedName>
    <definedName name="BExQJJYSDX8B0J1QGF2HL071KKA3" localSheetId="10" hidden="1">#REF!</definedName>
    <definedName name="BExQJJYSDX8B0J1QGF2HL071KKA3" localSheetId="9" hidden="1">#REF!</definedName>
    <definedName name="BExQJJYSDX8B0J1QGF2HL071KKA3" localSheetId="8" hidden="1">#REF!</definedName>
    <definedName name="BExQJJYSDX8B0J1QGF2HL071KKA3" localSheetId="7" hidden="1">#REF!</definedName>
    <definedName name="BExQJJYSDX8B0J1QGF2HL071KKA3" localSheetId="6" hidden="1">#REF!</definedName>
    <definedName name="BExQJJYSDX8B0J1QGF2HL071KKA3" localSheetId="3" hidden="1">#REF!</definedName>
    <definedName name="BExQJJYSDX8B0J1QGF2HL071KKA3" localSheetId="1" hidden="1">#REF!</definedName>
    <definedName name="BExQJJYSDX8B0J1QGF2HL071KKA3" hidden="1">#REF!</definedName>
    <definedName name="BExQK1HV6SQQ7CP8H8IUKI9TYXTD" localSheetId="16" hidden="1">#REF!</definedName>
    <definedName name="BExQK1HV6SQQ7CP8H8IUKI9TYXTD" localSheetId="15" hidden="1">#REF!</definedName>
    <definedName name="BExQK1HV6SQQ7CP8H8IUKI9TYXTD" localSheetId="14" hidden="1">#REF!</definedName>
    <definedName name="BExQK1HV6SQQ7CP8H8IUKI9TYXTD" localSheetId="13" hidden="1">#REF!</definedName>
    <definedName name="BExQK1HV6SQQ7CP8H8IUKI9TYXTD" localSheetId="12" hidden="1">#REF!</definedName>
    <definedName name="BExQK1HV6SQQ7CP8H8IUKI9TYXTD" localSheetId="11" hidden="1">#REF!</definedName>
    <definedName name="BExQK1HV6SQQ7CP8H8IUKI9TYXTD" localSheetId="10" hidden="1">#REF!</definedName>
    <definedName name="BExQK1HV6SQQ7CP8H8IUKI9TYXTD" localSheetId="9" hidden="1">#REF!</definedName>
    <definedName name="BExQK1HV6SQQ7CP8H8IUKI9TYXTD" localSheetId="8" hidden="1">#REF!</definedName>
    <definedName name="BExQK1HV6SQQ7CP8H8IUKI9TYXTD" localSheetId="7" hidden="1">#REF!</definedName>
    <definedName name="BExQK1HV6SQQ7CP8H8IUKI9TYXTD" localSheetId="6" hidden="1">#REF!</definedName>
    <definedName name="BExQK1HV6SQQ7CP8H8IUKI9TYXTD" localSheetId="3" hidden="1">#REF!</definedName>
    <definedName name="BExQK1HV6SQQ7CP8H8IUKI9TYXTD" localSheetId="1" hidden="1">#REF!</definedName>
    <definedName name="BExQK1HV6SQQ7CP8H8IUKI9TYXTD" hidden="1">#REF!</definedName>
    <definedName name="BExQK3LE5CSBW1E4H4KHW548FL2R" localSheetId="16" hidden="1">#REF!</definedName>
    <definedName name="BExQK3LE5CSBW1E4H4KHW548FL2R" localSheetId="15" hidden="1">#REF!</definedName>
    <definedName name="BExQK3LE5CSBW1E4H4KHW548FL2R" localSheetId="14" hidden="1">#REF!</definedName>
    <definedName name="BExQK3LE5CSBW1E4H4KHW548FL2R" localSheetId="13" hidden="1">#REF!</definedName>
    <definedName name="BExQK3LE5CSBW1E4H4KHW548FL2R" localSheetId="12" hidden="1">#REF!</definedName>
    <definedName name="BExQK3LE5CSBW1E4H4KHW548FL2R" localSheetId="11" hidden="1">#REF!</definedName>
    <definedName name="BExQK3LE5CSBW1E4H4KHW548FL2R" localSheetId="10" hidden="1">#REF!</definedName>
    <definedName name="BExQK3LE5CSBW1E4H4KHW548FL2R" localSheetId="9" hidden="1">#REF!</definedName>
    <definedName name="BExQK3LE5CSBW1E4H4KHW548FL2R" localSheetId="8" hidden="1">#REF!</definedName>
    <definedName name="BExQK3LE5CSBW1E4H4KHW548FL2R" localSheetId="7" hidden="1">#REF!</definedName>
    <definedName name="BExQK3LE5CSBW1E4H4KHW548FL2R" localSheetId="6" hidden="1">#REF!</definedName>
    <definedName name="BExQK3LE5CSBW1E4H4KHW548FL2R" localSheetId="3" hidden="1">#REF!</definedName>
    <definedName name="BExQK3LE5CSBW1E4H4KHW548FL2R" localSheetId="1" hidden="1">#REF!</definedName>
    <definedName name="BExQK3LE5CSBW1E4H4KHW548FL2R" hidden="1">#REF!</definedName>
    <definedName name="BExQKG6LD6PLNDGNGO9DJXY865BR" localSheetId="16" hidden="1">#REF!</definedName>
    <definedName name="BExQKG6LD6PLNDGNGO9DJXY865BR" localSheetId="15" hidden="1">#REF!</definedName>
    <definedName name="BExQKG6LD6PLNDGNGO9DJXY865BR" localSheetId="14" hidden="1">#REF!</definedName>
    <definedName name="BExQKG6LD6PLNDGNGO9DJXY865BR" localSheetId="13" hidden="1">#REF!</definedName>
    <definedName name="BExQKG6LD6PLNDGNGO9DJXY865BR" localSheetId="12" hidden="1">#REF!</definedName>
    <definedName name="BExQKG6LD6PLNDGNGO9DJXY865BR" localSheetId="11" hidden="1">#REF!</definedName>
    <definedName name="BExQKG6LD6PLNDGNGO9DJXY865BR" localSheetId="10" hidden="1">#REF!</definedName>
    <definedName name="BExQKG6LD6PLNDGNGO9DJXY865BR" localSheetId="9" hidden="1">#REF!</definedName>
    <definedName name="BExQKG6LD6PLNDGNGO9DJXY865BR" localSheetId="8" hidden="1">#REF!</definedName>
    <definedName name="BExQKG6LD6PLNDGNGO9DJXY865BR" localSheetId="7" hidden="1">#REF!</definedName>
    <definedName name="BExQKG6LD6PLNDGNGO9DJXY865BR" localSheetId="6" hidden="1">#REF!</definedName>
    <definedName name="BExQKG6LD6PLNDGNGO9DJXY865BR" localSheetId="3" hidden="1">#REF!</definedName>
    <definedName name="BExQKG6LD6PLNDGNGO9DJXY865BR" localSheetId="1" hidden="1">#REF!</definedName>
    <definedName name="BExQKG6LD6PLNDGNGO9DJXY865BR" hidden="1">#REF!</definedName>
    <definedName name="BExQKUKG8I4CGS9QYSD0H7NHP4JN" localSheetId="16" hidden="1">#REF!</definedName>
    <definedName name="BExQKUKG8I4CGS9QYSD0H7NHP4JN" localSheetId="15" hidden="1">#REF!</definedName>
    <definedName name="BExQKUKG8I4CGS9QYSD0H7NHP4JN" localSheetId="14" hidden="1">#REF!</definedName>
    <definedName name="BExQKUKG8I4CGS9QYSD0H7NHP4JN" localSheetId="13" hidden="1">#REF!</definedName>
    <definedName name="BExQKUKG8I4CGS9QYSD0H7NHP4JN" localSheetId="12" hidden="1">#REF!</definedName>
    <definedName name="BExQKUKG8I4CGS9QYSD0H7NHP4JN" localSheetId="11" hidden="1">#REF!</definedName>
    <definedName name="BExQKUKG8I4CGS9QYSD0H7NHP4JN" localSheetId="10" hidden="1">#REF!</definedName>
    <definedName name="BExQKUKG8I4CGS9QYSD0H7NHP4JN" localSheetId="9" hidden="1">#REF!</definedName>
    <definedName name="BExQKUKG8I4CGS9QYSD0H7NHP4JN" localSheetId="8" hidden="1">#REF!</definedName>
    <definedName name="BExQKUKG8I4CGS9QYSD0H7NHP4JN" localSheetId="7" hidden="1">#REF!</definedName>
    <definedName name="BExQKUKG8I4CGS9QYSD0H7NHP4JN" localSheetId="6" hidden="1">#REF!</definedName>
    <definedName name="BExQKUKG8I4CGS9QYSD0H7NHP4JN" localSheetId="3" hidden="1">#REF!</definedName>
    <definedName name="BExQKUKG8I4CGS9QYSD0H7NHP4JN" localSheetId="1" hidden="1">#REF!</definedName>
    <definedName name="BExQKUKG8I4CGS9QYSD0H7NHP4JN" hidden="1">#REF!</definedName>
    <definedName name="BExQL2NSE8OYZFXQH8A23RMVMFW7" localSheetId="16" hidden="1">#REF!</definedName>
    <definedName name="BExQL2NSE8OYZFXQH8A23RMVMFW7" localSheetId="15" hidden="1">#REF!</definedName>
    <definedName name="BExQL2NSE8OYZFXQH8A23RMVMFW7" localSheetId="14" hidden="1">#REF!</definedName>
    <definedName name="BExQL2NSE8OYZFXQH8A23RMVMFW7" localSheetId="13" hidden="1">#REF!</definedName>
    <definedName name="BExQL2NSE8OYZFXQH8A23RMVMFW7" localSheetId="12" hidden="1">#REF!</definedName>
    <definedName name="BExQL2NSE8OYZFXQH8A23RMVMFW7" localSheetId="11" hidden="1">#REF!</definedName>
    <definedName name="BExQL2NSE8OYZFXQH8A23RMVMFW7" localSheetId="10" hidden="1">#REF!</definedName>
    <definedName name="BExQL2NSE8OYZFXQH8A23RMVMFW7" localSheetId="9" hidden="1">#REF!</definedName>
    <definedName name="BExQL2NSE8OYZFXQH8A23RMVMFW7" localSheetId="8" hidden="1">#REF!</definedName>
    <definedName name="BExQL2NSE8OYZFXQH8A23RMVMFW7" localSheetId="7" hidden="1">#REF!</definedName>
    <definedName name="BExQL2NSE8OYZFXQH8A23RMVMFW7" localSheetId="6" hidden="1">#REF!</definedName>
    <definedName name="BExQL2NSE8OYZFXQH8A23RMVMFW7" localSheetId="3" hidden="1">#REF!</definedName>
    <definedName name="BExQL2NSE8OYZFXQH8A23RMVMFW7" localSheetId="1" hidden="1">#REF!</definedName>
    <definedName name="BExQL2NSE8OYZFXQH8A23RMVMFW7" hidden="1">#REF!</definedName>
    <definedName name="BExQL4GJ3LZJL6JDEHT7UDXW90TV" localSheetId="16" hidden="1">#REF!</definedName>
    <definedName name="BExQL4GJ3LZJL6JDEHT7UDXW90TV" localSheetId="15" hidden="1">#REF!</definedName>
    <definedName name="BExQL4GJ3LZJL6JDEHT7UDXW90TV" localSheetId="14" hidden="1">#REF!</definedName>
    <definedName name="BExQL4GJ3LZJL6JDEHT7UDXW90TV" localSheetId="13" hidden="1">#REF!</definedName>
    <definedName name="BExQL4GJ3LZJL6JDEHT7UDXW90TV" localSheetId="12" hidden="1">#REF!</definedName>
    <definedName name="BExQL4GJ3LZJL6JDEHT7UDXW90TV" localSheetId="11" hidden="1">#REF!</definedName>
    <definedName name="BExQL4GJ3LZJL6JDEHT7UDXW90TV" localSheetId="10" hidden="1">#REF!</definedName>
    <definedName name="BExQL4GJ3LZJL6JDEHT7UDXW90TV" localSheetId="9" hidden="1">#REF!</definedName>
    <definedName name="BExQL4GJ3LZJL6JDEHT7UDXW90TV" localSheetId="8" hidden="1">#REF!</definedName>
    <definedName name="BExQL4GJ3LZJL6JDEHT7UDXW90TV" localSheetId="7" hidden="1">#REF!</definedName>
    <definedName name="BExQL4GJ3LZJL6JDEHT7UDXW90TV" localSheetId="6" hidden="1">#REF!</definedName>
    <definedName name="BExQL4GJ3LZJL6JDEHT7UDXW90TV" localSheetId="3" hidden="1">#REF!</definedName>
    <definedName name="BExQL4GJ3LZJL6JDEHT7UDXW90TV" localSheetId="1" hidden="1">#REF!</definedName>
    <definedName name="BExQL4GJ3LZJL6JDEHT7UDXW90TV" hidden="1">#REF!</definedName>
    <definedName name="BExQLE1TOW3A287TQB0AVWENT8O1" localSheetId="16" hidden="1">#REF!</definedName>
    <definedName name="BExQLE1TOW3A287TQB0AVWENT8O1" localSheetId="15" hidden="1">#REF!</definedName>
    <definedName name="BExQLE1TOW3A287TQB0AVWENT8O1" localSheetId="14" hidden="1">#REF!</definedName>
    <definedName name="BExQLE1TOW3A287TQB0AVWENT8O1" localSheetId="13" hidden="1">#REF!</definedName>
    <definedName name="BExQLE1TOW3A287TQB0AVWENT8O1" localSheetId="12" hidden="1">#REF!</definedName>
    <definedName name="BExQLE1TOW3A287TQB0AVWENT8O1" localSheetId="11" hidden="1">#REF!</definedName>
    <definedName name="BExQLE1TOW3A287TQB0AVWENT8O1" localSheetId="10" hidden="1">#REF!</definedName>
    <definedName name="BExQLE1TOW3A287TQB0AVWENT8O1" localSheetId="9" hidden="1">#REF!</definedName>
    <definedName name="BExQLE1TOW3A287TQB0AVWENT8O1" localSheetId="8" hidden="1">#REF!</definedName>
    <definedName name="BExQLE1TOW3A287TQB0AVWENT8O1" localSheetId="7" hidden="1">#REF!</definedName>
    <definedName name="BExQLE1TOW3A287TQB0AVWENT8O1" localSheetId="6" hidden="1">#REF!</definedName>
    <definedName name="BExQLE1TOW3A287TQB0AVWENT8O1" localSheetId="3" hidden="1">#REF!</definedName>
    <definedName name="BExQLE1TOW3A287TQB0AVWENT8O1" localSheetId="1" hidden="1">#REF!</definedName>
    <definedName name="BExQLE1TOW3A287TQB0AVWENT8O1" hidden="1">#REF!</definedName>
    <definedName name="BExRYOYB4A3E5F6MTROY69LR0PMG" localSheetId="16" hidden="1">#REF!</definedName>
    <definedName name="BExRYOYB4A3E5F6MTROY69LR0PMG" localSheetId="15" hidden="1">#REF!</definedName>
    <definedName name="BExRYOYB4A3E5F6MTROY69LR0PMG" localSheetId="14" hidden="1">#REF!</definedName>
    <definedName name="BExRYOYB4A3E5F6MTROY69LR0PMG" localSheetId="13" hidden="1">#REF!</definedName>
    <definedName name="BExRYOYB4A3E5F6MTROY69LR0PMG" localSheetId="12" hidden="1">#REF!</definedName>
    <definedName name="BExRYOYB4A3E5F6MTROY69LR0PMG" localSheetId="11" hidden="1">#REF!</definedName>
    <definedName name="BExRYOYB4A3E5F6MTROY69LR0PMG" localSheetId="10" hidden="1">#REF!</definedName>
    <definedName name="BExRYOYB4A3E5F6MTROY69LR0PMG" localSheetId="9" hidden="1">#REF!</definedName>
    <definedName name="BExRYOYB4A3E5F6MTROY69LR0PMG" localSheetId="8" hidden="1">#REF!</definedName>
    <definedName name="BExRYOYB4A3E5F6MTROY69LR0PMG" localSheetId="7" hidden="1">#REF!</definedName>
    <definedName name="BExRYOYB4A3E5F6MTROY69LR0PMG" localSheetId="6" hidden="1">#REF!</definedName>
    <definedName name="BExRYOYB4A3E5F6MTROY69LR0PMG" localSheetId="3" hidden="1">#REF!</definedName>
    <definedName name="BExRYOYB4A3E5F6MTROY69LR0PMG" localSheetId="1" hidden="1">#REF!</definedName>
    <definedName name="BExRYOYB4A3E5F6MTROY69LR0PMG" hidden="1">#REF!</definedName>
    <definedName name="BExRYZLA9EW71H4SXQR525S72LLP" localSheetId="16" hidden="1">#REF!</definedName>
    <definedName name="BExRYZLA9EW71H4SXQR525S72LLP" localSheetId="15" hidden="1">#REF!</definedName>
    <definedName name="BExRYZLA9EW71H4SXQR525S72LLP" localSheetId="14" hidden="1">#REF!</definedName>
    <definedName name="BExRYZLA9EW71H4SXQR525S72LLP" localSheetId="13" hidden="1">#REF!</definedName>
    <definedName name="BExRYZLA9EW71H4SXQR525S72LLP" localSheetId="12" hidden="1">#REF!</definedName>
    <definedName name="BExRYZLA9EW71H4SXQR525S72LLP" localSheetId="11" hidden="1">#REF!</definedName>
    <definedName name="BExRYZLA9EW71H4SXQR525S72LLP" localSheetId="10" hidden="1">#REF!</definedName>
    <definedName name="BExRYZLA9EW71H4SXQR525S72LLP" localSheetId="9" hidden="1">#REF!</definedName>
    <definedName name="BExRYZLA9EW71H4SXQR525S72LLP" localSheetId="8" hidden="1">#REF!</definedName>
    <definedName name="BExRYZLA9EW71H4SXQR525S72LLP" localSheetId="7" hidden="1">#REF!</definedName>
    <definedName name="BExRYZLA9EW71H4SXQR525S72LLP" localSheetId="6" hidden="1">#REF!</definedName>
    <definedName name="BExRYZLA9EW71H4SXQR525S72LLP" localSheetId="3" hidden="1">#REF!</definedName>
    <definedName name="BExRYZLA9EW71H4SXQR525S72LLP" localSheetId="1" hidden="1">#REF!</definedName>
    <definedName name="BExRYZLA9EW71H4SXQR525S72LLP" hidden="1">#REF!</definedName>
    <definedName name="BExRZ66M8G9FQ0VFP077QSZBSOA5" localSheetId="16" hidden="1">#REF!</definedName>
    <definedName name="BExRZ66M8G9FQ0VFP077QSZBSOA5" localSheetId="15" hidden="1">#REF!</definedName>
    <definedName name="BExRZ66M8G9FQ0VFP077QSZBSOA5" localSheetId="14" hidden="1">#REF!</definedName>
    <definedName name="BExRZ66M8G9FQ0VFP077QSZBSOA5" localSheetId="13" hidden="1">#REF!</definedName>
    <definedName name="BExRZ66M8G9FQ0VFP077QSZBSOA5" localSheetId="12" hidden="1">#REF!</definedName>
    <definedName name="BExRZ66M8G9FQ0VFP077QSZBSOA5" localSheetId="11" hidden="1">#REF!</definedName>
    <definedName name="BExRZ66M8G9FQ0VFP077QSZBSOA5" localSheetId="10" hidden="1">#REF!</definedName>
    <definedName name="BExRZ66M8G9FQ0VFP077QSZBSOA5" localSheetId="9" hidden="1">#REF!</definedName>
    <definedName name="BExRZ66M8G9FQ0VFP077QSZBSOA5" localSheetId="8" hidden="1">#REF!</definedName>
    <definedName name="BExRZ66M8G9FQ0VFP077QSZBSOA5" localSheetId="7" hidden="1">#REF!</definedName>
    <definedName name="BExRZ66M8G9FQ0VFP077QSZBSOA5" localSheetId="6" hidden="1">#REF!</definedName>
    <definedName name="BExRZ66M8G9FQ0VFP077QSZBSOA5" localSheetId="3" hidden="1">#REF!</definedName>
    <definedName name="BExRZ66M8G9FQ0VFP077QSZBSOA5" localSheetId="1" hidden="1">#REF!</definedName>
    <definedName name="BExRZ66M8G9FQ0VFP077QSZBSOA5" hidden="1">#REF!</definedName>
    <definedName name="BExRZ8FMQQL46I8AQWU17LRNZD5T" localSheetId="16" hidden="1">#REF!</definedName>
    <definedName name="BExRZ8FMQQL46I8AQWU17LRNZD5T" localSheetId="15" hidden="1">#REF!</definedName>
    <definedName name="BExRZ8FMQQL46I8AQWU17LRNZD5T" localSheetId="14" hidden="1">#REF!</definedName>
    <definedName name="BExRZ8FMQQL46I8AQWU17LRNZD5T" localSheetId="13" hidden="1">#REF!</definedName>
    <definedName name="BExRZ8FMQQL46I8AQWU17LRNZD5T" localSheetId="12" hidden="1">#REF!</definedName>
    <definedName name="BExRZ8FMQQL46I8AQWU17LRNZD5T" localSheetId="11" hidden="1">#REF!</definedName>
    <definedName name="BExRZ8FMQQL46I8AQWU17LRNZD5T" localSheetId="10" hidden="1">#REF!</definedName>
    <definedName name="BExRZ8FMQQL46I8AQWU17LRNZD5T" localSheetId="9" hidden="1">#REF!</definedName>
    <definedName name="BExRZ8FMQQL46I8AQWU17LRNZD5T" localSheetId="8" hidden="1">#REF!</definedName>
    <definedName name="BExRZ8FMQQL46I8AQWU17LRNZD5T" localSheetId="7" hidden="1">#REF!</definedName>
    <definedName name="BExRZ8FMQQL46I8AQWU17LRNZD5T" localSheetId="6" hidden="1">#REF!</definedName>
    <definedName name="BExRZ8FMQQL46I8AQWU17LRNZD5T" localSheetId="3" hidden="1">#REF!</definedName>
    <definedName name="BExRZ8FMQQL46I8AQWU17LRNZD5T" localSheetId="1" hidden="1">#REF!</definedName>
    <definedName name="BExRZ8FMQQL46I8AQWU17LRNZD5T" hidden="1">#REF!</definedName>
    <definedName name="BExRZIRRIXRUMZ5GOO95S7460BMP" localSheetId="16" hidden="1">#REF!</definedName>
    <definedName name="BExRZIRRIXRUMZ5GOO95S7460BMP" localSheetId="15" hidden="1">#REF!</definedName>
    <definedName name="BExRZIRRIXRUMZ5GOO95S7460BMP" localSheetId="14" hidden="1">#REF!</definedName>
    <definedName name="BExRZIRRIXRUMZ5GOO95S7460BMP" localSheetId="13" hidden="1">#REF!</definedName>
    <definedName name="BExRZIRRIXRUMZ5GOO95S7460BMP" localSheetId="12" hidden="1">#REF!</definedName>
    <definedName name="BExRZIRRIXRUMZ5GOO95S7460BMP" localSheetId="11" hidden="1">#REF!</definedName>
    <definedName name="BExRZIRRIXRUMZ5GOO95S7460BMP" localSheetId="10" hidden="1">#REF!</definedName>
    <definedName name="BExRZIRRIXRUMZ5GOO95S7460BMP" localSheetId="9" hidden="1">#REF!</definedName>
    <definedName name="BExRZIRRIXRUMZ5GOO95S7460BMP" localSheetId="8" hidden="1">#REF!</definedName>
    <definedName name="BExRZIRRIXRUMZ5GOO95S7460BMP" localSheetId="7" hidden="1">#REF!</definedName>
    <definedName name="BExRZIRRIXRUMZ5GOO95S7460BMP" localSheetId="6" hidden="1">#REF!</definedName>
    <definedName name="BExRZIRRIXRUMZ5GOO95S7460BMP" localSheetId="3" hidden="1">#REF!</definedName>
    <definedName name="BExRZIRRIXRUMZ5GOO95S7460BMP" localSheetId="1" hidden="1">#REF!</definedName>
    <definedName name="BExRZIRRIXRUMZ5GOO95S7460BMP" hidden="1">#REF!</definedName>
    <definedName name="BExRZJTNBKKPK7SB4LA31O3OH6PO" localSheetId="16" hidden="1">#REF!</definedName>
    <definedName name="BExRZJTNBKKPK7SB4LA31O3OH6PO" localSheetId="15" hidden="1">#REF!</definedName>
    <definedName name="BExRZJTNBKKPK7SB4LA31O3OH6PO" localSheetId="14" hidden="1">#REF!</definedName>
    <definedName name="BExRZJTNBKKPK7SB4LA31O3OH6PO" localSheetId="13" hidden="1">#REF!</definedName>
    <definedName name="BExRZJTNBKKPK7SB4LA31O3OH6PO" localSheetId="12" hidden="1">#REF!</definedName>
    <definedName name="BExRZJTNBKKPK7SB4LA31O3OH6PO" localSheetId="11" hidden="1">#REF!</definedName>
    <definedName name="BExRZJTNBKKPK7SB4LA31O3OH6PO" localSheetId="10" hidden="1">#REF!</definedName>
    <definedName name="BExRZJTNBKKPK7SB4LA31O3OH6PO" localSheetId="9" hidden="1">#REF!</definedName>
    <definedName name="BExRZJTNBKKPK7SB4LA31O3OH6PO" localSheetId="8" hidden="1">#REF!</definedName>
    <definedName name="BExRZJTNBKKPK7SB4LA31O3OH6PO" localSheetId="7" hidden="1">#REF!</definedName>
    <definedName name="BExRZJTNBKKPK7SB4LA31O3OH6PO" localSheetId="6" hidden="1">#REF!</definedName>
    <definedName name="BExRZJTNBKKPK7SB4LA31O3OH6PO" localSheetId="3" hidden="1">#REF!</definedName>
    <definedName name="BExRZJTNBKKPK7SB4LA31O3OH6PO" localSheetId="1" hidden="1">#REF!</definedName>
    <definedName name="BExRZJTNBKKPK7SB4LA31O3OH6PO" hidden="1">#REF!</definedName>
    <definedName name="BExRZK9RAHMM0ZLTNSK7A4LDC42D" localSheetId="16" hidden="1">#REF!</definedName>
    <definedName name="BExRZK9RAHMM0ZLTNSK7A4LDC42D" localSheetId="15" hidden="1">#REF!</definedName>
    <definedName name="BExRZK9RAHMM0ZLTNSK7A4LDC42D" localSheetId="14" hidden="1">#REF!</definedName>
    <definedName name="BExRZK9RAHMM0ZLTNSK7A4LDC42D" localSheetId="13" hidden="1">#REF!</definedName>
    <definedName name="BExRZK9RAHMM0ZLTNSK7A4LDC42D" localSheetId="12" hidden="1">#REF!</definedName>
    <definedName name="BExRZK9RAHMM0ZLTNSK7A4LDC42D" localSheetId="11" hidden="1">#REF!</definedName>
    <definedName name="BExRZK9RAHMM0ZLTNSK7A4LDC42D" localSheetId="10" hidden="1">#REF!</definedName>
    <definedName name="BExRZK9RAHMM0ZLTNSK7A4LDC42D" localSheetId="9" hidden="1">#REF!</definedName>
    <definedName name="BExRZK9RAHMM0ZLTNSK7A4LDC42D" localSheetId="8" hidden="1">#REF!</definedName>
    <definedName name="BExRZK9RAHMM0ZLTNSK7A4LDC42D" localSheetId="7" hidden="1">#REF!</definedName>
    <definedName name="BExRZK9RAHMM0ZLTNSK7A4LDC42D" localSheetId="6" hidden="1">#REF!</definedName>
    <definedName name="BExRZK9RAHMM0ZLTNSK7A4LDC42D" localSheetId="3" hidden="1">#REF!</definedName>
    <definedName name="BExRZK9RAHMM0ZLTNSK7A4LDC42D" localSheetId="1" hidden="1">#REF!</definedName>
    <definedName name="BExRZK9RAHMM0ZLTNSK7A4LDC42D" hidden="1">#REF!</definedName>
    <definedName name="BExRZNF461H0WDF36L3U0UQSJGZB" localSheetId="16" hidden="1">#REF!</definedName>
    <definedName name="BExRZNF461H0WDF36L3U0UQSJGZB" localSheetId="15" hidden="1">#REF!</definedName>
    <definedName name="BExRZNF461H0WDF36L3U0UQSJGZB" localSheetId="14" hidden="1">#REF!</definedName>
    <definedName name="BExRZNF461H0WDF36L3U0UQSJGZB" localSheetId="13" hidden="1">#REF!</definedName>
    <definedName name="BExRZNF461H0WDF36L3U0UQSJGZB" localSheetId="12" hidden="1">#REF!</definedName>
    <definedName name="BExRZNF461H0WDF36L3U0UQSJGZB" localSheetId="11" hidden="1">#REF!</definedName>
    <definedName name="BExRZNF461H0WDF36L3U0UQSJGZB" localSheetId="10" hidden="1">#REF!</definedName>
    <definedName name="BExRZNF461H0WDF36L3U0UQSJGZB" localSheetId="9" hidden="1">#REF!</definedName>
    <definedName name="BExRZNF461H0WDF36L3U0UQSJGZB" localSheetId="8" hidden="1">#REF!</definedName>
    <definedName name="BExRZNF461H0WDF36L3U0UQSJGZB" localSheetId="7" hidden="1">#REF!</definedName>
    <definedName name="BExRZNF461H0WDF36L3U0UQSJGZB" localSheetId="6" hidden="1">#REF!</definedName>
    <definedName name="BExRZNF461H0WDF36L3U0UQSJGZB" localSheetId="3" hidden="1">#REF!</definedName>
    <definedName name="BExRZNF461H0WDF36L3U0UQSJGZB" localSheetId="1" hidden="1">#REF!</definedName>
    <definedName name="BExRZNF461H0WDF36L3U0UQSJGZB" hidden="1">#REF!</definedName>
    <definedName name="BExRZOGSR69INI6GAEPHDWSNK5Q4" localSheetId="16" hidden="1">#REF!</definedName>
    <definedName name="BExRZOGSR69INI6GAEPHDWSNK5Q4" localSheetId="15" hidden="1">#REF!</definedName>
    <definedName name="BExRZOGSR69INI6GAEPHDWSNK5Q4" localSheetId="14" hidden="1">#REF!</definedName>
    <definedName name="BExRZOGSR69INI6GAEPHDWSNK5Q4" localSheetId="13" hidden="1">#REF!</definedName>
    <definedName name="BExRZOGSR69INI6GAEPHDWSNK5Q4" localSheetId="12" hidden="1">#REF!</definedName>
    <definedName name="BExRZOGSR69INI6GAEPHDWSNK5Q4" localSheetId="11" hidden="1">#REF!</definedName>
    <definedName name="BExRZOGSR69INI6GAEPHDWSNK5Q4" localSheetId="10" hidden="1">#REF!</definedName>
    <definedName name="BExRZOGSR69INI6GAEPHDWSNK5Q4" localSheetId="9" hidden="1">#REF!</definedName>
    <definedName name="BExRZOGSR69INI6GAEPHDWSNK5Q4" localSheetId="8" hidden="1">#REF!</definedName>
    <definedName name="BExRZOGSR69INI6GAEPHDWSNK5Q4" localSheetId="7" hidden="1">#REF!</definedName>
    <definedName name="BExRZOGSR69INI6GAEPHDWSNK5Q4" localSheetId="6" hidden="1">#REF!</definedName>
    <definedName name="BExRZOGSR69INI6GAEPHDWSNK5Q4" localSheetId="3" hidden="1">#REF!</definedName>
    <definedName name="BExRZOGSR69INI6GAEPHDWSNK5Q4" localSheetId="1" hidden="1">#REF!</definedName>
    <definedName name="BExRZOGSR69INI6GAEPHDWSNK5Q4" hidden="1">#REF!</definedName>
    <definedName name="BExS0ASQBKRTPDWFK0KUDFOS9LE5" localSheetId="16" hidden="1">#REF!</definedName>
    <definedName name="BExS0ASQBKRTPDWFK0KUDFOS9LE5" localSheetId="15" hidden="1">#REF!</definedName>
    <definedName name="BExS0ASQBKRTPDWFK0KUDFOS9LE5" localSheetId="14" hidden="1">#REF!</definedName>
    <definedName name="BExS0ASQBKRTPDWFK0KUDFOS9LE5" localSheetId="13" hidden="1">#REF!</definedName>
    <definedName name="BExS0ASQBKRTPDWFK0KUDFOS9LE5" localSheetId="12" hidden="1">#REF!</definedName>
    <definedName name="BExS0ASQBKRTPDWFK0KUDFOS9LE5" localSheetId="11" hidden="1">#REF!</definedName>
    <definedName name="BExS0ASQBKRTPDWFK0KUDFOS9LE5" localSheetId="10" hidden="1">#REF!</definedName>
    <definedName name="BExS0ASQBKRTPDWFK0KUDFOS9LE5" localSheetId="9" hidden="1">#REF!</definedName>
    <definedName name="BExS0ASQBKRTPDWFK0KUDFOS9LE5" localSheetId="8" hidden="1">#REF!</definedName>
    <definedName name="BExS0ASQBKRTPDWFK0KUDFOS9LE5" localSheetId="7" hidden="1">#REF!</definedName>
    <definedName name="BExS0ASQBKRTPDWFK0KUDFOS9LE5" localSheetId="6" hidden="1">#REF!</definedName>
    <definedName name="BExS0ASQBKRTPDWFK0KUDFOS9LE5" localSheetId="3" hidden="1">#REF!</definedName>
    <definedName name="BExS0ASQBKRTPDWFK0KUDFOS9LE5" localSheetId="1" hidden="1">#REF!</definedName>
    <definedName name="BExS0ASQBKRTPDWFK0KUDFOS9LE5" hidden="1">#REF!</definedName>
    <definedName name="BExS0GHQUF6YT0RU3TKDEO8CSJYB" localSheetId="16" hidden="1">#REF!</definedName>
    <definedName name="BExS0GHQUF6YT0RU3TKDEO8CSJYB" localSheetId="15" hidden="1">#REF!</definedName>
    <definedName name="BExS0GHQUF6YT0RU3TKDEO8CSJYB" localSheetId="14" hidden="1">#REF!</definedName>
    <definedName name="BExS0GHQUF6YT0RU3TKDEO8CSJYB" localSheetId="13" hidden="1">#REF!</definedName>
    <definedName name="BExS0GHQUF6YT0RU3TKDEO8CSJYB" localSheetId="12" hidden="1">#REF!</definedName>
    <definedName name="BExS0GHQUF6YT0RU3TKDEO8CSJYB" localSheetId="11" hidden="1">#REF!</definedName>
    <definedName name="BExS0GHQUF6YT0RU3TKDEO8CSJYB" localSheetId="10" hidden="1">#REF!</definedName>
    <definedName name="BExS0GHQUF6YT0RU3TKDEO8CSJYB" localSheetId="9" hidden="1">#REF!</definedName>
    <definedName name="BExS0GHQUF6YT0RU3TKDEO8CSJYB" localSheetId="8" hidden="1">#REF!</definedName>
    <definedName name="BExS0GHQUF6YT0RU3TKDEO8CSJYB" localSheetId="7" hidden="1">#REF!</definedName>
    <definedName name="BExS0GHQUF6YT0RU3TKDEO8CSJYB" localSheetId="6" hidden="1">#REF!</definedName>
    <definedName name="BExS0GHQUF6YT0RU3TKDEO8CSJYB" localSheetId="3" hidden="1">#REF!</definedName>
    <definedName name="BExS0GHQUF6YT0RU3TKDEO8CSJYB" localSheetId="1" hidden="1">#REF!</definedName>
    <definedName name="BExS0GHQUF6YT0RU3TKDEO8CSJYB" hidden="1">#REF!</definedName>
    <definedName name="BExS0K8IHC45I78DMZBOJ1P13KQA" localSheetId="16" hidden="1">#REF!</definedName>
    <definedName name="BExS0K8IHC45I78DMZBOJ1P13KQA" localSheetId="15" hidden="1">#REF!</definedName>
    <definedName name="BExS0K8IHC45I78DMZBOJ1P13KQA" localSheetId="14" hidden="1">#REF!</definedName>
    <definedName name="BExS0K8IHC45I78DMZBOJ1P13KQA" localSheetId="13" hidden="1">#REF!</definedName>
    <definedName name="BExS0K8IHC45I78DMZBOJ1P13KQA" localSheetId="12" hidden="1">#REF!</definedName>
    <definedName name="BExS0K8IHC45I78DMZBOJ1P13KQA" localSheetId="11" hidden="1">#REF!</definedName>
    <definedName name="BExS0K8IHC45I78DMZBOJ1P13KQA" localSheetId="10" hidden="1">#REF!</definedName>
    <definedName name="BExS0K8IHC45I78DMZBOJ1P13KQA" localSheetId="9" hidden="1">#REF!</definedName>
    <definedName name="BExS0K8IHC45I78DMZBOJ1P13KQA" localSheetId="8" hidden="1">#REF!</definedName>
    <definedName name="BExS0K8IHC45I78DMZBOJ1P13KQA" localSheetId="7" hidden="1">#REF!</definedName>
    <definedName name="BExS0K8IHC45I78DMZBOJ1P13KQA" localSheetId="6" hidden="1">#REF!</definedName>
    <definedName name="BExS0K8IHC45I78DMZBOJ1P13KQA" localSheetId="3" hidden="1">#REF!</definedName>
    <definedName name="BExS0K8IHC45I78DMZBOJ1P13KQA" localSheetId="1" hidden="1">#REF!</definedName>
    <definedName name="BExS0K8IHC45I78DMZBOJ1P13KQA" hidden="1">#REF!</definedName>
    <definedName name="BExS0L4WP69XXUFHED98XIEPB593" localSheetId="16" hidden="1">#REF!</definedName>
    <definedName name="BExS0L4WP69XXUFHED98XIEPB593" localSheetId="15" hidden="1">#REF!</definedName>
    <definedName name="BExS0L4WP69XXUFHED98XIEPB593" localSheetId="14" hidden="1">#REF!</definedName>
    <definedName name="BExS0L4WP69XXUFHED98XIEPB593" localSheetId="13" hidden="1">#REF!</definedName>
    <definedName name="BExS0L4WP69XXUFHED98XIEPB593" localSheetId="12" hidden="1">#REF!</definedName>
    <definedName name="BExS0L4WP69XXUFHED98XIEPB593" localSheetId="11" hidden="1">#REF!</definedName>
    <definedName name="BExS0L4WP69XXUFHED98XIEPB593" localSheetId="10" hidden="1">#REF!</definedName>
    <definedName name="BExS0L4WP69XXUFHED98XIEPB593" localSheetId="9" hidden="1">#REF!</definedName>
    <definedName name="BExS0L4WP69XXUFHED98XIEPB593" localSheetId="8" hidden="1">#REF!</definedName>
    <definedName name="BExS0L4WP69XXUFHED98XIEPB593" localSheetId="7" hidden="1">#REF!</definedName>
    <definedName name="BExS0L4WP69XXUFHED98XIEPB593" localSheetId="6" hidden="1">#REF!</definedName>
    <definedName name="BExS0L4WP69XXUFHED98XIEPB593" localSheetId="3" hidden="1">#REF!</definedName>
    <definedName name="BExS0L4WP69XXUFHED98XIEPB593" localSheetId="1" hidden="1">#REF!</definedName>
    <definedName name="BExS0L4WP69XXUFHED98XIEPB593" hidden="1">#REF!</definedName>
    <definedName name="BExS0Z2O2N4AJXFEPN87NU9ZGAHG" localSheetId="16" hidden="1">#REF!</definedName>
    <definedName name="BExS0Z2O2N4AJXFEPN87NU9ZGAHG" localSheetId="15" hidden="1">#REF!</definedName>
    <definedName name="BExS0Z2O2N4AJXFEPN87NU9ZGAHG" localSheetId="14" hidden="1">#REF!</definedName>
    <definedName name="BExS0Z2O2N4AJXFEPN87NU9ZGAHG" localSheetId="13" hidden="1">#REF!</definedName>
    <definedName name="BExS0Z2O2N4AJXFEPN87NU9ZGAHG" localSheetId="12" hidden="1">#REF!</definedName>
    <definedName name="BExS0Z2O2N4AJXFEPN87NU9ZGAHG" localSheetId="11" hidden="1">#REF!</definedName>
    <definedName name="BExS0Z2O2N4AJXFEPN87NU9ZGAHG" localSheetId="10" hidden="1">#REF!</definedName>
    <definedName name="BExS0Z2O2N4AJXFEPN87NU9ZGAHG" localSheetId="9" hidden="1">#REF!</definedName>
    <definedName name="BExS0Z2O2N4AJXFEPN87NU9ZGAHG" localSheetId="8" hidden="1">#REF!</definedName>
    <definedName name="BExS0Z2O2N4AJXFEPN87NU9ZGAHG" localSheetId="7" hidden="1">#REF!</definedName>
    <definedName name="BExS0Z2O2N4AJXFEPN87NU9ZGAHG" localSheetId="6" hidden="1">#REF!</definedName>
    <definedName name="BExS0Z2O2N4AJXFEPN87NU9ZGAHG" localSheetId="3" hidden="1">#REF!</definedName>
    <definedName name="BExS0Z2O2N4AJXFEPN87NU9ZGAHG" localSheetId="1" hidden="1">#REF!</definedName>
    <definedName name="BExS0Z2O2N4AJXFEPN87NU9ZGAHG" hidden="1">#REF!</definedName>
    <definedName name="BExS15IJV0WW662NXQUVT3FGP4ST" localSheetId="16" hidden="1">#REF!</definedName>
    <definedName name="BExS15IJV0WW662NXQUVT3FGP4ST" localSheetId="15" hidden="1">#REF!</definedName>
    <definedName name="BExS15IJV0WW662NXQUVT3FGP4ST" localSheetId="14" hidden="1">#REF!</definedName>
    <definedName name="BExS15IJV0WW662NXQUVT3FGP4ST" localSheetId="13" hidden="1">#REF!</definedName>
    <definedName name="BExS15IJV0WW662NXQUVT3FGP4ST" localSheetId="12" hidden="1">#REF!</definedName>
    <definedName name="BExS15IJV0WW662NXQUVT3FGP4ST" localSheetId="11" hidden="1">#REF!</definedName>
    <definedName name="BExS15IJV0WW662NXQUVT3FGP4ST" localSheetId="10" hidden="1">#REF!</definedName>
    <definedName name="BExS15IJV0WW662NXQUVT3FGP4ST" localSheetId="9" hidden="1">#REF!</definedName>
    <definedName name="BExS15IJV0WW662NXQUVT3FGP4ST" localSheetId="8" hidden="1">#REF!</definedName>
    <definedName name="BExS15IJV0WW662NXQUVT3FGP4ST" localSheetId="7" hidden="1">#REF!</definedName>
    <definedName name="BExS15IJV0WW662NXQUVT3FGP4ST" localSheetId="6" hidden="1">#REF!</definedName>
    <definedName name="BExS15IJV0WW662NXQUVT3FGP4ST" localSheetId="3" hidden="1">#REF!</definedName>
    <definedName name="BExS15IJV0WW662NXQUVT3FGP4ST" localSheetId="1" hidden="1">#REF!</definedName>
    <definedName name="BExS15IJV0WW662NXQUVT3FGP4ST" hidden="1">#REF!</definedName>
    <definedName name="BExS18T8TBNEPF4AU1VJ268XLF3L" localSheetId="16" hidden="1">#REF!</definedName>
    <definedName name="BExS18T8TBNEPF4AU1VJ268XLF3L" localSheetId="15" hidden="1">#REF!</definedName>
    <definedName name="BExS18T8TBNEPF4AU1VJ268XLF3L" localSheetId="14" hidden="1">#REF!</definedName>
    <definedName name="BExS18T8TBNEPF4AU1VJ268XLF3L" localSheetId="13" hidden="1">#REF!</definedName>
    <definedName name="BExS18T8TBNEPF4AU1VJ268XLF3L" localSheetId="12" hidden="1">#REF!</definedName>
    <definedName name="BExS18T8TBNEPF4AU1VJ268XLF3L" localSheetId="11" hidden="1">#REF!</definedName>
    <definedName name="BExS18T8TBNEPF4AU1VJ268XLF3L" localSheetId="10" hidden="1">#REF!</definedName>
    <definedName name="BExS18T8TBNEPF4AU1VJ268XLF3L" localSheetId="9" hidden="1">#REF!</definedName>
    <definedName name="BExS18T8TBNEPF4AU1VJ268XLF3L" localSheetId="8" hidden="1">#REF!</definedName>
    <definedName name="BExS18T8TBNEPF4AU1VJ268XLF3L" localSheetId="7" hidden="1">#REF!</definedName>
    <definedName name="BExS18T8TBNEPF4AU1VJ268XLF3L" localSheetId="6" hidden="1">#REF!</definedName>
    <definedName name="BExS18T8TBNEPF4AU1VJ268XLF3L" localSheetId="3" hidden="1">#REF!</definedName>
    <definedName name="BExS18T8TBNEPF4AU1VJ268XLF3L" localSheetId="1" hidden="1">#REF!</definedName>
    <definedName name="BExS18T8TBNEPF4AU1VJ268XLF3L" hidden="1">#REF!</definedName>
    <definedName name="BExS194110MR25BYJI3CJ2EGZ8XT" localSheetId="16" hidden="1">#REF!</definedName>
    <definedName name="BExS194110MR25BYJI3CJ2EGZ8XT" localSheetId="15" hidden="1">#REF!</definedName>
    <definedName name="BExS194110MR25BYJI3CJ2EGZ8XT" localSheetId="14" hidden="1">#REF!</definedName>
    <definedName name="BExS194110MR25BYJI3CJ2EGZ8XT" localSheetId="13" hidden="1">#REF!</definedName>
    <definedName name="BExS194110MR25BYJI3CJ2EGZ8XT" localSheetId="12" hidden="1">#REF!</definedName>
    <definedName name="BExS194110MR25BYJI3CJ2EGZ8XT" localSheetId="11" hidden="1">#REF!</definedName>
    <definedName name="BExS194110MR25BYJI3CJ2EGZ8XT" localSheetId="10" hidden="1">#REF!</definedName>
    <definedName name="BExS194110MR25BYJI3CJ2EGZ8XT" localSheetId="9" hidden="1">#REF!</definedName>
    <definedName name="BExS194110MR25BYJI3CJ2EGZ8XT" localSheetId="8" hidden="1">#REF!</definedName>
    <definedName name="BExS194110MR25BYJI3CJ2EGZ8XT" localSheetId="7" hidden="1">#REF!</definedName>
    <definedName name="BExS194110MR25BYJI3CJ2EGZ8XT" localSheetId="6" hidden="1">#REF!</definedName>
    <definedName name="BExS194110MR25BYJI3CJ2EGZ8XT" localSheetId="3" hidden="1">#REF!</definedName>
    <definedName name="BExS194110MR25BYJI3CJ2EGZ8XT" localSheetId="1" hidden="1">#REF!</definedName>
    <definedName name="BExS194110MR25BYJI3CJ2EGZ8XT" hidden="1">#REF!</definedName>
    <definedName name="BExS1BNVGNSGD4EP90QL8WXYWZ66" localSheetId="16" hidden="1">#REF!</definedName>
    <definedName name="BExS1BNVGNSGD4EP90QL8WXYWZ66" localSheetId="15" hidden="1">#REF!</definedName>
    <definedName name="BExS1BNVGNSGD4EP90QL8WXYWZ66" localSheetId="14" hidden="1">#REF!</definedName>
    <definedName name="BExS1BNVGNSGD4EP90QL8WXYWZ66" localSheetId="13" hidden="1">#REF!</definedName>
    <definedName name="BExS1BNVGNSGD4EP90QL8WXYWZ66" localSheetId="12" hidden="1">#REF!</definedName>
    <definedName name="BExS1BNVGNSGD4EP90QL8WXYWZ66" localSheetId="11" hidden="1">#REF!</definedName>
    <definedName name="BExS1BNVGNSGD4EP90QL8WXYWZ66" localSheetId="10" hidden="1">#REF!</definedName>
    <definedName name="BExS1BNVGNSGD4EP90QL8WXYWZ66" localSheetId="9" hidden="1">#REF!</definedName>
    <definedName name="BExS1BNVGNSGD4EP90QL8WXYWZ66" localSheetId="8" hidden="1">#REF!</definedName>
    <definedName name="BExS1BNVGNSGD4EP90QL8WXYWZ66" localSheetId="7" hidden="1">#REF!</definedName>
    <definedName name="BExS1BNVGNSGD4EP90QL8WXYWZ66" localSheetId="6" hidden="1">#REF!</definedName>
    <definedName name="BExS1BNVGNSGD4EP90QL8WXYWZ66" localSheetId="3" hidden="1">#REF!</definedName>
    <definedName name="BExS1BNVGNSGD4EP90QL8WXYWZ66" localSheetId="1" hidden="1">#REF!</definedName>
    <definedName name="BExS1BNVGNSGD4EP90QL8WXYWZ66" hidden="1">#REF!</definedName>
    <definedName name="BExS1UE39N6NCND7MAARSBWXS6HU" localSheetId="16" hidden="1">#REF!</definedName>
    <definedName name="BExS1UE39N6NCND7MAARSBWXS6HU" localSheetId="15" hidden="1">#REF!</definedName>
    <definedName name="BExS1UE39N6NCND7MAARSBWXS6HU" localSheetId="14" hidden="1">#REF!</definedName>
    <definedName name="BExS1UE39N6NCND7MAARSBWXS6HU" localSheetId="13" hidden="1">#REF!</definedName>
    <definedName name="BExS1UE39N6NCND7MAARSBWXS6HU" localSheetId="12" hidden="1">#REF!</definedName>
    <definedName name="BExS1UE39N6NCND7MAARSBWXS6HU" localSheetId="11" hidden="1">#REF!</definedName>
    <definedName name="BExS1UE39N6NCND7MAARSBWXS6HU" localSheetId="10" hidden="1">#REF!</definedName>
    <definedName name="BExS1UE39N6NCND7MAARSBWXS6HU" localSheetId="9" hidden="1">#REF!</definedName>
    <definedName name="BExS1UE39N6NCND7MAARSBWXS6HU" localSheetId="8" hidden="1">#REF!</definedName>
    <definedName name="BExS1UE39N6NCND7MAARSBWXS6HU" localSheetId="7" hidden="1">#REF!</definedName>
    <definedName name="BExS1UE39N6NCND7MAARSBWXS6HU" localSheetId="6" hidden="1">#REF!</definedName>
    <definedName name="BExS1UE39N6NCND7MAARSBWXS6HU" localSheetId="3" hidden="1">#REF!</definedName>
    <definedName name="BExS1UE39N6NCND7MAARSBWXS6HU" localSheetId="1" hidden="1">#REF!</definedName>
    <definedName name="BExS1UE39N6NCND7MAARSBWXS6HU" hidden="1">#REF!</definedName>
    <definedName name="BExS226HTWL5WVC76MP5A1IBI8WD" localSheetId="16" hidden="1">#REF!</definedName>
    <definedName name="BExS226HTWL5WVC76MP5A1IBI8WD" localSheetId="15" hidden="1">#REF!</definedName>
    <definedName name="BExS226HTWL5WVC76MP5A1IBI8WD" localSheetId="14" hidden="1">#REF!</definedName>
    <definedName name="BExS226HTWL5WVC76MP5A1IBI8WD" localSheetId="13" hidden="1">#REF!</definedName>
    <definedName name="BExS226HTWL5WVC76MP5A1IBI8WD" localSheetId="12" hidden="1">#REF!</definedName>
    <definedName name="BExS226HTWL5WVC76MP5A1IBI8WD" localSheetId="11" hidden="1">#REF!</definedName>
    <definedName name="BExS226HTWL5WVC76MP5A1IBI8WD" localSheetId="10" hidden="1">#REF!</definedName>
    <definedName name="BExS226HTWL5WVC76MP5A1IBI8WD" localSheetId="9" hidden="1">#REF!</definedName>
    <definedName name="BExS226HTWL5WVC76MP5A1IBI8WD" localSheetId="8" hidden="1">#REF!</definedName>
    <definedName name="BExS226HTWL5WVC76MP5A1IBI8WD" localSheetId="7" hidden="1">#REF!</definedName>
    <definedName name="BExS226HTWL5WVC76MP5A1IBI8WD" localSheetId="6" hidden="1">#REF!</definedName>
    <definedName name="BExS226HTWL5WVC76MP5A1IBI8WD" localSheetId="3" hidden="1">#REF!</definedName>
    <definedName name="BExS226HTWL5WVC76MP5A1IBI8WD" localSheetId="1" hidden="1">#REF!</definedName>
    <definedName name="BExS226HTWL5WVC76MP5A1IBI8WD" hidden="1">#REF!</definedName>
    <definedName name="BExS26OI2QNNAH2WMDD95Z400048" localSheetId="16" hidden="1">#REF!</definedName>
    <definedName name="BExS26OI2QNNAH2WMDD95Z400048" localSheetId="15" hidden="1">#REF!</definedName>
    <definedName name="BExS26OI2QNNAH2WMDD95Z400048" localSheetId="14" hidden="1">#REF!</definedName>
    <definedName name="BExS26OI2QNNAH2WMDD95Z400048" localSheetId="13" hidden="1">#REF!</definedName>
    <definedName name="BExS26OI2QNNAH2WMDD95Z400048" localSheetId="12" hidden="1">#REF!</definedName>
    <definedName name="BExS26OI2QNNAH2WMDD95Z400048" localSheetId="11" hidden="1">#REF!</definedName>
    <definedName name="BExS26OI2QNNAH2WMDD95Z400048" localSheetId="10" hidden="1">#REF!</definedName>
    <definedName name="BExS26OI2QNNAH2WMDD95Z400048" localSheetId="9" hidden="1">#REF!</definedName>
    <definedName name="BExS26OI2QNNAH2WMDD95Z400048" localSheetId="8" hidden="1">#REF!</definedName>
    <definedName name="BExS26OI2QNNAH2WMDD95Z400048" localSheetId="7" hidden="1">#REF!</definedName>
    <definedName name="BExS26OI2QNNAH2WMDD95Z400048" localSheetId="6" hidden="1">#REF!</definedName>
    <definedName name="BExS26OI2QNNAH2WMDD95Z400048" localSheetId="3" hidden="1">#REF!</definedName>
    <definedName name="BExS26OI2QNNAH2WMDD95Z400048" localSheetId="1" hidden="1">#REF!</definedName>
    <definedName name="BExS26OI2QNNAH2WMDD95Z400048" hidden="1">#REF!</definedName>
    <definedName name="BExS2D4EI622QRKZKVDPRE66M4XA" localSheetId="16" hidden="1">#REF!</definedName>
    <definedName name="BExS2D4EI622QRKZKVDPRE66M4XA" localSheetId="15" hidden="1">#REF!</definedName>
    <definedName name="BExS2D4EI622QRKZKVDPRE66M4XA" localSheetId="14" hidden="1">#REF!</definedName>
    <definedName name="BExS2D4EI622QRKZKVDPRE66M4XA" localSheetId="13" hidden="1">#REF!</definedName>
    <definedName name="BExS2D4EI622QRKZKVDPRE66M4XA" localSheetId="12" hidden="1">#REF!</definedName>
    <definedName name="BExS2D4EI622QRKZKVDPRE66M4XA" localSheetId="11" hidden="1">#REF!</definedName>
    <definedName name="BExS2D4EI622QRKZKVDPRE66M4XA" localSheetId="10" hidden="1">#REF!</definedName>
    <definedName name="BExS2D4EI622QRKZKVDPRE66M4XA" localSheetId="9" hidden="1">#REF!</definedName>
    <definedName name="BExS2D4EI622QRKZKVDPRE66M4XA" localSheetId="8" hidden="1">#REF!</definedName>
    <definedName name="BExS2D4EI622QRKZKVDPRE66M4XA" localSheetId="7" hidden="1">#REF!</definedName>
    <definedName name="BExS2D4EI622QRKZKVDPRE66M4XA" localSheetId="6" hidden="1">#REF!</definedName>
    <definedName name="BExS2D4EI622QRKZKVDPRE66M4XA" localSheetId="3" hidden="1">#REF!</definedName>
    <definedName name="BExS2D4EI622QRKZKVDPRE66M4XA" localSheetId="1" hidden="1">#REF!</definedName>
    <definedName name="BExS2D4EI622QRKZKVDPRE66M4XA" hidden="1">#REF!</definedName>
    <definedName name="BExS2DF6B4ZUF3VZLI4G6LJ3BF38" localSheetId="16" hidden="1">#REF!</definedName>
    <definedName name="BExS2DF6B4ZUF3VZLI4G6LJ3BF38" localSheetId="15" hidden="1">#REF!</definedName>
    <definedName name="BExS2DF6B4ZUF3VZLI4G6LJ3BF38" localSheetId="14" hidden="1">#REF!</definedName>
    <definedName name="BExS2DF6B4ZUF3VZLI4G6LJ3BF38" localSheetId="13" hidden="1">#REF!</definedName>
    <definedName name="BExS2DF6B4ZUF3VZLI4G6LJ3BF38" localSheetId="12" hidden="1">#REF!</definedName>
    <definedName name="BExS2DF6B4ZUF3VZLI4G6LJ3BF38" localSheetId="11" hidden="1">#REF!</definedName>
    <definedName name="BExS2DF6B4ZUF3VZLI4G6LJ3BF38" localSheetId="10" hidden="1">#REF!</definedName>
    <definedName name="BExS2DF6B4ZUF3VZLI4G6LJ3BF38" localSheetId="9" hidden="1">#REF!</definedName>
    <definedName name="BExS2DF6B4ZUF3VZLI4G6LJ3BF38" localSheetId="8" hidden="1">#REF!</definedName>
    <definedName name="BExS2DF6B4ZUF3VZLI4G6LJ3BF38" localSheetId="7" hidden="1">#REF!</definedName>
    <definedName name="BExS2DF6B4ZUF3VZLI4G6LJ3BF38" localSheetId="6" hidden="1">#REF!</definedName>
    <definedName name="BExS2DF6B4ZUF3VZLI4G6LJ3BF38" localSheetId="3" hidden="1">#REF!</definedName>
    <definedName name="BExS2DF6B4ZUF3VZLI4G6LJ3BF38" localSheetId="1" hidden="1">#REF!</definedName>
    <definedName name="BExS2DF6B4ZUF3VZLI4G6LJ3BF38" hidden="1">#REF!</definedName>
    <definedName name="BExS2GKEA6VM3PDWKD7XI0KRUHTW" localSheetId="16" hidden="1">#REF!</definedName>
    <definedName name="BExS2GKEA6VM3PDWKD7XI0KRUHTW" localSheetId="15" hidden="1">#REF!</definedName>
    <definedName name="BExS2GKEA6VM3PDWKD7XI0KRUHTW" localSheetId="14" hidden="1">#REF!</definedName>
    <definedName name="BExS2GKEA6VM3PDWKD7XI0KRUHTW" localSheetId="13" hidden="1">#REF!</definedName>
    <definedName name="BExS2GKEA6VM3PDWKD7XI0KRUHTW" localSheetId="12" hidden="1">#REF!</definedName>
    <definedName name="BExS2GKEA6VM3PDWKD7XI0KRUHTW" localSheetId="11" hidden="1">#REF!</definedName>
    <definedName name="BExS2GKEA6VM3PDWKD7XI0KRUHTW" localSheetId="10" hidden="1">#REF!</definedName>
    <definedName name="BExS2GKEA6VM3PDWKD7XI0KRUHTW" localSheetId="9" hidden="1">#REF!</definedName>
    <definedName name="BExS2GKEA6VM3PDWKD7XI0KRUHTW" localSheetId="8" hidden="1">#REF!</definedName>
    <definedName name="BExS2GKEA6VM3PDWKD7XI0KRUHTW" localSheetId="7" hidden="1">#REF!</definedName>
    <definedName name="BExS2GKEA6VM3PDWKD7XI0KRUHTW" localSheetId="6" hidden="1">#REF!</definedName>
    <definedName name="BExS2GKEA6VM3PDWKD7XI0KRUHTW" localSheetId="3" hidden="1">#REF!</definedName>
    <definedName name="BExS2GKEA6VM3PDWKD7XI0KRUHTW" localSheetId="1" hidden="1">#REF!</definedName>
    <definedName name="BExS2GKEA6VM3PDWKD7XI0KRUHTW" hidden="1">#REF!</definedName>
    <definedName name="BExS2I2HVU314TXI2DYFRY8XV913" localSheetId="16" hidden="1">#REF!</definedName>
    <definedName name="BExS2I2HVU314TXI2DYFRY8XV913" localSheetId="15" hidden="1">#REF!</definedName>
    <definedName name="BExS2I2HVU314TXI2DYFRY8XV913" localSheetId="14" hidden="1">#REF!</definedName>
    <definedName name="BExS2I2HVU314TXI2DYFRY8XV913" localSheetId="13" hidden="1">#REF!</definedName>
    <definedName name="BExS2I2HVU314TXI2DYFRY8XV913" localSheetId="12" hidden="1">#REF!</definedName>
    <definedName name="BExS2I2HVU314TXI2DYFRY8XV913" localSheetId="11" hidden="1">#REF!</definedName>
    <definedName name="BExS2I2HVU314TXI2DYFRY8XV913" localSheetId="10" hidden="1">#REF!</definedName>
    <definedName name="BExS2I2HVU314TXI2DYFRY8XV913" localSheetId="9" hidden="1">#REF!</definedName>
    <definedName name="BExS2I2HVU314TXI2DYFRY8XV913" localSheetId="8" hidden="1">#REF!</definedName>
    <definedName name="BExS2I2HVU314TXI2DYFRY8XV913" localSheetId="7" hidden="1">#REF!</definedName>
    <definedName name="BExS2I2HVU314TXI2DYFRY8XV913" localSheetId="6" hidden="1">#REF!</definedName>
    <definedName name="BExS2I2HVU314TXI2DYFRY8XV913" localSheetId="3" hidden="1">#REF!</definedName>
    <definedName name="BExS2I2HVU314TXI2DYFRY8XV913" localSheetId="1" hidden="1">#REF!</definedName>
    <definedName name="BExS2I2HVU314TXI2DYFRY8XV913" hidden="1">#REF!</definedName>
    <definedName name="BExS2QB5FS5LYTFYO4BROTWG3OV5" localSheetId="16" hidden="1">#REF!</definedName>
    <definedName name="BExS2QB5FS5LYTFYO4BROTWG3OV5" localSheetId="15" hidden="1">#REF!</definedName>
    <definedName name="BExS2QB5FS5LYTFYO4BROTWG3OV5" localSheetId="14" hidden="1">#REF!</definedName>
    <definedName name="BExS2QB5FS5LYTFYO4BROTWG3OV5" localSheetId="13" hidden="1">#REF!</definedName>
    <definedName name="BExS2QB5FS5LYTFYO4BROTWG3OV5" localSheetId="12" hidden="1">#REF!</definedName>
    <definedName name="BExS2QB5FS5LYTFYO4BROTWG3OV5" localSheetId="11" hidden="1">#REF!</definedName>
    <definedName name="BExS2QB5FS5LYTFYO4BROTWG3OV5" localSheetId="10" hidden="1">#REF!</definedName>
    <definedName name="BExS2QB5FS5LYTFYO4BROTWG3OV5" localSheetId="9" hidden="1">#REF!</definedName>
    <definedName name="BExS2QB5FS5LYTFYO4BROTWG3OV5" localSheetId="8" hidden="1">#REF!</definedName>
    <definedName name="BExS2QB5FS5LYTFYO4BROTWG3OV5" localSheetId="7" hidden="1">#REF!</definedName>
    <definedName name="BExS2QB5FS5LYTFYO4BROTWG3OV5" localSheetId="6" hidden="1">#REF!</definedName>
    <definedName name="BExS2QB5FS5LYTFYO4BROTWG3OV5" localSheetId="3" hidden="1">#REF!</definedName>
    <definedName name="BExS2QB5FS5LYTFYO4BROTWG3OV5" localSheetId="1" hidden="1">#REF!</definedName>
    <definedName name="BExS2QB5FS5LYTFYO4BROTWG3OV5" hidden="1">#REF!</definedName>
    <definedName name="BExS2TLU1HONYV6S3ZD9T12D7CIG" localSheetId="16" hidden="1">#REF!</definedName>
    <definedName name="BExS2TLU1HONYV6S3ZD9T12D7CIG" localSheetId="15" hidden="1">#REF!</definedName>
    <definedName name="BExS2TLU1HONYV6S3ZD9T12D7CIG" localSheetId="14" hidden="1">#REF!</definedName>
    <definedName name="BExS2TLU1HONYV6S3ZD9T12D7CIG" localSheetId="13" hidden="1">#REF!</definedName>
    <definedName name="BExS2TLU1HONYV6S3ZD9T12D7CIG" localSheetId="12" hidden="1">#REF!</definedName>
    <definedName name="BExS2TLU1HONYV6S3ZD9T12D7CIG" localSheetId="11" hidden="1">#REF!</definedName>
    <definedName name="BExS2TLU1HONYV6S3ZD9T12D7CIG" localSheetId="10" hidden="1">#REF!</definedName>
    <definedName name="BExS2TLU1HONYV6S3ZD9T12D7CIG" localSheetId="9" hidden="1">#REF!</definedName>
    <definedName name="BExS2TLU1HONYV6S3ZD9T12D7CIG" localSheetId="8" hidden="1">#REF!</definedName>
    <definedName name="BExS2TLU1HONYV6S3ZD9T12D7CIG" localSheetId="7" hidden="1">#REF!</definedName>
    <definedName name="BExS2TLU1HONYV6S3ZD9T12D7CIG" localSheetId="6" hidden="1">#REF!</definedName>
    <definedName name="BExS2TLU1HONYV6S3ZD9T12D7CIG" localSheetId="3" hidden="1">#REF!</definedName>
    <definedName name="BExS2TLU1HONYV6S3ZD9T12D7CIG" localSheetId="1" hidden="1">#REF!</definedName>
    <definedName name="BExS2TLU1HONYV6S3ZD9T12D7CIG" hidden="1">#REF!</definedName>
    <definedName name="BExS2WLQUVBRZJWQTWUU4CYDY4IN" localSheetId="16" hidden="1">#REF!</definedName>
    <definedName name="BExS2WLQUVBRZJWQTWUU4CYDY4IN" localSheetId="15" hidden="1">#REF!</definedName>
    <definedName name="BExS2WLQUVBRZJWQTWUU4CYDY4IN" localSheetId="14" hidden="1">#REF!</definedName>
    <definedName name="BExS2WLQUVBRZJWQTWUU4CYDY4IN" localSheetId="13" hidden="1">#REF!</definedName>
    <definedName name="BExS2WLQUVBRZJWQTWUU4CYDY4IN" localSheetId="12" hidden="1">#REF!</definedName>
    <definedName name="BExS2WLQUVBRZJWQTWUU4CYDY4IN" localSheetId="11" hidden="1">#REF!</definedName>
    <definedName name="BExS2WLQUVBRZJWQTWUU4CYDY4IN" localSheetId="10" hidden="1">#REF!</definedName>
    <definedName name="BExS2WLQUVBRZJWQTWUU4CYDY4IN" localSheetId="9" hidden="1">#REF!</definedName>
    <definedName name="BExS2WLQUVBRZJWQTWUU4CYDY4IN" localSheetId="8" hidden="1">#REF!</definedName>
    <definedName name="BExS2WLQUVBRZJWQTWUU4CYDY4IN" localSheetId="7" hidden="1">#REF!</definedName>
    <definedName name="BExS2WLQUVBRZJWQTWUU4CYDY4IN" localSheetId="6" hidden="1">#REF!</definedName>
    <definedName name="BExS2WLQUVBRZJWQTWUU4CYDY4IN" localSheetId="3" hidden="1">#REF!</definedName>
    <definedName name="BExS2WLQUVBRZJWQTWUU4CYDY4IN" localSheetId="1" hidden="1">#REF!</definedName>
    <definedName name="BExS2WLQUVBRZJWQTWUU4CYDY4IN" hidden="1">#REF!</definedName>
    <definedName name="BExS2YJQV4NUX6135T90Z1Y5R26Q" localSheetId="16" hidden="1">#REF!</definedName>
    <definedName name="BExS2YJQV4NUX6135T90Z1Y5R26Q" localSheetId="15" hidden="1">#REF!</definedName>
    <definedName name="BExS2YJQV4NUX6135T90Z1Y5R26Q" localSheetId="14" hidden="1">#REF!</definedName>
    <definedName name="BExS2YJQV4NUX6135T90Z1Y5R26Q" localSheetId="13" hidden="1">#REF!</definedName>
    <definedName name="BExS2YJQV4NUX6135T90Z1Y5R26Q" localSheetId="12" hidden="1">#REF!</definedName>
    <definedName name="BExS2YJQV4NUX6135T90Z1Y5R26Q" localSheetId="11" hidden="1">#REF!</definedName>
    <definedName name="BExS2YJQV4NUX6135T90Z1Y5R26Q" localSheetId="10" hidden="1">#REF!</definedName>
    <definedName name="BExS2YJQV4NUX6135T90Z1Y5R26Q" localSheetId="9" hidden="1">#REF!</definedName>
    <definedName name="BExS2YJQV4NUX6135T90Z1Y5R26Q" localSheetId="8" hidden="1">#REF!</definedName>
    <definedName name="BExS2YJQV4NUX6135T90Z1Y5R26Q" localSheetId="7" hidden="1">#REF!</definedName>
    <definedName name="BExS2YJQV4NUX6135T90Z1Y5R26Q" localSheetId="6" hidden="1">#REF!</definedName>
    <definedName name="BExS2YJQV4NUX6135T90Z1Y5R26Q" localSheetId="3" hidden="1">#REF!</definedName>
    <definedName name="BExS2YJQV4NUX6135T90Z1Y5R26Q" localSheetId="1" hidden="1">#REF!</definedName>
    <definedName name="BExS2YJQV4NUX6135T90Z1Y5R26Q" hidden="1">#REF!</definedName>
    <definedName name="BExS318UV9I2FXPQQWUKKX00QLPJ" localSheetId="16" hidden="1">#REF!</definedName>
    <definedName name="BExS318UV9I2FXPQQWUKKX00QLPJ" localSheetId="15" hidden="1">#REF!</definedName>
    <definedName name="BExS318UV9I2FXPQQWUKKX00QLPJ" localSheetId="14" hidden="1">#REF!</definedName>
    <definedName name="BExS318UV9I2FXPQQWUKKX00QLPJ" localSheetId="13" hidden="1">#REF!</definedName>
    <definedName name="BExS318UV9I2FXPQQWUKKX00QLPJ" localSheetId="12" hidden="1">#REF!</definedName>
    <definedName name="BExS318UV9I2FXPQQWUKKX00QLPJ" localSheetId="11" hidden="1">#REF!</definedName>
    <definedName name="BExS318UV9I2FXPQQWUKKX00QLPJ" localSheetId="10" hidden="1">#REF!</definedName>
    <definedName name="BExS318UV9I2FXPQQWUKKX00QLPJ" localSheetId="9" hidden="1">#REF!</definedName>
    <definedName name="BExS318UV9I2FXPQQWUKKX00QLPJ" localSheetId="8" hidden="1">#REF!</definedName>
    <definedName name="BExS318UV9I2FXPQQWUKKX00QLPJ" localSheetId="7" hidden="1">#REF!</definedName>
    <definedName name="BExS318UV9I2FXPQQWUKKX00QLPJ" localSheetId="6" hidden="1">#REF!</definedName>
    <definedName name="BExS318UV9I2FXPQQWUKKX00QLPJ" localSheetId="3" hidden="1">#REF!</definedName>
    <definedName name="BExS318UV9I2FXPQQWUKKX00QLPJ" localSheetId="1" hidden="1">#REF!</definedName>
    <definedName name="BExS318UV9I2FXPQQWUKKX00QLPJ" hidden="1">#REF!</definedName>
    <definedName name="BExS3LBS0SMTHALVM4NRI1BAV1NP" localSheetId="16" hidden="1">#REF!</definedName>
    <definedName name="BExS3LBS0SMTHALVM4NRI1BAV1NP" localSheetId="15" hidden="1">#REF!</definedName>
    <definedName name="BExS3LBS0SMTHALVM4NRI1BAV1NP" localSheetId="14" hidden="1">#REF!</definedName>
    <definedName name="BExS3LBS0SMTHALVM4NRI1BAV1NP" localSheetId="13" hidden="1">#REF!</definedName>
    <definedName name="BExS3LBS0SMTHALVM4NRI1BAV1NP" localSheetId="12" hidden="1">#REF!</definedName>
    <definedName name="BExS3LBS0SMTHALVM4NRI1BAV1NP" localSheetId="11" hidden="1">#REF!</definedName>
    <definedName name="BExS3LBS0SMTHALVM4NRI1BAV1NP" localSheetId="10" hidden="1">#REF!</definedName>
    <definedName name="BExS3LBS0SMTHALVM4NRI1BAV1NP" localSheetId="9" hidden="1">#REF!</definedName>
    <definedName name="BExS3LBS0SMTHALVM4NRI1BAV1NP" localSheetId="8" hidden="1">#REF!</definedName>
    <definedName name="BExS3LBS0SMTHALVM4NRI1BAV1NP" localSheetId="7" hidden="1">#REF!</definedName>
    <definedName name="BExS3LBS0SMTHALVM4NRI1BAV1NP" localSheetId="6" hidden="1">#REF!</definedName>
    <definedName name="BExS3LBS0SMTHALVM4NRI1BAV1NP" localSheetId="3" hidden="1">#REF!</definedName>
    <definedName name="BExS3LBS0SMTHALVM4NRI1BAV1NP" localSheetId="1" hidden="1">#REF!</definedName>
    <definedName name="BExS3LBS0SMTHALVM4NRI1BAV1NP" hidden="1">#REF!</definedName>
    <definedName name="BExS3MTQ75VBXDGEBURP6YT8RROE" localSheetId="16" hidden="1">#REF!</definedName>
    <definedName name="BExS3MTQ75VBXDGEBURP6YT8RROE" localSheetId="15" hidden="1">#REF!</definedName>
    <definedName name="BExS3MTQ75VBXDGEBURP6YT8RROE" localSheetId="14" hidden="1">#REF!</definedName>
    <definedName name="BExS3MTQ75VBXDGEBURP6YT8RROE" localSheetId="13" hidden="1">#REF!</definedName>
    <definedName name="BExS3MTQ75VBXDGEBURP6YT8RROE" localSheetId="12" hidden="1">#REF!</definedName>
    <definedName name="BExS3MTQ75VBXDGEBURP6YT8RROE" localSheetId="11" hidden="1">#REF!</definedName>
    <definedName name="BExS3MTQ75VBXDGEBURP6YT8RROE" localSheetId="10" hidden="1">#REF!</definedName>
    <definedName name="BExS3MTQ75VBXDGEBURP6YT8RROE" localSheetId="9" hidden="1">#REF!</definedName>
    <definedName name="BExS3MTQ75VBXDGEBURP6YT8RROE" localSheetId="8" hidden="1">#REF!</definedName>
    <definedName name="BExS3MTQ75VBXDGEBURP6YT8RROE" localSheetId="7" hidden="1">#REF!</definedName>
    <definedName name="BExS3MTQ75VBXDGEBURP6YT8RROE" localSheetId="6" hidden="1">#REF!</definedName>
    <definedName name="BExS3MTQ75VBXDGEBURP6YT8RROE" localSheetId="3" hidden="1">#REF!</definedName>
    <definedName name="BExS3MTQ75VBXDGEBURP6YT8RROE" localSheetId="1" hidden="1">#REF!</definedName>
    <definedName name="BExS3MTQ75VBXDGEBURP6YT8RROE" hidden="1">#REF!</definedName>
    <definedName name="BExS3OMGYO0DFN5186UFKEXZ2RX3" localSheetId="16" hidden="1">#REF!</definedName>
    <definedName name="BExS3OMGYO0DFN5186UFKEXZ2RX3" localSheetId="15" hidden="1">#REF!</definedName>
    <definedName name="BExS3OMGYO0DFN5186UFKEXZ2RX3" localSheetId="14" hidden="1">#REF!</definedName>
    <definedName name="BExS3OMGYO0DFN5186UFKEXZ2RX3" localSheetId="13" hidden="1">#REF!</definedName>
    <definedName name="BExS3OMGYO0DFN5186UFKEXZ2RX3" localSheetId="12" hidden="1">#REF!</definedName>
    <definedName name="BExS3OMGYO0DFN5186UFKEXZ2RX3" localSheetId="11" hidden="1">#REF!</definedName>
    <definedName name="BExS3OMGYO0DFN5186UFKEXZ2RX3" localSheetId="10" hidden="1">#REF!</definedName>
    <definedName name="BExS3OMGYO0DFN5186UFKEXZ2RX3" localSheetId="9" hidden="1">#REF!</definedName>
    <definedName name="BExS3OMGYO0DFN5186UFKEXZ2RX3" localSheetId="8" hidden="1">#REF!</definedName>
    <definedName name="BExS3OMGYO0DFN5186UFKEXZ2RX3" localSheetId="7" hidden="1">#REF!</definedName>
    <definedName name="BExS3OMGYO0DFN5186UFKEXZ2RX3" localSheetId="6" hidden="1">#REF!</definedName>
    <definedName name="BExS3OMGYO0DFN5186UFKEXZ2RX3" localSheetId="3" hidden="1">#REF!</definedName>
    <definedName name="BExS3OMGYO0DFN5186UFKEXZ2RX3" localSheetId="1" hidden="1">#REF!</definedName>
    <definedName name="BExS3OMGYO0DFN5186UFKEXZ2RX3" hidden="1">#REF!</definedName>
    <definedName name="BExS3SDERJ27OER67TIGOVZU13A2" localSheetId="16" hidden="1">#REF!</definedName>
    <definedName name="BExS3SDERJ27OER67TIGOVZU13A2" localSheetId="15" hidden="1">#REF!</definedName>
    <definedName name="BExS3SDERJ27OER67TIGOVZU13A2" localSheetId="14" hidden="1">#REF!</definedName>
    <definedName name="BExS3SDERJ27OER67TIGOVZU13A2" localSheetId="13" hidden="1">#REF!</definedName>
    <definedName name="BExS3SDERJ27OER67TIGOVZU13A2" localSheetId="12" hidden="1">#REF!</definedName>
    <definedName name="BExS3SDERJ27OER67TIGOVZU13A2" localSheetId="11" hidden="1">#REF!</definedName>
    <definedName name="BExS3SDERJ27OER67TIGOVZU13A2" localSheetId="10" hidden="1">#REF!</definedName>
    <definedName name="BExS3SDERJ27OER67TIGOVZU13A2" localSheetId="9" hidden="1">#REF!</definedName>
    <definedName name="BExS3SDERJ27OER67TIGOVZU13A2" localSheetId="8" hidden="1">#REF!</definedName>
    <definedName name="BExS3SDERJ27OER67TIGOVZU13A2" localSheetId="7" hidden="1">#REF!</definedName>
    <definedName name="BExS3SDERJ27OER67TIGOVZU13A2" localSheetId="6" hidden="1">#REF!</definedName>
    <definedName name="BExS3SDERJ27OER67TIGOVZU13A2" localSheetId="3" hidden="1">#REF!</definedName>
    <definedName name="BExS3SDERJ27OER67TIGOVZU13A2" localSheetId="1" hidden="1">#REF!</definedName>
    <definedName name="BExS3SDERJ27OER67TIGOVZU13A2" hidden="1">#REF!</definedName>
    <definedName name="BExS3STIH9SFG0R6H30P191QZE98" localSheetId="16" hidden="1">#REF!</definedName>
    <definedName name="BExS3STIH9SFG0R6H30P191QZE98" localSheetId="15" hidden="1">#REF!</definedName>
    <definedName name="BExS3STIH9SFG0R6H30P191QZE98" localSheetId="14" hidden="1">#REF!</definedName>
    <definedName name="BExS3STIH9SFG0R6H30P191QZE98" localSheetId="13" hidden="1">#REF!</definedName>
    <definedName name="BExS3STIH9SFG0R6H30P191QZE98" localSheetId="12" hidden="1">#REF!</definedName>
    <definedName name="BExS3STIH9SFG0R6H30P191QZE98" localSheetId="11" hidden="1">#REF!</definedName>
    <definedName name="BExS3STIH9SFG0R6H30P191QZE98" localSheetId="10" hidden="1">#REF!</definedName>
    <definedName name="BExS3STIH9SFG0R6H30P191QZE98" localSheetId="9" hidden="1">#REF!</definedName>
    <definedName name="BExS3STIH9SFG0R6H30P191QZE98" localSheetId="8" hidden="1">#REF!</definedName>
    <definedName name="BExS3STIH9SFG0R6H30P191QZE98" localSheetId="7" hidden="1">#REF!</definedName>
    <definedName name="BExS3STIH9SFG0R6H30P191QZE98" localSheetId="6" hidden="1">#REF!</definedName>
    <definedName name="BExS3STIH9SFG0R6H30P191QZE98" localSheetId="3" hidden="1">#REF!</definedName>
    <definedName name="BExS3STIH9SFG0R6H30P191QZE98" localSheetId="1" hidden="1">#REF!</definedName>
    <definedName name="BExS3STIH9SFG0R6H30P191QZE98" hidden="1">#REF!</definedName>
    <definedName name="BExS46R5WDNU5KL04FKY5LHJUCB8" localSheetId="16" hidden="1">#REF!</definedName>
    <definedName name="BExS46R5WDNU5KL04FKY5LHJUCB8" localSheetId="15" hidden="1">#REF!</definedName>
    <definedName name="BExS46R5WDNU5KL04FKY5LHJUCB8" localSheetId="14" hidden="1">#REF!</definedName>
    <definedName name="BExS46R5WDNU5KL04FKY5LHJUCB8" localSheetId="13" hidden="1">#REF!</definedName>
    <definedName name="BExS46R5WDNU5KL04FKY5LHJUCB8" localSheetId="12" hidden="1">#REF!</definedName>
    <definedName name="BExS46R5WDNU5KL04FKY5LHJUCB8" localSheetId="11" hidden="1">#REF!</definedName>
    <definedName name="BExS46R5WDNU5KL04FKY5LHJUCB8" localSheetId="10" hidden="1">#REF!</definedName>
    <definedName name="BExS46R5WDNU5KL04FKY5LHJUCB8" localSheetId="9" hidden="1">#REF!</definedName>
    <definedName name="BExS46R5WDNU5KL04FKY5LHJUCB8" localSheetId="8" hidden="1">#REF!</definedName>
    <definedName name="BExS46R5WDNU5KL04FKY5LHJUCB8" localSheetId="7" hidden="1">#REF!</definedName>
    <definedName name="BExS46R5WDNU5KL04FKY5LHJUCB8" localSheetId="6" hidden="1">#REF!</definedName>
    <definedName name="BExS46R5WDNU5KL04FKY5LHJUCB8" localSheetId="3" hidden="1">#REF!</definedName>
    <definedName name="BExS46R5WDNU5KL04FKY5LHJUCB8" localSheetId="1" hidden="1">#REF!</definedName>
    <definedName name="BExS46R5WDNU5KL04FKY5LHJUCB8" hidden="1">#REF!</definedName>
    <definedName name="BExS4ASWKM93XA275AXHYP8AG6SU" localSheetId="16" hidden="1">#REF!</definedName>
    <definedName name="BExS4ASWKM93XA275AXHYP8AG6SU" localSheetId="15" hidden="1">#REF!</definedName>
    <definedName name="BExS4ASWKM93XA275AXHYP8AG6SU" localSheetId="14" hidden="1">#REF!</definedName>
    <definedName name="BExS4ASWKM93XA275AXHYP8AG6SU" localSheetId="13" hidden="1">#REF!</definedName>
    <definedName name="BExS4ASWKM93XA275AXHYP8AG6SU" localSheetId="12" hidden="1">#REF!</definedName>
    <definedName name="BExS4ASWKM93XA275AXHYP8AG6SU" localSheetId="11" hidden="1">#REF!</definedName>
    <definedName name="BExS4ASWKM93XA275AXHYP8AG6SU" localSheetId="10" hidden="1">#REF!</definedName>
    <definedName name="BExS4ASWKM93XA275AXHYP8AG6SU" localSheetId="9" hidden="1">#REF!</definedName>
    <definedName name="BExS4ASWKM93XA275AXHYP8AG6SU" localSheetId="8" hidden="1">#REF!</definedName>
    <definedName name="BExS4ASWKM93XA275AXHYP8AG6SU" localSheetId="7" hidden="1">#REF!</definedName>
    <definedName name="BExS4ASWKM93XA275AXHYP8AG6SU" localSheetId="6" hidden="1">#REF!</definedName>
    <definedName name="BExS4ASWKM93XA275AXHYP8AG6SU" localSheetId="3" hidden="1">#REF!</definedName>
    <definedName name="BExS4ASWKM93XA275AXHYP8AG6SU" localSheetId="1" hidden="1">#REF!</definedName>
    <definedName name="BExS4ASWKM93XA275AXHYP8AG6SU" hidden="1">#REF!</definedName>
    <definedName name="BExS4IANBC4RO7HIK0MZZ2RPQU78" localSheetId="16" hidden="1">#REF!</definedName>
    <definedName name="BExS4IANBC4RO7HIK0MZZ2RPQU78" localSheetId="15" hidden="1">#REF!</definedName>
    <definedName name="BExS4IANBC4RO7HIK0MZZ2RPQU78" localSheetId="14" hidden="1">#REF!</definedName>
    <definedName name="BExS4IANBC4RO7HIK0MZZ2RPQU78" localSheetId="13" hidden="1">#REF!</definedName>
    <definedName name="BExS4IANBC4RO7HIK0MZZ2RPQU78" localSheetId="12" hidden="1">#REF!</definedName>
    <definedName name="BExS4IANBC4RO7HIK0MZZ2RPQU78" localSheetId="11" hidden="1">#REF!</definedName>
    <definedName name="BExS4IANBC4RO7HIK0MZZ2RPQU78" localSheetId="10" hidden="1">#REF!</definedName>
    <definedName name="BExS4IANBC4RO7HIK0MZZ2RPQU78" localSheetId="9" hidden="1">#REF!</definedName>
    <definedName name="BExS4IANBC4RO7HIK0MZZ2RPQU78" localSheetId="8" hidden="1">#REF!</definedName>
    <definedName name="BExS4IANBC4RO7HIK0MZZ2RPQU78" localSheetId="7" hidden="1">#REF!</definedName>
    <definedName name="BExS4IANBC4RO7HIK0MZZ2RPQU78" localSheetId="6" hidden="1">#REF!</definedName>
    <definedName name="BExS4IANBC4RO7HIK0MZZ2RPQU78" localSheetId="3" hidden="1">#REF!</definedName>
    <definedName name="BExS4IANBC4RO7HIK0MZZ2RPQU78" localSheetId="1" hidden="1">#REF!</definedName>
    <definedName name="BExS4IANBC4RO7HIK0MZZ2RPQU78" hidden="1">#REF!</definedName>
    <definedName name="BExS4JN3Y6SVBKILQK0R9HS45Y52" localSheetId="16" hidden="1">#REF!</definedName>
    <definedName name="BExS4JN3Y6SVBKILQK0R9HS45Y52" localSheetId="15" hidden="1">#REF!</definedName>
    <definedName name="BExS4JN3Y6SVBKILQK0R9HS45Y52" localSheetId="14" hidden="1">#REF!</definedName>
    <definedName name="BExS4JN3Y6SVBKILQK0R9HS45Y52" localSheetId="13" hidden="1">#REF!</definedName>
    <definedName name="BExS4JN3Y6SVBKILQK0R9HS45Y52" localSheetId="12" hidden="1">#REF!</definedName>
    <definedName name="BExS4JN3Y6SVBKILQK0R9HS45Y52" localSheetId="11" hidden="1">#REF!</definedName>
    <definedName name="BExS4JN3Y6SVBKILQK0R9HS45Y52" localSheetId="10" hidden="1">#REF!</definedName>
    <definedName name="BExS4JN3Y6SVBKILQK0R9HS45Y52" localSheetId="9" hidden="1">#REF!</definedName>
    <definedName name="BExS4JN3Y6SVBKILQK0R9HS45Y52" localSheetId="8" hidden="1">#REF!</definedName>
    <definedName name="BExS4JN3Y6SVBKILQK0R9HS45Y52" localSheetId="7" hidden="1">#REF!</definedName>
    <definedName name="BExS4JN3Y6SVBKILQK0R9HS45Y52" localSheetId="6" hidden="1">#REF!</definedName>
    <definedName name="BExS4JN3Y6SVBKILQK0R9HS45Y52" localSheetId="3" hidden="1">#REF!</definedName>
    <definedName name="BExS4JN3Y6SVBKILQK0R9HS45Y52" localSheetId="1" hidden="1">#REF!</definedName>
    <definedName name="BExS4JN3Y6SVBKILQK0R9HS45Y52" hidden="1">#REF!</definedName>
    <definedName name="BExS4P6S41O6Z6BED77U3GD9PNH1" localSheetId="16" hidden="1">#REF!</definedName>
    <definedName name="BExS4P6S41O6Z6BED77U3GD9PNH1" localSheetId="15" hidden="1">#REF!</definedName>
    <definedName name="BExS4P6S41O6Z6BED77U3GD9PNH1" localSheetId="14" hidden="1">#REF!</definedName>
    <definedName name="BExS4P6S41O6Z6BED77U3GD9PNH1" localSheetId="13" hidden="1">#REF!</definedName>
    <definedName name="BExS4P6S41O6Z6BED77U3GD9PNH1" localSheetId="12" hidden="1">#REF!</definedName>
    <definedName name="BExS4P6S41O6Z6BED77U3GD9PNH1" localSheetId="11" hidden="1">#REF!</definedName>
    <definedName name="BExS4P6S41O6Z6BED77U3GD9PNH1" localSheetId="10" hidden="1">#REF!</definedName>
    <definedName name="BExS4P6S41O6Z6BED77U3GD9PNH1" localSheetId="9" hidden="1">#REF!</definedName>
    <definedName name="BExS4P6S41O6Z6BED77U3GD9PNH1" localSheetId="8" hidden="1">#REF!</definedName>
    <definedName name="BExS4P6S41O6Z6BED77U3GD9PNH1" localSheetId="7" hidden="1">#REF!</definedName>
    <definedName name="BExS4P6S41O6Z6BED77U3GD9PNH1" localSheetId="6" hidden="1">#REF!</definedName>
    <definedName name="BExS4P6S41O6Z6BED77U3GD9PNH1" localSheetId="3" hidden="1">#REF!</definedName>
    <definedName name="BExS4P6S41O6Z6BED77U3GD9PNH1" localSheetId="1" hidden="1">#REF!</definedName>
    <definedName name="BExS4P6S41O6Z6BED77U3GD9PNH1" hidden="1">#REF!</definedName>
    <definedName name="BExS4PXPURUHFBOKYFJD5J1J2RXC" localSheetId="16" hidden="1">#REF!</definedName>
    <definedName name="BExS4PXPURUHFBOKYFJD5J1J2RXC" localSheetId="15" hidden="1">#REF!</definedName>
    <definedName name="BExS4PXPURUHFBOKYFJD5J1J2RXC" localSheetId="14" hidden="1">#REF!</definedName>
    <definedName name="BExS4PXPURUHFBOKYFJD5J1J2RXC" localSheetId="13" hidden="1">#REF!</definedName>
    <definedName name="BExS4PXPURUHFBOKYFJD5J1J2RXC" localSheetId="12" hidden="1">#REF!</definedName>
    <definedName name="BExS4PXPURUHFBOKYFJD5J1J2RXC" localSheetId="11" hidden="1">#REF!</definedName>
    <definedName name="BExS4PXPURUHFBOKYFJD5J1J2RXC" localSheetId="10" hidden="1">#REF!</definedName>
    <definedName name="BExS4PXPURUHFBOKYFJD5J1J2RXC" localSheetId="9" hidden="1">#REF!</definedName>
    <definedName name="BExS4PXPURUHFBOKYFJD5J1J2RXC" localSheetId="8" hidden="1">#REF!</definedName>
    <definedName name="BExS4PXPURUHFBOKYFJD5J1J2RXC" localSheetId="7" hidden="1">#REF!</definedName>
    <definedName name="BExS4PXPURUHFBOKYFJD5J1J2RXC" localSheetId="6" hidden="1">#REF!</definedName>
    <definedName name="BExS4PXPURUHFBOKYFJD5J1J2RXC" localSheetId="3" hidden="1">#REF!</definedName>
    <definedName name="BExS4PXPURUHFBOKYFJD5J1J2RXC" localSheetId="1" hidden="1">#REF!</definedName>
    <definedName name="BExS4PXPURUHFBOKYFJD5J1J2RXC" hidden="1">#REF!</definedName>
    <definedName name="BExS4T32HD3YGJ91HTJ2IGVX6V4O" localSheetId="16" hidden="1">#REF!</definedName>
    <definedName name="BExS4T32HD3YGJ91HTJ2IGVX6V4O" localSheetId="15" hidden="1">#REF!</definedName>
    <definedName name="BExS4T32HD3YGJ91HTJ2IGVX6V4O" localSheetId="14" hidden="1">#REF!</definedName>
    <definedName name="BExS4T32HD3YGJ91HTJ2IGVX6V4O" localSheetId="13" hidden="1">#REF!</definedName>
    <definedName name="BExS4T32HD3YGJ91HTJ2IGVX6V4O" localSheetId="12" hidden="1">#REF!</definedName>
    <definedName name="BExS4T32HD3YGJ91HTJ2IGVX6V4O" localSheetId="11" hidden="1">#REF!</definedName>
    <definedName name="BExS4T32HD3YGJ91HTJ2IGVX6V4O" localSheetId="10" hidden="1">#REF!</definedName>
    <definedName name="BExS4T32HD3YGJ91HTJ2IGVX6V4O" localSheetId="9" hidden="1">#REF!</definedName>
    <definedName name="BExS4T32HD3YGJ91HTJ2IGVX6V4O" localSheetId="8" hidden="1">#REF!</definedName>
    <definedName name="BExS4T32HD3YGJ91HTJ2IGVX6V4O" localSheetId="7" hidden="1">#REF!</definedName>
    <definedName name="BExS4T32HD3YGJ91HTJ2IGVX6V4O" localSheetId="6" hidden="1">#REF!</definedName>
    <definedName name="BExS4T32HD3YGJ91HTJ2IGVX6V4O" localSheetId="3" hidden="1">#REF!</definedName>
    <definedName name="BExS4T32HD3YGJ91HTJ2IGVX6V4O" localSheetId="1" hidden="1">#REF!</definedName>
    <definedName name="BExS4T32HD3YGJ91HTJ2IGVX6V4O" hidden="1">#REF!</definedName>
    <definedName name="BExS51H0N51UT0FZOPZRCF1GU063" localSheetId="16" hidden="1">#REF!</definedName>
    <definedName name="BExS51H0N51UT0FZOPZRCF1GU063" localSheetId="15" hidden="1">#REF!</definedName>
    <definedName name="BExS51H0N51UT0FZOPZRCF1GU063" localSheetId="14" hidden="1">#REF!</definedName>
    <definedName name="BExS51H0N51UT0FZOPZRCF1GU063" localSheetId="13" hidden="1">#REF!</definedName>
    <definedName name="BExS51H0N51UT0FZOPZRCF1GU063" localSheetId="12" hidden="1">#REF!</definedName>
    <definedName name="BExS51H0N51UT0FZOPZRCF1GU063" localSheetId="11" hidden="1">#REF!</definedName>
    <definedName name="BExS51H0N51UT0FZOPZRCF1GU063" localSheetId="10" hidden="1">#REF!</definedName>
    <definedName name="BExS51H0N51UT0FZOPZRCF1GU063" localSheetId="9" hidden="1">#REF!</definedName>
    <definedName name="BExS51H0N51UT0FZOPZRCF1GU063" localSheetId="8" hidden="1">#REF!</definedName>
    <definedName name="BExS51H0N51UT0FZOPZRCF1GU063" localSheetId="7" hidden="1">#REF!</definedName>
    <definedName name="BExS51H0N51UT0FZOPZRCF1GU063" localSheetId="6" hidden="1">#REF!</definedName>
    <definedName name="BExS51H0N51UT0FZOPZRCF1GU063" localSheetId="3" hidden="1">#REF!</definedName>
    <definedName name="BExS51H0N51UT0FZOPZRCF1GU063" localSheetId="1" hidden="1">#REF!</definedName>
    <definedName name="BExS51H0N51UT0FZOPZRCF1GU063" hidden="1">#REF!</definedName>
    <definedName name="BExS54X72TJFC41FJK72MLRR2OO7" localSheetId="16" hidden="1">#REF!</definedName>
    <definedName name="BExS54X72TJFC41FJK72MLRR2OO7" localSheetId="15" hidden="1">#REF!</definedName>
    <definedName name="BExS54X72TJFC41FJK72MLRR2OO7" localSheetId="14" hidden="1">#REF!</definedName>
    <definedName name="BExS54X72TJFC41FJK72MLRR2OO7" localSheetId="13" hidden="1">#REF!</definedName>
    <definedName name="BExS54X72TJFC41FJK72MLRR2OO7" localSheetId="12" hidden="1">#REF!</definedName>
    <definedName name="BExS54X72TJFC41FJK72MLRR2OO7" localSheetId="11" hidden="1">#REF!</definedName>
    <definedName name="BExS54X72TJFC41FJK72MLRR2OO7" localSheetId="10" hidden="1">#REF!</definedName>
    <definedName name="BExS54X72TJFC41FJK72MLRR2OO7" localSheetId="9" hidden="1">#REF!</definedName>
    <definedName name="BExS54X72TJFC41FJK72MLRR2OO7" localSheetId="8" hidden="1">#REF!</definedName>
    <definedName name="BExS54X72TJFC41FJK72MLRR2OO7" localSheetId="7" hidden="1">#REF!</definedName>
    <definedName name="BExS54X72TJFC41FJK72MLRR2OO7" localSheetId="6" hidden="1">#REF!</definedName>
    <definedName name="BExS54X72TJFC41FJK72MLRR2OO7" localSheetId="3" hidden="1">#REF!</definedName>
    <definedName name="BExS54X72TJFC41FJK72MLRR2OO7" localSheetId="1" hidden="1">#REF!</definedName>
    <definedName name="BExS54X72TJFC41FJK72MLRR2OO7" hidden="1">#REF!</definedName>
    <definedName name="BExS59F0PA1V2ZC7S5TN6IT41SXP" localSheetId="16" hidden="1">#REF!</definedName>
    <definedName name="BExS59F0PA1V2ZC7S5TN6IT41SXP" localSheetId="15" hidden="1">#REF!</definedName>
    <definedName name="BExS59F0PA1V2ZC7S5TN6IT41SXP" localSheetId="14" hidden="1">#REF!</definedName>
    <definedName name="BExS59F0PA1V2ZC7S5TN6IT41SXP" localSheetId="13" hidden="1">#REF!</definedName>
    <definedName name="BExS59F0PA1V2ZC7S5TN6IT41SXP" localSheetId="12" hidden="1">#REF!</definedName>
    <definedName name="BExS59F0PA1V2ZC7S5TN6IT41SXP" localSheetId="11" hidden="1">#REF!</definedName>
    <definedName name="BExS59F0PA1V2ZC7S5TN6IT41SXP" localSheetId="10" hidden="1">#REF!</definedName>
    <definedName name="BExS59F0PA1V2ZC7S5TN6IT41SXP" localSheetId="9" hidden="1">#REF!</definedName>
    <definedName name="BExS59F0PA1V2ZC7S5TN6IT41SXP" localSheetId="8" hidden="1">#REF!</definedName>
    <definedName name="BExS59F0PA1V2ZC7S5TN6IT41SXP" localSheetId="7" hidden="1">#REF!</definedName>
    <definedName name="BExS59F0PA1V2ZC7S5TN6IT41SXP" localSheetId="6" hidden="1">#REF!</definedName>
    <definedName name="BExS59F0PA1V2ZC7S5TN6IT41SXP" localSheetId="3" hidden="1">#REF!</definedName>
    <definedName name="BExS59F0PA1V2ZC7S5TN6IT41SXP" localSheetId="1" hidden="1">#REF!</definedName>
    <definedName name="BExS59F0PA1V2ZC7S5TN6IT41SXP" hidden="1">#REF!</definedName>
    <definedName name="BExS5L3TGB8JVW9ROYWTKYTUPW27" localSheetId="16" hidden="1">#REF!</definedName>
    <definedName name="BExS5L3TGB8JVW9ROYWTKYTUPW27" localSheetId="15" hidden="1">#REF!</definedName>
    <definedName name="BExS5L3TGB8JVW9ROYWTKYTUPW27" localSheetId="14" hidden="1">#REF!</definedName>
    <definedName name="BExS5L3TGB8JVW9ROYWTKYTUPW27" localSheetId="13" hidden="1">#REF!</definedName>
    <definedName name="BExS5L3TGB8JVW9ROYWTKYTUPW27" localSheetId="12" hidden="1">#REF!</definedName>
    <definedName name="BExS5L3TGB8JVW9ROYWTKYTUPW27" localSheetId="11" hidden="1">#REF!</definedName>
    <definedName name="BExS5L3TGB8JVW9ROYWTKYTUPW27" localSheetId="10" hidden="1">#REF!</definedName>
    <definedName name="BExS5L3TGB8JVW9ROYWTKYTUPW27" localSheetId="9" hidden="1">#REF!</definedName>
    <definedName name="BExS5L3TGB8JVW9ROYWTKYTUPW27" localSheetId="8" hidden="1">#REF!</definedName>
    <definedName name="BExS5L3TGB8JVW9ROYWTKYTUPW27" localSheetId="7" hidden="1">#REF!</definedName>
    <definedName name="BExS5L3TGB8JVW9ROYWTKYTUPW27" localSheetId="6" hidden="1">#REF!</definedName>
    <definedName name="BExS5L3TGB8JVW9ROYWTKYTUPW27" localSheetId="3" hidden="1">#REF!</definedName>
    <definedName name="BExS5L3TGB8JVW9ROYWTKYTUPW27" localSheetId="1" hidden="1">#REF!</definedName>
    <definedName name="BExS5L3TGB8JVW9ROYWTKYTUPW27" hidden="1">#REF!</definedName>
    <definedName name="BExS6GKQ96EHVLYWNJDWXZXUZW90" localSheetId="16" hidden="1">#REF!</definedName>
    <definedName name="BExS6GKQ96EHVLYWNJDWXZXUZW90" localSheetId="15" hidden="1">#REF!</definedName>
    <definedName name="BExS6GKQ96EHVLYWNJDWXZXUZW90" localSheetId="14" hidden="1">#REF!</definedName>
    <definedName name="BExS6GKQ96EHVLYWNJDWXZXUZW90" localSheetId="13" hidden="1">#REF!</definedName>
    <definedName name="BExS6GKQ96EHVLYWNJDWXZXUZW90" localSheetId="12" hidden="1">#REF!</definedName>
    <definedName name="BExS6GKQ96EHVLYWNJDWXZXUZW90" localSheetId="11" hidden="1">#REF!</definedName>
    <definedName name="BExS6GKQ96EHVLYWNJDWXZXUZW90" localSheetId="10" hidden="1">#REF!</definedName>
    <definedName name="BExS6GKQ96EHVLYWNJDWXZXUZW90" localSheetId="9" hidden="1">#REF!</definedName>
    <definedName name="BExS6GKQ96EHVLYWNJDWXZXUZW90" localSheetId="8" hidden="1">#REF!</definedName>
    <definedName name="BExS6GKQ96EHVLYWNJDWXZXUZW90" localSheetId="7" hidden="1">#REF!</definedName>
    <definedName name="BExS6GKQ96EHVLYWNJDWXZXUZW90" localSheetId="6" hidden="1">#REF!</definedName>
    <definedName name="BExS6GKQ96EHVLYWNJDWXZXUZW90" localSheetId="3" hidden="1">#REF!</definedName>
    <definedName name="BExS6GKQ96EHVLYWNJDWXZXUZW90" localSheetId="1" hidden="1">#REF!</definedName>
    <definedName name="BExS6GKQ96EHVLYWNJDWXZXUZW90" hidden="1">#REF!</definedName>
    <definedName name="BExS6ITKSZFRR01YD5B0F676SYN7" localSheetId="16" hidden="1">#REF!</definedName>
    <definedName name="BExS6ITKSZFRR01YD5B0F676SYN7" localSheetId="15" hidden="1">#REF!</definedName>
    <definedName name="BExS6ITKSZFRR01YD5B0F676SYN7" localSheetId="14" hidden="1">#REF!</definedName>
    <definedName name="BExS6ITKSZFRR01YD5B0F676SYN7" localSheetId="13" hidden="1">#REF!</definedName>
    <definedName name="BExS6ITKSZFRR01YD5B0F676SYN7" localSheetId="12" hidden="1">#REF!</definedName>
    <definedName name="BExS6ITKSZFRR01YD5B0F676SYN7" localSheetId="11" hidden="1">#REF!</definedName>
    <definedName name="BExS6ITKSZFRR01YD5B0F676SYN7" localSheetId="10" hidden="1">#REF!</definedName>
    <definedName name="BExS6ITKSZFRR01YD5B0F676SYN7" localSheetId="9" hidden="1">#REF!</definedName>
    <definedName name="BExS6ITKSZFRR01YD5B0F676SYN7" localSheetId="8" hidden="1">#REF!</definedName>
    <definedName name="BExS6ITKSZFRR01YD5B0F676SYN7" localSheetId="7" hidden="1">#REF!</definedName>
    <definedName name="BExS6ITKSZFRR01YD5B0F676SYN7" localSheetId="6" hidden="1">#REF!</definedName>
    <definedName name="BExS6ITKSZFRR01YD5B0F676SYN7" localSheetId="3" hidden="1">#REF!</definedName>
    <definedName name="BExS6ITKSZFRR01YD5B0F676SYN7" localSheetId="1" hidden="1">#REF!</definedName>
    <definedName name="BExS6ITKSZFRR01YD5B0F676SYN7" hidden="1">#REF!</definedName>
    <definedName name="BExS6N0LI574IAC89EFW6CLTCQ33" localSheetId="16" hidden="1">#REF!</definedName>
    <definedName name="BExS6N0LI574IAC89EFW6CLTCQ33" localSheetId="15" hidden="1">#REF!</definedName>
    <definedName name="BExS6N0LI574IAC89EFW6CLTCQ33" localSheetId="14" hidden="1">#REF!</definedName>
    <definedName name="BExS6N0LI574IAC89EFW6CLTCQ33" localSheetId="13" hidden="1">#REF!</definedName>
    <definedName name="BExS6N0LI574IAC89EFW6CLTCQ33" localSheetId="12" hidden="1">#REF!</definedName>
    <definedName name="BExS6N0LI574IAC89EFW6CLTCQ33" localSheetId="11" hidden="1">#REF!</definedName>
    <definedName name="BExS6N0LI574IAC89EFW6CLTCQ33" localSheetId="10" hidden="1">#REF!</definedName>
    <definedName name="BExS6N0LI574IAC89EFW6CLTCQ33" localSheetId="9" hidden="1">#REF!</definedName>
    <definedName name="BExS6N0LI574IAC89EFW6CLTCQ33" localSheetId="8" hidden="1">#REF!</definedName>
    <definedName name="BExS6N0LI574IAC89EFW6CLTCQ33" localSheetId="7" hidden="1">#REF!</definedName>
    <definedName name="BExS6N0LI574IAC89EFW6CLTCQ33" localSheetId="6" hidden="1">#REF!</definedName>
    <definedName name="BExS6N0LI574IAC89EFW6CLTCQ33" localSheetId="3" hidden="1">#REF!</definedName>
    <definedName name="BExS6N0LI574IAC89EFW6CLTCQ33" localSheetId="1" hidden="1">#REF!</definedName>
    <definedName name="BExS6N0LI574IAC89EFW6CLTCQ33" hidden="1">#REF!</definedName>
    <definedName name="BExS6N0NEF7XCTT5R600QZ71A44O" localSheetId="16" hidden="1">#REF!</definedName>
    <definedName name="BExS6N0NEF7XCTT5R600QZ71A44O" localSheetId="15" hidden="1">#REF!</definedName>
    <definedName name="BExS6N0NEF7XCTT5R600QZ71A44O" localSheetId="14" hidden="1">#REF!</definedName>
    <definedName name="BExS6N0NEF7XCTT5R600QZ71A44O" localSheetId="13" hidden="1">#REF!</definedName>
    <definedName name="BExS6N0NEF7XCTT5R600QZ71A44O" localSheetId="12" hidden="1">#REF!</definedName>
    <definedName name="BExS6N0NEF7XCTT5R600QZ71A44O" localSheetId="11" hidden="1">#REF!</definedName>
    <definedName name="BExS6N0NEF7XCTT5R600QZ71A44O" localSheetId="10" hidden="1">#REF!</definedName>
    <definedName name="BExS6N0NEF7XCTT5R600QZ71A44O" localSheetId="9" hidden="1">#REF!</definedName>
    <definedName name="BExS6N0NEF7XCTT5R600QZ71A44O" localSheetId="8" hidden="1">#REF!</definedName>
    <definedName name="BExS6N0NEF7XCTT5R600QZ71A44O" localSheetId="7" hidden="1">#REF!</definedName>
    <definedName name="BExS6N0NEF7XCTT5R600QZ71A44O" localSheetId="6" hidden="1">#REF!</definedName>
    <definedName name="BExS6N0NEF7XCTT5R600QZ71A44O" localSheetId="3" hidden="1">#REF!</definedName>
    <definedName name="BExS6N0NEF7XCTT5R600QZ71A44O" localSheetId="1" hidden="1">#REF!</definedName>
    <definedName name="BExS6N0NEF7XCTT5R600QZ71A44O" hidden="1">#REF!</definedName>
    <definedName name="BExS6WRDBF3ST86ZOBBUL3GTCR11" localSheetId="16" hidden="1">#REF!</definedName>
    <definedName name="BExS6WRDBF3ST86ZOBBUL3GTCR11" localSheetId="15" hidden="1">#REF!</definedName>
    <definedName name="BExS6WRDBF3ST86ZOBBUL3GTCR11" localSheetId="14" hidden="1">#REF!</definedName>
    <definedName name="BExS6WRDBF3ST86ZOBBUL3GTCR11" localSheetId="13" hidden="1">#REF!</definedName>
    <definedName name="BExS6WRDBF3ST86ZOBBUL3GTCR11" localSheetId="12" hidden="1">#REF!</definedName>
    <definedName name="BExS6WRDBF3ST86ZOBBUL3GTCR11" localSheetId="11" hidden="1">#REF!</definedName>
    <definedName name="BExS6WRDBF3ST86ZOBBUL3GTCR11" localSheetId="10" hidden="1">#REF!</definedName>
    <definedName name="BExS6WRDBF3ST86ZOBBUL3GTCR11" localSheetId="9" hidden="1">#REF!</definedName>
    <definedName name="BExS6WRDBF3ST86ZOBBUL3GTCR11" localSheetId="8" hidden="1">#REF!</definedName>
    <definedName name="BExS6WRDBF3ST86ZOBBUL3GTCR11" localSheetId="7" hidden="1">#REF!</definedName>
    <definedName name="BExS6WRDBF3ST86ZOBBUL3GTCR11" localSheetId="6" hidden="1">#REF!</definedName>
    <definedName name="BExS6WRDBF3ST86ZOBBUL3GTCR11" localSheetId="3" hidden="1">#REF!</definedName>
    <definedName name="BExS6WRDBF3ST86ZOBBUL3GTCR11" localSheetId="1" hidden="1">#REF!</definedName>
    <definedName name="BExS6WRDBF3ST86ZOBBUL3GTCR11" hidden="1">#REF!</definedName>
    <definedName name="BExS6XNRKR0C3MTA0LV5B60UB908" localSheetId="16" hidden="1">#REF!</definedName>
    <definedName name="BExS6XNRKR0C3MTA0LV5B60UB908" localSheetId="15" hidden="1">#REF!</definedName>
    <definedName name="BExS6XNRKR0C3MTA0LV5B60UB908" localSheetId="14" hidden="1">#REF!</definedName>
    <definedName name="BExS6XNRKR0C3MTA0LV5B60UB908" localSheetId="13" hidden="1">#REF!</definedName>
    <definedName name="BExS6XNRKR0C3MTA0LV5B60UB908" localSheetId="12" hidden="1">#REF!</definedName>
    <definedName name="BExS6XNRKR0C3MTA0LV5B60UB908" localSheetId="11" hidden="1">#REF!</definedName>
    <definedName name="BExS6XNRKR0C3MTA0LV5B60UB908" localSheetId="10" hidden="1">#REF!</definedName>
    <definedName name="BExS6XNRKR0C3MTA0LV5B60UB908" localSheetId="9" hidden="1">#REF!</definedName>
    <definedName name="BExS6XNRKR0C3MTA0LV5B60UB908" localSheetId="8" hidden="1">#REF!</definedName>
    <definedName name="BExS6XNRKR0C3MTA0LV5B60UB908" localSheetId="7" hidden="1">#REF!</definedName>
    <definedName name="BExS6XNRKR0C3MTA0LV5B60UB908" localSheetId="6" hidden="1">#REF!</definedName>
    <definedName name="BExS6XNRKR0C3MTA0LV5B60UB908" localSheetId="3" hidden="1">#REF!</definedName>
    <definedName name="BExS6XNRKR0C3MTA0LV5B60UB908" localSheetId="1" hidden="1">#REF!</definedName>
    <definedName name="BExS6XNRKR0C3MTA0LV5B60UB908" hidden="1">#REF!</definedName>
    <definedName name="BExS73NELZEK2MDOLXO2Q7H3EG71" localSheetId="16" hidden="1">#REF!</definedName>
    <definedName name="BExS73NELZEK2MDOLXO2Q7H3EG71" localSheetId="15" hidden="1">#REF!</definedName>
    <definedName name="BExS73NELZEK2MDOLXO2Q7H3EG71" localSheetId="14" hidden="1">#REF!</definedName>
    <definedName name="BExS73NELZEK2MDOLXO2Q7H3EG71" localSheetId="13" hidden="1">#REF!</definedName>
    <definedName name="BExS73NELZEK2MDOLXO2Q7H3EG71" localSheetId="12" hidden="1">#REF!</definedName>
    <definedName name="BExS73NELZEK2MDOLXO2Q7H3EG71" localSheetId="11" hidden="1">#REF!</definedName>
    <definedName name="BExS73NELZEK2MDOLXO2Q7H3EG71" localSheetId="10" hidden="1">#REF!</definedName>
    <definedName name="BExS73NELZEK2MDOLXO2Q7H3EG71" localSheetId="9" hidden="1">#REF!</definedName>
    <definedName name="BExS73NELZEK2MDOLXO2Q7H3EG71" localSheetId="8" hidden="1">#REF!</definedName>
    <definedName name="BExS73NELZEK2MDOLXO2Q7H3EG71" localSheetId="7" hidden="1">#REF!</definedName>
    <definedName name="BExS73NELZEK2MDOLXO2Q7H3EG71" localSheetId="6" hidden="1">#REF!</definedName>
    <definedName name="BExS73NELZEK2MDOLXO2Q7H3EG71" localSheetId="3" hidden="1">#REF!</definedName>
    <definedName name="BExS73NELZEK2MDOLXO2Q7H3EG71" localSheetId="1" hidden="1">#REF!</definedName>
    <definedName name="BExS73NELZEK2MDOLXO2Q7H3EG71" hidden="1">#REF!</definedName>
    <definedName name="BExS7DJF6AXTWAJD7K4ZCD7L6BHV" localSheetId="16" hidden="1">#REF!</definedName>
    <definedName name="BExS7DJF6AXTWAJD7K4ZCD7L6BHV" localSheetId="15" hidden="1">#REF!</definedName>
    <definedName name="BExS7DJF6AXTWAJD7K4ZCD7L6BHV" localSheetId="14" hidden="1">#REF!</definedName>
    <definedName name="BExS7DJF6AXTWAJD7K4ZCD7L6BHV" localSheetId="13" hidden="1">#REF!</definedName>
    <definedName name="BExS7DJF6AXTWAJD7K4ZCD7L6BHV" localSheetId="12" hidden="1">#REF!</definedName>
    <definedName name="BExS7DJF6AXTWAJD7K4ZCD7L6BHV" localSheetId="11" hidden="1">#REF!</definedName>
    <definedName name="BExS7DJF6AXTWAJD7K4ZCD7L6BHV" localSheetId="10" hidden="1">#REF!</definedName>
    <definedName name="BExS7DJF6AXTWAJD7K4ZCD7L6BHV" localSheetId="9" hidden="1">#REF!</definedName>
    <definedName name="BExS7DJF6AXTWAJD7K4ZCD7L6BHV" localSheetId="8" hidden="1">#REF!</definedName>
    <definedName name="BExS7DJF6AXTWAJD7K4ZCD7L6BHV" localSheetId="7" hidden="1">#REF!</definedName>
    <definedName name="BExS7DJF6AXTWAJD7K4ZCD7L6BHV" localSheetId="6" hidden="1">#REF!</definedName>
    <definedName name="BExS7DJF6AXTWAJD7K4ZCD7L6BHV" localSheetId="3" hidden="1">#REF!</definedName>
    <definedName name="BExS7DJF6AXTWAJD7K4ZCD7L6BHV" localSheetId="1" hidden="1">#REF!</definedName>
    <definedName name="BExS7DJF6AXTWAJD7K4ZCD7L6BHV" hidden="1">#REF!</definedName>
    <definedName name="BExS7GOTHHOK287MX2RC853NWQAL" localSheetId="16" hidden="1">#REF!</definedName>
    <definedName name="BExS7GOTHHOK287MX2RC853NWQAL" localSheetId="15" hidden="1">#REF!</definedName>
    <definedName name="BExS7GOTHHOK287MX2RC853NWQAL" localSheetId="14" hidden="1">#REF!</definedName>
    <definedName name="BExS7GOTHHOK287MX2RC853NWQAL" localSheetId="13" hidden="1">#REF!</definedName>
    <definedName name="BExS7GOTHHOK287MX2RC853NWQAL" localSheetId="12" hidden="1">#REF!</definedName>
    <definedName name="BExS7GOTHHOK287MX2RC853NWQAL" localSheetId="11" hidden="1">#REF!</definedName>
    <definedName name="BExS7GOTHHOK287MX2RC853NWQAL" localSheetId="10" hidden="1">#REF!</definedName>
    <definedName name="BExS7GOTHHOK287MX2RC853NWQAL" localSheetId="9" hidden="1">#REF!</definedName>
    <definedName name="BExS7GOTHHOK287MX2RC853NWQAL" localSheetId="8" hidden="1">#REF!</definedName>
    <definedName name="BExS7GOTHHOK287MX2RC853NWQAL" localSheetId="7" hidden="1">#REF!</definedName>
    <definedName name="BExS7GOTHHOK287MX2RC853NWQAL" localSheetId="6" hidden="1">#REF!</definedName>
    <definedName name="BExS7GOTHHOK287MX2RC853NWQAL" localSheetId="3" hidden="1">#REF!</definedName>
    <definedName name="BExS7GOTHHOK287MX2RC853NWQAL" localSheetId="1" hidden="1">#REF!</definedName>
    <definedName name="BExS7GOTHHOK287MX2RC853NWQAL" hidden="1">#REF!</definedName>
    <definedName name="BExS7TKQYLRZGM93UY3ZJZJBQNFJ" localSheetId="16" hidden="1">#REF!</definedName>
    <definedName name="BExS7TKQYLRZGM93UY3ZJZJBQNFJ" localSheetId="15" hidden="1">#REF!</definedName>
    <definedName name="BExS7TKQYLRZGM93UY3ZJZJBQNFJ" localSheetId="14" hidden="1">#REF!</definedName>
    <definedName name="BExS7TKQYLRZGM93UY3ZJZJBQNFJ" localSheetId="13" hidden="1">#REF!</definedName>
    <definedName name="BExS7TKQYLRZGM93UY3ZJZJBQNFJ" localSheetId="12" hidden="1">#REF!</definedName>
    <definedName name="BExS7TKQYLRZGM93UY3ZJZJBQNFJ" localSheetId="11" hidden="1">#REF!</definedName>
    <definedName name="BExS7TKQYLRZGM93UY3ZJZJBQNFJ" localSheetId="10" hidden="1">#REF!</definedName>
    <definedName name="BExS7TKQYLRZGM93UY3ZJZJBQNFJ" localSheetId="9" hidden="1">#REF!</definedName>
    <definedName name="BExS7TKQYLRZGM93UY3ZJZJBQNFJ" localSheetId="8" hidden="1">#REF!</definedName>
    <definedName name="BExS7TKQYLRZGM93UY3ZJZJBQNFJ" localSheetId="7" hidden="1">#REF!</definedName>
    <definedName name="BExS7TKQYLRZGM93UY3ZJZJBQNFJ" localSheetId="6" hidden="1">#REF!</definedName>
    <definedName name="BExS7TKQYLRZGM93UY3ZJZJBQNFJ" localSheetId="3" hidden="1">#REF!</definedName>
    <definedName name="BExS7TKQYLRZGM93UY3ZJZJBQNFJ" localSheetId="1" hidden="1">#REF!</definedName>
    <definedName name="BExS7TKQYLRZGM93UY3ZJZJBQNFJ" hidden="1">#REF!</definedName>
    <definedName name="BExS7Y2LNGVHSIBKC7C3R6X4LDR6" localSheetId="16" hidden="1">#REF!</definedName>
    <definedName name="BExS7Y2LNGVHSIBKC7C3R6X4LDR6" localSheetId="15" hidden="1">#REF!</definedName>
    <definedName name="BExS7Y2LNGVHSIBKC7C3R6X4LDR6" localSheetId="14" hidden="1">#REF!</definedName>
    <definedName name="BExS7Y2LNGVHSIBKC7C3R6X4LDR6" localSheetId="13" hidden="1">#REF!</definedName>
    <definedName name="BExS7Y2LNGVHSIBKC7C3R6X4LDR6" localSheetId="12" hidden="1">#REF!</definedName>
    <definedName name="BExS7Y2LNGVHSIBKC7C3R6X4LDR6" localSheetId="11" hidden="1">#REF!</definedName>
    <definedName name="BExS7Y2LNGVHSIBKC7C3R6X4LDR6" localSheetId="10" hidden="1">#REF!</definedName>
    <definedName name="BExS7Y2LNGVHSIBKC7C3R6X4LDR6" localSheetId="9" hidden="1">#REF!</definedName>
    <definedName name="BExS7Y2LNGVHSIBKC7C3R6X4LDR6" localSheetId="8" hidden="1">#REF!</definedName>
    <definedName name="BExS7Y2LNGVHSIBKC7C3R6X4LDR6" localSheetId="7" hidden="1">#REF!</definedName>
    <definedName name="BExS7Y2LNGVHSIBKC7C3R6X4LDR6" localSheetId="6" hidden="1">#REF!</definedName>
    <definedName name="BExS7Y2LNGVHSIBKC7C3R6X4LDR6" localSheetId="3" hidden="1">#REF!</definedName>
    <definedName name="BExS7Y2LNGVHSIBKC7C3R6X4LDR6" localSheetId="1" hidden="1">#REF!</definedName>
    <definedName name="BExS7Y2LNGVHSIBKC7C3R6X4LDR6" hidden="1">#REF!</definedName>
    <definedName name="BExS81TE0EY44Y3W2M4Z4MGNP5OM" localSheetId="16" hidden="1">#REF!</definedName>
    <definedName name="BExS81TE0EY44Y3W2M4Z4MGNP5OM" localSheetId="15" hidden="1">#REF!</definedName>
    <definedName name="BExS81TE0EY44Y3W2M4Z4MGNP5OM" localSheetId="14" hidden="1">#REF!</definedName>
    <definedName name="BExS81TE0EY44Y3W2M4Z4MGNP5OM" localSheetId="13" hidden="1">#REF!</definedName>
    <definedName name="BExS81TE0EY44Y3W2M4Z4MGNP5OM" localSheetId="12" hidden="1">#REF!</definedName>
    <definedName name="BExS81TE0EY44Y3W2M4Z4MGNP5OM" localSheetId="11" hidden="1">#REF!</definedName>
    <definedName name="BExS81TE0EY44Y3W2M4Z4MGNP5OM" localSheetId="10" hidden="1">#REF!</definedName>
    <definedName name="BExS81TE0EY44Y3W2M4Z4MGNP5OM" localSheetId="9" hidden="1">#REF!</definedName>
    <definedName name="BExS81TE0EY44Y3W2M4Z4MGNP5OM" localSheetId="8" hidden="1">#REF!</definedName>
    <definedName name="BExS81TE0EY44Y3W2M4Z4MGNP5OM" localSheetId="7" hidden="1">#REF!</definedName>
    <definedName name="BExS81TE0EY44Y3W2M4Z4MGNP5OM" localSheetId="6" hidden="1">#REF!</definedName>
    <definedName name="BExS81TE0EY44Y3W2M4Z4MGNP5OM" localSheetId="3" hidden="1">#REF!</definedName>
    <definedName name="BExS81TE0EY44Y3W2M4Z4MGNP5OM" localSheetId="1" hidden="1">#REF!</definedName>
    <definedName name="BExS81TE0EY44Y3W2M4Z4MGNP5OM" hidden="1">#REF!</definedName>
    <definedName name="BExS81YPDZDVJJVS15HV2HDXAC3Y" localSheetId="16" hidden="1">#REF!</definedName>
    <definedName name="BExS81YPDZDVJJVS15HV2HDXAC3Y" localSheetId="15" hidden="1">#REF!</definedName>
    <definedName name="BExS81YPDZDVJJVS15HV2HDXAC3Y" localSheetId="14" hidden="1">#REF!</definedName>
    <definedName name="BExS81YPDZDVJJVS15HV2HDXAC3Y" localSheetId="13" hidden="1">#REF!</definedName>
    <definedName name="BExS81YPDZDVJJVS15HV2HDXAC3Y" localSheetId="12" hidden="1">#REF!</definedName>
    <definedName name="BExS81YPDZDVJJVS15HV2HDXAC3Y" localSheetId="11" hidden="1">#REF!</definedName>
    <definedName name="BExS81YPDZDVJJVS15HV2HDXAC3Y" localSheetId="10" hidden="1">#REF!</definedName>
    <definedName name="BExS81YPDZDVJJVS15HV2HDXAC3Y" localSheetId="9" hidden="1">#REF!</definedName>
    <definedName name="BExS81YPDZDVJJVS15HV2HDXAC3Y" localSheetId="8" hidden="1">#REF!</definedName>
    <definedName name="BExS81YPDZDVJJVS15HV2HDXAC3Y" localSheetId="7" hidden="1">#REF!</definedName>
    <definedName name="BExS81YPDZDVJJVS15HV2HDXAC3Y" localSheetId="6" hidden="1">#REF!</definedName>
    <definedName name="BExS81YPDZDVJJVS15HV2HDXAC3Y" localSheetId="3" hidden="1">#REF!</definedName>
    <definedName name="BExS81YPDZDVJJVS15HV2HDXAC3Y" localSheetId="1" hidden="1">#REF!</definedName>
    <definedName name="BExS81YPDZDVJJVS15HV2HDXAC3Y" hidden="1">#REF!</definedName>
    <definedName name="BExS82PRVNUTEKQZS56YT2DVF6C2" localSheetId="16" hidden="1">#REF!</definedName>
    <definedName name="BExS82PRVNUTEKQZS56YT2DVF6C2" localSheetId="15" hidden="1">#REF!</definedName>
    <definedName name="BExS82PRVNUTEKQZS56YT2DVF6C2" localSheetId="14" hidden="1">#REF!</definedName>
    <definedName name="BExS82PRVNUTEKQZS56YT2DVF6C2" localSheetId="13" hidden="1">#REF!</definedName>
    <definedName name="BExS82PRVNUTEKQZS56YT2DVF6C2" localSheetId="12" hidden="1">#REF!</definedName>
    <definedName name="BExS82PRVNUTEKQZS56YT2DVF6C2" localSheetId="11" hidden="1">#REF!</definedName>
    <definedName name="BExS82PRVNUTEKQZS56YT2DVF6C2" localSheetId="10" hidden="1">#REF!</definedName>
    <definedName name="BExS82PRVNUTEKQZS56YT2DVF6C2" localSheetId="9" hidden="1">#REF!</definedName>
    <definedName name="BExS82PRVNUTEKQZS56YT2DVF6C2" localSheetId="8" hidden="1">#REF!</definedName>
    <definedName name="BExS82PRVNUTEKQZS56YT2DVF6C2" localSheetId="7" hidden="1">#REF!</definedName>
    <definedName name="BExS82PRVNUTEKQZS56YT2DVF6C2" localSheetId="6" hidden="1">#REF!</definedName>
    <definedName name="BExS82PRVNUTEKQZS56YT2DVF6C2" localSheetId="3" hidden="1">#REF!</definedName>
    <definedName name="BExS82PRVNUTEKQZS56YT2DVF6C2" localSheetId="1" hidden="1">#REF!</definedName>
    <definedName name="BExS82PRVNUTEKQZS56YT2DVF6C2" hidden="1">#REF!</definedName>
    <definedName name="BExS83BCNFAV6DRCB1VTUF96491J" localSheetId="16" hidden="1">#REF!</definedName>
    <definedName name="BExS83BCNFAV6DRCB1VTUF96491J" localSheetId="15" hidden="1">#REF!</definedName>
    <definedName name="BExS83BCNFAV6DRCB1VTUF96491J" localSheetId="14" hidden="1">#REF!</definedName>
    <definedName name="BExS83BCNFAV6DRCB1VTUF96491J" localSheetId="13" hidden="1">#REF!</definedName>
    <definedName name="BExS83BCNFAV6DRCB1VTUF96491J" localSheetId="12" hidden="1">#REF!</definedName>
    <definedName name="BExS83BCNFAV6DRCB1VTUF96491J" localSheetId="11" hidden="1">#REF!</definedName>
    <definedName name="BExS83BCNFAV6DRCB1VTUF96491J" localSheetId="10" hidden="1">#REF!</definedName>
    <definedName name="BExS83BCNFAV6DRCB1VTUF96491J" localSheetId="9" hidden="1">#REF!</definedName>
    <definedName name="BExS83BCNFAV6DRCB1VTUF96491J" localSheetId="8" hidden="1">#REF!</definedName>
    <definedName name="BExS83BCNFAV6DRCB1VTUF96491J" localSheetId="7" hidden="1">#REF!</definedName>
    <definedName name="BExS83BCNFAV6DRCB1VTUF96491J" localSheetId="6" hidden="1">#REF!</definedName>
    <definedName name="BExS83BCNFAV6DRCB1VTUF96491J" localSheetId="3" hidden="1">#REF!</definedName>
    <definedName name="BExS83BCNFAV6DRCB1VTUF96491J" localSheetId="1" hidden="1">#REF!</definedName>
    <definedName name="BExS83BCNFAV6DRCB1VTUF96491J" hidden="1">#REF!</definedName>
    <definedName name="BExS86GKM9ISCSNZD15BQ5E5L6A5" localSheetId="16" hidden="1">#REF!</definedName>
    <definedName name="BExS86GKM9ISCSNZD15BQ5E5L6A5" localSheetId="15" hidden="1">#REF!</definedName>
    <definedName name="BExS86GKM9ISCSNZD15BQ5E5L6A5" localSheetId="14" hidden="1">#REF!</definedName>
    <definedName name="BExS86GKM9ISCSNZD15BQ5E5L6A5" localSheetId="13" hidden="1">#REF!</definedName>
    <definedName name="BExS86GKM9ISCSNZD15BQ5E5L6A5" localSheetId="12" hidden="1">#REF!</definedName>
    <definedName name="BExS86GKM9ISCSNZD15BQ5E5L6A5" localSheetId="11" hidden="1">#REF!</definedName>
    <definedName name="BExS86GKM9ISCSNZD15BQ5E5L6A5" localSheetId="10" hidden="1">#REF!</definedName>
    <definedName name="BExS86GKM9ISCSNZD15BQ5E5L6A5" localSheetId="9" hidden="1">#REF!</definedName>
    <definedName name="BExS86GKM9ISCSNZD15BQ5E5L6A5" localSheetId="8" hidden="1">#REF!</definedName>
    <definedName name="BExS86GKM9ISCSNZD15BQ5E5L6A5" localSheetId="7" hidden="1">#REF!</definedName>
    <definedName name="BExS86GKM9ISCSNZD15BQ5E5L6A5" localSheetId="6" hidden="1">#REF!</definedName>
    <definedName name="BExS86GKM9ISCSNZD15BQ5E5L6A5" localSheetId="3" hidden="1">#REF!</definedName>
    <definedName name="BExS86GKM9ISCSNZD15BQ5E5L6A5" localSheetId="1" hidden="1">#REF!</definedName>
    <definedName name="BExS86GKM9ISCSNZD15BQ5E5L6A5" hidden="1">#REF!</definedName>
    <definedName name="BExS89GGRJ55EK546SM31UGE2K8T" localSheetId="16" hidden="1">#REF!</definedName>
    <definedName name="BExS89GGRJ55EK546SM31UGE2K8T" localSheetId="15" hidden="1">#REF!</definedName>
    <definedName name="BExS89GGRJ55EK546SM31UGE2K8T" localSheetId="14" hidden="1">#REF!</definedName>
    <definedName name="BExS89GGRJ55EK546SM31UGE2K8T" localSheetId="13" hidden="1">#REF!</definedName>
    <definedName name="BExS89GGRJ55EK546SM31UGE2K8T" localSheetId="12" hidden="1">#REF!</definedName>
    <definedName name="BExS89GGRJ55EK546SM31UGE2K8T" localSheetId="11" hidden="1">#REF!</definedName>
    <definedName name="BExS89GGRJ55EK546SM31UGE2K8T" localSheetId="10" hidden="1">#REF!</definedName>
    <definedName name="BExS89GGRJ55EK546SM31UGE2K8T" localSheetId="9" hidden="1">#REF!</definedName>
    <definedName name="BExS89GGRJ55EK546SM31UGE2K8T" localSheetId="8" hidden="1">#REF!</definedName>
    <definedName name="BExS89GGRJ55EK546SM31UGE2K8T" localSheetId="7" hidden="1">#REF!</definedName>
    <definedName name="BExS89GGRJ55EK546SM31UGE2K8T" localSheetId="6" hidden="1">#REF!</definedName>
    <definedName name="BExS89GGRJ55EK546SM31UGE2K8T" localSheetId="3" hidden="1">#REF!</definedName>
    <definedName name="BExS89GGRJ55EK546SM31UGE2K8T" localSheetId="1" hidden="1">#REF!</definedName>
    <definedName name="BExS89GGRJ55EK546SM31UGE2K8T" hidden="1">#REF!</definedName>
    <definedName name="BExS8BPG5A0GR5AO1U951NDGGR0L" localSheetId="16" hidden="1">#REF!</definedName>
    <definedName name="BExS8BPG5A0GR5AO1U951NDGGR0L" localSheetId="15" hidden="1">#REF!</definedName>
    <definedName name="BExS8BPG5A0GR5AO1U951NDGGR0L" localSheetId="14" hidden="1">#REF!</definedName>
    <definedName name="BExS8BPG5A0GR5AO1U951NDGGR0L" localSheetId="13" hidden="1">#REF!</definedName>
    <definedName name="BExS8BPG5A0GR5AO1U951NDGGR0L" localSheetId="12" hidden="1">#REF!</definedName>
    <definedName name="BExS8BPG5A0GR5AO1U951NDGGR0L" localSheetId="11" hidden="1">#REF!</definedName>
    <definedName name="BExS8BPG5A0GR5AO1U951NDGGR0L" localSheetId="10" hidden="1">#REF!</definedName>
    <definedName name="BExS8BPG5A0GR5AO1U951NDGGR0L" localSheetId="9" hidden="1">#REF!</definedName>
    <definedName name="BExS8BPG5A0GR5AO1U951NDGGR0L" localSheetId="8" hidden="1">#REF!</definedName>
    <definedName name="BExS8BPG5A0GR5AO1U951NDGGR0L" localSheetId="7" hidden="1">#REF!</definedName>
    <definedName name="BExS8BPG5A0GR5AO1U951NDGGR0L" localSheetId="6" hidden="1">#REF!</definedName>
    <definedName name="BExS8BPG5A0GR5AO1U951NDGGR0L" localSheetId="3" hidden="1">#REF!</definedName>
    <definedName name="BExS8BPG5A0GR5AO1U951NDGGR0L" localSheetId="1" hidden="1">#REF!</definedName>
    <definedName name="BExS8BPG5A0GR5AO1U951NDGGR0L" hidden="1">#REF!</definedName>
    <definedName name="BExS8CGI0JXFUBD41VFLI0SZSV8F" localSheetId="16" hidden="1">#REF!</definedName>
    <definedName name="BExS8CGI0JXFUBD41VFLI0SZSV8F" localSheetId="15" hidden="1">#REF!</definedName>
    <definedName name="BExS8CGI0JXFUBD41VFLI0SZSV8F" localSheetId="14" hidden="1">#REF!</definedName>
    <definedName name="BExS8CGI0JXFUBD41VFLI0SZSV8F" localSheetId="13" hidden="1">#REF!</definedName>
    <definedName name="BExS8CGI0JXFUBD41VFLI0SZSV8F" localSheetId="12" hidden="1">#REF!</definedName>
    <definedName name="BExS8CGI0JXFUBD41VFLI0SZSV8F" localSheetId="11" hidden="1">#REF!</definedName>
    <definedName name="BExS8CGI0JXFUBD41VFLI0SZSV8F" localSheetId="10" hidden="1">#REF!</definedName>
    <definedName name="BExS8CGI0JXFUBD41VFLI0SZSV8F" localSheetId="9" hidden="1">#REF!</definedName>
    <definedName name="BExS8CGI0JXFUBD41VFLI0SZSV8F" localSheetId="8" hidden="1">#REF!</definedName>
    <definedName name="BExS8CGI0JXFUBD41VFLI0SZSV8F" localSheetId="7" hidden="1">#REF!</definedName>
    <definedName name="BExS8CGI0JXFUBD41VFLI0SZSV8F" localSheetId="6" hidden="1">#REF!</definedName>
    <definedName name="BExS8CGI0JXFUBD41VFLI0SZSV8F" localSheetId="3" hidden="1">#REF!</definedName>
    <definedName name="BExS8CGI0JXFUBD41VFLI0SZSV8F" localSheetId="1" hidden="1">#REF!</definedName>
    <definedName name="BExS8CGI0JXFUBD41VFLI0SZSV8F" hidden="1">#REF!</definedName>
    <definedName name="BExS8D22FXVQKOEJP01LT0CDI3PS" localSheetId="16" hidden="1">#REF!</definedName>
    <definedName name="BExS8D22FXVQKOEJP01LT0CDI3PS" localSheetId="15" hidden="1">#REF!</definedName>
    <definedName name="BExS8D22FXVQKOEJP01LT0CDI3PS" localSheetId="14" hidden="1">#REF!</definedName>
    <definedName name="BExS8D22FXVQKOEJP01LT0CDI3PS" localSheetId="13" hidden="1">#REF!</definedName>
    <definedName name="BExS8D22FXVQKOEJP01LT0CDI3PS" localSheetId="12" hidden="1">#REF!</definedName>
    <definedName name="BExS8D22FXVQKOEJP01LT0CDI3PS" localSheetId="11" hidden="1">#REF!</definedName>
    <definedName name="BExS8D22FXVQKOEJP01LT0CDI3PS" localSheetId="10" hidden="1">#REF!</definedName>
    <definedName name="BExS8D22FXVQKOEJP01LT0CDI3PS" localSheetId="9" hidden="1">#REF!</definedName>
    <definedName name="BExS8D22FXVQKOEJP01LT0CDI3PS" localSheetId="8" hidden="1">#REF!</definedName>
    <definedName name="BExS8D22FXVQKOEJP01LT0CDI3PS" localSheetId="7" hidden="1">#REF!</definedName>
    <definedName name="BExS8D22FXVQKOEJP01LT0CDI3PS" localSheetId="6" hidden="1">#REF!</definedName>
    <definedName name="BExS8D22FXVQKOEJP01LT0CDI3PS" localSheetId="3" hidden="1">#REF!</definedName>
    <definedName name="BExS8D22FXVQKOEJP01LT0CDI3PS" localSheetId="1" hidden="1">#REF!</definedName>
    <definedName name="BExS8D22FXVQKOEJP01LT0CDI3PS" hidden="1">#REF!</definedName>
    <definedName name="BExS8EEJOZFBUWZDOM3O25AJRUVU" localSheetId="16" hidden="1">#REF!</definedName>
    <definedName name="BExS8EEJOZFBUWZDOM3O25AJRUVU" localSheetId="15" hidden="1">#REF!</definedName>
    <definedName name="BExS8EEJOZFBUWZDOM3O25AJRUVU" localSheetId="14" hidden="1">#REF!</definedName>
    <definedName name="BExS8EEJOZFBUWZDOM3O25AJRUVU" localSheetId="13" hidden="1">#REF!</definedName>
    <definedName name="BExS8EEJOZFBUWZDOM3O25AJRUVU" localSheetId="12" hidden="1">#REF!</definedName>
    <definedName name="BExS8EEJOZFBUWZDOM3O25AJRUVU" localSheetId="11" hidden="1">#REF!</definedName>
    <definedName name="BExS8EEJOZFBUWZDOM3O25AJRUVU" localSheetId="10" hidden="1">#REF!</definedName>
    <definedName name="BExS8EEJOZFBUWZDOM3O25AJRUVU" localSheetId="9" hidden="1">#REF!</definedName>
    <definedName name="BExS8EEJOZFBUWZDOM3O25AJRUVU" localSheetId="8" hidden="1">#REF!</definedName>
    <definedName name="BExS8EEJOZFBUWZDOM3O25AJRUVU" localSheetId="7" hidden="1">#REF!</definedName>
    <definedName name="BExS8EEJOZFBUWZDOM3O25AJRUVU" localSheetId="6" hidden="1">#REF!</definedName>
    <definedName name="BExS8EEJOZFBUWZDOM3O25AJRUVU" localSheetId="3" hidden="1">#REF!</definedName>
    <definedName name="BExS8EEJOZFBUWZDOM3O25AJRUVU" localSheetId="1" hidden="1">#REF!</definedName>
    <definedName name="BExS8EEJOZFBUWZDOM3O25AJRUVU" hidden="1">#REF!</definedName>
    <definedName name="BExS8GSUS17UY50TEM2AWF36BR9Z" localSheetId="16" hidden="1">#REF!</definedName>
    <definedName name="BExS8GSUS17UY50TEM2AWF36BR9Z" localSheetId="15" hidden="1">#REF!</definedName>
    <definedName name="BExS8GSUS17UY50TEM2AWF36BR9Z" localSheetId="14" hidden="1">#REF!</definedName>
    <definedName name="BExS8GSUS17UY50TEM2AWF36BR9Z" localSheetId="13" hidden="1">#REF!</definedName>
    <definedName name="BExS8GSUS17UY50TEM2AWF36BR9Z" localSheetId="12" hidden="1">#REF!</definedName>
    <definedName name="BExS8GSUS17UY50TEM2AWF36BR9Z" localSheetId="11" hidden="1">#REF!</definedName>
    <definedName name="BExS8GSUS17UY50TEM2AWF36BR9Z" localSheetId="10" hidden="1">#REF!</definedName>
    <definedName name="BExS8GSUS17UY50TEM2AWF36BR9Z" localSheetId="9" hidden="1">#REF!</definedName>
    <definedName name="BExS8GSUS17UY50TEM2AWF36BR9Z" localSheetId="8" hidden="1">#REF!</definedName>
    <definedName name="BExS8GSUS17UY50TEM2AWF36BR9Z" localSheetId="7" hidden="1">#REF!</definedName>
    <definedName name="BExS8GSUS17UY50TEM2AWF36BR9Z" localSheetId="6" hidden="1">#REF!</definedName>
    <definedName name="BExS8GSUS17UY50TEM2AWF36BR9Z" localSheetId="3" hidden="1">#REF!</definedName>
    <definedName name="BExS8GSUS17UY50TEM2AWF36BR9Z" localSheetId="1" hidden="1">#REF!</definedName>
    <definedName name="BExS8GSUS17UY50TEM2AWF36BR9Z" hidden="1">#REF!</definedName>
    <definedName name="BExS8HJRBVG0XI6PWA9KTMJZMQXK" localSheetId="16" hidden="1">#REF!</definedName>
    <definedName name="BExS8HJRBVG0XI6PWA9KTMJZMQXK" localSheetId="15" hidden="1">#REF!</definedName>
    <definedName name="BExS8HJRBVG0XI6PWA9KTMJZMQXK" localSheetId="14" hidden="1">#REF!</definedName>
    <definedName name="BExS8HJRBVG0XI6PWA9KTMJZMQXK" localSheetId="13" hidden="1">#REF!</definedName>
    <definedName name="BExS8HJRBVG0XI6PWA9KTMJZMQXK" localSheetId="12" hidden="1">#REF!</definedName>
    <definedName name="BExS8HJRBVG0XI6PWA9KTMJZMQXK" localSheetId="11" hidden="1">#REF!</definedName>
    <definedName name="BExS8HJRBVG0XI6PWA9KTMJZMQXK" localSheetId="10" hidden="1">#REF!</definedName>
    <definedName name="BExS8HJRBVG0XI6PWA9KTMJZMQXK" localSheetId="9" hidden="1">#REF!</definedName>
    <definedName name="BExS8HJRBVG0XI6PWA9KTMJZMQXK" localSheetId="8" hidden="1">#REF!</definedName>
    <definedName name="BExS8HJRBVG0XI6PWA9KTMJZMQXK" localSheetId="7" hidden="1">#REF!</definedName>
    <definedName name="BExS8HJRBVG0XI6PWA9KTMJZMQXK" localSheetId="6" hidden="1">#REF!</definedName>
    <definedName name="BExS8HJRBVG0XI6PWA9KTMJZMQXK" localSheetId="3" hidden="1">#REF!</definedName>
    <definedName name="BExS8HJRBVG0XI6PWA9KTMJZMQXK" localSheetId="1" hidden="1">#REF!</definedName>
    <definedName name="BExS8HJRBVG0XI6PWA9KTMJZMQXK" hidden="1">#REF!</definedName>
    <definedName name="BExS8NE9HUZJH13OXLREOV1BX0OZ" localSheetId="16" hidden="1">#REF!</definedName>
    <definedName name="BExS8NE9HUZJH13OXLREOV1BX0OZ" localSheetId="15" hidden="1">#REF!</definedName>
    <definedName name="BExS8NE9HUZJH13OXLREOV1BX0OZ" localSheetId="14" hidden="1">#REF!</definedName>
    <definedName name="BExS8NE9HUZJH13OXLREOV1BX0OZ" localSheetId="13" hidden="1">#REF!</definedName>
    <definedName name="BExS8NE9HUZJH13OXLREOV1BX0OZ" localSheetId="12" hidden="1">#REF!</definedName>
    <definedName name="BExS8NE9HUZJH13OXLREOV1BX0OZ" localSheetId="11" hidden="1">#REF!</definedName>
    <definedName name="BExS8NE9HUZJH13OXLREOV1BX0OZ" localSheetId="10" hidden="1">#REF!</definedName>
    <definedName name="BExS8NE9HUZJH13OXLREOV1BX0OZ" localSheetId="9" hidden="1">#REF!</definedName>
    <definedName name="BExS8NE9HUZJH13OXLREOV1BX0OZ" localSheetId="8" hidden="1">#REF!</definedName>
    <definedName name="BExS8NE9HUZJH13OXLREOV1BX0OZ" localSheetId="7" hidden="1">#REF!</definedName>
    <definedName name="BExS8NE9HUZJH13OXLREOV1BX0OZ" localSheetId="6" hidden="1">#REF!</definedName>
    <definedName name="BExS8NE9HUZJH13OXLREOV1BX0OZ" localSheetId="3" hidden="1">#REF!</definedName>
    <definedName name="BExS8NE9HUZJH13OXLREOV1BX0OZ" localSheetId="1" hidden="1">#REF!</definedName>
    <definedName name="BExS8NE9HUZJH13OXLREOV1BX0OZ" hidden="1">#REF!</definedName>
    <definedName name="BExS8R51C8RM2FS6V6IRTYO9GA4A" localSheetId="16" hidden="1">#REF!</definedName>
    <definedName name="BExS8R51C8RM2FS6V6IRTYO9GA4A" localSheetId="15" hidden="1">#REF!</definedName>
    <definedName name="BExS8R51C8RM2FS6V6IRTYO9GA4A" localSheetId="14" hidden="1">#REF!</definedName>
    <definedName name="BExS8R51C8RM2FS6V6IRTYO9GA4A" localSheetId="13" hidden="1">#REF!</definedName>
    <definedName name="BExS8R51C8RM2FS6V6IRTYO9GA4A" localSheetId="12" hidden="1">#REF!</definedName>
    <definedName name="BExS8R51C8RM2FS6V6IRTYO9GA4A" localSheetId="11" hidden="1">#REF!</definedName>
    <definedName name="BExS8R51C8RM2FS6V6IRTYO9GA4A" localSheetId="10" hidden="1">#REF!</definedName>
    <definedName name="BExS8R51C8RM2FS6V6IRTYO9GA4A" localSheetId="9" hidden="1">#REF!</definedName>
    <definedName name="BExS8R51C8RM2FS6V6IRTYO9GA4A" localSheetId="8" hidden="1">#REF!</definedName>
    <definedName name="BExS8R51C8RM2FS6V6IRTYO9GA4A" localSheetId="7" hidden="1">#REF!</definedName>
    <definedName name="BExS8R51C8RM2FS6V6IRTYO9GA4A" localSheetId="6" hidden="1">#REF!</definedName>
    <definedName name="BExS8R51C8RM2FS6V6IRTYO9GA4A" localSheetId="3" hidden="1">#REF!</definedName>
    <definedName name="BExS8R51C8RM2FS6V6IRTYO9GA4A" localSheetId="1" hidden="1">#REF!</definedName>
    <definedName name="BExS8R51C8RM2FS6V6IRTYO9GA4A" hidden="1">#REF!</definedName>
    <definedName name="BExS8WDX408F60MH1X9B9UZ2H4R7" localSheetId="16" hidden="1">#REF!</definedName>
    <definedName name="BExS8WDX408F60MH1X9B9UZ2H4R7" localSheetId="15" hidden="1">#REF!</definedName>
    <definedName name="BExS8WDX408F60MH1X9B9UZ2H4R7" localSheetId="14" hidden="1">#REF!</definedName>
    <definedName name="BExS8WDX408F60MH1X9B9UZ2H4R7" localSheetId="13" hidden="1">#REF!</definedName>
    <definedName name="BExS8WDX408F60MH1X9B9UZ2H4R7" localSheetId="12" hidden="1">#REF!</definedName>
    <definedName name="BExS8WDX408F60MH1X9B9UZ2H4R7" localSheetId="11" hidden="1">#REF!</definedName>
    <definedName name="BExS8WDX408F60MH1X9B9UZ2H4R7" localSheetId="10" hidden="1">#REF!</definedName>
    <definedName name="BExS8WDX408F60MH1X9B9UZ2H4R7" localSheetId="9" hidden="1">#REF!</definedName>
    <definedName name="BExS8WDX408F60MH1X9B9UZ2H4R7" localSheetId="8" hidden="1">#REF!</definedName>
    <definedName name="BExS8WDX408F60MH1X9B9UZ2H4R7" localSheetId="7" hidden="1">#REF!</definedName>
    <definedName name="BExS8WDX408F60MH1X9B9UZ2H4R7" localSheetId="6" hidden="1">#REF!</definedName>
    <definedName name="BExS8WDX408F60MH1X9B9UZ2H4R7" localSheetId="3" hidden="1">#REF!</definedName>
    <definedName name="BExS8WDX408F60MH1X9B9UZ2H4R7" localSheetId="1" hidden="1">#REF!</definedName>
    <definedName name="BExS8WDX408F60MH1X9B9UZ2H4R7" hidden="1">#REF!</definedName>
    <definedName name="BExS8X4UTVOFE2YEVLO8LTKMSI3A" localSheetId="16" hidden="1">#REF!</definedName>
    <definedName name="BExS8X4UTVOFE2YEVLO8LTKMSI3A" localSheetId="15" hidden="1">#REF!</definedName>
    <definedName name="BExS8X4UTVOFE2YEVLO8LTKMSI3A" localSheetId="14" hidden="1">#REF!</definedName>
    <definedName name="BExS8X4UTVOFE2YEVLO8LTKMSI3A" localSheetId="13" hidden="1">#REF!</definedName>
    <definedName name="BExS8X4UTVOFE2YEVLO8LTKMSI3A" localSheetId="12" hidden="1">#REF!</definedName>
    <definedName name="BExS8X4UTVOFE2YEVLO8LTKMSI3A" localSheetId="11" hidden="1">#REF!</definedName>
    <definedName name="BExS8X4UTVOFE2YEVLO8LTKMSI3A" localSheetId="10" hidden="1">#REF!</definedName>
    <definedName name="BExS8X4UTVOFE2YEVLO8LTKMSI3A" localSheetId="9" hidden="1">#REF!</definedName>
    <definedName name="BExS8X4UTVOFE2YEVLO8LTKMSI3A" localSheetId="8" hidden="1">#REF!</definedName>
    <definedName name="BExS8X4UTVOFE2YEVLO8LTKMSI3A" localSheetId="7" hidden="1">#REF!</definedName>
    <definedName name="BExS8X4UTVOFE2YEVLO8LTKMSI3A" localSheetId="6" hidden="1">#REF!</definedName>
    <definedName name="BExS8X4UTVOFE2YEVLO8LTKMSI3A" localSheetId="3" hidden="1">#REF!</definedName>
    <definedName name="BExS8X4UTVOFE2YEVLO8LTKMSI3A" localSheetId="1" hidden="1">#REF!</definedName>
    <definedName name="BExS8X4UTVOFE2YEVLO8LTKMSI3A" hidden="1">#REF!</definedName>
    <definedName name="BExS8Z2W2QEC3MH0BZIYLDFQNUIP" localSheetId="16" hidden="1">#REF!</definedName>
    <definedName name="BExS8Z2W2QEC3MH0BZIYLDFQNUIP" localSheetId="15" hidden="1">#REF!</definedName>
    <definedName name="BExS8Z2W2QEC3MH0BZIYLDFQNUIP" localSheetId="14" hidden="1">#REF!</definedName>
    <definedName name="BExS8Z2W2QEC3MH0BZIYLDFQNUIP" localSheetId="13" hidden="1">#REF!</definedName>
    <definedName name="BExS8Z2W2QEC3MH0BZIYLDFQNUIP" localSheetId="12" hidden="1">#REF!</definedName>
    <definedName name="BExS8Z2W2QEC3MH0BZIYLDFQNUIP" localSheetId="11" hidden="1">#REF!</definedName>
    <definedName name="BExS8Z2W2QEC3MH0BZIYLDFQNUIP" localSheetId="10" hidden="1">#REF!</definedName>
    <definedName name="BExS8Z2W2QEC3MH0BZIYLDFQNUIP" localSheetId="9" hidden="1">#REF!</definedName>
    <definedName name="BExS8Z2W2QEC3MH0BZIYLDFQNUIP" localSheetId="8" hidden="1">#REF!</definedName>
    <definedName name="BExS8Z2W2QEC3MH0BZIYLDFQNUIP" localSheetId="7" hidden="1">#REF!</definedName>
    <definedName name="BExS8Z2W2QEC3MH0BZIYLDFQNUIP" localSheetId="6" hidden="1">#REF!</definedName>
    <definedName name="BExS8Z2W2QEC3MH0BZIYLDFQNUIP" localSheetId="3" hidden="1">#REF!</definedName>
    <definedName name="BExS8Z2W2QEC3MH0BZIYLDFQNUIP" localSheetId="1" hidden="1">#REF!</definedName>
    <definedName name="BExS8Z2W2QEC3MH0BZIYLDFQNUIP" hidden="1">#REF!</definedName>
    <definedName name="BExS92DKGRFFCIA9C0IXDOLO57EP" localSheetId="16" hidden="1">#REF!</definedName>
    <definedName name="BExS92DKGRFFCIA9C0IXDOLO57EP" localSheetId="15" hidden="1">#REF!</definedName>
    <definedName name="BExS92DKGRFFCIA9C0IXDOLO57EP" localSheetId="14" hidden="1">#REF!</definedName>
    <definedName name="BExS92DKGRFFCIA9C0IXDOLO57EP" localSheetId="13" hidden="1">#REF!</definedName>
    <definedName name="BExS92DKGRFFCIA9C0IXDOLO57EP" localSheetId="12" hidden="1">#REF!</definedName>
    <definedName name="BExS92DKGRFFCIA9C0IXDOLO57EP" localSheetId="11" hidden="1">#REF!</definedName>
    <definedName name="BExS92DKGRFFCIA9C0IXDOLO57EP" localSheetId="10" hidden="1">#REF!</definedName>
    <definedName name="BExS92DKGRFFCIA9C0IXDOLO57EP" localSheetId="9" hidden="1">#REF!</definedName>
    <definedName name="BExS92DKGRFFCIA9C0IXDOLO57EP" localSheetId="8" hidden="1">#REF!</definedName>
    <definedName name="BExS92DKGRFFCIA9C0IXDOLO57EP" localSheetId="7" hidden="1">#REF!</definedName>
    <definedName name="BExS92DKGRFFCIA9C0IXDOLO57EP" localSheetId="6" hidden="1">#REF!</definedName>
    <definedName name="BExS92DKGRFFCIA9C0IXDOLO57EP" localSheetId="3" hidden="1">#REF!</definedName>
    <definedName name="BExS92DKGRFFCIA9C0IXDOLO57EP" localSheetId="1" hidden="1">#REF!</definedName>
    <definedName name="BExS92DKGRFFCIA9C0IXDOLO57EP" hidden="1">#REF!</definedName>
    <definedName name="BExS98OB4321YCHLCQ022PXKTT2W" localSheetId="16" hidden="1">#REF!</definedName>
    <definedName name="BExS98OB4321YCHLCQ022PXKTT2W" localSheetId="15" hidden="1">#REF!</definedName>
    <definedName name="BExS98OB4321YCHLCQ022PXKTT2W" localSheetId="14" hidden="1">#REF!</definedName>
    <definedName name="BExS98OB4321YCHLCQ022PXKTT2W" localSheetId="13" hidden="1">#REF!</definedName>
    <definedName name="BExS98OB4321YCHLCQ022PXKTT2W" localSheetId="12" hidden="1">#REF!</definedName>
    <definedName name="BExS98OB4321YCHLCQ022PXKTT2W" localSheetId="11" hidden="1">#REF!</definedName>
    <definedName name="BExS98OB4321YCHLCQ022PXKTT2W" localSheetId="10" hidden="1">#REF!</definedName>
    <definedName name="BExS98OB4321YCHLCQ022PXKTT2W" localSheetId="9" hidden="1">#REF!</definedName>
    <definedName name="BExS98OB4321YCHLCQ022PXKTT2W" localSheetId="8" hidden="1">#REF!</definedName>
    <definedName name="BExS98OB4321YCHLCQ022PXKTT2W" localSheetId="7" hidden="1">#REF!</definedName>
    <definedName name="BExS98OB4321YCHLCQ022PXKTT2W" localSheetId="6" hidden="1">#REF!</definedName>
    <definedName name="BExS98OB4321YCHLCQ022PXKTT2W" localSheetId="3" hidden="1">#REF!</definedName>
    <definedName name="BExS98OB4321YCHLCQ022PXKTT2W" localSheetId="1" hidden="1">#REF!</definedName>
    <definedName name="BExS98OB4321YCHLCQ022PXKTT2W" hidden="1">#REF!</definedName>
    <definedName name="BExS9C9N8GFISC6HUERJ0EI06GB2" localSheetId="16" hidden="1">#REF!</definedName>
    <definedName name="BExS9C9N8GFISC6HUERJ0EI06GB2" localSheetId="15" hidden="1">#REF!</definedName>
    <definedName name="BExS9C9N8GFISC6HUERJ0EI06GB2" localSheetId="14" hidden="1">#REF!</definedName>
    <definedName name="BExS9C9N8GFISC6HUERJ0EI06GB2" localSheetId="13" hidden="1">#REF!</definedName>
    <definedName name="BExS9C9N8GFISC6HUERJ0EI06GB2" localSheetId="12" hidden="1">#REF!</definedName>
    <definedName name="BExS9C9N8GFISC6HUERJ0EI06GB2" localSheetId="11" hidden="1">#REF!</definedName>
    <definedName name="BExS9C9N8GFISC6HUERJ0EI06GB2" localSheetId="10" hidden="1">#REF!</definedName>
    <definedName name="BExS9C9N8GFISC6HUERJ0EI06GB2" localSheetId="9" hidden="1">#REF!</definedName>
    <definedName name="BExS9C9N8GFISC6HUERJ0EI06GB2" localSheetId="8" hidden="1">#REF!</definedName>
    <definedName name="BExS9C9N8GFISC6HUERJ0EI06GB2" localSheetId="7" hidden="1">#REF!</definedName>
    <definedName name="BExS9C9N8GFISC6HUERJ0EI06GB2" localSheetId="6" hidden="1">#REF!</definedName>
    <definedName name="BExS9C9N8GFISC6HUERJ0EI06GB2" localSheetId="3" hidden="1">#REF!</definedName>
    <definedName name="BExS9C9N8GFISC6HUERJ0EI06GB2" localSheetId="1" hidden="1">#REF!</definedName>
    <definedName name="BExS9C9N8GFISC6HUERJ0EI06GB2" hidden="1">#REF!</definedName>
    <definedName name="BExS9D6619QNINF06KHZHYUAH0S9" localSheetId="16" hidden="1">#REF!</definedName>
    <definedName name="BExS9D6619QNINF06KHZHYUAH0S9" localSheetId="15" hidden="1">#REF!</definedName>
    <definedName name="BExS9D6619QNINF06KHZHYUAH0S9" localSheetId="14" hidden="1">#REF!</definedName>
    <definedName name="BExS9D6619QNINF06KHZHYUAH0S9" localSheetId="13" hidden="1">#REF!</definedName>
    <definedName name="BExS9D6619QNINF06KHZHYUAH0S9" localSheetId="12" hidden="1">#REF!</definedName>
    <definedName name="BExS9D6619QNINF06KHZHYUAH0S9" localSheetId="11" hidden="1">#REF!</definedName>
    <definedName name="BExS9D6619QNINF06KHZHYUAH0S9" localSheetId="10" hidden="1">#REF!</definedName>
    <definedName name="BExS9D6619QNINF06KHZHYUAH0S9" localSheetId="9" hidden="1">#REF!</definedName>
    <definedName name="BExS9D6619QNINF06KHZHYUAH0S9" localSheetId="8" hidden="1">#REF!</definedName>
    <definedName name="BExS9D6619QNINF06KHZHYUAH0S9" localSheetId="7" hidden="1">#REF!</definedName>
    <definedName name="BExS9D6619QNINF06KHZHYUAH0S9" localSheetId="6" hidden="1">#REF!</definedName>
    <definedName name="BExS9D6619QNINF06KHZHYUAH0S9" localSheetId="3" hidden="1">#REF!</definedName>
    <definedName name="BExS9D6619QNINF06KHZHYUAH0S9" localSheetId="1" hidden="1">#REF!</definedName>
    <definedName name="BExS9D6619QNINF06KHZHYUAH0S9" hidden="1">#REF!</definedName>
    <definedName name="BExS9DX13CACP3J8JDREK30JB1SQ" localSheetId="16" hidden="1">#REF!</definedName>
    <definedName name="BExS9DX13CACP3J8JDREK30JB1SQ" localSheetId="15" hidden="1">#REF!</definedName>
    <definedName name="BExS9DX13CACP3J8JDREK30JB1SQ" localSheetId="14" hidden="1">#REF!</definedName>
    <definedName name="BExS9DX13CACP3J8JDREK30JB1SQ" localSheetId="13" hidden="1">#REF!</definedName>
    <definedName name="BExS9DX13CACP3J8JDREK30JB1SQ" localSheetId="12" hidden="1">#REF!</definedName>
    <definedName name="BExS9DX13CACP3J8JDREK30JB1SQ" localSheetId="11" hidden="1">#REF!</definedName>
    <definedName name="BExS9DX13CACP3J8JDREK30JB1SQ" localSheetId="10" hidden="1">#REF!</definedName>
    <definedName name="BExS9DX13CACP3J8JDREK30JB1SQ" localSheetId="9" hidden="1">#REF!</definedName>
    <definedName name="BExS9DX13CACP3J8JDREK30JB1SQ" localSheetId="8" hidden="1">#REF!</definedName>
    <definedName name="BExS9DX13CACP3J8JDREK30JB1SQ" localSheetId="7" hidden="1">#REF!</definedName>
    <definedName name="BExS9DX13CACP3J8JDREK30JB1SQ" localSheetId="6" hidden="1">#REF!</definedName>
    <definedName name="BExS9DX13CACP3J8JDREK30JB1SQ" localSheetId="3" hidden="1">#REF!</definedName>
    <definedName name="BExS9DX13CACP3J8JDREK30JB1SQ" localSheetId="1" hidden="1">#REF!</definedName>
    <definedName name="BExS9DX13CACP3J8JDREK30JB1SQ" hidden="1">#REF!</definedName>
    <definedName name="BExS9FPRS2KRRCS33SE6WFNF5GYL" localSheetId="16" hidden="1">#REF!</definedName>
    <definedName name="BExS9FPRS2KRRCS33SE6WFNF5GYL" localSheetId="15" hidden="1">#REF!</definedName>
    <definedName name="BExS9FPRS2KRRCS33SE6WFNF5GYL" localSheetId="14" hidden="1">#REF!</definedName>
    <definedName name="BExS9FPRS2KRRCS33SE6WFNF5GYL" localSheetId="13" hidden="1">#REF!</definedName>
    <definedName name="BExS9FPRS2KRRCS33SE6WFNF5GYL" localSheetId="12" hidden="1">#REF!</definedName>
    <definedName name="BExS9FPRS2KRRCS33SE6WFNF5GYL" localSheetId="11" hidden="1">#REF!</definedName>
    <definedName name="BExS9FPRS2KRRCS33SE6WFNF5GYL" localSheetId="10" hidden="1">#REF!</definedName>
    <definedName name="BExS9FPRS2KRRCS33SE6WFNF5GYL" localSheetId="9" hidden="1">#REF!</definedName>
    <definedName name="BExS9FPRS2KRRCS33SE6WFNF5GYL" localSheetId="8" hidden="1">#REF!</definedName>
    <definedName name="BExS9FPRS2KRRCS33SE6WFNF5GYL" localSheetId="7" hidden="1">#REF!</definedName>
    <definedName name="BExS9FPRS2KRRCS33SE6WFNF5GYL" localSheetId="6" hidden="1">#REF!</definedName>
    <definedName name="BExS9FPRS2KRRCS33SE6WFNF5GYL" localSheetId="3" hidden="1">#REF!</definedName>
    <definedName name="BExS9FPRS2KRRCS33SE6WFNF5GYL" localSheetId="1" hidden="1">#REF!</definedName>
    <definedName name="BExS9FPRS2KRRCS33SE6WFNF5GYL" hidden="1">#REF!</definedName>
    <definedName name="BExS9M5VN3VE822UH6TLACVY24CJ" localSheetId="16" hidden="1">#REF!</definedName>
    <definedName name="BExS9M5VN3VE822UH6TLACVY24CJ" localSheetId="15" hidden="1">#REF!</definedName>
    <definedName name="BExS9M5VN3VE822UH6TLACVY24CJ" localSheetId="14" hidden="1">#REF!</definedName>
    <definedName name="BExS9M5VN3VE822UH6TLACVY24CJ" localSheetId="13" hidden="1">#REF!</definedName>
    <definedName name="BExS9M5VN3VE822UH6TLACVY24CJ" localSheetId="12" hidden="1">#REF!</definedName>
    <definedName name="BExS9M5VN3VE822UH6TLACVY24CJ" localSheetId="11" hidden="1">#REF!</definedName>
    <definedName name="BExS9M5VN3VE822UH6TLACVY24CJ" localSheetId="10" hidden="1">#REF!</definedName>
    <definedName name="BExS9M5VN3VE822UH6TLACVY24CJ" localSheetId="9" hidden="1">#REF!</definedName>
    <definedName name="BExS9M5VN3VE822UH6TLACVY24CJ" localSheetId="8" hidden="1">#REF!</definedName>
    <definedName name="BExS9M5VN3VE822UH6TLACVY24CJ" localSheetId="7" hidden="1">#REF!</definedName>
    <definedName name="BExS9M5VN3VE822UH6TLACVY24CJ" localSheetId="6" hidden="1">#REF!</definedName>
    <definedName name="BExS9M5VN3VE822UH6TLACVY24CJ" localSheetId="3" hidden="1">#REF!</definedName>
    <definedName name="BExS9M5VN3VE822UH6TLACVY24CJ" localSheetId="1" hidden="1">#REF!</definedName>
    <definedName name="BExS9M5VN3VE822UH6TLACVY24CJ" hidden="1">#REF!</definedName>
    <definedName name="BExS9WI0A6PSEB8N9GPXF2Z7MWHM" localSheetId="16" hidden="1">#REF!</definedName>
    <definedName name="BExS9WI0A6PSEB8N9GPXF2Z7MWHM" localSheetId="15" hidden="1">#REF!</definedName>
    <definedName name="BExS9WI0A6PSEB8N9GPXF2Z7MWHM" localSheetId="14" hidden="1">#REF!</definedName>
    <definedName name="BExS9WI0A6PSEB8N9GPXF2Z7MWHM" localSheetId="13" hidden="1">#REF!</definedName>
    <definedName name="BExS9WI0A6PSEB8N9GPXF2Z7MWHM" localSheetId="12" hidden="1">#REF!</definedName>
    <definedName name="BExS9WI0A6PSEB8N9GPXF2Z7MWHM" localSheetId="11" hidden="1">#REF!</definedName>
    <definedName name="BExS9WI0A6PSEB8N9GPXF2Z7MWHM" localSheetId="10" hidden="1">#REF!</definedName>
    <definedName name="BExS9WI0A6PSEB8N9GPXF2Z7MWHM" localSheetId="9" hidden="1">#REF!</definedName>
    <definedName name="BExS9WI0A6PSEB8N9GPXF2Z7MWHM" localSheetId="8" hidden="1">#REF!</definedName>
    <definedName name="BExS9WI0A6PSEB8N9GPXF2Z7MWHM" localSheetId="7" hidden="1">#REF!</definedName>
    <definedName name="BExS9WI0A6PSEB8N9GPXF2Z7MWHM" localSheetId="6" hidden="1">#REF!</definedName>
    <definedName name="BExS9WI0A6PSEB8N9GPXF2Z7MWHM" localSheetId="3" hidden="1">#REF!</definedName>
    <definedName name="BExS9WI0A6PSEB8N9GPXF2Z7MWHM" localSheetId="1" hidden="1">#REF!</definedName>
    <definedName name="BExS9WI0A6PSEB8N9GPXF2Z7MWHM" hidden="1">#REF!</definedName>
    <definedName name="BExS9XJPZ07ND34OHX60QD382FV6" localSheetId="16" hidden="1">#REF!</definedName>
    <definedName name="BExS9XJPZ07ND34OHX60QD382FV6" localSheetId="15" hidden="1">#REF!</definedName>
    <definedName name="BExS9XJPZ07ND34OHX60QD382FV6" localSheetId="14" hidden="1">#REF!</definedName>
    <definedName name="BExS9XJPZ07ND34OHX60QD382FV6" localSheetId="13" hidden="1">#REF!</definedName>
    <definedName name="BExS9XJPZ07ND34OHX60QD382FV6" localSheetId="12" hidden="1">#REF!</definedName>
    <definedName name="BExS9XJPZ07ND34OHX60QD382FV6" localSheetId="11" hidden="1">#REF!</definedName>
    <definedName name="BExS9XJPZ07ND34OHX60QD382FV6" localSheetId="10" hidden="1">#REF!</definedName>
    <definedName name="BExS9XJPZ07ND34OHX60QD382FV6" localSheetId="9" hidden="1">#REF!</definedName>
    <definedName name="BExS9XJPZ07ND34OHX60QD382FV6" localSheetId="8" hidden="1">#REF!</definedName>
    <definedName name="BExS9XJPZ07ND34OHX60QD382FV6" localSheetId="7" hidden="1">#REF!</definedName>
    <definedName name="BExS9XJPZ07ND34OHX60QD382FV6" localSheetId="6" hidden="1">#REF!</definedName>
    <definedName name="BExS9XJPZ07ND34OHX60QD382FV6" localSheetId="3" hidden="1">#REF!</definedName>
    <definedName name="BExS9XJPZ07ND34OHX60QD382FV6" localSheetId="1" hidden="1">#REF!</definedName>
    <definedName name="BExS9XJPZ07ND34OHX60QD382FV6" hidden="1">#REF!</definedName>
    <definedName name="BExSA4AJLEEN4R7HU4FRSMYR17TR" localSheetId="16" hidden="1">#REF!</definedName>
    <definedName name="BExSA4AJLEEN4R7HU4FRSMYR17TR" localSheetId="15" hidden="1">#REF!</definedName>
    <definedName name="BExSA4AJLEEN4R7HU4FRSMYR17TR" localSheetId="14" hidden="1">#REF!</definedName>
    <definedName name="BExSA4AJLEEN4R7HU4FRSMYR17TR" localSheetId="13" hidden="1">#REF!</definedName>
    <definedName name="BExSA4AJLEEN4R7HU4FRSMYR17TR" localSheetId="12" hidden="1">#REF!</definedName>
    <definedName name="BExSA4AJLEEN4R7HU4FRSMYR17TR" localSheetId="11" hidden="1">#REF!</definedName>
    <definedName name="BExSA4AJLEEN4R7HU4FRSMYR17TR" localSheetId="10" hidden="1">#REF!</definedName>
    <definedName name="BExSA4AJLEEN4R7HU4FRSMYR17TR" localSheetId="9" hidden="1">#REF!</definedName>
    <definedName name="BExSA4AJLEEN4R7HU4FRSMYR17TR" localSheetId="8" hidden="1">#REF!</definedName>
    <definedName name="BExSA4AJLEEN4R7HU4FRSMYR17TR" localSheetId="7" hidden="1">#REF!</definedName>
    <definedName name="BExSA4AJLEEN4R7HU4FRSMYR17TR" localSheetId="6" hidden="1">#REF!</definedName>
    <definedName name="BExSA4AJLEEN4R7HU4FRSMYR17TR" localSheetId="3" hidden="1">#REF!</definedName>
    <definedName name="BExSA4AJLEEN4R7HU4FRSMYR17TR" localSheetId="1" hidden="1">#REF!</definedName>
    <definedName name="BExSA4AJLEEN4R7HU4FRSMYR17TR" hidden="1">#REF!</definedName>
    <definedName name="BExSA5HP306TN9XJS0TU619DLRR7" localSheetId="16" hidden="1">#REF!</definedName>
    <definedName name="BExSA5HP306TN9XJS0TU619DLRR7" localSheetId="15" hidden="1">#REF!</definedName>
    <definedName name="BExSA5HP306TN9XJS0TU619DLRR7" localSheetId="14" hidden="1">#REF!</definedName>
    <definedName name="BExSA5HP306TN9XJS0TU619DLRR7" localSheetId="13" hidden="1">#REF!</definedName>
    <definedName name="BExSA5HP306TN9XJS0TU619DLRR7" localSheetId="12" hidden="1">#REF!</definedName>
    <definedName name="BExSA5HP306TN9XJS0TU619DLRR7" localSheetId="11" hidden="1">#REF!</definedName>
    <definedName name="BExSA5HP306TN9XJS0TU619DLRR7" localSheetId="10" hidden="1">#REF!</definedName>
    <definedName name="BExSA5HP306TN9XJS0TU619DLRR7" localSheetId="9" hidden="1">#REF!</definedName>
    <definedName name="BExSA5HP306TN9XJS0TU619DLRR7" localSheetId="8" hidden="1">#REF!</definedName>
    <definedName name="BExSA5HP306TN9XJS0TU619DLRR7" localSheetId="7" hidden="1">#REF!</definedName>
    <definedName name="BExSA5HP306TN9XJS0TU619DLRR7" localSheetId="6" hidden="1">#REF!</definedName>
    <definedName name="BExSA5HP306TN9XJS0TU619DLRR7" localSheetId="3" hidden="1">#REF!</definedName>
    <definedName name="BExSA5HP306TN9XJS0TU619DLRR7" localSheetId="1" hidden="1">#REF!</definedName>
    <definedName name="BExSA5HP306TN9XJS0TU619DLRR7" hidden="1">#REF!</definedName>
    <definedName name="BExSAAVWQOOIA6B3JHQVGP08HFEM" localSheetId="16" hidden="1">#REF!</definedName>
    <definedName name="BExSAAVWQOOIA6B3JHQVGP08HFEM" localSheetId="15" hidden="1">#REF!</definedName>
    <definedName name="BExSAAVWQOOIA6B3JHQVGP08HFEM" localSheetId="14" hidden="1">#REF!</definedName>
    <definedName name="BExSAAVWQOOIA6B3JHQVGP08HFEM" localSheetId="13" hidden="1">#REF!</definedName>
    <definedName name="BExSAAVWQOOIA6B3JHQVGP08HFEM" localSheetId="12" hidden="1">#REF!</definedName>
    <definedName name="BExSAAVWQOOIA6B3JHQVGP08HFEM" localSheetId="11" hidden="1">#REF!</definedName>
    <definedName name="BExSAAVWQOOIA6B3JHQVGP08HFEM" localSheetId="10" hidden="1">#REF!</definedName>
    <definedName name="BExSAAVWQOOIA6B3JHQVGP08HFEM" localSheetId="9" hidden="1">#REF!</definedName>
    <definedName name="BExSAAVWQOOIA6B3JHQVGP08HFEM" localSheetId="8" hidden="1">#REF!</definedName>
    <definedName name="BExSAAVWQOOIA6B3JHQVGP08HFEM" localSheetId="7" hidden="1">#REF!</definedName>
    <definedName name="BExSAAVWQOOIA6B3JHQVGP08HFEM" localSheetId="6" hidden="1">#REF!</definedName>
    <definedName name="BExSAAVWQOOIA6B3JHQVGP08HFEM" localSheetId="3" hidden="1">#REF!</definedName>
    <definedName name="BExSAAVWQOOIA6B3JHQVGP08HFEM" localSheetId="1" hidden="1">#REF!</definedName>
    <definedName name="BExSAAVWQOOIA6B3JHQVGP08HFEM" hidden="1">#REF!</definedName>
    <definedName name="BExSAFJ3IICU2M7QPVE4ARYMXZKX" localSheetId="16" hidden="1">#REF!</definedName>
    <definedName name="BExSAFJ3IICU2M7QPVE4ARYMXZKX" localSheetId="15" hidden="1">#REF!</definedName>
    <definedName name="BExSAFJ3IICU2M7QPVE4ARYMXZKX" localSheetId="14" hidden="1">#REF!</definedName>
    <definedName name="BExSAFJ3IICU2M7QPVE4ARYMXZKX" localSheetId="13" hidden="1">#REF!</definedName>
    <definedName name="BExSAFJ3IICU2M7QPVE4ARYMXZKX" localSheetId="12" hidden="1">#REF!</definedName>
    <definedName name="BExSAFJ3IICU2M7QPVE4ARYMXZKX" localSheetId="11" hidden="1">#REF!</definedName>
    <definedName name="BExSAFJ3IICU2M7QPVE4ARYMXZKX" localSheetId="10" hidden="1">#REF!</definedName>
    <definedName name="BExSAFJ3IICU2M7QPVE4ARYMXZKX" localSheetId="9" hidden="1">#REF!</definedName>
    <definedName name="BExSAFJ3IICU2M7QPVE4ARYMXZKX" localSheetId="8" hidden="1">#REF!</definedName>
    <definedName name="BExSAFJ3IICU2M7QPVE4ARYMXZKX" localSheetId="7" hidden="1">#REF!</definedName>
    <definedName name="BExSAFJ3IICU2M7QPVE4ARYMXZKX" localSheetId="6" hidden="1">#REF!</definedName>
    <definedName name="BExSAFJ3IICU2M7QPVE4ARYMXZKX" localSheetId="3" hidden="1">#REF!</definedName>
    <definedName name="BExSAFJ3IICU2M7QPVE4ARYMXZKX" localSheetId="1" hidden="1">#REF!</definedName>
    <definedName name="BExSAFJ3IICU2M7QPVE4ARYMXZKX" hidden="1">#REF!</definedName>
    <definedName name="BExSAH6ID8OHX379UXVNGFO8J6KQ" localSheetId="16" hidden="1">#REF!</definedName>
    <definedName name="BExSAH6ID8OHX379UXVNGFO8J6KQ" localSheetId="15" hidden="1">#REF!</definedName>
    <definedName name="BExSAH6ID8OHX379UXVNGFO8J6KQ" localSheetId="14" hidden="1">#REF!</definedName>
    <definedName name="BExSAH6ID8OHX379UXVNGFO8J6KQ" localSheetId="13" hidden="1">#REF!</definedName>
    <definedName name="BExSAH6ID8OHX379UXVNGFO8J6KQ" localSheetId="12" hidden="1">#REF!</definedName>
    <definedName name="BExSAH6ID8OHX379UXVNGFO8J6KQ" localSheetId="11" hidden="1">#REF!</definedName>
    <definedName name="BExSAH6ID8OHX379UXVNGFO8J6KQ" localSheetId="10" hidden="1">#REF!</definedName>
    <definedName name="BExSAH6ID8OHX379UXVNGFO8J6KQ" localSheetId="9" hidden="1">#REF!</definedName>
    <definedName name="BExSAH6ID8OHX379UXVNGFO8J6KQ" localSheetId="8" hidden="1">#REF!</definedName>
    <definedName name="BExSAH6ID8OHX379UXVNGFO8J6KQ" localSheetId="7" hidden="1">#REF!</definedName>
    <definedName name="BExSAH6ID8OHX379UXVNGFO8J6KQ" localSheetId="6" hidden="1">#REF!</definedName>
    <definedName name="BExSAH6ID8OHX379UXVNGFO8J6KQ" localSheetId="3" hidden="1">#REF!</definedName>
    <definedName name="BExSAH6ID8OHX379UXVNGFO8J6KQ" localSheetId="1" hidden="1">#REF!</definedName>
    <definedName name="BExSAH6ID8OHX379UXVNGFO8J6KQ" hidden="1">#REF!</definedName>
    <definedName name="BExSAQBHIXGQRNIRGCJMBXUPCZQA" localSheetId="16" hidden="1">#REF!</definedName>
    <definedName name="BExSAQBHIXGQRNIRGCJMBXUPCZQA" localSheetId="15" hidden="1">#REF!</definedName>
    <definedName name="BExSAQBHIXGQRNIRGCJMBXUPCZQA" localSheetId="14" hidden="1">#REF!</definedName>
    <definedName name="BExSAQBHIXGQRNIRGCJMBXUPCZQA" localSheetId="13" hidden="1">#REF!</definedName>
    <definedName name="BExSAQBHIXGQRNIRGCJMBXUPCZQA" localSheetId="12" hidden="1">#REF!</definedName>
    <definedName name="BExSAQBHIXGQRNIRGCJMBXUPCZQA" localSheetId="11" hidden="1">#REF!</definedName>
    <definedName name="BExSAQBHIXGQRNIRGCJMBXUPCZQA" localSheetId="10" hidden="1">#REF!</definedName>
    <definedName name="BExSAQBHIXGQRNIRGCJMBXUPCZQA" localSheetId="9" hidden="1">#REF!</definedName>
    <definedName name="BExSAQBHIXGQRNIRGCJMBXUPCZQA" localSheetId="8" hidden="1">#REF!</definedName>
    <definedName name="BExSAQBHIXGQRNIRGCJMBXUPCZQA" localSheetId="7" hidden="1">#REF!</definedName>
    <definedName name="BExSAQBHIXGQRNIRGCJMBXUPCZQA" localSheetId="6" hidden="1">#REF!</definedName>
    <definedName name="BExSAQBHIXGQRNIRGCJMBXUPCZQA" localSheetId="3" hidden="1">#REF!</definedName>
    <definedName name="BExSAQBHIXGQRNIRGCJMBXUPCZQA" localSheetId="1" hidden="1">#REF!</definedName>
    <definedName name="BExSAQBHIXGQRNIRGCJMBXUPCZQA" hidden="1">#REF!</definedName>
    <definedName name="BExSAUTCT4P7JP57NOR9MTX33QJZ" localSheetId="16" hidden="1">#REF!</definedName>
    <definedName name="BExSAUTCT4P7JP57NOR9MTX33QJZ" localSheetId="15" hidden="1">#REF!</definedName>
    <definedName name="BExSAUTCT4P7JP57NOR9MTX33QJZ" localSheetId="14" hidden="1">#REF!</definedName>
    <definedName name="BExSAUTCT4P7JP57NOR9MTX33QJZ" localSheetId="13" hidden="1">#REF!</definedName>
    <definedName name="BExSAUTCT4P7JP57NOR9MTX33QJZ" localSheetId="12" hidden="1">#REF!</definedName>
    <definedName name="BExSAUTCT4P7JP57NOR9MTX33QJZ" localSheetId="11" hidden="1">#REF!</definedName>
    <definedName name="BExSAUTCT4P7JP57NOR9MTX33QJZ" localSheetId="10" hidden="1">#REF!</definedName>
    <definedName name="BExSAUTCT4P7JP57NOR9MTX33QJZ" localSheetId="9" hidden="1">#REF!</definedName>
    <definedName name="BExSAUTCT4P7JP57NOR9MTX33QJZ" localSheetId="8" hidden="1">#REF!</definedName>
    <definedName name="BExSAUTCT4P7JP57NOR9MTX33QJZ" localSheetId="7" hidden="1">#REF!</definedName>
    <definedName name="BExSAUTCT4P7JP57NOR9MTX33QJZ" localSheetId="6" hidden="1">#REF!</definedName>
    <definedName name="BExSAUTCT4P7JP57NOR9MTX33QJZ" localSheetId="3" hidden="1">#REF!</definedName>
    <definedName name="BExSAUTCT4P7JP57NOR9MTX33QJZ" localSheetId="1" hidden="1">#REF!</definedName>
    <definedName name="BExSAUTCT4P7JP57NOR9MTX33QJZ" hidden="1">#REF!</definedName>
    <definedName name="BExSAY9CA9TFXQ9M9FBJRGJO9T9E" localSheetId="16" hidden="1">#REF!</definedName>
    <definedName name="BExSAY9CA9TFXQ9M9FBJRGJO9T9E" localSheetId="15" hidden="1">#REF!</definedName>
    <definedName name="BExSAY9CA9TFXQ9M9FBJRGJO9T9E" localSheetId="14" hidden="1">#REF!</definedName>
    <definedName name="BExSAY9CA9TFXQ9M9FBJRGJO9T9E" localSheetId="13" hidden="1">#REF!</definedName>
    <definedName name="BExSAY9CA9TFXQ9M9FBJRGJO9T9E" localSheetId="12" hidden="1">#REF!</definedName>
    <definedName name="BExSAY9CA9TFXQ9M9FBJRGJO9T9E" localSheetId="11" hidden="1">#REF!</definedName>
    <definedName name="BExSAY9CA9TFXQ9M9FBJRGJO9T9E" localSheetId="10" hidden="1">#REF!</definedName>
    <definedName name="BExSAY9CA9TFXQ9M9FBJRGJO9T9E" localSheetId="9" hidden="1">#REF!</definedName>
    <definedName name="BExSAY9CA9TFXQ9M9FBJRGJO9T9E" localSheetId="8" hidden="1">#REF!</definedName>
    <definedName name="BExSAY9CA9TFXQ9M9FBJRGJO9T9E" localSheetId="7" hidden="1">#REF!</definedName>
    <definedName name="BExSAY9CA9TFXQ9M9FBJRGJO9T9E" localSheetId="6" hidden="1">#REF!</definedName>
    <definedName name="BExSAY9CA9TFXQ9M9FBJRGJO9T9E" localSheetId="3" hidden="1">#REF!</definedName>
    <definedName name="BExSAY9CA9TFXQ9M9FBJRGJO9T9E" localSheetId="1" hidden="1">#REF!</definedName>
    <definedName name="BExSAY9CA9TFXQ9M9FBJRGJO9T9E" hidden="1">#REF!</definedName>
    <definedName name="BExSB4JYKQ3MINI7RAYK5M8BLJDC" localSheetId="16" hidden="1">#REF!</definedName>
    <definedName name="BExSB4JYKQ3MINI7RAYK5M8BLJDC" localSheetId="15" hidden="1">#REF!</definedName>
    <definedName name="BExSB4JYKQ3MINI7RAYK5M8BLJDC" localSheetId="14" hidden="1">#REF!</definedName>
    <definedName name="BExSB4JYKQ3MINI7RAYK5M8BLJDC" localSheetId="13" hidden="1">#REF!</definedName>
    <definedName name="BExSB4JYKQ3MINI7RAYK5M8BLJDC" localSheetId="12" hidden="1">#REF!</definedName>
    <definedName name="BExSB4JYKQ3MINI7RAYK5M8BLJDC" localSheetId="11" hidden="1">#REF!</definedName>
    <definedName name="BExSB4JYKQ3MINI7RAYK5M8BLJDC" localSheetId="10" hidden="1">#REF!</definedName>
    <definedName name="BExSB4JYKQ3MINI7RAYK5M8BLJDC" localSheetId="9" hidden="1">#REF!</definedName>
    <definedName name="BExSB4JYKQ3MINI7RAYK5M8BLJDC" localSheetId="8" hidden="1">#REF!</definedName>
    <definedName name="BExSB4JYKQ3MINI7RAYK5M8BLJDC" localSheetId="7" hidden="1">#REF!</definedName>
    <definedName name="BExSB4JYKQ3MINI7RAYK5M8BLJDC" localSheetId="6" hidden="1">#REF!</definedName>
    <definedName name="BExSB4JYKQ3MINI7RAYK5M8BLJDC" localSheetId="3" hidden="1">#REF!</definedName>
    <definedName name="BExSB4JYKQ3MINI7RAYK5M8BLJDC" localSheetId="1" hidden="1">#REF!</definedName>
    <definedName name="BExSB4JYKQ3MINI7RAYK5M8BLJDC" hidden="1">#REF!</definedName>
    <definedName name="BExSBCY73CG3Q15P5BDLDT994XRL" localSheetId="16" hidden="1">#REF!</definedName>
    <definedName name="BExSBCY73CG3Q15P5BDLDT994XRL" localSheetId="15" hidden="1">#REF!</definedName>
    <definedName name="BExSBCY73CG3Q15P5BDLDT994XRL" localSheetId="14" hidden="1">#REF!</definedName>
    <definedName name="BExSBCY73CG3Q15P5BDLDT994XRL" localSheetId="13" hidden="1">#REF!</definedName>
    <definedName name="BExSBCY73CG3Q15P5BDLDT994XRL" localSheetId="12" hidden="1">#REF!</definedName>
    <definedName name="BExSBCY73CG3Q15P5BDLDT994XRL" localSheetId="11" hidden="1">#REF!</definedName>
    <definedName name="BExSBCY73CG3Q15P5BDLDT994XRL" localSheetId="10" hidden="1">#REF!</definedName>
    <definedName name="BExSBCY73CG3Q15P5BDLDT994XRL" localSheetId="9" hidden="1">#REF!</definedName>
    <definedName name="BExSBCY73CG3Q15P5BDLDT994XRL" localSheetId="8" hidden="1">#REF!</definedName>
    <definedName name="BExSBCY73CG3Q15P5BDLDT994XRL" localSheetId="7" hidden="1">#REF!</definedName>
    <definedName name="BExSBCY73CG3Q15P5BDLDT994XRL" localSheetId="6" hidden="1">#REF!</definedName>
    <definedName name="BExSBCY73CG3Q15P5BDLDT994XRL" localSheetId="3" hidden="1">#REF!</definedName>
    <definedName name="BExSBCY73CG3Q15P5BDLDT994XRL" localSheetId="1" hidden="1">#REF!</definedName>
    <definedName name="BExSBCY73CG3Q15P5BDLDT994XRL" hidden="1">#REF!</definedName>
    <definedName name="BExSBMOS41ZRLWYLOU29V6Y7YORR" localSheetId="16" hidden="1">#REF!</definedName>
    <definedName name="BExSBMOS41ZRLWYLOU29V6Y7YORR" localSheetId="15" hidden="1">#REF!</definedName>
    <definedName name="BExSBMOS41ZRLWYLOU29V6Y7YORR" localSheetId="14" hidden="1">#REF!</definedName>
    <definedName name="BExSBMOS41ZRLWYLOU29V6Y7YORR" localSheetId="13" hidden="1">#REF!</definedName>
    <definedName name="BExSBMOS41ZRLWYLOU29V6Y7YORR" localSheetId="12" hidden="1">#REF!</definedName>
    <definedName name="BExSBMOS41ZRLWYLOU29V6Y7YORR" localSheetId="11" hidden="1">#REF!</definedName>
    <definedName name="BExSBMOS41ZRLWYLOU29V6Y7YORR" localSheetId="10" hidden="1">#REF!</definedName>
    <definedName name="BExSBMOS41ZRLWYLOU29V6Y7YORR" localSheetId="9" hidden="1">#REF!</definedName>
    <definedName name="BExSBMOS41ZRLWYLOU29V6Y7YORR" localSheetId="8" hidden="1">#REF!</definedName>
    <definedName name="BExSBMOS41ZRLWYLOU29V6Y7YORR" localSheetId="7" hidden="1">#REF!</definedName>
    <definedName name="BExSBMOS41ZRLWYLOU29V6Y7YORR" localSheetId="6" hidden="1">#REF!</definedName>
    <definedName name="BExSBMOS41ZRLWYLOU29V6Y7YORR" localSheetId="3" hidden="1">#REF!</definedName>
    <definedName name="BExSBMOS41ZRLWYLOU29V6Y7YORR" localSheetId="1" hidden="1">#REF!</definedName>
    <definedName name="BExSBMOS41ZRLWYLOU29V6Y7YORR" hidden="1">#REF!</definedName>
    <definedName name="BExSBPZG22WAMZYIF7CZ686E8X80" localSheetId="16" hidden="1">#REF!</definedName>
    <definedName name="BExSBPZG22WAMZYIF7CZ686E8X80" localSheetId="15" hidden="1">#REF!</definedName>
    <definedName name="BExSBPZG22WAMZYIF7CZ686E8X80" localSheetId="14" hidden="1">#REF!</definedName>
    <definedName name="BExSBPZG22WAMZYIF7CZ686E8X80" localSheetId="13" hidden="1">#REF!</definedName>
    <definedName name="BExSBPZG22WAMZYIF7CZ686E8X80" localSheetId="12" hidden="1">#REF!</definedName>
    <definedName name="BExSBPZG22WAMZYIF7CZ686E8X80" localSheetId="11" hidden="1">#REF!</definedName>
    <definedName name="BExSBPZG22WAMZYIF7CZ686E8X80" localSheetId="10" hidden="1">#REF!</definedName>
    <definedName name="BExSBPZG22WAMZYIF7CZ686E8X80" localSheetId="9" hidden="1">#REF!</definedName>
    <definedName name="BExSBPZG22WAMZYIF7CZ686E8X80" localSheetId="8" hidden="1">#REF!</definedName>
    <definedName name="BExSBPZG22WAMZYIF7CZ686E8X80" localSheetId="7" hidden="1">#REF!</definedName>
    <definedName name="BExSBPZG22WAMZYIF7CZ686E8X80" localSheetId="6" hidden="1">#REF!</definedName>
    <definedName name="BExSBPZG22WAMZYIF7CZ686E8X80" localSheetId="3" hidden="1">#REF!</definedName>
    <definedName name="BExSBPZG22WAMZYIF7CZ686E8X80" localSheetId="1" hidden="1">#REF!</definedName>
    <definedName name="BExSBPZG22WAMZYIF7CZ686E8X80" hidden="1">#REF!</definedName>
    <definedName name="BExSBRBXXQMBU1TYDW1BXTEVEPRU" localSheetId="16" hidden="1">#REF!</definedName>
    <definedName name="BExSBRBXXQMBU1TYDW1BXTEVEPRU" localSheetId="15" hidden="1">#REF!</definedName>
    <definedName name="BExSBRBXXQMBU1TYDW1BXTEVEPRU" localSheetId="14" hidden="1">#REF!</definedName>
    <definedName name="BExSBRBXXQMBU1TYDW1BXTEVEPRU" localSheetId="13" hidden="1">#REF!</definedName>
    <definedName name="BExSBRBXXQMBU1TYDW1BXTEVEPRU" localSheetId="12" hidden="1">#REF!</definedName>
    <definedName name="BExSBRBXXQMBU1TYDW1BXTEVEPRU" localSheetId="11" hidden="1">#REF!</definedName>
    <definedName name="BExSBRBXXQMBU1TYDW1BXTEVEPRU" localSheetId="10" hidden="1">#REF!</definedName>
    <definedName name="BExSBRBXXQMBU1TYDW1BXTEVEPRU" localSheetId="9" hidden="1">#REF!</definedName>
    <definedName name="BExSBRBXXQMBU1TYDW1BXTEVEPRU" localSheetId="8" hidden="1">#REF!</definedName>
    <definedName name="BExSBRBXXQMBU1TYDW1BXTEVEPRU" localSheetId="7" hidden="1">#REF!</definedName>
    <definedName name="BExSBRBXXQMBU1TYDW1BXTEVEPRU" localSheetId="6" hidden="1">#REF!</definedName>
    <definedName name="BExSBRBXXQMBU1TYDW1BXTEVEPRU" localSheetId="3" hidden="1">#REF!</definedName>
    <definedName name="BExSBRBXXQMBU1TYDW1BXTEVEPRU" localSheetId="1" hidden="1">#REF!</definedName>
    <definedName name="BExSBRBXXQMBU1TYDW1BXTEVEPRU" hidden="1">#REF!</definedName>
    <definedName name="BExSC54998WTZ21DSL0R8UN0Y9JH" localSheetId="16" hidden="1">#REF!</definedName>
    <definedName name="BExSC54998WTZ21DSL0R8UN0Y9JH" localSheetId="15" hidden="1">#REF!</definedName>
    <definedName name="BExSC54998WTZ21DSL0R8UN0Y9JH" localSheetId="14" hidden="1">#REF!</definedName>
    <definedName name="BExSC54998WTZ21DSL0R8UN0Y9JH" localSheetId="13" hidden="1">#REF!</definedName>
    <definedName name="BExSC54998WTZ21DSL0R8UN0Y9JH" localSheetId="12" hidden="1">#REF!</definedName>
    <definedName name="BExSC54998WTZ21DSL0R8UN0Y9JH" localSheetId="11" hidden="1">#REF!</definedName>
    <definedName name="BExSC54998WTZ21DSL0R8UN0Y9JH" localSheetId="10" hidden="1">#REF!</definedName>
    <definedName name="BExSC54998WTZ21DSL0R8UN0Y9JH" localSheetId="9" hidden="1">#REF!</definedName>
    <definedName name="BExSC54998WTZ21DSL0R8UN0Y9JH" localSheetId="8" hidden="1">#REF!</definedName>
    <definedName name="BExSC54998WTZ21DSL0R8UN0Y9JH" localSheetId="7" hidden="1">#REF!</definedName>
    <definedName name="BExSC54998WTZ21DSL0R8UN0Y9JH" localSheetId="6" hidden="1">#REF!</definedName>
    <definedName name="BExSC54998WTZ21DSL0R8UN0Y9JH" localSheetId="3" hidden="1">#REF!</definedName>
    <definedName name="BExSC54998WTZ21DSL0R8UN0Y9JH" localSheetId="1" hidden="1">#REF!</definedName>
    <definedName name="BExSC54998WTZ21DSL0R8UN0Y9JH" hidden="1">#REF!</definedName>
    <definedName name="BExSC60N7WR9PJSNC9B7ORCX9NGY" localSheetId="16" hidden="1">#REF!</definedName>
    <definedName name="BExSC60N7WR9PJSNC9B7ORCX9NGY" localSheetId="15" hidden="1">#REF!</definedName>
    <definedName name="BExSC60N7WR9PJSNC9B7ORCX9NGY" localSheetId="14" hidden="1">#REF!</definedName>
    <definedName name="BExSC60N7WR9PJSNC9B7ORCX9NGY" localSheetId="13" hidden="1">#REF!</definedName>
    <definedName name="BExSC60N7WR9PJSNC9B7ORCX9NGY" localSheetId="12" hidden="1">#REF!</definedName>
    <definedName name="BExSC60N7WR9PJSNC9B7ORCX9NGY" localSheetId="11" hidden="1">#REF!</definedName>
    <definedName name="BExSC60N7WR9PJSNC9B7ORCX9NGY" localSheetId="10" hidden="1">#REF!</definedName>
    <definedName name="BExSC60N7WR9PJSNC9B7ORCX9NGY" localSheetId="9" hidden="1">#REF!</definedName>
    <definedName name="BExSC60N7WR9PJSNC9B7ORCX9NGY" localSheetId="8" hidden="1">#REF!</definedName>
    <definedName name="BExSC60N7WR9PJSNC9B7ORCX9NGY" localSheetId="7" hidden="1">#REF!</definedName>
    <definedName name="BExSC60N7WR9PJSNC9B7ORCX9NGY" localSheetId="6" hidden="1">#REF!</definedName>
    <definedName name="BExSC60N7WR9PJSNC9B7ORCX9NGY" localSheetId="3" hidden="1">#REF!</definedName>
    <definedName name="BExSC60N7WR9PJSNC9B7ORCX9NGY" localSheetId="1" hidden="1">#REF!</definedName>
    <definedName name="BExSC60N7WR9PJSNC9B7ORCX9NGY" hidden="1">#REF!</definedName>
    <definedName name="BExSCE99EZTILTTCE4NJJF96OYYM" localSheetId="16" hidden="1">#REF!</definedName>
    <definedName name="BExSCE99EZTILTTCE4NJJF96OYYM" localSheetId="15" hidden="1">#REF!</definedName>
    <definedName name="BExSCE99EZTILTTCE4NJJF96OYYM" localSheetId="14" hidden="1">#REF!</definedName>
    <definedName name="BExSCE99EZTILTTCE4NJJF96OYYM" localSheetId="13" hidden="1">#REF!</definedName>
    <definedName name="BExSCE99EZTILTTCE4NJJF96OYYM" localSheetId="12" hidden="1">#REF!</definedName>
    <definedName name="BExSCE99EZTILTTCE4NJJF96OYYM" localSheetId="11" hidden="1">#REF!</definedName>
    <definedName name="BExSCE99EZTILTTCE4NJJF96OYYM" localSheetId="10" hidden="1">#REF!</definedName>
    <definedName name="BExSCE99EZTILTTCE4NJJF96OYYM" localSheetId="9" hidden="1">#REF!</definedName>
    <definedName name="BExSCE99EZTILTTCE4NJJF96OYYM" localSheetId="8" hidden="1">#REF!</definedName>
    <definedName name="BExSCE99EZTILTTCE4NJJF96OYYM" localSheetId="7" hidden="1">#REF!</definedName>
    <definedName name="BExSCE99EZTILTTCE4NJJF96OYYM" localSheetId="6" hidden="1">#REF!</definedName>
    <definedName name="BExSCE99EZTILTTCE4NJJF96OYYM" localSheetId="3" hidden="1">#REF!</definedName>
    <definedName name="BExSCE99EZTILTTCE4NJJF96OYYM" localSheetId="1" hidden="1">#REF!</definedName>
    <definedName name="BExSCE99EZTILTTCE4NJJF96OYYM" hidden="1">#REF!</definedName>
    <definedName name="BExSCFWOMYELUEPWVJIRGIQZH5BV" localSheetId="16" hidden="1">#REF!</definedName>
    <definedName name="BExSCFWOMYELUEPWVJIRGIQZH5BV" localSheetId="15" hidden="1">#REF!</definedName>
    <definedName name="BExSCFWOMYELUEPWVJIRGIQZH5BV" localSheetId="14" hidden="1">#REF!</definedName>
    <definedName name="BExSCFWOMYELUEPWVJIRGIQZH5BV" localSheetId="13" hidden="1">#REF!</definedName>
    <definedName name="BExSCFWOMYELUEPWVJIRGIQZH5BV" localSheetId="12" hidden="1">#REF!</definedName>
    <definedName name="BExSCFWOMYELUEPWVJIRGIQZH5BV" localSheetId="11" hidden="1">#REF!</definedName>
    <definedName name="BExSCFWOMYELUEPWVJIRGIQZH5BV" localSheetId="10" hidden="1">#REF!</definedName>
    <definedName name="BExSCFWOMYELUEPWVJIRGIQZH5BV" localSheetId="9" hidden="1">#REF!</definedName>
    <definedName name="BExSCFWOMYELUEPWVJIRGIQZH5BV" localSheetId="8" hidden="1">#REF!</definedName>
    <definedName name="BExSCFWOMYELUEPWVJIRGIQZH5BV" localSheetId="7" hidden="1">#REF!</definedName>
    <definedName name="BExSCFWOMYELUEPWVJIRGIQZH5BV" localSheetId="6" hidden="1">#REF!</definedName>
    <definedName name="BExSCFWOMYELUEPWVJIRGIQZH5BV" localSheetId="3" hidden="1">#REF!</definedName>
    <definedName name="BExSCFWOMYELUEPWVJIRGIQZH5BV" localSheetId="1" hidden="1">#REF!</definedName>
    <definedName name="BExSCFWOMYELUEPWVJIRGIQZH5BV" hidden="1">#REF!</definedName>
    <definedName name="BExSCHUQZ2HFEWS54X67DIS8OSXZ" localSheetId="16" hidden="1">#REF!</definedName>
    <definedName name="BExSCHUQZ2HFEWS54X67DIS8OSXZ" localSheetId="15" hidden="1">#REF!</definedName>
    <definedName name="BExSCHUQZ2HFEWS54X67DIS8OSXZ" localSheetId="14" hidden="1">#REF!</definedName>
    <definedName name="BExSCHUQZ2HFEWS54X67DIS8OSXZ" localSheetId="13" hidden="1">#REF!</definedName>
    <definedName name="BExSCHUQZ2HFEWS54X67DIS8OSXZ" localSheetId="12" hidden="1">#REF!</definedName>
    <definedName name="BExSCHUQZ2HFEWS54X67DIS8OSXZ" localSheetId="11" hidden="1">#REF!</definedName>
    <definedName name="BExSCHUQZ2HFEWS54X67DIS8OSXZ" localSheetId="10" hidden="1">#REF!</definedName>
    <definedName name="BExSCHUQZ2HFEWS54X67DIS8OSXZ" localSheetId="9" hidden="1">#REF!</definedName>
    <definedName name="BExSCHUQZ2HFEWS54X67DIS8OSXZ" localSheetId="8" hidden="1">#REF!</definedName>
    <definedName name="BExSCHUQZ2HFEWS54X67DIS8OSXZ" localSheetId="7" hidden="1">#REF!</definedName>
    <definedName name="BExSCHUQZ2HFEWS54X67DIS8OSXZ" localSheetId="6" hidden="1">#REF!</definedName>
    <definedName name="BExSCHUQZ2HFEWS54X67DIS8OSXZ" localSheetId="3" hidden="1">#REF!</definedName>
    <definedName name="BExSCHUQZ2HFEWS54X67DIS8OSXZ" localSheetId="1" hidden="1">#REF!</definedName>
    <definedName name="BExSCHUQZ2HFEWS54X67DIS8OSXZ" hidden="1">#REF!</definedName>
    <definedName name="BExSCOG41SKKG4GYU76WRWW1CTE6" localSheetId="16" hidden="1">#REF!</definedName>
    <definedName name="BExSCOG41SKKG4GYU76WRWW1CTE6" localSheetId="15" hidden="1">#REF!</definedName>
    <definedName name="BExSCOG41SKKG4GYU76WRWW1CTE6" localSheetId="14" hidden="1">#REF!</definedName>
    <definedName name="BExSCOG41SKKG4GYU76WRWW1CTE6" localSheetId="13" hidden="1">#REF!</definedName>
    <definedName name="BExSCOG41SKKG4GYU76WRWW1CTE6" localSheetId="12" hidden="1">#REF!</definedName>
    <definedName name="BExSCOG41SKKG4GYU76WRWW1CTE6" localSheetId="11" hidden="1">#REF!</definedName>
    <definedName name="BExSCOG41SKKG4GYU76WRWW1CTE6" localSheetId="10" hidden="1">#REF!</definedName>
    <definedName name="BExSCOG41SKKG4GYU76WRWW1CTE6" localSheetId="9" hidden="1">#REF!</definedName>
    <definedName name="BExSCOG41SKKG4GYU76WRWW1CTE6" localSheetId="8" hidden="1">#REF!</definedName>
    <definedName name="BExSCOG41SKKG4GYU76WRWW1CTE6" localSheetId="7" hidden="1">#REF!</definedName>
    <definedName name="BExSCOG41SKKG4GYU76WRWW1CTE6" localSheetId="6" hidden="1">#REF!</definedName>
    <definedName name="BExSCOG41SKKG4GYU76WRWW1CTE6" localSheetId="3" hidden="1">#REF!</definedName>
    <definedName name="BExSCOG41SKKG4GYU76WRWW1CTE6" localSheetId="1" hidden="1">#REF!</definedName>
    <definedName name="BExSCOG41SKKG4GYU76WRWW1CTE6" hidden="1">#REF!</definedName>
    <definedName name="BExSCVC9P86YVFMRKKUVRV29MZXZ" localSheetId="16" hidden="1">#REF!</definedName>
    <definedName name="BExSCVC9P86YVFMRKKUVRV29MZXZ" localSheetId="15" hidden="1">#REF!</definedName>
    <definedName name="BExSCVC9P86YVFMRKKUVRV29MZXZ" localSheetId="14" hidden="1">#REF!</definedName>
    <definedName name="BExSCVC9P86YVFMRKKUVRV29MZXZ" localSheetId="13" hidden="1">#REF!</definedName>
    <definedName name="BExSCVC9P86YVFMRKKUVRV29MZXZ" localSheetId="12" hidden="1">#REF!</definedName>
    <definedName name="BExSCVC9P86YVFMRKKUVRV29MZXZ" localSheetId="11" hidden="1">#REF!</definedName>
    <definedName name="BExSCVC9P86YVFMRKKUVRV29MZXZ" localSheetId="10" hidden="1">#REF!</definedName>
    <definedName name="BExSCVC9P86YVFMRKKUVRV29MZXZ" localSheetId="9" hidden="1">#REF!</definedName>
    <definedName name="BExSCVC9P86YVFMRKKUVRV29MZXZ" localSheetId="8" hidden="1">#REF!</definedName>
    <definedName name="BExSCVC9P86YVFMRKKUVRV29MZXZ" localSheetId="7" hidden="1">#REF!</definedName>
    <definedName name="BExSCVC9P86YVFMRKKUVRV29MZXZ" localSheetId="6" hidden="1">#REF!</definedName>
    <definedName name="BExSCVC9P86YVFMRKKUVRV29MZXZ" localSheetId="3" hidden="1">#REF!</definedName>
    <definedName name="BExSCVC9P86YVFMRKKUVRV29MZXZ" localSheetId="1" hidden="1">#REF!</definedName>
    <definedName name="BExSCVC9P86YVFMRKKUVRV29MZXZ" hidden="1">#REF!</definedName>
    <definedName name="BExSD233CH4MU9ZMGNRF97ZV7KWU" localSheetId="16" hidden="1">#REF!</definedName>
    <definedName name="BExSD233CH4MU9ZMGNRF97ZV7KWU" localSheetId="15" hidden="1">#REF!</definedName>
    <definedName name="BExSD233CH4MU9ZMGNRF97ZV7KWU" localSheetId="14" hidden="1">#REF!</definedName>
    <definedName name="BExSD233CH4MU9ZMGNRF97ZV7KWU" localSheetId="13" hidden="1">#REF!</definedName>
    <definedName name="BExSD233CH4MU9ZMGNRF97ZV7KWU" localSheetId="12" hidden="1">#REF!</definedName>
    <definedName name="BExSD233CH4MU9ZMGNRF97ZV7KWU" localSheetId="11" hidden="1">#REF!</definedName>
    <definedName name="BExSD233CH4MU9ZMGNRF97ZV7KWU" localSheetId="10" hidden="1">#REF!</definedName>
    <definedName name="BExSD233CH4MU9ZMGNRF97ZV7KWU" localSheetId="9" hidden="1">#REF!</definedName>
    <definedName name="BExSD233CH4MU9ZMGNRF97ZV7KWU" localSheetId="8" hidden="1">#REF!</definedName>
    <definedName name="BExSD233CH4MU9ZMGNRF97ZV7KWU" localSheetId="7" hidden="1">#REF!</definedName>
    <definedName name="BExSD233CH4MU9ZMGNRF97ZV7KWU" localSheetId="6" hidden="1">#REF!</definedName>
    <definedName name="BExSD233CH4MU9ZMGNRF97ZV7KWU" localSheetId="3" hidden="1">#REF!</definedName>
    <definedName name="BExSD233CH4MU9ZMGNRF97ZV7KWU" localSheetId="1" hidden="1">#REF!</definedName>
    <definedName name="BExSD233CH4MU9ZMGNRF97ZV7KWU" hidden="1">#REF!</definedName>
    <definedName name="BExSD2U0F3BN6IN9N4R2DTTJG15H" localSheetId="16" hidden="1">#REF!</definedName>
    <definedName name="BExSD2U0F3BN6IN9N4R2DTTJG15H" localSheetId="15" hidden="1">#REF!</definedName>
    <definedName name="BExSD2U0F3BN6IN9N4R2DTTJG15H" localSheetId="14" hidden="1">#REF!</definedName>
    <definedName name="BExSD2U0F3BN6IN9N4R2DTTJG15H" localSheetId="13" hidden="1">#REF!</definedName>
    <definedName name="BExSD2U0F3BN6IN9N4R2DTTJG15H" localSheetId="12" hidden="1">#REF!</definedName>
    <definedName name="BExSD2U0F3BN6IN9N4R2DTTJG15H" localSheetId="11" hidden="1">#REF!</definedName>
    <definedName name="BExSD2U0F3BN6IN9N4R2DTTJG15H" localSheetId="10" hidden="1">#REF!</definedName>
    <definedName name="BExSD2U0F3BN6IN9N4R2DTTJG15H" localSheetId="9" hidden="1">#REF!</definedName>
    <definedName name="BExSD2U0F3BN6IN9N4R2DTTJG15H" localSheetId="8" hidden="1">#REF!</definedName>
    <definedName name="BExSD2U0F3BN6IN9N4R2DTTJG15H" localSheetId="7" hidden="1">#REF!</definedName>
    <definedName name="BExSD2U0F3BN6IN9N4R2DTTJG15H" localSheetId="6" hidden="1">#REF!</definedName>
    <definedName name="BExSD2U0F3BN6IN9N4R2DTTJG15H" localSheetId="3" hidden="1">#REF!</definedName>
    <definedName name="BExSD2U0F3BN6IN9N4R2DTTJG15H" localSheetId="1" hidden="1">#REF!</definedName>
    <definedName name="BExSD2U0F3BN6IN9N4R2DTTJG15H" hidden="1">#REF!</definedName>
    <definedName name="BExSD6A6NY15YSMFH51ST6XJY429" localSheetId="16" hidden="1">#REF!</definedName>
    <definedName name="BExSD6A6NY15YSMFH51ST6XJY429" localSheetId="15" hidden="1">#REF!</definedName>
    <definedName name="BExSD6A6NY15YSMFH51ST6XJY429" localSheetId="14" hidden="1">#REF!</definedName>
    <definedName name="BExSD6A6NY15YSMFH51ST6XJY429" localSheetId="13" hidden="1">#REF!</definedName>
    <definedName name="BExSD6A6NY15YSMFH51ST6XJY429" localSheetId="12" hidden="1">#REF!</definedName>
    <definedName name="BExSD6A6NY15YSMFH51ST6XJY429" localSheetId="11" hidden="1">#REF!</definedName>
    <definedName name="BExSD6A6NY15YSMFH51ST6XJY429" localSheetId="10" hidden="1">#REF!</definedName>
    <definedName name="BExSD6A6NY15YSMFH51ST6XJY429" localSheetId="9" hidden="1">#REF!</definedName>
    <definedName name="BExSD6A6NY15YSMFH51ST6XJY429" localSheetId="8" hidden="1">#REF!</definedName>
    <definedName name="BExSD6A6NY15YSMFH51ST6XJY429" localSheetId="7" hidden="1">#REF!</definedName>
    <definedName name="BExSD6A6NY15YSMFH51ST6XJY429" localSheetId="6" hidden="1">#REF!</definedName>
    <definedName name="BExSD6A6NY15YSMFH51ST6XJY429" localSheetId="3" hidden="1">#REF!</definedName>
    <definedName name="BExSD6A6NY15YSMFH51ST6XJY429" localSheetId="1" hidden="1">#REF!</definedName>
    <definedName name="BExSD6A6NY15YSMFH51ST6XJY429" hidden="1">#REF!</definedName>
    <definedName name="BExSD9VH6PF6RQ135VOEE08YXPAW" localSheetId="16" hidden="1">#REF!</definedName>
    <definedName name="BExSD9VH6PF6RQ135VOEE08YXPAW" localSheetId="15" hidden="1">#REF!</definedName>
    <definedName name="BExSD9VH6PF6RQ135VOEE08YXPAW" localSheetId="14" hidden="1">#REF!</definedName>
    <definedName name="BExSD9VH6PF6RQ135VOEE08YXPAW" localSheetId="13" hidden="1">#REF!</definedName>
    <definedName name="BExSD9VH6PF6RQ135VOEE08YXPAW" localSheetId="12" hidden="1">#REF!</definedName>
    <definedName name="BExSD9VH6PF6RQ135VOEE08YXPAW" localSheetId="11" hidden="1">#REF!</definedName>
    <definedName name="BExSD9VH6PF6RQ135VOEE08YXPAW" localSheetId="10" hidden="1">#REF!</definedName>
    <definedName name="BExSD9VH6PF6RQ135VOEE08YXPAW" localSheetId="9" hidden="1">#REF!</definedName>
    <definedName name="BExSD9VH6PF6RQ135VOEE08YXPAW" localSheetId="8" hidden="1">#REF!</definedName>
    <definedName name="BExSD9VH6PF6RQ135VOEE08YXPAW" localSheetId="7" hidden="1">#REF!</definedName>
    <definedName name="BExSD9VH6PF6RQ135VOEE08YXPAW" localSheetId="6" hidden="1">#REF!</definedName>
    <definedName name="BExSD9VH6PF6RQ135VOEE08YXPAW" localSheetId="3" hidden="1">#REF!</definedName>
    <definedName name="BExSD9VH6PF6RQ135VOEE08YXPAW" localSheetId="1" hidden="1">#REF!</definedName>
    <definedName name="BExSD9VH6PF6RQ135VOEE08YXPAW" hidden="1">#REF!</definedName>
    <definedName name="BExSDI9QWFD49GEZWZ3KOGM27XRB" localSheetId="16" hidden="1">#REF!</definedName>
    <definedName name="BExSDI9QWFD49GEZWZ3KOGM27XRB" localSheetId="15" hidden="1">#REF!</definedName>
    <definedName name="BExSDI9QWFD49GEZWZ3KOGM27XRB" localSheetId="14" hidden="1">#REF!</definedName>
    <definedName name="BExSDI9QWFD49GEZWZ3KOGM27XRB" localSheetId="13" hidden="1">#REF!</definedName>
    <definedName name="BExSDI9QWFD49GEZWZ3KOGM27XRB" localSheetId="12" hidden="1">#REF!</definedName>
    <definedName name="BExSDI9QWFD49GEZWZ3KOGM27XRB" localSheetId="11" hidden="1">#REF!</definedName>
    <definedName name="BExSDI9QWFD49GEZWZ3KOGM27XRB" localSheetId="10" hidden="1">#REF!</definedName>
    <definedName name="BExSDI9QWFD49GEZWZ3KOGM27XRB" localSheetId="9" hidden="1">#REF!</definedName>
    <definedName name="BExSDI9QWFD49GEZWZ3KOGM27XRB" localSheetId="8" hidden="1">#REF!</definedName>
    <definedName name="BExSDI9QWFD49GEZWZ3KOGM27XRB" localSheetId="7" hidden="1">#REF!</definedName>
    <definedName name="BExSDI9QWFD49GEZWZ3KOGM27XRB" localSheetId="6" hidden="1">#REF!</definedName>
    <definedName name="BExSDI9QWFD49GEZWZ3KOGM27XRB" localSheetId="3" hidden="1">#REF!</definedName>
    <definedName name="BExSDI9QWFD49GEZWZ3KOGM27XRB" localSheetId="1" hidden="1">#REF!</definedName>
    <definedName name="BExSDI9QWFD49GEZWZ3KOGM27XRB" hidden="1">#REF!</definedName>
    <definedName name="BExSDP5Y04WWMX2WWRITWOX8R5I9" localSheetId="16" hidden="1">#REF!</definedName>
    <definedName name="BExSDP5Y04WWMX2WWRITWOX8R5I9" localSheetId="15" hidden="1">#REF!</definedName>
    <definedName name="BExSDP5Y04WWMX2WWRITWOX8R5I9" localSheetId="14" hidden="1">#REF!</definedName>
    <definedName name="BExSDP5Y04WWMX2WWRITWOX8R5I9" localSheetId="13" hidden="1">#REF!</definedName>
    <definedName name="BExSDP5Y04WWMX2WWRITWOX8R5I9" localSheetId="12" hidden="1">#REF!</definedName>
    <definedName name="BExSDP5Y04WWMX2WWRITWOX8R5I9" localSheetId="11" hidden="1">#REF!</definedName>
    <definedName name="BExSDP5Y04WWMX2WWRITWOX8R5I9" localSheetId="10" hidden="1">#REF!</definedName>
    <definedName name="BExSDP5Y04WWMX2WWRITWOX8R5I9" localSheetId="9" hidden="1">#REF!</definedName>
    <definedName name="BExSDP5Y04WWMX2WWRITWOX8R5I9" localSheetId="8" hidden="1">#REF!</definedName>
    <definedName name="BExSDP5Y04WWMX2WWRITWOX8R5I9" localSheetId="7" hidden="1">#REF!</definedName>
    <definedName name="BExSDP5Y04WWMX2WWRITWOX8R5I9" localSheetId="6" hidden="1">#REF!</definedName>
    <definedName name="BExSDP5Y04WWMX2WWRITWOX8R5I9" localSheetId="3" hidden="1">#REF!</definedName>
    <definedName name="BExSDP5Y04WWMX2WWRITWOX8R5I9" localSheetId="1" hidden="1">#REF!</definedName>
    <definedName name="BExSDP5Y04WWMX2WWRITWOX8R5I9" hidden="1">#REF!</definedName>
    <definedName name="BExSDSGM203BJTNS9MKCBX453HMD" localSheetId="16" hidden="1">#REF!</definedName>
    <definedName name="BExSDSGM203BJTNS9MKCBX453HMD" localSheetId="15" hidden="1">#REF!</definedName>
    <definedName name="BExSDSGM203BJTNS9MKCBX453HMD" localSheetId="14" hidden="1">#REF!</definedName>
    <definedName name="BExSDSGM203BJTNS9MKCBX453HMD" localSheetId="13" hidden="1">#REF!</definedName>
    <definedName name="BExSDSGM203BJTNS9MKCBX453HMD" localSheetId="12" hidden="1">#REF!</definedName>
    <definedName name="BExSDSGM203BJTNS9MKCBX453HMD" localSheetId="11" hidden="1">#REF!</definedName>
    <definedName name="BExSDSGM203BJTNS9MKCBX453HMD" localSheetId="10" hidden="1">#REF!</definedName>
    <definedName name="BExSDSGM203BJTNS9MKCBX453HMD" localSheetId="9" hidden="1">#REF!</definedName>
    <definedName name="BExSDSGM203BJTNS9MKCBX453HMD" localSheetId="8" hidden="1">#REF!</definedName>
    <definedName name="BExSDSGM203BJTNS9MKCBX453HMD" localSheetId="7" hidden="1">#REF!</definedName>
    <definedName name="BExSDSGM203BJTNS9MKCBX453HMD" localSheetId="6" hidden="1">#REF!</definedName>
    <definedName name="BExSDSGM203BJTNS9MKCBX453HMD" localSheetId="3" hidden="1">#REF!</definedName>
    <definedName name="BExSDSGM203BJTNS9MKCBX453HMD" localSheetId="1" hidden="1">#REF!</definedName>
    <definedName name="BExSDSGM203BJTNS9MKCBX453HMD" hidden="1">#REF!</definedName>
    <definedName name="BExSDT20XUFXTDM37M148AXAP7HN" localSheetId="16" hidden="1">#REF!</definedName>
    <definedName name="BExSDT20XUFXTDM37M148AXAP7HN" localSheetId="15" hidden="1">#REF!</definedName>
    <definedName name="BExSDT20XUFXTDM37M148AXAP7HN" localSheetId="14" hidden="1">#REF!</definedName>
    <definedName name="BExSDT20XUFXTDM37M148AXAP7HN" localSheetId="13" hidden="1">#REF!</definedName>
    <definedName name="BExSDT20XUFXTDM37M148AXAP7HN" localSheetId="12" hidden="1">#REF!</definedName>
    <definedName name="BExSDT20XUFXTDM37M148AXAP7HN" localSheetId="11" hidden="1">#REF!</definedName>
    <definedName name="BExSDT20XUFXTDM37M148AXAP7HN" localSheetId="10" hidden="1">#REF!</definedName>
    <definedName name="BExSDT20XUFXTDM37M148AXAP7HN" localSheetId="9" hidden="1">#REF!</definedName>
    <definedName name="BExSDT20XUFXTDM37M148AXAP7HN" localSheetId="8" hidden="1">#REF!</definedName>
    <definedName name="BExSDT20XUFXTDM37M148AXAP7HN" localSheetId="7" hidden="1">#REF!</definedName>
    <definedName name="BExSDT20XUFXTDM37M148AXAP7HN" localSheetId="6" hidden="1">#REF!</definedName>
    <definedName name="BExSDT20XUFXTDM37M148AXAP7HN" localSheetId="3" hidden="1">#REF!</definedName>
    <definedName name="BExSDT20XUFXTDM37M148AXAP7HN" localSheetId="1" hidden="1">#REF!</definedName>
    <definedName name="BExSDT20XUFXTDM37M148AXAP7HN" hidden="1">#REF!</definedName>
    <definedName name="BExSDYLOWNTKCY92LFEDAV8LO7D3" localSheetId="16" hidden="1">#REF!</definedName>
    <definedName name="BExSDYLOWNTKCY92LFEDAV8LO7D3" localSheetId="15" hidden="1">#REF!</definedName>
    <definedName name="BExSDYLOWNTKCY92LFEDAV8LO7D3" localSheetId="14" hidden="1">#REF!</definedName>
    <definedName name="BExSDYLOWNTKCY92LFEDAV8LO7D3" localSheetId="13" hidden="1">#REF!</definedName>
    <definedName name="BExSDYLOWNTKCY92LFEDAV8LO7D3" localSheetId="12" hidden="1">#REF!</definedName>
    <definedName name="BExSDYLOWNTKCY92LFEDAV8LO7D3" localSheetId="11" hidden="1">#REF!</definedName>
    <definedName name="BExSDYLOWNTKCY92LFEDAV8LO7D3" localSheetId="10" hidden="1">#REF!</definedName>
    <definedName name="BExSDYLOWNTKCY92LFEDAV8LO7D3" localSheetId="9" hidden="1">#REF!</definedName>
    <definedName name="BExSDYLOWNTKCY92LFEDAV8LO7D3" localSheetId="8" hidden="1">#REF!</definedName>
    <definedName name="BExSDYLOWNTKCY92LFEDAV8LO7D3" localSheetId="7" hidden="1">#REF!</definedName>
    <definedName name="BExSDYLOWNTKCY92LFEDAV8LO7D3" localSheetId="6" hidden="1">#REF!</definedName>
    <definedName name="BExSDYLOWNTKCY92LFEDAV8LO7D3" localSheetId="3" hidden="1">#REF!</definedName>
    <definedName name="BExSDYLOWNTKCY92LFEDAV8LO7D3" localSheetId="1" hidden="1">#REF!</definedName>
    <definedName name="BExSDYLOWNTKCY92LFEDAV8LO7D3" hidden="1">#REF!</definedName>
    <definedName name="BExSE277VXZ807WBUB6A1UGQ1SF9" localSheetId="16" hidden="1">#REF!</definedName>
    <definedName name="BExSE277VXZ807WBUB6A1UGQ1SF9" localSheetId="15" hidden="1">#REF!</definedName>
    <definedName name="BExSE277VXZ807WBUB6A1UGQ1SF9" localSheetId="14" hidden="1">#REF!</definedName>
    <definedName name="BExSE277VXZ807WBUB6A1UGQ1SF9" localSheetId="13" hidden="1">#REF!</definedName>
    <definedName name="BExSE277VXZ807WBUB6A1UGQ1SF9" localSheetId="12" hidden="1">#REF!</definedName>
    <definedName name="BExSE277VXZ807WBUB6A1UGQ1SF9" localSheetId="11" hidden="1">#REF!</definedName>
    <definedName name="BExSE277VXZ807WBUB6A1UGQ1SF9" localSheetId="10" hidden="1">#REF!</definedName>
    <definedName name="BExSE277VXZ807WBUB6A1UGQ1SF9" localSheetId="9" hidden="1">#REF!</definedName>
    <definedName name="BExSE277VXZ807WBUB6A1UGQ1SF9" localSheetId="8" hidden="1">#REF!</definedName>
    <definedName name="BExSE277VXZ807WBUB6A1UGQ1SF9" localSheetId="7" hidden="1">#REF!</definedName>
    <definedName name="BExSE277VXZ807WBUB6A1UGQ1SF9" localSheetId="6" hidden="1">#REF!</definedName>
    <definedName name="BExSE277VXZ807WBUB6A1UGQ1SF9" localSheetId="3" hidden="1">#REF!</definedName>
    <definedName name="BExSE277VXZ807WBUB6A1UGQ1SF9" localSheetId="1" hidden="1">#REF!</definedName>
    <definedName name="BExSE277VXZ807WBUB6A1UGQ1SF9" hidden="1">#REF!</definedName>
    <definedName name="BExSE3EDSP4UL6G0I3DZ5SBHMUBU" localSheetId="16" hidden="1">#REF!</definedName>
    <definedName name="BExSE3EDSP4UL6G0I3DZ5SBHMUBU" localSheetId="15" hidden="1">#REF!</definedName>
    <definedName name="BExSE3EDSP4UL6G0I3DZ5SBHMUBU" localSheetId="14" hidden="1">#REF!</definedName>
    <definedName name="BExSE3EDSP4UL6G0I3DZ5SBHMUBU" localSheetId="13" hidden="1">#REF!</definedName>
    <definedName name="BExSE3EDSP4UL6G0I3DZ5SBHMUBU" localSheetId="12" hidden="1">#REF!</definedName>
    <definedName name="BExSE3EDSP4UL6G0I3DZ5SBHMUBU" localSheetId="11" hidden="1">#REF!</definedName>
    <definedName name="BExSE3EDSP4UL6G0I3DZ5SBHMUBU" localSheetId="10" hidden="1">#REF!</definedName>
    <definedName name="BExSE3EDSP4UL6G0I3DZ5SBHMUBU" localSheetId="9" hidden="1">#REF!</definedName>
    <definedName name="BExSE3EDSP4UL6G0I3DZ5SBHMUBU" localSheetId="8" hidden="1">#REF!</definedName>
    <definedName name="BExSE3EDSP4UL6G0I3DZ5SBHMUBU" localSheetId="7" hidden="1">#REF!</definedName>
    <definedName name="BExSE3EDSP4UL6G0I3DZ5SBHMUBU" localSheetId="6" hidden="1">#REF!</definedName>
    <definedName name="BExSE3EDSP4UL6G0I3DZ5SBHMUBU" localSheetId="3" hidden="1">#REF!</definedName>
    <definedName name="BExSE3EDSP4UL6G0I3DZ5SBHMUBU" localSheetId="1" hidden="1">#REF!</definedName>
    <definedName name="BExSE3EDSP4UL6G0I3DZ5SBHMUBU" hidden="1">#REF!</definedName>
    <definedName name="BExSEEHK1VLWD7JBV9SVVVIKQZ3I" localSheetId="16" hidden="1">#REF!</definedName>
    <definedName name="BExSEEHK1VLWD7JBV9SVVVIKQZ3I" localSheetId="15" hidden="1">#REF!</definedName>
    <definedName name="BExSEEHK1VLWD7JBV9SVVVIKQZ3I" localSheetId="14" hidden="1">#REF!</definedName>
    <definedName name="BExSEEHK1VLWD7JBV9SVVVIKQZ3I" localSheetId="13" hidden="1">#REF!</definedName>
    <definedName name="BExSEEHK1VLWD7JBV9SVVVIKQZ3I" localSheetId="12" hidden="1">#REF!</definedName>
    <definedName name="BExSEEHK1VLWD7JBV9SVVVIKQZ3I" localSheetId="11" hidden="1">#REF!</definedName>
    <definedName name="BExSEEHK1VLWD7JBV9SVVVIKQZ3I" localSheetId="10" hidden="1">#REF!</definedName>
    <definedName name="BExSEEHK1VLWD7JBV9SVVVIKQZ3I" localSheetId="9" hidden="1">#REF!</definedName>
    <definedName name="BExSEEHK1VLWD7JBV9SVVVIKQZ3I" localSheetId="8" hidden="1">#REF!</definedName>
    <definedName name="BExSEEHK1VLWD7JBV9SVVVIKQZ3I" localSheetId="7" hidden="1">#REF!</definedName>
    <definedName name="BExSEEHK1VLWD7JBV9SVVVIKQZ3I" localSheetId="6" hidden="1">#REF!</definedName>
    <definedName name="BExSEEHK1VLWD7JBV9SVVVIKQZ3I" localSheetId="3" hidden="1">#REF!</definedName>
    <definedName name="BExSEEHK1VLWD7JBV9SVVVIKQZ3I" localSheetId="1" hidden="1">#REF!</definedName>
    <definedName name="BExSEEHK1VLWD7JBV9SVVVIKQZ3I" hidden="1">#REF!</definedName>
    <definedName name="BExSEITYG8XAMWJ1C8VKU1MB4TEO" localSheetId="16" hidden="1">#REF!</definedName>
    <definedName name="BExSEITYG8XAMWJ1C8VKU1MB4TEO" localSheetId="15" hidden="1">#REF!</definedName>
    <definedName name="BExSEITYG8XAMWJ1C8VKU1MB4TEO" localSheetId="14" hidden="1">#REF!</definedName>
    <definedName name="BExSEITYG8XAMWJ1C8VKU1MB4TEO" localSheetId="13" hidden="1">#REF!</definedName>
    <definedName name="BExSEITYG8XAMWJ1C8VKU1MB4TEO" localSheetId="12" hidden="1">#REF!</definedName>
    <definedName name="BExSEITYG8XAMWJ1C8VKU1MB4TEO" localSheetId="11" hidden="1">#REF!</definedName>
    <definedName name="BExSEITYG8XAMWJ1C8VKU1MB4TEO" localSheetId="10" hidden="1">#REF!</definedName>
    <definedName name="BExSEITYG8XAMWJ1C8VKU1MB4TEO" localSheetId="9" hidden="1">#REF!</definedName>
    <definedName name="BExSEITYG8XAMWJ1C8VKU1MB4TEO" localSheetId="8" hidden="1">#REF!</definedName>
    <definedName name="BExSEITYG8XAMWJ1C8VKU1MB4TEO" localSheetId="7" hidden="1">#REF!</definedName>
    <definedName name="BExSEITYG8XAMWJ1C8VKU1MB4TEO" localSheetId="6" hidden="1">#REF!</definedName>
    <definedName name="BExSEITYG8XAMWJ1C8VKU1MB4TEO" localSheetId="3" hidden="1">#REF!</definedName>
    <definedName name="BExSEITYG8XAMWJ1C8VKU1MB4TEO" localSheetId="1" hidden="1">#REF!</definedName>
    <definedName name="BExSEITYG8XAMWJ1C8VKU1MB4TEO" hidden="1">#REF!</definedName>
    <definedName name="BExSEJKZLX37P3V33TRTFJ30BFRK" localSheetId="16" hidden="1">#REF!</definedName>
    <definedName name="BExSEJKZLX37P3V33TRTFJ30BFRK" localSheetId="15" hidden="1">#REF!</definedName>
    <definedName name="BExSEJKZLX37P3V33TRTFJ30BFRK" localSheetId="14" hidden="1">#REF!</definedName>
    <definedName name="BExSEJKZLX37P3V33TRTFJ30BFRK" localSheetId="13" hidden="1">#REF!</definedName>
    <definedName name="BExSEJKZLX37P3V33TRTFJ30BFRK" localSheetId="12" hidden="1">#REF!</definedName>
    <definedName name="BExSEJKZLX37P3V33TRTFJ30BFRK" localSheetId="11" hidden="1">#REF!</definedName>
    <definedName name="BExSEJKZLX37P3V33TRTFJ30BFRK" localSheetId="10" hidden="1">#REF!</definedName>
    <definedName name="BExSEJKZLX37P3V33TRTFJ30BFRK" localSheetId="9" hidden="1">#REF!</definedName>
    <definedName name="BExSEJKZLX37P3V33TRTFJ30BFRK" localSheetId="8" hidden="1">#REF!</definedName>
    <definedName name="BExSEJKZLX37P3V33TRTFJ30BFRK" localSheetId="7" hidden="1">#REF!</definedName>
    <definedName name="BExSEJKZLX37P3V33TRTFJ30BFRK" localSheetId="6" hidden="1">#REF!</definedName>
    <definedName name="BExSEJKZLX37P3V33TRTFJ30BFRK" localSheetId="3" hidden="1">#REF!</definedName>
    <definedName name="BExSEJKZLX37P3V33TRTFJ30BFRK" localSheetId="1" hidden="1">#REF!</definedName>
    <definedName name="BExSEJKZLX37P3V33TRTFJ30BFRK" hidden="1">#REF!</definedName>
    <definedName name="BExSEKXG1AW54E28IG5EODEM0JJV" localSheetId="16" hidden="1">#REF!</definedName>
    <definedName name="BExSEKXG1AW54E28IG5EODEM0JJV" localSheetId="15" hidden="1">#REF!</definedName>
    <definedName name="BExSEKXG1AW54E28IG5EODEM0JJV" localSheetId="14" hidden="1">#REF!</definedName>
    <definedName name="BExSEKXG1AW54E28IG5EODEM0JJV" localSheetId="13" hidden="1">#REF!</definedName>
    <definedName name="BExSEKXG1AW54E28IG5EODEM0JJV" localSheetId="12" hidden="1">#REF!</definedName>
    <definedName name="BExSEKXG1AW54E28IG5EODEM0JJV" localSheetId="11" hidden="1">#REF!</definedName>
    <definedName name="BExSEKXG1AW54E28IG5EODEM0JJV" localSheetId="10" hidden="1">#REF!</definedName>
    <definedName name="BExSEKXG1AW54E28IG5EODEM0JJV" localSheetId="9" hidden="1">#REF!</definedName>
    <definedName name="BExSEKXG1AW54E28IG5EODEM0JJV" localSheetId="8" hidden="1">#REF!</definedName>
    <definedName name="BExSEKXG1AW54E28IG5EODEM0JJV" localSheetId="7" hidden="1">#REF!</definedName>
    <definedName name="BExSEKXG1AW54E28IG5EODEM0JJV" localSheetId="6" hidden="1">#REF!</definedName>
    <definedName name="BExSEKXG1AW54E28IG5EODEM0JJV" localSheetId="3" hidden="1">#REF!</definedName>
    <definedName name="BExSEKXG1AW54E28IG5EODEM0JJV" localSheetId="1" hidden="1">#REF!</definedName>
    <definedName name="BExSEKXG1AW54E28IG5EODEM0JJV" hidden="1">#REF!</definedName>
    <definedName name="BExSEO84KVM8R2IV5MFH0XI3IZSN" localSheetId="16" hidden="1">#REF!</definedName>
    <definedName name="BExSEO84KVM8R2IV5MFH0XI3IZSN" localSheetId="15" hidden="1">#REF!</definedName>
    <definedName name="BExSEO84KVM8R2IV5MFH0XI3IZSN" localSheetId="14" hidden="1">#REF!</definedName>
    <definedName name="BExSEO84KVM8R2IV5MFH0XI3IZSN" localSheetId="13" hidden="1">#REF!</definedName>
    <definedName name="BExSEO84KVM8R2IV5MFH0XI3IZSN" localSheetId="12" hidden="1">#REF!</definedName>
    <definedName name="BExSEO84KVM8R2IV5MFH0XI3IZSN" localSheetId="11" hidden="1">#REF!</definedName>
    <definedName name="BExSEO84KVM8R2IV5MFH0XI3IZSN" localSheetId="10" hidden="1">#REF!</definedName>
    <definedName name="BExSEO84KVM8R2IV5MFH0XI3IZSN" localSheetId="9" hidden="1">#REF!</definedName>
    <definedName name="BExSEO84KVM8R2IV5MFH0XI3IZSN" localSheetId="8" hidden="1">#REF!</definedName>
    <definedName name="BExSEO84KVM8R2IV5MFH0XI3IZSN" localSheetId="7" hidden="1">#REF!</definedName>
    <definedName name="BExSEO84KVM8R2IV5MFH0XI3IZSN" localSheetId="6" hidden="1">#REF!</definedName>
    <definedName name="BExSEO84KVM8R2IV5MFH0XI3IZSN" localSheetId="3" hidden="1">#REF!</definedName>
    <definedName name="BExSEO84KVM8R2IV5MFH0XI3IZSN" localSheetId="1" hidden="1">#REF!</definedName>
    <definedName name="BExSEO84KVM8R2IV5MFH0XI3IZSN" hidden="1">#REF!</definedName>
    <definedName name="BExSEP9UVOAI6TMXKNK587PQ3328" localSheetId="16" hidden="1">#REF!</definedName>
    <definedName name="BExSEP9UVOAI6TMXKNK587PQ3328" localSheetId="15" hidden="1">#REF!</definedName>
    <definedName name="BExSEP9UVOAI6TMXKNK587PQ3328" localSheetId="14" hidden="1">#REF!</definedName>
    <definedName name="BExSEP9UVOAI6TMXKNK587PQ3328" localSheetId="13" hidden="1">#REF!</definedName>
    <definedName name="BExSEP9UVOAI6TMXKNK587PQ3328" localSheetId="12" hidden="1">#REF!</definedName>
    <definedName name="BExSEP9UVOAI6TMXKNK587PQ3328" localSheetId="11" hidden="1">#REF!</definedName>
    <definedName name="BExSEP9UVOAI6TMXKNK587PQ3328" localSheetId="10" hidden="1">#REF!</definedName>
    <definedName name="BExSEP9UVOAI6TMXKNK587PQ3328" localSheetId="9" hidden="1">#REF!</definedName>
    <definedName name="BExSEP9UVOAI6TMXKNK587PQ3328" localSheetId="8" hidden="1">#REF!</definedName>
    <definedName name="BExSEP9UVOAI6TMXKNK587PQ3328" localSheetId="7" hidden="1">#REF!</definedName>
    <definedName name="BExSEP9UVOAI6TMXKNK587PQ3328" localSheetId="6" hidden="1">#REF!</definedName>
    <definedName name="BExSEP9UVOAI6TMXKNK587PQ3328" localSheetId="3" hidden="1">#REF!</definedName>
    <definedName name="BExSEP9UVOAI6TMXKNK587PQ3328" localSheetId="1" hidden="1">#REF!</definedName>
    <definedName name="BExSEP9UVOAI6TMXKNK587PQ3328" hidden="1">#REF!</definedName>
    <definedName name="BExSERIU9MUGR4NPZAUJCVXUZ74I" localSheetId="16" hidden="1">#REF!</definedName>
    <definedName name="BExSERIU9MUGR4NPZAUJCVXUZ74I" localSheetId="15" hidden="1">#REF!</definedName>
    <definedName name="BExSERIU9MUGR4NPZAUJCVXUZ74I" localSheetId="14" hidden="1">#REF!</definedName>
    <definedName name="BExSERIU9MUGR4NPZAUJCVXUZ74I" localSheetId="13" hidden="1">#REF!</definedName>
    <definedName name="BExSERIU9MUGR4NPZAUJCVXUZ74I" localSheetId="12" hidden="1">#REF!</definedName>
    <definedName name="BExSERIU9MUGR4NPZAUJCVXUZ74I" localSheetId="11" hidden="1">#REF!</definedName>
    <definedName name="BExSERIU9MUGR4NPZAUJCVXUZ74I" localSheetId="10" hidden="1">#REF!</definedName>
    <definedName name="BExSERIU9MUGR4NPZAUJCVXUZ74I" localSheetId="9" hidden="1">#REF!</definedName>
    <definedName name="BExSERIU9MUGR4NPZAUJCVXUZ74I" localSheetId="8" hidden="1">#REF!</definedName>
    <definedName name="BExSERIU9MUGR4NPZAUJCVXUZ74I" localSheetId="7" hidden="1">#REF!</definedName>
    <definedName name="BExSERIU9MUGR4NPZAUJCVXUZ74I" localSheetId="6" hidden="1">#REF!</definedName>
    <definedName name="BExSERIU9MUGR4NPZAUJCVXUZ74I" localSheetId="3" hidden="1">#REF!</definedName>
    <definedName name="BExSERIU9MUGR4NPZAUJCVXUZ74I" localSheetId="1" hidden="1">#REF!</definedName>
    <definedName name="BExSERIU9MUGR4NPZAUJCVXUZ74I" hidden="1">#REF!</definedName>
    <definedName name="BExSF07QFLZCO4P6K6QF05XG7PH1" localSheetId="16" hidden="1">#REF!</definedName>
    <definedName name="BExSF07QFLZCO4P6K6QF05XG7PH1" localSheetId="15" hidden="1">#REF!</definedName>
    <definedName name="BExSF07QFLZCO4P6K6QF05XG7PH1" localSheetId="14" hidden="1">#REF!</definedName>
    <definedName name="BExSF07QFLZCO4P6K6QF05XG7PH1" localSheetId="13" hidden="1">#REF!</definedName>
    <definedName name="BExSF07QFLZCO4P6K6QF05XG7PH1" localSheetId="12" hidden="1">#REF!</definedName>
    <definedName name="BExSF07QFLZCO4P6K6QF05XG7PH1" localSheetId="11" hidden="1">#REF!</definedName>
    <definedName name="BExSF07QFLZCO4P6K6QF05XG7PH1" localSheetId="10" hidden="1">#REF!</definedName>
    <definedName name="BExSF07QFLZCO4P6K6QF05XG7PH1" localSheetId="9" hidden="1">#REF!</definedName>
    <definedName name="BExSF07QFLZCO4P6K6QF05XG7PH1" localSheetId="8" hidden="1">#REF!</definedName>
    <definedName name="BExSF07QFLZCO4P6K6QF05XG7PH1" localSheetId="7" hidden="1">#REF!</definedName>
    <definedName name="BExSF07QFLZCO4P6K6QF05XG7PH1" localSheetId="6" hidden="1">#REF!</definedName>
    <definedName name="BExSF07QFLZCO4P6K6QF05XG7PH1" localSheetId="3" hidden="1">#REF!</definedName>
    <definedName name="BExSF07QFLZCO4P6K6QF05XG7PH1" localSheetId="1" hidden="1">#REF!</definedName>
    <definedName name="BExSF07QFLZCO4P6K6QF05XG7PH1" hidden="1">#REF!</definedName>
    <definedName name="BExSFJ8ZAGQ63A4MVMZRQWLVRGQ5" localSheetId="16" hidden="1">#REF!</definedName>
    <definedName name="BExSFJ8ZAGQ63A4MVMZRQWLVRGQ5" localSheetId="15" hidden="1">#REF!</definedName>
    <definedName name="BExSFJ8ZAGQ63A4MVMZRQWLVRGQ5" localSheetId="14" hidden="1">#REF!</definedName>
    <definedName name="BExSFJ8ZAGQ63A4MVMZRQWLVRGQ5" localSheetId="13" hidden="1">#REF!</definedName>
    <definedName name="BExSFJ8ZAGQ63A4MVMZRQWLVRGQ5" localSheetId="12" hidden="1">#REF!</definedName>
    <definedName name="BExSFJ8ZAGQ63A4MVMZRQWLVRGQ5" localSheetId="11" hidden="1">#REF!</definedName>
    <definedName name="BExSFJ8ZAGQ63A4MVMZRQWLVRGQ5" localSheetId="10" hidden="1">#REF!</definedName>
    <definedName name="BExSFJ8ZAGQ63A4MVMZRQWLVRGQ5" localSheetId="9" hidden="1">#REF!</definedName>
    <definedName name="BExSFJ8ZAGQ63A4MVMZRQWLVRGQ5" localSheetId="8" hidden="1">#REF!</definedName>
    <definedName name="BExSFJ8ZAGQ63A4MVMZRQWLVRGQ5" localSheetId="7" hidden="1">#REF!</definedName>
    <definedName name="BExSFJ8ZAGQ63A4MVMZRQWLVRGQ5" localSheetId="6" hidden="1">#REF!</definedName>
    <definedName name="BExSFJ8ZAGQ63A4MVMZRQWLVRGQ5" localSheetId="3" hidden="1">#REF!</definedName>
    <definedName name="BExSFJ8ZAGQ63A4MVMZRQWLVRGQ5" localSheetId="1" hidden="1">#REF!</definedName>
    <definedName name="BExSFJ8ZAGQ63A4MVMZRQWLVRGQ5" hidden="1">#REF!</definedName>
    <definedName name="BExSFKQRST2S9KXWWLCXYLKSF4G1" localSheetId="16" hidden="1">#REF!</definedName>
    <definedName name="BExSFKQRST2S9KXWWLCXYLKSF4G1" localSheetId="15" hidden="1">#REF!</definedName>
    <definedName name="BExSFKQRST2S9KXWWLCXYLKSF4G1" localSheetId="14" hidden="1">#REF!</definedName>
    <definedName name="BExSFKQRST2S9KXWWLCXYLKSF4G1" localSheetId="13" hidden="1">#REF!</definedName>
    <definedName name="BExSFKQRST2S9KXWWLCXYLKSF4G1" localSheetId="12" hidden="1">#REF!</definedName>
    <definedName name="BExSFKQRST2S9KXWWLCXYLKSF4G1" localSheetId="11" hidden="1">#REF!</definedName>
    <definedName name="BExSFKQRST2S9KXWWLCXYLKSF4G1" localSheetId="10" hidden="1">#REF!</definedName>
    <definedName name="BExSFKQRST2S9KXWWLCXYLKSF4G1" localSheetId="9" hidden="1">#REF!</definedName>
    <definedName name="BExSFKQRST2S9KXWWLCXYLKSF4G1" localSheetId="8" hidden="1">#REF!</definedName>
    <definedName name="BExSFKQRST2S9KXWWLCXYLKSF4G1" localSheetId="7" hidden="1">#REF!</definedName>
    <definedName name="BExSFKQRST2S9KXWWLCXYLKSF4G1" localSheetId="6" hidden="1">#REF!</definedName>
    <definedName name="BExSFKQRST2S9KXWWLCXYLKSF4G1" localSheetId="3" hidden="1">#REF!</definedName>
    <definedName name="BExSFKQRST2S9KXWWLCXYLKSF4G1" localSheetId="1" hidden="1">#REF!</definedName>
    <definedName name="BExSFKQRST2S9KXWWLCXYLKSF4G1" hidden="1">#REF!</definedName>
    <definedName name="BExSFOHO6VZ5Y463KL3XYTZBVE3P" localSheetId="16" hidden="1">#REF!</definedName>
    <definedName name="BExSFOHO6VZ5Y463KL3XYTZBVE3P" localSheetId="15" hidden="1">#REF!</definedName>
    <definedName name="BExSFOHO6VZ5Y463KL3XYTZBVE3P" localSheetId="14" hidden="1">#REF!</definedName>
    <definedName name="BExSFOHO6VZ5Y463KL3XYTZBVE3P" localSheetId="13" hidden="1">#REF!</definedName>
    <definedName name="BExSFOHO6VZ5Y463KL3XYTZBVE3P" localSheetId="12" hidden="1">#REF!</definedName>
    <definedName name="BExSFOHO6VZ5Y463KL3XYTZBVE3P" localSheetId="11" hidden="1">#REF!</definedName>
    <definedName name="BExSFOHO6VZ5Y463KL3XYTZBVE3P" localSheetId="10" hidden="1">#REF!</definedName>
    <definedName name="BExSFOHO6VZ5Y463KL3XYTZBVE3P" localSheetId="9" hidden="1">#REF!</definedName>
    <definedName name="BExSFOHO6VZ5Y463KL3XYTZBVE3P" localSheetId="8" hidden="1">#REF!</definedName>
    <definedName name="BExSFOHO6VZ5Y463KL3XYTZBVE3P" localSheetId="7" hidden="1">#REF!</definedName>
    <definedName name="BExSFOHO6VZ5Y463KL3XYTZBVE3P" localSheetId="6" hidden="1">#REF!</definedName>
    <definedName name="BExSFOHO6VZ5Y463KL3XYTZBVE3P" localSheetId="3" hidden="1">#REF!</definedName>
    <definedName name="BExSFOHO6VZ5Y463KL3XYTZBVE3P" localSheetId="1" hidden="1">#REF!</definedName>
    <definedName name="BExSFOHO6VZ5Y463KL3XYTZBVE3P" hidden="1">#REF!</definedName>
    <definedName name="BExSFY2ZJOYUEYBX21QZ7AMN2WK1" localSheetId="16" hidden="1">#REF!</definedName>
    <definedName name="BExSFY2ZJOYUEYBX21QZ7AMN2WK1" localSheetId="15" hidden="1">#REF!</definedName>
    <definedName name="BExSFY2ZJOYUEYBX21QZ7AMN2WK1" localSheetId="14" hidden="1">#REF!</definedName>
    <definedName name="BExSFY2ZJOYUEYBX21QZ7AMN2WK1" localSheetId="13" hidden="1">#REF!</definedName>
    <definedName name="BExSFY2ZJOYUEYBX21QZ7AMN2WK1" localSheetId="12" hidden="1">#REF!</definedName>
    <definedName name="BExSFY2ZJOYUEYBX21QZ7AMN2WK1" localSheetId="11" hidden="1">#REF!</definedName>
    <definedName name="BExSFY2ZJOYUEYBX21QZ7AMN2WK1" localSheetId="10" hidden="1">#REF!</definedName>
    <definedName name="BExSFY2ZJOYUEYBX21QZ7AMN2WK1" localSheetId="9" hidden="1">#REF!</definedName>
    <definedName name="BExSFY2ZJOYUEYBX21QZ7AMN2WK1" localSheetId="8" hidden="1">#REF!</definedName>
    <definedName name="BExSFY2ZJOYUEYBX21QZ7AMN2WK1" localSheetId="7" hidden="1">#REF!</definedName>
    <definedName name="BExSFY2ZJOYUEYBX21QZ7AMN2WK1" localSheetId="6" hidden="1">#REF!</definedName>
    <definedName name="BExSFY2ZJOYUEYBX21QZ7AMN2WK1" localSheetId="3" hidden="1">#REF!</definedName>
    <definedName name="BExSFY2ZJOYUEYBX21QZ7AMN2WK1" localSheetId="1" hidden="1">#REF!</definedName>
    <definedName name="BExSFY2ZJOYUEYBX21QZ7AMN2WK1" hidden="1">#REF!</definedName>
    <definedName name="BExSFYDRRTAZVPXRWUF5PDQ97WFF" localSheetId="16" hidden="1">#REF!</definedName>
    <definedName name="BExSFYDRRTAZVPXRWUF5PDQ97WFF" localSheetId="15" hidden="1">#REF!</definedName>
    <definedName name="BExSFYDRRTAZVPXRWUF5PDQ97WFF" localSheetId="14" hidden="1">#REF!</definedName>
    <definedName name="BExSFYDRRTAZVPXRWUF5PDQ97WFF" localSheetId="13" hidden="1">#REF!</definedName>
    <definedName name="BExSFYDRRTAZVPXRWUF5PDQ97WFF" localSheetId="12" hidden="1">#REF!</definedName>
    <definedName name="BExSFYDRRTAZVPXRWUF5PDQ97WFF" localSheetId="11" hidden="1">#REF!</definedName>
    <definedName name="BExSFYDRRTAZVPXRWUF5PDQ97WFF" localSheetId="10" hidden="1">#REF!</definedName>
    <definedName name="BExSFYDRRTAZVPXRWUF5PDQ97WFF" localSheetId="9" hidden="1">#REF!</definedName>
    <definedName name="BExSFYDRRTAZVPXRWUF5PDQ97WFF" localSheetId="8" hidden="1">#REF!</definedName>
    <definedName name="BExSFYDRRTAZVPXRWUF5PDQ97WFF" localSheetId="7" hidden="1">#REF!</definedName>
    <definedName name="BExSFYDRRTAZVPXRWUF5PDQ97WFF" localSheetId="6" hidden="1">#REF!</definedName>
    <definedName name="BExSFYDRRTAZVPXRWUF5PDQ97WFF" localSheetId="3" hidden="1">#REF!</definedName>
    <definedName name="BExSFYDRRTAZVPXRWUF5PDQ97WFF" localSheetId="1" hidden="1">#REF!</definedName>
    <definedName name="BExSFYDRRTAZVPXRWUF5PDQ97WFF" hidden="1">#REF!</definedName>
    <definedName name="BExSFZVPFTXA3F0IJ2NGH1GXX9R7" localSheetId="16" hidden="1">#REF!</definedName>
    <definedName name="BExSFZVPFTXA3F0IJ2NGH1GXX9R7" localSheetId="15" hidden="1">#REF!</definedName>
    <definedName name="BExSFZVPFTXA3F0IJ2NGH1GXX9R7" localSheetId="14" hidden="1">#REF!</definedName>
    <definedName name="BExSFZVPFTXA3F0IJ2NGH1GXX9R7" localSheetId="13" hidden="1">#REF!</definedName>
    <definedName name="BExSFZVPFTXA3F0IJ2NGH1GXX9R7" localSheetId="12" hidden="1">#REF!</definedName>
    <definedName name="BExSFZVPFTXA3F0IJ2NGH1GXX9R7" localSheetId="11" hidden="1">#REF!</definedName>
    <definedName name="BExSFZVPFTXA3F0IJ2NGH1GXX9R7" localSheetId="10" hidden="1">#REF!</definedName>
    <definedName name="BExSFZVPFTXA3F0IJ2NGH1GXX9R7" localSheetId="9" hidden="1">#REF!</definedName>
    <definedName name="BExSFZVPFTXA3F0IJ2NGH1GXX9R7" localSheetId="8" hidden="1">#REF!</definedName>
    <definedName name="BExSFZVPFTXA3F0IJ2NGH1GXX9R7" localSheetId="7" hidden="1">#REF!</definedName>
    <definedName name="BExSFZVPFTXA3F0IJ2NGH1GXX9R7" localSheetId="6" hidden="1">#REF!</definedName>
    <definedName name="BExSFZVPFTXA3F0IJ2NGH1GXX9R7" localSheetId="3" hidden="1">#REF!</definedName>
    <definedName name="BExSFZVPFTXA3F0IJ2NGH1GXX9R7" localSheetId="1" hidden="1">#REF!</definedName>
    <definedName name="BExSFZVPFTXA3F0IJ2NGH1GXX9R7" hidden="1">#REF!</definedName>
    <definedName name="BExSG2Q34XRC1K28H4XG6PQM3FTW" localSheetId="16" hidden="1">#REF!</definedName>
    <definedName name="BExSG2Q34XRC1K28H4XG6PQM3FTW" localSheetId="15" hidden="1">#REF!</definedName>
    <definedName name="BExSG2Q34XRC1K28H4XG6PQM3FTW" localSheetId="14" hidden="1">#REF!</definedName>
    <definedName name="BExSG2Q34XRC1K28H4XG6PQM3FTW" localSheetId="13" hidden="1">#REF!</definedName>
    <definedName name="BExSG2Q34XRC1K28H4XG6PQM3FTW" localSheetId="12" hidden="1">#REF!</definedName>
    <definedName name="BExSG2Q34XRC1K28H4XG6PQM3FTW" localSheetId="11" hidden="1">#REF!</definedName>
    <definedName name="BExSG2Q34XRC1K28H4XG6PQM3FTW" localSheetId="10" hidden="1">#REF!</definedName>
    <definedName name="BExSG2Q34XRC1K28H4XG6PQM3FTW" localSheetId="9" hidden="1">#REF!</definedName>
    <definedName name="BExSG2Q34XRC1K28H4XG6PQM3FTW" localSheetId="8" hidden="1">#REF!</definedName>
    <definedName name="BExSG2Q34XRC1K28H4XG6PQM3FTW" localSheetId="7" hidden="1">#REF!</definedName>
    <definedName name="BExSG2Q34XRC1K28H4XG6PQM3FTW" localSheetId="6" hidden="1">#REF!</definedName>
    <definedName name="BExSG2Q34XRC1K28H4XG6PQM3FTW" localSheetId="3" hidden="1">#REF!</definedName>
    <definedName name="BExSG2Q34XRC1K28H4XG6PQM3FTW" localSheetId="1" hidden="1">#REF!</definedName>
    <definedName name="BExSG2Q34XRC1K28H4XG6PQM3FTW" hidden="1">#REF!</definedName>
    <definedName name="BExSG90Q4ZUU2IPGDYOM169NJV9S" localSheetId="16" hidden="1">#REF!</definedName>
    <definedName name="BExSG90Q4ZUU2IPGDYOM169NJV9S" localSheetId="15" hidden="1">#REF!</definedName>
    <definedName name="BExSG90Q4ZUU2IPGDYOM169NJV9S" localSheetId="14" hidden="1">#REF!</definedName>
    <definedName name="BExSG90Q4ZUU2IPGDYOM169NJV9S" localSheetId="13" hidden="1">#REF!</definedName>
    <definedName name="BExSG90Q4ZUU2IPGDYOM169NJV9S" localSheetId="12" hidden="1">#REF!</definedName>
    <definedName name="BExSG90Q4ZUU2IPGDYOM169NJV9S" localSheetId="11" hidden="1">#REF!</definedName>
    <definedName name="BExSG90Q4ZUU2IPGDYOM169NJV9S" localSheetId="10" hidden="1">#REF!</definedName>
    <definedName name="BExSG90Q4ZUU2IPGDYOM169NJV9S" localSheetId="9" hidden="1">#REF!</definedName>
    <definedName name="BExSG90Q4ZUU2IPGDYOM169NJV9S" localSheetId="8" hidden="1">#REF!</definedName>
    <definedName name="BExSG90Q4ZUU2IPGDYOM169NJV9S" localSheetId="7" hidden="1">#REF!</definedName>
    <definedName name="BExSG90Q4ZUU2IPGDYOM169NJV9S" localSheetId="6" hidden="1">#REF!</definedName>
    <definedName name="BExSG90Q4ZUU2IPGDYOM169NJV9S" localSheetId="3" hidden="1">#REF!</definedName>
    <definedName name="BExSG90Q4ZUU2IPGDYOM169NJV9S" localSheetId="1" hidden="1">#REF!</definedName>
    <definedName name="BExSG90Q4ZUU2IPGDYOM169NJV9S" hidden="1">#REF!</definedName>
    <definedName name="BExSG9X3DU845PNXYJGGLBQY2UHG" localSheetId="16" hidden="1">#REF!</definedName>
    <definedName name="BExSG9X3DU845PNXYJGGLBQY2UHG" localSheetId="15" hidden="1">#REF!</definedName>
    <definedName name="BExSG9X3DU845PNXYJGGLBQY2UHG" localSheetId="14" hidden="1">#REF!</definedName>
    <definedName name="BExSG9X3DU845PNXYJGGLBQY2UHG" localSheetId="13" hidden="1">#REF!</definedName>
    <definedName name="BExSG9X3DU845PNXYJGGLBQY2UHG" localSheetId="12" hidden="1">#REF!</definedName>
    <definedName name="BExSG9X3DU845PNXYJGGLBQY2UHG" localSheetId="11" hidden="1">#REF!</definedName>
    <definedName name="BExSG9X3DU845PNXYJGGLBQY2UHG" localSheetId="10" hidden="1">#REF!</definedName>
    <definedName name="BExSG9X3DU845PNXYJGGLBQY2UHG" localSheetId="9" hidden="1">#REF!</definedName>
    <definedName name="BExSG9X3DU845PNXYJGGLBQY2UHG" localSheetId="8" hidden="1">#REF!</definedName>
    <definedName name="BExSG9X3DU845PNXYJGGLBQY2UHG" localSheetId="7" hidden="1">#REF!</definedName>
    <definedName name="BExSG9X3DU845PNXYJGGLBQY2UHG" localSheetId="6" hidden="1">#REF!</definedName>
    <definedName name="BExSG9X3DU845PNXYJGGLBQY2UHG" localSheetId="3" hidden="1">#REF!</definedName>
    <definedName name="BExSG9X3DU845PNXYJGGLBQY2UHG" localSheetId="1" hidden="1">#REF!</definedName>
    <definedName name="BExSG9X3DU845PNXYJGGLBQY2UHG" hidden="1">#REF!</definedName>
    <definedName name="BExSGE45J27MDUUNXW7Z8Q33UAON" localSheetId="16" hidden="1">#REF!</definedName>
    <definedName name="BExSGE45J27MDUUNXW7Z8Q33UAON" localSheetId="15" hidden="1">#REF!</definedName>
    <definedName name="BExSGE45J27MDUUNXW7Z8Q33UAON" localSheetId="14" hidden="1">#REF!</definedName>
    <definedName name="BExSGE45J27MDUUNXW7Z8Q33UAON" localSheetId="13" hidden="1">#REF!</definedName>
    <definedName name="BExSGE45J27MDUUNXW7Z8Q33UAON" localSheetId="12" hidden="1">#REF!</definedName>
    <definedName name="BExSGE45J27MDUUNXW7Z8Q33UAON" localSheetId="11" hidden="1">#REF!</definedName>
    <definedName name="BExSGE45J27MDUUNXW7Z8Q33UAON" localSheetId="10" hidden="1">#REF!</definedName>
    <definedName name="BExSGE45J27MDUUNXW7Z8Q33UAON" localSheetId="9" hidden="1">#REF!</definedName>
    <definedName name="BExSGE45J27MDUUNXW7Z8Q33UAON" localSheetId="8" hidden="1">#REF!</definedName>
    <definedName name="BExSGE45J27MDUUNXW7Z8Q33UAON" localSheetId="7" hidden="1">#REF!</definedName>
    <definedName name="BExSGE45J27MDUUNXW7Z8Q33UAON" localSheetId="6" hidden="1">#REF!</definedName>
    <definedName name="BExSGE45J27MDUUNXW7Z8Q33UAON" localSheetId="3" hidden="1">#REF!</definedName>
    <definedName name="BExSGE45J27MDUUNXW7Z8Q33UAON" localSheetId="1" hidden="1">#REF!</definedName>
    <definedName name="BExSGE45J27MDUUNXW7Z8Q33UAON" hidden="1">#REF!</definedName>
    <definedName name="BExSGE9LY91Q0URHB4YAMX0UAMYI" localSheetId="16" hidden="1">#REF!</definedName>
    <definedName name="BExSGE9LY91Q0URHB4YAMX0UAMYI" localSheetId="15" hidden="1">#REF!</definedName>
    <definedName name="BExSGE9LY91Q0URHB4YAMX0UAMYI" localSheetId="14" hidden="1">#REF!</definedName>
    <definedName name="BExSGE9LY91Q0URHB4YAMX0UAMYI" localSheetId="13" hidden="1">#REF!</definedName>
    <definedName name="BExSGE9LY91Q0URHB4YAMX0UAMYI" localSheetId="12" hidden="1">#REF!</definedName>
    <definedName name="BExSGE9LY91Q0URHB4YAMX0UAMYI" localSheetId="11" hidden="1">#REF!</definedName>
    <definedName name="BExSGE9LY91Q0URHB4YAMX0UAMYI" localSheetId="10" hidden="1">#REF!</definedName>
    <definedName name="BExSGE9LY91Q0URHB4YAMX0UAMYI" localSheetId="9" hidden="1">#REF!</definedName>
    <definedName name="BExSGE9LY91Q0URHB4YAMX0UAMYI" localSheetId="8" hidden="1">#REF!</definedName>
    <definedName name="BExSGE9LY91Q0URHB4YAMX0UAMYI" localSheetId="7" hidden="1">#REF!</definedName>
    <definedName name="BExSGE9LY91Q0URHB4YAMX0UAMYI" localSheetId="6" hidden="1">#REF!</definedName>
    <definedName name="BExSGE9LY91Q0URHB4YAMX0UAMYI" localSheetId="3" hidden="1">#REF!</definedName>
    <definedName name="BExSGE9LY91Q0URHB4YAMX0UAMYI" localSheetId="1" hidden="1">#REF!</definedName>
    <definedName name="BExSGE9LY91Q0URHB4YAMX0UAMYI" hidden="1">#REF!</definedName>
    <definedName name="BExSGLB2URTLBCKBB4Y885W925F2" localSheetId="16" hidden="1">#REF!</definedName>
    <definedName name="BExSGLB2URTLBCKBB4Y885W925F2" localSheetId="15" hidden="1">#REF!</definedName>
    <definedName name="BExSGLB2URTLBCKBB4Y885W925F2" localSheetId="14" hidden="1">#REF!</definedName>
    <definedName name="BExSGLB2URTLBCKBB4Y885W925F2" localSheetId="13" hidden="1">#REF!</definedName>
    <definedName name="BExSGLB2URTLBCKBB4Y885W925F2" localSheetId="12" hidden="1">#REF!</definedName>
    <definedName name="BExSGLB2URTLBCKBB4Y885W925F2" localSheetId="11" hidden="1">#REF!</definedName>
    <definedName name="BExSGLB2URTLBCKBB4Y885W925F2" localSheetId="10" hidden="1">#REF!</definedName>
    <definedName name="BExSGLB2URTLBCKBB4Y885W925F2" localSheetId="9" hidden="1">#REF!</definedName>
    <definedName name="BExSGLB2URTLBCKBB4Y885W925F2" localSheetId="8" hidden="1">#REF!</definedName>
    <definedName name="BExSGLB2URTLBCKBB4Y885W925F2" localSheetId="7" hidden="1">#REF!</definedName>
    <definedName name="BExSGLB2URTLBCKBB4Y885W925F2" localSheetId="6" hidden="1">#REF!</definedName>
    <definedName name="BExSGLB2URTLBCKBB4Y885W925F2" localSheetId="3" hidden="1">#REF!</definedName>
    <definedName name="BExSGLB2URTLBCKBB4Y885W925F2" localSheetId="1" hidden="1">#REF!</definedName>
    <definedName name="BExSGLB2URTLBCKBB4Y885W925F2" hidden="1">#REF!</definedName>
    <definedName name="BExSGNEL2G0PC04ATVS20W5179EK" localSheetId="16" hidden="1">#REF!</definedName>
    <definedName name="BExSGNEL2G0PC04ATVS20W5179EK" localSheetId="15" hidden="1">#REF!</definedName>
    <definedName name="BExSGNEL2G0PC04ATVS20W5179EK" localSheetId="14" hidden="1">#REF!</definedName>
    <definedName name="BExSGNEL2G0PC04ATVS20W5179EK" localSheetId="13" hidden="1">#REF!</definedName>
    <definedName name="BExSGNEL2G0PC04ATVS20W5179EK" localSheetId="12" hidden="1">#REF!</definedName>
    <definedName name="BExSGNEL2G0PC04ATVS20W5179EK" localSheetId="11" hidden="1">#REF!</definedName>
    <definedName name="BExSGNEL2G0PC04ATVS20W5179EK" localSheetId="10" hidden="1">#REF!</definedName>
    <definedName name="BExSGNEL2G0PC04ATVS20W5179EK" localSheetId="9" hidden="1">#REF!</definedName>
    <definedName name="BExSGNEL2G0PC04ATVS20W5179EK" localSheetId="8" hidden="1">#REF!</definedName>
    <definedName name="BExSGNEL2G0PC04ATVS20W5179EK" localSheetId="7" hidden="1">#REF!</definedName>
    <definedName name="BExSGNEL2G0PC04ATVS20W5179EK" localSheetId="6" hidden="1">#REF!</definedName>
    <definedName name="BExSGNEL2G0PC04ATVS20W5179EK" localSheetId="3" hidden="1">#REF!</definedName>
    <definedName name="BExSGNEL2G0PC04ATVS20W5179EK" localSheetId="1" hidden="1">#REF!</definedName>
    <definedName name="BExSGNEL2G0PC04ATVS20W5179EK" hidden="1">#REF!</definedName>
    <definedName name="BExSGOAYG73SFWOPAQV80P710GID" localSheetId="16" hidden="1">#REF!</definedName>
    <definedName name="BExSGOAYG73SFWOPAQV80P710GID" localSheetId="15" hidden="1">#REF!</definedName>
    <definedName name="BExSGOAYG73SFWOPAQV80P710GID" localSheetId="14" hidden="1">#REF!</definedName>
    <definedName name="BExSGOAYG73SFWOPAQV80P710GID" localSheetId="13" hidden="1">#REF!</definedName>
    <definedName name="BExSGOAYG73SFWOPAQV80P710GID" localSheetId="12" hidden="1">#REF!</definedName>
    <definedName name="BExSGOAYG73SFWOPAQV80P710GID" localSheetId="11" hidden="1">#REF!</definedName>
    <definedName name="BExSGOAYG73SFWOPAQV80P710GID" localSheetId="10" hidden="1">#REF!</definedName>
    <definedName name="BExSGOAYG73SFWOPAQV80P710GID" localSheetId="9" hidden="1">#REF!</definedName>
    <definedName name="BExSGOAYG73SFWOPAQV80P710GID" localSheetId="8" hidden="1">#REF!</definedName>
    <definedName name="BExSGOAYG73SFWOPAQV80P710GID" localSheetId="7" hidden="1">#REF!</definedName>
    <definedName name="BExSGOAYG73SFWOPAQV80P710GID" localSheetId="6" hidden="1">#REF!</definedName>
    <definedName name="BExSGOAYG73SFWOPAQV80P710GID" localSheetId="3" hidden="1">#REF!</definedName>
    <definedName name="BExSGOAYG73SFWOPAQV80P710GID" localSheetId="1" hidden="1">#REF!</definedName>
    <definedName name="BExSGOAYG73SFWOPAQV80P710GID" hidden="1">#REF!</definedName>
    <definedName name="BExSGOWJHRW7FWKLO2EHUOOGHNAF" localSheetId="16" hidden="1">#REF!</definedName>
    <definedName name="BExSGOWJHRW7FWKLO2EHUOOGHNAF" localSheetId="15" hidden="1">#REF!</definedName>
    <definedName name="BExSGOWJHRW7FWKLO2EHUOOGHNAF" localSheetId="14" hidden="1">#REF!</definedName>
    <definedName name="BExSGOWJHRW7FWKLO2EHUOOGHNAF" localSheetId="13" hidden="1">#REF!</definedName>
    <definedName name="BExSGOWJHRW7FWKLO2EHUOOGHNAF" localSheetId="12" hidden="1">#REF!</definedName>
    <definedName name="BExSGOWJHRW7FWKLO2EHUOOGHNAF" localSheetId="11" hidden="1">#REF!</definedName>
    <definedName name="BExSGOWJHRW7FWKLO2EHUOOGHNAF" localSheetId="10" hidden="1">#REF!</definedName>
    <definedName name="BExSGOWJHRW7FWKLO2EHUOOGHNAF" localSheetId="9" hidden="1">#REF!</definedName>
    <definedName name="BExSGOWJHRW7FWKLO2EHUOOGHNAF" localSheetId="8" hidden="1">#REF!</definedName>
    <definedName name="BExSGOWJHRW7FWKLO2EHUOOGHNAF" localSheetId="7" hidden="1">#REF!</definedName>
    <definedName name="BExSGOWJHRW7FWKLO2EHUOOGHNAF" localSheetId="6" hidden="1">#REF!</definedName>
    <definedName name="BExSGOWJHRW7FWKLO2EHUOOGHNAF" localSheetId="3" hidden="1">#REF!</definedName>
    <definedName name="BExSGOWJHRW7FWKLO2EHUOOGHNAF" localSheetId="1" hidden="1">#REF!</definedName>
    <definedName name="BExSGOWJHRW7FWKLO2EHUOOGHNAF" hidden="1">#REF!</definedName>
    <definedName name="BExSGOWJTAP41ZV5Q23H7MI9C76W" localSheetId="16" hidden="1">#REF!</definedName>
    <definedName name="BExSGOWJTAP41ZV5Q23H7MI9C76W" localSheetId="15" hidden="1">#REF!</definedName>
    <definedName name="BExSGOWJTAP41ZV5Q23H7MI9C76W" localSheetId="14" hidden="1">#REF!</definedName>
    <definedName name="BExSGOWJTAP41ZV5Q23H7MI9C76W" localSheetId="13" hidden="1">#REF!</definedName>
    <definedName name="BExSGOWJTAP41ZV5Q23H7MI9C76W" localSheetId="12" hidden="1">#REF!</definedName>
    <definedName name="BExSGOWJTAP41ZV5Q23H7MI9C76W" localSheetId="11" hidden="1">#REF!</definedName>
    <definedName name="BExSGOWJTAP41ZV5Q23H7MI9C76W" localSheetId="10" hidden="1">#REF!</definedName>
    <definedName name="BExSGOWJTAP41ZV5Q23H7MI9C76W" localSheetId="9" hidden="1">#REF!</definedName>
    <definedName name="BExSGOWJTAP41ZV5Q23H7MI9C76W" localSheetId="8" hidden="1">#REF!</definedName>
    <definedName name="BExSGOWJTAP41ZV5Q23H7MI9C76W" localSheetId="7" hidden="1">#REF!</definedName>
    <definedName name="BExSGOWJTAP41ZV5Q23H7MI9C76W" localSheetId="6" hidden="1">#REF!</definedName>
    <definedName name="BExSGOWJTAP41ZV5Q23H7MI9C76W" localSheetId="3" hidden="1">#REF!</definedName>
    <definedName name="BExSGOWJTAP41ZV5Q23H7MI9C76W" localSheetId="1" hidden="1">#REF!</definedName>
    <definedName name="BExSGOWJTAP41ZV5Q23H7MI9C76W" hidden="1">#REF!</definedName>
    <definedName name="BExSGR5JQVX2HQ0PKCGZNSSUM1RV" localSheetId="16" hidden="1">#REF!</definedName>
    <definedName name="BExSGR5JQVX2HQ0PKCGZNSSUM1RV" localSheetId="15" hidden="1">#REF!</definedName>
    <definedName name="BExSGR5JQVX2HQ0PKCGZNSSUM1RV" localSheetId="14" hidden="1">#REF!</definedName>
    <definedName name="BExSGR5JQVX2HQ0PKCGZNSSUM1RV" localSheetId="13" hidden="1">#REF!</definedName>
    <definedName name="BExSGR5JQVX2HQ0PKCGZNSSUM1RV" localSheetId="12" hidden="1">#REF!</definedName>
    <definedName name="BExSGR5JQVX2HQ0PKCGZNSSUM1RV" localSheetId="11" hidden="1">#REF!</definedName>
    <definedName name="BExSGR5JQVX2HQ0PKCGZNSSUM1RV" localSheetId="10" hidden="1">#REF!</definedName>
    <definedName name="BExSGR5JQVX2HQ0PKCGZNSSUM1RV" localSheetId="9" hidden="1">#REF!</definedName>
    <definedName name="BExSGR5JQVX2HQ0PKCGZNSSUM1RV" localSheetId="8" hidden="1">#REF!</definedName>
    <definedName name="BExSGR5JQVX2HQ0PKCGZNSSUM1RV" localSheetId="7" hidden="1">#REF!</definedName>
    <definedName name="BExSGR5JQVX2HQ0PKCGZNSSUM1RV" localSheetId="6" hidden="1">#REF!</definedName>
    <definedName name="BExSGR5JQVX2HQ0PKCGZNSSUM1RV" localSheetId="3" hidden="1">#REF!</definedName>
    <definedName name="BExSGR5JQVX2HQ0PKCGZNSSUM1RV" localSheetId="1" hidden="1">#REF!</definedName>
    <definedName name="BExSGR5JQVX2HQ0PKCGZNSSUM1RV" hidden="1">#REF!</definedName>
    <definedName name="BExSGT3MKX7YVLVP6YLL6KVO8UGV" localSheetId="16" hidden="1">#REF!</definedName>
    <definedName name="BExSGT3MKX7YVLVP6YLL6KVO8UGV" localSheetId="15" hidden="1">#REF!</definedName>
    <definedName name="BExSGT3MKX7YVLVP6YLL6KVO8UGV" localSheetId="14" hidden="1">#REF!</definedName>
    <definedName name="BExSGT3MKX7YVLVP6YLL6KVO8UGV" localSheetId="13" hidden="1">#REF!</definedName>
    <definedName name="BExSGT3MKX7YVLVP6YLL6KVO8UGV" localSheetId="12" hidden="1">#REF!</definedName>
    <definedName name="BExSGT3MKX7YVLVP6YLL6KVO8UGV" localSheetId="11" hidden="1">#REF!</definedName>
    <definedName name="BExSGT3MKX7YVLVP6YLL6KVO8UGV" localSheetId="10" hidden="1">#REF!</definedName>
    <definedName name="BExSGT3MKX7YVLVP6YLL6KVO8UGV" localSheetId="9" hidden="1">#REF!</definedName>
    <definedName name="BExSGT3MKX7YVLVP6YLL6KVO8UGV" localSheetId="8" hidden="1">#REF!</definedName>
    <definedName name="BExSGT3MKX7YVLVP6YLL6KVO8UGV" localSheetId="7" hidden="1">#REF!</definedName>
    <definedName name="BExSGT3MKX7YVLVP6YLL6KVO8UGV" localSheetId="6" hidden="1">#REF!</definedName>
    <definedName name="BExSGT3MKX7YVLVP6YLL6KVO8UGV" localSheetId="3" hidden="1">#REF!</definedName>
    <definedName name="BExSGT3MKX7YVLVP6YLL6KVO8UGV" localSheetId="1" hidden="1">#REF!</definedName>
    <definedName name="BExSGT3MKX7YVLVP6YLL6KVO8UGV" hidden="1">#REF!</definedName>
    <definedName name="BExSGVHX69GJZHD99DKE4RZ042B1" localSheetId="16" hidden="1">#REF!</definedName>
    <definedName name="BExSGVHX69GJZHD99DKE4RZ042B1" localSheetId="15" hidden="1">#REF!</definedName>
    <definedName name="BExSGVHX69GJZHD99DKE4RZ042B1" localSheetId="14" hidden="1">#REF!</definedName>
    <definedName name="BExSGVHX69GJZHD99DKE4RZ042B1" localSheetId="13" hidden="1">#REF!</definedName>
    <definedName name="BExSGVHX69GJZHD99DKE4RZ042B1" localSheetId="12" hidden="1">#REF!</definedName>
    <definedName name="BExSGVHX69GJZHD99DKE4RZ042B1" localSheetId="11" hidden="1">#REF!</definedName>
    <definedName name="BExSGVHX69GJZHD99DKE4RZ042B1" localSheetId="10" hidden="1">#REF!</definedName>
    <definedName name="BExSGVHX69GJZHD99DKE4RZ042B1" localSheetId="9" hidden="1">#REF!</definedName>
    <definedName name="BExSGVHX69GJZHD99DKE4RZ042B1" localSheetId="8" hidden="1">#REF!</definedName>
    <definedName name="BExSGVHX69GJZHD99DKE4RZ042B1" localSheetId="7" hidden="1">#REF!</definedName>
    <definedName name="BExSGVHX69GJZHD99DKE4RZ042B1" localSheetId="6" hidden="1">#REF!</definedName>
    <definedName name="BExSGVHX69GJZHD99DKE4RZ042B1" localSheetId="3" hidden="1">#REF!</definedName>
    <definedName name="BExSGVHX69GJZHD99DKE4RZ042B1" localSheetId="1" hidden="1">#REF!</definedName>
    <definedName name="BExSGVHX69GJZHD99DKE4RZ042B1" hidden="1">#REF!</definedName>
    <definedName name="BExSGZJO4J4ZO04E2N2ECVYS9DEZ" localSheetId="16" hidden="1">#REF!</definedName>
    <definedName name="BExSGZJO4J4ZO04E2N2ECVYS9DEZ" localSheetId="15" hidden="1">#REF!</definedName>
    <definedName name="BExSGZJO4J4ZO04E2N2ECVYS9DEZ" localSheetId="14" hidden="1">#REF!</definedName>
    <definedName name="BExSGZJO4J4ZO04E2N2ECVYS9DEZ" localSheetId="13" hidden="1">#REF!</definedName>
    <definedName name="BExSGZJO4J4ZO04E2N2ECVYS9DEZ" localSheetId="12" hidden="1">#REF!</definedName>
    <definedName name="BExSGZJO4J4ZO04E2N2ECVYS9DEZ" localSheetId="11" hidden="1">#REF!</definedName>
    <definedName name="BExSGZJO4J4ZO04E2N2ECVYS9DEZ" localSheetId="10" hidden="1">#REF!</definedName>
    <definedName name="BExSGZJO4J4ZO04E2N2ECVYS9DEZ" localSheetId="9" hidden="1">#REF!</definedName>
    <definedName name="BExSGZJO4J4ZO04E2N2ECVYS9DEZ" localSheetId="8" hidden="1">#REF!</definedName>
    <definedName name="BExSGZJO4J4ZO04E2N2ECVYS9DEZ" localSheetId="7" hidden="1">#REF!</definedName>
    <definedName name="BExSGZJO4J4ZO04E2N2ECVYS9DEZ" localSheetId="6" hidden="1">#REF!</definedName>
    <definedName name="BExSGZJO4J4ZO04E2N2ECVYS9DEZ" localSheetId="3" hidden="1">#REF!</definedName>
    <definedName name="BExSGZJO4J4ZO04E2N2ECVYS9DEZ" localSheetId="1" hidden="1">#REF!</definedName>
    <definedName name="BExSGZJO4J4ZO04E2N2ECVYS9DEZ" hidden="1">#REF!</definedName>
    <definedName name="BExSHAHFHS7MMNJR8JPVABRGBVIT" localSheetId="16" hidden="1">#REF!</definedName>
    <definedName name="BExSHAHFHS7MMNJR8JPVABRGBVIT" localSheetId="15" hidden="1">#REF!</definedName>
    <definedName name="BExSHAHFHS7MMNJR8JPVABRGBVIT" localSheetId="14" hidden="1">#REF!</definedName>
    <definedName name="BExSHAHFHS7MMNJR8JPVABRGBVIT" localSheetId="13" hidden="1">#REF!</definedName>
    <definedName name="BExSHAHFHS7MMNJR8JPVABRGBVIT" localSheetId="12" hidden="1">#REF!</definedName>
    <definedName name="BExSHAHFHS7MMNJR8JPVABRGBVIT" localSheetId="11" hidden="1">#REF!</definedName>
    <definedName name="BExSHAHFHS7MMNJR8JPVABRGBVIT" localSheetId="10" hidden="1">#REF!</definedName>
    <definedName name="BExSHAHFHS7MMNJR8JPVABRGBVIT" localSheetId="9" hidden="1">#REF!</definedName>
    <definedName name="BExSHAHFHS7MMNJR8JPVABRGBVIT" localSheetId="8" hidden="1">#REF!</definedName>
    <definedName name="BExSHAHFHS7MMNJR8JPVABRGBVIT" localSheetId="7" hidden="1">#REF!</definedName>
    <definedName name="BExSHAHFHS7MMNJR8JPVABRGBVIT" localSheetId="6" hidden="1">#REF!</definedName>
    <definedName name="BExSHAHFHS7MMNJR8JPVABRGBVIT" localSheetId="3" hidden="1">#REF!</definedName>
    <definedName name="BExSHAHFHS7MMNJR8JPVABRGBVIT" localSheetId="1" hidden="1">#REF!</definedName>
    <definedName name="BExSHAHFHS7MMNJR8JPVABRGBVIT" hidden="1">#REF!</definedName>
    <definedName name="BExSHGH88QZWW4RNAX4YKAZ5JEBL" localSheetId="16" hidden="1">#REF!</definedName>
    <definedName name="BExSHGH88QZWW4RNAX4YKAZ5JEBL" localSheetId="15" hidden="1">#REF!</definedName>
    <definedName name="BExSHGH88QZWW4RNAX4YKAZ5JEBL" localSheetId="14" hidden="1">#REF!</definedName>
    <definedName name="BExSHGH88QZWW4RNAX4YKAZ5JEBL" localSheetId="13" hidden="1">#REF!</definedName>
    <definedName name="BExSHGH88QZWW4RNAX4YKAZ5JEBL" localSheetId="12" hidden="1">#REF!</definedName>
    <definedName name="BExSHGH88QZWW4RNAX4YKAZ5JEBL" localSheetId="11" hidden="1">#REF!</definedName>
    <definedName name="BExSHGH88QZWW4RNAX4YKAZ5JEBL" localSheetId="10" hidden="1">#REF!</definedName>
    <definedName name="BExSHGH88QZWW4RNAX4YKAZ5JEBL" localSheetId="9" hidden="1">#REF!</definedName>
    <definedName name="BExSHGH88QZWW4RNAX4YKAZ5JEBL" localSheetId="8" hidden="1">#REF!</definedName>
    <definedName name="BExSHGH88QZWW4RNAX4YKAZ5JEBL" localSheetId="7" hidden="1">#REF!</definedName>
    <definedName name="BExSHGH88QZWW4RNAX4YKAZ5JEBL" localSheetId="6" hidden="1">#REF!</definedName>
    <definedName name="BExSHGH88QZWW4RNAX4YKAZ5JEBL" localSheetId="3" hidden="1">#REF!</definedName>
    <definedName name="BExSHGH88QZWW4RNAX4YKAZ5JEBL" localSheetId="1" hidden="1">#REF!</definedName>
    <definedName name="BExSHGH88QZWW4RNAX4YKAZ5JEBL" hidden="1">#REF!</definedName>
    <definedName name="BExSHOKK1OO3CX9Z28C58E5J1D9W" localSheetId="16" hidden="1">#REF!</definedName>
    <definedName name="BExSHOKK1OO3CX9Z28C58E5J1D9W" localSheetId="15" hidden="1">#REF!</definedName>
    <definedName name="BExSHOKK1OO3CX9Z28C58E5J1D9W" localSheetId="14" hidden="1">#REF!</definedName>
    <definedName name="BExSHOKK1OO3CX9Z28C58E5J1D9W" localSheetId="13" hidden="1">#REF!</definedName>
    <definedName name="BExSHOKK1OO3CX9Z28C58E5J1D9W" localSheetId="12" hidden="1">#REF!</definedName>
    <definedName name="BExSHOKK1OO3CX9Z28C58E5J1D9W" localSheetId="11" hidden="1">#REF!</definedName>
    <definedName name="BExSHOKK1OO3CX9Z28C58E5J1D9W" localSheetId="10" hidden="1">#REF!</definedName>
    <definedName name="BExSHOKK1OO3CX9Z28C58E5J1D9W" localSheetId="9" hidden="1">#REF!</definedName>
    <definedName name="BExSHOKK1OO3CX9Z28C58E5J1D9W" localSheetId="8" hidden="1">#REF!</definedName>
    <definedName name="BExSHOKK1OO3CX9Z28C58E5J1D9W" localSheetId="7" hidden="1">#REF!</definedName>
    <definedName name="BExSHOKK1OO3CX9Z28C58E5J1D9W" localSheetId="6" hidden="1">#REF!</definedName>
    <definedName name="BExSHOKK1OO3CX9Z28C58E5J1D9W" localSheetId="3" hidden="1">#REF!</definedName>
    <definedName name="BExSHOKK1OO3CX9Z28C58E5J1D9W" localSheetId="1" hidden="1">#REF!</definedName>
    <definedName name="BExSHOKK1OO3CX9Z28C58E5J1D9W" hidden="1">#REF!</definedName>
    <definedName name="BExSHQD8KYLTQGDXIRKCHQQ7MKIH" localSheetId="16" hidden="1">#REF!</definedName>
    <definedName name="BExSHQD8KYLTQGDXIRKCHQQ7MKIH" localSheetId="15" hidden="1">#REF!</definedName>
    <definedName name="BExSHQD8KYLTQGDXIRKCHQQ7MKIH" localSheetId="14" hidden="1">#REF!</definedName>
    <definedName name="BExSHQD8KYLTQGDXIRKCHQQ7MKIH" localSheetId="13" hidden="1">#REF!</definedName>
    <definedName name="BExSHQD8KYLTQGDXIRKCHQQ7MKIH" localSheetId="12" hidden="1">#REF!</definedName>
    <definedName name="BExSHQD8KYLTQGDXIRKCHQQ7MKIH" localSheetId="11" hidden="1">#REF!</definedName>
    <definedName name="BExSHQD8KYLTQGDXIRKCHQQ7MKIH" localSheetId="10" hidden="1">#REF!</definedName>
    <definedName name="BExSHQD8KYLTQGDXIRKCHQQ7MKIH" localSheetId="9" hidden="1">#REF!</definedName>
    <definedName name="BExSHQD8KYLTQGDXIRKCHQQ7MKIH" localSheetId="8" hidden="1">#REF!</definedName>
    <definedName name="BExSHQD8KYLTQGDXIRKCHQQ7MKIH" localSheetId="7" hidden="1">#REF!</definedName>
    <definedName name="BExSHQD8KYLTQGDXIRKCHQQ7MKIH" localSheetId="6" hidden="1">#REF!</definedName>
    <definedName name="BExSHQD8KYLTQGDXIRKCHQQ7MKIH" localSheetId="3" hidden="1">#REF!</definedName>
    <definedName name="BExSHQD8KYLTQGDXIRKCHQQ7MKIH" localSheetId="1" hidden="1">#REF!</definedName>
    <definedName name="BExSHQD8KYLTQGDXIRKCHQQ7MKIH" hidden="1">#REF!</definedName>
    <definedName name="BExSHVGPIAHXI97UBLI9G4I4M29F" localSheetId="16" hidden="1">#REF!</definedName>
    <definedName name="BExSHVGPIAHXI97UBLI9G4I4M29F" localSheetId="15" hidden="1">#REF!</definedName>
    <definedName name="BExSHVGPIAHXI97UBLI9G4I4M29F" localSheetId="14" hidden="1">#REF!</definedName>
    <definedName name="BExSHVGPIAHXI97UBLI9G4I4M29F" localSheetId="13" hidden="1">#REF!</definedName>
    <definedName name="BExSHVGPIAHXI97UBLI9G4I4M29F" localSheetId="12" hidden="1">#REF!</definedName>
    <definedName name="BExSHVGPIAHXI97UBLI9G4I4M29F" localSheetId="11" hidden="1">#REF!</definedName>
    <definedName name="BExSHVGPIAHXI97UBLI9G4I4M29F" localSheetId="10" hidden="1">#REF!</definedName>
    <definedName name="BExSHVGPIAHXI97UBLI9G4I4M29F" localSheetId="9" hidden="1">#REF!</definedName>
    <definedName name="BExSHVGPIAHXI97UBLI9G4I4M29F" localSheetId="8" hidden="1">#REF!</definedName>
    <definedName name="BExSHVGPIAHXI97UBLI9G4I4M29F" localSheetId="7" hidden="1">#REF!</definedName>
    <definedName name="BExSHVGPIAHXI97UBLI9G4I4M29F" localSheetId="6" hidden="1">#REF!</definedName>
    <definedName name="BExSHVGPIAHXI97UBLI9G4I4M29F" localSheetId="3" hidden="1">#REF!</definedName>
    <definedName name="BExSHVGPIAHXI97UBLI9G4I4M29F" localSheetId="1" hidden="1">#REF!</definedName>
    <definedName name="BExSHVGPIAHXI97UBLI9G4I4M29F" hidden="1">#REF!</definedName>
    <definedName name="BExSI0K2YL3HTCQAD8A7TR4QCUR6" localSheetId="16" hidden="1">#REF!</definedName>
    <definedName name="BExSI0K2YL3HTCQAD8A7TR4QCUR6" localSheetId="15" hidden="1">#REF!</definedName>
    <definedName name="BExSI0K2YL3HTCQAD8A7TR4QCUR6" localSheetId="14" hidden="1">#REF!</definedName>
    <definedName name="BExSI0K2YL3HTCQAD8A7TR4QCUR6" localSheetId="13" hidden="1">#REF!</definedName>
    <definedName name="BExSI0K2YL3HTCQAD8A7TR4QCUR6" localSheetId="12" hidden="1">#REF!</definedName>
    <definedName name="BExSI0K2YL3HTCQAD8A7TR4QCUR6" localSheetId="11" hidden="1">#REF!</definedName>
    <definedName name="BExSI0K2YL3HTCQAD8A7TR4QCUR6" localSheetId="10" hidden="1">#REF!</definedName>
    <definedName name="BExSI0K2YL3HTCQAD8A7TR4QCUR6" localSheetId="9" hidden="1">#REF!</definedName>
    <definedName name="BExSI0K2YL3HTCQAD8A7TR4QCUR6" localSheetId="8" hidden="1">#REF!</definedName>
    <definedName name="BExSI0K2YL3HTCQAD8A7TR4QCUR6" localSheetId="7" hidden="1">#REF!</definedName>
    <definedName name="BExSI0K2YL3HTCQAD8A7TR4QCUR6" localSheetId="6" hidden="1">#REF!</definedName>
    <definedName name="BExSI0K2YL3HTCQAD8A7TR4QCUR6" localSheetId="3" hidden="1">#REF!</definedName>
    <definedName name="BExSI0K2YL3HTCQAD8A7TR4QCUR6" localSheetId="1" hidden="1">#REF!</definedName>
    <definedName name="BExSI0K2YL3HTCQAD8A7TR4QCUR6" hidden="1">#REF!</definedName>
    <definedName name="BExSIFUDNRWXWIWNGCCFOOD8WIAZ" localSheetId="16" hidden="1">#REF!</definedName>
    <definedName name="BExSIFUDNRWXWIWNGCCFOOD8WIAZ" localSheetId="15" hidden="1">#REF!</definedName>
    <definedName name="BExSIFUDNRWXWIWNGCCFOOD8WIAZ" localSheetId="14" hidden="1">#REF!</definedName>
    <definedName name="BExSIFUDNRWXWIWNGCCFOOD8WIAZ" localSheetId="13" hidden="1">#REF!</definedName>
    <definedName name="BExSIFUDNRWXWIWNGCCFOOD8WIAZ" localSheetId="12" hidden="1">#REF!</definedName>
    <definedName name="BExSIFUDNRWXWIWNGCCFOOD8WIAZ" localSheetId="11" hidden="1">#REF!</definedName>
    <definedName name="BExSIFUDNRWXWIWNGCCFOOD8WIAZ" localSheetId="10" hidden="1">#REF!</definedName>
    <definedName name="BExSIFUDNRWXWIWNGCCFOOD8WIAZ" localSheetId="9" hidden="1">#REF!</definedName>
    <definedName name="BExSIFUDNRWXWIWNGCCFOOD8WIAZ" localSheetId="8" hidden="1">#REF!</definedName>
    <definedName name="BExSIFUDNRWXWIWNGCCFOOD8WIAZ" localSheetId="7" hidden="1">#REF!</definedName>
    <definedName name="BExSIFUDNRWXWIWNGCCFOOD8WIAZ" localSheetId="6" hidden="1">#REF!</definedName>
    <definedName name="BExSIFUDNRWXWIWNGCCFOOD8WIAZ" localSheetId="3" hidden="1">#REF!</definedName>
    <definedName name="BExSIFUDNRWXWIWNGCCFOOD8WIAZ" localSheetId="1" hidden="1">#REF!</definedName>
    <definedName name="BExSIFUDNRWXWIWNGCCFOOD8WIAZ" hidden="1">#REF!</definedName>
    <definedName name="BExTTZNS2PBCR93C9IUW49UZ4I6T" localSheetId="16" hidden="1">#REF!</definedName>
    <definedName name="BExTTZNS2PBCR93C9IUW49UZ4I6T" localSheetId="15" hidden="1">#REF!</definedName>
    <definedName name="BExTTZNS2PBCR93C9IUW49UZ4I6T" localSheetId="14" hidden="1">#REF!</definedName>
    <definedName name="BExTTZNS2PBCR93C9IUW49UZ4I6T" localSheetId="13" hidden="1">#REF!</definedName>
    <definedName name="BExTTZNS2PBCR93C9IUW49UZ4I6T" localSheetId="12" hidden="1">#REF!</definedName>
    <definedName name="BExTTZNS2PBCR93C9IUW49UZ4I6T" localSheetId="11" hidden="1">#REF!</definedName>
    <definedName name="BExTTZNS2PBCR93C9IUW49UZ4I6T" localSheetId="10" hidden="1">#REF!</definedName>
    <definedName name="BExTTZNS2PBCR93C9IUW49UZ4I6T" localSheetId="9" hidden="1">#REF!</definedName>
    <definedName name="BExTTZNS2PBCR93C9IUW49UZ4I6T" localSheetId="8" hidden="1">#REF!</definedName>
    <definedName name="BExTTZNS2PBCR93C9IUW49UZ4I6T" localSheetId="7" hidden="1">#REF!</definedName>
    <definedName name="BExTTZNS2PBCR93C9IUW49UZ4I6T" localSheetId="6" hidden="1">#REF!</definedName>
    <definedName name="BExTTZNS2PBCR93C9IUW49UZ4I6T" localSheetId="3" hidden="1">#REF!</definedName>
    <definedName name="BExTTZNS2PBCR93C9IUW49UZ4I6T" localSheetId="1" hidden="1">#REF!</definedName>
    <definedName name="BExTTZNS2PBCR93C9IUW49UZ4I6T" hidden="1">#REF!</definedName>
    <definedName name="BExTU2YFQ25JQ6MEMRHHN66VLTPJ" localSheetId="16" hidden="1">#REF!</definedName>
    <definedName name="BExTU2YFQ25JQ6MEMRHHN66VLTPJ" localSheetId="15" hidden="1">#REF!</definedName>
    <definedName name="BExTU2YFQ25JQ6MEMRHHN66VLTPJ" localSheetId="14" hidden="1">#REF!</definedName>
    <definedName name="BExTU2YFQ25JQ6MEMRHHN66VLTPJ" localSheetId="13" hidden="1">#REF!</definedName>
    <definedName name="BExTU2YFQ25JQ6MEMRHHN66VLTPJ" localSheetId="12" hidden="1">#REF!</definedName>
    <definedName name="BExTU2YFQ25JQ6MEMRHHN66VLTPJ" localSheetId="11" hidden="1">#REF!</definedName>
    <definedName name="BExTU2YFQ25JQ6MEMRHHN66VLTPJ" localSheetId="10" hidden="1">#REF!</definedName>
    <definedName name="BExTU2YFQ25JQ6MEMRHHN66VLTPJ" localSheetId="9" hidden="1">#REF!</definedName>
    <definedName name="BExTU2YFQ25JQ6MEMRHHN66VLTPJ" localSheetId="8" hidden="1">#REF!</definedName>
    <definedName name="BExTU2YFQ25JQ6MEMRHHN66VLTPJ" localSheetId="7" hidden="1">#REF!</definedName>
    <definedName name="BExTU2YFQ25JQ6MEMRHHN66VLTPJ" localSheetId="6" hidden="1">#REF!</definedName>
    <definedName name="BExTU2YFQ25JQ6MEMRHHN66VLTPJ" localSheetId="3" hidden="1">#REF!</definedName>
    <definedName name="BExTU2YFQ25JQ6MEMRHHN66VLTPJ" localSheetId="1" hidden="1">#REF!</definedName>
    <definedName name="BExTU2YFQ25JQ6MEMRHHN66VLTPJ" hidden="1">#REF!</definedName>
    <definedName name="BExTU75IOII1V5O0C9X2VAYYVJUG" localSheetId="16" hidden="1">#REF!</definedName>
    <definedName name="BExTU75IOII1V5O0C9X2VAYYVJUG" localSheetId="15" hidden="1">#REF!</definedName>
    <definedName name="BExTU75IOII1V5O0C9X2VAYYVJUG" localSheetId="14" hidden="1">#REF!</definedName>
    <definedName name="BExTU75IOII1V5O0C9X2VAYYVJUG" localSheetId="13" hidden="1">#REF!</definedName>
    <definedName name="BExTU75IOII1V5O0C9X2VAYYVJUG" localSheetId="12" hidden="1">#REF!</definedName>
    <definedName name="BExTU75IOII1V5O0C9X2VAYYVJUG" localSheetId="11" hidden="1">#REF!</definedName>
    <definedName name="BExTU75IOII1V5O0C9X2VAYYVJUG" localSheetId="10" hidden="1">#REF!</definedName>
    <definedName name="BExTU75IOII1V5O0C9X2VAYYVJUG" localSheetId="9" hidden="1">#REF!</definedName>
    <definedName name="BExTU75IOII1V5O0C9X2VAYYVJUG" localSheetId="8" hidden="1">#REF!</definedName>
    <definedName name="BExTU75IOII1V5O0C9X2VAYYVJUG" localSheetId="7" hidden="1">#REF!</definedName>
    <definedName name="BExTU75IOII1V5O0C9X2VAYYVJUG" localSheetId="6" hidden="1">#REF!</definedName>
    <definedName name="BExTU75IOII1V5O0C9X2VAYYVJUG" localSheetId="3" hidden="1">#REF!</definedName>
    <definedName name="BExTU75IOII1V5O0C9X2VAYYVJUG" localSheetId="1" hidden="1">#REF!</definedName>
    <definedName name="BExTU75IOII1V5O0C9X2VAYYVJUG" hidden="1">#REF!</definedName>
    <definedName name="BExTUA5F7V4LUIIAM17J3A8XF3JE" localSheetId="16" hidden="1">#REF!</definedName>
    <definedName name="BExTUA5F7V4LUIIAM17J3A8XF3JE" localSheetId="15" hidden="1">#REF!</definedName>
    <definedName name="BExTUA5F7V4LUIIAM17J3A8XF3JE" localSheetId="14" hidden="1">#REF!</definedName>
    <definedName name="BExTUA5F7V4LUIIAM17J3A8XF3JE" localSheetId="13" hidden="1">#REF!</definedName>
    <definedName name="BExTUA5F7V4LUIIAM17J3A8XF3JE" localSheetId="12" hidden="1">#REF!</definedName>
    <definedName name="BExTUA5F7V4LUIIAM17J3A8XF3JE" localSheetId="11" hidden="1">#REF!</definedName>
    <definedName name="BExTUA5F7V4LUIIAM17J3A8XF3JE" localSheetId="10" hidden="1">#REF!</definedName>
    <definedName name="BExTUA5F7V4LUIIAM17J3A8XF3JE" localSheetId="9" hidden="1">#REF!</definedName>
    <definedName name="BExTUA5F7V4LUIIAM17J3A8XF3JE" localSheetId="8" hidden="1">#REF!</definedName>
    <definedName name="BExTUA5F7V4LUIIAM17J3A8XF3JE" localSheetId="7" hidden="1">#REF!</definedName>
    <definedName name="BExTUA5F7V4LUIIAM17J3A8XF3JE" localSheetId="6" hidden="1">#REF!</definedName>
    <definedName name="BExTUA5F7V4LUIIAM17J3A8XF3JE" localSheetId="3" hidden="1">#REF!</definedName>
    <definedName name="BExTUA5F7V4LUIIAM17J3A8XF3JE" localSheetId="1" hidden="1">#REF!</definedName>
    <definedName name="BExTUA5F7V4LUIIAM17J3A8XF3JE" hidden="1">#REF!</definedName>
    <definedName name="BExTUBY3AA9B91YRRWFOT21LUL8Q" localSheetId="16" hidden="1">#REF!</definedName>
    <definedName name="BExTUBY3AA9B91YRRWFOT21LUL8Q" localSheetId="15" hidden="1">#REF!</definedName>
    <definedName name="BExTUBY3AA9B91YRRWFOT21LUL8Q" localSheetId="14" hidden="1">#REF!</definedName>
    <definedName name="BExTUBY3AA9B91YRRWFOT21LUL8Q" localSheetId="13" hidden="1">#REF!</definedName>
    <definedName name="BExTUBY3AA9B91YRRWFOT21LUL8Q" localSheetId="12" hidden="1">#REF!</definedName>
    <definedName name="BExTUBY3AA9B91YRRWFOT21LUL8Q" localSheetId="11" hidden="1">#REF!</definedName>
    <definedName name="BExTUBY3AA9B91YRRWFOT21LUL8Q" localSheetId="10" hidden="1">#REF!</definedName>
    <definedName name="BExTUBY3AA9B91YRRWFOT21LUL8Q" localSheetId="9" hidden="1">#REF!</definedName>
    <definedName name="BExTUBY3AA9B91YRRWFOT21LUL8Q" localSheetId="8" hidden="1">#REF!</definedName>
    <definedName name="BExTUBY3AA9B91YRRWFOT21LUL8Q" localSheetId="7" hidden="1">#REF!</definedName>
    <definedName name="BExTUBY3AA9B91YRRWFOT21LUL8Q" localSheetId="6" hidden="1">#REF!</definedName>
    <definedName name="BExTUBY3AA9B91YRRWFOT21LUL8Q" localSheetId="3" hidden="1">#REF!</definedName>
    <definedName name="BExTUBY3AA9B91YRRWFOT21LUL8Q" localSheetId="1" hidden="1">#REF!</definedName>
    <definedName name="BExTUBY3AA9B91YRRWFOT21LUL8Q" hidden="1">#REF!</definedName>
    <definedName name="BExTUJ53ANGZ3H1KDK4CR4Q0OD6P" localSheetId="16" hidden="1">#REF!</definedName>
    <definedName name="BExTUJ53ANGZ3H1KDK4CR4Q0OD6P" localSheetId="15" hidden="1">#REF!</definedName>
    <definedName name="BExTUJ53ANGZ3H1KDK4CR4Q0OD6P" localSheetId="14" hidden="1">#REF!</definedName>
    <definedName name="BExTUJ53ANGZ3H1KDK4CR4Q0OD6P" localSheetId="13" hidden="1">#REF!</definedName>
    <definedName name="BExTUJ53ANGZ3H1KDK4CR4Q0OD6P" localSheetId="12" hidden="1">#REF!</definedName>
    <definedName name="BExTUJ53ANGZ3H1KDK4CR4Q0OD6P" localSheetId="11" hidden="1">#REF!</definedName>
    <definedName name="BExTUJ53ANGZ3H1KDK4CR4Q0OD6P" localSheetId="10" hidden="1">#REF!</definedName>
    <definedName name="BExTUJ53ANGZ3H1KDK4CR4Q0OD6P" localSheetId="9" hidden="1">#REF!</definedName>
    <definedName name="BExTUJ53ANGZ3H1KDK4CR4Q0OD6P" localSheetId="8" hidden="1">#REF!</definedName>
    <definedName name="BExTUJ53ANGZ3H1KDK4CR4Q0OD6P" localSheetId="7" hidden="1">#REF!</definedName>
    <definedName name="BExTUJ53ANGZ3H1KDK4CR4Q0OD6P" localSheetId="6" hidden="1">#REF!</definedName>
    <definedName name="BExTUJ53ANGZ3H1KDK4CR4Q0OD6P" localSheetId="3" hidden="1">#REF!</definedName>
    <definedName name="BExTUJ53ANGZ3H1KDK4CR4Q0OD6P" localSheetId="1" hidden="1">#REF!</definedName>
    <definedName name="BExTUJ53ANGZ3H1KDK4CR4Q0OD6P" hidden="1">#REF!</definedName>
    <definedName name="BExTUKXSZBM7C57G6NGLWGU4WOHY" localSheetId="16" hidden="1">#REF!</definedName>
    <definedName name="BExTUKXSZBM7C57G6NGLWGU4WOHY" localSheetId="15" hidden="1">#REF!</definedName>
    <definedName name="BExTUKXSZBM7C57G6NGLWGU4WOHY" localSheetId="14" hidden="1">#REF!</definedName>
    <definedName name="BExTUKXSZBM7C57G6NGLWGU4WOHY" localSheetId="13" hidden="1">#REF!</definedName>
    <definedName name="BExTUKXSZBM7C57G6NGLWGU4WOHY" localSheetId="12" hidden="1">#REF!</definedName>
    <definedName name="BExTUKXSZBM7C57G6NGLWGU4WOHY" localSheetId="11" hidden="1">#REF!</definedName>
    <definedName name="BExTUKXSZBM7C57G6NGLWGU4WOHY" localSheetId="10" hidden="1">#REF!</definedName>
    <definedName name="BExTUKXSZBM7C57G6NGLWGU4WOHY" localSheetId="9" hidden="1">#REF!</definedName>
    <definedName name="BExTUKXSZBM7C57G6NGLWGU4WOHY" localSheetId="8" hidden="1">#REF!</definedName>
    <definedName name="BExTUKXSZBM7C57G6NGLWGU4WOHY" localSheetId="7" hidden="1">#REF!</definedName>
    <definedName name="BExTUKXSZBM7C57G6NGLWGU4WOHY" localSheetId="6" hidden="1">#REF!</definedName>
    <definedName name="BExTUKXSZBM7C57G6NGLWGU4WOHY" localSheetId="3" hidden="1">#REF!</definedName>
    <definedName name="BExTUKXSZBM7C57G6NGLWGU4WOHY" localSheetId="1" hidden="1">#REF!</definedName>
    <definedName name="BExTUKXSZBM7C57G6NGLWGU4WOHY" hidden="1">#REF!</definedName>
    <definedName name="BExTUNC5INBE8Y5OA5GQUTXX6QJW" localSheetId="16" hidden="1">#REF!</definedName>
    <definedName name="BExTUNC5INBE8Y5OA5GQUTXX6QJW" localSheetId="15" hidden="1">#REF!</definedName>
    <definedName name="BExTUNC5INBE8Y5OA5GQUTXX6QJW" localSheetId="14" hidden="1">#REF!</definedName>
    <definedName name="BExTUNC5INBE8Y5OA5GQUTXX6QJW" localSheetId="13" hidden="1">#REF!</definedName>
    <definedName name="BExTUNC5INBE8Y5OA5GQUTXX6QJW" localSheetId="12" hidden="1">#REF!</definedName>
    <definedName name="BExTUNC5INBE8Y5OA5GQUTXX6QJW" localSheetId="11" hidden="1">#REF!</definedName>
    <definedName name="BExTUNC5INBE8Y5OA5GQUTXX6QJW" localSheetId="10" hidden="1">#REF!</definedName>
    <definedName name="BExTUNC5INBE8Y5OA5GQUTXX6QJW" localSheetId="9" hidden="1">#REF!</definedName>
    <definedName name="BExTUNC5INBE8Y5OA5GQUTXX6QJW" localSheetId="8" hidden="1">#REF!</definedName>
    <definedName name="BExTUNC5INBE8Y5OA5GQUTXX6QJW" localSheetId="7" hidden="1">#REF!</definedName>
    <definedName name="BExTUNC5INBE8Y5OA5GQUTXX6QJW" localSheetId="6" hidden="1">#REF!</definedName>
    <definedName name="BExTUNC5INBE8Y5OA5GQUTXX6QJW" localSheetId="3" hidden="1">#REF!</definedName>
    <definedName name="BExTUNC5INBE8Y5OA5GQUTXX6QJW" localSheetId="1" hidden="1">#REF!</definedName>
    <definedName name="BExTUNC5INBE8Y5OA5GQUTXX6QJW" hidden="1">#REF!</definedName>
    <definedName name="BExTUSQCFFYZCDNHWHADBC2E1ZP1" localSheetId="16" hidden="1">#REF!</definedName>
    <definedName name="BExTUSQCFFYZCDNHWHADBC2E1ZP1" localSheetId="15" hidden="1">#REF!</definedName>
    <definedName name="BExTUSQCFFYZCDNHWHADBC2E1ZP1" localSheetId="14" hidden="1">#REF!</definedName>
    <definedName name="BExTUSQCFFYZCDNHWHADBC2E1ZP1" localSheetId="13" hidden="1">#REF!</definedName>
    <definedName name="BExTUSQCFFYZCDNHWHADBC2E1ZP1" localSheetId="12" hidden="1">#REF!</definedName>
    <definedName name="BExTUSQCFFYZCDNHWHADBC2E1ZP1" localSheetId="11" hidden="1">#REF!</definedName>
    <definedName name="BExTUSQCFFYZCDNHWHADBC2E1ZP1" localSheetId="10" hidden="1">#REF!</definedName>
    <definedName name="BExTUSQCFFYZCDNHWHADBC2E1ZP1" localSheetId="9" hidden="1">#REF!</definedName>
    <definedName name="BExTUSQCFFYZCDNHWHADBC2E1ZP1" localSheetId="8" hidden="1">#REF!</definedName>
    <definedName name="BExTUSQCFFYZCDNHWHADBC2E1ZP1" localSheetId="7" hidden="1">#REF!</definedName>
    <definedName name="BExTUSQCFFYZCDNHWHADBC2E1ZP1" localSheetId="6" hidden="1">#REF!</definedName>
    <definedName name="BExTUSQCFFYZCDNHWHADBC2E1ZP1" localSheetId="3" hidden="1">#REF!</definedName>
    <definedName name="BExTUSQCFFYZCDNHWHADBC2E1ZP1" localSheetId="1" hidden="1">#REF!</definedName>
    <definedName name="BExTUSQCFFYZCDNHWHADBC2E1ZP1" hidden="1">#REF!</definedName>
    <definedName name="BExTUV4NQDZVAENZPSZGF7A3DDFN" localSheetId="16" hidden="1">#REF!</definedName>
    <definedName name="BExTUV4NQDZVAENZPSZGF7A3DDFN" localSheetId="15" hidden="1">#REF!</definedName>
    <definedName name="BExTUV4NQDZVAENZPSZGF7A3DDFN" localSheetId="14" hidden="1">#REF!</definedName>
    <definedName name="BExTUV4NQDZVAENZPSZGF7A3DDFN" localSheetId="13" hidden="1">#REF!</definedName>
    <definedName name="BExTUV4NQDZVAENZPSZGF7A3DDFN" localSheetId="12" hidden="1">#REF!</definedName>
    <definedName name="BExTUV4NQDZVAENZPSZGF7A3DDFN" localSheetId="11" hidden="1">#REF!</definedName>
    <definedName name="BExTUV4NQDZVAENZPSZGF7A3DDFN" localSheetId="10" hidden="1">#REF!</definedName>
    <definedName name="BExTUV4NQDZVAENZPSZGF7A3DDFN" localSheetId="9" hidden="1">#REF!</definedName>
    <definedName name="BExTUV4NQDZVAENZPSZGF7A3DDFN" localSheetId="8" hidden="1">#REF!</definedName>
    <definedName name="BExTUV4NQDZVAENZPSZGF7A3DDFN" localSheetId="7" hidden="1">#REF!</definedName>
    <definedName name="BExTUV4NQDZVAENZPSZGF7A3DDFN" localSheetId="6" hidden="1">#REF!</definedName>
    <definedName name="BExTUV4NQDZVAENZPSZGF7A3DDFN" localSheetId="3" hidden="1">#REF!</definedName>
    <definedName name="BExTUV4NQDZVAENZPSZGF7A3DDFN" localSheetId="1" hidden="1">#REF!</definedName>
    <definedName name="BExTUV4NQDZVAENZPSZGF7A3DDFN" hidden="1">#REF!</definedName>
    <definedName name="BExTUVFGOJEYS28JURA5KHQFDU5J" localSheetId="16" hidden="1">#REF!</definedName>
    <definedName name="BExTUVFGOJEYS28JURA5KHQFDU5J" localSheetId="15" hidden="1">#REF!</definedName>
    <definedName name="BExTUVFGOJEYS28JURA5KHQFDU5J" localSheetId="14" hidden="1">#REF!</definedName>
    <definedName name="BExTUVFGOJEYS28JURA5KHQFDU5J" localSheetId="13" hidden="1">#REF!</definedName>
    <definedName name="BExTUVFGOJEYS28JURA5KHQFDU5J" localSheetId="12" hidden="1">#REF!</definedName>
    <definedName name="BExTUVFGOJEYS28JURA5KHQFDU5J" localSheetId="11" hidden="1">#REF!</definedName>
    <definedName name="BExTUVFGOJEYS28JURA5KHQFDU5J" localSheetId="10" hidden="1">#REF!</definedName>
    <definedName name="BExTUVFGOJEYS28JURA5KHQFDU5J" localSheetId="9" hidden="1">#REF!</definedName>
    <definedName name="BExTUVFGOJEYS28JURA5KHQFDU5J" localSheetId="8" hidden="1">#REF!</definedName>
    <definedName name="BExTUVFGOJEYS28JURA5KHQFDU5J" localSheetId="7" hidden="1">#REF!</definedName>
    <definedName name="BExTUVFGOJEYS28JURA5KHQFDU5J" localSheetId="6" hidden="1">#REF!</definedName>
    <definedName name="BExTUVFGOJEYS28JURA5KHQFDU5J" localSheetId="3" hidden="1">#REF!</definedName>
    <definedName name="BExTUVFGOJEYS28JURA5KHQFDU5J" localSheetId="1" hidden="1">#REF!</definedName>
    <definedName name="BExTUVFGOJEYS28JURA5KHQFDU5J" hidden="1">#REF!</definedName>
    <definedName name="BExTUW10U40QCYGHM5NJ3YR1O5SP" localSheetId="16" hidden="1">#REF!</definedName>
    <definedName name="BExTUW10U40QCYGHM5NJ3YR1O5SP" localSheetId="15" hidden="1">#REF!</definedName>
    <definedName name="BExTUW10U40QCYGHM5NJ3YR1O5SP" localSheetId="14" hidden="1">#REF!</definedName>
    <definedName name="BExTUW10U40QCYGHM5NJ3YR1O5SP" localSheetId="13" hidden="1">#REF!</definedName>
    <definedName name="BExTUW10U40QCYGHM5NJ3YR1O5SP" localSheetId="12" hidden="1">#REF!</definedName>
    <definedName name="BExTUW10U40QCYGHM5NJ3YR1O5SP" localSheetId="11" hidden="1">#REF!</definedName>
    <definedName name="BExTUW10U40QCYGHM5NJ3YR1O5SP" localSheetId="10" hidden="1">#REF!</definedName>
    <definedName name="BExTUW10U40QCYGHM5NJ3YR1O5SP" localSheetId="9" hidden="1">#REF!</definedName>
    <definedName name="BExTUW10U40QCYGHM5NJ3YR1O5SP" localSheetId="8" hidden="1">#REF!</definedName>
    <definedName name="BExTUW10U40QCYGHM5NJ3YR1O5SP" localSheetId="7" hidden="1">#REF!</definedName>
    <definedName name="BExTUW10U40QCYGHM5NJ3YR1O5SP" localSheetId="6" hidden="1">#REF!</definedName>
    <definedName name="BExTUW10U40QCYGHM5NJ3YR1O5SP" localSheetId="3" hidden="1">#REF!</definedName>
    <definedName name="BExTUW10U40QCYGHM5NJ3YR1O5SP" localSheetId="1" hidden="1">#REF!</definedName>
    <definedName name="BExTUW10U40QCYGHM5NJ3YR1O5SP" hidden="1">#REF!</definedName>
    <definedName name="BExTUWXFQHINU66YG82BI20ATMB5" localSheetId="16" hidden="1">#REF!</definedName>
    <definedName name="BExTUWXFQHINU66YG82BI20ATMB5" localSheetId="15" hidden="1">#REF!</definedName>
    <definedName name="BExTUWXFQHINU66YG82BI20ATMB5" localSheetId="14" hidden="1">#REF!</definedName>
    <definedName name="BExTUWXFQHINU66YG82BI20ATMB5" localSheetId="13" hidden="1">#REF!</definedName>
    <definedName name="BExTUWXFQHINU66YG82BI20ATMB5" localSheetId="12" hidden="1">#REF!</definedName>
    <definedName name="BExTUWXFQHINU66YG82BI20ATMB5" localSheetId="11" hidden="1">#REF!</definedName>
    <definedName name="BExTUWXFQHINU66YG82BI20ATMB5" localSheetId="10" hidden="1">#REF!</definedName>
    <definedName name="BExTUWXFQHINU66YG82BI20ATMB5" localSheetId="9" hidden="1">#REF!</definedName>
    <definedName name="BExTUWXFQHINU66YG82BI20ATMB5" localSheetId="8" hidden="1">#REF!</definedName>
    <definedName name="BExTUWXFQHINU66YG82BI20ATMB5" localSheetId="7" hidden="1">#REF!</definedName>
    <definedName name="BExTUWXFQHINU66YG82BI20ATMB5" localSheetId="6" hidden="1">#REF!</definedName>
    <definedName name="BExTUWXFQHINU66YG82BI20ATMB5" localSheetId="3" hidden="1">#REF!</definedName>
    <definedName name="BExTUWXFQHINU66YG82BI20ATMB5" localSheetId="1" hidden="1">#REF!</definedName>
    <definedName name="BExTUWXFQHINU66YG82BI20ATMB5" hidden="1">#REF!</definedName>
    <definedName name="BExTUY9WNSJ91GV8CP0SKJTEIV82" localSheetId="16" hidden="1">#REF!</definedName>
    <definedName name="BExTUY9WNSJ91GV8CP0SKJTEIV82" localSheetId="15" hidden="1">#REF!</definedName>
    <definedName name="BExTUY9WNSJ91GV8CP0SKJTEIV82" localSheetId="14" hidden="1">#REF!</definedName>
    <definedName name="BExTUY9WNSJ91GV8CP0SKJTEIV82" localSheetId="13" hidden="1">#REF!</definedName>
    <definedName name="BExTUY9WNSJ91GV8CP0SKJTEIV82" localSheetId="12" hidden="1">#REF!</definedName>
    <definedName name="BExTUY9WNSJ91GV8CP0SKJTEIV82" localSheetId="11" hidden="1">#REF!</definedName>
    <definedName name="BExTUY9WNSJ91GV8CP0SKJTEIV82" localSheetId="10" hidden="1">#REF!</definedName>
    <definedName name="BExTUY9WNSJ91GV8CP0SKJTEIV82" localSheetId="9" hidden="1">#REF!</definedName>
    <definedName name="BExTUY9WNSJ91GV8CP0SKJTEIV82" localSheetId="8" hidden="1">#REF!</definedName>
    <definedName name="BExTUY9WNSJ91GV8CP0SKJTEIV82" localSheetId="7" hidden="1">#REF!</definedName>
    <definedName name="BExTUY9WNSJ91GV8CP0SKJTEIV82" localSheetId="6" hidden="1">#REF!</definedName>
    <definedName name="BExTUY9WNSJ91GV8CP0SKJTEIV82" localSheetId="3" hidden="1">#REF!</definedName>
    <definedName name="BExTUY9WNSJ91GV8CP0SKJTEIV82" localSheetId="1" hidden="1">#REF!</definedName>
    <definedName name="BExTUY9WNSJ91GV8CP0SKJTEIV82" hidden="1">#REF!</definedName>
    <definedName name="BExTV67VIM8PV6KO253M4DUBJQLC" localSheetId="16" hidden="1">#REF!</definedName>
    <definedName name="BExTV67VIM8PV6KO253M4DUBJQLC" localSheetId="15" hidden="1">#REF!</definedName>
    <definedName name="BExTV67VIM8PV6KO253M4DUBJQLC" localSheetId="14" hidden="1">#REF!</definedName>
    <definedName name="BExTV67VIM8PV6KO253M4DUBJQLC" localSheetId="13" hidden="1">#REF!</definedName>
    <definedName name="BExTV67VIM8PV6KO253M4DUBJQLC" localSheetId="12" hidden="1">#REF!</definedName>
    <definedName name="BExTV67VIM8PV6KO253M4DUBJQLC" localSheetId="11" hidden="1">#REF!</definedName>
    <definedName name="BExTV67VIM8PV6KO253M4DUBJQLC" localSheetId="10" hidden="1">#REF!</definedName>
    <definedName name="BExTV67VIM8PV6KO253M4DUBJQLC" localSheetId="9" hidden="1">#REF!</definedName>
    <definedName name="BExTV67VIM8PV6KO253M4DUBJQLC" localSheetId="8" hidden="1">#REF!</definedName>
    <definedName name="BExTV67VIM8PV6KO253M4DUBJQLC" localSheetId="7" hidden="1">#REF!</definedName>
    <definedName name="BExTV67VIM8PV6KO253M4DUBJQLC" localSheetId="6" hidden="1">#REF!</definedName>
    <definedName name="BExTV67VIM8PV6KO253M4DUBJQLC" localSheetId="3" hidden="1">#REF!</definedName>
    <definedName name="BExTV67VIM8PV6KO253M4DUBJQLC" localSheetId="1" hidden="1">#REF!</definedName>
    <definedName name="BExTV67VIM8PV6KO253M4DUBJQLC" hidden="1">#REF!</definedName>
    <definedName name="BExTVELZCF2YA5L6F23BYZZR6WHF" localSheetId="16" hidden="1">#REF!</definedName>
    <definedName name="BExTVELZCF2YA5L6F23BYZZR6WHF" localSheetId="15" hidden="1">#REF!</definedName>
    <definedName name="BExTVELZCF2YA5L6F23BYZZR6WHF" localSheetId="14" hidden="1">#REF!</definedName>
    <definedName name="BExTVELZCF2YA5L6F23BYZZR6WHF" localSheetId="13" hidden="1">#REF!</definedName>
    <definedName name="BExTVELZCF2YA5L6F23BYZZR6WHF" localSheetId="12" hidden="1">#REF!</definedName>
    <definedName name="BExTVELZCF2YA5L6F23BYZZR6WHF" localSheetId="11" hidden="1">#REF!</definedName>
    <definedName name="BExTVELZCF2YA5L6F23BYZZR6WHF" localSheetId="10" hidden="1">#REF!</definedName>
    <definedName name="BExTVELZCF2YA5L6F23BYZZR6WHF" localSheetId="9" hidden="1">#REF!</definedName>
    <definedName name="BExTVELZCF2YA5L6F23BYZZR6WHF" localSheetId="8" hidden="1">#REF!</definedName>
    <definedName name="BExTVELZCF2YA5L6F23BYZZR6WHF" localSheetId="7" hidden="1">#REF!</definedName>
    <definedName name="BExTVELZCF2YA5L6F23BYZZR6WHF" localSheetId="6" hidden="1">#REF!</definedName>
    <definedName name="BExTVELZCF2YA5L6F23BYZZR6WHF" localSheetId="3" hidden="1">#REF!</definedName>
    <definedName name="BExTVELZCF2YA5L6F23BYZZR6WHF" localSheetId="1" hidden="1">#REF!</definedName>
    <definedName name="BExTVELZCF2YA5L6F23BYZZR6WHF" hidden="1">#REF!</definedName>
    <definedName name="BExTVGPIQZ99YFXUC8OONUX5BD42" localSheetId="16" hidden="1">#REF!</definedName>
    <definedName name="BExTVGPIQZ99YFXUC8OONUX5BD42" localSheetId="15" hidden="1">#REF!</definedName>
    <definedName name="BExTVGPIQZ99YFXUC8OONUX5BD42" localSheetId="14" hidden="1">#REF!</definedName>
    <definedName name="BExTVGPIQZ99YFXUC8OONUX5BD42" localSheetId="13" hidden="1">#REF!</definedName>
    <definedName name="BExTVGPIQZ99YFXUC8OONUX5BD42" localSheetId="12" hidden="1">#REF!</definedName>
    <definedName name="BExTVGPIQZ99YFXUC8OONUX5BD42" localSheetId="11" hidden="1">#REF!</definedName>
    <definedName name="BExTVGPIQZ99YFXUC8OONUX5BD42" localSheetId="10" hidden="1">#REF!</definedName>
    <definedName name="BExTVGPIQZ99YFXUC8OONUX5BD42" localSheetId="9" hidden="1">#REF!</definedName>
    <definedName name="BExTVGPIQZ99YFXUC8OONUX5BD42" localSheetId="8" hidden="1">#REF!</definedName>
    <definedName name="BExTVGPIQZ99YFXUC8OONUX5BD42" localSheetId="7" hidden="1">#REF!</definedName>
    <definedName name="BExTVGPIQZ99YFXUC8OONUX5BD42" localSheetId="6" hidden="1">#REF!</definedName>
    <definedName name="BExTVGPIQZ99YFXUC8OONUX5BD42" localSheetId="3" hidden="1">#REF!</definedName>
    <definedName name="BExTVGPIQZ99YFXUC8OONUX5BD42" localSheetId="1" hidden="1">#REF!</definedName>
    <definedName name="BExTVGPIQZ99YFXUC8OONUX5BD42" hidden="1">#REF!</definedName>
    <definedName name="BExTVQG4F5RF0LZXG06AZ6EU1GQ3" localSheetId="16" hidden="1">#REF!</definedName>
    <definedName name="BExTVQG4F5RF0LZXG06AZ6EU1GQ3" localSheetId="15" hidden="1">#REF!</definedName>
    <definedName name="BExTVQG4F5RF0LZXG06AZ6EU1GQ3" localSheetId="14" hidden="1">#REF!</definedName>
    <definedName name="BExTVQG4F5RF0LZXG06AZ6EU1GQ3" localSheetId="13" hidden="1">#REF!</definedName>
    <definedName name="BExTVQG4F5RF0LZXG06AZ6EU1GQ3" localSheetId="12" hidden="1">#REF!</definedName>
    <definedName name="BExTVQG4F5RF0LZXG06AZ6EU1GQ3" localSheetId="11" hidden="1">#REF!</definedName>
    <definedName name="BExTVQG4F5RF0LZXG06AZ6EU1GQ3" localSheetId="10" hidden="1">#REF!</definedName>
    <definedName name="BExTVQG4F5RF0LZXG06AZ6EU1GQ3" localSheetId="9" hidden="1">#REF!</definedName>
    <definedName name="BExTVQG4F5RF0LZXG06AZ6EU1GQ3" localSheetId="8" hidden="1">#REF!</definedName>
    <definedName name="BExTVQG4F5RF0LZXG06AZ6EU1GQ3" localSheetId="7" hidden="1">#REF!</definedName>
    <definedName name="BExTVQG4F5RF0LZXG06AZ6EU1GQ3" localSheetId="6" hidden="1">#REF!</definedName>
    <definedName name="BExTVQG4F5RF0LZXG06AZ6EU1GQ3" localSheetId="3" hidden="1">#REF!</definedName>
    <definedName name="BExTVQG4F5RF0LZXG06AZ6EU1GQ3" localSheetId="1" hidden="1">#REF!</definedName>
    <definedName name="BExTVQG4F5RF0LZXG06AZ6EU1GQ3" hidden="1">#REF!</definedName>
    <definedName name="BExTVZQLP9VFLEYQ9280W13X7E8K" localSheetId="16" hidden="1">#REF!</definedName>
    <definedName name="BExTVZQLP9VFLEYQ9280W13X7E8K" localSheetId="15" hidden="1">#REF!</definedName>
    <definedName name="BExTVZQLP9VFLEYQ9280W13X7E8K" localSheetId="14" hidden="1">#REF!</definedName>
    <definedName name="BExTVZQLP9VFLEYQ9280W13X7E8K" localSheetId="13" hidden="1">#REF!</definedName>
    <definedName name="BExTVZQLP9VFLEYQ9280W13X7E8K" localSheetId="12" hidden="1">#REF!</definedName>
    <definedName name="BExTVZQLP9VFLEYQ9280W13X7E8K" localSheetId="11" hidden="1">#REF!</definedName>
    <definedName name="BExTVZQLP9VFLEYQ9280W13X7E8K" localSheetId="10" hidden="1">#REF!</definedName>
    <definedName name="BExTVZQLP9VFLEYQ9280W13X7E8K" localSheetId="9" hidden="1">#REF!</definedName>
    <definedName name="BExTVZQLP9VFLEYQ9280W13X7E8K" localSheetId="8" hidden="1">#REF!</definedName>
    <definedName name="BExTVZQLP9VFLEYQ9280W13X7E8K" localSheetId="7" hidden="1">#REF!</definedName>
    <definedName name="BExTVZQLP9VFLEYQ9280W13X7E8K" localSheetId="6" hidden="1">#REF!</definedName>
    <definedName name="BExTVZQLP9VFLEYQ9280W13X7E8K" localSheetId="3" hidden="1">#REF!</definedName>
    <definedName name="BExTVZQLP9VFLEYQ9280W13X7E8K" localSheetId="1" hidden="1">#REF!</definedName>
    <definedName name="BExTVZQLP9VFLEYQ9280W13X7E8K" hidden="1">#REF!</definedName>
    <definedName name="BExTWB4LA1PODQOH4LDTHQKBN16K" localSheetId="16" hidden="1">#REF!</definedName>
    <definedName name="BExTWB4LA1PODQOH4LDTHQKBN16K" localSheetId="15" hidden="1">#REF!</definedName>
    <definedName name="BExTWB4LA1PODQOH4LDTHQKBN16K" localSheetId="14" hidden="1">#REF!</definedName>
    <definedName name="BExTWB4LA1PODQOH4LDTHQKBN16K" localSheetId="13" hidden="1">#REF!</definedName>
    <definedName name="BExTWB4LA1PODQOH4LDTHQKBN16K" localSheetId="12" hidden="1">#REF!</definedName>
    <definedName name="BExTWB4LA1PODQOH4LDTHQKBN16K" localSheetId="11" hidden="1">#REF!</definedName>
    <definedName name="BExTWB4LA1PODQOH4LDTHQKBN16K" localSheetId="10" hidden="1">#REF!</definedName>
    <definedName name="BExTWB4LA1PODQOH4LDTHQKBN16K" localSheetId="9" hidden="1">#REF!</definedName>
    <definedName name="BExTWB4LA1PODQOH4LDTHQKBN16K" localSheetId="8" hidden="1">#REF!</definedName>
    <definedName name="BExTWB4LA1PODQOH4LDTHQKBN16K" localSheetId="7" hidden="1">#REF!</definedName>
    <definedName name="BExTWB4LA1PODQOH4LDTHQKBN16K" localSheetId="6" hidden="1">#REF!</definedName>
    <definedName name="BExTWB4LA1PODQOH4LDTHQKBN16K" localSheetId="3" hidden="1">#REF!</definedName>
    <definedName name="BExTWB4LA1PODQOH4LDTHQKBN16K" localSheetId="1" hidden="1">#REF!</definedName>
    <definedName name="BExTWB4LA1PODQOH4LDTHQKBN16K" hidden="1">#REF!</definedName>
    <definedName name="BExTWI0Q8AWXUA3ZN7I5V3QK2KM1" localSheetId="16" hidden="1">#REF!</definedName>
    <definedName name="BExTWI0Q8AWXUA3ZN7I5V3QK2KM1" localSheetId="15" hidden="1">#REF!</definedName>
    <definedName name="BExTWI0Q8AWXUA3ZN7I5V3QK2KM1" localSheetId="14" hidden="1">#REF!</definedName>
    <definedName name="BExTWI0Q8AWXUA3ZN7I5V3QK2KM1" localSheetId="13" hidden="1">#REF!</definedName>
    <definedName name="BExTWI0Q8AWXUA3ZN7I5V3QK2KM1" localSheetId="12" hidden="1">#REF!</definedName>
    <definedName name="BExTWI0Q8AWXUA3ZN7I5V3QK2KM1" localSheetId="11" hidden="1">#REF!</definedName>
    <definedName name="BExTWI0Q8AWXUA3ZN7I5V3QK2KM1" localSheetId="10" hidden="1">#REF!</definedName>
    <definedName name="BExTWI0Q8AWXUA3ZN7I5V3QK2KM1" localSheetId="9" hidden="1">#REF!</definedName>
    <definedName name="BExTWI0Q8AWXUA3ZN7I5V3QK2KM1" localSheetId="8" hidden="1">#REF!</definedName>
    <definedName name="BExTWI0Q8AWXUA3ZN7I5V3QK2KM1" localSheetId="7" hidden="1">#REF!</definedName>
    <definedName name="BExTWI0Q8AWXUA3ZN7I5V3QK2KM1" localSheetId="6" hidden="1">#REF!</definedName>
    <definedName name="BExTWI0Q8AWXUA3ZN7I5V3QK2KM1" localSheetId="3" hidden="1">#REF!</definedName>
    <definedName name="BExTWI0Q8AWXUA3ZN7I5V3QK2KM1" localSheetId="1" hidden="1">#REF!</definedName>
    <definedName name="BExTWI0Q8AWXUA3ZN7I5V3QK2KM1" hidden="1">#REF!</definedName>
    <definedName name="BExTWJTIA3WUW1PUWXAOP9O8NKLZ" localSheetId="16" hidden="1">#REF!</definedName>
    <definedName name="BExTWJTIA3WUW1PUWXAOP9O8NKLZ" localSheetId="15" hidden="1">#REF!</definedName>
    <definedName name="BExTWJTIA3WUW1PUWXAOP9O8NKLZ" localSheetId="14" hidden="1">#REF!</definedName>
    <definedName name="BExTWJTIA3WUW1PUWXAOP9O8NKLZ" localSheetId="13" hidden="1">#REF!</definedName>
    <definedName name="BExTWJTIA3WUW1PUWXAOP9O8NKLZ" localSheetId="12" hidden="1">#REF!</definedName>
    <definedName name="BExTWJTIA3WUW1PUWXAOP9O8NKLZ" localSheetId="11" hidden="1">#REF!</definedName>
    <definedName name="BExTWJTIA3WUW1PUWXAOP9O8NKLZ" localSheetId="10" hidden="1">#REF!</definedName>
    <definedName name="BExTWJTIA3WUW1PUWXAOP9O8NKLZ" localSheetId="9" hidden="1">#REF!</definedName>
    <definedName name="BExTWJTIA3WUW1PUWXAOP9O8NKLZ" localSheetId="8" hidden="1">#REF!</definedName>
    <definedName name="BExTWJTIA3WUW1PUWXAOP9O8NKLZ" localSheetId="7" hidden="1">#REF!</definedName>
    <definedName name="BExTWJTIA3WUW1PUWXAOP9O8NKLZ" localSheetId="6" hidden="1">#REF!</definedName>
    <definedName name="BExTWJTIA3WUW1PUWXAOP9O8NKLZ" localSheetId="3" hidden="1">#REF!</definedName>
    <definedName name="BExTWJTIA3WUW1PUWXAOP9O8NKLZ" localSheetId="1" hidden="1">#REF!</definedName>
    <definedName name="BExTWJTIA3WUW1PUWXAOP9O8NKLZ" hidden="1">#REF!</definedName>
    <definedName name="BExTWW95OX07FNA01WF5MSSSFQLX" localSheetId="16" hidden="1">#REF!</definedName>
    <definedName name="BExTWW95OX07FNA01WF5MSSSFQLX" localSheetId="15" hidden="1">#REF!</definedName>
    <definedName name="BExTWW95OX07FNA01WF5MSSSFQLX" localSheetId="14" hidden="1">#REF!</definedName>
    <definedName name="BExTWW95OX07FNA01WF5MSSSFQLX" localSheetId="13" hidden="1">#REF!</definedName>
    <definedName name="BExTWW95OX07FNA01WF5MSSSFQLX" localSheetId="12" hidden="1">#REF!</definedName>
    <definedName name="BExTWW95OX07FNA01WF5MSSSFQLX" localSheetId="11" hidden="1">#REF!</definedName>
    <definedName name="BExTWW95OX07FNA01WF5MSSSFQLX" localSheetId="10" hidden="1">#REF!</definedName>
    <definedName name="BExTWW95OX07FNA01WF5MSSSFQLX" localSheetId="9" hidden="1">#REF!</definedName>
    <definedName name="BExTWW95OX07FNA01WF5MSSSFQLX" localSheetId="8" hidden="1">#REF!</definedName>
    <definedName name="BExTWW95OX07FNA01WF5MSSSFQLX" localSheetId="7" hidden="1">#REF!</definedName>
    <definedName name="BExTWW95OX07FNA01WF5MSSSFQLX" localSheetId="6" hidden="1">#REF!</definedName>
    <definedName name="BExTWW95OX07FNA01WF5MSSSFQLX" localSheetId="3" hidden="1">#REF!</definedName>
    <definedName name="BExTWW95OX07FNA01WF5MSSSFQLX" localSheetId="1" hidden="1">#REF!</definedName>
    <definedName name="BExTWW95OX07FNA01WF5MSSSFQLX" hidden="1">#REF!</definedName>
    <definedName name="BExTX005F4GLW03J0PLPRPMI1SEG" localSheetId="16" hidden="1">#REF!</definedName>
    <definedName name="BExTX005F4GLW03J0PLPRPMI1SEG" localSheetId="15" hidden="1">#REF!</definedName>
    <definedName name="BExTX005F4GLW03J0PLPRPMI1SEG" localSheetId="14" hidden="1">#REF!</definedName>
    <definedName name="BExTX005F4GLW03J0PLPRPMI1SEG" localSheetId="13" hidden="1">#REF!</definedName>
    <definedName name="BExTX005F4GLW03J0PLPRPMI1SEG" localSheetId="12" hidden="1">#REF!</definedName>
    <definedName name="BExTX005F4GLW03J0PLPRPMI1SEG" localSheetId="11" hidden="1">#REF!</definedName>
    <definedName name="BExTX005F4GLW03J0PLPRPMI1SEG" localSheetId="10" hidden="1">#REF!</definedName>
    <definedName name="BExTX005F4GLW03J0PLPRPMI1SEG" localSheetId="9" hidden="1">#REF!</definedName>
    <definedName name="BExTX005F4GLW03J0PLPRPMI1SEG" localSheetId="8" hidden="1">#REF!</definedName>
    <definedName name="BExTX005F4GLW03J0PLPRPMI1SEG" localSheetId="7" hidden="1">#REF!</definedName>
    <definedName name="BExTX005F4GLW03J0PLPRPMI1SEG" localSheetId="6" hidden="1">#REF!</definedName>
    <definedName name="BExTX005F4GLW03J0PLPRPMI1SEG" localSheetId="3" hidden="1">#REF!</definedName>
    <definedName name="BExTX005F4GLW03J0PLPRPMI1SEG" localSheetId="1" hidden="1">#REF!</definedName>
    <definedName name="BExTX005F4GLW03J0PLPRPMI1SEG" hidden="1">#REF!</definedName>
    <definedName name="BExTX476KI0RNB71XI5TYMANSGBG" localSheetId="16" hidden="1">#REF!</definedName>
    <definedName name="BExTX476KI0RNB71XI5TYMANSGBG" localSheetId="15" hidden="1">#REF!</definedName>
    <definedName name="BExTX476KI0RNB71XI5TYMANSGBG" localSheetId="14" hidden="1">#REF!</definedName>
    <definedName name="BExTX476KI0RNB71XI5TYMANSGBG" localSheetId="13" hidden="1">#REF!</definedName>
    <definedName name="BExTX476KI0RNB71XI5TYMANSGBG" localSheetId="12" hidden="1">#REF!</definedName>
    <definedName name="BExTX476KI0RNB71XI5TYMANSGBG" localSheetId="11" hidden="1">#REF!</definedName>
    <definedName name="BExTX476KI0RNB71XI5TYMANSGBG" localSheetId="10" hidden="1">#REF!</definedName>
    <definedName name="BExTX476KI0RNB71XI5TYMANSGBG" localSheetId="9" hidden="1">#REF!</definedName>
    <definedName name="BExTX476KI0RNB71XI5TYMANSGBG" localSheetId="8" hidden="1">#REF!</definedName>
    <definedName name="BExTX476KI0RNB71XI5TYMANSGBG" localSheetId="7" hidden="1">#REF!</definedName>
    <definedName name="BExTX476KI0RNB71XI5TYMANSGBG" localSheetId="6" hidden="1">#REF!</definedName>
    <definedName name="BExTX476KI0RNB71XI5TYMANSGBG" localSheetId="3" hidden="1">#REF!</definedName>
    <definedName name="BExTX476KI0RNB71XI5TYMANSGBG" localSheetId="1" hidden="1">#REF!</definedName>
    <definedName name="BExTX476KI0RNB71XI5TYMANSGBG" hidden="1">#REF!</definedName>
    <definedName name="BExTXBJFKNSCUO7IOL6CSKERP06D" localSheetId="16" hidden="1">#REF!</definedName>
    <definedName name="BExTXBJFKNSCUO7IOL6CSKERP06D" localSheetId="15" hidden="1">#REF!</definedName>
    <definedName name="BExTXBJFKNSCUO7IOL6CSKERP06D" localSheetId="14" hidden="1">#REF!</definedName>
    <definedName name="BExTXBJFKNSCUO7IOL6CSKERP06D" localSheetId="13" hidden="1">#REF!</definedName>
    <definedName name="BExTXBJFKNSCUO7IOL6CSKERP06D" localSheetId="12" hidden="1">#REF!</definedName>
    <definedName name="BExTXBJFKNSCUO7IOL6CSKERP06D" localSheetId="11" hidden="1">#REF!</definedName>
    <definedName name="BExTXBJFKNSCUO7IOL6CSKERP06D" localSheetId="10" hidden="1">#REF!</definedName>
    <definedName name="BExTXBJFKNSCUO7IOL6CSKERP06D" localSheetId="9" hidden="1">#REF!</definedName>
    <definedName name="BExTXBJFKNSCUO7IOL6CSKERP06D" localSheetId="8" hidden="1">#REF!</definedName>
    <definedName name="BExTXBJFKNSCUO7IOL6CSKERP06D" localSheetId="7" hidden="1">#REF!</definedName>
    <definedName name="BExTXBJFKNSCUO7IOL6CSKERP06D" localSheetId="6" hidden="1">#REF!</definedName>
    <definedName name="BExTXBJFKNSCUO7IOL6CSKERP06D" localSheetId="3" hidden="1">#REF!</definedName>
    <definedName name="BExTXBJFKNSCUO7IOL6CSKERP06D" localSheetId="1" hidden="1">#REF!</definedName>
    <definedName name="BExTXBJFKNSCUO7IOL6CSKERP06D" hidden="1">#REF!</definedName>
    <definedName name="BExTXDMZDQ9U1FD9T7F79J29SYYN" localSheetId="16" hidden="1">#REF!</definedName>
    <definedName name="BExTXDMZDQ9U1FD9T7F79J29SYYN" localSheetId="15" hidden="1">#REF!</definedName>
    <definedName name="BExTXDMZDQ9U1FD9T7F79J29SYYN" localSheetId="14" hidden="1">#REF!</definedName>
    <definedName name="BExTXDMZDQ9U1FD9T7F79J29SYYN" localSheetId="13" hidden="1">#REF!</definedName>
    <definedName name="BExTXDMZDQ9U1FD9T7F79J29SYYN" localSheetId="12" hidden="1">#REF!</definedName>
    <definedName name="BExTXDMZDQ9U1FD9T7F79J29SYYN" localSheetId="11" hidden="1">#REF!</definedName>
    <definedName name="BExTXDMZDQ9U1FD9T7F79J29SYYN" localSheetId="10" hidden="1">#REF!</definedName>
    <definedName name="BExTXDMZDQ9U1FD9T7F79J29SYYN" localSheetId="9" hidden="1">#REF!</definedName>
    <definedName name="BExTXDMZDQ9U1FD9T7F79J29SYYN" localSheetId="8" hidden="1">#REF!</definedName>
    <definedName name="BExTXDMZDQ9U1FD9T7F79J29SYYN" localSheetId="7" hidden="1">#REF!</definedName>
    <definedName name="BExTXDMZDQ9U1FD9T7F79J29SYYN" localSheetId="6" hidden="1">#REF!</definedName>
    <definedName name="BExTXDMZDQ9U1FD9T7F79J29SYYN" localSheetId="3" hidden="1">#REF!</definedName>
    <definedName name="BExTXDMZDQ9U1FD9T7F79J29SYYN" localSheetId="1" hidden="1">#REF!</definedName>
    <definedName name="BExTXDMZDQ9U1FD9T7F79J29SYYN" hidden="1">#REF!</definedName>
    <definedName name="BExTXJ6HBAIXMMWKZTJNFDYVZCAY" localSheetId="16" hidden="1">#REF!</definedName>
    <definedName name="BExTXJ6HBAIXMMWKZTJNFDYVZCAY" localSheetId="15" hidden="1">#REF!</definedName>
    <definedName name="BExTXJ6HBAIXMMWKZTJNFDYVZCAY" localSheetId="14" hidden="1">#REF!</definedName>
    <definedName name="BExTXJ6HBAIXMMWKZTJNFDYVZCAY" localSheetId="13" hidden="1">#REF!</definedName>
    <definedName name="BExTXJ6HBAIXMMWKZTJNFDYVZCAY" localSheetId="12" hidden="1">#REF!</definedName>
    <definedName name="BExTXJ6HBAIXMMWKZTJNFDYVZCAY" localSheetId="11" hidden="1">#REF!</definedName>
    <definedName name="BExTXJ6HBAIXMMWKZTJNFDYVZCAY" localSheetId="10" hidden="1">#REF!</definedName>
    <definedName name="BExTXJ6HBAIXMMWKZTJNFDYVZCAY" localSheetId="9" hidden="1">#REF!</definedName>
    <definedName name="BExTXJ6HBAIXMMWKZTJNFDYVZCAY" localSheetId="8" hidden="1">#REF!</definedName>
    <definedName name="BExTXJ6HBAIXMMWKZTJNFDYVZCAY" localSheetId="7" hidden="1">#REF!</definedName>
    <definedName name="BExTXJ6HBAIXMMWKZTJNFDYVZCAY" localSheetId="6" hidden="1">#REF!</definedName>
    <definedName name="BExTXJ6HBAIXMMWKZTJNFDYVZCAY" localSheetId="3" hidden="1">#REF!</definedName>
    <definedName name="BExTXJ6HBAIXMMWKZTJNFDYVZCAY" localSheetId="1" hidden="1">#REF!</definedName>
    <definedName name="BExTXJ6HBAIXMMWKZTJNFDYVZCAY" hidden="1">#REF!</definedName>
    <definedName name="BExTXT812NQT8GAEGH738U29BI0D" localSheetId="16" hidden="1">#REF!</definedName>
    <definedName name="BExTXT812NQT8GAEGH738U29BI0D" localSheetId="15" hidden="1">#REF!</definedName>
    <definedName name="BExTXT812NQT8GAEGH738U29BI0D" localSheetId="14" hidden="1">#REF!</definedName>
    <definedName name="BExTXT812NQT8GAEGH738U29BI0D" localSheetId="13" hidden="1">#REF!</definedName>
    <definedName name="BExTXT812NQT8GAEGH738U29BI0D" localSheetId="12" hidden="1">#REF!</definedName>
    <definedName name="BExTXT812NQT8GAEGH738U29BI0D" localSheetId="11" hidden="1">#REF!</definedName>
    <definedName name="BExTXT812NQT8GAEGH738U29BI0D" localSheetId="10" hidden="1">#REF!</definedName>
    <definedName name="BExTXT812NQT8GAEGH738U29BI0D" localSheetId="9" hidden="1">#REF!</definedName>
    <definedName name="BExTXT812NQT8GAEGH738U29BI0D" localSheetId="8" hidden="1">#REF!</definedName>
    <definedName name="BExTXT812NQT8GAEGH738U29BI0D" localSheetId="7" hidden="1">#REF!</definedName>
    <definedName name="BExTXT812NQT8GAEGH738U29BI0D" localSheetId="6" hidden="1">#REF!</definedName>
    <definedName name="BExTXT812NQT8GAEGH738U29BI0D" localSheetId="3" hidden="1">#REF!</definedName>
    <definedName name="BExTXT812NQT8GAEGH738U29BI0D" localSheetId="1" hidden="1">#REF!</definedName>
    <definedName name="BExTXT812NQT8GAEGH738U29BI0D" hidden="1">#REF!</definedName>
    <definedName name="BExTXWIP2TFPTQ76NHFOB72NICRZ" localSheetId="16" hidden="1">#REF!</definedName>
    <definedName name="BExTXWIP2TFPTQ76NHFOB72NICRZ" localSheetId="15" hidden="1">#REF!</definedName>
    <definedName name="BExTXWIP2TFPTQ76NHFOB72NICRZ" localSheetId="14" hidden="1">#REF!</definedName>
    <definedName name="BExTXWIP2TFPTQ76NHFOB72NICRZ" localSheetId="13" hidden="1">#REF!</definedName>
    <definedName name="BExTXWIP2TFPTQ76NHFOB72NICRZ" localSheetId="12" hidden="1">#REF!</definedName>
    <definedName name="BExTXWIP2TFPTQ76NHFOB72NICRZ" localSheetId="11" hidden="1">#REF!</definedName>
    <definedName name="BExTXWIP2TFPTQ76NHFOB72NICRZ" localSheetId="10" hidden="1">#REF!</definedName>
    <definedName name="BExTXWIP2TFPTQ76NHFOB72NICRZ" localSheetId="9" hidden="1">#REF!</definedName>
    <definedName name="BExTXWIP2TFPTQ76NHFOB72NICRZ" localSheetId="8" hidden="1">#REF!</definedName>
    <definedName name="BExTXWIP2TFPTQ76NHFOB72NICRZ" localSheetId="7" hidden="1">#REF!</definedName>
    <definedName name="BExTXWIP2TFPTQ76NHFOB72NICRZ" localSheetId="6" hidden="1">#REF!</definedName>
    <definedName name="BExTXWIP2TFPTQ76NHFOB72NICRZ" localSheetId="3" hidden="1">#REF!</definedName>
    <definedName name="BExTXWIP2TFPTQ76NHFOB72NICRZ" localSheetId="1" hidden="1">#REF!</definedName>
    <definedName name="BExTXWIP2TFPTQ76NHFOB72NICRZ" hidden="1">#REF!</definedName>
    <definedName name="BExTY5T62H651VC86QM4X7E28JVA" localSheetId="16" hidden="1">#REF!</definedName>
    <definedName name="BExTY5T62H651VC86QM4X7E28JVA" localSheetId="15" hidden="1">#REF!</definedName>
    <definedName name="BExTY5T62H651VC86QM4X7E28JVA" localSheetId="14" hidden="1">#REF!</definedName>
    <definedName name="BExTY5T62H651VC86QM4X7E28JVA" localSheetId="13" hidden="1">#REF!</definedName>
    <definedName name="BExTY5T62H651VC86QM4X7E28JVA" localSheetId="12" hidden="1">#REF!</definedName>
    <definedName name="BExTY5T62H651VC86QM4X7E28JVA" localSheetId="11" hidden="1">#REF!</definedName>
    <definedName name="BExTY5T62H651VC86QM4X7E28JVA" localSheetId="10" hidden="1">#REF!</definedName>
    <definedName name="BExTY5T62H651VC86QM4X7E28JVA" localSheetId="9" hidden="1">#REF!</definedName>
    <definedName name="BExTY5T62H651VC86QM4X7E28JVA" localSheetId="8" hidden="1">#REF!</definedName>
    <definedName name="BExTY5T62H651VC86QM4X7E28JVA" localSheetId="7" hidden="1">#REF!</definedName>
    <definedName name="BExTY5T62H651VC86QM4X7E28JVA" localSheetId="6" hidden="1">#REF!</definedName>
    <definedName name="BExTY5T62H651VC86QM4X7E28JVA" localSheetId="3" hidden="1">#REF!</definedName>
    <definedName name="BExTY5T62H651VC86QM4X7E28JVA" localSheetId="1" hidden="1">#REF!</definedName>
    <definedName name="BExTY5T62H651VC86QM4X7E28JVA" hidden="1">#REF!</definedName>
    <definedName name="BExTYB7EHGVTJ4RSYOXWSG87U5WI" localSheetId="16" hidden="1">#REF!</definedName>
    <definedName name="BExTYB7EHGVTJ4RSYOXWSG87U5WI" localSheetId="15" hidden="1">#REF!</definedName>
    <definedName name="BExTYB7EHGVTJ4RSYOXWSG87U5WI" localSheetId="14" hidden="1">#REF!</definedName>
    <definedName name="BExTYB7EHGVTJ4RSYOXWSG87U5WI" localSheetId="13" hidden="1">#REF!</definedName>
    <definedName name="BExTYB7EHGVTJ4RSYOXWSG87U5WI" localSheetId="12" hidden="1">#REF!</definedName>
    <definedName name="BExTYB7EHGVTJ4RSYOXWSG87U5WI" localSheetId="11" hidden="1">#REF!</definedName>
    <definedName name="BExTYB7EHGVTJ4RSYOXWSG87U5WI" localSheetId="10" hidden="1">#REF!</definedName>
    <definedName name="BExTYB7EHGVTJ4RSYOXWSG87U5WI" localSheetId="9" hidden="1">#REF!</definedName>
    <definedName name="BExTYB7EHGVTJ4RSYOXWSG87U5WI" localSheetId="8" hidden="1">#REF!</definedName>
    <definedName name="BExTYB7EHGVTJ4RSYOXWSG87U5WI" localSheetId="7" hidden="1">#REF!</definedName>
    <definedName name="BExTYB7EHGVTJ4RSYOXWSG87U5WI" localSheetId="6" hidden="1">#REF!</definedName>
    <definedName name="BExTYB7EHGVTJ4RSYOXWSG87U5WI" localSheetId="3" hidden="1">#REF!</definedName>
    <definedName name="BExTYB7EHGVTJ4RSYOXWSG87U5WI" localSheetId="1" hidden="1">#REF!</definedName>
    <definedName name="BExTYB7EHGVTJ4RSYOXWSG87U5WI" hidden="1">#REF!</definedName>
    <definedName name="BExTYC93RS0KNKFOD35WG37LS9LY" localSheetId="16" hidden="1">#REF!</definedName>
    <definedName name="BExTYC93RS0KNKFOD35WG37LS9LY" localSheetId="15" hidden="1">#REF!</definedName>
    <definedName name="BExTYC93RS0KNKFOD35WG37LS9LY" localSheetId="14" hidden="1">#REF!</definedName>
    <definedName name="BExTYC93RS0KNKFOD35WG37LS9LY" localSheetId="13" hidden="1">#REF!</definedName>
    <definedName name="BExTYC93RS0KNKFOD35WG37LS9LY" localSheetId="12" hidden="1">#REF!</definedName>
    <definedName name="BExTYC93RS0KNKFOD35WG37LS9LY" localSheetId="11" hidden="1">#REF!</definedName>
    <definedName name="BExTYC93RS0KNKFOD35WG37LS9LY" localSheetId="10" hidden="1">#REF!</definedName>
    <definedName name="BExTYC93RS0KNKFOD35WG37LS9LY" localSheetId="9" hidden="1">#REF!</definedName>
    <definedName name="BExTYC93RS0KNKFOD35WG37LS9LY" localSheetId="8" hidden="1">#REF!</definedName>
    <definedName name="BExTYC93RS0KNKFOD35WG37LS9LY" localSheetId="7" hidden="1">#REF!</definedName>
    <definedName name="BExTYC93RS0KNKFOD35WG37LS9LY" localSheetId="6" hidden="1">#REF!</definedName>
    <definedName name="BExTYC93RS0KNKFOD35WG37LS9LY" localSheetId="3" hidden="1">#REF!</definedName>
    <definedName name="BExTYC93RS0KNKFOD35WG37LS9LY" localSheetId="1" hidden="1">#REF!</definedName>
    <definedName name="BExTYC93RS0KNKFOD35WG37LS9LY" hidden="1">#REF!</definedName>
    <definedName name="BExTYKCEFJ83LZM95M1V7CSFQVEA" localSheetId="16" hidden="1">#REF!</definedName>
    <definedName name="BExTYKCEFJ83LZM95M1V7CSFQVEA" localSheetId="15" hidden="1">#REF!</definedName>
    <definedName name="BExTYKCEFJ83LZM95M1V7CSFQVEA" localSheetId="14" hidden="1">#REF!</definedName>
    <definedName name="BExTYKCEFJ83LZM95M1V7CSFQVEA" localSheetId="13" hidden="1">#REF!</definedName>
    <definedName name="BExTYKCEFJ83LZM95M1V7CSFQVEA" localSheetId="12" hidden="1">#REF!</definedName>
    <definedName name="BExTYKCEFJ83LZM95M1V7CSFQVEA" localSheetId="11" hidden="1">#REF!</definedName>
    <definedName name="BExTYKCEFJ83LZM95M1V7CSFQVEA" localSheetId="10" hidden="1">#REF!</definedName>
    <definedName name="BExTYKCEFJ83LZM95M1V7CSFQVEA" localSheetId="9" hidden="1">#REF!</definedName>
    <definedName name="BExTYKCEFJ83LZM95M1V7CSFQVEA" localSheetId="8" hidden="1">#REF!</definedName>
    <definedName name="BExTYKCEFJ83LZM95M1V7CSFQVEA" localSheetId="7" hidden="1">#REF!</definedName>
    <definedName name="BExTYKCEFJ83LZM95M1V7CSFQVEA" localSheetId="6" hidden="1">#REF!</definedName>
    <definedName name="BExTYKCEFJ83LZM95M1V7CSFQVEA" localSheetId="3" hidden="1">#REF!</definedName>
    <definedName name="BExTYKCEFJ83LZM95M1V7CSFQVEA" localSheetId="1" hidden="1">#REF!</definedName>
    <definedName name="BExTYKCEFJ83LZM95M1V7CSFQVEA" hidden="1">#REF!</definedName>
    <definedName name="BExTYPLA9N640MFRJJQPKXT7P88M" localSheetId="16" hidden="1">#REF!</definedName>
    <definedName name="BExTYPLA9N640MFRJJQPKXT7P88M" localSheetId="15" hidden="1">#REF!</definedName>
    <definedName name="BExTYPLA9N640MFRJJQPKXT7P88M" localSheetId="14" hidden="1">#REF!</definedName>
    <definedName name="BExTYPLA9N640MFRJJQPKXT7P88M" localSheetId="13" hidden="1">#REF!</definedName>
    <definedName name="BExTYPLA9N640MFRJJQPKXT7P88M" localSheetId="12" hidden="1">#REF!</definedName>
    <definedName name="BExTYPLA9N640MFRJJQPKXT7P88M" localSheetId="11" hidden="1">#REF!</definedName>
    <definedName name="BExTYPLA9N640MFRJJQPKXT7P88M" localSheetId="10" hidden="1">#REF!</definedName>
    <definedName name="BExTYPLA9N640MFRJJQPKXT7P88M" localSheetId="9" hidden="1">#REF!</definedName>
    <definedName name="BExTYPLA9N640MFRJJQPKXT7P88M" localSheetId="8" hidden="1">#REF!</definedName>
    <definedName name="BExTYPLA9N640MFRJJQPKXT7P88M" localSheetId="7" hidden="1">#REF!</definedName>
    <definedName name="BExTYPLA9N640MFRJJQPKXT7P88M" localSheetId="6" hidden="1">#REF!</definedName>
    <definedName name="BExTYPLA9N640MFRJJQPKXT7P88M" localSheetId="3" hidden="1">#REF!</definedName>
    <definedName name="BExTYPLA9N640MFRJJQPKXT7P88M" localSheetId="1" hidden="1">#REF!</definedName>
    <definedName name="BExTYPLA9N640MFRJJQPKXT7P88M" hidden="1">#REF!</definedName>
    <definedName name="BExTYW1794M1TLJ2QQQCEEUZN18F" localSheetId="16" hidden="1">#REF!</definedName>
    <definedName name="BExTYW1794M1TLJ2QQQCEEUZN18F" localSheetId="15" hidden="1">#REF!</definedName>
    <definedName name="BExTYW1794M1TLJ2QQQCEEUZN18F" localSheetId="14" hidden="1">#REF!</definedName>
    <definedName name="BExTYW1794M1TLJ2QQQCEEUZN18F" localSheetId="13" hidden="1">#REF!</definedName>
    <definedName name="BExTYW1794M1TLJ2QQQCEEUZN18F" localSheetId="12" hidden="1">#REF!</definedName>
    <definedName name="BExTYW1794M1TLJ2QQQCEEUZN18F" localSheetId="11" hidden="1">#REF!</definedName>
    <definedName name="BExTYW1794M1TLJ2QQQCEEUZN18F" localSheetId="10" hidden="1">#REF!</definedName>
    <definedName name="BExTYW1794M1TLJ2QQQCEEUZN18F" localSheetId="9" hidden="1">#REF!</definedName>
    <definedName name="BExTYW1794M1TLJ2QQQCEEUZN18F" localSheetId="8" hidden="1">#REF!</definedName>
    <definedName name="BExTYW1794M1TLJ2QQQCEEUZN18F" localSheetId="7" hidden="1">#REF!</definedName>
    <definedName name="BExTYW1794M1TLJ2QQQCEEUZN18F" localSheetId="6" hidden="1">#REF!</definedName>
    <definedName name="BExTYW1794M1TLJ2QQQCEEUZN18F" localSheetId="3" hidden="1">#REF!</definedName>
    <definedName name="BExTYW1794M1TLJ2QQQCEEUZN18F" localSheetId="1" hidden="1">#REF!</definedName>
    <definedName name="BExTYW1794M1TLJ2QQQCEEUZN18F" hidden="1">#REF!</definedName>
    <definedName name="BExTZ7F71SNTOX4LLZCK5R9VUMIJ" localSheetId="16" hidden="1">#REF!</definedName>
    <definedName name="BExTZ7F71SNTOX4LLZCK5R9VUMIJ" localSheetId="15" hidden="1">#REF!</definedName>
    <definedName name="BExTZ7F71SNTOX4LLZCK5R9VUMIJ" localSheetId="14" hidden="1">#REF!</definedName>
    <definedName name="BExTZ7F71SNTOX4LLZCK5R9VUMIJ" localSheetId="13" hidden="1">#REF!</definedName>
    <definedName name="BExTZ7F71SNTOX4LLZCK5R9VUMIJ" localSheetId="12" hidden="1">#REF!</definedName>
    <definedName name="BExTZ7F71SNTOX4LLZCK5R9VUMIJ" localSheetId="11" hidden="1">#REF!</definedName>
    <definedName name="BExTZ7F71SNTOX4LLZCK5R9VUMIJ" localSheetId="10" hidden="1">#REF!</definedName>
    <definedName name="BExTZ7F71SNTOX4LLZCK5R9VUMIJ" localSheetId="9" hidden="1">#REF!</definedName>
    <definedName name="BExTZ7F71SNTOX4LLZCK5R9VUMIJ" localSheetId="8" hidden="1">#REF!</definedName>
    <definedName name="BExTZ7F71SNTOX4LLZCK5R9VUMIJ" localSheetId="7" hidden="1">#REF!</definedName>
    <definedName name="BExTZ7F71SNTOX4LLZCK5R9VUMIJ" localSheetId="6" hidden="1">#REF!</definedName>
    <definedName name="BExTZ7F71SNTOX4LLZCK5R9VUMIJ" localSheetId="3" hidden="1">#REF!</definedName>
    <definedName name="BExTZ7F71SNTOX4LLZCK5R9VUMIJ" localSheetId="1" hidden="1">#REF!</definedName>
    <definedName name="BExTZ7F71SNTOX4LLZCK5R9VUMIJ" hidden="1">#REF!</definedName>
    <definedName name="BExTZ80SWE36T1QSIIPJU7NJ65JL" localSheetId="16" hidden="1">#REF!</definedName>
    <definedName name="BExTZ80SWE36T1QSIIPJU7NJ65JL" localSheetId="15" hidden="1">#REF!</definedName>
    <definedName name="BExTZ80SWE36T1QSIIPJU7NJ65JL" localSheetId="14" hidden="1">#REF!</definedName>
    <definedName name="BExTZ80SWE36T1QSIIPJU7NJ65JL" localSheetId="13" hidden="1">#REF!</definedName>
    <definedName name="BExTZ80SWE36T1QSIIPJU7NJ65JL" localSheetId="12" hidden="1">#REF!</definedName>
    <definedName name="BExTZ80SWE36T1QSIIPJU7NJ65JL" localSheetId="11" hidden="1">#REF!</definedName>
    <definedName name="BExTZ80SWE36T1QSIIPJU7NJ65JL" localSheetId="10" hidden="1">#REF!</definedName>
    <definedName name="BExTZ80SWE36T1QSIIPJU7NJ65JL" localSheetId="9" hidden="1">#REF!</definedName>
    <definedName name="BExTZ80SWE36T1QSIIPJU7NJ65JL" localSheetId="8" hidden="1">#REF!</definedName>
    <definedName name="BExTZ80SWE36T1QSIIPJU7NJ65JL" localSheetId="7" hidden="1">#REF!</definedName>
    <definedName name="BExTZ80SWE36T1QSIIPJU7NJ65JL" localSheetId="6" hidden="1">#REF!</definedName>
    <definedName name="BExTZ80SWE36T1QSIIPJU7NJ65JL" localSheetId="3" hidden="1">#REF!</definedName>
    <definedName name="BExTZ80SWE36T1QSIIPJU7NJ65JL" localSheetId="1" hidden="1">#REF!</definedName>
    <definedName name="BExTZ80SWE36T1QSIIPJU7NJ65JL" hidden="1">#REF!</definedName>
    <definedName name="BExTZ869RSO739T4Q78JLOVO7G0C" localSheetId="16" hidden="1">#REF!</definedName>
    <definedName name="BExTZ869RSO739T4Q78JLOVO7G0C" localSheetId="15" hidden="1">#REF!</definedName>
    <definedName name="BExTZ869RSO739T4Q78JLOVO7G0C" localSheetId="14" hidden="1">#REF!</definedName>
    <definedName name="BExTZ869RSO739T4Q78JLOVO7G0C" localSheetId="13" hidden="1">#REF!</definedName>
    <definedName name="BExTZ869RSO739T4Q78JLOVO7G0C" localSheetId="12" hidden="1">#REF!</definedName>
    <definedName name="BExTZ869RSO739T4Q78JLOVO7G0C" localSheetId="11" hidden="1">#REF!</definedName>
    <definedName name="BExTZ869RSO739T4Q78JLOVO7G0C" localSheetId="10" hidden="1">#REF!</definedName>
    <definedName name="BExTZ869RSO739T4Q78JLOVO7G0C" localSheetId="9" hidden="1">#REF!</definedName>
    <definedName name="BExTZ869RSO739T4Q78JLOVO7G0C" localSheetId="8" hidden="1">#REF!</definedName>
    <definedName name="BExTZ869RSO739T4Q78JLOVO7G0C" localSheetId="7" hidden="1">#REF!</definedName>
    <definedName name="BExTZ869RSO739T4Q78JLOVO7G0C" localSheetId="6" hidden="1">#REF!</definedName>
    <definedName name="BExTZ869RSO739T4Q78JLOVO7G0C" localSheetId="3" hidden="1">#REF!</definedName>
    <definedName name="BExTZ869RSO739T4Q78JLOVO7G0C" localSheetId="1" hidden="1">#REF!</definedName>
    <definedName name="BExTZ869RSO739T4Q78JLOVO7G0C" hidden="1">#REF!</definedName>
    <definedName name="BExTZ8X5G9S3PA4FPSNK7T69W7QT" localSheetId="16" hidden="1">#REF!</definedName>
    <definedName name="BExTZ8X5G9S3PA4FPSNK7T69W7QT" localSheetId="15" hidden="1">#REF!</definedName>
    <definedName name="BExTZ8X5G9S3PA4FPSNK7T69W7QT" localSheetId="14" hidden="1">#REF!</definedName>
    <definedName name="BExTZ8X5G9S3PA4FPSNK7T69W7QT" localSheetId="13" hidden="1">#REF!</definedName>
    <definedName name="BExTZ8X5G9S3PA4FPSNK7T69W7QT" localSheetId="12" hidden="1">#REF!</definedName>
    <definedName name="BExTZ8X5G9S3PA4FPSNK7T69W7QT" localSheetId="11" hidden="1">#REF!</definedName>
    <definedName name="BExTZ8X5G9S3PA4FPSNK7T69W7QT" localSheetId="10" hidden="1">#REF!</definedName>
    <definedName name="BExTZ8X5G9S3PA4FPSNK7T69W7QT" localSheetId="9" hidden="1">#REF!</definedName>
    <definedName name="BExTZ8X5G9S3PA4FPSNK7T69W7QT" localSheetId="8" hidden="1">#REF!</definedName>
    <definedName name="BExTZ8X5G9S3PA4FPSNK7T69W7QT" localSheetId="7" hidden="1">#REF!</definedName>
    <definedName name="BExTZ8X5G9S3PA4FPSNK7T69W7QT" localSheetId="6" hidden="1">#REF!</definedName>
    <definedName name="BExTZ8X5G9S3PA4FPSNK7T69W7QT" localSheetId="3" hidden="1">#REF!</definedName>
    <definedName name="BExTZ8X5G9S3PA4FPSNK7T69W7QT" localSheetId="1" hidden="1">#REF!</definedName>
    <definedName name="BExTZ8X5G9S3PA4FPSNK7T69W7QT" hidden="1">#REF!</definedName>
    <definedName name="BExTZ97Y0RMR8V5BI9F2H4MFB77O" localSheetId="16" hidden="1">#REF!</definedName>
    <definedName name="BExTZ97Y0RMR8V5BI9F2H4MFB77O" localSheetId="15" hidden="1">#REF!</definedName>
    <definedName name="BExTZ97Y0RMR8V5BI9F2H4MFB77O" localSheetId="14" hidden="1">#REF!</definedName>
    <definedName name="BExTZ97Y0RMR8V5BI9F2H4MFB77O" localSheetId="13" hidden="1">#REF!</definedName>
    <definedName name="BExTZ97Y0RMR8V5BI9F2H4MFB77O" localSheetId="12" hidden="1">#REF!</definedName>
    <definedName name="BExTZ97Y0RMR8V5BI9F2H4MFB77O" localSheetId="11" hidden="1">#REF!</definedName>
    <definedName name="BExTZ97Y0RMR8V5BI9F2H4MFB77O" localSheetId="10" hidden="1">#REF!</definedName>
    <definedName name="BExTZ97Y0RMR8V5BI9F2H4MFB77O" localSheetId="9" hidden="1">#REF!</definedName>
    <definedName name="BExTZ97Y0RMR8V5BI9F2H4MFB77O" localSheetId="8" hidden="1">#REF!</definedName>
    <definedName name="BExTZ97Y0RMR8V5BI9F2H4MFB77O" localSheetId="7" hidden="1">#REF!</definedName>
    <definedName name="BExTZ97Y0RMR8V5BI9F2H4MFB77O" localSheetId="6" hidden="1">#REF!</definedName>
    <definedName name="BExTZ97Y0RMR8V5BI9F2H4MFB77O" localSheetId="3" hidden="1">#REF!</definedName>
    <definedName name="BExTZ97Y0RMR8V5BI9F2H4MFB77O" localSheetId="1" hidden="1">#REF!</definedName>
    <definedName name="BExTZ97Y0RMR8V5BI9F2H4MFB77O" hidden="1">#REF!</definedName>
    <definedName name="BExTZK5PMCAXJL4DUIGL6H9Y8U4C" localSheetId="16" hidden="1">#REF!</definedName>
    <definedName name="BExTZK5PMCAXJL4DUIGL6H9Y8U4C" localSheetId="15" hidden="1">#REF!</definedName>
    <definedName name="BExTZK5PMCAXJL4DUIGL6H9Y8U4C" localSheetId="14" hidden="1">#REF!</definedName>
    <definedName name="BExTZK5PMCAXJL4DUIGL6H9Y8U4C" localSheetId="13" hidden="1">#REF!</definedName>
    <definedName name="BExTZK5PMCAXJL4DUIGL6H9Y8U4C" localSheetId="12" hidden="1">#REF!</definedName>
    <definedName name="BExTZK5PMCAXJL4DUIGL6H9Y8U4C" localSheetId="11" hidden="1">#REF!</definedName>
    <definedName name="BExTZK5PMCAXJL4DUIGL6H9Y8U4C" localSheetId="10" hidden="1">#REF!</definedName>
    <definedName name="BExTZK5PMCAXJL4DUIGL6H9Y8U4C" localSheetId="9" hidden="1">#REF!</definedName>
    <definedName name="BExTZK5PMCAXJL4DUIGL6H9Y8U4C" localSheetId="8" hidden="1">#REF!</definedName>
    <definedName name="BExTZK5PMCAXJL4DUIGL6H9Y8U4C" localSheetId="7" hidden="1">#REF!</definedName>
    <definedName name="BExTZK5PMCAXJL4DUIGL6H9Y8U4C" localSheetId="6" hidden="1">#REF!</definedName>
    <definedName name="BExTZK5PMCAXJL4DUIGL6H9Y8U4C" localSheetId="3" hidden="1">#REF!</definedName>
    <definedName name="BExTZK5PMCAXJL4DUIGL6H9Y8U4C" localSheetId="1" hidden="1">#REF!</definedName>
    <definedName name="BExTZK5PMCAXJL4DUIGL6H9Y8U4C" hidden="1">#REF!</definedName>
    <definedName name="BExTZKB6L5SXV5UN71YVTCBEIGWY" localSheetId="16" hidden="1">#REF!</definedName>
    <definedName name="BExTZKB6L5SXV5UN71YVTCBEIGWY" localSheetId="15" hidden="1">#REF!</definedName>
    <definedName name="BExTZKB6L5SXV5UN71YVTCBEIGWY" localSheetId="14" hidden="1">#REF!</definedName>
    <definedName name="BExTZKB6L5SXV5UN71YVTCBEIGWY" localSheetId="13" hidden="1">#REF!</definedName>
    <definedName name="BExTZKB6L5SXV5UN71YVTCBEIGWY" localSheetId="12" hidden="1">#REF!</definedName>
    <definedName name="BExTZKB6L5SXV5UN71YVTCBEIGWY" localSheetId="11" hidden="1">#REF!</definedName>
    <definedName name="BExTZKB6L5SXV5UN71YVTCBEIGWY" localSheetId="10" hidden="1">#REF!</definedName>
    <definedName name="BExTZKB6L5SXV5UN71YVTCBEIGWY" localSheetId="9" hidden="1">#REF!</definedName>
    <definedName name="BExTZKB6L5SXV5UN71YVTCBEIGWY" localSheetId="8" hidden="1">#REF!</definedName>
    <definedName name="BExTZKB6L5SXV5UN71YVTCBEIGWY" localSheetId="7" hidden="1">#REF!</definedName>
    <definedName name="BExTZKB6L5SXV5UN71YVTCBEIGWY" localSheetId="6" hidden="1">#REF!</definedName>
    <definedName name="BExTZKB6L5SXV5UN71YVTCBEIGWY" localSheetId="3" hidden="1">#REF!</definedName>
    <definedName name="BExTZKB6L5SXV5UN71YVTCBEIGWY" localSheetId="1" hidden="1">#REF!</definedName>
    <definedName name="BExTZKB6L5SXV5UN71YVTCBEIGWY" hidden="1">#REF!</definedName>
    <definedName name="BExTZLICVKK4NBJFEGL270GJ2VQO" localSheetId="16" hidden="1">#REF!</definedName>
    <definedName name="BExTZLICVKK4NBJFEGL270GJ2VQO" localSheetId="15" hidden="1">#REF!</definedName>
    <definedName name="BExTZLICVKK4NBJFEGL270GJ2VQO" localSheetId="14" hidden="1">#REF!</definedName>
    <definedName name="BExTZLICVKK4NBJFEGL270GJ2VQO" localSheetId="13" hidden="1">#REF!</definedName>
    <definedName name="BExTZLICVKK4NBJFEGL270GJ2VQO" localSheetId="12" hidden="1">#REF!</definedName>
    <definedName name="BExTZLICVKK4NBJFEGL270GJ2VQO" localSheetId="11" hidden="1">#REF!</definedName>
    <definedName name="BExTZLICVKK4NBJFEGL270GJ2VQO" localSheetId="10" hidden="1">#REF!</definedName>
    <definedName name="BExTZLICVKK4NBJFEGL270GJ2VQO" localSheetId="9" hidden="1">#REF!</definedName>
    <definedName name="BExTZLICVKK4NBJFEGL270GJ2VQO" localSheetId="8" hidden="1">#REF!</definedName>
    <definedName name="BExTZLICVKK4NBJFEGL270GJ2VQO" localSheetId="7" hidden="1">#REF!</definedName>
    <definedName name="BExTZLICVKK4NBJFEGL270GJ2VQO" localSheetId="6" hidden="1">#REF!</definedName>
    <definedName name="BExTZLICVKK4NBJFEGL270GJ2VQO" localSheetId="3" hidden="1">#REF!</definedName>
    <definedName name="BExTZLICVKK4NBJFEGL270GJ2VQO" localSheetId="1" hidden="1">#REF!</definedName>
    <definedName name="BExTZLICVKK4NBJFEGL270GJ2VQO" hidden="1">#REF!</definedName>
    <definedName name="BExTZO2596CBZKPI7YNA1QQNPAIJ" localSheetId="16" hidden="1">#REF!</definedName>
    <definedName name="BExTZO2596CBZKPI7YNA1QQNPAIJ" localSheetId="15" hidden="1">#REF!</definedName>
    <definedName name="BExTZO2596CBZKPI7YNA1QQNPAIJ" localSheetId="14" hidden="1">#REF!</definedName>
    <definedName name="BExTZO2596CBZKPI7YNA1QQNPAIJ" localSheetId="13" hidden="1">#REF!</definedName>
    <definedName name="BExTZO2596CBZKPI7YNA1QQNPAIJ" localSheetId="12" hidden="1">#REF!</definedName>
    <definedName name="BExTZO2596CBZKPI7YNA1QQNPAIJ" localSheetId="11" hidden="1">#REF!</definedName>
    <definedName name="BExTZO2596CBZKPI7YNA1QQNPAIJ" localSheetId="10" hidden="1">#REF!</definedName>
    <definedName name="BExTZO2596CBZKPI7YNA1QQNPAIJ" localSheetId="9" hidden="1">#REF!</definedName>
    <definedName name="BExTZO2596CBZKPI7YNA1QQNPAIJ" localSheetId="8" hidden="1">#REF!</definedName>
    <definedName name="BExTZO2596CBZKPI7YNA1QQNPAIJ" localSheetId="7" hidden="1">#REF!</definedName>
    <definedName name="BExTZO2596CBZKPI7YNA1QQNPAIJ" localSheetId="6" hidden="1">#REF!</definedName>
    <definedName name="BExTZO2596CBZKPI7YNA1QQNPAIJ" localSheetId="3" hidden="1">#REF!</definedName>
    <definedName name="BExTZO2596CBZKPI7YNA1QQNPAIJ" localSheetId="1" hidden="1">#REF!</definedName>
    <definedName name="BExTZO2596CBZKPI7YNA1QQNPAIJ" hidden="1">#REF!</definedName>
    <definedName name="BExTZY8TDV4U7FQL7O10G6VKWKPJ" localSheetId="16" hidden="1">#REF!</definedName>
    <definedName name="BExTZY8TDV4U7FQL7O10G6VKWKPJ" localSheetId="15" hidden="1">#REF!</definedName>
    <definedName name="BExTZY8TDV4U7FQL7O10G6VKWKPJ" localSheetId="14" hidden="1">#REF!</definedName>
    <definedName name="BExTZY8TDV4U7FQL7O10G6VKWKPJ" localSheetId="13" hidden="1">#REF!</definedName>
    <definedName name="BExTZY8TDV4U7FQL7O10G6VKWKPJ" localSheetId="12" hidden="1">#REF!</definedName>
    <definedName name="BExTZY8TDV4U7FQL7O10G6VKWKPJ" localSheetId="11" hidden="1">#REF!</definedName>
    <definedName name="BExTZY8TDV4U7FQL7O10G6VKWKPJ" localSheetId="10" hidden="1">#REF!</definedName>
    <definedName name="BExTZY8TDV4U7FQL7O10G6VKWKPJ" localSheetId="9" hidden="1">#REF!</definedName>
    <definedName name="BExTZY8TDV4U7FQL7O10G6VKWKPJ" localSheetId="8" hidden="1">#REF!</definedName>
    <definedName name="BExTZY8TDV4U7FQL7O10G6VKWKPJ" localSheetId="7" hidden="1">#REF!</definedName>
    <definedName name="BExTZY8TDV4U7FQL7O10G6VKWKPJ" localSheetId="6" hidden="1">#REF!</definedName>
    <definedName name="BExTZY8TDV4U7FQL7O10G6VKWKPJ" localSheetId="3" hidden="1">#REF!</definedName>
    <definedName name="BExTZY8TDV4U7FQL7O10G6VKWKPJ" localSheetId="1" hidden="1">#REF!</definedName>
    <definedName name="BExTZY8TDV4U7FQL7O10G6VKWKPJ" hidden="1">#REF!</definedName>
    <definedName name="BExU02QNT4LT7H9JPUC4FXTLVGZT" localSheetId="16" hidden="1">#REF!</definedName>
    <definedName name="BExU02QNT4LT7H9JPUC4FXTLVGZT" localSheetId="15" hidden="1">#REF!</definedName>
    <definedName name="BExU02QNT4LT7H9JPUC4FXTLVGZT" localSheetId="14" hidden="1">#REF!</definedName>
    <definedName name="BExU02QNT4LT7H9JPUC4FXTLVGZT" localSheetId="13" hidden="1">#REF!</definedName>
    <definedName name="BExU02QNT4LT7H9JPUC4FXTLVGZT" localSheetId="12" hidden="1">#REF!</definedName>
    <definedName name="BExU02QNT4LT7H9JPUC4FXTLVGZT" localSheetId="11" hidden="1">#REF!</definedName>
    <definedName name="BExU02QNT4LT7H9JPUC4FXTLVGZT" localSheetId="10" hidden="1">#REF!</definedName>
    <definedName name="BExU02QNT4LT7H9JPUC4FXTLVGZT" localSheetId="9" hidden="1">#REF!</definedName>
    <definedName name="BExU02QNT4LT7H9JPUC4FXTLVGZT" localSheetId="8" hidden="1">#REF!</definedName>
    <definedName name="BExU02QNT4LT7H9JPUC4FXTLVGZT" localSheetId="7" hidden="1">#REF!</definedName>
    <definedName name="BExU02QNT4LT7H9JPUC4FXTLVGZT" localSheetId="6" hidden="1">#REF!</definedName>
    <definedName name="BExU02QNT4LT7H9JPUC4FXTLVGZT" localSheetId="3" hidden="1">#REF!</definedName>
    <definedName name="BExU02QNT4LT7H9JPUC4FXTLVGZT" localSheetId="1" hidden="1">#REF!</definedName>
    <definedName name="BExU02QNT4LT7H9JPUC4FXTLVGZT" hidden="1">#REF!</definedName>
    <definedName name="BExU0BFJJQO1HJZKI14QGOQ6JROO" localSheetId="16" hidden="1">#REF!</definedName>
    <definedName name="BExU0BFJJQO1HJZKI14QGOQ6JROO" localSheetId="15" hidden="1">#REF!</definedName>
    <definedName name="BExU0BFJJQO1HJZKI14QGOQ6JROO" localSheetId="14" hidden="1">#REF!</definedName>
    <definedName name="BExU0BFJJQO1HJZKI14QGOQ6JROO" localSheetId="13" hidden="1">#REF!</definedName>
    <definedName name="BExU0BFJJQO1HJZKI14QGOQ6JROO" localSheetId="12" hidden="1">#REF!</definedName>
    <definedName name="BExU0BFJJQO1HJZKI14QGOQ6JROO" localSheetId="11" hidden="1">#REF!</definedName>
    <definedName name="BExU0BFJJQO1HJZKI14QGOQ6JROO" localSheetId="10" hidden="1">#REF!</definedName>
    <definedName name="BExU0BFJJQO1HJZKI14QGOQ6JROO" localSheetId="9" hidden="1">#REF!</definedName>
    <definedName name="BExU0BFJJQO1HJZKI14QGOQ6JROO" localSheetId="8" hidden="1">#REF!</definedName>
    <definedName name="BExU0BFJJQO1HJZKI14QGOQ6JROO" localSheetId="7" hidden="1">#REF!</definedName>
    <definedName name="BExU0BFJJQO1HJZKI14QGOQ6JROO" localSheetId="6" hidden="1">#REF!</definedName>
    <definedName name="BExU0BFJJQO1HJZKI14QGOQ6JROO" localSheetId="3" hidden="1">#REF!</definedName>
    <definedName name="BExU0BFJJQO1HJZKI14QGOQ6JROO" localSheetId="1" hidden="1">#REF!</definedName>
    <definedName name="BExU0BFJJQO1HJZKI14QGOQ6JROO" hidden="1">#REF!</definedName>
    <definedName name="BExU0FH5WTGW8MRFUFMDDSMJ6YQ5" localSheetId="16" hidden="1">#REF!</definedName>
    <definedName name="BExU0FH5WTGW8MRFUFMDDSMJ6YQ5" localSheetId="15" hidden="1">#REF!</definedName>
    <definedName name="BExU0FH5WTGW8MRFUFMDDSMJ6YQ5" localSheetId="14" hidden="1">#REF!</definedName>
    <definedName name="BExU0FH5WTGW8MRFUFMDDSMJ6YQ5" localSheetId="13" hidden="1">#REF!</definedName>
    <definedName name="BExU0FH5WTGW8MRFUFMDDSMJ6YQ5" localSheetId="12" hidden="1">#REF!</definedName>
    <definedName name="BExU0FH5WTGW8MRFUFMDDSMJ6YQ5" localSheetId="11" hidden="1">#REF!</definedName>
    <definedName name="BExU0FH5WTGW8MRFUFMDDSMJ6YQ5" localSheetId="10" hidden="1">#REF!</definedName>
    <definedName name="BExU0FH5WTGW8MRFUFMDDSMJ6YQ5" localSheetId="9" hidden="1">#REF!</definedName>
    <definedName name="BExU0FH5WTGW8MRFUFMDDSMJ6YQ5" localSheetId="8" hidden="1">#REF!</definedName>
    <definedName name="BExU0FH5WTGW8MRFUFMDDSMJ6YQ5" localSheetId="7" hidden="1">#REF!</definedName>
    <definedName name="BExU0FH5WTGW8MRFUFMDDSMJ6YQ5" localSheetId="6" hidden="1">#REF!</definedName>
    <definedName name="BExU0FH5WTGW8MRFUFMDDSMJ6YQ5" localSheetId="3" hidden="1">#REF!</definedName>
    <definedName name="BExU0FH5WTGW8MRFUFMDDSMJ6YQ5" localSheetId="1" hidden="1">#REF!</definedName>
    <definedName name="BExU0FH5WTGW8MRFUFMDDSMJ6YQ5" hidden="1">#REF!</definedName>
    <definedName name="BExU0GDOIL9U33QGU9ZU3YX3V1I4" localSheetId="16" hidden="1">#REF!</definedName>
    <definedName name="BExU0GDOIL9U33QGU9ZU3YX3V1I4" localSheetId="15" hidden="1">#REF!</definedName>
    <definedName name="BExU0GDOIL9U33QGU9ZU3YX3V1I4" localSheetId="14" hidden="1">#REF!</definedName>
    <definedName name="BExU0GDOIL9U33QGU9ZU3YX3V1I4" localSheetId="13" hidden="1">#REF!</definedName>
    <definedName name="BExU0GDOIL9U33QGU9ZU3YX3V1I4" localSheetId="12" hidden="1">#REF!</definedName>
    <definedName name="BExU0GDOIL9U33QGU9ZU3YX3V1I4" localSheetId="11" hidden="1">#REF!</definedName>
    <definedName name="BExU0GDOIL9U33QGU9ZU3YX3V1I4" localSheetId="10" hidden="1">#REF!</definedName>
    <definedName name="BExU0GDOIL9U33QGU9ZU3YX3V1I4" localSheetId="9" hidden="1">#REF!</definedName>
    <definedName name="BExU0GDOIL9U33QGU9ZU3YX3V1I4" localSheetId="8" hidden="1">#REF!</definedName>
    <definedName name="BExU0GDOIL9U33QGU9ZU3YX3V1I4" localSheetId="7" hidden="1">#REF!</definedName>
    <definedName name="BExU0GDOIL9U33QGU9ZU3YX3V1I4" localSheetId="6" hidden="1">#REF!</definedName>
    <definedName name="BExU0GDOIL9U33QGU9ZU3YX3V1I4" localSheetId="3" hidden="1">#REF!</definedName>
    <definedName name="BExU0GDOIL9U33QGU9ZU3YX3V1I4" localSheetId="1" hidden="1">#REF!</definedName>
    <definedName name="BExU0GDOIL9U33QGU9ZU3YX3V1I4" hidden="1">#REF!</definedName>
    <definedName name="BExU0HKTO8WJDQDWRTUK5TETM3HS" localSheetId="16" hidden="1">#REF!</definedName>
    <definedName name="BExU0HKTO8WJDQDWRTUK5TETM3HS" localSheetId="15" hidden="1">#REF!</definedName>
    <definedName name="BExU0HKTO8WJDQDWRTUK5TETM3HS" localSheetId="14" hidden="1">#REF!</definedName>
    <definedName name="BExU0HKTO8WJDQDWRTUK5TETM3HS" localSheetId="13" hidden="1">#REF!</definedName>
    <definedName name="BExU0HKTO8WJDQDWRTUK5TETM3HS" localSheetId="12" hidden="1">#REF!</definedName>
    <definedName name="BExU0HKTO8WJDQDWRTUK5TETM3HS" localSheetId="11" hidden="1">#REF!</definedName>
    <definedName name="BExU0HKTO8WJDQDWRTUK5TETM3HS" localSheetId="10" hidden="1">#REF!</definedName>
    <definedName name="BExU0HKTO8WJDQDWRTUK5TETM3HS" localSheetId="9" hidden="1">#REF!</definedName>
    <definedName name="BExU0HKTO8WJDQDWRTUK5TETM3HS" localSheetId="8" hidden="1">#REF!</definedName>
    <definedName name="BExU0HKTO8WJDQDWRTUK5TETM3HS" localSheetId="7" hidden="1">#REF!</definedName>
    <definedName name="BExU0HKTO8WJDQDWRTUK5TETM3HS" localSheetId="6" hidden="1">#REF!</definedName>
    <definedName name="BExU0HKTO8WJDQDWRTUK5TETM3HS" localSheetId="3" hidden="1">#REF!</definedName>
    <definedName name="BExU0HKTO8WJDQDWRTUK5TETM3HS" localSheetId="1" hidden="1">#REF!</definedName>
    <definedName name="BExU0HKTO8WJDQDWRTUK5TETM3HS" hidden="1">#REF!</definedName>
    <definedName name="BExU0MTJQPE041ZN7H8UKGV6MZT7" localSheetId="16" hidden="1">#REF!</definedName>
    <definedName name="BExU0MTJQPE041ZN7H8UKGV6MZT7" localSheetId="15" hidden="1">#REF!</definedName>
    <definedName name="BExU0MTJQPE041ZN7H8UKGV6MZT7" localSheetId="14" hidden="1">#REF!</definedName>
    <definedName name="BExU0MTJQPE041ZN7H8UKGV6MZT7" localSheetId="13" hidden="1">#REF!</definedName>
    <definedName name="BExU0MTJQPE041ZN7H8UKGV6MZT7" localSheetId="12" hidden="1">#REF!</definedName>
    <definedName name="BExU0MTJQPE041ZN7H8UKGV6MZT7" localSheetId="11" hidden="1">#REF!</definedName>
    <definedName name="BExU0MTJQPE041ZN7H8UKGV6MZT7" localSheetId="10" hidden="1">#REF!</definedName>
    <definedName name="BExU0MTJQPE041ZN7H8UKGV6MZT7" localSheetId="9" hidden="1">#REF!</definedName>
    <definedName name="BExU0MTJQPE041ZN7H8UKGV6MZT7" localSheetId="8" hidden="1">#REF!</definedName>
    <definedName name="BExU0MTJQPE041ZN7H8UKGV6MZT7" localSheetId="7" hidden="1">#REF!</definedName>
    <definedName name="BExU0MTJQPE041ZN7H8UKGV6MZT7" localSheetId="6" hidden="1">#REF!</definedName>
    <definedName name="BExU0MTJQPE041ZN7H8UKGV6MZT7" localSheetId="3" hidden="1">#REF!</definedName>
    <definedName name="BExU0MTJQPE041ZN7H8UKGV6MZT7" localSheetId="1" hidden="1">#REF!</definedName>
    <definedName name="BExU0MTJQPE041ZN7H8UKGV6MZT7" hidden="1">#REF!</definedName>
    <definedName name="BExU0ZUUFYHLUK4M4E8GLGIBBNT0" localSheetId="16" hidden="1">#REF!</definedName>
    <definedName name="BExU0ZUUFYHLUK4M4E8GLGIBBNT0" localSheetId="15" hidden="1">#REF!</definedName>
    <definedName name="BExU0ZUUFYHLUK4M4E8GLGIBBNT0" localSheetId="14" hidden="1">#REF!</definedName>
    <definedName name="BExU0ZUUFYHLUK4M4E8GLGIBBNT0" localSheetId="13" hidden="1">#REF!</definedName>
    <definedName name="BExU0ZUUFYHLUK4M4E8GLGIBBNT0" localSheetId="12" hidden="1">#REF!</definedName>
    <definedName name="BExU0ZUUFYHLUK4M4E8GLGIBBNT0" localSheetId="11" hidden="1">#REF!</definedName>
    <definedName name="BExU0ZUUFYHLUK4M4E8GLGIBBNT0" localSheetId="10" hidden="1">#REF!</definedName>
    <definedName name="BExU0ZUUFYHLUK4M4E8GLGIBBNT0" localSheetId="9" hidden="1">#REF!</definedName>
    <definedName name="BExU0ZUUFYHLUK4M4E8GLGIBBNT0" localSheetId="8" hidden="1">#REF!</definedName>
    <definedName name="BExU0ZUUFYHLUK4M4E8GLGIBBNT0" localSheetId="7" hidden="1">#REF!</definedName>
    <definedName name="BExU0ZUUFYHLUK4M4E8GLGIBBNT0" localSheetId="6" hidden="1">#REF!</definedName>
    <definedName name="BExU0ZUUFYHLUK4M4E8GLGIBBNT0" localSheetId="3" hidden="1">#REF!</definedName>
    <definedName name="BExU0ZUUFYHLUK4M4E8GLGIBBNT0" localSheetId="1" hidden="1">#REF!</definedName>
    <definedName name="BExU0ZUUFYHLUK4M4E8GLGIBBNT0" hidden="1">#REF!</definedName>
    <definedName name="BExU147D6RPG6ZVTSXRKFSVRHSBG" localSheetId="16" hidden="1">#REF!</definedName>
    <definedName name="BExU147D6RPG6ZVTSXRKFSVRHSBG" localSheetId="15" hidden="1">#REF!</definedName>
    <definedName name="BExU147D6RPG6ZVTSXRKFSVRHSBG" localSheetId="14" hidden="1">#REF!</definedName>
    <definedName name="BExU147D6RPG6ZVTSXRKFSVRHSBG" localSheetId="13" hidden="1">#REF!</definedName>
    <definedName name="BExU147D6RPG6ZVTSXRKFSVRHSBG" localSheetId="12" hidden="1">#REF!</definedName>
    <definedName name="BExU147D6RPG6ZVTSXRKFSVRHSBG" localSheetId="11" hidden="1">#REF!</definedName>
    <definedName name="BExU147D6RPG6ZVTSXRKFSVRHSBG" localSheetId="10" hidden="1">#REF!</definedName>
    <definedName name="BExU147D6RPG6ZVTSXRKFSVRHSBG" localSheetId="9" hidden="1">#REF!</definedName>
    <definedName name="BExU147D6RPG6ZVTSXRKFSVRHSBG" localSheetId="8" hidden="1">#REF!</definedName>
    <definedName name="BExU147D6RPG6ZVTSXRKFSVRHSBG" localSheetId="7" hidden="1">#REF!</definedName>
    <definedName name="BExU147D6RPG6ZVTSXRKFSVRHSBG" localSheetId="6" hidden="1">#REF!</definedName>
    <definedName name="BExU147D6RPG6ZVTSXRKFSVRHSBG" localSheetId="3" hidden="1">#REF!</definedName>
    <definedName name="BExU147D6RPG6ZVTSXRKFSVRHSBG" localSheetId="1" hidden="1">#REF!</definedName>
    <definedName name="BExU147D6RPG6ZVTSXRKFSVRHSBG" hidden="1">#REF!</definedName>
    <definedName name="BExU16R10W1SOAPNG4CDJ01T7JRE" localSheetId="16" hidden="1">#REF!</definedName>
    <definedName name="BExU16R10W1SOAPNG4CDJ01T7JRE" localSheetId="15" hidden="1">#REF!</definedName>
    <definedName name="BExU16R10W1SOAPNG4CDJ01T7JRE" localSheetId="14" hidden="1">#REF!</definedName>
    <definedName name="BExU16R10W1SOAPNG4CDJ01T7JRE" localSheetId="13" hidden="1">#REF!</definedName>
    <definedName name="BExU16R10W1SOAPNG4CDJ01T7JRE" localSheetId="12" hidden="1">#REF!</definedName>
    <definedName name="BExU16R10W1SOAPNG4CDJ01T7JRE" localSheetId="11" hidden="1">#REF!</definedName>
    <definedName name="BExU16R10W1SOAPNG4CDJ01T7JRE" localSheetId="10" hidden="1">#REF!</definedName>
    <definedName name="BExU16R10W1SOAPNG4CDJ01T7JRE" localSheetId="9" hidden="1">#REF!</definedName>
    <definedName name="BExU16R10W1SOAPNG4CDJ01T7JRE" localSheetId="8" hidden="1">#REF!</definedName>
    <definedName name="BExU16R10W1SOAPNG4CDJ01T7JRE" localSheetId="7" hidden="1">#REF!</definedName>
    <definedName name="BExU16R10W1SOAPNG4CDJ01T7JRE" localSheetId="6" hidden="1">#REF!</definedName>
    <definedName name="BExU16R10W1SOAPNG4CDJ01T7JRE" localSheetId="3" hidden="1">#REF!</definedName>
    <definedName name="BExU16R10W1SOAPNG4CDJ01T7JRE" localSheetId="1" hidden="1">#REF!</definedName>
    <definedName name="BExU16R10W1SOAPNG4CDJ01T7JRE" hidden="1">#REF!</definedName>
    <definedName name="BExU17CKOR3GNIHDNVLH9L1IOJS9" localSheetId="16" hidden="1">#REF!</definedName>
    <definedName name="BExU17CKOR3GNIHDNVLH9L1IOJS9" localSheetId="15" hidden="1">#REF!</definedName>
    <definedName name="BExU17CKOR3GNIHDNVLH9L1IOJS9" localSheetId="14" hidden="1">#REF!</definedName>
    <definedName name="BExU17CKOR3GNIHDNVLH9L1IOJS9" localSheetId="13" hidden="1">#REF!</definedName>
    <definedName name="BExU17CKOR3GNIHDNVLH9L1IOJS9" localSheetId="12" hidden="1">#REF!</definedName>
    <definedName name="BExU17CKOR3GNIHDNVLH9L1IOJS9" localSheetId="11" hidden="1">#REF!</definedName>
    <definedName name="BExU17CKOR3GNIHDNVLH9L1IOJS9" localSheetId="10" hidden="1">#REF!</definedName>
    <definedName name="BExU17CKOR3GNIHDNVLH9L1IOJS9" localSheetId="9" hidden="1">#REF!</definedName>
    <definedName name="BExU17CKOR3GNIHDNVLH9L1IOJS9" localSheetId="8" hidden="1">#REF!</definedName>
    <definedName name="BExU17CKOR3GNIHDNVLH9L1IOJS9" localSheetId="7" hidden="1">#REF!</definedName>
    <definedName name="BExU17CKOR3GNIHDNVLH9L1IOJS9" localSheetId="6" hidden="1">#REF!</definedName>
    <definedName name="BExU17CKOR3GNIHDNVLH9L1IOJS9" localSheetId="3" hidden="1">#REF!</definedName>
    <definedName name="BExU17CKOR3GNIHDNVLH9L1IOJS9" localSheetId="1" hidden="1">#REF!</definedName>
    <definedName name="BExU17CKOR3GNIHDNVLH9L1IOJS9" hidden="1">#REF!</definedName>
    <definedName name="BExU1DXYI5DAD9DSFIEAUOB5XFZ9" localSheetId="16" hidden="1">#REF!</definedName>
    <definedName name="BExU1DXYI5DAD9DSFIEAUOB5XFZ9" localSheetId="15" hidden="1">#REF!</definedName>
    <definedName name="BExU1DXYI5DAD9DSFIEAUOB5XFZ9" localSheetId="14" hidden="1">#REF!</definedName>
    <definedName name="BExU1DXYI5DAD9DSFIEAUOB5XFZ9" localSheetId="13" hidden="1">#REF!</definedName>
    <definedName name="BExU1DXYI5DAD9DSFIEAUOB5XFZ9" localSheetId="12" hidden="1">#REF!</definedName>
    <definedName name="BExU1DXYI5DAD9DSFIEAUOB5XFZ9" localSheetId="11" hidden="1">#REF!</definedName>
    <definedName name="BExU1DXYI5DAD9DSFIEAUOB5XFZ9" localSheetId="10" hidden="1">#REF!</definedName>
    <definedName name="BExU1DXYI5DAD9DSFIEAUOB5XFZ9" localSheetId="9" hidden="1">#REF!</definedName>
    <definedName name="BExU1DXYI5DAD9DSFIEAUOB5XFZ9" localSheetId="8" hidden="1">#REF!</definedName>
    <definedName name="BExU1DXYI5DAD9DSFIEAUOB5XFZ9" localSheetId="7" hidden="1">#REF!</definedName>
    <definedName name="BExU1DXYI5DAD9DSFIEAUOB5XFZ9" localSheetId="6" hidden="1">#REF!</definedName>
    <definedName name="BExU1DXYI5DAD9DSFIEAUOB5XFZ9" localSheetId="3" hidden="1">#REF!</definedName>
    <definedName name="BExU1DXYI5DAD9DSFIEAUOB5XFZ9" localSheetId="1" hidden="1">#REF!</definedName>
    <definedName name="BExU1DXYI5DAD9DSFIEAUOB5XFZ9" hidden="1">#REF!</definedName>
    <definedName name="BExU1GXUTLRPJN4MRINLAPHSZQFG" localSheetId="16" hidden="1">#REF!</definedName>
    <definedName name="BExU1GXUTLRPJN4MRINLAPHSZQFG" localSheetId="15" hidden="1">#REF!</definedName>
    <definedName name="BExU1GXUTLRPJN4MRINLAPHSZQFG" localSheetId="14" hidden="1">#REF!</definedName>
    <definedName name="BExU1GXUTLRPJN4MRINLAPHSZQFG" localSheetId="13" hidden="1">#REF!</definedName>
    <definedName name="BExU1GXUTLRPJN4MRINLAPHSZQFG" localSheetId="12" hidden="1">#REF!</definedName>
    <definedName name="BExU1GXUTLRPJN4MRINLAPHSZQFG" localSheetId="11" hidden="1">#REF!</definedName>
    <definedName name="BExU1GXUTLRPJN4MRINLAPHSZQFG" localSheetId="10" hidden="1">#REF!</definedName>
    <definedName name="BExU1GXUTLRPJN4MRINLAPHSZQFG" localSheetId="9" hidden="1">#REF!</definedName>
    <definedName name="BExU1GXUTLRPJN4MRINLAPHSZQFG" localSheetId="8" hidden="1">#REF!</definedName>
    <definedName name="BExU1GXUTLRPJN4MRINLAPHSZQFG" localSheetId="7" hidden="1">#REF!</definedName>
    <definedName name="BExU1GXUTLRPJN4MRINLAPHSZQFG" localSheetId="6" hidden="1">#REF!</definedName>
    <definedName name="BExU1GXUTLRPJN4MRINLAPHSZQFG" localSheetId="3" hidden="1">#REF!</definedName>
    <definedName name="BExU1GXUTLRPJN4MRINLAPHSZQFG" localSheetId="1" hidden="1">#REF!</definedName>
    <definedName name="BExU1GXUTLRPJN4MRINLAPHSZQFG" hidden="1">#REF!</definedName>
    <definedName name="BExU1IL9AOHFO85BZB6S60DK3N8H" localSheetId="16" hidden="1">#REF!</definedName>
    <definedName name="BExU1IL9AOHFO85BZB6S60DK3N8H" localSheetId="15" hidden="1">#REF!</definedName>
    <definedName name="BExU1IL9AOHFO85BZB6S60DK3N8H" localSheetId="14" hidden="1">#REF!</definedName>
    <definedName name="BExU1IL9AOHFO85BZB6S60DK3N8H" localSheetId="13" hidden="1">#REF!</definedName>
    <definedName name="BExU1IL9AOHFO85BZB6S60DK3N8H" localSheetId="12" hidden="1">#REF!</definedName>
    <definedName name="BExU1IL9AOHFO85BZB6S60DK3N8H" localSheetId="11" hidden="1">#REF!</definedName>
    <definedName name="BExU1IL9AOHFO85BZB6S60DK3N8H" localSheetId="10" hidden="1">#REF!</definedName>
    <definedName name="BExU1IL9AOHFO85BZB6S60DK3N8H" localSheetId="9" hidden="1">#REF!</definedName>
    <definedName name="BExU1IL9AOHFO85BZB6S60DK3N8H" localSheetId="8" hidden="1">#REF!</definedName>
    <definedName name="BExU1IL9AOHFO85BZB6S60DK3N8H" localSheetId="7" hidden="1">#REF!</definedName>
    <definedName name="BExU1IL9AOHFO85BZB6S60DK3N8H" localSheetId="6" hidden="1">#REF!</definedName>
    <definedName name="BExU1IL9AOHFO85BZB6S60DK3N8H" localSheetId="3" hidden="1">#REF!</definedName>
    <definedName name="BExU1IL9AOHFO85BZB6S60DK3N8H" localSheetId="1" hidden="1">#REF!</definedName>
    <definedName name="BExU1IL9AOHFO85BZB6S60DK3N8H" hidden="1">#REF!</definedName>
    <definedName name="BExU1LAEKWJ0U6NP9G2AC9CTBYH6" localSheetId="16" hidden="1">#REF!</definedName>
    <definedName name="BExU1LAEKWJ0U6NP9G2AC9CTBYH6" localSheetId="15" hidden="1">#REF!</definedName>
    <definedName name="BExU1LAEKWJ0U6NP9G2AC9CTBYH6" localSheetId="14" hidden="1">#REF!</definedName>
    <definedName name="BExU1LAEKWJ0U6NP9G2AC9CTBYH6" localSheetId="13" hidden="1">#REF!</definedName>
    <definedName name="BExU1LAEKWJ0U6NP9G2AC9CTBYH6" localSheetId="12" hidden="1">#REF!</definedName>
    <definedName name="BExU1LAEKWJ0U6NP9G2AC9CTBYH6" localSheetId="11" hidden="1">#REF!</definedName>
    <definedName name="BExU1LAEKWJ0U6NP9G2AC9CTBYH6" localSheetId="10" hidden="1">#REF!</definedName>
    <definedName name="BExU1LAEKWJ0U6NP9G2AC9CTBYH6" localSheetId="9" hidden="1">#REF!</definedName>
    <definedName name="BExU1LAEKWJ0U6NP9G2AC9CTBYH6" localSheetId="8" hidden="1">#REF!</definedName>
    <definedName name="BExU1LAEKWJ0U6NP9G2AC9CTBYH6" localSheetId="7" hidden="1">#REF!</definedName>
    <definedName name="BExU1LAEKWJ0U6NP9G2AC9CTBYH6" localSheetId="6" hidden="1">#REF!</definedName>
    <definedName name="BExU1LAEKWJ0U6NP9G2AC9CTBYH6" localSheetId="3" hidden="1">#REF!</definedName>
    <definedName name="BExU1LAEKWJ0U6NP9G2AC9CTBYH6" localSheetId="1" hidden="1">#REF!</definedName>
    <definedName name="BExU1LAEKWJ0U6NP9G2AC9CTBYH6" hidden="1">#REF!</definedName>
    <definedName name="BExU1NOPS09CLFZL1O31RAF9BQNQ" localSheetId="16" hidden="1">#REF!</definedName>
    <definedName name="BExU1NOPS09CLFZL1O31RAF9BQNQ" localSheetId="15" hidden="1">#REF!</definedName>
    <definedName name="BExU1NOPS09CLFZL1O31RAF9BQNQ" localSheetId="14" hidden="1">#REF!</definedName>
    <definedName name="BExU1NOPS09CLFZL1O31RAF9BQNQ" localSheetId="13" hidden="1">#REF!</definedName>
    <definedName name="BExU1NOPS09CLFZL1O31RAF9BQNQ" localSheetId="12" hidden="1">#REF!</definedName>
    <definedName name="BExU1NOPS09CLFZL1O31RAF9BQNQ" localSheetId="11" hidden="1">#REF!</definedName>
    <definedName name="BExU1NOPS09CLFZL1O31RAF9BQNQ" localSheetId="10" hidden="1">#REF!</definedName>
    <definedName name="BExU1NOPS09CLFZL1O31RAF9BQNQ" localSheetId="9" hidden="1">#REF!</definedName>
    <definedName name="BExU1NOPS09CLFZL1O31RAF9BQNQ" localSheetId="8" hidden="1">#REF!</definedName>
    <definedName name="BExU1NOPS09CLFZL1O31RAF9BQNQ" localSheetId="7" hidden="1">#REF!</definedName>
    <definedName name="BExU1NOPS09CLFZL1O31RAF9BQNQ" localSheetId="6" hidden="1">#REF!</definedName>
    <definedName name="BExU1NOPS09CLFZL1O31RAF9BQNQ" localSheetId="3" hidden="1">#REF!</definedName>
    <definedName name="BExU1NOPS09CLFZL1O31RAF9BQNQ" localSheetId="1" hidden="1">#REF!</definedName>
    <definedName name="BExU1NOPS09CLFZL1O31RAF9BQNQ" hidden="1">#REF!</definedName>
    <definedName name="BExU1PH9MOEX1JZVZ3D5M9DXB191" localSheetId="16" hidden="1">#REF!</definedName>
    <definedName name="BExU1PH9MOEX1JZVZ3D5M9DXB191" localSheetId="15" hidden="1">#REF!</definedName>
    <definedName name="BExU1PH9MOEX1JZVZ3D5M9DXB191" localSheetId="14" hidden="1">#REF!</definedName>
    <definedName name="BExU1PH9MOEX1JZVZ3D5M9DXB191" localSheetId="13" hidden="1">#REF!</definedName>
    <definedName name="BExU1PH9MOEX1JZVZ3D5M9DXB191" localSheetId="12" hidden="1">#REF!</definedName>
    <definedName name="BExU1PH9MOEX1JZVZ3D5M9DXB191" localSheetId="11" hidden="1">#REF!</definedName>
    <definedName name="BExU1PH9MOEX1JZVZ3D5M9DXB191" localSheetId="10" hidden="1">#REF!</definedName>
    <definedName name="BExU1PH9MOEX1JZVZ3D5M9DXB191" localSheetId="9" hidden="1">#REF!</definedName>
    <definedName name="BExU1PH9MOEX1JZVZ3D5M9DXB191" localSheetId="8" hidden="1">#REF!</definedName>
    <definedName name="BExU1PH9MOEX1JZVZ3D5M9DXB191" localSheetId="7" hidden="1">#REF!</definedName>
    <definedName name="BExU1PH9MOEX1JZVZ3D5M9DXB191" localSheetId="6" hidden="1">#REF!</definedName>
    <definedName name="BExU1PH9MOEX1JZVZ3D5M9DXB191" localSheetId="3" hidden="1">#REF!</definedName>
    <definedName name="BExU1PH9MOEX1JZVZ3D5M9DXB191" localSheetId="1" hidden="1">#REF!</definedName>
    <definedName name="BExU1PH9MOEX1JZVZ3D5M9DXB191" hidden="1">#REF!</definedName>
    <definedName name="BExU1QZEEKJA35IMEOLOJ3ODX0ZA" localSheetId="16" hidden="1">#REF!</definedName>
    <definedName name="BExU1QZEEKJA35IMEOLOJ3ODX0ZA" localSheetId="15" hidden="1">#REF!</definedName>
    <definedName name="BExU1QZEEKJA35IMEOLOJ3ODX0ZA" localSheetId="14" hidden="1">#REF!</definedName>
    <definedName name="BExU1QZEEKJA35IMEOLOJ3ODX0ZA" localSheetId="13" hidden="1">#REF!</definedName>
    <definedName name="BExU1QZEEKJA35IMEOLOJ3ODX0ZA" localSheetId="12" hidden="1">#REF!</definedName>
    <definedName name="BExU1QZEEKJA35IMEOLOJ3ODX0ZA" localSheetId="11" hidden="1">#REF!</definedName>
    <definedName name="BExU1QZEEKJA35IMEOLOJ3ODX0ZA" localSheetId="10" hidden="1">#REF!</definedName>
    <definedName name="BExU1QZEEKJA35IMEOLOJ3ODX0ZA" localSheetId="9" hidden="1">#REF!</definedName>
    <definedName name="BExU1QZEEKJA35IMEOLOJ3ODX0ZA" localSheetId="8" hidden="1">#REF!</definedName>
    <definedName name="BExU1QZEEKJA35IMEOLOJ3ODX0ZA" localSheetId="7" hidden="1">#REF!</definedName>
    <definedName name="BExU1QZEEKJA35IMEOLOJ3ODX0ZA" localSheetId="6" hidden="1">#REF!</definedName>
    <definedName name="BExU1QZEEKJA35IMEOLOJ3ODX0ZA" localSheetId="3" hidden="1">#REF!</definedName>
    <definedName name="BExU1QZEEKJA35IMEOLOJ3ODX0ZA" localSheetId="1" hidden="1">#REF!</definedName>
    <definedName name="BExU1QZEEKJA35IMEOLOJ3ODX0ZA" hidden="1">#REF!</definedName>
    <definedName name="BExU1VRURIWWVJ95O40WA23LMTJD" localSheetId="16" hidden="1">#REF!</definedName>
    <definedName name="BExU1VRURIWWVJ95O40WA23LMTJD" localSheetId="15" hidden="1">#REF!</definedName>
    <definedName name="BExU1VRURIWWVJ95O40WA23LMTJD" localSheetId="14" hidden="1">#REF!</definedName>
    <definedName name="BExU1VRURIWWVJ95O40WA23LMTJD" localSheetId="13" hidden="1">#REF!</definedName>
    <definedName name="BExU1VRURIWWVJ95O40WA23LMTJD" localSheetId="12" hidden="1">#REF!</definedName>
    <definedName name="BExU1VRURIWWVJ95O40WA23LMTJD" localSheetId="11" hidden="1">#REF!</definedName>
    <definedName name="BExU1VRURIWWVJ95O40WA23LMTJD" localSheetId="10" hidden="1">#REF!</definedName>
    <definedName name="BExU1VRURIWWVJ95O40WA23LMTJD" localSheetId="9" hidden="1">#REF!</definedName>
    <definedName name="BExU1VRURIWWVJ95O40WA23LMTJD" localSheetId="8" hidden="1">#REF!</definedName>
    <definedName name="BExU1VRURIWWVJ95O40WA23LMTJD" localSheetId="7" hidden="1">#REF!</definedName>
    <definedName name="BExU1VRURIWWVJ95O40WA23LMTJD" localSheetId="6" hidden="1">#REF!</definedName>
    <definedName name="BExU1VRURIWWVJ95O40WA23LMTJD" localSheetId="3" hidden="1">#REF!</definedName>
    <definedName name="BExU1VRURIWWVJ95O40WA23LMTJD" localSheetId="1" hidden="1">#REF!</definedName>
    <definedName name="BExU1VRURIWWVJ95O40WA23LMTJD" hidden="1">#REF!</definedName>
    <definedName name="BExU2A0FXVBDX9LO3VWEXB4TLFT0" localSheetId="16" hidden="1">#REF!</definedName>
    <definedName name="BExU2A0FXVBDX9LO3VWEXB4TLFT0" localSheetId="15" hidden="1">#REF!</definedName>
    <definedName name="BExU2A0FXVBDX9LO3VWEXB4TLFT0" localSheetId="14" hidden="1">#REF!</definedName>
    <definedName name="BExU2A0FXVBDX9LO3VWEXB4TLFT0" localSheetId="13" hidden="1">#REF!</definedName>
    <definedName name="BExU2A0FXVBDX9LO3VWEXB4TLFT0" localSheetId="12" hidden="1">#REF!</definedName>
    <definedName name="BExU2A0FXVBDX9LO3VWEXB4TLFT0" localSheetId="11" hidden="1">#REF!</definedName>
    <definedName name="BExU2A0FXVBDX9LO3VWEXB4TLFT0" localSheetId="10" hidden="1">#REF!</definedName>
    <definedName name="BExU2A0FXVBDX9LO3VWEXB4TLFT0" localSheetId="9" hidden="1">#REF!</definedName>
    <definedName name="BExU2A0FXVBDX9LO3VWEXB4TLFT0" localSheetId="8" hidden="1">#REF!</definedName>
    <definedName name="BExU2A0FXVBDX9LO3VWEXB4TLFT0" localSheetId="7" hidden="1">#REF!</definedName>
    <definedName name="BExU2A0FXVBDX9LO3VWEXB4TLFT0" localSheetId="6" hidden="1">#REF!</definedName>
    <definedName name="BExU2A0FXVBDX9LO3VWEXB4TLFT0" localSheetId="3" hidden="1">#REF!</definedName>
    <definedName name="BExU2A0FXVBDX9LO3VWEXB4TLFT0" localSheetId="1" hidden="1">#REF!</definedName>
    <definedName name="BExU2A0FXVBDX9LO3VWEXB4TLFT0" hidden="1">#REF!</definedName>
    <definedName name="BExU2LEH667H33V81XVEZUP2O0UQ" localSheetId="16" hidden="1">#REF!</definedName>
    <definedName name="BExU2LEH667H33V81XVEZUP2O0UQ" localSheetId="15" hidden="1">#REF!</definedName>
    <definedName name="BExU2LEH667H33V81XVEZUP2O0UQ" localSheetId="14" hidden="1">#REF!</definedName>
    <definedName name="BExU2LEH667H33V81XVEZUP2O0UQ" localSheetId="13" hidden="1">#REF!</definedName>
    <definedName name="BExU2LEH667H33V81XVEZUP2O0UQ" localSheetId="12" hidden="1">#REF!</definedName>
    <definedName name="BExU2LEH667H33V81XVEZUP2O0UQ" localSheetId="11" hidden="1">#REF!</definedName>
    <definedName name="BExU2LEH667H33V81XVEZUP2O0UQ" localSheetId="10" hidden="1">#REF!</definedName>
    <definedName name="BExU2LEH667H33V81XVEZUP2O0UQ" localSheetId="9" hidden="1">#REF!</definedName>
    <definedName name="BExU2LEH667H33V81XVEZUP2O0UQ" localSheetId="8" hidden="1">#REF!</definedName>
    <definedName name="BExU2LEH667H33V81XVEZUP2O0UQ" localSheetId="7" hidden="1">#REF!</definedName>
    <definedName name="BExU2LEH667H33V81XVEZUP2O0UQ" localSheetId="6" hidden="1">#REF!</definedName>
    <definedName name="BExU2LEH667H33V81XVEZUP2O0UQ" localSheetId="3" hidden="1">#REF!</definedName>
    <definedName name="BExU2LEH667H33V81XVEZUP2O0UQ" localSheetId="1" hidden="1">#REF!</definedName>
    <definedName name="BExU2LEH667H33V81XVEZUP2O0UQ" hidden="1">#REF!</definedName>
    <definedName name="BExU2M5CK6XK55UIHDVYRXJJJRI4" localSheetId="16" hidden="1">#REF!</definedName>
    <definedName name="BExU2M5CK6XK55UIHDVYRXJJJRI4" localSheetId="15" hidden="1">#REF!</definedName>
    <definedName name="BExU2M5CK6XK55UIHDVYRXJJJRI4" localSheetId="14" hidden="1">#REF!</definedName>
    <definedName name="BExU2M5CK6XK55UIHDVYRXJJJRI4" localSheetId="13" hidden="1">#REF!</definedName>
    <definedName name="BExU2M5CK6XK55UIHDVYRXJJJRI4" localSheetId="12" hidden="1">#REF!</definedName>
    <definedName name="BExU2M5CK6XK55UIHDVYRXJJJRI4" localSheetId="11" hidden="1">#REF!</definedName>
    <definedName name="BExU2M5CK6XK55UIHDVYRXJJJRI4" localSheetId="10" hidden="1">#REF!</definedName>
    <definedName name="BExU2M5CK6XK55UIHDVYRXJJJRI4" localSheetId="9" hidden="1">#REF!</definedName>
    <definedName name="BExU2M5CK6XK55UIHDVYRXJJJRI4" localSheetId="8" hidden="1">#REF!</definedName>
    <definedName name="BExU2M5CK6XK55UIHDVYRXJJJRI4" localSheetId="7" hidden="1">#REF!</definedName>
    <definedName name="BExU2M5CK6XK55UIHDVYRXJJJRI4" localSheetId="6" hidden="1">#REF!</definedName>
    <definedName name="BExU2M5CK6XK55UIHDVYRXJJJRI4" localSheetId="3" hidden="1">#REF!</definedName>
    <definedName name="BExU2M5CK6XK55UIHDVYRXJJJRI4" localSheetId="1" hidden="1">#REF!</definedName>
    <definedName name="BExU2M5CK6XK55UIHDVYRXJJJRI4" hidden="1">#REF!</definedName>
    <definedName name="BExU2TXVT25ZTOFQAF6CM53Z1RLF" localSheetId="16" hidden="1">#REF!</definedName>
    <definedName name="BExU2TXVT25ZTOFQAF6CM53Z1RLF" localSheetId="15" hidden="1">#REF!</definedName>
    <definedName name="BExU2TXVT25ZTOFQAF6CM53Z1RLF" localSheetId="14" hidden="1">#REF!</definedName>
    <definedName name="BExU2TXVT25ZTOFQAF6CM53Z1RLF" localSheetId="13" hidden="1">#REF!</definedName>
    <definedName name="BExU2TXVT25ZTOFQAF6CM53Z1RLF" localSheetId="12" hidden="1">#REF!</definedName>
    <definedName name="BExU2TXVT25ZTOFQAF6CM53Z1RLF" localSheetId="11" hidden="1">#REF!</definedName>
    <definedName name="BExU2TXVT25ZTOFQAF6CM53Z1RLF" localSheetId="10" hidden="1">#REF!</definedName>
    <definedName name="BExU2TXVT25ZTOFQAF6CM53Z1RLF" localSheetId="9" hidden="1">#REF!</definedName>
    <definedName name="BExU2TXVT25ZTOFQAF6CM53Z1RLF" localSheetId="8" hidden="1">#REF!</definedName>
    <definedName name="BExU2TXVT25ZTOFQAF6CM53Z1RLF" localSheetId="7" hidden="1">#REF!</definedName>
    <definedName name="BExU2TXVT25ZTOFQAF6CM53Z1RLF" localSheetId="6" hidden="1">#REF!</definedName>
    <definedName name="BExU2TXVT25ZTOFQAF6CM53Z1RLF" localSheetId="3" hidden="1">#REF!</definedName>
    <definedName name="BExU2TXVT25ZTOFQAF6CM53Z1RLF" localSheetId="1" hidden="1">#REF!</definedName>
    <definedName name="BExU2TXVT25ZTOFQAF6CM53Z1RLF" hidden="1">#REF!</definedName>
    <definedName name="BExU2XZLYIU19G7358W5T9E87AFR" localSheetId="16" hidden="1">#REF!</definedName>
    <definedName name="BExU2XZLYIU19G7358W5T9E87AFR" localSheetId="15" hidden="1">#REF!</definedName>
    <definedName name="BExU2XZLYIU19G7358W5T9E87AFR" localSheetId="14" hidden="1">#REF!</definedName>
    <definedName name="BExU2XZLYIU19G7358W5T9E87AFR" localSheetId="13" hidden="1">#REF!</definedName>
    <definedName name="BExU2XZLYIU19G7358W5T9E87AFR" localSheetId="12" hidden="1">#REF!</definedName>
    <definedName name="BExU2XZLYIU19G7358W5T9E87AFR" localSheetId="11" hidden="1">#REF!</definedName>
    <definedName name="BExU2XZLYIU19G7358W5T9E87AFR" localSheetId="10" hidden="1">#REF!</definedName>
    <definedName name="BExU2XZLYIU19G7358W5T9E87AFR" localSheetId="9" hidden="1">#REF!</definedName>
    <definedName name="BExU2XZLYIU19G7358W5T9E87AFR" localSheetId="8" hidden="1">#REF!</definedName>
    <definedName name="BExU2XZLYIU19G7358W5T9E87AFR" localSheetId="7" hidden="1">#REF!</definedName>
    <definedName name="BExU2XZLYIU19G7358W5T9E87AFR" localSheetId="6" hidden="1">#REF!</definedName>
    <definedName name="BExU2XZLYIU19G7358W5T9E87AFR" localSheetId="3" hidden="1">#REF!</definedName>
    <definedName name="BExU2XZLYIU19G7358W5T9E87AFR" localSheetId="1" hidden="1">#REF!</definedName>
    <definedName name="BExU2XZLYIU19G7358W5T9E87AFR" hidden="1">#REF!</definedName>
    <definedName name="BExU2ZXMKRBQEX0CT3ZPZ3UFZP1G" localSheetId="16" hidden="1">#REF!</definedName>
    <definedName name="BExU2ZXMKRBQEX0CT3ZPZ3UFZP1G" localSheetId="15" hidden="1">#REF!</definedName>
    <definedName name="BExU2ZXMKRBQEX0CT3ZPZ3UFZP1G" localSheetId="14" hidden="1">#REF!</definedName>
    <definedName name="BExU2ZXMKRBQEX0CT3ZPZ3UFZP1G" localSheetId="13" hidden="1">#REF!</definedName>
    <definedName name="BExU2ZXMKRBQEX0CT3ZPZ3UFZP1G" localSheetId="12" hidden="1">#REF!</definedName>
    <definedName name="BExU2ZXMKRBQEX0CT3ZPZ3UFZP1G" localSheetId="11" hidden="1">#REF!</definedName>
    <definedName name="BExU2ZXMKRBQEX0CT3ZPZ3UFZP1G" localSheetId="10" hidden="1">#REF!</definedName>
    <definedName name="BExU2ZXMKRBQEX0CT3ZPZ3UFZP1G" localSheetId="9" hidden="1">#REF!</definedName>
    <definedName name="BExU2ZXMKRBQEX0CT3ZPZ3UFZP1G" localSheetId="8" hidden="1">#REF!</definedName>
    <definedName name="BExU2ZXMKRBQEX0CT3ZPZ3UFZP1G" localSheetId="7" hidden="1">#REF!</definedName>
    <definedName name="BExU2ZXMKRBQEX0CT3ZPZ3UFZP1G" localSheetId="6" hidden="1">#REF!</definedName>
    <definedName name="BExU2ZXMKRBQEX0CT3ZPZ3UFZP1G" localSheetId="3" hidden="1">#REF!</definedName>
    <definedName name="BExU2ZXMKRBQEX0CT3ZPZ3UFZP1G" localSheetId="1" hidden="1">#REF!</definedName>
    <definedName name="BExU2ZXMKRBQEX0CT3ZPZ3UFZP1G" hidden="1">#REF!</definedName>
    <definedName name="BExU35XHF1K1XEQUSZ292S5T61YA" localSheetId="16" hidden="1">#REF!</definedName>
    <definedName name="BExU35XHF1K1XEQUSZ292S5T61YA" localSheetId="15" hidden="1">#REF!</definedName>
    <definedName name="BExU35XHF1K1XEQUSZ292S5T61YA" localSheetId="14" hidden="1">#REF!</definedName>
    <definedName name="BExU35XHF1K1XEQUSZ292S5T61YA" localSheetId="13" hidden="1">#REF!</definedName>
    <definedName name="BExU35XHF1K1XEQUSZ292S5T61YA" localSheetId="12" hidden="1">#REF!</definedName>
    <definedName name="BExU35XHF1K1XEQUSZ292S5T61YA" localSheetId="11" hidden="1">#REF!</definedName>
    <definedName name="BExU35XHF1K1XEQUSZ292S5T61YA" localSheetId="10" hidden="1">#REF!</definedName>
    <definedName name="BExU35XHF1K1XEQUSZ292S5T61YA" localSheetId="9" hidden="1">#REF!</definedName>
    <definedName name="BExU35XHF1K1XEQUSZ292S5T61YA" localSheetId="8" hidden="1">#REF!</definedName>
    <definedName name="BExU35XHF1K1XEQUSZ292S5T61YA" localSheetId="7" hidden="1">#REF!</definedName>
    <definedName name="BExU35XHF1K1XEQUSZ292S5T61YA" localSheetId="6" hidden="1">#REF!</definedName>
    <definedName name="BExU35XHF1K1XEQUSZ292S5T61YA" localSheetId="3" hidden="1">#REF!</definedName>
    <definedName name="BExU35XHF1K1XEQUSZ292S5T61YA" localSheetId="1" hidden="1">#REF!</definedName>
    <definedName name="BExU35XHF1K1XEQUSZ292S5T61YA" hidden="1">#REF!</definedName>
    <definedName name="BExU38S1U5IC1T5A3P2TZU5OV0LN" localSheetId="16" hidden="1">#REF!</definedName>
    <definedName name="BExU38S1U5IC1T5A3P2TZU5OV0LN" localSheetId="15" hidden="1">#REF!</definedName>
    <definedName name="BExU38S1U5IC1T5A3P2TZU5OV0LN" localSheetId="14" hidden="1">#REF!</definedName>
    <definedName name="BExU38S1U5IC1T5A3P2TZU5OV0LN" localSheetId="13" hidden="1">#REF!</definedName>
    <definedName name="BExU38S1U5IC1T5A3P2TZU5OV0LN" localSheetId="12" hidden="1">#REF!</definedName>
    <definedName name="BExU38S1U5IC1T5A3P2TZU5OV0LN" localSheetId="11" hidden="1">#REF!</definedName>
    <definedName name="BExU38S1U5IC1T5A3P2TZU5OV0LN" localSheetId="10" hidden="1">#REF!</definedName>
    <definedName name="BExU38S1U5IC1T5A3P2TZU5OV0LN" localSheetId="9" hidden="1">#REF!</definedName>
    <definedName name="BExU38S1U5IC1T5A3P2TZU5OV0LN" localSheetId="8" hidden="1">#REF!</definedName>
    <definedName name="BExU38S1U5IC1T5A3P2TZU5OV0LN" localSheetId="7" hidden="1">#REF!</definedName>
    <definedName name="BExU38S1U5IC1T5A3P2TZU5OV0LN" localSheetId="6" hidden="1">#REF!</definedName>
    <definedName name="BExU38S1U5IC1T5A3P2TZU5OV0LN" localSheetId="3" hidden="1">#REF!</definedName>
    <definedName name="BExU38S1U5IC1T5A3P2TZU5OV0LN" localSheetId="1" hidden="1">#REF!</definedName>
    <definedName name="BExU38S1U5IC1T5A3P2TZU5OV0LN" hidden="1">#REF!</definedName>
    <definedName name="BExU3B66MCKJFSKT3HL8B5EJGVX0" localSheetId="16" hidden="1">#REF!</definedName>
    <definedName name="BExU3B66MCKJFSKT3HL8B5EJGVX0" localSheetId="15" hidden="1">#REF!</definedName>
    <definedName name="BExU3B66MCKJFSKT3HL8B5EJGVX0" localSheetId="14" hidden="1">#REF!</definedName>
    <definedName name="BExU3B66MCKJFSKT3HL8B5EJGVX0" localSheetId="13" hidden="1">#REF!</definedName>
    <definedName name="BExU3B66MCKJFSKT3HL8B5EJGVX0" localSheetId="12" hidden="1">#REF!</definedName>
    <definedName name="BExU3B66MCKJFSKT3HL8B5EJGVX0" localSheetId="11" hidden="1">#REF!</definedName>
    <definedName name="BExU3B66MCKJFSKT3HL8B5EJGVX0" localSheetId="10" hidden="1">#REF!</definedName>
    <definedName name="BExU3B66MCKJFSKT3HL8B5EJGVX0" localSheetId="9" hidden="1">#REF!</definedName>
    <definedName name="BExU3B66MCKJFSKT3HL8B5EJGVX0" localSheetId="8" hidden="1">#REF!</definedName>
    <definedName name="BExU3B66MCKJFSKT3HL8B5EJGVX0" localSheetId="7" hidden="1">#REF!</definedName>
    <definedName name="BExU3B66MCKJFSKT3HL8B5EJGVX0" localSheetId="6" hidden="1">#REF!</definedName>
    <definedName name="BExU3B66MCKJFSKT3HL8B5EJGVX0" localSheetId="3" hidden="1">#REF!</definedName>
    <definedName name="BExU3B66MCKJFSKT3HL8B5EJGVX0" localSheetId="1" hidden="1">#REF!</definedName>
    <definedName name="BExU3B66MCKJFSKT3HL8B5EJGVX0" hidden="1">#REF!</definedName>
    <definedName name="BExU3FDFDB2NVPYUR5V7OA3HF474" localSheetId="16" hidden="1">#REF!</definedName>
    <definedName name="BExU3FDFDB2NVPYUR5V7OA3HF474" localSheetId="15" hidden="1">#REF!</definedName>
    <definedName name="BExU3FDFDB2NVPYUR5V7OA3HF474" localSheetId="14" hidden="1">#REF!</definedName>
    <definedName name="BExU3FDFDB2NVPYUR5V7OA3HF474" localSheetId="13" hidden="1">#REF!</definedName>
    <definedName name="BExU3FDFDB2NVPYUR5V7OA3HF474" localSheetId="12" hidden="1">#REF!</definedName>
    <definedName name="BExU3FDFDB2NVPYUR5V7OA3HF474" localSheetId="11" hidden="1">#REF!</definedName>
    <definedName name="BExU3FDFDB2NVPYUR5V7OA3HF474" localSheetId="10" hidden="1">#REF!</definedName>
    <definedName name="BExU3FDFDB2NVPYUR5V7OA3HF474" localSheetId="9" hidden="1">#REF!</definedName>
    <definedName name="BExU3FDFDB2NVPYUR5V7OA3HF474" localSheetId="8" hidden="1">#REF!</definedName>
    <definedName name="BExU3FDFDB2NVPYUR5V7OA3HF474" localSheetId="7" hidden="1">#REF!</definedName>
    <definedName name="BExU3FDFDB2NVPYUR5V7OA3HF474" localSheetId="6" hidden="1">#REF!</definedName>
    <definedName name="BExU3FDFDB2NVPYUR5V7OA3HF474" localSheetId="3" hidden="1">#REF!</definedName>
    <definedName name="BExU3FDFDB2NVPYUR5V7OA3HF474" localSheetId="1" hidden="1">#REF!</definedName>
    <definedName name="BExU3FDFDB2NVPYUR5V7OA3HF474" hidden="1">#REF!</definedName>
    <definedName name="BExU3R7J076KUCCEUGKAYMANTUT5" localSheetId="16" hidden="1">#REF!</definedName>
    <definedName name="BExU3R7J076KUCCEUGKAYMANTUT5" localSheetId="15" hidden="1">#REF!</definedName>
    <definedName name="BExU3R7J076KUCCEUGKAYMANTUT5" localSheetId="14" hidden="1">#REF!</definedName>
    <definedName name="BExU3R7J076KUCCEUGKAYMANTUT5" localSheetId="13" hidden="1">#REF!</definedName>
    <definedName name="BExU3R7J076KUCCEUGKAYMANTUT5" localSheetId="12" hidden="1">#REF!</definedName>
    <definedName name="BExU3R7J076KUCCEUGKAYMANTUT5" localSheetId="11" hidden="1">#REF!</definedName>
    <definedName name="BExU3R7J076KUCCEUGKAYMANTUT5" localSheetId="10" hidden="1">#REF!</definedName>
    <definedName name="BExU3R7J076KUCCEUGKAYMANTUT5" localSheetId="9" hidden="1">#REF!</definedName>
    <definedName name="BExU3R7J076KUCCEUGKAYMANTUT5" localSheetId="8" hidden="1">#REF!</definedName>
    <definedName name="BExU3R7J076KUCCEUGKAYMANTUT5" localSheetId="7" hidden="1">#REF!</definedName>
    <definedName name="BExU3R7J076KUCCEUGKAYMANTUT5" localSheetId="6" hidden="1">#REF!</definedName>
    <definedName name="BExU3R7J076KUCCEUGKAYMANTUT5" localSheetId="3" hidden="1">#REF!</definedName>
    <definedName name="BExU3R7J076KUCCEUGKAYMANTUT5" localSheetId="1" hidden="1">#REF!</definedName>
    <definedName name="BExU3R7J076KUCCEUGKAYMANTUT5" hidden="1">#REF!</definedName>
    <definedName name="BExU3UNI9NR1RNZR07NSLSZMDOQQ" localSheetId="16" hidden="1">#REF!</definedName>
    <definedName name="BExU3UNI9NR1RNZR07NSLSZMDOQQ" localSheetId="15" hidden="1">#REF!</definedName>
    <definedName name="BExU3UNI9NR1RNZR07NSLSZMDOQQ" localSheetId="14" hidden="1">#REF!</definedName>
    <definedName name="BExU3UNI9NR1RNZR07NSLSZMDOQQ" localSheetId="13" hidden="1">#REF!</definedName>
    <definedName name="BExU3UNI9NR1RNZR07NSLSZMDOQQ" localSheetId="12" hidden="1">#REF!</definedName>
    <definedName name="BExU3UNI9NR1RNZR07NSLSZMDOQQ" localSheetId="11" hidden="1">#REF!</definedName>
    <definedName name="BExU3UNI9NR1RNZR07NSLSZMDOQQ" localSheetId="10" hidden="1">#REF!</definedName>
    <definedName name="BExU3UNI9NR1RNZR07NSLSZMDOQQ" localSheetId="9" hidden="1">#REF!</definedName>
    <definedName name="BExU3UNI9NR1RNZR07NSLSZMDOQQ" localSheetId="8" hidden="1">#REF!</definedName>
    <definedName name="BExU3UNI9NR1RNZR07NSLSZMDOQQ" localSheetId="7" hidden="1">#REF!</definedName>
    <definedName name="BExU3UNI9NR1RNZR07NSLSZMDOQQ" localSheetId="6" hidden="1">#REF!</definedName>
    <definedName name="BExU3UNI9NR1RNZR07NSLSZMDOQQ" localSheetId="3" hidden="1">#REF!</definedName>
    <definedName name="BExU3UNI9NR1RNZR07NSLSZMDOQQ" localSheetId="1" hidden="1">#REF!</definedName>
    <definedName name="BExU3UNI9NR1RNZR07NSLSZMDOQQ" hidden="1">#REF!</definedName>
    <definedName name="BExU401R18N6XKZKL7CNFOZQCM14" localSheetId="16" hidden="1">#REF!</definedName>
    <definedName name="BExU401R18N6XKZKL7CNFOZQCM14" localSheetId="15" hidden="1">#REF!</definedName>
    <definedName name="BExU401R18N6XKZKL7CNFOZQCM14" localSheetId="14" hidden="1">#REF!</definedName>
    <definedName name="BExU401R18N6XKZKL7CNFOZQCM14" localSheetId="13" hidden="1">#REF!</definedName>
    <definedName name="BExU401R18N6XKZKL7CNFOZQCM14" localSheetId="12" hidden="1">#REF!</definedName>
    <definedName name="BExU401R18N6XKZKL7CNFOZQCM14" localSheetId="11" hidden="1">#REF!</definedName>
    <definedName name="BExU401R18N6XKZKL7CNFOZQCM14" localSheetId="10" hidden="1">#REF!</definedName>
    <definedName name="BExU401R18N6XKZKL7CNFOZQCM14" localSheetId="9" hidden="1">#REF!</definedName>
    <definedName name="BExU401R18N6XKZKL7CNFOZQCM14" localSheetId="8" hidden="1">#REF!</definedName>
    <definedName name="BExU401R18N6XKZKL7CNFOZQCM14" localSheetId="7" hidden="1">#REF!</definedName>
    <definedName name="BExU401R18N6XKZKL7CNFOZQCM14" localSheetId="6" hidden="1">#REF!</definedName>
    <definedName name="BExU401R18N6XKZKL7CNFOZQCM14" localSheetId="3" hidden="1">#REF!</definedName>
    <definedName name="BExU401R18N6XKZKL7CNFOZQCM14" localSheetId="1" hidden="1">#REF!</definedName>
    <definedName name="BExU401R18N6XKZKL7CNFOZQCM14" hidden="1">#REF!</definedName>
    <definedName name="BExU42QVGY7TK39W1BIN6CDRG2OE" localSheetId="16" hidden="1">#REF!</definedName>
    <definedName name="BExU42QVGY7TK39W1BIN6CDRG2OE" localSheetId="15" hidden="1">#REF!</definedName>
    <definedName name="BExU42QVGY7TK39W1BIN6CDRG2OE" localSheetId="14" hidden="1">#REF!</definedName>
    <definedName name="BExU42QVGY7TK39W1BIN6CDRG2OE" localSheetId="13" hidden="1">#REF!</definedName>
    <definedName name="BExU42QVGY7TK39W1BIN6CDRG2OE" localSheetId="12" hidden="1">#REF!</definedName>
    <definedName name="BExU42QVGY7TK39W1BIN6CDRG2OE" localSheetId="11" hidden="1">#REF!</definedName>
    <definedName name="BExU42QVGY7TK39W1BIN6CDRG2OE" localSheetId="10" hidden="1">#REF!</definedName>
    <definedName name="BExU42QVGY7TK39W1BIN6CDRG2OE" localSheetId="9" hidden="1">#REF!</definedName>
    <definedName name="BExU42QVGY7TK39W1BIN6CDRG2OE" localSheetId="8" hidden="1">#REF!</definedName>
    <definedName name="BExU42QVGY7TK39W1BIN6CDRG2OE" localSheetId="7" hidden="1">#REF!</definedName>
    <definedName name="BExU42QVGY7TK39W1BIN6CDRG2OE" localSheetId="6" hidden="1">#REF!</definedName>
    <definedName name="BExU42QVGY7TK39W1BIN6CDRG2OE" localSheetId="3" hidden="1">#REF!</definedName>
    <definedName name="BExU42QVGY7TK39W1BIN6CDRG2OE" localSheetId="1" hidden="1">#REF!</definedName>
    <definedName name="BExU42QVGY7TK39W1BIN6CDRG2OE" hidden="1">#REF!</definedName>
    <definedName name="BExU431LXP7LIUNGJB9OSXEANFGX" localSheetId="16" hidden="1">#REF!</definedName>
    <definedName name="BExU431LXP7LIUNGJB9OSXEANFGX" localSheetId="15" hidden="1">#REF!</definedName>
    <definedName name="BExU431LXP7LIUNGJB9OSXEANFGX" localSheetId="14" hidden="1">#REF!</definedName>
    <definedName name="BExU431LXP7LIUNGJB9OSXEANFGX" localSheetId="13" hidden="1">#REF!</definedName>
    <definedName name="BExU431LXP7LIUNGJB9OSXEANFGX" localSheetId="12" hidden="1">#REF!</definedName>
    <definedName name="BExU431LXP7LIUNGJB9OSXEANFGX" localSheetId="11" hidden="1">#REF!</definedName>
    <definedName name="BExU431LXP7LIUNGJB9OSXEANFGX" localSheetId="10" hidden="1">#REF!</definedName>
    <definedName name="BExU431LXP7LIUNGJB9OSXEANFGX" localSheetId="9" hidden="1">#REF!</definedName>
    <definedName name="BExU431LXP7LIUNGJB9OSXEANFGX" localSheetId="8" hidden="1">#REF!</definedName>
    <definedName name="BExU431LXP7LIUNGJB9OSXEANFGX" localSheetId="7" hidden="1">#REF!</definedName>
    <definedName name="BExU431LXP7LIUNGJB9OSXEANFGX" localSheetId="6" hidden="1">#REF!</definedName>
    <definedName name="BExU431LXP7LIUNGJB9OSXEANFGX" localSheetId="3" hidden="1">#REF!</definedName>
    <definedName name="BExU431LXP7LIUNGJB9OSXEANFGX" localSheetId="1" hidden="1">#REF!</definedName>
    <definedName name="BExU431LXP7LIUNGJB9OSXEANFGX" hidden="1">#REF!</definedName>
    <definedName name="BExU47OZMS6TCWMEHHF0UCSFLLPI" localSheetId="16" hidden="1">#REF!</definedName>
    <definedName name="BExU47OZMS6TCWMEHHF0UCSFLLPI" localSheetId="15" hidden="1">#REF!</definedName>
    <definedName name="BExU47OZMS6TCWMEHHF0UCSFLLPI" localSheetId="14" hidden="1">#REF!</definedName>
    <definedName name="BExU47OZMS6TCWMEHHF0UCSFLLPI" localSheetId="13" hidden="1">#REF!</definedName>
    <definedName name="BExU47OZMS6TCWMEHHF0UCSFLLPI" localSheetId="12" hidden="1">#REF!</definedName>
    <definedName name="BExU47OZMS6TCWMEHHF0UCSFLLPI" localSheetId="11" hidden="1">#REF!</definedName>
    <definedName name="BExU47OZMS6TCWMEHHF0UCSFLLPI" localSheetId="10" hidden="1">#REF!</definedName>
    <definedName name="BExU47OZMS6TCWMEHHF0UCSFLLPI" localSheetId="9" hidden="1">#REF!</definedName>
    <definedName name="BExU47OZMS6TCWMEHHF0UCSFLLPI" localSheetId="8" hidden="1">#REF!</definedName>
    <definedName name="BExU47OZMS6TCWMEHHF0UCSFLLPI" localSheetId="7" hidden="1">#REF!</definedName>
    <definedName name="BExU47OZMS6TCWMEHHF0UCSFLLPI" localSheetId="6" hidden="1">#REF!</definedName>
    <definedName name="BExU47OZMS6TCWMEHHF0UCSFLLPI" localSheetId="3" hidden="1">#REF!</definedName>
    <definedName name="BExU47OZMS6TCWMEHHF0UCSFLLPI" localSheetId="1" hidden="1">#REF!</definedName>
    <definedName name="BExU47OZMS6TCWMEHHF0UCSFLLPI" hidden="1">#REF!</definedName>
    <definedName name="BExU4D36E8TXN0M8KSNGEAFYP4DQ" localSheetId="16" hidden="1">#REF!</definedName>
    <definedName name="BExU4D36E8TXN0M8KSNGEAFYP4DQ" localSheetId="15" hidden="1">#REF!</definedName>
    <definedName name="BExU4D36E8TXN0M8KSNGEAFYP4DQ" localSheetId="14" hidden="1">#REF!</definedName>
    <definedName name="BExU4D36E8TXN0M8KSNGEAFYP4DQ" localSheetId="13" hidden="1">#REF!</definedName>
    <definedName name="BExU4D36E8TXN0M8KSNGEAFYP4DQ" localSheetId="12" hidden="1">#REF!</definedName>
    <definedName name="BExU4D36E8TXN0M8KSNGEAFYP4DQ" localSheetId="11" hidden="1">#REF!</definedName>
    <definedName name="BExU4D36E8TXN0M8KSNGEAFYP4DQ" localSheetId="10" hidden="1">#REF!</definedName>
    <definedName name="BExU4D36E8TXN0M8KSNGEAFYP4DQ" localSheetId="9" hidden="1">#REF!</definedName>
    <definedName name="BExU4D36E8TXN0M8KSNGEAFYP4DQ" localSheetId="8" hidden="1">#REF!</definedName>
    <definedName name="BExU4D36E8TXN0M8KSNGEAFYP4DQ" localSheetId="7" hidden="1">#REF!</definedName>
    <definedName name="BExU4D36E8TXN0M8KSNGEAFYP4DQ" localSheetId="6" hidden="1">#REF!</definedName>
    <definedName name="BExU4D36E8TXN0M8KSNGEAFYP4DQ" localSheetId="3" hidden="1">#REF!</definedName>
    <definedName name="BExU4D36E8TXN0M8KSNGEAFYP4DQ" localSheetId="1" hidden="1">#REF!</definedName>
    <definedName name="BExU4D36E8TXN0M8KSNGEAFYP4DQ" hidden="1">#REF!</definedName>
    <definedName name="BExU4G31RRVLJ3AC6E1FNEFMXM3O" localSheetId="16" hidden="1">#REF!</definedName>
    <definedName name="BExU4G31RRVLJ3AC6E1FNEFMXM3O" localSheetId="15" hidden="1">#REF!</definedName>
    <definedName name="BExU4G31RRVLJ3AC6E1FNEFMXM3O" localSheetId="14" hidden="1">#REF!</definedName>
    <definedName name="BExU4G31RRVLJ3AC6E1FNEFMXM3O" localSheetId="13" hidden="1">#REF!</definedName>
    <definedName name="BExU4G31RRVLJ3AC6E1FNEFMXM3O" localSheetId="12" hidden="1">#REF!</definedName>
    <definedName name="BExU4G31RRVLJ3AC6E1FNEFMXM3O" localSheetId="11" hidden="1">#REF!</definedName>
    <definedName name="BExU4G31RRVLJ3AC6E1FNEFMXM3O" localSheetId="10" hidden="1">#REF!</definedName>
    <definedName name="BExU4G31RRVLJ3AC6E1FNEFMXM3O" localSheetId="9" hidden="1">#REF!</definedName>
    <definedName name="BExU4G31RRVLJ3AC6E1FNEFMXM3O" localSheetId="8" hidden="1">#REF!</definedName>
    <definedName name="BExU4G31RRVLJ3AC6E1FNEFMXM3O" localSheetId="7" hidden="1">#REF!</definedName>
    <definedName name="BExU4G31RRVLJ3AC6E1FNEFMXM3O" localSheetId="6" hidden="1">#REF!</definedName>
    <definedName name="BExU4G31RRVLJ3AC6E1FNEFMXM3O" localSheetId="3" hidden="1">#REF!</definedName>
    <definedName name="BExU4G31RRVLJ3AC6E1FNEFMXM3O" localSheetId="1" hidden="1">#REF!</definedName>
    <definedName name="BExU4G31RRVLJ3AC6E1FNEFMXM3O" hidden="1">#REF!</definedName>
    <definedName name="BExU4GDVLPUEWBA4MRYRTQAUNO7B" localSheetId="16" hidden="1">#REF!</definedName>
    <definedName name="BExU4GDVLPUEWBA4MRYRTQAUNO7B" localSheetId="15" hidden="1">#REF!</definedName>
    <definedName name="BExU4GDVLPUEWBA4MRYRTQAUNO7B" localSheetId="14" hidden="1">#REF!</definedName>
    <definedName name="BExU4GDVLPUEWBA4MRYRTQAUNO7B" localSheetId="13" hidden="1">#REF!</definedName>
    <definedName name="BExU4GDVLPUEWBA4MRYRTQAUNO7B" localSheetId="12" hidden="1">#REF!</definedName>
    <definedName name="BExU4GDVLPUEWBA4MRYRTQAUNO7B" localSheetId="11" hidden="1">#REF!</definedName>
    <definedName name="BExU4GDVLPUEWBA4MRYRTQAUNO7B" localSheetId="10" hidden="1">#REF!</definedName>
    <definedName name="BExU4GDVLPUEWBA4MRYRTQAUNO7B" localSheetId="9" hidden="1">#REF!</definedName>
    <definedName name="BExU4GDVLPUEWBA4MRYRTQAUNO7B" localSheetId="8" hidden="1">#REF!</definedName>
    <definedName name="BExU4GDVLPUEWBA4MRYRTQAUNO7B" localSheetId="7" hidden="1">#REF!</definedName>
    <definedName name="BExU4GDVLPUEWBA4MRYRTQAUNO7B" localSheetId="6" hidden="1">#REF!</definedName>
    <definedName name="BExU4GDVLPUEWBA4MRYRTQAUNO7B" localSheetId="3" hidden="1">#REF!</definedName>
    <definedName name="BExU4GDVLPUEWBA4MRYRTQAUNO7B" localSheetId="1" hidden="1">#REF!</definedName>
    <definedName name="BExU4GDVLPUEWBA4MRYRTQAUNO7B" hidden="1">#REF!</definedName>
    <definedName name="BExU4H4RAMAX0XVAWT5WFYQNPAL3" localSheetId="16" hidden="1">#REF!</definedName>
    <definedName name="BExU4H4RAMAX0XVAWT5WFYQNPAL3" localSheetId="15" hidden="1">#REF!</definedName>
    <definedName name="BExU4H4RAMAX0XVAWT5WFYQNPAL3" localSheetId="14" hidden="1">#REF!</definedName>
    <definedName name="BExU4H4RAMAX0XVAWT5WFYQNPAL3" localSheetId="13" hidden="1">#REF!</definedName>
    <definedName name="BExU4H4RAMAX0XVAWT5WFYQNPAL3" localSheetId="12" hidden="1">#REF!</definedName>
    <definedName name="BExU4H4RAMAX0XVAWT5WFYQNPAL3" localSheetId="11" hidden="1">#REF!</definedName>
    <definedName name="BExU4H4RAMAX0XVAWT5WFYQNPAL3" localSheetId="10" hidden="1">#REF!</definedName>
    <definedName name="BExU4H4RAMAX0XVAWT5WFYQNPAL3" localSheetId="9" hidden="1">#REF!</definedName>
    <definedName name="BExU4H4RAMAX0XVAWT5WFYQNPAL3" localSheetId="8" hidden="1">#REF!</definedName>
    <definedName name="BExU4H4RAMAX0XVAWT5WFYQNPAL3" localSheetId="7" hidden="1">#REF!</definedName>
    <definedName name="BExU4H4RAMAX0XVAWT5WFYQNPAL3" localSheetId="6" hidden="1">#REF!</definedName>
    <definedName name="BExU4H4RAMAX0XVAWT5WFYQNPAL3" localSheetId="3" hidden="1">#REF!</definedName>
    <definedName name="BExU4H4RAMAX0XVAWT5WFYQNPAL3" localSheetId="1" hidden="1">#REF!</definedName>
    <definedName name="BExU4H4RAMAX0XVAWT5WFYQNPAL3" hidden="1">#REF!</definedName>
    <definedName name="BExU4I148DA7PRCCISLWQ6ABXFK6" localSheetId="16" hidden="1">#REF!</definedName>
    <definedName name="BExU4I148DA7PRCCISLWQ6ABXFK6" localSheetId="15" hidden="1">#REF!</definedName>
    <definedName name="BExU4I148DA7PRCCISLWQ6ABXFK6" localSheetId="14" hidden="1">#REF!</definedName>
    <definedName name="BExU4I148DA7PRCCISLWQ6ABXFK6" localSheetId="13" hidden="1">#REF!</definedName>
    <definedName name="BExU4I148DA7PRCCISLWQ6ABXFK6" localSheetId="12" hidden="1">#REF!</definedName>
    <definedName name="BExU4I148DA7PRCCISLWQ6ABXFK6" localSheetId="11" hidden="1">#REF!</definedName>
    <definedName name="BExU4I148DA7PRCCISLWQ6ABXFK6" localSheetId="10" hidden="1">#REF!</definedName>
    <definedName name="BExU4I148DA7PRCCISLWQ6ABXFK6" localSheetId="9" hidden="1">#REF!</definedName>
    <definedName name="BExU4I148DA7PRCCISLWQ6ABXFK6" localSheetId="8" hidden="1">#REF!</definedName>
    <definedName name="BExU4I148DA7PRCCISLWQ6ABXFK6" localSheetId="7" hidden="1">#REF!</definedName>
    <definedName name="BExU4I148DA7PRCCISLWQ6ABXFK6" localSheetId="6" hidden="1">#REF!</definedName>
    <definedName name="BExU4I148DA7PRCCISLWQ6ABXFK6" localSheetId="3" hidden="1">#REF!</definedName>
    <definedName name="BExU4I148DA7PRCCISLWQ6ABXFK6" localSheetId="1" hidden="1">#REF!</definedName>
    <definedName name="BExU4I148DA7PRCCISLWQ6ABXFK6" hidden="1">#REF!</definedName>
    <definedName name="BExU4L101H2KQHVKCKQ4PBAWZV6K" localSheetId="16" hidden="1">#REF!</definedName>
    <definedName name="BExU4L101H2KQHVKCKQ4PBAWZV6K" localSheetId="15" hidden="1">#REF!</definedName>
    <definedName name="BExU4L101H2KQHVKCKQ4PBAWZV6K" localSheetId="14" hidden="1">#REF!</definedName>
    <definedName name="BExU4L101H2KQHVKCKQ4PBAWZV6K" localSheetId="13" hidden="1">#REF!</definedName>
    <definedName name="BExU4L101H2KQHVKCKQ4PBAWZV6K" localSheetId="12" hidden="1">#REF!</definedName>
    <definedName name="BExU4L101H2KQHVKCKQ4PBAWZV6K" localSheetId="11" hidden="1">#REF!</definedName>
    <definedName name="BExU4L101H2KQHVKCKQ4PBAWZV6K" localSheetId="10" hidden="1">#REF!</definedName>
    <definedName name="BExU4L101H2KQHVKCKQ4PBAWZV6K" localSheetId="9" hidden="1">#REF!</definedName>
    <definedName name="BExU4L101H2KQHVKCKQ4PBAWZV6K" localSheetId="8" hidden="1">#REF!</definedName>
    <definedName name="BExU4L101H2KQHVKCKQ4PBAWZV6K" localSheetId="7" hidden="1">#REF!</definedName>
    <definedName name="BExU4L101H2KQHVKCKQ4PBAWZV6K" localSheetId="6" hidden="1">#REF!</definedName>
    <definedName name="BExU4L101H2KQHVKCKQ4PBAWZV6K" localSheetId="3" hidden="1">#REF!</definedName>
    <definedName name="BExU4L101H2KQHVKCKQ4PBAWZV6K" localSheetId="1" hidden="1">#REF!</definedName>
    <definedName name="BExU4L101H2KQHVKCKQ4PBAWZV6K" hidden="1">#REF!</definedName>
    <definedName name="BExU4LML14Q7KDTYIKJWXF68W7X1" localSheetId="16" hidden="1">#REF!</definedName>
    <definedName name="BExU4LML14Q7KDTYIKJWXF68W7X1" localSheetId="15" hidden="1">#REF!</definedName>
    <definedName name="BExU4LML14Q7KDTYIKJWXF68W7X1" localSheetId="14" hidden="1">#REF!</definedName>
    <definedName name="BExU4LML14Q7KDTYIKJWXF68W7X1" localSheetId="13" hidden="1">#REF!</definedName>
    <definedName name="BExU4LML14Q7KDTYIKJWXF68W7X1" localSheetId="12" hidden="1">#REF!</definedName>
    <definedName name="BExU4LML14Q7KDTYIKJWXF68W7X1" localSheetId="11" hidden="1">#REF!</definedName>
    <definedName name="BExU4LML14Q7KDTYIKJWXF68W7X1" localSheetId="10" hidden="1">#REF!</definedName>
    <definedName name="BExU4LML14Q7KDTYIKJWXF68W7X1" localSheetId="9" hidden="1">#REF!</definedName>
    <definedName name="BExU4LML14Q7KDTYIKJWXF68W7X1" localSheetId="8" hidden="1">#REF!</definedName>
    <definedName name="BExU4LML14Q7KDTYIKJWXF68W7X1" localSheetId="7" hidden="1">#REF!</definedName>
    <definedName name="BExU4LML14Q7KDTYIKJWXF68W7X1" localSheetId="6" hidden="1">#REF!</definedName>
    <definedName name="BExU4LML14Q7KDTYIKJWXF68W7X1" localSheetId="3" hidden="1">#REF!</definedName>
    <definedName name="BExU4LML14Q7KDTYIKJWXF68W7X1" localSheetId="1" hidden="1">#REF!</definedName>
    <definedName name="BExU4LML14Q7KDTYIKJWXF68W7X1" hidden="1">#REF!</definedName>
    <definedName name="BExU4NA00RRRBGRT6TOB0MXZRCRZ" localSheetId="16" hidden="1">#REF!</definedName>
    <definedName name="BExU4NA00RRRBGRT6TOB0MXZRCRZ" localSheetId="15" hidden="1">#REF!</definedName>
    <definedName name="BExU4NA00RRRBGRT6TOB0MXZRCRZ" localSheetId="14" hidden="1">#REF!</definedName>
    <definedName name="BExU4NA00RRRBGRT6TOB0MXZRCRZ" localSheetId="13" hidden="1">#REF!</definedName>
    <definedName name="BExU4NA00RRRBGRT6TOB0MXZRCRZ" localSheetId="12" hidden="1">#REF!</definedName>
    <definedName name="BExU4NA00RRRBGRT6TOB0MXZRCRZ" localSheetId="11" hidden="1">#REF!</definedName>
    <definedName name="BExU4NA00RRRBGRT6TOB0MXZRCRZ" localSheetId="10" hidden="1">#REF!</definedName>
    <definedName name="BExU4NA00RRRBGRT6TOB0MXZRCRZ" localSheetId="9" hidden="1">#REF!</definedName>
    <definedName name="BExU4NA00RRRBGRT6TOB0MXZRCRZ" localSheetId="8" hidden="1">#REF!</definedName>
    <definedName name="BExU4NA00RRRBGRT6TOB0MXZRCRZ" localSheetId="7" hidden="1">#REF!</definedName>
    <definedName name="BExU4NA00RRRBGRT6TOB0MXZRCRZ" localSheetId="6" hidden="1">#REF!</definedName>
    <definedName name="BExU4NA00RRRBGRT6TOB0MXZRCRZ" localSheetId="3" hidden="1">#REF!</definedName>
    <definedName name="BExU4NA00RRRBGRT6TOB0MXZRCRZ" localSheetId="1" hidden="1">#REF!</definedName>
    <definedName name="BExU4NA00RRRBGRT6TOB0MXZRCRZ" hidden="1">#REF!</definedName>
    <definedName name="BExU529I6YHVOG83TJHWSILIQU1S" localSheetId="16" hidden="1">#REF!</definedName>
    <definedName name="BExU529I6YHVOG83TJHWSILIQU1S" localSheetId="15" hidden="1">#REF!</definedName>
    <definedName name="BExU529I6YHVOG83TJHWSILIQU1S" localSheetId="14" hidden="1">#REF!</definedName>
    <definedName name="BExU529I6YHVOG83TJHWSILIQU1S" localSheetId="13" hidden="1">#REF!</definedName>
    <definedName name="BExU529I6YHVOG83TJHWSILIQU1S" localSheetId="12" hidden="1">#REF!</definedName>
    <definedName name="BExU529I6YHVOG83TJHWSILIQU1S" localSheetId="11" hidden="1">#REF!</definedName>
    <definedName name="BExU529I6YHVOG83TJHWSILIQU1S" localSheetId="10" hidden="1">#REF!</definedName>
    <definedName name="BExU529I6YHVOG83TJHWSILIQU1S" localSheetId="9" hidden="1">#REF!</definedName>
    <definedName name="BExU529I6YHVOG83TJHWSILIQU1S" localSheetId="8" hidden="1">#REF!</definedName>
    <definedName name="BExU529I6YHVOG83TJHWSILIQU1S" localSheetId="7" hidden="1">#REF!</definedName>
    <definedName name="BExU529I6YHVOG83TJHWSILIQU1S" localSheetId="6" hidden="1">#REF!</definedName>
    <definedName name="BExU529I6YHVOG83TJHWSILIQU1S" localSheetId="3" hidden="1">#REF!</definedName>
    <definedName name="BExU529I6YHVOG83TJHWSILIQU1S" localSheetId="1" hidden="1">#REF!</definedName>
    <definedName name="BExU529I6YHVOG83TJHWSILIQU1S" hidden="1">#REF!</definedName>
    <definedName name="BExU57YCIKPRD8QWL6EU0YR3NG3J" localSheetId="16" hidden="1">#REF!</definedName>
    <definedName name="BExU57YCIKPRD8QWL6EU0YR3NG3J" localSheetId="15" hidden="1">#REF!</definedName>
    <definedName name="BExU57YCIKPRD8QWL6EU0YR3NG3J" localSheetId="14" hidden="1">#REF!</definedName>
    <definedName name="BExU57YCIKPRD8QWL6EU0YR3NG3J" localSheetId="13" hidden="1">#REF!</definedName>
    <definedName name="BExU57YCIKPRD8QWL6EU0YR3NG3J" localSheetId="12" hidden="1">#REF!</definedName>
    <definedName name="BExU57YCIKPRD8QWL6EU0YR3NG3J" localSheetId="11" hidden="1">#REF!</definedName>
    <definedName name="BExU57YCIKPRD8QWL6EU0YR3NG3J" localSheetId="10" hidden="1">#REF!</definedName>
    <definedName name="BExU57YCIKPRD8QWL6EU0YR3NG3J" localSheetId="9" hidden="1">#REF!</definedName>
    <definedName name="BExU57YCIKPRD8QWL6EU0YR3NG3J" localSheetId="8" hidden="1">#REF!</definedName>
    <definedName name="BExU57YCIKPRD8QWL6EU0YR3NG3J" localSheetId="7" hidden="1">#REF!</definedName>
    <definedName name="BExU57YCIKPRD8QWL6EU0YR3NG3J" localSheetId="6" hidden="1">#REF!</definedName>
    <definedName name="BExU57YCIKPRD8QWL6EU0YR3NG3J" localSheetId="3" hidden="1">#REF!</definedName>
    <definedName name="BExU57YCIKPRD8QWL6EU0YR3NG3J" localSheetId="1" hidden="1">#REF!</definedName>
    <definedName name="BExU57YCIKPRD8QWL6EU0YR3NG3J" hidden="1">#REF!</definedName>
    <definedName name="BExU5DSTBWXLN6E59B757KRWRI6E" localSheetId="16" hidden="1">#REF!</definedName>
    <definedName name="BExU5DSTBWXLN6E59B757KRWRI6E" localSheetId="15" hidden="1">#REF!</definedName>
    <definedName name="BExU5DSTBWXLN6E59B757KRWRI6E" localSheetId="14" hidden="1">#REF!</definedName>
    <definedName name="BExU5DSTBWXLN6E59B757KRWRI6E" localSheetId="13" hidden="1">#REF!</definedName>
    <definedName name="BExU5DSTBWXLN6E59B757KRWRI6E" localSheetId="12" hidden="1">#REF!</definedName>
    <definedName name="BExU5DSTBWXLN6E59B757KRWRI6E" localSheetId="11" hidden="1">#REF!</definedName>
    <definedName name="BExU5DSTBWXLN6E59B757KRWRI6E" localSheetId="10" hidden="1">#REF!</definedName>
    <definedName name="BExU5DSTBWXLN6E59B757KRWRI6E" localSheetId="9" hidden="1">#REF!</definedName>
    <definedName name="BExU5DSTBWXLN6E59B757KRWRI6E" localSheetId="8" hidden="1">#REF!</definedName>
    <definedName name="BExU5DSTBWXLN6E59B757KRWRI6E" localSheetId="7" hidden="1">#REF!</definedName>
    <definedName name="BExU5DSTBWXLN6E59B757KRWRI6E" localSheetId="6" hidden="1">#REF!</definedName>
    <definedName name="BExU5DSTBWXLN6E59B757KRWRI6E" localSheetId="3" hidden="1">#REF!</definedName>
    <definedName name="BExU5DSTBWXLN6E59B757KRWRI6E" localSheetId="1" hidden="1">#REF!</definedName>
    <definedName name="BExU5DSTBWXLN6E59B757KRWRI6E" hidden="1">#REF!</definedName>
    <definedName name="BExU5JSMO03X9M4WIRPP8JPSMQKJ" localSheetId="16" hidden="1">#REF!</definedName>
    <definedName name="BExU5JSMO03X9M4WIRPP8JPSMQKJ" localSheetId="15" hidden="1">#REF!</definedName>
    <definedName name="BExU5JSMO03X9M4WIRPP8JPSMQKJ" localSheetId="14" hidden="1">#REF!</definedName>
    <definedName name="BExU5JSMO03X9M4WIRPP8JPSMQKJ" localSheetId="13" hidden="1">#REF!</definedName>
    <definedName name="BExU5JSMO03X9M4WIRPP8JPSMQKJ" localSheetId="12" hidden="1">#REF!</definedName>
    <definedName name="BExU5JSMO03X9M4WIRPP8JPSMQKJ" localSheetId="11" hidden="1">#REF!</definedName>
    <definedName name="BExU5JSMO03X9M4WIRPP8JPSMQKJ" localSheetId="10" hidden="1">#REF!</definedName>
    <definedName name="BExU5JSMO03X9M4WIRPP8JPSMQKJ" localSheetId="9" hidden="1">#REF!</definedName>
    <definedName name="BExU5JSMO03X9M4WIRPP8JPSMQKJ" localSheetId="8" hidden="1">#REF!</definedName>
    <definedName name="BExU5JSMO03X9M4WIRPP8JPSMQKJ" localSheetId="7" hidden="1">#REF!</definedName>
    <definedName name="BExU5JSMO03X9M4WIRPP8JPSMQKJ" localSheetId="6" hidden="1">#REF!</definedName>
    <definedName name="BExU5JSMO03X9M4WIRPP8JPSMQKJ" localSheetId="3" hidden="1">#REF!</definedName>
    <definedName name="BExU5JSMO03X9M4WIRPP8JPSMQKJ" localSheetId="1" hidden="1">#REF!</definedName>
    <definedName name="BExU5JSMO03X9M4WIRPP8JPSMQKJ" hidden="1">#REF!</definedName>
    <definedName name="BExU5TDWM8NNDHYPQ7OQODTQ368A" localSheetId="16" hidden="1">#REF!</definedName>
    <definedName name="BExU5TDWM8NNDHYPQ7OQODTQ368A" localSheetId="15" hidden="1">#REF!</definedName>
    <definedName name="BExU5TDWM8NNDHYPQ7OQODTQ368A" localSheetId="14" hidden="1">#REF!</definedName>
    <definedName name="BExU5TDWM8NNDHYPQ7OQODTQ368A" localSheetId="13" hidden="1">#REF!</definedName>
    <definedName name="BExU5TDWM8NNDHYPQ7OQODTQ368A" localSheetId="12" hidden="1">#REF!</definedName>
    <definedName name="BExU5TDWM8NNDHYPQ7OQODTQ368A" localSheetId="11" hidden="1">#REF!</definedName>
    <definedName name="BExU5TDWM8NNDHYPQ7OQODTQ368A" localSheetId="10" hidden="1">#REF!</definedName>
    <definedName name="BExU5TDWM8NNDHYPQ7OQODTQ368A" localSheetId="9" hidden="1">#REF!</definedName>
    <definedName name="BExU5TDWM8NNDHYPQ7OQODTQ368A" localSheetId="8" hidden="1">#REF!</definedName>
    <definedName name="BExU5TDWM8NNDHYPQ7OQODTQ368A" localSheetId="7" hidden="1">#REF!</definedName>
    <definedName name="BExU5TDWM8NNDHYPQ7OQODTQ368A" localSheetId="6" hidden="1">#REF!</definedName>
    <definedName name="BExU5TDWM8NNDHYPQ7OQODTQ368A" localSheetId="3" hidden="1">#REF!</definedName>
    <definedName name="BExU5TDWM8NNDHYPQ7OQODTQ368A" localSheetId="1" hidden="1">#REF!</definedName>
    <definedName name="BExU5TDWM8NNDHYPQ7OQODTQ368A" hidden="1">#REF!</definedName>
    <definedName name="BExU5X4OX1V1XHS6WSSORVQPP6Z3" localSheetId="16" hidden="1">#REF!</definedName>
    <definedName name="BExU5X4OX1V1XHS6WSSORVQPP6Z3" localSheetId="15" hidden="1">#REF!</definedName>
    <definedName name="BExU5X4OX1V1XHS6WSSORVQPP6Z3" localSheetId="14" hidden="1">#REF!</definedName>
    <definedName name="BExU5X4OX1V1XHS6WSSORVQPP6Z3" localSheetId="13" hidden="1">#REF!</definedName>
    <definedName name="BExU5X4OX1V1XHS6WSSORVQPP6Z3" localSheetId="12" hidden="1">#REF!</definedName>
    <definedName name="BExU5X4OX1V1XHS6WSSORVQPP6Z3" localSheetId="11" hidden="1">#REF!</definedName>
    <definedName name="BExU5X4OX1V1XHS6WSSORVQPP6Z3" localSheetId="10" hidden="1">#REF!</definedName>
    <definedName name="BExU5X4OX1V1XHS6WSSORVQPP6Z3" localSheetId="9" hidden="1">#REF!</definedName>
    <definedName name="BExU5X4OX1V1XHS6WSSORVQPP6Z3" localSheetId="8" hidden="1">#REF!</definedName>
    <definedName name="BExU5X4OX1V1XHS6WSSORVQPP6Z3" localSheetId="7" hidden="1">#REF!</definedName>
    <definedName name="BExU5X4OX1V1XHS6WSSORVQPP6Z3" localSheetId="6" hidden="1">#REF!</definedName>
    <definedName name="BExU5X4OX1V1XHS6WSSORVQPP6Z3" localSheetId="3" hidden="1">#REF!</definedName>
    <definedName name="BExU5X4OX1V1XHS6WSSORVQPP6Z3" localSheetId="1" hidden="1">#REF!</definedName>
    <definedName name="BExU5X4OX1V1XHS6WSSORVQPP6Z3" hidden="1">#REF!</definedName>
    <definedName name="BExU5XVPARTFMRYHNUTBKDIL4UJN" localSheetId="16" hidden="1">#REF!</definedName>
    <definedName name="BExU5XVPARTFMRYHNUTBKDIL4UJN" localSheetId="15" hidden="1">#REF!</definedName>
    <definedName name="BExU5XVPARTFMRYHNUTBKDIL4UJN" localSheetId="14" hidden="1">#REF!</definedName>
    <definedName name="BExU5XVPARTFMRYHNUTBKDIL4UJN" localSheetId="13" hidden="1">#REF!</definedName>
    <definedName name="BExU5XVPARTFMRYHNUTBKDIL4UJN" localSheetId="12" hidden="1">#REF!</definedName>
    <definedName name="BExU5XVPARTFMRYHNUTBKDIL4UJN" localSheetId="11" hidden="1">#REF!</definedName>
    <definedName name="BExU5XVPARTFMRYHNUTBKDIL4UJN" localSheetId="10" hidden="1">#REF!</definedName>
    <definedName name="BExU5XVPARTFMRYHNUTBKDIL4UJN" localSheetId="9" hidden="1">#REF!</definedName>
    <definedName name="BExU5XVPARTFMRYHNUTBKDIL4UJN" localSheetId="8" hidden="1">#REF!</definedName>
    <definedName name="BExU5XVPARTFMRYHNUTBKDIL4UJN" localSheetId="7" hidden="1">#REF!</definedName>
    <definedName name="BExU5XVPARTFMRYHNUTBKDIL4UJN" localSheetId="6" hidden="1">#REF!</definedName>
    <definedName name="BExU5XVPARTFMRYHNUTBKDIL4UJN" localSheetId="3" hidden="1">#REF!</definedName>
    <definedName name="BExU5XVPARTFMRYHNUTBKDIL4UJN" localSheetId="1" hidden="1">#REF!</definedName>
    <definedName name="BExU5XVPARTFMRYHNUTBKDIL4UJN" hidden="1">#REF!</definedName>
    <definedName name="BExU66KMFBAP8JCVG9VM1RD1TNFF" localSheetId="16" hidden="1">#REF!</definedName>
    <definedName name="BExU66KMFBAP8JCVG9VM1RD1TNFF" localSheetId="15" hidden="1">#REF!</definedName>
    <definedName name="BExU66KMFBAP8JCVG9VM1RD1TNFF" localSheetId="14" hidden="1">#REF!</definedName>
    <definedName name="BExU66KMFBAP8JCVG9VM1RD1TNFF" localSheetId="13" hidden="1">#REF!</definedName>
    <definedName name="BExU66KMFBAP8JCVG9VM1RD1TNFF" localSheetId="12" hidden="1">#REF!</definedName>
    <definedName name="BExU66KMFBAP8JCVG9VM1RD1TNFF" localSheetId="11" hidden="1">#REF!</definedName>
    <definedName name="BExU66KMFBAP8JCVG9VM1RD1TNFF" localSheetId="10" hidden="1">#REF!</definedName>
    <definedName name="BExU66KMFBAP8JCVG9VM1RD1TNFF" localSheetId="9" hidden="1">#REF!</definedName>
    <definedName name="BExU66KMFBAP8JCVG9VM1RD1TNFF" localSheetId="8" hidden="1">#REF!</definedName>
    <definedName name="BExU66KMFBAP8JCVG9VM1RD1TNFF" localSheetId="7" hidden="1">#REF!</definedName>
    <definedName name="BExU66KMFBAP8JCVG9VM1RD1TNFF" localSheetId="6" hidden="1">#REF!</definedName>
    <definedName name="BExU66KMFBAP8JCVG9VM1RD1TNFF" localSheetId="3" hidden="1">#REF!</definedName>
    <definedName name="BExU66KMFBAP8JCVG9VM1RD1TNFF" localSheetId="1" hidden="1">#REF!</definedName>
    <definedName name="BExU66KMFBAP8JCVG9VM1RD1TNFF" hidden="1">#REF!</definedName>
    <definedName name="BExU68IOM3CB3TACNAE9565TW7SH" localSheetId="16" hidden="1">#REF!</definedName>
    <definedName name="BExU68IOM3CB3TACNAE9565TW7SH" localSheetId="15" hidden="1">#REF!</definedName>
    <definedName name="BExU68IOM3CB3TACNAE9565TW7SH" localSheetId="14" hidden="1">#REF!</definedName>
    <definedName name="BExU68IOM3CB3TACNAE9565TW7SH" localSheetId="13" hidden="1">#REF!</definedName>
    <definedName name="BExU68IOM3CB3TACNAE9565TW7SH" localSheetId="12" hidden="1">#REF!</definedName>
    <definedName name="BExU68IOM3CB3TACNAE9565TW7SH" localSheetId="11" hidden="1">#REF!</definedName>
    <definedName name="BExU68IOM3CB3TACNAE9565TW7SH" localSheetId="10" hidden="1">#REF!</definedName>
    <definedName name="BExU68IOM3CB3TACNAE9565TW7SH" localSheetId="9" hidden="1">#REF!</definedName>
    <definedName name="BExU68IOM3CB3TACNAE9565TW7SH" localSheetId="8" hidden="1">#REF!</definedName>
    <definedName name="BExU68IOM3CB3TACNAE9565TW7SH" localSheetId="7" hidden="1">#REF!</definedName>
    <definedName name="BExU68IOM3CB3TACNAE9565TW7SH" localSheetId="6" hidden="1">#REF!</definedName>
    <definedName name="BExU68IOM3CB3TACNAE9565TW7SH" localSheetId="3" hidden="1">#REF!</definedName>
    <definedName name="BExU68IOM3CB3TACNAE9565TW7SH" localSheetId="1" hidden="1">#REF!</definedName>
    <definedName name="BExU68IOM3CB3TACNAE9565TW7SH" hidden="1">#REF!</definedName>
    <definedName name="BExU6AM82KN21E82HMWVP3LWP9IL" localSheetId="16" hidden="1">#REF!</definedName>
    <definedName name="BExU6AM82KN21E82HMWVP3LWP9IL" localSheetId="15" hidden="1">#REF!</definedName>
    <definedName name="BExU6AM82KN21E82HMWVP3LWP9IL" localSheetId="14" hidden="1">#REF!</definedName>
    <definedName name="BExU6AM82KN21E82HMWVP3LWP9IL" localSheetId="13" hidden="1">#REF!</definedName>
    <definedName name="BExU6AM82KN21E82HMWVP3LWP9IL" localSheetId="12" hidden="1">#REF!</definedName>
    <definedName name="BExU6AM82KN21E82HMWVP3LWP9IL" localSheetId="11" hidden="1">#REF!</definedName>
    <definedName name="BExU6AM82KN21E82HMWVP3LWP9IL" localSheetId="10" hidden="1">#REF!</definedName>
    <definedName name="BExU6AM82KN21E82HMWVP3LWP9IL" localSheetId="9" hidden="1">#REF!</definedName>
    <definedName name="BExU6AM82KN21E82HMWVP3LWP9IL" localSheetId="8" hidden="1">#REF!</definedName>
    <definedName name="BExU6AM82KN21E82HMWVP3LWP9IL" localSheetId="7" hidden="1">#REF!</definedName>
    <definedName name="BExU6AM82KN21E82HMWVP3LWP9IL" localSheetId="6" hidden="1">#REF!</definedName>
    <definedName name="BExU6AM82KN21E82HMWVP3LWP9IL" localSheetId="3" hidden="1">#REF!</definedName>
    <definedName name="BExU6AM82KN21E82HMWVP3LWP9IL" localSheetId="1" hidden="1">#REF!</definedName>
    <definedName name="BExU6AM82KN21E82HMWVP3LWP9IL" hidden="1">#REF!</definedName>
    <definedName name="BExU6FEU1MRHU98R9YOJC5OKUJ6L" localSheetId="16" hidden="1">#REF!</definedName>
    <definedName name="BExU6FEU1MRHU98R9YOJC5OKUJ6L" localSheetId="15" hidden="1">#REF!</definedName>
    <definedName name="BExU6FEU1MRHU98R9YOJC5OKUJ6L" localSheetId="14" hidden="1">#REF!</definedName>
    <definedName name="BExU6FEU1MRHU98R9YOJC5OKUJ6L" localSheetId="13" hidden="1">#REF!</definedName>
    <definedName name="BExU6FEU1MRHU98R9YOJC5OKUJ6L" localSheetId="12" hidden="1">#REF!</definedName>
    <definedName name="BExU6FEU1MRHU98R9YOJC5OKUJ6L" localSheetId="11" hidden="1">#REF!</definedName>
    <definedName name="BExU6FEU1MRHU98R9YOJC5OKUJ6L" localSheetId="10" hidden="1">#REF!</definedName>
    <definedName name="BExU6FEU1MRHU98R9YOJC5OKUJ6L" localSheetId="9" hidden="1">#REF!</definedName>
    <definedName name="BExU6FEU1MRHU98R9YOJC5OKUJ6L" localSheetId="8" hidden="1">#REF!</definedName>
    <definedName name="BExU6FEU1MRHU98R9YOJC5OKUJ6L" localSheetId="7" hidden="1">#REF!</definedName>
    <definedName name="BExU6FEU1MRHU98R9YOJC5OKUJ6L" localSheetId="6" hidden="1">#REF!</definedName>
    <definedName name="BExU6FEU1MRHU98R9YOJC5OKUJ6L" localSheetId="3" hidden="1">#REF!</definedName>
    <definedName name="BExU6FEU1MRHU98R9YOJC5OKUJ6L" localSheetId="1" hidden="1">#REF!</definedName>
    <definedName name="BExU6FEU1MRHU98R9YOJC5OKUJ6L" hidden="1">#REF!</definedName>
    <definedName name="BExU6KIAJ663Y8W8QMU4HCF183DF" localSheetId="16" hidden="1">#REF!</definedName>
    <definedName name="BExU6KIAJ663Y8W8QMU4HCF183DF" localSheetId="15" hidden="1">#REF!</definedName>
    <definedName name="BExU6KIAJ663Y8W8QMU4HCF183DF" localSheetId="14" hidden="1">#REF!</definedName>
    <definedName name="BExU6KIAJ663Y8W8QMU4HCF183DF" localSheetId="13" hidden="1">#REF!</definedName>
    <definedName name="BExU6KIAJ663Y8W8QMU4HCF183DF" localSheetId="12" hidden="1">#REF!</definedName>
    <definedName name="BExU6KIAJ663Y8W8QMU4HCF183DF" localSheetId="11" hidden="1">#REF!</definedName>
    <definedName name="BExU6KIAJ663Y8W8QMU4HCF183DF" localSheetId="10" hidden="1">#REF!</definedName>
    <definedName name="BExU6KIAJ663Y8W8QMU4HCF183DF" localSheetId="9" hidden="1">#REF!</definedName>
    <definedName name="BExU6KIAJ663Y8W8QMU4HCF183DF" localSheetId="8" hidden="1">#REF!</definedName>
    <definedName name="BExU6KIAJ663Y8W8QMU4HCF183DF" localSheetId="7" hidden="1">#REF!</definedName>
    <definedName name="BExU6KIAJ663Y8W8QMU4HCF183DF" localSheetId="6" hidden="1">#REF!</definedName>
    <definedName name="BExU6KIAJ663Y8W8QMU4HCF183DF" localSheetId="3" hidden="1">#REF!</definedName>
    <definedName name="BExU6KIAJ663Y8W8QMU4HCF183DF" localSheetId="1" hidden="1">#REF!</definedName>
    <definedName name="BExU6KIAJ663Y8W8QMU4HCF183DF" hidden="1">#REF!</definedName>
    <definedName name="BExU6KT19B4PG6SHXFBGBPLM66KT" localSheetId="16" hidden="1">#REF!</definedName>
    <definedName name="BExU6KT19B4PG6SHXFBGBPLM66KT" localSheetId="15" hidden="1">#REF!</definedName>
    <definedName name="BExU6KT19B4PG6SHXFBGBPLM66KT" localSheetId="14" hidden="1">#REF!</definedName>
    <definedName name="BExU6KT19B4PG6SHXFBGBPLM66KT" localSheetId="13" hidden="1">#REF!</definedName>
    <definedName name="BExU6KT19B4PG6SHXFBGBPLM66KT" localSheetId="12" hidden="1">#REF!</definedName>
    <definedName name="BExU6KT19B4PG6SHXFBGBPLM66KT" localSheetId="11" hidden="1">#REF!</definedName>
    <definedName name="BExU6KT19B4PG6SHXFBGBPLM66KT" localSheetId="10" hidden="1">#REF!</definedName>
    <definedName name="BExU6KT19B4PG6SHXFBGBPLM66KT" localSheetId="9" hidden="1">#REF!</definedName>
    <definedName name="BExU6KT19B4PG6SHXFBGBPLM66KT" localSheetId="8" hidden="1">#REF!</definedName>
    <definedName name="BExU6KT19B4PG6SHXFBGBPLM66KT" localSheetId="7" hidden="1">#REF!</definedName>
    <definedName name="BExU6KT19B4PG6SHXFBGBPLM66KT" localSheetId="6" hidden="1">#REF!</definedName>
    <definedName name="BExU6KT19B4PG6SHXFBGBPLM66KT" localSheetId="3" hidden="1">#REF!</definedName>
    <definedName name="BExU6KT19B4PG6SHXFBGBPLM66KT" localSheetId="1" hidden="1">#REF!</definedName>
    <definedName name="BExU6KT19B4PG6SHXFBGBPLM66KT" hidden="1">#REF!</definedName>
    <definedName name="BExU6PAVKIOAIMQ9XQIHHF1SUAGO" localSheetId="16" hidden="1">#REF!</definedName>
    <definedName name="BExU6PAVKIOAIMQ9XQIHHF1SUAGO" localSheetId="15" hidden="1">#REF!</definedName>
    <definedName name="BExU6PAVKIOAIMQ9XQIHHF1SUAGO" localSheetId="14" hidden="1">#REF!</definedName>
    <definedName name="BExU6PAVKIOAIMQ9XQIHHF1SUAGO" localSheetId="13" hidden="1">#REF!</definedName>
    <definedName name="BExU6PAVKIOAIMQ9XQIHHF1SUAGO" localSheetId="12" hidden="1">#REF!</definedName>
    <definedName name="BExU6PAVKIOAIMQ9XQIHHF1SUAGO" localSheetId="11" hidden="1">#REF!</definedName>
    <definedName name="BExU6PAVKIOAIMQ9XQIHHF1SUAGO" localSheetId="10" hidden="1">#REF!</definedName>
    <definedName name="BExU6PAVKIOAIMQ9XQIHHF1SUAGO" localSheetId="9" hidden="1">#REF!</definedName>
    <definedName name="BExU6PAVKIOAIMQ9XQIHHF1SUAGO" localSheetId="8" hidden="1">#REF!</definedName>
    <definedName name="BExU6PAVKIOAIMQ9XQIHHF1SUAGO" localSheetId="7" hidden="1">#REF!</definedName>
    <definedName name="BExU6PAVKIOAIMQ9XQIHHF1SUAGO" localSheetId="6" hidden="1">#REF!</definedName>
    <definedName name="BExU6PAVKIOAIMQ9XQIHHF1SUAGO" localSheetId="3" hidden="1">#REF!</definedName>
    <definedName name="BExU6PAVKIOAIMQ9XQIHHF1SUAGO" localSheetId="1" hidden="1">#REF!</definedName>
    <definedName name="BExU6PAVKIOAIMQ9XQIHHF1SUAGO" hidden="1">#REF!</definedName>
    <definedName name="BExU6SLKTWV0YINVLTI6BCG9ANZM" localSheetId="16" hidden="1">#REF!</definedName>
    <definedName name="BExU6SLKTWV0YINVLTI6BCG9ANZM" localSheetId="15" hidden="1">#REF!</definedName>
    <definedName name="BExU6SLKTWV0YINVLTI6BCG9ANZM" localSheetId="14" hidden="1">#REF!</definedName>
    <definedName name="BExU6SLKTWV0YINVLTI6BCG9ANZM" localSheetId="13" hidden="1">#REF!</definedName>
    <definedName name="BExU6SLKTWV0YINVLTI6BCG9ANZM" localSheetId="12" hidden="1">#REF!</definedName>
    <definedName name="BExU6SLKTWV0YINVLTI6BCG9ANZM" localSheetId="11" hidden="1">#REF!</definedName>
    <definedName name="BExU6SLKTWV0YINVLTI6BCG9ANZM" localSheetId="10" hidden="1">#REF!</definedName>
    <definedName name="BExU6SLKTWV0YINVLTI6BCG9ANZM" localSheetId="9" hidden="1">#REF!</definedName>
    <definedName name="BExU6SLKTWV0YINVLTI6BCG9ANZM" localSheetId="8" hidden="1">#REF!</definedName>
    <definedName name="BExU6SLKTWV0YINVLTI6BCG9ANZM" localSheetId="7" hidden="1">#REF!</definedName>
    <definedName name="BExU6SLKTWV0YINVLTI6BCG9ANZM" localSheetId="6" hidden="1">#REF!</definedName>
    <definedName name="BExU6SLKTWV0YINVLTI6BCG9ANZM" localSheetId="3" hidden="1">#REF!</definedName>
    <definedName name="BExU6SLKTWV0YINVLTI6BCG9ANZM" localSheetId="1" hidden="1">#REF!</definedName>
    <definedName name="BExU6SLKTWV0YINVLTI6BCG9ANZM" hidden="1">#REF!</definedName>
    <definedName name="BExU6WXXC7SSQDMHSLUN5C2V4IYX" localSheetId="16" hidden="1">#REF!</definedName>
    <definedName name="BExU6WXXC7SSQDMHSLUN5C2V4IYX" localSheetId="15" hidden="1">#REF!</definedName>
    <definedName name="BExU6WXXC7SSQDMHSLUN5C2V4IYX" localSheetId="14" hidden="1">#REF!</definedName>
    <definedName name="BExU6WXXC7SSQDMHSLUN5C2V4IYX" localSheetId="13" hidden="1">#REF!</definedName>
    <definedName name="BExU6WXXC7SSQDMHSLUN5C2V4IYX" localSheetId="12" hidden="1">#REF!</definedName>
    <definedName name="BExU6WXXC7SSQDMHSLUN5C2V4IYX" localSheetId="11" hidden="1">#REF!</definedName>
    <definedName name="BExU6WXXC7SSQDMHSLUN5C2V4IYX" localSheetId="10" hidden="1">#REF!</definedName>
    <definedName name="BExU6WXXC7SSQDMHSLUN5C2V4IYX" localSheetId="9" hidden="1">#REF!</definedName>
    <definedName name="BExU6WXXC7SSQDMHSLUN5C2V4IYX" localSheetId="8" hidden="1">#REF!</definedName>
    <definedName name="BExU6WXXC7SSQDMHSLUN5C2V4IYX" localSheetId="7" hidden="1">#REF!</definedName>
    <definedName name="BExU6WXXC7SSQDMHSLUN5C2V4IYX" localSheetId="6" hidden="1">#REF!</definedName>
    <definedName name="BExU6WXXC7SSQDMHSLUN5C2V4IYX" localSheetId="3" hidden="1">#REF!</definedName>
    <definedName name="BExU6WXXC7SSQDMHSLUN5C2V4IYX" localSheetId="1" hidden="1">#REF!</definedName>
    <definedName name="BExU6WXXC7SSQDMHSLUN5C2V4IYX" hidden="1">#REF!</definedName>
    <definedName name="BExU73387E74XE8A9UKZLZNJYY65" localSheetId="16" hidden="1">#REF!</definedName>
    <definedName name="BExU73387E74XE8A9UKZLZNJYY65" localSheetId="15" hidden="1">#REF!</definedName>
    <definedName name="BExU73387E74XE8A9UKZLZNJYY65" localSheetId="14" hidden="1">#REF!</definedName>
    <definedName name="BExU73387E74XE8A9UKZLZNJYY65" localSheetId="13" hidden="1">#REF!</definedName>
    <definedName name="BExU73387E74XE8A9UKZLZNJYY65" localSheetId="12" hidden="1">#REF!</definedName>
    <definedName name="BExU73387E74XE8A9UKZLZNJYY65" localSheetId="11" hidden="1">#REF!</definedName>
    <definedName name="BExU73387E74XE8A9UKZLZNJYY65" localSheetId="10" hidden="1">#REF!</definedName>
    <definedName name="BExU73387E74XE8A9UKZLZNJYY65" localSheetId="9" hidden="1">#REF!</definedName>
    <definedName name="BExU73387E74XE8A9UKZLZNJYY65" localSheetId="8" hidden="1">#REF!</definedName>
    <definedName name="BExU73387E74XE8A9UKZLZNJYY65" localSheetId="7" hidden="1">#REF!</definedName>
    <definedName name="BExU73387E74XE8A9UKZLZNJYY65" localSheetId="6" hidden="1">#REF!</definedName>
    <definedName name="BExU73387E74XE8A9UKZLZNJYY65" localSheetId="3" hidden="1">#REF!</definedName>
    <definedName name="BExU73387E74XE8A9UKZLZNJYY65" localSheetId="1" hidden="1">#REF!</definedName>
    <definedName name="BExU73387E74XE8A9UKZLZNJYY65" hidden="1">#REF!</definedName>
    <definedName name="BExU76ZHCJM8I7VSICCMSTC33O6U" localSheetId="16" hidden="1">#REF!</definedName>
    <definedName name="BExU76ZHCJM8I7VSICCMSTC33O6U" localSheetId="15" hidden="1">#REF!</definedName>
    <definedName name="BExU76ZHCJM8I7VSICCMSTC33O6U" localSheetId="14" hidden="1">#REF!</definedName>
    <definedName name="BExU76ZHCJM8I7VSICCMSTC33O6U" localSheetId="13" hidden="1">#REF!</definedName>
    <definedName name="BExU76ZHCJM8I7VSICCMSTC33O6U" localSheetId="12" hidden="1">#REF!</definedName>
    <definedName name="BExU76ZHCJM8I7VSICCMSTC33O6U" localSheetId="11" hidden="1">#REF!</definedName>
    <definedName name="BExU76ZHCJM8I7VSICCMSTC33O6U" localSheetId="10" hidden="1">#REF!</definedName>
    <definedName name="BExU76ZHCJM8I7VSICCMSTC33O6U" localSheetId="9" hidden="1">#REF!</definedName>
    <definedName name="BExU76ZHCJM8I7VSICCMSTC33O6U" localSheetId="8" hidden="1">#REF!</definedName>
    <definedName name="BExU76ZHCJM8I7VSICCMSTC33O6U" localSheetId="7" hidden="1">#REF!</definedName>
    <definedName name="BExU76ZHCJM8I7VSICCMSTC33O6U" localSheetId="6" hidden="1">#REF!</definedName>
    <definedName name="BExU76ZHCJM8I7VSICCMSTC33O6U" localSheetId="3" hidden="1">#REF!</definedName>
    <definedName name="BExU76ZHCJM8I7VSICCMSTC33O6U" localSheetId="1" hidden="1">#REF!</definedName>
    <definedName name="BExU76ZHCJM8I7VSICCMSTC33O6U" hidden="1">#REF!</definedName>
    <definedName name="BExU7BBTUF8BQ42DSGM94X5TG5GF" localSheetId="16" hidden="1">#REF!</definedName>
    <definedName name="BExU7BBTUF8BQ42DSGM94X5TG5GF" localSheetId="15" hidden="1">#REF!</definedName>
    <definedName name="BExU7BBTUF8BQ42DSGM94X5TG5GF" localSheetId="14" hidden="1">#REF!</definedName>
    <definedName name="BExU7BBTUF8BQ42DSGM94X5TG5GF" localSheetId="13" hidden="1">#REF!</definedName>
    <definedName name="BExU7BBTUF8BQ42DSGM94X5TG5GF" localSheetId="12" hidden="1">#REF!</definedName>
    <definedName name="BExU7BBTUF8BQ42DSGM94X5TG5GF" localSheetId="11" hidden="1">#REF!</definedName>
    <definedName name="BExU7BBTUF8BQ42DSGM94X5TG5GF" localSheetId="10" hidden="1">#REF!</definedName>
    <definedName name="BExU7BBTUF8BQ42DSGM94X5TG5GF" localSheetId="9" hidden="1">#REF!</definedName>
    <definedName name="BExU7BBTUF8BQ42DSGM94X5TG5GF" localSheetId="8" hidden="1">#REF!</definedName>
    <definedName name="BExU7BBTUF8BQ42DSGM94X5TG5GF" localSheetId="7" hidden="1">#REF!</definedName>
    <definedName name="BExU7BBTUF8BQ42DSGM94X5TG5GF" localSheetId="6" hidden="1">#REF!</definedName>
    <definedName name="BExU7BBTUF8BQ42DSGM94X5TG5GF" localSheetId="3" hidden="1">#REF!</definedName>
    <definedName name="BExU7BBTUF8BQ42DSGM94X5TG5GF" localSheetId="1" hidden="1">#REF!</definedName>
    <definedName name="BExU7BBTUF8BQ42DSGM94X5TG5GF" hidden="1">#REF!</definedName>
    <definedName name="BExU7HH4EAHFQHT4AXKGWAWZP3I0" localSheetId="16" hidden="1">#REF!</definedName>
    <definedName name="BExU7HH4EAHFQHT4AXKGWAWZP3I0" localSheetId="15" hidden="1">#REF!</definedName>
    <definedName name="BExU7HH4EAHFQHT4AXKGWAWZP3I0" localSheetId="14" hidden="1">#REF!</definedName>
    <definedName name="BExU7HH4EAHFQHT4AXKGWAWZP3I0" localSheetId="13" hidden="1">#REF!</definedName>
    <definedName name="BExU7HH4EAHFQHT4AXKGWAWZP3I0" localSheetId="12" hidden="1">#REF!</definedName>
    <definedName name="BExU7HH4EAHFQHT4AXKGWAWZP3I0" localSheetId="11" hidden="1">#REF!</definedName>
    <definedName name="BExU7HH4EAHFQHT4AXKGWAWZP3I0" localSheetId="10" hidden="1">#REF!</definedName>
    <definedName name="BExU7HH4EAHFQHT4AXKGWAWZP3I0" localSheetId="9" hidden="1">#REF!</definedName>
    <definedName name="BExU7HH4EAHFQHT4AXKGWAWZP3I0" localSheetId="8" hidden="1">#REF!</definedName>
    <definedName name="BExU7HH4EAHFQHT4AXKGWAWZP3I0" localSheetId="7" hidden="1">#REF!</definedName>
    <definedName name="BExU7HH4EAHFQHT4AXKGWAWZP3I0" localSheetId="6" hidden="1">#REF!</definedName>
    <definedName name="BExU7HH4EAHFQHT4AXKGWAWZP3I0" localSheetId="3" hidden="1">#REF!</definedName>
    <definedName name="BExU7HH4EAHFQHT4AXKGWAWZP3I0" localSheetId="1" hidden="1">#REF!</definedName>
    <definedName name="BExU7HH4EAHFQHT4AXKGWAWZP3I0" hidden="1">#REF!</definedName>
    <definedName name="BExU7L7WPQSA0ELXZ0I86V33QCCJ" localSheetId="16" hidden="1">#REF!</definedName>
    <definedName name="BExU7L7WPQSA0ELXZ0I86V33QCCJ" localSheetId="15" hidden="1">#REF!</definedName>
    <definedName name="BExU7L7WPQSA0ELXZ0I86V33QCCJ" localSheetId="14" hidden="1">#REF!</definedName>
    <definedName name="BExU7L7WPQSA0ELXZ0I86V33QCCJ" localSheetId="13" hidden="1">#REF!</definedName>
    <definedName name="BExU7L7WPQSA0ELXZ0I86V33QCCJ" localSheetId="12" hidden="1">#REF!</definedName>
    <definedName name="BExU7L7WPQSA0ELXZ0I86V33QCCJ" localSheetId="11" hidden="1">#REF!</definedName>
    <definedName name="BExU7L7WPQSA0ELXZ0I86V33QCCJ" localSheetId="10" hidden="1">#REF!</definedName>
    <definedName name="BExU7L7WPQSA0ELXZ0I86V33QCCJ" localSheetId="9" hidden="1">#REF!</definedName>
    <definedName name="BExU7L7WPQSA0ELXZ0I86V33QCCJ" localSheetId="8" hidden="1">#REF!</definedName>
    <definedName name="BExU7L7WPQSA0ELXZ0I86V33QCCJ" localSheetId="7" hidden="1">#REF!</definedName>
    <definedName name="BExU7L7WPQSA0ELXZ0I86V33QCCJ" localSheetId="6" hidden="1">#REF!</definedName>
    <definedName name="BExU7L7WPQSA0ELXZ0I86V33QCCJ" localSheetId="3" hidden="1">#REF!</definedName>
    <definedName name="BExU7L7WPQSA0ELXZ0I86V33QCCJ" localSheetId="1" hidden="1">#REF!</definedName>
    <definedName name="BExU7L7WPQSA0ELXZ0I86V33QCCJ" hidden="1">#REF!</definedName>
    <definedName name="BExU7MF1ZVPDHOSMCAXOSYICHZ4I" localSheetId="16" hidden="1">#REF!</definedName>
    <definedName name="BExU7MF1ZVPDHOSMCAXOSYICHZ4I" localSheetId="15" hidden="1">#REF!</definedName>
    <definedName name="BExU7MF1ZVPDHOSMCAXOSYICHZ4I" localSheetId="14" hidden="1">#REF!</definedName>
    <definedName name="BExU7MF1ZVPDHOSMCAXOSYICHZ4I" localSheetId="13" hidden="1">#REF!</definedName>
    <definedName name="BExU7MF1ZVPDHOSMCAXOSYICHZ4I" localSheetId="12" hidden="1">#REF!</definedName>
    <definedName name="BExU7MF1ZVPDHOSMCAXOSYICHZ4I" localSheetId="11" hidden="1">#REF!</definedName>
    <definedName name="BExU7MF1ZVPDHOSMCAXOSYICHZ4I" localSheetId="10" hidden="1">#REF!</definedName>
    <definedName name="BExU7MF1ZVPDHOSMCAXOSYICHZ4I" localSheetId="9" hidden="1">#REF!</definedName>
    <definedName name="BExU7MF1ZVPDHOSMCAXOSYICHZ4I" localSheetId="8" hidden="1">#REF!</definedName>
    <definedName name="BExU7MF1ZVPDHOSMCAXOSYICHZ4I" localSheetId="7" hidden="1">#REF!</definedName>
    <definedName name="BExU7MF1ZVPDHOSMCAXOSYICHZ4I" localSheetId="6" hidden="1">#REF!</definedName>
    <definedName name="BExU7MF1ZVPDHOSMCAXOSYICHZ4I" localSheetId="3" hidden="1">#REF!</definedName>
    <definedName name="BExU7MF1ZVPDHOSMCAXOSYICHZ4I" localSheetId="1" hidden="1">#REF!</definedName>
    <definedName name="BExU7MF1ZVPDHOSMCAXOSYICHZ4I" hidden="1">#REF!</definedName>
    <definedName name="BExU7O2BJ6D5YCKEL6FD2EFCWYRX" localSheetId="16" hidden="1">#REF!</definedName>
    <definedName name="BExU7O2BJ6D5YCKEL6FD2EFCWYRX" localSheetId="15" hidden="1">#REF!</definedName>
    <definedName name="BExU7O2BJ6D5YCKEL6FD2EFCWYRX" localSheetId="14" hidden="1">#REF!</definedName>
    <definedName name="BExU7O2BJ6D5YCKEL6FD2EFCWYRX" localSheetId="13" hidden="1">#REF!</definedName>
    <definedName name="BExU7O2BJ6D5YCKEL6FD2EFCWYRX" localSheetId="12" hidden="1">#REF!</definedName>
    <definedName name="BExU7O2BJ6D5YCKEL6FD2EFCWYRX" localSheetId="11" hidden="1">#REF!</definedName>
    <definedName name="BExU7O2BJ6D5YCKEL6FD2EFCWYRX" localSheetId="10" hidden="1">#REF!</definedName>
    <definedName name="BExU7O2BJ6D5YCKEL6FD2EFCWYRX" localSheetId="9" hidden="1">#REF!</definedName>
    <definedName name="BExU7O2BJ6D5YCKEL6FD2EFCWYRX" localSheetId="8" hidden="1">#REF!</definedName>
    <definedName name="BExU7O2BJ6D5YCKEL6FD2EFCWYRX" localSheetId="7" hidden="1">#REF!</definedName>
    <definedName name="BExU7O2BJ6D5YCKEL6FD2EFCWYRX" localSheetId="6" hidden="1">#REF!</definedName>
    <definedName name="BExU7O2BJ6D5YCKEL6FD2EFCWYRX" localSheetId="3" hidden="1">#REF!</definedName>
    <definedName name="BExU7O2BJ6D5YCKEL6FD2EFCWYRX" localSheetId="1" hidden="1">#REF!</definedName>
    <definedName name="BExU7O2BJ6D5YCKEL6FD2EFCWYRX" hidden="1">#REF!</definedName>
    <definedName name="BExU7Q0JS9YIUKUPNSSAIDK2KJAV" localSheetId="16" hidden="1">#REF!</definedName>
    <definedName name="BExU7Q0JS9YIUKUPNSSAIDK2KJAV" localSheetId="15" hidden="1">#REF!</definedName>
    <definedName name="BExU7Q0JS9YIUKUPNSSAIDK2KJAV" localSheetId="14" hidden="1">#REF!</definedName>
    <definedName name="BExU7Q0JS9YIUKUPNSSAIDK2KJAV" localSheetId="13" hidden="1">#REF!</definedName>
    <definedName name="BExU7Q0JS9YIUKUPNSSAIDK2KJAV" localSheetId="12" hidden="1">#REF!</definedName>
    <definedName name="BExU7Q0JS9YIUKUPNSSAIDK2KJAV" localSheetId="11" hidden="1">#REF!</definedName>
    <definedName name="BExU7Q0JS9YIUKUPNSSAIDK2KJAV" localSheetId="10" hidden="1">#REF!</definedName>
    <definedName name="BExU7Q0JS9YIUKUPNSSAIDK2KJAV" localSheetId="9" hidden="1">#REF!</definedName>
    <definedName name="BExU7Q0JS9YIUKUPNSSAIDK2KJAV" localSheetId="8" hidden="1">#REF!</definedName>
    <definedName name="BExU7Q0JS9YIUKUPNSSAIDK2KJAV" localSheetId="7" hidden="1">#REF!</definedName>
    <definedName name="BExU7Q0JS9YIUKUPNSSAIDK2KJAV" localSheetId="6" hidden="1">#REF!</definedName>
    <definedName name="BExU7Q0JS9YIUKUPNSSAIDK2KJAV" localSheetId="3" hidden="1">#REF!</definedName>
    <definedName name="BExU7Q0JS9YIUKUPNSSAIDK2KJAV" localSheetId="1" hidden="1">#REF!</definedName>
    <definedName name="BExU7Q0JS9YIUKUPNSSAIDK2KJAV" hidden="1">#REF!</definedName>
    <definedName name="BExU80I6AE5OU7P7F5V7HWIZBJ4P" localSheetId="16" hidden="1">#REF!</definedName>
    <definedName name="BExU80I6AE5OU7P7F5V7HWIZBJ4P" localSheetId="15" hidden="1">#REF!</definedName>
    <definedName name="BExU80I6AE5OU7P7F5V7HWIZBJ4P" localSheetId="14" hidden="1">#REF!</definedName>
    <definedName name="BExU80I6AE5OU7P7F5V7HWIZBJ4P" localSheetId="13" hidden="1">#REF!</definedName>
    <definedName name="BExU80I6AE5OU7P7F5V7HWIZBJ4P" localSheetId="12" hidden="1">#REF!</definedName>
    <definedName name="BExU80I6AE5OU7P7F5V7HWIZBJ4P" localSheetId="11" hidden="1">#REF!</definedName>
    <definedName name="BExU80I6AE5OU7P7F5V7HWIZBJ4P" localSheetId="10" hidden="1">#REF!</definedName>
    <definedName name="BExU80I6AE5OU7P7F5V7HWIZBJ4P" localSheetId="9" hidden="1">#REF!</definedName>
    <definedName name="BExU80I6AE5OU7P7F5V7HWIZBJ4P" localSheetId="8" hidden="1">#REF!</definedName>
    <definedName name="BExU80I6AE5OU7P7F5V7HWIZBJ4P" localSheetId="7" hidden="1">#REF!</definedName>
    <definedName name="BExU80I6AE5OU7P7F5V7HWIZBJ4P" localSheetId="6" hidden="1">#REF!</definedName>
    <definedName name="BExU80I6AE5OU7P7F5V7HWIZBJ4P" localSheetId="3" hidden="1">#REF!</definedName>
    <definedName name="BExU80I6AE5OU7P7F5V7HWIZBJ4P" localSheetId="1" hidden="1">#REF!</definedName>
    <definedName name="BExU80I6AE5OU7P7F5V7HWIZBJ4P" hidden="1">#REF!</definedName>
    <definedName name="BExU86NB26MCPYIISZ36HADONGT2" localSheetId="16" hidden="1">#REF!</definedName>
    <definedName name="BExU86NB26MCPYIISZ36HADONGT2" localSheetId="15" hidden="1">#REF!</definedName>
    <definedName name="BExU86NB26MCPYIISZ36HADONGT2" localSheetId="14" hidden="1">#REF!</definedName>
    <definedName name="BExU86NB26MCPYIISZ36HADONGT2" localSheetId="13" hidden="1">#REF!</definedName>
    <definedName name="BExU86NB26MCPYIISZ36HADONGT2" localSheetId="12" hidden="1">#REF!</definedName>
    <definedName name="BExU86NB26MCPYIISZ36HADONGT2" localSheetId="11" hidden="1">#REF!</definedName>
    <definedName name="BExU86NB26MCPYIISZ36HADONGT2" localSheetId="10" hidden="1">#REF!</definedName>
    <definedName name="BExU86NB26MCPYIISZ36HADONGT2" localSheetId="9" hidden="1">#REF!</definedName>
    <definedName name="BExU86NB26MCPYIISZ36HADONGT2" localSheetId="8" hidden="1">#REF!</definedName>
    <definedName name="BExU86NB26MCPYIISZ36HADONGT2" localSheetId="7" hidden="1">#REF!</definedName>
    <definedName name="BExU86NB26MCPYIISZ36HADONGT2" localSheetId="6" hidden="1">#REF!</definedName>
    <definedName name="BExU86NB26MCPYIISZ36HADONGT2" localSheetId="3" hidden="1">#REF!</definedName>
    <definedName name="BExU86NB26MCPYIISZ36HADONGT2" localSheetId="1" hidden="1">#REF!</definedName>
    <definedName name="BExU86NB26MCPYIISZ36HADONGT2" hidden="1">#REF!</definedName>
    <definedName name="BExU885EZZNSZV3GP298UJ8LB7OL" localSheetId="16" hidden="1">#REF!</definedName>
    <definedName name="BExU885EZZNSZV3GP298UJ8LB7OL" localSheetId="15" hidden="1">#REF!</definedName>
    <definedName name="BExU885EZZNSZV3GP298UJ8LB7OL" localSheetId="14" hidden="1">#REF!</definedName>
    <definedName name="BExU885EZZNSZV3GP298UJ8LB7OL" localSheetId="13" hidden="1">#REF!</definedName>
    <definedName name="BExU885EZZNSZV3GP298UJ8LB7OL" localSheetId="12" hidden="1">#REF!</definedName>
    <definedName name="BExU885EZZNSZV3GP298UJ8LB7OL" localSheetId="11" hidden="1">#REF!</definedName>
    <definedName name="BExU885EZZNSZV3GP298UJ8LB7OL" localSheetId="10" hidden="1">#REF!</definedName>
    <definedName name="BExU885EZZNSZV3GP298UJ8LB7OL" localSheetId="9" hidden="1">#REF!</definedName>
    <definedName name="BExU885EZZNSZV3GP298UJ8LB7OL" localSheetId="8" hidden="1">#REF!</definedName>
    <definedName name="BExU885EZZNSZV3GP298UJ8LB7OL" localSheetId="7" hidden="1">#REF!</definedName>
    <definedName name="BExU885EZZNSZV3GP298UJ8LB7OL" localSheetId="6" hidden="1">#REF!</definedName>
    <definedName name="BExU885EZZNSZV3GP298UJ8LB7OL" localSheetId="3" hidden="1">#REF!</definedName>
    <definedName name="BExU885EZZNSZV3GP298UJ8LB7OL" localSheetId="1" hidden="1">#REF!</definedName>
    <definedName name="BExU885EZZNSZV3GP298UJ8LB7OL" hidden="1">#REF!</definedName>
    <definedName name="BExU8FSAUP9TUZ1NO9WXK80QPHWV" localSheetId="16" hidden="1">#REF!</definedName>
    <definedName name="BExU8FSAUP9TUZ1NO9WXK80QPHWV" localSheetId="15" hidden="1">#REF!</definedName>
    <definedName name="BExU8FSAUP9TUZ1NO9WXK80QPHWV" localSheetId="14" hidden="1">#REF!</definedName>
    <definedName name="BExU8FSAUP9TUZ1NO9WXK80QPHWV" localSheetId="13" hidden="1">#REF!</definedName>
    <definedName name="BExU8FSAUP9TUZ1NO9WXK80QPHWV" localSheetId="12" hidden="1">#REF!</definedName>
    <definedName name="BExU8FSAUP9TUZ1NO9WXK80QPHWV" localSheetId="11" hidden="1">#REF!</definedName>
    <definedName name="BExU8FSAUP9TUZ1NO9WXK80QPHWV" localSheetId="10" hidden="1">#REF!</definedName>
    <definedName name="BExU8FSAUP9TUZ1NO9WXK80QPHWV" localSheetId="9" hidden="1">#REF!</definedName>
    <definedName name="BExU8FSAUP9TUZ1NO9WXK80QPHWV" localSheetId="8" hidden="1">#REF!</definedName>
    <definedName name="BExU8FSAUP9TUZ1NO9WXK80QPHWV" localSheetId="7" hidden="1">#REF!</definedName>
    <definedName name="BExU8FSAUP9TUZ1NO9WXK80QPHWV" localSheetId="6" hidden="1">#REF!</definedName>
    <definedName name="BExU8FSAUP9TUZ1NO9WXK80QPHWV" localSheetId="3" hidden="1">#REF!</definedName>
    <definedName name="BExU8FSAUP9TUZ1NO9WXK80QPHWV" localSheetId="1" hidden="1">#REF!</definedName>
    <definedName name="BExU8FSAUP9TUZ1NO9WXK80QPHWV" hidden="1">#REF!</definedName>
    <definedName name="BExU8KFLAN778MBN93NYZB0FV30G" localSheetId="16" hidden="1">#REF!</definedName>
    <definedName name="BExU8KFLAN778MBN93NYZB0FV30G" localSheetId="15" hidden="1">#REF!</definedName>
    <definedName name="BExU8KFLAN778MBN93NYZB0FV30G" localSheetId="14" hidden="1">#REF!</definedName>
    <definedName name="BExU8KFLAN778MBN93NYZB0FV30G" localSheetId="13" hidden="1">#REF!</definedName>
    <definedName name="BExU8KFLAN778MBN93NYZB0FV30G" localSheetId="12" hidden="1">#REF!</definedName>
    <definedName name="BExU8KFLAN778MBN93NYZB0FV30G" localSheetId="11" hidden="1">#REF!</definedName>
    <definedName name="BExU8KFLAN778MBN93NYZB0FV30G" localSheetId="10" hidden="1">#REF!</definedName>
    <definedName name="BExU8KFLAN778MBN93NYZB0FV30G" localSheetId="9" hidden="1">#REF!</definedName>
    <definedName name="BExU8KFLAN778MBN93NYZB0FV30G" localSheetId="8" hidden="1">#REF!</definedName>
    <definedName name="BExU8KFLAN778MBN93NYZB0FV30G" localSheetId="7" hidden="1">#REF!</definedName>
    <definedName name="BExU8KFLAN778MBN93NYZB0FV30G" localSheetId="6" hidden="1">#REF!</definedName>
    <definedName name="BExU8KFLAN778MBN93NYZB0FV30G" localSheetId="3" hidden="1">#REF!</definedName>
    <definedName name="BExU8KFLAN778MBN93NYZB0FV30G" localSheetId="1" hidden="1">#REF!</definedName>
    <definedName name="BExU8KFLAN778MBN93NYZB0FV30G" hidden="1">#REF!</definedName>
    <definedName name="BExU8PZC6845UUDFG9M8FTC3P3DK" localSheetId="16" hidden="1">#REF!</definedName>
    <definedName name="BExU8PZC6845UUDFG9M8FTC3P3DK" localSheetId="15" hidden="1">#REF!</definedName>
    <definedName name="BExU8PZC6845UUDFG9M8FTC3P3DK" localSheetId="14" hidden="1">#REF!</definedName>
    <definedName name="BExU8PZC6845UUDFG9M8FTC3P3DK" localSheetId="13" hidden="1">#REF!</definedName>
    <definedName name="BExU8PZC6845UUDFG9M8FTC3P3DK" localSheetId="12" hidden="1">#REF!</definedName>
    <definedName name="BExU8PZC6845UUDFG9M8FTC3P3DK" localSheetId="11" hidden="1">#REF!</definedName>
    <definedName name="BExU8PZC6845UUDFG9M8FTC3P3DK" localSheetId="10" hidden="1">#REF!</definedName>
    <definedName name="BExU8PZC6845UUDFG9M8FTC3P3DK" localSheetId="9" hidden="1">#REF!</definedName>
    <definedName name="BExU8PZC6845UUDFG9M8FTC3P3DK" localSheetId="8" hidden="1">#REF!</definedName>
    <definedName name="BExU8PZC6845UUDFG9M8FTC3P3DK" localSheetId="7" hidden="1">#REF!</definedName>
    <definedName name="BExU8PZC6845UUDFG9M8FTC3P3DK" localSheetId="6" hidden="1">#REF!</definedName>
    <definedName name="BExU8PZC6845UUDFG9M8FTC3P3DK" localSheetId="3" hidden="1">#REF!</definedName>
    <definedName name="BExU8PZC6845UUDFG9M8FTC3P3DK" localSheetId="1" hidden="1">#REF!</definedName>
    <definedName name="BExU8PZC6845UUDFG9M8FTC3P3DK" hidden="1">#REF!</definedName>
    <definedName name="BExU8UX9JX3XLB47YZ8GFXE0V7R2" localSheetId="16" hidden="1">#REF!</definedName>
    <definedName name="BExU8UX9JX3XLB47YZ8GFXE0V7R2" localSheetId="15" hidden="1">#REF!</definedName>
    <definedName name="BExU8UX9JX3XLB47YZ8GFXE0V7R2" localSheetId="14" hidden="1">#REF!</definedName>
    <definedName name="BExU8UX9JX3XLB47YZ8GFXE0V7R2" localSheetId="13" hidden="1">#REF!</definedName>
    <definedName name="BExU8UX9JX3XLB47YZ8GFXE0V7R2" localSheetId="12" hidden="1">#REF!</definedName>
    <definedName name="BExU8UX9JX3XLB47YZ8GFXE0V7R2" localSheetId="11" hidden="1">#REF!</definedName>
    <definedName name="BExU8UX9JX3XLB47YZ8GFXE0V7R2" localSheetId="10" hidden="1">#REF!</definedName>
    <definedName name="BExU8UX9JX3XLB47YZ8GFXE0V7R2" localSheetId="9" hidden="1">#REF!</definedName>
    <definedName name="BExU8UX9JX3XLB47YZ8GFXE0V7R2" localSheetId="8" hidden="1">#REF!</definedName>
    <definedName name="BExU8UX9JX3XLB47YZ8GFXE0V7R2" localSheetId="7" hidden="1">#REF!</definedName>
    <definedName name="BExU8UX9JX3XLB47YZ8GFXE0V7R2" localSheetId="6" hidden="1">#REF!</definedName>
    <definedName name="BExU8UX9JX3XLB47YZ8GFXE0V7R2" localSheetId="3" hidden="1">#REF!</definedName>
    <definedName name="BExU8UX9JX3XLB47YZ8GFXE0V7R2" localSheetId="1" hidden="1">#REF!</definedName>
    <definedName name="BExU8UX9JX3XLB47YZ8GFXE0V7R2" hidden="1">#REF!</definedName>
    <definedName name="BExU8WVGMRSFNWCNHODQ9JQCMZB0" localSheetId="16" hidden="1">#REF!</definedName>
    <definedName name="BExU8WVGMRSFNWCNHODQ9JQCMZB0" localSheetId="15" hidden="1">#REF!</definedName>
    <definedName name="BExU8WVGMRSFNWCNHODQ9JQCMZB0" localSheetId="14" hidden="1">#REF!</definedName>
    <definedName name="BExU8WVGMRSFNWCNHODQ9JQCMZB0" localSheetId="13" hidden="1">#REF!</definedName>
    <definedName name="BExU8WVGMRSFNWCNHODQ9JQCMZB0" localSheetId="12" hidden="1">#REF!</definedName>
    <definedName name="BExU8WVGMRSFNWCNHODQ9JQCMZB0" localSheetId="11" hidden="1">#REF!</definedName>
    <definedName name="BExU8WVGMRSFNWCNHODQ9JQCMZB0" localSheetId="10" hidden="1">#REF!</definedName>
    <definedName name="BExU8WVGMRSFNWCNHODQ9JQCMZB0" localSheetId="9" hidden="1">#REF!</definedName>
    <definedName name="BExU8WVGMRSFNWCNHODQ9JQCMZB0" localSheetId="8" hidden="1">#REF!</definedName>
    <definedName name="BExU8WVGMRSFNWCNHODQ9JQCMZB0" localSheetId="7" hidden="1">#REF!</definedName>
    <definedName name="BExU8WVGMRSFNWCNHODQ9JQCMZB0" localSheetId="6" hidden="1">#REF!</definedName>
    <definedName name="BExU8WVGMRSFNWCNHODQ9JQCMZB0" localSheetId="3" hidden="1">#REF!</definedName>
    <definedName name="BExU8WVGMRSFNWCNHODQ9JQCMZB0" localSheetId="1" hidden="1">#REF!</definedName>
    <definedName name="BExU8WVGMRSFNWCNHODQ9JQCMZB0" hidden="1">#REF!</definedName>
    <definedName name="BExU96M1J7P9DZQ3S9H0C12KGYTW" localSheetId="16" hidden="1">#REF!</definedName>
    <definedName name="BExU96M1J7P9DZQ3S9H0C12KGYTW" localSheetId="15" hidden="1">#REF!</definedName>
    <definedName name="BExU96M1J7P9DZQ3S9H0C12KGYTW" localSheetId="14" hidden="1">#REF!</definedName>
    <definedName name="BExU96M1J7P9DZQ3S9H0C12KGYTW" localSheetId="13" hidden="1">#REF!</definedName>
    <definedName name="BExU96M1J7P9DZQ3S9H0C12KGYTW" localSheetId="12" hidden="1">#REF!</definedName>
    <definedName name="BExU96M1J7P9DZQ3S9H0C12KGYTW" localSheetId="11" hidden="1">#REF!</definedName>
    <definedName name="BExU96M1J7P9DZQ3S9H0C12KGYTW" localSheetId="10" hidden="1">#REF!</definedName>
    <definedName name="BExU96M1J7P9DZQ3S9H0C12KGYTW" localSheetId="9" hidden="1">#REF!</definedName>
    <definedName name="BExU96M1J7P9DZQ3S9H0C12KGYTW" localSheetId="8" hidden="1">#REF!</definedName>
    <definedName name="BExU96M1J7P9DZQ3S9H0C12KGYTW" localSheetId="7" hidden="1">#REF!</definedName>
    <definedName name="BExU96M1J7P9DZQ3S9H0C12KGYTW" localSheetId="6" hidden="1">#REF!</definedName>
    <definedName name="BExU96M1J7P9DZQ3S9H0C12KGYTW" localSheetId="3" hidden="1">#REF!</definedName>
    <definedName name="BExU96M1J7P9DZQ3S9H0C12KGYTW" localSheetId="1" hidden="1">#REF!</definedName>
    <definedName name="BExU96M1J7P9DZQ3S9H0C12KGYTW" hidden="1">#REF!</definedName>
    <definedName name="BExU9F05OR1GZ3057R6UL3WPEIYI" localSheetId="16" hidden="1">#REF!</definedName>
    <definedName name="BExU9F05OR1GZ3057R6UL3WPEIYI" localSheetId="15" hidden="1">#REF!</definedName>
    <definedName name="BExU9F05OR1GZ3057R6UL3WPEIYI" localSheetId="14" hidden="1">#REF!</definedName>
    <definedName name="BExU9F05OR1GZ3057R6UL3WPEIYI" localSheetId="13" hidden="1">#REF!</definedName>
    <definedName name="BExU9F05OR1GZ3057R6UL3WPEIYI" localSheetId="12" hidden="1">#REF!</definedName>
    <definedName name="BExU9F05OR1GZ3057R6UL3WPEIYI" localSheetId="11" hidden="1">#REF!</definedName>
    <definedName name="BExU9F05OR1GZ3057R6UL3WPEIYI" localSheetId="10" hidden="1">#REF!</definedName>
    <definedName name="BExU9F05OR1GZ3057R6UL3WPEIYI" localSheetId="9" hidden="1">#REF!</definedName>
    <definedName name="BExU9F05OR1GZ3057R6UL3WPEIYI" localSheetId="8" hidden="1">#REF!</definedName>
    <definedName name="BExU9F05OR1GZ3057R6UL3WPEIYI" localSheetId="7" hidden="1">#REF!</definedName>
    <definedName name="BExU9F05OR1GZ3057R6UL3WPEIYI" localSheetId="6" hidden="1">#REF!</definedName>
    <definedName name="BExU9F05OR1GZ3057R6UL3WPEIYI" localSheetId="3" hidden="1">#REF!</definedName>
    <definedName name="BExU9F05OR1GZ3057R6UL3WPEIYI" localSheetId="1" hidden="1">#REF!</definedName>
    <definedName name="BExU9F05OR1GZ3057R6UL3WPEIYI" hidden="1">#REF!</definedName>
    <definedName name="BExU9GCSO5YILIKG6VAHN13DL75K" localSheetId="16" hidden="1">#REF!</definedName>
    <definedName name="BExU9GCSO5YILIKG6VAHN13DL75K" localSheetId="15" hidden="1">#REF!</definedName>
    <definedName name="BExU9GCSO5YILIKG6VAHN13DL75K" localSheetId="14" hidden="1">#REF!</definedName>
    <definedName name="BExU9GCSO5YILIKG6VAHN13DL75K" localSheetId="13" hidden="1">#REF!</definedName>
    <definedName name="BExU9GCSO5YILIKG6VAHN13DL75K" localSheetId="12" hidden="1">#REF!</definedName>
    <definedName name="BExU9GCSO5YILIKG6VAHN13DL75K" localSheetId="11" hidden="1">#REF!</definedName>
    <definedName name="BExU9GCSO5YILIKG6VAHN13DL75K" localSheetId="10" hidden="1">#REF!</definedName>
    <definedName name="BExU9GCSO5YILIKG6VAHN13DL75K" localSheetId="9" hidden="1">#REF!</definedName>
    <definedName name="BExU9GCSO5YILIKG6VAHN13DL75K" localSheetId="8" hidden="1">#REF!</definedName>
    <definedName name="BExU9GCSO5YILIKG6VAHN13DL75K" localSheetId="7" hidden="1">#REF!</definedName>
    <definedName name="BExU9GCSO5YILIKG6VAHN13DL75K" localSheetId="6" hidden="1">#REF!</definedName>
    <definedName name="BExU9GCSO5YILIKG6VAHN13DL75K" localSheetId="3" hidden="1">#REF!</definedName>
    <definedName name="BExU9GCSO5YILIKG6VAHN13DL75K" localSheetId="1" hidden="1">#REF!</definedName>
    <definedName name="BExU9GCSO5YILIKG6VAHN13DL75K" hidden="1">#REF!</definedName>
    <definedName name="BExU9KJOZLO15N11MJVN782NFGJ0" localSheetId="16" hidden="1">#REF!</definedName>
    <definedName name="BExU9KJOZLO15N11MJVN782NFGJ0" localSheetId="15" hidden="1">#REF!</definedName>
    <definedName name="BExU9KJOZLO15N11MJVN782NFGJ0" localSheetId="14" hidden="1">#REF!</definedName>
    <definedName name="BExU9KJOZLO15N11MJVN782NFGJ0" localSheetId="13" hidden="1">#REF!</definedName>
    <definedName name="BExU9KJOZLO15N11MJVN782NFGJ0" localSheetId="12" hidden="1">#REF!</definedName>
    <definedName name="BExU9KJOZLO15N11MJVN782NFGJ0" localSheetId="11" hidden="1">#REF!</definedName>
    <definedName name="BExU9KJOZLO15N11MJVN782NFGJ0" localSheetId="10" hidden="1">#REF!</definedName>
    <definedName name="BExU9KJOZLO15N11MJVN782NFGJ0" localSheetId="9" hidden="1">#REF!</definedName>
    <definedName name="BExU9KJOZLO15N11MJVN782NFGJ0" localSheetId="8" hidden="1">#REF!</definedName>
    <definedName name="BExU9KJOZLO15N11MJVN782NFGJ0" localSheetId="7" hidden="1">#REF!</definedName>
    <definedName name="BExU9KJOZLO15N11MJVN782NFGJ0" localSheetId="6" hidden="1">#REF!</definedName>
    <definedName name="BExU9KJOZLO15N11MJVN782NFGJ0" localSheetId="3" hidden="1">#REF!</definedName>
    <definedName name="BExU9KJOZLO15N11MJVN782NFGJ0" localSheetId="1" hidden="1">#REF!</definedName>
    <definedName name="BExU9KJOZLO15N11MJVN782NFGJ0" hidden="1">#REF!</definedName>
    <definedName name="BExU9LG29XU2K1GNKRO4438JYQZE" localSheetId="16" hidden="1">#REF!</definedName>
    <definedName name="BExU9LG29XU2K1GNKRO4438JYQZE" localSheetId="15" hidden="1">#REF!</definedName>
    <definedName name="BExU9LG29XU2K1GNKRO4438JYQZE" localSheetId="14" hidden="1">#REF!</definedName>
    <definedName name="BExU9LG29XU2K1GNKRO4438JYQZE" localSheetId="13" hidden="1">#REF!</definedName>
    <definedName name="BExU9LG29XU2K1GNKRO4438JYQZE" localSheetId="12" hidden="1">#REF!</definedName>
    <definedName name="BExU9LG29XU2K1GNKRO4438JYQZE" localSheetId="11" hidden="1">#REF!</definedName>
    <definedName name="BExU9LG29XU2K1GNKRO4438JYQZE" localSheetId="10" hidden="1">#REF!</definedName>
    <definedName name="BExU9LG29XU2K1GNKRO4438JYQZE" localSheetId="9" hidden="1">#REF!</definedName>
    <definedName name="BExU9LG29XU2K1GNKRO4438JYQZE" localSheetId="8" hidden="1">#REF!</definedName>
    <definedName name="BExU9LG29XU2K1GNKRO4438JYQZE" localSheetId="7" hidden="1">#REF!</definedName>
    <definedName name="BExU9LG29XU2K1GNKRO4438JYQZE" localSheetId="6" hidden="1">#REF!</definedName>
    <definedName name="BExU9LG29XU2K1GNKRO4438JYQZE" localSheetId="3" hidden="1">#REF!</definedName>
    <definedName name="BExU9LG29XU2K1GNKRO4438JYQZE" localSheetId="1" hidden="1">#REF!</definedName>
    <definedName name="BExU9LG29XU2K1GNKRO4438JYQZE" hidden="1">#REF!</definedName>
    <definedName name="BExU9RW36I5Z6JIXUIUB3PJH86LT" localSheetId="16" hidden="1">#REF!</definedName>
    <definedName name="BExU9RW36I5Z6JIXUIUB3PJH86LT" localSheetId="15" hidden="1">#REF!</definedName>
    <definedName name="BExU9RW36I5Z6JIXUIUB3PJH86LT" localSheetId="14" hidden="1">#REF!</definedName>
    <definedName name="BExU9RW36I5Z6JIXUIUB3PJH86LT" localSheetId="13" hidden="1">#REF!</definedName>
    <definedName name="BExU9RW36I5Z6JIXUIUB3PJH86LT" localSheetId="12" hidden="1">#REF!</definedName>
    <definedName name="BExU9RW36I5Z6JIXUIUB3PJH86LT" localSheetId="11" hidden="1">#REF!</definedName>
    <definedName name="BExU9RW36I5Z6JIXUIUB3PJH86LT" localSheetId="10" hidden="1">#REF!</definedName>
    <definedName name="BExU9RW36I5Z6JIXUIUB3PJH86LT" localSheetId="9" hidden="1">#REF!</definedName>
    <definedName name="BExU9RW36I5Z6JIXUIUB3PJH86LT" localSheetId="8" hidden="1">#REF!</definedName>
    <definedName name="BExU9RW36I5Z6JIXUIUB3PJH86LT" localSheetId="7" hidden="1">#REF!</definedName>
    <definedName name="BExU9RW36I5Z6JIXUIUB3PJH86LT" localSheetId="6" hidden="1">#REF!</definedName>
    <definedName name="BExU9RW36I5Z6JIXUIUB3PJH86LT" localSheetId="3" hidden="1">#REF!</definedName>
    <definedName name="BExU9RW36I5Z6JIXUIUB3PJH86LT" localSheetId="1" hidden="1">#REF!</definedName>
    <definedName name="BExU9RW36I5Z6JIXUIUB3PJH86LT" hidden="1">#REF!</definedName>
    <definedName name="BExU9WU19DJ2VAGISPFEGDWWOO4V" localSheetId="16" hidden="1">#REF!</definedName>
    <definedName name="BExU9WU19DJ2VAGISPFEGDWWOO4V" localSheetId="15" hidden="1">#REF!</definedName>
    <definedName name="BExU9WU19DJ2VAGISPFEGDWWOO4V" localSheetId="14" hidden="1">#REF!</definedName>
    <definedName name="BExU9WU19DJ2VAGISPFEGDWWOO4V" localSheetId="13" hidden="1">#REF!</definedName>
    <definedName name="BExU9WU19DJ2VAGISPFEGDWWOO4V" localSheetId="12" hidden="1">#REF!</definedName>
    <definedName name="BExU9WU19DJ2VAGISPFEGDWWOO4V" localSheetId="11" hidden="1">#REF!</definedName>
    <definedName name="BExU9WU19DJ2VAGISPFEGDWWOO4V" localSheetId="10" hidden="1">#REF!</definedName>
    <definedName name="BExU9WU19DJ2VAGISPFEGDWWOO4V" localSheetId="9" hidden="1">#REF!</definedName>
    <definedName name="BExU9WU19DJ2VAGISPFEGDWWOO4V" localSheetId="8" hidden="1">#REF!</definedName>
    <definedName name="BExU9WU19DJ2VAGISPFEGDWWOO4V" localSheetId="7" hidden="1">#REF!</definedName>
    <definedName name="BExU9WU19DJ2VAGISPFEGDWWOO4V" localSheetId="6" hidden="1">#REF!</definedName>
    <definedName name="BExU9WU19DJ2VAGISPFEGDWWOO4V" localSheetId="3" hidden="1">#REF!</definedName>
    <definedName name="BExU9WU19DJ2VAGISPFEGDWWOO4V" localSheetId="1" hidden="1">#REF!</definedName>
    <definedName name="BExU9WU19DJ2VAGISPFEGDWWOO4V" hidden="1">#REF!</definedName>
    <definedName name="BExUA28AO7OWDG3H23Q0CL4B7BHW" localSheetId="16" hidden="1">#REF!</definedName>
    <definedName name="BExUA28AO7OWDG3H23Q0CL4B7BHW" localSheetId="15" hidden="1">#REF!</definedName>
    <definedName name="BExUA28AO7OWDG3H23Q0CL4B7BHW" localSheetId="14" hidden="1">#REF!</definedName>
    <definedName name="BExUA28AO7OWDG3H23Q0CL4B7BHW" localSheetId="13" hidden="1">#REF!</definedName>
    <definedName name="BExUA28AO7OWDG3H23Q0CL4B7BHW" localSheetId="12" hidden="1">#REF!</definedName>
    <definedName name="BExUA28AO7OWDG3H23Q0CL4B7BHW" localSheetId="11" hidden="1">#REF!</definedName>
    <definedName name="BExUA28AO7OWDG3H23Q0CL4B7BHW" localSheetId="10" hidden="1">#REF!</definedName>
    <definedName name="BExUA28AO7OWDG3H23Q0CL4B7BHW" localSheetId="9" hidden="1">#REF!</definedName>
    <definedName name="BExUA28AO7OWDG3H23Q0CL4B7BHW" localSheetId="8" hidden="1">#REF!</definedName>
    <definedName name="BExUA28AO7OWDG3H23Q0CL4B7BHW" localSheetId="7" hidden="1">#REF!</definedName>
    <definedName name="BExUA28AO7OWDG3H23Q0CL4B7BHW" localSheetId="6" hidden="1">#REF!</definedName>
    <definedName name="BExUA28AO7OWDG3H23Q0CL4B7BHW" localSheetId="3" hidden="1">#REF!</definedName>
    <definedName name="BExUA28AO7OWDG3H23Q0CL4B7BHW" localSheetId="1" hidden="1">#REF!</definedName>
    <definedName name="BExUA28AO7OWDG3H23Q0CL4B7BHW" hidden="1">#REF!</definedName>
    <definedName name="BExUA34N2C083NSTAHQGZZ3BCYGK" localSheetId="16" hidden="1">#REF!</definedName>
    <definedName name="BExUA34N2C083NSTAHQGZZ3BCYGK" localSheetId="15" hidden="1">#REF!</definedName>
    <definedName name="BExUA34N2C083NSTAHQGZZ3BCYGK" localSheetId="14" hidden="1">#REF!</definedName>
    <definedName name="BExUA34N2C083NSTAHQGZZ3BCYGK" localSheetId="13" hidden="1">#REF!</definedName>
    <definedName name="BExUA34N2C083NSTAHQGZZ3BCYGK" localSheetId="12" hidden="1">#REF!</definedName>
    <definedName name="BExUA34N2C083NSTAHQGZZ3BCYGK" localSheetId="11" hidden="1">#REF!</definedName>
    <definedName name="BExUA34N2C083NSTAHQGZZ3BCYGK" localSheetId="10" hidden="1">#REF!</definedName>
    <definedName name="BExUA34N2C083NSTAHQGZZ3BCYGK" localSheetId="9" hidden="1">#REF!</definedName>
    <definedName name="BExUA34N2C083NSTAHQGZZ3BCYGK" localSheetId="8" hidden="1">#REF!</definedName>
    <definedName name="BExUA34N2C083NSTAHQGZZ3BCYGK" localSheetId="7" hidden="1">#REF!</definedName>
    <definedName name="BExUA34N2C083NSTAHQGZZ3BCYGK" localSheetId="6" hidden="1">#REF!</definedName>
    <definedName name="BExUA34N2C083NSTAHQGZZ3BCYGK" localSheetId="3" hidden="1">#REF!</definedName>
    <definedName name="BExUA34N2C083NSTAHQGZZ3BCYGK" localSheetId="1" hidden="1">#REF!</definedName>
    <definedName name="BExUA34N2C083NSTAHQGZZ3BCYGK" hidden="1">#REF!</definedName>
    <definedName name="BExUA5O923FFNEBY8BPO1TU3QGBM" localSheetId="16" hidden="1">#REF!</definedName>
    <definedName name="BExUA5O923FFNEBY8BPO1TU3QGBM" localSheetId="15" hidden="1">#REF!</definedName>
    <definedName name="BExUA5O923FFNEBY8BPO1TU3QGBM" localSheetId="14" hidden="1">#REF!</definedName>
    <definedName name="BExUA5O923FFNEBY8BPO1TU3QGBM" localSheetId="13" hidden="1">#REF!</definedName>
    <definedName name="BExUA5O923FFNEBY8BPO1TU3QGBM" localSheetId="12" hidden="1">#REF!</definedName>
    <definedName name="BExUA5O923FFNEBY8BPO1TU3QGBM" localSheetId="11" hidden="1">#REF!</definedName>
    <definedName name="BExUA5O923FFNEBY8BPO1TU3QGBM" localSheetId="10" hidden="1">#REF!</definedName>
    <definedName name="BExUA5O923FFNEBY8BPO1TU3QGBM" localSheetId="9" hidden="1">#REF!</definedName>
    <definedName name="BExUA5O923FFNEBY8BPO1TU3QGBM" localSheetId="8" hidden="1">#REF!</definedName>
    <definedName name="BExUA5O923FFNEBY8BPO1TU3QGBM" localSheetId="7" hidden="1">#REF!</definedName>
    <definedName name="BExUA5O923FFNEBY8BPO1TU3QGBM" localSheetId="6" hidden="1">#REF!</definedName>
    <definedName name="BExUA5O923FFNEBY8BPO1TU3QGBM" localSheetId="3" hidden="1">#REF!</definedName>
    <definedName name="BExUA5O923FFNEBY8BPO1TU3QGBM" localSheetId="1" hidden="1">#REF!</definedName>
    <definedName name="BExUA5O923FFNEBY8BPO1TU3QGBM" hidden="1">#REF!</definedName>
    <definedName name="BExUA6Q4K25VH452AQ3ZIRBCMS61" localSheetId="16" hidden="1">#REF!</definedName>
    <definedName name="BExUA6Q4K25VH452AQ3ZIRBCMS61" localSheetId="15" hidden="1">#REF!</definedName>
    <definedName name="BExUA6Q4K25VH452AQ3ZIRBCMS61" localSheetId="14" hidden="1">#REF!</definedName>
    <definedName name="BExUA6Q4K25VH452AQ3ZIRBCMS61" localSheetId="13" hidden="1">#REF!</definedName>
    <definedName name="BExUA6Q4K25VH452AQ3ZIRBCMS61" localSheetId="12" hidden="1">#REF!</definedName>
    <definedName name="BExUA6Q4K25VH452AQ3ZIRBCMS61" localSheetId="11" hidden="1">#REF!</definedName>
    <definedName name="BExUA6Q4K25VH452AQ3ZIRBCMS61" localSheetId="10" hidden="1">#REF!</definedName>
    <definedName name="BExUA6Q4K25VH452AQ3ZIRBCMS61" localSheetId="9" hidden="1">#REF!</definedName>
    <definedName name="BExUA6Q4K25VH452AQ3ZIRBCMS61" localSheetId="8" hidden="1">#REF!</definedName>
    <definedName name="BExUA6Q4K25VH452AQ3ZIRBCMS61" localSheetId="7" hidden="1">#REF!</definedName>
    <definedName name="BExUA6Q4K25VH452AQ3ZIRBCMS61" localSheetId="6" hidden="1">#REF!</definedName>
    <definedName name="BExUA6Q4K25VH452AQ3ZIRBCMS61" localSheetId="3" hidden="1">#REF!</definedName>
    <definedName name="BExUA6Q4K25VH452AQ3ZIRBCMS61" localSheetId="1" hidden="1">#REF!</definedName>
    <definedName name="BExUA6Q4K25VH452AQ3ZIRBCMS61" hidden="1">#REF!</definedName>
    <definedName name="BExUAFV4JMBSM2SKBQL9NHL0NIBS" localSheetId="16" hidden="1">#REF!</definedName>
    <definedName name="BExUAFV4JMBSM2SKBQL9NHL0NIBS" localSheetId="15" hidden="1">#REF!</definedName>
    <definedName name="BExUAFV4JMBSM2SKBQL9NHL0NIBS" localSheetId="14" hidden="1">#REF!</definedName>
    <definedName name="BExUAFV4JMBSM2SKBQL9NHL0NIBS" localSheetId="13" hidden="1">#REF!</definedName>
    <definedName name="BExUAFV4JMBSM2SKBQL9NHL0NIBS" localSheetId="12" hidden="1">#REF!</definedName>
    <definedName name="BExUAFV4JMBSM2SKBQL9NHL0NIBS" localSheetId="11" hidden="1">#REF!</definedName>
    <definedName name="BExUAFV4JMBSM2SKBQL9NHL0NIBS" localSheetId="10" hidden="1">#REF!</definedName>
    <definedName name="BExUAFV4JMBSM2SKBQL9NHL0NIBS" localSheetId="9" hidden="1">#REF!</definedName>
    <definedName name="BExUAFV4JMBSM2SKBQL9NHL0NIBS" localSheetId="8" hidden="1">#REF!</definedName>
    <definedName name="BExUAFV4JMBSM2SKBQL9NHL0NIBS" localSheetId="7" hidden="1">#REF!</definedName>
    <definedName name="BExUAFV4JMBSM2SKBQL9NHL0NIBS" localSheetId="6" hidden="1">#REF!</definedName>
    <definedName name="BExUAFV4JMBSM2SKBQL9NHL0NIBS" localSheetId="3" hidden="1">#REF!</definedName>
    <definedName name="BExUAFV4JMBSM2SKBQL9NHL0NIBS" localSheetId="1" hidden="1">#REF!</definedName>
    <definedName name="BExUAFV4JMBSM2SKBQL9NHL0NIBS" hidden="1">#REF!</definedName>
    <definedName name="BExUAMWQODKBXMRH1QCMJLJBF8M7" localSheetId="16" hidden="1">#REF!</definedName>
    <definedName name="BExUAMWQODKBXMRH1QCMJLJBF8M7" localSheetId="15" hidden="1">#REF!</definedName>
    <definedName name="BExUAMWQODKBXMRH1QCMJLJBF8M7" localSheetId="14" hidden="1">#REF!</definedName>
    <definedName name="BExUAMWQODKBXMRH1QCMJLJBF8M7" localSheetId="13" hidden="1">#REF!</definedName>
    <definedName name="BExUAMWQODKBXMRH1QCMJLJBF8M7" localSheetId="12" hidden="1">#REF!</definedName>
    <definedName name="BExUAMWQODKBXMRH1QCMJLJBF8M7" localSheetId="11" hidden="1">#REF!</definedName>
    <definedName name="BExUAMWQODKBXMRH1QCMJLJBF8M7" localSheetId="10" hidden="1">#REF!</definedName>
    <definedName name="BExUAMWQODKBXMRH1QCMJLJBF8M7" localSheetId="9" hidden="1">#REF!</definedName>
    <definedName name="BExUAMWQODKBXMRH1QCMJLJBF8M7" localSheetId="8" hidden="1">#REF!</definedName>
    <definedName name="BExUAMWQODKBXMRH1QCMJLJBF8M7" localSheetId="7" hidden="1">#REF!</definedName>
    <definedName name="BExUAMWQODKBXMRH1QCMJLJBF8M7" localSheetId="6" hidden="1">#REF!</definedName>
    <definedName name="BExUAMWQODKBXMRH1QCMJLJBF8M7" localSheetId="3" hidden="1">#REF!</definedName>
    <definedName name="BExUAMWQODKBXMRH1QCMJLJBF8M7" localSheetId="1" hidden="1">#REF!</definedName>
    <definedName name="BExUAMWQODKBXMRH1QCMJLJBF8M7" hidden="1">#REF!</definedName>
    <definedName name="BExUAPR6Y32097JKJCTGC4C6EGE9" localSheetId="16" hidden="1">#REF!</definedName>
    <definedName name="BExUAPR6Y32097JKJCTGC4C6EGE9" localSheetId="15" hidden="1">#REF!</definedName>
    <definedName name="BExUAPR6Y32097JKJCTGC4C6EGE9" localSheetId="14" hidden="1">#REF!</definedName>
    <definedName name="BExUAPR6Y32097JKJCTGC4C6EGE9" localSheetId="13" hidden="1">#REF!</definedName>
    <definedName name="BExUAPR6Y32097JKJCTGC4C6EGE9" localSheetId="12" hidden="1">#REF!</definedName>
    <definedName name="BExUAPR6Y32097JKJCTGC4C6EGE9" localSheetId="11" hidden="1">#REF!</definedName>
    <definedName name="BExUAPR6Y32097JKJCTGC4C6EGE9" localSheetId="10" hidden="1">#REF!</definedName>
    <definedName name="BExUAPR6Y32097JKJCTGC4C6EGE9" localSheetId="9" hidden="1">#REF!</definedName>
    <definedName name="BExUAPR6Y32097JKJCTGC4C6EGE9" localSheetId="8" hidden="1">#REF!</definedName>
    <definedName name="BExUAPR6Y32097JKJCTGC4C6EGE9" localSheetId="7" hidden="1">#REF!</definedName>
    <definedName name="BExUAPR6Y32097JKJCTGC4C6EGE9" localSheetId="6" hidden="1">#REF!</definedName>
    <definedName name="BExUAPR6Y32097JKJCTGC4C6EGE9" localSheetId="3" hidden="1">#REF!</definedName>
    <definedName name="BExUAPR6Y32097JKJCTGC4C6EGE9" localSheetId="1" hidden="1">#REF!</definedName>
    <definedName name="BExUAPR6Y32097JKJCTGC4C6EGE9" hidden="1">#REF!</definedName>
    <definedName name="BExUARUP0MX710TNZSAA01HUEAVC" localSheetId="16" hidden="1">#REF!</definedName>
    <definedName name="BExUARUP0MX710TNZSAA01HUEAVC" localSheetId="15" hidden="1">#REF!</definedName>
    <definedName name="BExUARUP0MX710TNZSAA01HUEAVC" localSheetId="14" hidden="1">#REF!</definedName>
    <definedName name="BExUARUP0MX710TNZSAA01HUEAVC" localSheetId="13" hidden="1">#REF!</definedName>
    <definedName name="BExUARUP0MX710TNZSAA01HUEAVC" localSheetId="12" hidden="1">#REF!</definedName>
    <definedName name="BExUARUP0MX710TNZSAA01HUEAVC" localSheetId="11" hidden="1">#REF!</definedName>
    <definedName name="BExUARUP0MX710TNZSAA01HUEAVC" localSheetId="10" hidden="1">#REF!</definedName>
    <definedName name="BExUARUP0MX710TNZSAA01HUEAVC" localSheetId="9" hidden="1">#REF!</definedName>
    <definedName name="BExUARUP0MX710TNZSAA01HUEAVC" localSheetId="8" hidden="1">#REF!</definedName>
    <definedName name="BExUARUP0MX710TNZSAA01HUEAVC" localSheetId="7" hidden="1">#REF!</definedName>
    <definedName name="BExUARUP0MX710TNZSAA01HUEAVC" localSheetId="6" hidden="1">#REF!</definedName>
    <definedName name="BExUARUP0MX710TNZSAA01HUEAVC" localSheetId="3" hidden="1">#REF!</definedName>
    <definedName name="BExUARUP0MX710TNZSAA01HUEAVC" localSheetId="1" hidden="1">#REF!</definedName>
    <definedName name="BExUARUP0MX710TNZSAA01HUEAVC" hidden="1">#REF!</definedName>
    <definedName name="BExUAX8WS5OPVLCDXRGKTU2QMTFO" localSheetId="16" hidden="1">#REF!</definedName>
    <definedName name="BExUAX8WS5OPVLCDXRGKTU2QMTFO" localSheetId="15" hidden="1">#REF!</definedName>
    <definedName name="BExUAX8WS5OPVLCDXRGKTU2QMTFO" localSheetId="14" hidden="1">#REF!</definedName>
    <definedName name="BExUAX8WS5OPVLCDXRGKTU2QMTFO" localSheetId="13" hidden="1">#REF!</definedName>
    <definedName name="BExUAX8WS5OPVLCDXRGKTU2QMTFO" localSheetId="12" hidden="1">#REF!</definedName>
    <definedName name="BExUAX8WS5OPVLCDXRGKTU2QMTFO" localSheetId="11" hidden="1">#REF!</definedName>
    <definedName name="BExUAX8WS5OPVLCDXRGKTU2QMTFO" localSheetId="10" hidden="1">#REF!</definedName>
    <definedName name="BExUAX8WS5OPVLCDXRGKTU2QMTFO" localSheetId="9" hidden="1">#REF!</definedName>
    <definedName name="BExUAX8WS5OPVLCDXRGKTU2QMTFO" localSheetId="8" hidden="1">#REF!</definedName>
    <definedName name="BExUAX8WS5OPVLCDXRGKTU2QMTFO" localSheetId="7" hidden="1">#REF!</definedName>
    <definedName name="BExUAX8WS5OPVLCDXRGKTU2QMTFO" localSheetId="6" hidden="1">#REF!</definedName>
    <definedName name="BExUAX8WS5OPVLCDXRGKTU2QMTFO" localSheetId="3" hidden="1">#REF!</definedName>
    <definedName name="BExUAX8WS5OPVLCDXRGKTU2QMTFO" localSheetId="1" hidden="1">#REF!</definedName>
    <definedName name="BExUAX8WS5OPVLCDXRGKTU2QMTFO" hidden="1">#REF!</definedName>
    <definedName name="BExUB1FYAZ433NX9GD7WGACX5IZD" localSheetId="16" hidden="1">#REF!</definedName>
    <definedName name="BExUB1FYAZ433NX9GD7WGACX5IZD" localSheetId="15" hidden="1">#REF!</definedName>
    <definedName name="BExUB1FYAZ433NX9GD7WGACX5IZD" localSheetId="14" hidden="1">#REF!</definedName>
    <definedName name="BExUB1FYAZ433NX9GD7WGACX5IZD" localSheetId="13" hidden="1">#REF!</definedName>
    <definedName name="BExUB1FYAZ433NX9GD7WGACX5IZD" localSheetId="12" hidden="1">#REF!</definedName>
    <definedName name="BExUB1FYAZ433NX9GD7WGACX5IZD" localSheetId="11" hidden="1">#REF!</definedName>
    <definedName name="BExUB1FYAZ433NX9GD7WGACX5IZD" localSheetId="10" hidden="1">#REF!</definedName>
    <definedName name="BExUB1FYAZ433NX9GD7WGACX5IZD" localSheetId="9" hidden="1">#REF!</definedName>
    <definedName name="BExUB1FYAZ433NX9GD7WGACX5IZD" localSheetId="8" hidden="1">#REF!</definedName>
    <definedName name="BExUB1FYAZ433NX9GD7WGACX5IZD" localSheetId="7" hidden="1">#REF!</definedName>
    <definedName name="BExUB1FYAZ433NX9GD7WGACX5IZD" localSheetId="6" hidden="1">#REF!</definedName>
    <definedName name="BExUB1FYAZ433NX9GD7WGACX5IZD" localSheetId="3" hidden="1">#REF!</definedName>
    <definedName name="BExUB1FYAZ433NX9GD7WGACX5IZD" localSheetId="1" hidden="1">#REF!</definedName>
    <definedName name="BExUB1FYAZ433NX9GD7WGACX5IZD" hidden="1">#REF!</definedName>
    <definedName name="BExUB8HLEXSBVPZ5AXNQEK96F1N4" localSheetId="16" hidden="1">#REF!</definedName>
    <definedName name="BExUB8HLEXSBVPZ5AXNQEK96F1N4" localSheetId="15" hidden="1">#REF!</definedName>
    <definedName name="BExUB8HLEXSBVPZ5AXNQEK96F1N4" localSheetId="14" hidden="1">#REF!</definedName>
    <definedName name="BExUB8HLEXSBVPZ5AXNQEK96F1N4" localSheetId="13" hidden="1">#REF!</definedName>
    <definedName name="BExUB8HLEXSBVPZ5AXNQEK96F1N4" localSheetId="12" hidden="1">#REF!</definedName>
    <definedName name="BExUB8HLEXSBVPZ5AXNQEK96F1N4" localSheetId="11" hidden="1">#REF!</definedName>
    <definedName name="BExUB8HLEXSBVPZ5AXNQEK96F1N4" localSheetId="10" hidden="1">#REF!</definedName>
    <definedName name="BExUB8HLEXSBVPZ5AXNQEK96F1N4" localSheetId="9" hidden="1">#REF!</definedName>
    <definedName name="BExUB8HLEXSBVPZ5AXNQEK96F1N4" localSheetId="8" hidden="1">#REF!</definedName>
    <definedName name="BExUB8HLEXSBVPZ5AXNQEK96F1N4" localSheetId="7" hidden="1">#REF!</definedName>
    <definedName name="BExUB8HLEXSBVPZ5AXNQEK96F1N4" localSheetId="6" hidden="1">#REF!</definedName>
    <definedName name="BExUB8HLEXSBVPZ5AXNQEK96F1N4" localSheetId="3" hidden="1">#REF!</definedName>
    <definedName name="BExUB8HLEXSBVPZ5AXNQEK96F1N4" localSheetId="1" hidden="1">#REF!</definedName>
    <definedName name="BExUB8HLEXSBVPZ5AXNQEK96F1N4" hidden="1">#REF!</definedName>
    <definedName name="BExUBCDVZIEA7YT0LPSMHL5ZSERQ" localSheetId="16" hidden="1">#REF!</definedName>
    <definedName name="BExUBCDVZIEA7YT0LPSMHL5ZSERQ" localSheetId="15" hidden="1">#REF!</definedName>
    <definedName name="BExUBCDVZIEA7YT0LPSMHL5ZSERQ" localSheetId="14" hidden="1">#REF!</definedName>
    <definedName name="BExUBCDVZIEA7YT0LPSMHL5ZSERQ" localSheetId="13" hidden="1">#REF!</definedName>
    <definedName name="BExUBCDVZIEA7YT0LPSMHL5ZSERQ" localSheetId="12" hidden="1">#REF!</definedName>
    <definedName name="BExUBCDVZIEA7YT0LPSMHL5ZSERQ" localSheetId="11" hidden="1">#REF!</definedName>
    <definedName name="BExUBCDVZIEA7YT0LPSMHL5ZSERQ" localSheetId="10" hidden="1">#REF!</definedName>
    <definedName name="BExUBCDVZIEA7YT0LPSMHL5ZSERQ" localSheetId="9" hidden="1">#REF!</definedName>
    <definedName name="BExUBCDVZIEA7YT0LPSMHL5ZSERQ" localSheetId="8" hidden="1">#REF!</definedName>
    <definedName name="BExUBCDVZIEA7YT0LPSMHL5ZSERQ" localSheetId="7" hidden="1">#REF!</definedName>
    <definedName name="BExUBCDVZIEA7YT0LPSMHL5ZSERQ" localSheetId="6" hidden="1">#REF!</definedName>
    <definedName name="BExUBCDVZIEA7YT0LPSMHL5ZSERQ" localSheetId="3" hidden="1">#REF!</definedName>
    <definedName name="BExUBCDVZIEA7YT0LPSMHL5ZSERQ" localSheetId="1" hidden="1">#REF!</definedName>
    <definedName name="BExUBCDVZIEA7YT0LPSMHL5ZSERQ" hidden="1">#REF!</definedName>
    <definedName name="BExUBDA8WU087BUIMXC1U1CKA2RA" localSheetId="16" hidden="1">#REF!</definedName>
    <definedName name="BExUBDA8WU087BUIMXC1U1CKA2RA" localSheetId="15" hidden="1">#REF!</definedName>
    <definedName name="BExUBDA8WU087BUIMXC1U1CKA2RA" localSheetId="14" hidden="1">#REF!</definedName>
    <definedName name="BExUBDA8WU087BUIMXC1U1CKA2RA" localSheetId="13" hidden="1">#REF!</definedName>
    <definedName name="BExUBDA8WU087BUIMXC1U1CKA2RA" localSheetId="12" hidden="1">#REF!</definedName>
    <definedName name="BExUBDA8WU087BUIMXC1U1CKA2RA" localSheetId="11" hidden="1">#REF!</definedName>
    <definedName name="BExUBDA8WU087BUIMXC1U1CKA2RA" localSheetId="10" hidden="1">#REF!</definedName>
    <definedName name="BExUBDA8WU087BUIMXC1U1CKA2RA" localSheetId="9" hidden="1">#REF!</definedName>
    <definedName name="BExUBDA8WU087BUIMXC1U1CKA2RA" localSheetId="8" hidden="1">#REF!</definedName>
    <definedName name="BExUBDA8WU087BUIMXC1U1CKA2RA" localSheetId="7" hidden="1">#REF!</definedName>
    <definedName name="BExUBDA8WU087BUIMXC1U1CKA2RA" localSheetId="6" hidden="1">#REF!</definedName>
    <definedName name="BExUBDA8WU087BUIMXC1U1CKA2RA" localSheetId="3" hidden="1">#REF!</definedName>
    <definedName name="BExUBDA8WU087BUIMXC1U1CKA2RA" localSheetId="1" hidden="1">#REF!</definedName>
    <definedName name="BExUBDA8WU087BUIMXC1U1CKA2RA" hidden="1">#REF!</definedName>
    <definedName name="BExUBKXBUCN760QYU7Q8GESBWOQH" localSheetId="16" hidden="1">#REF!</definedName>
    <definedName name="BExUBKXBUCN760QYU7Q8GESBWOQH" localSheetId="15" hidden="1">#REF!</definedName>
    <definedName name="BExUBKXBUCN760QYU7Q8GESBWOQH" localSheetId="14" hidden="1">#REF!</definedName>
    <definedName name="BExUBKXBUCN760QYU7Q8GESBWOQH" localSheetId="13" hidden="1">#REF!</definedName>
    <definedName name="BExUBKXBUCN760QYU7Q8GESBWOQH" localSheetId="12" hidden="1">#REF!</definedName>
    <definedName name="BExUBKXBUCN760QYU7Q8GESBWOQH" localSheetId="11" hidden="1">#REF!</definedName>
    <definedName name="BExUBKXBUCN760QYU7Q8GESBWOQH" localSheetId="10" hidden="1">#REF!</definedName>
    <definedName name="BExUBKXBUCN760QYU7Q8GESBWOQH" localSheetId="9" hidden="1">#REF!</definedName>
    <definedName name="BExUBKXBUCN760QYU7Q8GESBWOQH" localSheetId="8" hidden="1">#REF!</definedName>
    <definedName name="BExUBKXBUCN760QYU7Q8GESBWOQH" localSheetId="7" hidden="1">#REF!</definedName>
    <definedName name="BExUBKXBUCN760QYU7Q8GESBWOQH" localSheetId="6" hidden="1">#REF!</definedName>
    <definedName name="BExUBKXBUCN760QYU7Q8GESBWOQH" localSheetId="3" hidden="1">#REF!</definedName>
    <definedName name="BExUBKXBUCN760QYU7Q8GESBWOQH" localSheetId="1" hidden="1">#REF!</definedName>
    <definedName name="BExUBKXBUCN760QYU7Q8GESBWOQH" hidden="1">#REF!</definedName>
    <definedName name="BExUBL83ED0P076RN9RJ8P1MZ299" localSheetId="16" hidden="1">#REF!</definedName>
    <definedName name="BExUBL83ED0P076RN9RJ8P1MZ299" localSheetId="15" hidden="1">#REF!</definedName>
    <definedName name="BExUBL83ED0P076RN9RJ8P1MZ299" localSheetId="14" hidden="1">#REF!</definedName>
    <definedName name="BExUBL83ED0P076RN9RJ8P1MZ299" localSheetId="13" hidden="1">#REF!</definedName>
    <definedName name="BExUBL83ED0P076RN9RJ8P1MZ299" localSheetId="12" hidden="1">#REF!</definedName>
    <definedName name="BExUBL83ED0P076RN9RJ8P1MZ299" localSheetId="11" hidden="1">#REF!</definedName>
    <definedName name="BExUBL83ED0P076RN9RJ8P1MZ299" localSheetId="10" hidden="1">#REF!</definedName>
    <definedName name="BExUBL83ED0P076RN9RJ8P1MZ299" localSheetId="9" hidden="1">#REF!</definedName>
    <definedName name="BExUBL83ED0P076RN9RJ8P1MZ299" localSheetId="8" hidden="1">#REF!</definedName>
    <definedName name="BExUBL83ED0P076RN9RJ8P1MZ299" localSheetId="7" hidden="1">#REF!</definedName>
    <definedName name="BExUBL83ED0P076RN9RJ8P1MZ299" localSheetId="6" hidden="1">#REF!</definedName>
    <definedName name="BExUBL83ED0P076RN9RJ8P1MZ299" localSheetId="3" hidden="1">#REF!</definedName>
    <definedName name="BExUBL83ED0P076RN9RJ8P1MZ299" localSheetId="1" hidden="1">#REF!</definedName>
    <definedName name="BExUBL83ED0P076RN9RJ8P1MZ299" hidden="1">#REF!</definedName>
    <definedName name="BExUC1EPS2CZ5CKFA0AQRIVRSHS8" localSheetId="16" hidden="1">#REF!</definedName>
    <definedName name="BExUC1EPS2CZ5CKFA0AQRIVRSHS8" localSheetId="15" hidden="1">#REF!</definedName>
    <definedName name="BExUC1EPS2CZ5CKFA0AQRIVRSHS8" localSheetId="14" hidden="1">#REF!</definedName>
    <definedName name="BExUC1EPS2CZ5CKFA0AQRIVRSHS8" localSheetId="13" hidden="1">#REF!</definedName>
    <definedName name="BExUC1EPS2CZ5CKFA0AQRIVRSHS8" localSheetId="12" hidden="1">#REF!</definedName>
    <definedName name="BExUC1EPS2CZ5CKFA0AQRIVRSHS8" localSheetId="11" hidden="1">#REF!</definedName>
    <definedName name="BExUC1EPS2CZ5CKFA0AQRIVRSHS8" localSheetId="10" hidden="1">#REF!</definedName>
    <definedName name="BExUC1EPS2CZ5CKFA0AQRIVRSHS8" localSheetId="9" hidden="1">#REF!</definedName>
    <definedName name="BExUC1EPS2CZ5CKFA0AQRIVRSHS8" localSheetId="8" hidden="1">#REF!</definedName>
    <definedName name="BExUC1EPS2CZ5CKFA0AQRIVRSHS8" localSheetId="7" hidden="1">#REF!</definedName>
    <definedName name="BExUC1EPS2CZ5CKFA0AQRIVRSHS8" localSheetId="6" hidden="1">#REF!</definedName>
    <definedName name="BExUC1EPS2CZ5CKFA0AQRIVRSHS8" localSheetId="3" hidden="1">#REF!</definedName>
    <definedName name="BExUC1EPS2CZ5CKFA0AQRIVRSHS8" localSheetId="1" hidden="1">#REF!</definedName>
    <definedName name="BExUC1EPS2CZ5CKFA0AQRIVRSHS8" hidden="1">#REF!</definedName>
    <definedName name="BExUC623BDYEODBN0N4DO6PJQ7NU" localSheetId="16" hidden="1">#REF!</definedName>
    <definedName name="BExUC623BDYEODBN0N4DO6PJQ7NU" localSheetId="15" hidden="1">#REF!</definedName>
    <definedName name="BExUC623BDYEODBN0N4DO6PJQ7NU" localSheetId="14" hidden="1">#REF!</definedName>
    <definedName name="BExUC623BDYEODBN0N4DO6PJQ7NU" localSheetId="13" hidden="1">#REF!</definedName>
    <definedName name="BExUC623BDYEODBN0N4DO6PJQ7NU" localSheetId="12" hidden="1">#REF!</definedName>
    <definedName name="BExUC623BDYEODBN0N4DO6PJQ7NU" localSheetId="11" hidden="1">#REF!</definedName>
    <definedName name="BExUC623BDYEODBN0N4DO6PJQ7NU" localSheetId="10" hidden="1">#REF!</definedName>
    <definedName name="BExUC623BDYEODBN0N4DO6PJQ7NU" localSheetId="9" hidden="1">#REF!</definedName>
    <definedName name="BExUC623BDYEODBN0N4DO6PJQ7NU" localSheetId="8" hidden="1">#REF!</definedName>
    <definedName name="BExUC623BDYEODBN0N4DO6PJQ7NU" localSheetId="7" hidden="1">#REF!</definedName>
    <definedName name="BExUC623BDYEODBN0N4DO6PJQ7NU" localSheetId="6" hidden="1">#REF!</definedName>
    <definedName name="BExUC623BDYEODBN0N4DO6PJQ7NU" localSheetId="3" hidden="1">#REF!</definedName>
    <definedName name="BExUC623BDYEODBN0N4DO6PJQ7NU" localSheetId="1" hidden="1">#REF!</definedName>
    <definedName name="BExUC623BDYEODBN0N4DO6PJQ7NU" hidden="1">#REF!</definedName>
    <definedName name="BExUC8WH8TCKBB5313JGYYQ1WFLT" localSheetId="16" hidden="1">#REF!</definedName>
    <definedName name="BExUC8WH8TCKBB5313JGYYQ1WFLT" localSheetId="15" hidden="1">#REF!</definedName>
    <definedName name="BExUC8WH8TCKBB5313JGYYQ1WFLT" localSheetId="14" hidden="1">#REF!</definedName>
    <definedName name="BExUC8WH8TCKBB5313JGYYQ1WFLT" localSheetId="13" hidden="1">#REF!</definedName>
    <definedName name="BExUC8WH8TCKBB5313JGYYQ1WFLT" localSheetId="12" hidden="1">#REF!</definedName>
    <definedName name="BExUC8WH8TCKBB5313JGYYQ1WFLT" localSheetId="11" hidden="1">#REF!</definedName>
    <definedName name="BExUC8WH8TCKBB5313JGYYQ1WFLT" localSheetId="10" hidden="1">#REF!</definedName>
    <definedName name="BExUC8WH8TCKBB5313JGYYQ1WFLT" localSheetId="9" hidden="1">#REF!</definedName>
    <definedName name="BExUC8WH8TCKBB5313JGYYQ1WFLT" localSheetId="8" hidden="1">#REF!</definedName>
    <definedName name="BExUC8WH8TCKBB5313JGYYQ1WFLT" localSheetId="7" hidden="1">#REF!</definedName>
    <definedName name="BExUC8WH8TCKBB5313JGYYQ1WFLT" localSheetId="6" hidden="1">#REF!</definedName>
    <definedName name="BExUC8WH8TCKBB5313JGYYQ1WFLT" localSheetId="3" hidden="1">#REF!</definedName>
    <definedName name="BExUC8WH8TCKBB5313JGYYQ1WFLT" localSheetId="1" hidden="1">#REF!</definedName>
    <definedName name="BExUC8WH8TCKBB5313JGYYQ1WFLT" hidden="1">#REF!</definedName>
    <definedName name="BExUCAP7GOSYPHMQKK6719YLSDIQ" localSheetId="16" hidden="1">#REF!</definedName>
    <definedName name="BExUCAP7GOSYPHMQKK6719YLSDIQ" localSheetId="15" hidden="1">#REF!</definedName>
    <definedName name="BExUCAP7GOSYPHMQKK6719YLSDIQ" localSheetId="14" hidden="1">#REF!</definedName>
    <definedName name="BExUCAP7GOSYPHMQKK6719YLSDIQ" localSheetId="13" hidden="1">#REF!</definedName>
    <definedName name="BExUCAP7GOSYPHMQKK6719YLSDIQ" localSheetId="12" hidden="1">#REF!</definedName>
    <definedName name="BExUCAP7GOSYPHMQKK6719YLSDIQ" localSheetId="11" hidden="1">#REF!</definedName>
    <definedName name="BExUCAP7GOSYPHMQKK6719YLSDIQ" localSheetId="10" hidden="1">#REF!</definedName>
    <definedName name="BExUCAP7GOSYPHMQKK6719YLSDIQ" localSheetId="9" hidden="1">#REF!</definedName>
    <definedName name="BExUCAP7GOSYPHMQKK6719YLSDIQ" localSheetId="8" hidden="1">#REF!</definedName>
    <definedName name="BExUCAP7GOSYPHMQKK6719YLSDIQ" localSheetId="7" hidden="1">#REF!</definedName>
    <definedName name="BExUCAP7GOSYPHMQKK6719YLSDIQ" localSheetId="6" hidden="1">#REF!</definedName>
    <definedName name="BExUCAP7GOSYPHMQKK6719YLSDIQ" localSheetId="3" hidden="1">#REF!</definedName>
    <definedName name="BExUCAP7GOSYPHMQKK6719YLSDIQ" localSheetId="1" hidden="1">#REF!</definedName>
    <definedName name="BExUCAP7GOSYPHMQKK6719YLSDIQ" hidden="1">#REF!</definedName>
    <definedName name="BExUCFCDK6SPH86I6STXX8X3WMC4" localSheetId="16" hidden="1">#REF!</definedName>
    <definedName name="BExUCFCDK6SPH86I6STXX8X3WMC4" localSheetId="15" hidden="1">#REF!</definedName>
    <definedName name="BExUCFCDK6SPH86I6STXX8X3WMC4" localSheetId="14" hidden="1">#REF!</definedName>
    <definedName name="BExUCFCDK6SPH86I6STXX8X3WMC4" localSheetId="13" hidden="1">#REF!</definedName>
    <definedName name="BExUCFCDK6SPH86I6STXX8X3WMC4" localSheetId="12" hidden="1">#REF!</definedName>
    <definedName name="BExUCFCDK6SPH86I6STXX8X3WMC4" localSheetId="11" hidden="1">#REF!</definedName>
    <definedName name="BExUCFCDK6SPH86I6STXX8X3WMC4" localSheetId="10" hidden="1">#REF!</definedName>
    <definedName name="BExUCFCDK6SPH86I6STXX8X3WMC4" localSheetId="9" hidden="1">#REF!</definedName>
    <definedName name="BExUCFCDK6SPH86I6STXX8X3WMC4" localSheetId="8" hidden="1">#REF!</definedName>
    <definedName name="BExUCFCDK6SPH86I6STXX8X3WMC4" localSheetId="7" hidden="1">#REF!</definedName>
    <definedName name="BExUCFCDK6SPH86I6STXX8X3WMC4" localSheetId="6" hidden="1">#REF!</definedName>
    <definedName name="BExUCFCDK6SPH86I6STXX8X3WMC4" localSheetId="3" hidden="1">#REF!</definedName>
    <definedName name="BExUCFCDK6SPH86I6STXX8X3WMC4" localSheetId="1" hidden="1">#REF!</definedName>
    <definedName name="BExUCFCDK6SPH86I6STXX8X3WMC4" hidden="1">#REF!</definedName>
    <definedName name="BExUCKL98JB87L3I6T6IFSWJNYAB" localSheetId="16" hidden="1">#REF!</definedName>
    <definedName name="BExUCKL98JB87L3I6T6IFSWJNYAB" localSheetId="15" hidden="1">#REF!</definedName>
    <definedName name="BExUCKL98JB87L3I6T6IFSWJNYAB" localSheetId="14" hidden="1">#REF!</definedName>
    <definedName name="BExUCKL98JB87L3I6T6IFSWJNYAB" localSheetId="13" hidden="1">#REF!</definedName>
    <definedName name="BExUCKL98JB87L3I6T6IFSWJNYAB" localSheetId="12" hidden="1">#REF!</definedName>
    <definedName name="BExUCKL98JB87L3I6T6IFSWJNYAB" localSheetId="11" hidden="1">#REF!</definedName>
    <definedName name="BExUCKL98JB87L3I6T6IFSWJNYAB" localSheetId="10" hidden="1">#REF!</definedName>
    <definedName name="BExUCKL98JB87L3I6T6IFSWJNYAB" localSheetId="9" hidden="1">#REF!</definedName>
    <definedName name="BExUCKL98JB87L3I6T6IFSWJNYAB" localSheetId="8" hidden="1">#REF!</definedName>
    <definedName name="BExUCKL98JB87L3I6T6IFSWJNYAB" localSheetId="7" hidden="1">#REF!</definedName>
    <definedName name="BExUCKL98JB87L3I6T6IFSWJNYAB" localSheetId="6" hidden="1">#REF!</definedName>
    <definedName name="BExUCKL98JB87L3I6T6IFSWJNYAB" localSheetId="3" hidden="1">#REF!</definedName>
    <definedName name="BExUCKL98JB87L3I6T6IFSWJNYAB" localSheetId="1" hidden="1">#REF!</definedName>
    <definedName name="BExUCKL98JB87L3I6T6IFSWJNYAB" hidden="1">#REF!</definedName>
    <definedName name="BExUCLC6AQ5KR6LXSAXV4QQ8ASVG" localSheetId="16" hidden="1">#REF!</definedName>
    <definedName name="BExUCLC6AQ5KR6LXSAXV4QQ8ASVG" localSheetId="15" hidden="1">#REF!</definedName>
    <definedName name="BExUCLC6AQ5KR6LXSAXV4QQ8ASVG" localSheetId="14" hidden="1">#REF!</definedName>
    <definedName name="BExUCLC6AQ5KR6LXSAXV4QQ8ASVG" localSheetId="13" hidden="1">#REF!</definedName>
    <definedName name="BExUCLC6AQ5KR6LXSAXV4QQ8ASVG" localSheetId="12" hidden="1">#REF!</definedName>
    <definedName name="BExUCLC6AQ5KR6LXSAXV4QQ8ASVG" localSheetId="11" hidden="1">#REF!</definedName>
    <definedName name="BExUCLC6AQ5KR6LXSAXV4QQ8ASVG" localSheetId="10" hidden="1">#REF!</definedName>
    <definedName name="BExUCLC6AQ5KR6LXSAXV4QQ8ASVG" localSheetId="9" hidden="1">#REF!</definedName>
    <definedName name="BExUCLC6AQ5KR6LXSAXV4QQ8ASVG" localSheetId="8" hidden="1">#REF!</definedName>
    <definedName name="BExUCLC6AQ5KR6LXSAXV4QQ8ASVG" localSheetId="7" hidden="1">#REF!</definedName>
    <definedName name="BExUCLC6AQ5KR6LXSAXV4QQ8ASVG" localSheetId="6" hidden="1">#REF!</definedName>
    <definedName name="BExUCLC6AQ5KR6LXSAXV4QQ8ASVG" localSheetId="3" hidden="1">#REF!</definedName>
    <definedName name="BExUCLC6AQ5KR6LXSAXV4QQ8ASVG" localSheetId="1" hidden="1">#REF!</definedName>
    <definedName name="BExUCLC6AQ5KR6LXSAXV4QQ8ASVG" hidden="1">#REF!</definedName>
    <definedName name="BExUD4IOJ12X3PJG5WXNNGDRCKAP" localSheetId="16" hidden="1">#REF!</definedName>
    <definedName name="BExUD4IOJ12X3PJG5WXNNGDRCKAP" localSheetId="15" hidden="1">#REF!</definedName>
    <definedName name="BExUD4IOJ12X3PJG5WXNNGDRCKAP" localSheetId="14" hidden="1">#REF!</definedName>
    <definedName name="BExUD4IOJ12X3PJG5WXNNGDRCKAP" localSheetId="13" hidden="1">#REF!</definedName>
    <definedName name="BExUD4IOJ12X3PJG5WXNNGDRCKAP" localSheetId="12" hidden="1">#REF!</definedName>
    <definedName name="BExUD4IOJ12X3PJG5WXNNGDRCKAP" localSheetId="11" hidden="1">#REF!</definedName>
    <definedName name="BExUD4IOJ12X3PJG5WXNNGDRCKAP" localSheetId="10" hidden="1">#REF!</definedName>
    <definedName name="BExUD4IOJ12X3PJG5WXNNGDRCKAP" localSheetId="9" hidden="1">#REF!</definedName>
    <definedName name="BExUD4IOJ12X3PJG5WXNNGDRCKAP" localSheetId="8" hidden="1">#REF!</definedName>
    <definedName name="BExUD4IOJ12X3PJG5WXNNGDRCKAP" localSheetId="7" hidden="1">#REF!</definedName>
    <definedName name="BExUD4IOJ12X3PJG5WXNNGDRCKAP" localSheetId="6" hidden="1">#REF!</definedName>
    <definedName name="BExUD4IOJ12X3PJG5WXNNGDRCKAP" localSheetId="3" hidden="1">#REF!</definedName>
    <definedName name="BExUD4IOJ12X3PJG5WXNNGDRCKAP" localSheetId="1" hidden="1">#REF!</definedName>
    <definedName name="BExUD4IOJ12X3PJG5WXNNGDRCKAP" hidden="1">#REF!</definedName>
    <definedName name="BExUD9WX9BWK72UWVSLYZJLAY5VY" localSheetId="16" hidden="1">#REF!</definedName>
    <definedName name="BExUD9WX9BWK72UWVSLYZJLAY5VY" localSheetId="15" hidden="1">#REF!</definedName>
    <definedName name="BExUD9WX9BWK72UWVSLYZJLAY5VY" localSheetId="14" hidden="1">#REF!</definedName>
    <definedName name="BExUD9WX9BWK72UWVSLYZJLAY5VY" localSheetId="13" hidden="1">#REF!</definedName>
    <definedName name="BExUD9WX9BWK72UWVSLYZJLAY5VY" localSheetId="12" hidden="1">#REF!</definedName>
    <definedName name="BExUD9WX9BWK72UWVSLYZJLAY5VY" localSheetId="11" hidden="1">#REF!</definedName>
    <definedName name="BExUD9WX9BWK72UWVSLYZJLAY5VY" localSheetId="10" hidden="1">#REF!</definedName>
    <definedName name="BExUD9WX9BWK72UWVSLYZJLAY5VY" localSheetId="9" hidden="1">#REF!</definedName>
    <definedName name="BExUD9WX9BWK72UWVSLYZJLAY5VY" localSheetId="8" hidden="1">#REF!</definedName>
    <definedName name="BExUD9WX9BWK72UWVSLYZJLAY5VY" localSheetId="7" hidden="1">#REF!</definedName>
    <definedName name="BExUD9WX9BWK72UWVSLYZJLAY5VY" localSheetId="6" hidden="1">#REF!</definedName>
    <definedName name="BExUD9WX9BWK72UWVSLYZJLAY5VY" localSheetId="3" hidden="1">#REF!</definedName>
    <definedName name="BExUD9WX9BWK72UWVSLYZJLAY5VY" localSheetId="1" hidden="1">#REF!</definedName>
    <definedName name="BExUD9WX9BWK72UWVSLYZJLAY5VY" hidden="1">#REF!</definedName>
    <definedName name="BExUDEV0CYVO7Y5IQQBEJ6FUY9S6" localSheetId="16" hidden="1">#REF!</definedName>
    <definedName name="BExUDEV0CYVO7Y5IQQBEJ6FUY9S6" localSheetId="15" hidden="1">#REF!</definedName>
    <definedName name="BExUDEV0CYVO7Y5IQQBEJ6FUY9S6" localSheetId="14" hidden="1">#REF!</definedName>
    <definedName name="BExUDEV0CYVO7Y5IQQBEJ6FUY9S6" localSheetId="13" hidden="1">#REF!</definedName>
    <definedName name="BExUDEV0CYVO7Y5IQQBEJ6FUY9S6" localSheetId="12" hidden="1">#REF!</definedName>
    <definedName name="BExUDEV0CYVO7Y5IQQBEJ6FUY9S6" localSheetId="11" hidden="1">#REF!</definedName>
    <definedName name="BExUDEV0CYVO7Y5IQQBEJ6FUY9S6" localSheetId="10" hidden="1">#REF!</definedName>
    <definedName name="BExUDEV0CYVO7Y5IQQBEJ6FUY9S6" localSheetId="9" hidden="1">#REF!</definedName>
    <definedName name="BExUDEV0CYVO7Y5IQQBEJ6FUY9S6" localSheetId="8" hidden="1">#REF!</definedName>
    <definedName name="BExUDEV0CYVO7Y5IQQBEJ6FUY9S6" localSheetId="7" hidden="1">#REF!</definedName>
    <definedName name="BExUDEV0CYVO7Y5IQQBEJ6FUY9S6" localSheetId="6" hidden="1">#REF!</definedName>
    <definedName name="BExUDEV0CYVO7Y5IQQBEJ6FUY9S6" localSheetId="3" hidden="1">#REF!</definedName>
    <definedName name="BExUDEV0CYVO7Y5IQQBEJ6FUY9S6" localSheetId="1" hidden="1">#REF!</definedName>
    <definedName name="BExUDEV0CYVO7Y5IQQBEJ6FUY9S6" hidden="1">#REF!</definedName>
    <definedName name="BExUDWOXQGIZW0EAIIYLQUPXF8YV" localSheetId="16" hidden="1">#REF!</definedName>
    <definedName name="BExUDWOXQGIZW0EAIIYLQUPXF8YV" localSheetId="15" hidden="1">#REF!</definedName>
    <definedName name="BExUDWOXQGIZW0EAIIYLQUPXF8YV" localSheetId="14" hidden="1">#REF!</definedName>
    <definedName name="BExUDWOXQGIZW0EAIIYLQUPXF8YV" localSheetId="13" hidden="1">#REF!</definedName>
    <definedName name="BExUDWOXQGIZW0EAIIYLQUPXF8YV" localSheetId="12" hidden="1">#REF!</definedName>
    <definedName name="BExUDWOXQGIZW0EAIIYLQUPXF8YV" localSheetId="11" hidden="1">#REF!</definedName>
    <definedName name="BExUDWOXQGIZW0EAIIYLQUPXF8YV" localSheetId="10" hidden="1">#REF!</definedName>
    <definedName name="BExUDWOXQGIZW0EAIIYLQUPXF8YV" localSheetId="9" hidden="1">#REF!</definedName>
    <definedName name="BExUDWOXQGIZW0EAIIYLQUPXF8YV" localSheetId="8" hidden="1">#REF!</definedName>
    <definedName name="BExUDWOXQGIZW0EAIIYLQUPXF8YV" localSheetId="7" hidden="1">#REF!</definedName>
    <definedName name="BExUDWOXQGIZW0EAIIYLQUPXF8YV" localSheetId="6" hidden="1">#REF!</definedName>
    <definedName name="BExUDWOXQGIZW0EAIIYLQUPXF8YV" localSheetId="3" hidden="1">#REF!</definedName>
    <definedName name="BExUDWOXQGIZW0EAIIYLQUPXF8YV" localSheetId="1" hidden="1">#REF!</definedName>
    <definedName name="BExUDWOXQGIZW0EAIIYLQUPXF8YV" hidden="1">#REF!</definedName>
    <definedName name="BExUDXAIC17W1FUU8Z10XUAVB7CS" localSheetId="16" hidden="1">#REF!</definedName>
    <definedName name="BExUDXAIC17W1FUU8Z10XUAVB7CS" localSheetId="15" hidden="1">#REF!</definedName>
    <definedName name="BExUDXAIC17W1FUU8Z10XUAVB7CS" localSheetId="14" hidden="1">#REF!</definedName>
    <definedName name="BExUDXAIC17W1FUU8Z10XUAVB7CS" localSheetId="13" hidden="1">#REF!</definedName>
    <definedName name="BExUDXAIC17W1FUU8Z10XUAVB7CS" localSheetId="12" hidden="1">#REF!</definedName>
    <definedName name="BExUDXAIC17W1FUU8Z10XUAVB7CS" localSheetId="11" hidden="1">#REF!</definedName>
    <definedName name="BExUDXAIC17W1FUU8Z10XUAVB7CS" localSheetId="10" hidden="1">#REF!</definedName>
    <definedName name="BExUDXAIC17W1FUU8Z10XUAVB7CS" localSheetId="9" hidden="1">#REF!</definedName>
    <definedName name="BExUDXAIC17W1FUU8Z10XUAVB7CS" localSheetId="8" hidden="1">#REF!</definedName>
    <definedName name="BExUDXAIC17W1FUU8Z10XUAVB7CS" localSheetId="7" hidden="1">#REF!</definedName>
    <definedName name="BExUDXAIC17W1FUU8Z10XUAVB7CS" localSheetId="6" hidden="1">#REF!</definedName>
    <definedName name="BExUDXAIC17W1FUU8Z10XUAVB7CS" localSheetId="3" hidden="1">#REF!</definedName>
    <definedName name="BExUDXAIC17W1FUU8Z10XUAVB7CS" localSheetId="1" hidden="1">#REF!</definedName>
    <definedName name="BExUDXAIC17W1FUU8Z10XUAVB7CS" hidden="1">#REF!</definedName>
    <definedName name="BExUE5OMY7OAJQ9WR8C8HG311ORP" localSheetId="16" hidden="1">#REF!</definedName>
    <definedName name="BExUE5OMY7OAJQ9WR8C8HG311ORP" localSheetId="15" hidden="1">#REF!</definedName>
    <definedName name="BExUE5OMY7OAJQ9WR8C8HG311ORP" localSheetId="14" hidden="1">#REF!</definedName>
    <definedName name="BExUE5OMY7OAJQ9WR8C8HG311ORP" localSheetId="13" hidden="1">#REF!</definedName>
    <definedName name="BExUE5OMY7OAJQ9WR8C8HG311ORP" localSheetId="12" hidden="1">#REF!</definedName>
    <definedName name="BExUE5OMY7OAJQ9WR8C8HG311ORP" localSheetId="11" hidden="1">#REF!</definedName>
    <definedName name="BExUE5OMY7OAJQ9WR8C8HG311ORP" localSheetId="10" hidden="1">#REF!</definedName>
    <definedName name="BExUE5OMY7OAJQ9WR8C8HG311ORP" localSheetId="9" hidden="1">#REF!</definedName>
    <definedName name="BExUE5OMY7OAJQ9WR8C8HG311ORP" localSheetId="8" hidden="1">#REF!</definedName>
    <definedName name="BExUE5OMY7OAJQ9WR8C8HG311ORP" localSheetId="7" hidden="1">#REF!</definedName>
    <definedName name="BExUE5OMY7OAJQ9WR8C8HG311ORP" localSheetId="6" hidden="1">#REF!</definedName>
    <definedName name="BExUE5OMY7OAJQ9WR8C8HG311ORP" localSheetId="3" hidden="1">#REF!</definedName>
    <definedName name="BExUE5OMY7OAJQ9WR8C8HG311ORP" localSheetId="1" hidden="1">#REF!</definedName>
    <definedName name="BExUE5OMY7OAJQ9WR8C8HG311ORP" hidden="1">#REF!</definedName>
    <definedName name="BExUEFKOQWXXGRNLAOJV2BJ66UB8" localSheetId="16" hidden="1">#REF!</definedName>
    <definedName name="BExUEFKOQWXXGRNLAOJV2BJ66UB8" localSheetId="15" hidden="1">#REF!</definedName>
    <definedName name="BExUEFKOQWXXGRNLAOJV2BJ66UB8" localSheetId="14" hidden="1">#REF!</definedName>
    <definedName name="BExUEFKOQWXXGRNLAOJV2BJ66UB8" localSheetId="13" hidden="1">#REF!</definedName>
    <definedName name="BExUEFKOQWXXGRNLAOJV2BJ66UB8" localSheetId="12" hidden="1">#REF!</definedName>
    <definedName name="BExUEFKOQWXXGRNLAOJV2BJ66UB8" localSheetId="11" hidden="1">#REF!</definedName>
    <definedName name="BExUEFKOQWXXGRNLAOJV2BJ66UB8" localSheetId="10" hidden="1">#REF!</definedName>
    <definedName name="BExUEFKOQWXXGRNLAOJV2BJ66UB8" localSheetId="9" hidden="1">#REF!</definedName>
    <definedName name="BExUEFKOQWXXGRNLAOJV2BJ66UB8" localSheetId="8" hidden="1">#REF!</definedName>
    <definedName name="BExUEFKOQWXXGRNLAOJV2BJ66UB8" localSheetId="7" hidden="1">#REF!</definedName>
    <definedName name="BExUEFKOQWXXGRNLAOJV2BJ66UB8" localSheetId="6" hidden="1">#REF!</definedName>
    <definedName name="BExUEFKOQWXXGRNLAOJV2BJ66UB8" localSheetId="3" hidden="1">#REF!</definedName>
    <definedName name="BExUEFKOQWXXGRNLAOJV2BJ66UB8" localSheetId="1" hidden="1">#REF!</definedName>
    <definedName name="BExUEFKOQWXXGRNLAOJV2BJ66UB8" hidden="1">#REF!</definedName>
    <definedName name="BExUEJGX3OQQP5KFRJSRCZ70EI9V" localSheetId="16" hidden="1">#REF!</definedName>
    <definedName name="BExUEJGX3OQQP5KFRJSRCZ70EI9V" localSheetId="15" hidden="1">#REF!</definedName>
    <definedName name="BExUEJGX3OQQP5KFRJSRCZ70EI9V" localSheetId="14" hidden="1">#REF!</definedName>
    <definedName name="BExUEJGX3OQQP5KFRJSRCZ70EI9V" localSheetId="13" hidden="1">#REF!</definedName>
    <definedName name="BExUEJGX3OQQP5KFRJSRCZ70EI9V" localSheetId="12" hidden="1">#REF!</definedName>
    <definedName name="BExUEJGX3OQQP5KFRJSRCZ70EI9V" localSheetId="11" hidden="1">#REF!</definedName>
    <definedName name="BExUEJGX3OQQP5KFRJSRCZ70EI9V" localSheetId="10" hidden="1">#REF!</definedName>
    <definedName name="BExUEJGX3OQQP5KFRJSRCZ70EI9V" localSheetId="9" hidden="1">#REF!</definedName>
    <definedName name="BExUEJGX3OQQP5KFRJSRCZ70EI9V" localSheetId="8" hidden="1">#REF!</definedName>
    <definedName name="BExUEJGX3OQQP5KFRJSRCZ70EI9V" localSheetId="7" hidden="1">#REF!</definedName>
    <definedName name="BExUEJGX3OQQP5KFRJSRCZ70EI9V" localSheetId="6" hidden="1">#REF!</definedName>
    <definedName name="BExUEJGX3OQQP5KFRJSRCZ70EI9V" localSheetId="3" hidden="1">#REF!</definedName>
    <definedName name="BExUEJGX3OQQP5KFRJSRCZ70EI9V" localSheetId="1" hidden="1">#REF!</definedName>
    <definedName name="BExUEJGX3OQQP5KFRJSRCZ70EI9V" hidden="1">#REF!</definedName>
    <definedName name="BExUEKDB2RWXF3WMTZ6JSBCHNSDT" localSheetId="16" hidden="1">#REF!</definedName>
    <definedName name="BExUEKDB2RWXF3WMTZ6JSBCHNSDT" localSheetId="15" hidden="1">#REF!</definedName>
    <definedName name="BExUEKDB2RWXF3WMTZ6JSBCHNSDT" localSheetId="14" hidden="1">#REF!</definedName>
    <definedName name="BExUEKDB2RWXF3WMTZ6JSBCHNSDT" localSheetId="13" hidden="1">#REF!</definedName>
    <definedName name="BExUEKDB2RWXF3WMTZ6JSBCHNSDT" localSheetId="12" hidden="1">#REF!</definedName>
    <definedName name="BExUEKDB2RWXF3WMTZ6JSBCHNSDT" localSheetId="11" hidden="1">#REF!</definedName>
    <definedName name="BExUEKDB2RWXF3WMTZ6JSBCHNSDT" localSheetId="10" hidden="1">#REF!</definedName>
    <definedName name="BExUEKDB2RWXF3WMTZ6JSBCHNSDT" localSheetId="9" hidden="1">#REF!</definedName>
    <definedName name="BExUEKDB2RWXF3WMTZ6JSBCHNSDT" localSheetId="8" hidden="1">#REF!</definedName>
    <definedName name="BExUEKDB2RWXF3WMTZ6JSBCHNSDT" localSheetId="7" hidden="1">#REF!</definedName>
    <definedName name="BExUEKDB2RWXF3WMTZ6JSBCHNSDT" localSheetId="6" hidden="1">#REF!</definedName>
    <definedName name="BExUEKDB2RWXF3WMTZ6JSBCHNSDT" localSheetId="3" hidden="1">#REF!</definedName>
    <definedName name="BExUEKDB2RWXF3WMTZ6JSBCHNSDT" localSheetId="1" hidden="1">#REF!</definedName>
    <definedName name="BExUEKDB2RWXF3WMTZ6JSBCHNSDT" hidden="1">#REF!</definedName>
    <definedName name="BExUEYR71COFS2X8PDNU21IPMQEU" localSheetId="16" hidden="1">#REF!</definedName>
    <definedName name="BExUEYR71COFS2X8PDNU21IPMQEU" localSheetId="15" hidden="1">#REF!</definedName>
    <definedName name="BExUEYR71COFS2X8PDNU21IPMQEU" localSheetId="14" hidden="1">#REF!</definedName>
    <definedName name="BExUEYR71COFS2X8PDNU21IPMQEU" localSheetId="13" hidden="1">#REF!</definedName>
    <definedName name="BExUEYR71COFS2X8PDNU21IPMQEU" localSheetId="12" hidden="1">#REF!</definedName>
    <definedName name="BExUEYR71COFS2X8PDNU21IPMQEU" localSheetId="11" hidden="1">#REF!</definedName>
    <definedName name="BExUEYR71COFS2X8PDNU21IPMQEU" localSheetId="10" hidden="1">#REF!</definedName>
    <definedName name="BExUEYR71COFS2X8PDNU21IPMQEU" localSheetId="9" hidden="1">#REF!</definedName>
    <definedName name="BExUEYR71COFS2X8PDNU21IPMQEU" localSheetId="8" hidden="1">#REF!</definedName>
    <definedName name="BExUEYR71COFS2X8PDNU21IPMQEU" localSheetId="7" hidden="1">#REF!</definedName>
    <definedName name="BExUEYR71COFS2X8PDNU21IPMQEU" localSheetId="6" hidden="1">#REF!</definedName>
    <definedName name="BExUEYR71COFS2X8PDNU21IPMQEU" localSheetId="3" hidden="1">#REF!</definedName>
    <definedName name="BExUEYR71COFS2X8PDNU21IPMQEU" localSheetId="1" hidden="1">#REF!</definedName>
    <definedName name="BExUEYR71COFS2X8PDNU21IPMQEU" hidden="1">#REF!</definedName>
    <definedName name="BExVPRLJ9I6RX45EDVFSQGCPJSOK" localSheetId="16" hidden="1">#REF!</definedName>
    <definedName name="BExVPRLJ9I6RX45EDVFSQGCPJSOK" localSheetId="15" hidden="1">#REF!</definedName>
    <definedName name="BExVPRLJ9I6RX45EDVFSQGCPJSOK" localSheetId="14" hidden="1">#REF!</definedName>
    <definedName name="BExVPRLJ9I6RX45EDVFSQGCPJSOK" localSheetId="13" hidden="1">#REF!</definedName>
    <definedName name="BExVPRLJ9I6RX45EDVFSQGCPJSOK" localSheetId="12" hidden="1">#REF!</definedName>
    <definedName name="BExVPRLJ9I6RX45EDVFSQGCPJSOK" localSheetId="11" hidden="1">#REF!</definedName>
    <definedName name="BExVPRLJ9I6RX45EDVFSQGCPJSOK" localSheetId="10" hidden="1">#REF!</definedName>
    <definedName name="BExVPRLJ9I6RX45EDVFSQGCPJSOK" localSheetId="9" hidden="1">#REF!</definedName>
    <definedName name="BExVPRLJ9I6RX45EDVFSQGCPJSOK" localSheetId="8" hidden="1">#REF!</definedName>
    <definedName name="BExVPRLJ9I6RX45EDVFSQGCPJSOK" localSheetId="7" hidden="1">#REF!</definedName>
    <definedName name="BExVPRLJ9I6RX45EDVFSQGCPJSOK" localSheetId="6" hidden="1">#REF!</definedName>
    <definedName name="BExVPRLJ9I6RX45EDVFSQGCPJSOK" localSheetId="3" hidden="1">#REF!</definedName>
    <definedName name="BExVPRLJ9I6RX45EDVFSQGCPJSOK" localSheetId="1" hidden="1">#REF!</definedName>
    <definedName name="BExVPRLJ9I6RX45EDVFSQGCPJSOK" hidden="1">#REF!</definedName>
    <definedName name="BExVRFU8RWFT8A80ZVAW185SG2G6" localSheetId="16" hidden="1">#REF!</definedName>
    <definedName name="BExVRFU8RWFT8A80ZVAW185SG2G6" localSheetId="15" hidden="1">#REF!</definedName>
    <definedName name="BExVRFU8RWFT8A80ZVAW185SG2G6" localSheetId="14" hidden="1">#REF!</definedName>
    <definedName name="BExVRFU8RWFT8A80ZVAW185SG2G6" localSheetId="13" hidden="1">#REF!</definedName>
    <definedName name="BExVRFU8RWFT8A80ZVAW185SG2G6" localSheetId="12" hidden="1">#REF!</definedName>
    <definedName name="BExVRFU8RWFT8A80ZVAW185SG2G6" localSheetId="11" hidden="1">#REF!</definedName>
    <definedName name="BExVRFU8RWFT8A80ZVAW185SG2G6" localSheetId="10" hidden="1">#REF!</definedName>
    <definedName name="BExVRFU8RWFT8A80ZVAW185SG2G6" localSheetId="9" hidden="1">#REF!</definedName>
    <definedName name="BExVRFU8RWFT8A80ZVAW185SG2G6" localSheetId="8" hidden="1">#REF!</definedName>
    <definedName name="BExVRFU8RWFT8A80ZVAW185SG2G6" localSheetId="7" hidden="1">#REF!</definedName>
    <definedName name="BExVRFU8RWFT8A80ZVAW185SG2G6" localSheetId="6" hidden="1">#REF!</definedName>
    <definedName name="BExVRFU8RWFT8A80ZVAW185SG2G6" localSheetId="3" hidden="1">#REF!</definedName>
    <definedName name="BExVRFU8RWFT8A80ZVAW185SG2G6" localSheetId="1" hidden="1">#REF!</definedName>
    <definedName name="BExVRFU8RWFT8A80ZVAW185SG2G6" hidden="1">#REF!</definedName>
    <definedName name="BExVSJ3NHETBAIZTZQSM8LAVT76V" localSheetId="16" hidden="1">#REF!</definedName>
    <definedName name="BExVSJ3NHETBAIZTZQSM8LAVT76V" localSheetId="15" hidden="1">#REF!</definedName>
    <definedName name="BExVSJ3NHETBAIZTZQSM8LAVT76V" localSheetId="14" hidden="1">#REF!</definedName>
    <definedName name="BExVSJ3NHETBAIZTZQSM8LAVT76V" localSheetId="13" hidden="1">#REF!</definedName>
    <definedName name="BExVSJ3NHETBAIZTZQSM8LAVT76V" localSheetId="12" hidden="1">#REF!</definedName>
    <definedName name="BExVSJ3NHETBAIZTZQSM8LAVT76V" localSheetId="11" hidden="1">#REF!</definedName>
    <definedName name="BExVSJ3NHETBAIZTZQSM8LAVT76V" localSheetId="10" hidden="1">#REF!</definedName>
    <definedName name="BExVSJ3NHETBAIZTZQSM8LAVT76V" localSheetId="9" hidden="1">#REF!</definedName>
    <definedName name="BExVSJ3NHETBAIZTZQSM8LAVT76V" localSheetId="8" hidden="1">#REF!</definedName>
    <definedName name="BExVSJ3NHETBAIZTZQSM8LAVT76V" localSheetId="7" hidden="1">#REF!</definedName>
    <definedName name="BExVSJ3NHETBAIZTZQSM8LAVT76V" localSheetId="6" hidden="1">#REF!</definedName>
    <definedName name="BExVSJ3NHETBAIZTZQSM8LAVT76V" localSheetId="3" hidden="1">#REF!</definedName>
    <definedName name="BExVSJ3NHETBAIZTZQSM8LAVT76V" localSheetId="1" hidden="1">#REF!</definedName>
    <definedName name="BExVSJ3NHETBAIZTZQSM8LAVT76V" hidden="1">#REF!</definedName>
    <definedName name="BExVSL787C8E4HFQZ2NVLT35I2XV" localSheetId="16" hidden="1">#REF!</definedName>
    <definedName name="BExVSL787C8E4HFQZ2NVLT35I2XV" localSheetId="15" hidden="1">#REF!</definedName>
    <definedName name="BExVSL787C8E4HFQZ2NVLT35I2XV" localSheetId="14" hidden="1">#REF!</definedName>
    <definedName name="BExVSL787C8E4HFQZ2NVLT35I2XV" localSheetId="13" hidden="1">#REF!</definedName>
    <definedName name="BExVSL787C8E4HFQZ2NVLT35I2XV" localSheetId="12" hidden="1">#REF!</definedName>
    <definedName name="BExVSL787C8E4HFQZ2NVLT35I2XV" localSheetId="11" hidden="1">#REF!</definedName>
    <definedName name="BExVSL787C8E4HFQZ2NVLT35I2XV" localSheetId="10" hidden="1">#REF!</definedName>
    <definedName name="BExVSL787C8E4HFQZ2NVLT35I2XV" localSheetId="9" hidden="1">#REF!</definedName>
    <definedName name="BExVSL787C8E4HFQZ2NVLT35I2XV" localSheetId="8" hidden="1">#REF!</definedName>
    <definedName name="BExVSL787C8E4HFQZ2NVLT35I2XV" localSheetId="7" hidden="1">#REF!</definedName>
    <definedName name="BExVSL787C8E4HFQZ2NVLT35I2XV" localSheetId="6" hidden="1">#REF!</definedName>
    <definedName name="BExVSL787C8E4HFQZ2NVLT35I2XV" localSheetId="3" hidden="1">#REF!</definedName>
    <definedName name="BExVSL787C8E4HFQZ2NVLT35I2XV" localSheetId="1" hidden="1">#REF!</definedName>
    <definedName name="BExVSL787C8E4HFQZ2NVLT35I2XV" hidden="1">#REF!</definedName>
    <definedName name="BExVSTFTVV14SFGHQUOJL5SQ5TX9" localSheetId="16" hidden="1">#REF!</definedName>
    <definedName name="BExVSTFTVV14SFGHQUOJL5SQ5TX9" localSheetId="15" hidden="1">#REF!</definedName>
    <definedName name="BExVSTFTVV14SFGHQUOJL5SQ5TX9" localSheetId="14" hidden="1">#REF!</definedName>
    <definedName name="BExVSTFTVV14SFGHQUOJL5SQ5TX9" localSheetId="13" hidden="1">#REF!</definedName>
    <definedName name="BExVSTFTVV14SFGHQUOJL5SQ5TX9" localSheetId="12" hidden="1">#REF!</definedName>
    <definedName name="BExVSTFTVV14SFGHQUOJL5SQ5TX9" localSheetId="11" hidden="1">#REF!</definedName>
    <definedName name="BExVSTFTVV14SFGHQUOJL5SQ5TX9" localSheetId="10" hidden="1">#REF!</definedName>
    <definedName name="BExVSTFTVV14SFGHQUOJL5SQ5TX9" localSheetId="9" hidden="1">#REF!</definedName>
    <definedName name="BExVSTFTVV14SFGHQUOJL5SQ5TX9" localSheetId="8" hidden="1">#REF!</definedName>
    <definedName name="BExVSTFTVV14SFGHQUOJL5SQ5TX9" localSheetId="7" hidden="1">#REF!</definedName>
    <definedName name="BExVSTFTVV14SFGHQUOJL5SQ5TX9" localSheetId="6" hidden="1">#REF!</definedName>
    <definedName name="BExVSTFTVV14SFGHQUOJL5SQ5TX9" localSheetId="3" hidden="1">#REF!</definedName>
    <definedName name="BExVSTFTVV14SFGHQUOJL5SQ5TX9" localSheetId="1" hidden="1">#REF!</definedName>
    <definedName name="BExVSTFTVV14SFGHQUOJL5SQ5TX9" hidden="1">#REF!</definedName>
    <definedName name="BExVT017S14M5X928ARKQ2GNUFE0" localSheetId="16" hidden="1">#REF!</definedName>
    <definedName name="BExVT017S14M5X928ARKQ2GNUFE0" localSheetId="15" hidden="1">#REF!</definedName>
    <definedName name="BExVT017S14M5X928ARKQ2GNUFE0" localSheetId="14" hidden="1">#REF!</definedName>
    <definedName name="BExVT017S14M5X928ARKQ2GNUFE0" localSheetId="13" hidden="1">#REF!</definedName>
    <definedName name="BExVT017S14M5X928ARKQ2GNUFE0" localSheetId="12" hidden="1">#REF!</definedName>
    <definedName name="BExVT017S14M5X928ARKQ2GNUFE0" localSheetId="11" hidden="1">#REF!</definedName>
    <definedName name="BExVT017S14M5X928ARKQ2GNUFE0" localSheetId="10" hidden="1">#REF!</definedName>
    <definedName name="BExVT017S14M5X928ARKQ2GNUFE0" localSheetId="9" hidden="1">#REF!</definedName>
    <definedName name="BExVT017S14M5X928ARKQ2GNUFE0" localSheetId="8" hidden="1">#REF!</definedName>
    <definedName name="BExVT017S14M5X928ARKQ2GNUFE0" localSheetId="7" hidden="1">#REF!</definedName>
    <definedName name="BExVT017S14M5X928ARKQ2GNUFE0" localSheetId="6" hidden="1">#REF!</definedName>
    <definedName name="BExVT017S14M5X928ARKQ2GNUFE0" localSheetId="3" hidden="1">#REF!</definedName>
    <definedName name="BExVT017S14M5X928ARKQ2GNUFE0" localSheetId="1" hidden="1">#REF!</definedName>
    <definedName name="BExVT017S14M5X928ARKQ2GNUFE0" hidden="1">#REF!</definedName>
    <definedName name="BExVT3MPE8LQ5JFN3HQIFKSQ80U4" localSheetId="16" hidden="1">#REF!</definedName>
    <definedName name="BExVT3MPE8LQ5JFN3HQIFKSQ80U4" localSheetId="15" hidden="1">#REF!</definedName>
    <definedName name="BExVT3MPE8LQ5JFN3HQIFKSQ80U4" localSheetId="14" hidden="1">#REF!</definedName>
    <definedName name="BExVT3MPE8LQ5JFN3HQIFKSQ80U4" localSheetId="13" hidden="1">#REF!</definedName>
    <definedName name="BExVT3MPE8LQ5JFN3HQIFKSQ80U4" localSheetId="12" hidden="1">#REF!</definedName>
    <definedName name="BExVT3MPE8LQ5JFN3HQIFKSQ80U4" localSheetId="11" hidden="1">#REF!</definedName>
    <definedName name="BExVT3MPE8LQ5JFN3HQIFKSQ80U4" localSheetId="10" hidden="1">#REF!</definedName>
    <definedName name="BExVT3MPE8LQ5JFN3HQIFKSQ80U4" localSheetId="9" hidden="1">#REF!</definedName>
    <definedName name="BExVT3MPE8LQ5JFN3HQIFKSQ80U4" localSheetId="8" hidden="1">#REF!</definedName>
    <definedName name="BExVT3MPE8LQ5JFN3HQIFKSQ80U4" localSheetId="7" hidden="1">#REF!</definedName>
    <definedName name="BExVT3MPE8LQ5JFN3HQIFKSQ80U4" localSheetId="6" hidden="1">#REF!</definedName>
    <definedName name="BExVT3MPE8LQ5JFN3HQIFKSQ80U4" localSheetId="3" hidden="1">#REF!</definedName>
    <definedName name="BExVT3MPE8LQ5JFN3HQIFKSQ80U4" localSheetId="1" hidden="1">#REF!</definedName>
    <definedName name="BExVT3MPE8LQ5JFN3HQIFKSQ80U4" hidden="1">#REF!</definedName>
    <definedName name="BExVT7TRK3NZHPME2TFBXOF1WBR9" localSheetId="16" hidden="1">#REF!</definedName>
    <definedName name="BExVT7TRK3NZHPME2TFBXOF1WBR9" localSheetId="15" hidden="1">#REF!</definedName>
    <definedName name="BExVT7TRK3NZHPME2TFBXOF1WBR9" localSheetId="14" hidden="1">#REF!</definedName>
    <definedName name="BExVT7TRK3NZHPME2TFBXOF1WBR9" localSheetId="13" hidden="1">#REF!</definedName>
    <definedName name="BExVT7TRK3NZHPME2TFBXOF1WBR9" localSheetId="12" hidden="1">#REF!</definedName>
    <definedName name="BExVT7TRK3NZHPME2TFBXOF1WBR9" localSheetId="11" hidden="1">#REF!</definedName>
    <definedName name="BExVT7TRK3NZHPME2TFBXOF1WBR9" localSheetId="10" hidden="1">#REF!</definedName>
    <definedName name="BExVT7TRK3NZHPME2TFBXOF1WBR9" localSheetId="9" hidden="1">#REF!</definedName>
    <definedName name="BExVT7TRK3NZHPME2TFBXOF1WBR9" localSheetId="8" hidden="1">#REF!</definedName>
    <definedName name="BExVT7TRK3NZHPME2TFBXOF1WBR9" localSheetId="7" hidden="1">#REF!</definedName>
    <definedName name="BExVT7TRK3NZHPME2TFBXOF1WBR9" localSheetId="6" hidden="1">#REF!</definedName>
    <definedName name="BExVT7TRK3NZHPME2TFBXOF1WBR9" localSheetId="3" hidden="1">#REF!</definedName>
    <definedName name="BExVT7TRK3NZHPME2TFBXOF1WBR9" localSheetId="1" hidden="1">#REF!</definedName>
    <definedName name="BExVT7TRK3NZHPME2TFBXOF1WBR9" hidden="1">#REF!</definedName>
    <definedName name="BExVT9H0R0T7WGQAAC0HABMG54YM" localSheetId="16" hidden="1">#REF!</definedName>
    <definedName name="BExVT9H0R0T7WGQAAC0HABMG54YM" localSheetId="15" hidden="1">#REF!</definedName>
    <definedName name="BExVT9H0R0T7WGQAAC0HABMG54YM" localSheetId="14" hidden="1">#REF!</definedName>
    <definedName name="BExVT9H0R0T7WGQAAC0HABMG54YM" localSheetId="13" hidden="1">#REF!</definedName>
    <definedName name="BExVT9H0R0T7WGQAAC0HABMG54YM" localSheetId="12" hidden="1">#REF!</definedName>
    <definedName name="BExVT9H0R0T7WGQAAC0HABMG54YM" localSheetId="11" hidden="1">#REF!</definedName>
    <definedName name="BExVT9H0R0T7WGQAAC0HABMG54YM" localSheetId="10" hidden="1">#REF!</definedName>
    <definedName name="BExVT9H0R0T7WGQAAC0HABMG54YM" localSheetId="9" hidden="1">#REF!</definedName>
    <definedName name="BExVT9H0R0T7WGQAAC0HABMG54YM" localSheetId="8" hidden="1">#REF!</definedName>
    <definedName name="BExVT9H0R0T7WGQAAC0HABMG54YM" localSheetId="7" hidden="1">#REF!</definedName>
    <definedName name="BExVT9H0R0T7WGQAAC0HABMG54YM" localSheetId="6" hidden="1">#REF!</definedName>
    <definedName name="BExVT9H0R0T7WGQAAC0HABMG54YM" localSheetId="3" hidden="1">#REF!</definedName>
    <definedName name="BExVT9H0R0T7WGQAAC0HABMG54YM" localSheetId="1" hidden="1">#REF!</definedName>
    <definedName name="BExVT9H0R0T7WGQAAC0HABMG54YM" hidden="1">#REF!</definedName>
    <definedName name="BExVTAO57POUXSZQJQ6MABMZQA13" localSheetId="16" hidden="1">#REF!</definedName>
    <definedName name="BExVTAO57POUXSZQJQ6MABMZQA13" localSheetId="15" hidden="1">#REF!</definedName>
    <definedName name="BExVTAO57POUXSZQJQ6MABMZQA13" localSheetId="14" hidden="1">#REF!</definedName>
    <definedName name="BExVTAO57POUXSZQJQ6MABMZQA13" localSheetId="13" hidden="1">#REF!</definedName>
    <definedName name="BExVTAO57POUXSZQJQ6MABMZQA13" localSheetId="12" hidden="1">#REF!</definedName>
    <definedName name="BExVTAO57POUXSZQJQ6MABMZQA13" localSheetId="11" hidden="1">#REF!</definedName>
    <definedName name="BExVTAO57POUXSZQJQ6MABMZQA13" localSheetId="10" hidden="1">#REF!</definedName>
    <definedName name="BExVTAO57POUXSZQJQ6MABMZQA13" localSheetId="9" hidden="1">#REF!</definedName>
    <definedName name="BExVTAO57POUXSZQJQ6MABMZQA13" localSheetId="8" hidden="1">#REF!</definedName>
    <definedName name="BExVTAO57POUXSZQJQ6MABMZQA13" localSheetId="7" hidden="1">#REF!</definedName>
    <definedName name="BExVTAO57POUXSZQJQ6MABMZQA13" localSheetId="6" hidden="1">#REF!</definedName>
    <definedName name="BExVTAO57POUXSZQJQ6MABMZQA13" localSheetId="3" hidden="1">#REF!</definedName>
    <definedName name="BExVTAO57POUXSZQJQ6MABMZQA13" localSheetId="1" hidden="1">#REF!</definedName>
    <definedName name="BExVTAO57POUXSZQJQ6MABMZQA13" hidden="1">#REF!</definedName>
    <definedName name="BExVTCMDDEDGLUIMUU6BSFHEWTOP" localSheetId="16" hidden="1">#REF!</definedName>
    <definedName name="BExVTCMDDEDGLUIMUU6BSFHEWTOP" localSheetId="15" hidden="1">#REF!</definedName>
    <definedName name="BExVTCMDDEDGLUIMUU6BSFHEWTOP" localSheetId="14" hidden="1">#REF!</definedName>
    <definedName name="BExVTCMDDEDGLUIMUU6BSFHEWTOP" localSheetId="13" hidden="1">#REF!</definedName>
    <definedName name="BExVTCMDDEDGLUIMUU6BSFHEWTOP" localSheetId="12" hidden="1">#REF!</definedName>
    <definedName name="BExVTCMDDEDGLUIMUU6BSFHEWTOP" localSheetId="11" hidden="1">#REF!</definedName>
    <definedName name="BExVTCMDDEDGLUIMUU6BSFHEWTOP" localSheetId="10" hidden="1">#REF!</definedName>
    <definedName name="BExVTCMDDEDGLUIMUU6BSFHEWTOP" localSheetId="9" hidden="1">#REF!</definedName>
    <definedName name="BExVTCMDDEDGLUIMUU6BSFHEWTOP" localSheetId="8" hidden="1">#REF!</definedName>
    <definedName name="BExVTCMDDEDGLUIMUU6BSFHEWTOP" localSheetId="7" hidden="1">#REF!</definedName>
    <definedName name="BExVTCMDDEDGLUIMUU6BSFHEWTOP" localSheetId="6" hidden="1">#REF!</definedName>
    <definedName name="BExVTCMDDEDGLUIMUU6BSFHEWTOP" localSheetId="3" hidden="1">#REF!</definedName>
    <definedName name="BExVTCMDDEDGLUIMUU6BSFHEWTOP" localSheetId="1" hidden="1">#REF!</definedName>
    <definedName name="BExVTCMDDEDGLUIMUU6BSFHEWTOP" hidden="1">#REF!</definedName>
    <definedName name="BExVTCMDQMLKRA2NQR72XU6Y54IK" localSheetId="16" hidden="1">#REF!</definedName>
    <definedName name="BExVTCMDQMLKRA2NQR72XU6Y54IK" localSheetId="15" hidden="1">#REF!</definedName>
    <definedName name="BExVTCMDQMLKRA2NQR72XU6Y54IK" localSheetId="14" hidden="1">#REF!</definedName>
    <definedName name="BExVTCMDQMLKRA2NQR72XU6Y54IK" localSheetId="13" hidden="1">#REF!</definedName>
    <definedName name="BExVTCMDQMLKRA2NQR72XU6Y54IK" localSheetId="12" hidden="1">#REF!</definedName>
    <definedName name="BExVTCMDQMLKRA2NQR72XU6Y54IK" localSheetId="11" hidden="1">#REF!</definedName>
    <definedName name="BExVTCMDQMLKRA2NQR72XU6Y54IK" localSheetId="10" hidden="1">#REF!</definedName>
    <definedName name="BExVTCMDQMLKRA2NQR72XU6Y54IK" localSheetId="9" hidden="1">#REF!</definedName>
    <definedName name="BExVTCMDQMLKRA2NQR72XU6Y54IK" localSheetId="8" hidden="1">#REF!</definedName>
    <definedName name="BExVTCMDQMLKRA2NQR72XU6Y54IK" localSheetId="7" hidden="1">#REF!</definedName>
    <definedName name="BExVTCMDQMLKRA2NQR72XU6Y54IK" localSheetId="6" hidden="1">#REF!</definedName>
    <definedName name="BExVTCMDQMLKRA2NQR72XU6Y54IK" localSheetId="3" hidden="1">#REF!</definedName>
    <definedName name="BExVTCMDQMLKRA2NQR72XU6Y54IK" localSheetId="1" hidden="1">#REF!</definedName>
    <definedName name="BExVTCMDQMLKRA2NQR72XU6Y54IK" hidden="1">#REF!</definedName>
    <definedName name="BExVTCRV8FQ5U9OYWWL44N6KFNHU" localSheetId="16" hidden="1">#REF!</definedName>
    <definedName name="BExVTCRV8FQ5U9OYWWL44N6KFNHU" localSheetId="15" hidden="1">#REF!</definedName>
    <definedName name="BExVTCRV8FQ5U9OYWWL44N6KFNHU" localSheetId="14" hidden="1">#REF!</definedName>
    <definedName name="BExVTCRV8FQ5U9OYWWL44N6KFNHU" localSheetId="13" hidden="1">#REF!</definedName>
    <definedName name="BExVTCRV8FQ5U9OYWWL44N6KFNHU" localSheetId="12" hidden="1">#REF!</definedName>
    <definedName name="BExVTCRV8FQ5U9OYWWL44N6KFNHU" localSheetId="11" hidden="1">#REF!</definedName>
    <definedName name="BExVTCRV8FQ5U9OYWWL44N6KFNHU" localSheetId="10" hidden="1">#REF!</definedName>
    <definedName name="BExVTCRV8FQ5U9OYWWL44N6KFNHU" localSheetId="9" hidden="1">#REF!</definedName>
    <definedName name="BExVTCRV8FQ5U9OYWWL44N6KFNHU" localSheetId="8" hidden="1">#REF!</definedName>
    <definedName name="BExVTCRV8FQ5U9OYWWL44N6KFNHU" localSheetId="7" hidden="1">#REF!</definedName>
    <definedName name="BExVTCRV8FQ5U9OYWWL44N6KFNHU" localSheetId="6" hidden="1">#REF!</definedName>
    <definedName name="BExVTCRV8FQ5U9OYWWL44N6KFNHU" localSheetId="3" hidden="1">#REF!</definedName>
    <definedName name="BExVTCRV8FQ5U9OYWWL44N6KFNHU" localSheetId="1" hidden="1">#REF!</definedName>
    <definedName name="BExVTCRV8FQ5U9OYWWL44N6KFNHU" hidden="1">#REF!</definedName>
    <definedName name="BExVTNESHPVG0A0KZ7BRX26MS0PF" localSheetId="16" hidden="1">#REF!</definedName>
    <definedName name="BExVTNESHPVG0A0KZ7BRX26MS0PF" localSheetId="15" hidden="1">#REF!</definedName>
    <definedName name="BExVTNESHPVG0A0KZ7BRX26MS0PF" localSheetId="14" hidden="1">#REF!</definedName>
    <definedName name="BExVTNESHPVG0A0KZ7BRX26MS0PF" localSheetId="13" hidden="1">#REF!</definedName>
    <definedName name="BExVTNESHPVG0A0KZ7BRX26MS0PF" localSheetId="12" hidden="1">#REF!</definedName>
    <definedName name="BExVTNESHPVG0A0KZ7BRX26MS0PF" localSheetId="11" hidden="1">#REF!</definedName>
    <definedName name="BExVTNESHPVG0A0KZ7BRX26MS0PF" localSheetId="10" hidden="1">#REF!</definedName>
    <definedName name="BExVTNESHPVG0A0KZ7BRX26MS0PF" localSheetId="9" hidden="1">#REF!</definedName>
    <definedName name="BExVTNESHPVG0A0KZ7BRX26MS0PF" localSheetId="8" hidden="1">#REF!</definedName>
    <definedName name="BExVTNESHPVG0A0KZ7BRX26MS0PF" localSheetId="7" hidden="1">#REF!</definedName>
    <definedName name="BExVTNESHPVG0A0KZ7BRX26MS0PF" localSheetId="6" hidden="1">#REF!</definedName>
    <definedName name="BExVTNESHPVG0A0KZ7BRX26MS0PF" localSheetId="3" hidden="1">#REF!</definedName>
    <definedName name="BExVTNESHPVG0A0KZ7BRX26MS0PF" localSheetId="1" hidden="1">#REF!</definedName>
    <definedName name="BExVTNESHPVG0A0KZ7BRX26MS0PF" hidden="1">#REF!</definedName>
    <definedName name="BExVTTJVTNRSBHBTUZ78WG2JM5MK" localSheetId="16" hidden="1">#REF!</definedName>
    <definedName name="BExVTTJVTNRSBHBTUZ78WG2JM5MK" localSheetId="15" hidden="1">#REF!</definedName>
    <definedName name="BExVTTJVTNRSBHBTUZ78WG2JM5MK" localSheetId="14" hidden="1">#REF!</definedName>
    <definedName name="BExVTTJVTNRSBHBTUZ78WG2JM5MK" localSheetId="13" hidden="1">#REF!</definedName>
    <definedName name="BExVTTJVTNRSBHBTUZ78WG2JM5MK" localSheetId="12" hidden="1">#REF!</definedName>
    <definedName name="BExVTTJVTNRSBHBTUZ78WG2JM5MK" localSheetId="11" hidden="1">#REF!</definedName>
    <definedName name="BExVTTJVTNRSBHBTUZ78WG2JM5MK" localSheetId="10" hidden="1">#REF!</definedName>
    <definedName name="BExVTTJVTNRSBHBTUZ78WG2JM5MK" localSheetId="9" hidden="1">#REF!</definedName>
    <definedName name="BExVTTJVTNRSBHBTUZ78WG2JM5MK" localSheetId="8" hidden="1">#REF!</definedName>
    <definedName name="BExVTTJVTNRSBHBTUZ78WG2JM5MK" localSheetId="7" hidden="1">#REF!</definedName>
    <definedName name="BExVTTJVTNRSBHBTUZ78WG2JM5MK" localSheetId="6" hidden="1">#REF!</definedName>
    <definedName name="BExVTTJVTNRSBHBTUZ78WG2JM5MK" localSheetId="3" hidden="1">#REF!</definedName>
    <definedName name="BExVTTJVTNRSBHBTUZ78WG2JM5MK" localSheetId="1" hidden="1">#REF!</definedName>
    <definedName name="BExVTTJVTNRSBHBTUZ78WG2JM5MK" hidden="1">#REF!</definedName>
    <definedName name="BExVTXLMYR87BC04D1ERALPUFVPG" localSheetId="16" hidden="1">#REF!</definedName>
    <definedName name="BExVTXLMYR87BC04D1ERALPUFVPG" localSheetId="15" hidden="1">#REF!</definedName>
    <definedName name="BExVTXLMYR87BC04D1ERALPUFVPG" localSheetId="14" hidden="1">#REF!</definedName>
    <definedName name="BExVTXLMYR87BC04D1ERALPUFVPG" localSheetId="13" hidden="1">#REF!</definedName>
    <definedName name="BExVTXLMYR87BC04D1ERALPUFVPG" localSheetId="12" hidden="1">#REF!</definedName>
    <definedName name="BExVTXLMYR87BC04D1ERALPUFVPG" localSheetId="11" hidden="1">#REF!</definedName>
    <definedName name="BExVTXLMYR87BC04D1ERALPUFVPG" localSheetId="10" hidden="1">#REF!</definedName>
    <definedName name="BExVTXLMYR87BC04D1ERALPUFVPG" localSheetId="9" hidden="1">#REF!</definedName>
    <definedName name="BExVTXLMYR87BC04D1ERALPUFVPG" localSheetId="8" hidden="1">#REF!</definedName>
    <definedName name="BExVTXLMYR87BC04D1ERALPUFVPG" localSheetId="7" hidden="1">#REF!</definedName>
    <definedName name="BExVTXLMYR87BC04D1ERALPUFVPG" localSheetId="6" hidden="1">#REF!</definedName>
    <definedName name="BExVTXLMYR87BC04D1ERALPUFVPG" localSheetId="3" hidden="1">#REF!</definedName>
    <definedName name="BExVTXLMYR87BC04D1ERALPUFVPG" localSheetId="1" hidden="1">#REF!</definedName>
    <definedName name="BExVTXLMYR87BC04D1ERALPUFVPG" hidden="1">#REF!</definedName>
    <definedName name="BExVUL9V3H8ZF6Y72LQBBN639YAA" localSheetId="16" hidden="1">#REF!</definedName>
    <definedName name="BExVUL9V3H8ZF6Y72LQBBN639YAA" localSheetId="15" hidden="1">#REF!</definedName>
    <definedName name="BExVUL9V3H8ZF6Y72LQBBN639YAA" localSheetId="14" hidden="1">#REF!</definedName>
    <definedName name="BExVUL9V3H8ZF6Y72LQBBN639YAA" localSheetId="13" hidden="1">#REF!</definedName>
    <definedName name="BExVUL9V3H8ZF6Y72LQBBN639YAA" localSheetId="12" hidden="1">#REF!</definedName>
    <definedName name="BExVUL9V3H8ZF6Y72LQBBN639YAA" localSheetId="11" hidden="1">#REF!</definedName>
    <definedName name="BExVUL9V3H8ZF6Y72LQBBN639YAA" localSheetId="10" hidden="1">#REF!</definedName>
    <definedName name="BExVUL9V3H8ZF6Y72LQBBN639YAA" localSheetId="9" hidden="1">#REF!</definedName>
    <definedName name="BExVUL9V3H8ZF6Y72LQBBN639YAA" localSheetId="8" hidden="1">#REF!</definedName>
    <definedName name="BExVUL9V3H8ZF6Y72LQBBN639YAA" localSheetId="7" hidden="1">#REF!</definedName>
    <definedName name="BExVUL9V3H8ZF6Y72LQBBN639YAA" localSheetId="6" hidden="1">#REF!</definedName>
    <definedName name="BExVUL9V3H8ZF6Y72LQBBN639YAA" localSheetId="3" hidden="1">#REF!</definedName>
    <definedName name="BExVUL9V3H8ZF6Y72LQBBN639YAA" localSheetId="1" hidden="1">#REF!</definedName>
    <definedName name="BExVUL9V3H8ZF6Y72LQBBN639YAA" hidden="1">#REF!</definedName>
    <definedName name="BExVUZT95UAU8XG5X9XSE25CHQGA" localSheetId="16" hidden="1">#REF!</definedName>
    <definedName name="BExVUZT95UAU8XG5X9XSE25CHQGA" localSheetId="15" hidden="1">#REF!</definedName>
    <definedName name="BExVUZT95UAU8XG5X9XSE25CHQGA" localSheetId="14" hidden="1">#REF!</definedName>
    <definedName name="BExVUZT95UAU8XG5X9XSE25CHQGA" localSheetId="13" hidden="1">#REF!</definedName>
    <definedName name="BExVUZT95UAU8XG5X9XSE25CHQGA" localSheetId="12" hidden="1">#REF!</definedName>
    <definedName name="BExVUZT95UAU8XG5X9XSE25CHQGA" localSheetId="11" hidden="1">#REF!</definedName>
    <definedName name="BExVUZT95UAU8XG5X9XSE25CHQGA" localSheetId="10" hidden="1">#REF!</definedName>
    <definedName name="BExVUZT95UAU8XG5X9XSE25CHQGA" localSheetId="9" hidden="1">#REF!</definedName>
    <definedName name="BExVUZT95UAU8XG5X9XSE25CHQGA" localSheetId="8" hidden="1">#REF!</definedName>
    <definedName name="BExVUZT95UAU8XG5X9XSE25CHQGA" localSheetId="7" hidden="1">#REF!</definedName>
    <definedName name="BExVUZT95UAU8XG5X9XSE25CHQGA" localSheetId="6" hidden="1">#REF!</definedName>
    <definedName name="BExVUZT95UAU8XG5X9XSE25CHQGA" localSheetId="3" hidden="1">#REF!</definedName>
    <definedName name="BExVUZT95UAU8XG5X9XSE25CHQGA" localSheetId="1" hidden="1">#REF!</definedName>
    <definedName name="BExVUZT95UAU8XG5X9XSE25CHQGA" hidden="1">#REF!</definedName>
    <definedName name="BExVV5T14N2HZIK7HQ4P2KG09U0J" localSheetId="16" hidden="1">#REF!</definedName>
    <definedName name="BExVV5T14N2HZIK7HQ4P2KG09U0J" localSheetId="15" hidden="1">#REF!</definedName>
    <definedName name="BExVV5T14N2HZIK7HQ4P2KG09U0J" localSheetId="14" hidden="1">#REF!</definedName>
    <definedName name="BExVV5T14N2HZIK7HQ4P2KG09U0J" localSheetId="13" hidden="1">#REF!</definedName>
    <definedName name="BExVV5T14N2HZIK7HQ4P2KG09U0J" localSheetId="12" hidden="1">#REF!</definedName>
    <definedName name="BExVV5T14N2HZIK7HQ4P2KG09U0J" localSheetId="11" hidden="1">#REF!</definedName>
    <definedName name="BExVV5T14N2HZIK7HQ4P2KG09U0J" localSheetId="10" hidden="1">#REF!</definedName>
    <definedName name="BExVV5T14N2HZIK7HQ4P2KG09U0J" localSheetId="9" hidden="1">#REF!</definedName>
    <definedName name="BExVV5T14N2HZIK7HQ4P2KG09U0J" localSheetId="8" hidden="1">#REF!</definedName>
    <definedName name="BExVV5T14N2HZIK7HQ4P2KG09U0J" localSheetId="7" hidden="1">#REF!</definedName>
    <definedName name="BExVV5T14N2HZIK7HQ4P2KG09U0J" localSheetId="6" hidden="1">#REF!</definedName>
    <definedName name="BExVV5T14N2HZIK7HQ4P2KG09U0J" localSheetId="3" hidden="1">#REF!</definedName>
    <definedName name="BExVV5T14N2HZIK7HQ4P2KG09U0J" localSheetId="1" hidden="1">#REF!</definedName>
    <definedName name="BExVV5T14N2HZIK7HQ4P2KG09U0J" hidden="1">#REF!</definedName>
    <definedName name="BExVV7R410VYLADLX9LNG63ID6H1" localSheetId="16" hidden="1">#REF!</definedName>
    <definedName name="BExVV7R410VYLADLX9LNG63ID6H1" localSheetId="15" hidden="1">#REF!</definedName>
    <definedName name="BExVV7R410VYLADLX9LNG63ID6H1" localSheetId="14" hidden="1">#REF!</definedName>
    <definedName name="BExVV7R410VYLADLX9LNG63ID6H1" localSheetId="13" hidden="1">#REF!</definedName>
    <definedName name="BExVV7R410VYLADLX9LNG63ID6H1" localSheetId="12" hidden="1">#REF!</definedName>
    <definedName name="BExVV7R410VYLADLX9LNG63ID6H1" localSheetId="11" hidden="1">#REF!</definedName>
    <definedName name="BExVV7R410VYLADLX9LNG63ID6H1" localSheetId="10" hidden="1">#REF!</definedName>
    <definedName name="BExVV7R410VYLADLX9LNG63ID6H1" localSheetId="9" hidden="1">#REF!</definedName>
    <definedName name="BExVV7R410VYLADLX9LNG63ID6H1" localSheetId="8" hidden="1">#REF!</definedName>
    <definedName name="BExVV7R410VYLADLX9LNG63ID6H1" localSheetId="7" hidden="1">#REF!</definedName>
    <definedName name="BExVV7R410VYLADLX9LNG63ID6H1" localSheetId="6" hidden="1">#REF!</definedName>
    <definedName name="BExVV7R410VYLADLX9LNG63ID6H1" localSheetId="3" hidden="1">#REF!</definedName>
    <definedName name="BExVV7R410VYLADLX9LNG63ID6H1" localSheetId="1" hidden="1">#REF!</definedName>
    <definedName name="BExVV7R410VYLADLX9LNG63ID6H1" hidden="1">#REF!</definedName>
    <definedName name="BExVVAAVDXGWAVI6J2W0BCU58MBM" localSheetId="16" hidden="1">#REF!</definedName>
    <definedName name="BExVVAAVDXGWAVI6J2W0BCU58MBM" localSheetId="15" hidden="1">#REF!</definedName>
    <definedName name="BExVVAAVDXGWAVI6J2W0BCU58MBM" localSheetId="14" hidden="1">#REF!</definedName>
    <definedName name="BExVVAAVDXGWAVI6J2W0BCU58MBM" localSheetId="13" hidden="1">#REF!</definedName>
    <definedName name="BExVVAAVDXGWAVI6J2W0BCU58MBM" localSheetId="12" hidden="1">#REF!</definedName>
    <definedName name="BExVVAAVDXGWAVI6J2W0BCU58MBM" localSheetId="11" hidden="1">#REF!</definedName>
    <definedName name="BExVVAAVDXGWAVI6J2W0BCU58MBM" localSheetId="10" hidden="1">#REF!</definedName>
    <definedName name="BExVVAAVDXGWAVI6J2W0BCU58MBM" localSheetId="9" hidden="1">#REF!</definedName>
    <definedName name="BExVVAAVDXGWAVI6J2W0BCU58MBM" localSheetId="8" hidden="1">#REF!</definedName>
    <definedName name="BExVVAAVDXGWAVI6J2W0BCU58MBM" localSheetId="7" hidden="1">#REF!</definedName>
    <definedName name="BExVVAAVDXGWAVI6J2W0BCU58MBM" localSheetId="6" hidden="1">#REF!</definedName>
    <definedName name="BExVVAAVDXGWAVI6J2W0BCU58MBM" localSheetId="3" hidden="1">#REF!</definedName>
    <definedName name="BExVVAAVDXGWAVI6J2W0BCU58MBM" localSheetId="1" hidden="1">#REF!</definedName>
    <definedName name="BExVVAAVDXGWAVI6J2W0BCU58MBM" hidden="1">#REF!</definedName>
    <definedName name="BExVVCEED4JEKF59OV0G3T4XFMFO" localSheetId="16" hidden="1">#REF!</definedName>
    <definedName name="BExVVCEED4JEKF59OV0G3T4XFMFO" localSheetId="15" hidden="1">#REF!</definedName>
    <definedName name="BExVVCEED4JEKF59OV0G3T4XFMFO" localSheetId="14" hidden="1">#REF!</definedName>
    <definedName name="BExVVCEED4JEKF59OV0G3T4XFMFO" localSheetId="13" hidden="1">#REF!</definedName>
    <definedName name="BExVVCEED4JEKF59OV0G3T4XFMFO" localSheetId="12" hidden="1">#REF!</definedName>
    <definedName name="BExVVCEED4JEKF59OV0G3T4XFMFO" localSheetId="11" hidden="1">#REF!</definedName>
    <definedName name="BExVVCEED4JEKF59OV0G3T4XFMFO" localSheetId="10" hidden="1">#REF!</definedName>
    <definedName name="BExVVCEED4JEKF59OV0G3T4XFMFO" localSheetId="9" hidden="1">#REF!</definedName>
    <definedName name="BExVVCEED4JEKF59OV0G3T4XFMFO" localSheetId="8" hidden="1">#REF!</definedName>
    <definedName name="BExVVCEED4JEKF59OV0G3T4XFMFO" localSheetId="7" hidden="1">#REF!</definedName>
    <definedName name="BExVVCEED4JEKF59OV0G3T4XFMFO" localSheetId="6" hidden="1">#REF!</definedName>
    <definedName name="BExVVCEED4JEKF59OV0G3T4XFMFO" localSheetId="3" hidden="1">#REF!</definedName>
    <definedName name="BExVVCEED4JEKF59OV0G3T4XFMFO" localSheetId="1" hidden="1">#REF!</definedName>
    <definedName name="BExVVCEED4JEKF59OV0G3T4XFMFO" hidden="1">#REF!</definedName>
    <definedName name="BExVVPFO2J7FMSRPD36909HN4BZJ" localSheetId="16" hidden="1">#REF!</definedName>
    <definedName name="BExVVPFO2J7FMSRPD36909HN4BZJ" localSheetId="15" hidden="1">#REF!</definedName>
    <definedName name="BExVVPFO2J7FMSRPD36909HN4BZJ" localSheetId="14" hidden="1">#REF!</definedName>
    <definedName name="BExVVPFO2J7FMSRPD36909HN4BZJ" localSheetId="13" hidden="1">#REF!</definedName>
    <definedName name="BExVVPFO2J7FMSRPD36909HN4BZJ" localSheetId="12" hidden="1">#REF!</definedName>
    <definedName name="BExVVPFO2J7FMSRPD36909HN4BZJ" localSheetId="11" hidden="1">#REF!</definedName>
    <definedName name="BExVVPFO2J7FMSRPD36909HN4BZJ" localSheetId="10" hidden="1">#REF!</definedName>
    <definedName name="BExVVPFO2J7FMSRPD36909HN4BZJ" localSheetId="9" hidden="1">#REF!</definedName>
    <definedName name="BExVVPFO2J7FMSRPD36909HN4BZJ" localSheetId="8" hidden="1">#REF!</definedName>
    <definedName name="BExVVPFO2J7FMSRPD36909HN4BZJ" localSheetId="7" hidden="1">#REF!</definedName>
    <definedName name="BExVVPFO2J7FMSRPD36909HN4BZJ" localSheetId="6" hidden="1">#REF!</definedName>
    <definedName name="BExVVPFO2J7FMSRPD36909HN4BZJ" localSheetId="3" hidden="1">#REF!</definedName>
    <definedName name="BExVVPFO2J7FMSRPD36909HN4BZJ" localSheetId="1" hidden="1">#REF!</definedName>
    <definedName name="BExVVPFO2J7FMSRPD36909HN4BZJ" hidden="1">#REF!</definedName>
    <definedName name="BExVVQ19AQ3VCARJOC38SF7OYE9Y" localSheetId="16" hidden="1">#REF!</definedName>
    <definedName name="BExVVQ19AQ3VCARJOC38SF7OYE9Y" localSheetId="15" hidden="1">#REF!</definedName>
    <definedName name="BExVVQ19AQ3VCARJOC38SF7OYE9Y" localSheetId="14" hidden="1">#REF!</definedName>
    <definedName name="BExVVQ19AQ3VCARJOC38SF7OYE9Y" localSheetId="13" hidden="1">#REF!</definedName>
    <definedName name="BExVVQ19AQ3VCARJOC38SF7OYE9Y" localSheetId="12" hidden="1">#REF!</definedName>
    <definedName name="BExVVQ19AQ3VCARJOC38SF7OYE9Y" localSheetId="11" hidden="1">#REF!</definedName>
    <definedName name="BExVVQ19AQ3VCARJOC38SF7OYE9Y" localSheetId="10" hidden="1">#REF!</definedName>
    <definedName name="BExVVQ19AQ3VCARJOC38SF7OYE9Y" localSheetId="9" hidden="1">#REF!</definedName>
    <definedName name="BExVVQ19AQ3VCARJOC38SF7OYE9Y" localSheetId="8" hidden="1">#REF!</definedName>
    <definedName name="BExVVQ19AQ3VCARJOC38SF7OYE9Y" localSheetId="7" hidden="1">#REF!</definedName>
    <definedName name="BExVVQ19AQ3VCARJOC38SF7OYE9Y" localSheetId="6" hidden="1">#REF!</definedName>
    <definedName name="BExVVQ19AQ3VCARJOC38SF7OYE9Y" localSheetId="3" hidden="1">#REF!</definedName>
    <definedName name="BExVVQ19AQ3VCARJOC38SF7OYE9Y" localSheetId="1" hidden="1">#REF!</definedName>
    <definedName name="BExVVQ19AQ3VCARJOC38SF7OYE9Y" hidden="1">#REF!</definedName>
    <definedName name="BExVVQ19TAECID45CS4HXT1RD3AQ" localSheetId="16" hidden="1">#REF!</definedName>
    <definedName name="BExVVQ19TAECID45CS4HXT1RD3AQ" localSheetId="15" hidden="1">#REF!</definedName>
    <definedName name="BExVVQ19TAECID45CS4HXT1RD3AQ" localSheetId="14" hidden="1">#REF!</definedName>
    <definedName name="BExVVQ19TAECID45CS4HXT1RD3AQ" localSheetId="13" hidden="1">#REF!</definedName>
    <definedName name="BExVVQ19TAECID45CS4HXT1RD3AQ" localSheetId="12" hidden="1">#REF!</definedName>
    <definedName name="BExVVQ19TAECID45CS4HXT1RD3AQ" localSheetId="11" hidden="1">#REF!</definedName>
    <definedName name="BExVVQ19TAECID45CS4HXT1RD3AQ" localSheetId="10" hidden="1">#REF!</definedName>
    <definedName name="BExVVQ19TAECID45CS4HXT1RD3AQ" localSheetId="9" hidden="1">#REF!</definedName>
    <definedName name="BExVVQ19TAECID45CS4HXT1RD3AQ" localSheetId="8" hidden="1">#REF!</definedName>
    <definedName name="BExVVQ19TAECID45CS4HXT1RD3AQ" localSheetId="7" hidden="1">#REF!</definedName>
    <definedName name="BExVVQ19TAECID45CS4HXT1RD3AQ" localSheetId="6" hidden="1">#REF!</definedName>
    <definedName name="BExVVQ19TAECID45CS4HXT1RD3AQ" localSheetId="3" hidden="1">#REF!</definedName>
    <definedName name="BExVVQ19TAECID45CS4HXT1RD3AQ" localSheetId="1" hidden="1">#REF!</definedName>
    <definedName name="BExVVQ19TAECID45CS4HXT1RD3AQ" hidden="1">#REF!</definedName>
    <definedName name="BExVVYKOYB7OX8Y0B4UIUF79PVDO" localSheetId="16" hidden="1">#REF!</definedName>
    <definedName name="BExVVYKOYB7OX8Y0B4UIUF79PVDO" localSheetId="15" hidden="1">#REF!</definedName>
    <definedName name="BExVVYKOYB7OX8Y0B4UIUF79PVDO" localSheetId="14" hidden="1">#REF!</definedName>
    <definedName name="BExVVYKOYB7OX8Y0B4UIUF79PVDO" localSheetId="13" hidden="1">#REF!</definedName>
    <definedName name="BExVVYKOYB7OX8Y0B4UIUF79PVDO" localSheetId="12" hidden="1">#REF!</definedName>
    <definedName name="BExVVYKOYB7OX8Y0B4UIUF79PVDO" localSheetId="11" hidden="1">#REF!</definedName>
    <definedName name="BExVVYKOYB7OX8Y0B4UIUF79PVDO" localSheetId="10" hidden="1">#REF!</definedName>
    <definedName name="BExVVYKOYB7OX8Y0B4UIUF79PVDO" localSheetId="9" hidden="1">#REF!</definedName>
    <definedName name="BExVVYKOYB7OX8Y0B4UIUF79PVDO" localSheetId="8" hidden="1">#REF!</definedName>
    <definedName name="BExVVYKOYB7OX8Y0B4UIUF79PVDO" localSheetId="7" hidden="1">#REF!</definedName>
    <definedName name="BExVVYKOYB7OX8Y0B4UIUF79PVDO" localSheetId="6" hidden="1">#REF!</definedName>
    <definedName name="BExVVYKOYB7OX8Y0B4UIUF79PVDO" localSheetId="3" hidden="1">#REF!</definedName>
    <definedName name="BExVVYKOYB7OX8Y0B4UIUF79PVDO" localSheetId="1" hidden="1">#REF!</definedName>
    <definedName name="BExVVYKOYB7OX8Y0B4UIUF79PVDO" hidden="1">#REF!</definedName>
    <definedName name="BExVW3YV5XGIVJ97UUPDJGJ2P15B" localSheetId="16" hidden="1">#REF!</definedName>
    <definedName name="BExVW3YV5XGIVJ97UUPDJGJ2P15B" localSheetId="15" hidden="1">#REF!</definedName>
    <definedName name="BExVW3YV5XGIVJ97UUPDJGJ2P15B" localSheetId="14" hidden="1">#REF!</definedName>
    <definedName name="BExVW3YV5XGIVJ97UUPDJGJ2P15B" localSheetId="13" hidden="1">#REF!</definedName>
    <definedName name="BExVW3YV5XGIVJ97UUPDJGJ2P15B" localSheetId="12" hidden="1">#REF!</definedName>
    <definedName name="BExVW3YV5XGIVJ97UUPDJGJ2P15B" localSheetId="11" hidden="1">#REF!</definedName>
    <definedName name="BExVW3YV5XGIVJ97UUPDJGJ2P15B" localSheetId="10" hidden="1">#REF!</definedName>
    <definedName name="BExVW3YV5XGIVJ97UUPDJGJ2P15B" localSheetId="9" hidden="1">#REF!</definedName>
    <definedName name="BExVW3YV5XGIVJ97UUPDJGJ2P15B" localSheetId="8" hidden="1">#REF!</definedName>
    <definedName name="BExVW3YV5XGIVJ97UUPDJGJ2P15B" localSheetId="7" hidden="1">#REF!</definedName>
    <definedName name="BExVW3YV5XGIVJ97UUPDJGJ2P15B" localSheetId="6" hidden="1">#REF!</definedName>
    <definedName name="BExVW3YV5XGIVJ97UUPDJGJ2P15B" localSheetId="3" hidden="1">#REF!</definedName>
    <definedName name="BExVW3YV5XGIVJ97UUPDJGJ2P15B" localSheetId="1" hidden="1">#REF!</definedName>
    <definedName name="BExVW3YV5XGIVJ97UUPDJGJ2P15B" hidden="1">#REF!</definedName>
    <definedName name="BExVW5X571GEYR5SCU1Z2DHKWM79" localSheetId="16" hidden="1">#REF!</definedName>
    <definedName name="BExVW5X571GEYR5SCU1Z2DHKWM79" localSheetId="15" hidden="1">#REF!</definedName>
    <definedName name="BExVW5X571GEYR5SCU1Z2DHKWM79" localSheetId="14" hidden="1">#REF!</definedName>
    <definedName name="BExVW5X571GEYR5SCU1Z2DHKWM79" localSheetId="13" hidden="1">#REF!</definedName>
    <definedName name="BExVW5X571GEYR5SCU1Z2DHKWM79" localSheetId="12" hidden="1">#REF!</definedName>
    <definedName name="BExVW5X571GEYR5SCU1Z2DHKWM79" localSheetId="11" hidden="1">#REF!</definedName>
    <definedName name="BExVW5X571GEYR5SCU1Z2DHKWM79" localSheetId="10" hidden="1">#REF!</definedName>
    <definedName name="BExVW5X571GEYR5SCU1Z2DHKWM79" localSheetId="9" hidden="1">#REF!</definedName>
    <definedName name="BExVW5X571GEYR5SCU1Z2DHKWM79" localSheetId="8" hidden="1">#REF!</definedName>
    <definedName name="BExVW5X571GEYR5SCU1Z2DHKWM79" localSheetId="7" hidden="1">#REF!</definedName>
    <definedName name="BExVW5X571GEYR5SCU1Z2DHKWM79" localSheetId="6" hidden="1">#REF!</definedName>
    <definedName name="BExVW5X571GEYR5SCU1Z2DHKWM79" localSheetId="3" hidden="1">#REF!</definedName>
    <definedName name="BExVW5X571GEYR5SCU1Z2DHKWM79" localSheetId="1" hidden="1">#REF!</definedName>
    <definedName name="BExVW5X571GEYR5SCU1Z2DHKWM79" hidden="1">#REF!</definedName>
    <definedName name="BExVW6YTKA098AF57M4PHNQ54XMH" localSheetId="16" hidden="1">#REF!</definedName>
    <definedName name="BExVW6YTKA098AF57M4PHNQ54XMH" localSheetId="15" hidden="1">#REF!</definedName>
    <definedName name="BExVW6YTKA098AF57M4PHNQ54XMH" localSheetId="14" hidden="1">#REF!</definedName>
    <definedName name="BExVW6YTKA098AF57M4PHNQ54XMH" localSheetId="13" hidden="1">#REF!</definedName>
    <definedName name="BExVW6YTKA098AF57M4PHNQ54XMH" localSheetId="12" hidden="1">#REF!</definedName>
    <definedName name="BExVW6YTKA098AF57M4PHNQ54XMH" localSheetId="11" hidden="1">#REF!</definedName>
    <definedName name="BExVW6YTKA098AF57M4PHNQ54XMH" localSheetId="10" hidden="1">#REF!</definedName>
    <definedName name="BExVW6YTKA098AF57M4PHNQ54XMH" localSheetId="9" hidden="1">#REF!</definedName>
    <definedName name="BExVW6YTKA098AF57M4PHNQ54XMH" localSheetId="8" hidden="1">#REF!</definedName>
    <definedName name="BExVW6YTKA098AF57M4PHNQ54XMH" localSheetId="7" hidden="1">#REF!</definedName>
    <definedName name="BExVW6YTKA098AF57M4PHNQ54XMH" localSheetId="6" hidden="1">#REF!</definedName>
    <definedName name="BExVW6YTKA098AF57M4PHNQ54XMH" localSheetId="3" hidden="1">#REF!</definedName>
    <definedName name="BExVW6YTKA098AF57M4PHNQ54XMH" localSheetId="1" hidden="1">#REF!</definedName>
    <definedName name="BExVW6YTKA098AF57M4PHNQ54XMH" hidden="1">#REF!</definedName>
    <definedName name="BExVWHRDIJBRFANMKJFY05BHP7RS" localSheetId="16" hidden="1">#REF!</definedName>
    <definedName name="BExVWHRDIJBRFANMKJFY05BHP7RS" localSheetId="15" hidden="1">#REF!</definedName>
    <definedName name="BExVWHRDIJBRFANMKJFY05BHP7RS" localSheetId="14" hidden="1">#REF!</definedName>
    <definedName name="BExVWHRDIJBRFANMKJFY05BHP7RS" localSheetId="13" hidden="1">#REF!</definedName>
    <definedName name="BExVWHRDIJBRFANMKJFY05BHP7RS" localSheetId="12" hidden="1">#REF!</definedName>
    <definedName name="BExVWHRDIJBRFANMKJFY05BHP7RS" localSheetId="11" hidden="1">#REF!</definedName>
    <definedName name="BExVWHRDIJBRFANMKJFY05BHP7RS" localSheetId="10" hidden="1">#REF!</definedName>
    <definedName name="BExVWHRDIJBRFANMKJFY05BHP7RS" localSheetId="9" hidden="1">#REF!</definedName>
    <definedName name="BExVWHRDIJBRFANMKJFY05BHP7RS" localSheetId="8" hidden="1">#REF!</definedName>
    <definedName name="BExVWHRDIJBRFANMKJFY05BHP7RS" localSheetId="7" hidden="1">#REF!</definedName>
    <definedName name="BExVWHRDIJBRFANMKJFY05BHP7RS" localSheetId="6" hidden="1">#REF!</definedName>
    <definedName name="BExVWHRDIJBRFANMKJFY05BHP7RS" localSheetId="3" hidden="1">#REF!</definedName>
    <definedName name="BExVWHRDIJBRFANMKJFY05BHP7RS" localSheetId="1" hidden="1">#REF!</definedName>
    <definedName name="BExVWHRDIJBRFANMKJFY05BHP7RS" hidden="1">#REF!</definedName>
    <definedName name="BExVWINKCH0V0NUWH363SMXAZE62" localSheetId="16" hidden="1">#REF!</definedName>
    <definedName name="BExVWINKCH0V0NUWH363SMXAZE62" localSheetId="15" hidden="1">#REF!</definedName>
    <definedName name="BExVWINKCH0V0NUWH363SMXAZE62" localSheetId="14" hidden="1">#REF!</definedName>
    <definedName name="BExVWINKCH0V0NUWH363SMXAZE62" localSheetId="13" hidden="1">#REF!</definedName>
    <definedName name="BExVWINKCH0V0NUWH363SMXAZE62" localSheetId="12" hidden="1">#REF!</definedName>
    <definedName name="BExVWINKCH0V0NUWH363SMXAZE62" localSheetId="11" hidden="1">#REF!</definedName>
    <definedName name="BExVWINKCH0V0NUWH363SMXAZE62" localSheetId="10" hidden="1">#REF!</definedName>
    <definedName name="BExVWINKCH0V0NUWH363SMXAZE62" localSheetId="9" hidden="1">#REF!</definedName>
    <definedName name="BExVWINKCH0V0NUWH363SMXAZE62" localSheetId="8" hidden="1">#REF!</definedName>
    <definedName name="BExVWINKCH0V0NUWH363SMXAZE62" localSheetId="7" hidden="1">#REF!</definedName>
    <definedName name="BExVWINKCH0V0NUWH363SMXAZE62" localSheetId="6" hidden="1">#REF!</definedName>
    <definedName name="BExVWINKCH0V0NUWH363SMXAZE62" localSheetId="3" hidden="1">#REF!</definedName>
    <definedName name="BExVWINKCH0V0NUWH363SMXAZE62" localSheetId="1" hidden="1">#REF!</definedName>
    <definedName name="BExVWINKCH0V0NUWH363SMXAZE62" hidden="1">#REF!</definedName>
    <definedName name="BExVWYU8EK669NP172GEIGCTVPPA" localSheetId="16" hidden="1">#REF!</definedName>
    <definedName name="BExVWYU8EK669NP172GEIGCTVPPA" localSheetId="15" hidden="1">#REF!</definedName>
    <definedName name="BExVWYU8EK669NP172GEIGCTVPPA" localSheetId="14" hidden="1">#REF!</definedName>
    <definedName name="BExVWYU8EK669NP172GEIGCTVPPA" localSheetId="13" hidden="1">#REF!</definedName>
    <definedName name="BExVWYU8EK669NP172GEIGCTVPPA" localSheetId="12" hidden="1">#REF!</definedName>
    <definedName name="BExVWYU8EK669NP172GEIGCTVPPA" localSheetId="11" hidden="1">#REF!</definedName>
    <definedName name="BExVWYU8EK669NP172GEIGCTVPPA" localSheetId="10" hidden="1">#REF!</definedName>
    <definedName name="BExVWYU8EK669NP172GEIGCTVPPA" localSheetId="9" hidden="1">#REF!</definedName>
    <definedName name="BExVWYU8EK669NP172GEIGCTVPPA" localSheetId="8" hidden="1">#REF!</definedName>
    <definedName name="BExVWYU8EK669NP172GEIGCTVPPA" localSheetId="7" hidden="1">#REF!</definedName>
    <definedName name="BExVWYU8EK669NP172GEIGCTVPPA" localSheetId="6" hidden="1">#REF!</definedName>
    <definedName name="BExVWYU8EK669NP172GEIGCTVPPA" localSheetId="3" hidden="1">#REF!</definedName>
    <definedName name="BExVWYU8EK669NP172GEIGCTVPPA" localSheetId="1" hidden="1">#REF!</definedName>
    <definedName name="BExVWYU8EK669NP172GEIGCTVPPA" hidden="1">#REF!</definedName>
    <definedName name="BExVX3XN2DRJKL8EDBIG58RYQ36R" localSheetId="16" hidden="1">#REF!</definedName>
    <definedName name="BExVX3XN2DRJKL8EDBIG58RYQ36R" localSheetId="15" hidden="1">#REF!</definedName>
    <definedName name="BExVX3XN2DRJKL8EDBIG58RYQ36R" localSheetId="14" hidden="1">#REF!</definedName>
    <definedName name="BExVX3XN2DRJKL8EDBIG58RYQ36R" localSheetId="13" hidden="1">#REF!</definedName>
    <definedName name="BExVX3XN2DRJKL8EDBIG58RYQ36R" localSheetId="12" hidden="1">#REF!</definedName>
    <definedName name="BExVX3XN2DRJKL8EDBIG58RYQ36R" localSheetId="11" hidden="1">#REF!</definedName>
    <definedName name="BExVX3XN2DRJKL8EDBIG58RYQ36R" localSheetId="10" hidden="1">#REF!</definedName>
    <definedName name="BExVX3XN2DRJKL8EDBIG58RYQ36R" localSheetId="9" hidden="1">#REF!</definedName>
    <definedName name="BExVX3XN2DRJKL8EDBIG58RYQ36R" localSheetId="8" hidden="1">#REF!</definedName>
    <definedName name="BExVX3XN2DRJKL8EDBIG58RYQ36R" localSheetId="7" hidden="1">#REF!</definedName>
    <definedName name="BExVX3XN2DRJKL8EDBIG58RYQ36R" localSheetId="6" hidden="1">#REF!</definedName>
    <definedName name="BExVX3XN2DRJKL8EDBIG58RYQ36R" localSheetId="3" hidden="1">#REF!</definedName>
    <definedName name="BExVX3XN2DRJKL8EDBIG58RYQ36R" localSheetId="1" hidden="1">#REF!</definedName>
    <definedName name="BExVX3XN2DRJKL8EDBIG58RYQ36R" hidden="1">#REF!</definedName>
    <definedName name="BExVXBA38Z5WNQUH39HHZ2SAMC1T" localSheetId="16" hidden="1">#REF!</definedName>
    <definedName name="BExVXBA38Z5WNQUH39HHZ2SAMC1T" localSheetId="15" hidden="1">#REF!</definedName>
    <definedName name="BExVXBA38Z5WNQUH39HHZ2SAMC1T" localSheetId="14" hidden="1">#REF!</definedName>
    <definedName name="BExVXBA38Z5WNQUH39HHZ2SAMC1T" localSheetId="13" hidden="1">#REF!</definedName>
    <definedName name="BExVXBA38Z5WNQUH39HHZ2SAMC1T" localSheetId="12" hidden="1">#REF!</definedName>
    <definedName name="BExVXBA38Z5WNQUH39HHZ2SAMC1T" localSheetId="11" hidden="1">#REF!</definedName>
    <definedName name="BExVXBA38Z5WNQUH39HHZ2SAMC1T" localSheetId="10" hidden="1">#REF!</definedName>
    <definedName name="BExVXBA38Z5WNQUH39HHZ2SAMC1T" localSheetId="9" hidden="1">#REF!</definedName>
    <definedName name="BExVXBA38Z5WNQUH39HHZ2SAMC1T" localSheetId="8" hidden="1">#REF!</definedName>
    <definedName name="BExVXBA38Z5WNQUH39HHZ2SAMC1T" localSheetId="7" hidden="1">#REF!</definedName>
    <definedName name="BExVXBA38Z5WNQUH39HHZ2SAMC1T" localSheetId="6" hidden="1">#REF!</definedName>
    <definedName name="BExVXBA38Z5WNQUH39HHZ2SAMC1T" localSheetId="3" hidden="1">#REF!</definedName>
    <definedName name="BExVXBA38Z5WNQUH39HHZ2SAMC1T" localSheetId="1" hidden="1">#REF!</definedName>
    <definedName name="BExVXBA38Z5WNQUH39HHZ2SAMC1T" hidden="1">#REF!</definedName>
    <definedName name="BExVXDZ63PUART77BBR5SI63TPC6" localSheetId="16" hidden="1">#REF!</definedName>
    <definedName name="BExVXDZ63PUART77BBR5SI63TPC6" localSheetId="15" hidden="1">#REF!</definedName>
    <definedName name="BExVXDZ63PUART77BBR5SI63TPC6" localSheetId="14" hidden="1">#REF!</definedName>
    <definedName name="BExVXDZ63PUART77BBR5SI63TPC6" localSheetId="13" hidden="1">#REF!</definedName>
    <definedName name="BExVXDZ63PUART77BBR5SI63TPC6" localSheetId="12" hidden="1">#REF!</definedName>
    <definedName name="BExVXDZ63PUART77BBR5SI63TPC6" localSheetId="11" hidden="1">#REF!</definedName>
    <definedName name="BExVXDZ63PUART77BBR5SI63TPC6" localSheetId="10" hidden="1">#REF!</definedName>
    <definedName name="BExVXDZ63PUART77BBR5SI63TPC6" localSheetId="9" hidden="1">#REF!</definedName>
    <definedName name="BExVXDZ63PUART77BBR5SI63TPC6" localSheetId="8" hidden="1">#REF!</definedName>
    <definedName name="BExVXDZ63PUART77BBR5SI63TPC6" localSheetId="7" hidden="1">#REF!</definedName>
    <definedName name="BExVXDZ63PUART77BBR5SI63TPC6" localSheetId="6" hidden="1">#REF!</definedName>
    <definedName name="BExVXDZ63PUART77BBR5SI63TPC6" localSheetId="3" hidden="1">#REF!</definedName>
    <definedName name="BExVXDZ63PUART77BBR5SI63TPC6" localSheetId="1" hidden="1">#REF!</definedName>
    <definedName name="BExVXDZ63PUART77BBR5SI63TPC6" hidden="1">#REF!</definedName>
    <definedName name="BExVXHKI6LFYMGWISMPACMO247HL" localSheetId="16" hidden="1">#REF!</definedName>
    <definedName name="BExVXHKI6LFYMGWISMPACMO247HL" localSheetId="15" hidden="1">#REF!</definedName>
    <definedName name="BExVXHKI6LFYMGWISMPACMO247HL" localSheetId="14" hidden="1">#REF!</definedName>
    <definedName name="BExVXHKI6LFYMGWISMPACMO247HL" localSheetId="13" hidden="1">#REF!</definedName>
    <definedName name="BExVXHKI6LFYMGWISMPACMO247HL" localSheetId="12" hidden="1">#REF!</definedName>
    <definedName name="BExVXHKI6LFYMGWISMPACMO247HL" localSheetId="11" hidden="1">#REF!</definedName>
    <definedName name="BExVXHKI6LFYMGWISMPACMO247HL" localSheetId="10" hidden="1">#REF!</definedName>
    <definedName name="BExVXHKI6LFYMGWISMPACMO247HL" localSheetId="9" hidden="1">#REF!</definedName>
    <definedName name="BExVXHKI6LFYMGWISMPACMO247HL" localSheetId="8" hidden="1">#REF!</definedName>
    <definedName name="BExVXHKI6LFYMGWISMPACMO247HL" localSheetId="7" hidden="1">#REF!</definedName>
    <definedName name="BExVXHKI6LFYMGWISMPACMO247HL" localSheetId="6" hidden="1">#REF!</definedName>
    <definedName name="BExVXHKI6LFYMGWISMPACMO247HL" localSheetId="3" hidden="1">#REF!</definedName>
    <definedName name="BExVXHKI6LFYMGWISMPACMO247HL" localSheetId="1" hidden="1">#REF!</definedName>
    <definedName name="BExVXHKI6LFYMGWISMPACMO247HL" hidden="1">#REF!</definedName>
    <definedName name="BExVXK9SK580O7MYHVNJ3V911ALP" localSheetId="16" hidden="1">#REF!</definedName>
    <definedName name="BExVXK9SK580O7MYHVNJ3V911ALP" localSheetId="15" hidden="1">#REF!</definedName>
    <definedName name="BExVXK9SK580O7MYHVNJ3V911ALP" localSheetId="14" hidden="1">#REF!</definedName>
    <definedName name="BExVXK9SK580O7MYHVNJ3V911ALP" localSheetId="13" hidden="1">#REF!</definedName>
    <definedName name="BExVXK9SK580O7MYHVNJ3V911ALP" localSheetId="12" hidden="1">#REF!</definedName>
    <definedName name="BExVXK9SK580O7MYHVNJ3V911ALP" localSheetId="11" hidden="1">#REF!</definedName>
    <definedName name="BExVXK9SK580O7MYHVNJ3V911ALP" localSheetId="10" hidden="1">#REF!</definedName>
    <definedName name="BExVXK9SK580O7MYHVNJ3V911ALP" localSheetId="9" hidden="1">#REF!</definedName>
    <definedName name="BExVXK9SK580O7MYHVNJ3V911ALP" localSheetId="8" hidden="1">#REF!</definedName>
    <definedName name="BExVXK9SK580O7MYHVNJ3V911ALP" localSheetId="7" hidden="1">#REF!</definedName>
    <definedName name="BExVXK9SK580O7MYHVNJ3V911ALP" localSheetId="6" hidden="1">#REF!</definedName>
    <definedName name="BExVXK9SK580O7MYHVNJ3V911ALP" localSheetId="3" hidden="1">#REF!</definedName>
    <definedName name="BExVXK9SK580O7MYHVNJ3V911ALP" localSheetId="1" hidden="1">#REF!</definedName>
    <definedName name="BExVXK9SK580O7MYHVNJ3V911ALP" hidden="1">#REF!</definedName>
    <definedName name="BExVXLX2BZ5EF2X6R41BTKRJR1NM" localSheetId="16" hidden="1">#REF!</definedName>
    <definedName name="BExVXLX2BZ5EF2X6R41BTKRJR1NM" localSheetId="15" hidden="1">#REF!</definedName>
    <definedName name="BExVXLX2BZ5EF2X6R41BTKRJR1NM" localSheetId="14" hidden="1">#REF!</definedName>
    <definedName name="BExVXLX2BZ5EF2X6R41BTKRJR1NM" localSheetId="13" hidden="1">#REF!</definedName>
    <definedName name="BExVXLX2BZ5EF2X6R41BTKRJR1NM" localSheetId="12" hidden="1">#REF!</definedName>
    <definedName name="BExVXLX2BZ5EF2X6R41BTKRJR1NM" localSheetId="11" hidden="1">#REF!</definedName>
    <definedName name="BExVXLX2BZ5EF2X6R41BTKRJR1NM" localSheetId="10" hidden="1">#REF!</definedName>
    <definedName name="BExVXLX2BZ5EF2X6R41BTKRJR1NM" localSheetId="9" hidden="1">#REF!</definedName>
    <definedName name="BExVXLX2BZ5EF2X6R41BTKRJR1NM" localSheetId="8" hidden="1">#REF!</definedName>
    <definedName name="BExVXLX2BZ5EF2X6R41BTKRJR1NM" localSheetId="7" hidden="1">#REF!</definedName>
    <definedName name="BExVXLX2BZ5EF2X6R41BTKRJR1NM" localSheetId="6" hidden="1">#REF!</definedName>
    <definedName name="BExVXLX2BZ5EF2X6R41BTKRJR1NM" localSheetId="3" hidden="1">#REF!</definedName>
    <definedName name="BExVXLX2BZ5EF2X6R41BTKRJR1NM" localSheetId="1" hidden="1">#REF!</definedName>
    <definedName name="BExVXLX2BZ5EF2X6R41BTKRJR1NM" hidden="1">#REF!</definedName>
    <definedName name="BExVXYT01U5IPYA7E44FWS6KCEFC" localSheetId="16" hidden="1">#REF!</definedName>
    <definedName name="BExVXYT01U5IPYA7E44FWS6KCEFC" localSheetId="15" hidden="1">#REF!</definedName>
    <definedName name="BExVXYT01U5IPYA7E44FWS6KCEFC" localSheetId="14" hidden="1">#REF!</definedName>
    <definedName name="BExVXYT01U5IPYA7E44FWS6KCEFC" localSheetId="13" hidden="1">#REF!</definedName>
    <definedName name="BExVXYT01U5IPYA7E44FWS6KCEFC" localSheetId="12" hidden="1">#REF!</definedName>
    <definedName name="BExVXYT01U5IPYA7E44FWS6KCEFC" localSheetId="11" hidden="1">#REF!</definedName>
    <definedName name="BExVXYT01U5IPYA7E44FWS6KCEFC" localSheetId="10" hidden="1">#REF!</definedName>
    <definedName name="BExVXYT01U5IPYA7E44FWS6KCEFC" localSheetId="9" hidden="1">#REF!</definedName>
    <definedName name="BExVXYT01U5IPYA7E44FWS6KCEFC" localSheetId="8" hidden="1">#REF!</definedName>
    <definedName name="BExVXYT01U5IPYA7E44FWS6KCEFC" localSheetId="7" hidden="1">#REF!</definedName>
    <definedName name="BExVXYT01U5IPYA7E44FWS6KCEFC" localSheetId="6" hidden="1">#REF!</definedName>
    <definedName name="BExVXYT01U5IPYA7E44FWS6KCEFC" localSheetId="3" hidden="1">#REF!</definedName>
    <definedName name="BExVXYT01U5IPYA7E44FWS6KCEFC" localSheetId="1" hidden="1">#REF!</definedName>
    <definedName name="BExVXYT01U5IPYA7E44FWS6KCEFC" hidden="1">#REF!</definedName>
    <definedName name="BExVY11V7U1SAY4QKYE0PBSPD7LW" localSheetId="16" hidden="1">#REF!</definedName>
    <definedName name="BExVY11V7U1SAY4QKYE0PBSPD7LW" localSheetId="15" hidden="1">#REF!</definedName>
    <definedName name="BExVY11V7U1SAY4QKYE0PBSPD7LW" localSheetId="14" hidden="1">#REF!</definedName>
    <definedName name="BExVY11V7U1SAY4QKYE0PBSPD7LW" localSheetId="13" hidden="1">#REF!</definedName>
    <definedName name="BExVY11V7U1SAY4QKYE0PBSPD7LW" localSheetId="12" hidden="1">#REF!</definedName>
    <definedName name="BExVY11V7U1SAY4QKYE0PBSPD7LW" localSheetId="11" hidden="1">#REF!</definedName>
    <definedName name="BExVY11V7U1SAY4QKYE0PBSPD7LW" localSheetId="10" hidden="1">#REF!</definedName>
    <definedName name="BExVY11V7U1SAY4QKYE0PBSPD7LW" localSheetId="9" hidden="1">#REF!</definedName>
    <definedName name="BExVY11V7U1SAY4QKYE0PBSPD7LW" localSheetId="8" hidden="1">#REF!</definedName>
    <definedName name="BExVY11V7U1SAY4QKYE0PBSPD7LW" localSheetId="7" hidden="1">#REF!</definedName>
    <definedName name="BExVY11V7U1SAY4QKYE0PBSPD7LW" localSheetId="6" hidden="1">#REF!</definedName>
    <definedName name="BExVY11V7U1SAY4QKYE0PBSPD7LW" localSheetId="3" hidden="1">#REF!</definedName>
    <definedName name="BExVY11V7U1SAY4QKYE0PBSPD7LW" localSheetId="1" hidden="1">#REF!</definedName>
    <definedName name="BExVY11V7U1SAY4QKYE0PBSPD7LW" hidden="1">#REF!</definedName>
    <definedName name="BExVY1SV37DL5YU59HS4IG3VBCP4" localSheetId="16" hidden="1">#REF!</definedName>
    <definedName name="BExVY1SV37DL5YU59HS4IG3VBCP4" localSheetId="15" hidden="1">#REF!</definedName>
    <definedName name="BExVY1SV37DL5YU59HS4IG3VBCP4" localSheetId="14" hidden="1">#REF!</definedName>
    <definedName name="BExVY1SV37DL5YU59HS4IG3VBCP4" localSheetId="13" hidden="1">#REF!</definedName>
    <definedName name="BExVY1SV37DL5YU59HS4IG3VBCP4" localSheetId="12" hidden="1">#REF!</definedName>
    <definedName name="BExVY1SV37DL5YU59HS4IG3VBCP4" localSheetId="11" hidden="1">#REF!</definedName>
    <definedName name="BExVY1SV37DL5YU59HS4IG3VBCP4" localSheetId="10" hidden="1">#REF!</definedName>
    <definedName name="BExVY1SV37DL5YU59HS4IG3VBCP4" localSheetId="9" hidden="1">#REF!</definedName>
    <definedName name="BExVY1SV37DL5YU59HS4IG3VBCP4" localSheetId="8" hidden="1">#REF!</definedName>
    <definedName name="BExVY1SV37DL5YU59HS4IG3VBCP4" localSheetId="7" hidden="1">#REF!</definedName>
    <definedName name="BExVY1SV37DL5YU59HS4IG3VBCP4" localSheetId="6" hidden="1">#REF!</definedName>
    <definedName name="BExVY1SV37DL5YU59HS4IG3VBCP4" localSheetId="3" hidden="1">#REF!</definedName>
    <definedName name="BExVY1SV37DL5YU59HS4IG3VBCP4" localSheetId="1" hidden="1">#REF!</definedName>
    <definedName name="BExVY1SV37DL5YU59HS4IG3VBCP4" hidden="1">#REF!</definedName>
    <definedName name="BExVY3WFGJKSQA08UF9NCMST928Y" localSheetId="16" hidden="1">#REF!</definedName>
    <definedName name="BExVY3WFGJKSQA08UF9NCMST928Y" localSheetId="15" hidden="1">#REF!</definedName>
    <definedName name="BExVY3WFGJKSQA08UF9NCMST928Y" localSheetId="14" hidden="1">#REF!</definedName>
    <definedName name="BExVY3WFGJKSQA08UF9NCMST928Y" localSheetId="13" hidden="1">#REF!</definedName>
    <definedName name="BExVY3WFGJKSQA08UF9NCMST928Y" localSheetId="12" hidden="1">#REF!</definedName>
    <definedName name="BExVY3WFGJKSQA08UF9NCMST928Y" localSheetId="11" hidden="1">#REF!</definedName>
    <definedName name="BExVY3WFGJKSQA08UF9NCMST928Y" localSheetId="10" hidden="1">#REF!</definedName>
    <definedName name="BExVY3WFGJKSQA08UF9NCMST928Y" localSheetId="9" hidden="1">#REF!</definedName>
    <definedName name="BExVY3WFGJKSQA08UF9NCMST928Y" localSheetId="8" hidden="1">#REF!</definedName>
    <definedName name="BExVY3WFGJKSQA08UF9NCMST928Y" localSheetId="7" hidden="1">#REF!</definedName>
    <definedName name="BExVY3WFGJKSQA08UF9NCMST928Y" localSheetId="6" hidden="1">#REF!</definedName>
    <definedName name="BExVY3WFGJKSQA08UF9NCMST928Y" localSheetId="3" hidden="1">#REF!</definedName>
    <definedName name="BExVY3WFGJKSQA08UF9NCMST928Y" localSheetId="1" hidden="1">#REF!</definedName>
    <definedName name="BExVY3WFGJKSQA08UF9NCMST928Y" hidden="1">#REF!</definedName>
    <definedName name="BExVY954UOEVQEIC5OFO4NEWVKAQ" localSheetId="16" hidden="1">#REF!</definedName>
    <definedName name="BExVY954UOEVQEIC5OFO4NEWVKAQ" localSheetId="15" hidden="1">#REF!</definedName>
    <definedName name="BExVY954UOEVQEIC5OFO4NEWVKAQ" localSheetId="14" hidden="1">#REF!</definedName>
    <definedName name="BExVY954UOEVQEIC5OFO4NEWVKAQ" localSheetId="13" hidden="1">#REF!</definedName>
    <definedName name="BExVY954UOEVQEIC5OFO4NEWVKAQ" localSheetId="12" hidden="1">#REF!</definedName>
    <definedName name="BExVY954UOEVQEIC5OFO4NEWVKAQ" localSheetId="11" hidden="1">#REF!</definedName>
    <definedName name="BExVY954UOEVQEIC5OFO4NEWVKAQ" localSheetId="10" hidden="1">#REF!</definedName>
    <definedName name="BExVY954UOEVQEIC5OFO4NEWVKAQ" localSheetId="9" hidden="1">#REF!</definedName>
    <definedName name="BExVY954UOEVQEIC5OFO4NEWVKAQ" localSheetId="8" hidden="1">#REF!</definedName>
    <definedName name="BExVY954UOEVQEIC5OFO4NEWVKAQ" localSheetId="7" hidden="1">#REF!</definedName>
    <definedName name="BExVY954UOEVQEIC5OFO4NEWVKAQ" localSheetId="6" hidden="1">#REF!</definedName>
    <definedName name="BExVY954UOEVQEIC5OFO4NEWVKAQ" localSheetId="3" hidden="1">#REF!</definedName>
    <definedName name="BExVY954UOEVQEIC5OFO4NEWVKAQ" localSheetId="1" hidden="1">#REF!</definedName>
    <definedName name="BExVY954UOEVQEIC5OFO4NEWVKAQ" hidden="1">#REF!</definedName>
    <definedName name="BExVYHDYIV5397LC02V4FEP8VD6W" localSheetId="16" hidden="1">#REF!</definedName>
    <definedName name="BExVYHDYIV5397LC02V4FEP8VD6W" localSheetId="15" hidden="1">#REF!</definedName>
    <definedName name="BExVYHDYIV5397LC02V4FEP8VD6W" localSheetId="14" hidden="1">#REF!</definedName>
    <definedName name="BExVYHDYIV5397LC02V4FEP8VD6W" localSheetId="13" hidden="1">#REF!</definedName>
    <definedName name="BExVYHDYIV5397LC02V4FEP8VD6W" localSheetId="12" hidden="1">#REF!</definedName>
    <definedName name="BExVYHDYIV5397LC02V4FEP8VD6W" localSheetId="11" hidden="1">#REF!</definedName>
    <definedName name="BExVYHDYIV5397LC02V4FEP8VD6W" localSheetId="10" hidden="1">#REF!</definedName>
    <definedName name="BExVYHDYIV5397LC02V4FEP8VD6W" localSheetId="9" hidden="1">#REF!</definedName>
    <definedName name="BExVYHDYIV5397LC02V4FEP8VD6W" localSheetId="8" hidden="1">#REF!</definedName>
    <definedName name="BExVYHDYIV5397LC02V4FEP8VD6W" localSheetId="7" hidden="1">#REF!</definedName>
    <definedName name="BExVYHDYIV5397LC02V4FEP8VD6W" localSheetId="6" hidden="1">#REF!</definedName>
    <definedName name="BExVYHDYIV5397LC02V4FEP8VD6W" localSheetId="3" hidden="1">#REF!</definedName>
    <definedName name="BExVYHDYIV5397LC02V4FEP8VD6W" localSheetId="1" hidden="1">#REF!</definedName>
    <definedName name="BExVYHDYIV5397LC02V4FEP8VD6W" hidden="1">#REF!</definedName>
    <definedName name="BExVYO4NFDGC4ZOGHANQWX5CH4BT" localSheetId="16" hidden="1">#REF!</definedName>
    <definedName name="BExVYO4NFDGC4ZOGHANQWX5CH4BT" localSheetId="15" hidden="1">#REF!</definedName>
    <definedName name="BExVYO4NFDGC4ZOGHANQWX5CH4BT" localSheetId="14" hidden="1">#REF!</definedName>
    <definedName name="BExVYO4NFDGC4ZOGHANQWX5CH4BT" localSheetId="13" hidden="1">#REF!</definedName>
    <definedName name="BExVYO4NFDGC4ZOGHANQWX5CH4BT" localSheetId="12" hidden="1">#REF!</definedName>
    <definedName name="BExVYO4NFDGC4ZOGHANQWX5CH4BT" localSheetId="11" hidden="1">#REF!</definedName>
    <definedName name="BExVYO4NFDGC4ZOGHANQWX5CH4BT" localSheetId="10" hidden="1">#REF!</definedName>
    <definedName name="BExVYO4NFDGC4ZOGHANQWX5CH4BT" localSheetId="9" hidden="1">#REF!</definedName>
    <definedName name="BExVYO4NFDGC4ZOGHANQWX5CH4BT" localSheetId="8" hidden="1">#REF!</definedName>
    <definedName name="BExVYO4NFDGC4ZOGHANQWX5CH4BT" localSheetId="7" hidden="1">#REF!</definedName>
    <definedName name="BExVYO4NFDGC4ZOGHANQWX5CH4BT" localSheetId="6" hidden="1">#REF!</definedName>
    <definedName name="BExVYO4NFDGC4ZOGHANQWX5CH4BT" localSheetId="3" hidden="1">#REF!</definedName>
    <definedName name="BExVYO4NFDGC4ZOGHANQWX5CH4BT" localSheetId="1" hidden="1">#REF!</definedName>
    <definedName name="BExVYO4NFDGC4ZOGHANQWX5CH4BT" hidden="1">#REF!</definedName>
    <definedName name="BExVYOVIZDA18YIQ0A30Q052PCAK" localSheetId="16" hidden="1">#REF!</definedName>
    <definedName name="BExVYOVIZDA18YIQ0A30Q052PCAK" localSheetId="15" hidden="1">#REF!</definedName>
    <definedName name="BExVYOVIZDA18YIQ0A30Q052PCAK" localSheetId="14" hidden="1">#REF!</definedName>
    <definedName name="BExVYOVIZDA18YIQ0A30Q052PCAK" localSheetId="13" hidden="1">#REF!</definedName>
    <definedName name="BExVYOVIZDA18YIQ0A30Q052PCAK" localSheetId="12" hidden="1">#REF!</definedName>
    <definedName name="BExVYOVIZDA18YIQ0A30Q052PCAK" localSheetId="11" hidden="1">#REF!</definedName>
    <definedName name="BExVYOVIZDA18YIQ0A30Q052PCAK" localSheetId="10" hidden="1">#REF!</definedName>
    <definedName name="BExVYOVIZDA18YIQ0A30Q052PCAK" localSheetId="9" hidden="1">#REF!</definedName>
    <definedName name="BExVYOVIZDA18YIQ0A30Q052PCAK" localSheetId="8" hidden="1">#REF!</definedName>
    <definedName name="BExVYOVIZDA18YIQ0A30Q052PCAK" localSheetId="7" hidden="1">#REF!</definedName>
    <definedName name="BExVYOVIZDA18YIQ0A30Q052PCAK" localSheetId="6" hidden="1">#REF!</definedName>
    <definedName name="BExVYOVIZDA18YIQ0A30Q052PCAK" localSheetId="3" hidden="1">#REF!</definedName>
    <definedName name="BExVYOVIZDA18YIQ0A30Q052PCAK" localSheetId="1" hidden="1">#REF!</definedName>
    <definedName name="BExVYOVIZDA18YIQ0A30Q052PCAK" hidden="1">#REF!</definedName>
    <definedName name="BExVYPS2R6B75R1EFIUJ6G5TE4Q4" localSheetId="16" hidden="1">#REF!</definedName>
    <definedName name="BExVYPS2R6B75R1EFIUJ6G5TE4Q4" localSheetId="15" hidden="1">#REF!</definedName>
    <definedName name="BExVYPS2R6B75R1EFIUJ6G5TE4Q4" localSheetId="14" hidden="1">#REF!</definedName>
    <definedName name="BExVYPS2R6B75R1EFIUJ6G5TE4Q4" localSheetId="13" hidden="1">#REF!</definedName>
    <definedName name="BExVYPS2R6B75R1EFIUJ6G5TE4Q4" localSheetId="12" hidden="1">#REF!</definedName>
    <definedName name="BExVYPS2R6B75R1EFIUJ6G5TE4Q4" localSheetId="11" hidden="1">#REF!</definedName>
    <definedName name="BExVYPS2R6B75R1EFIUJ6G5TE4Q4" localSheetId="10" hidden="1">#REF!</definedName>
    <definedName name="BExVYPS2R6B75R1EFIUJ6G5TE4Q4" localSheetId="9" hidden="1">#REF!</definedName>
    <definedName name="BExVYPS2R6B75R1EFIUJ6G5TE4Q4" localSheetId="8" hidden="1">#REF!</definedName>
    <definedName name="BExVYPS2R6B75R1EFIUJ6G5TE4Q4" localSheetId="7" hidden="1">#REF!</definedName>
    <definedName name="BExVYPS2R6B75R1EFIUJ6G5TE4Q4" localSheetId="6" hidden="1">#REF!</definedName>
    <definedName name="BExVYPS2R6B75R1EFIUJ6G5TE4Q4" localSheetId="3" hidden="1">#REF!</definedName>
    <definedName name="BExVYPS2R6B75R1EFIUJ6G5TE4Q4" localSheetId="1" hidden="1">#REF!</definedName>
    <definedName name="BExVYPS2R6B75R1EFIUJ6G5TE4Q4" hidden="1">#REF!</definedName>
    <definedName name="BExVYQIXPEM6J4JVP78BRHIC05PV" localSheetId="16" hidden="1">#REF!</definedName>
    <definedName name="BExVYQIXPEM6J4JVP78BRHIC05PV" localSheetId="15" hidden="1">#REF!</definedName>
    <definedName name="BExVYQIXPEM6J4JVP78BRHIC05PV" localSheetId="14" hidden="1">#REF!</definedName>
    <definedName name="BExVYQIXPEM6J4JVP78BRHIC05PV" localSheetId="13" hidden="1">#REF!</definedName>
    <definedName name="BExVYQIXPEM6J4JVP78BRHIC05PV" localSheetId="12" hidden="1">#REF!</definedName>
    <definedName name="BExVYQIXPEM6J4JVP78BRHIC05PV" localSheetId="11" hidden="1">#REF!</definedName>
    <definedName name="BExVYQIXPEM6J4JVP78BRHIC05PV" localSheetId="10" hidden="1">#REF!</definedName>
    <definedName name="BExVYQIXPEM6J4JVP78BRHIC05PV" localSheetId="9" hidden="1">#REF!</definedName>
    <definedName name="BExVYQIXPEM6J4JVP78BRHIC05PV" localSheetId="8" hidden="1">#REF!</definedName>
    <definedName name="BExVYQIXPEM6J4JVP78BRHIC05PV" localSheetId="7" hidden="1">#REF!</definedName>
    <definedName name="BExVYQIXPEM6J4JVP78BRHIC05PV" localSheetId="6" hidden="1">#REF!</definedName>
    <definedName name="BExVYQIXPEM6J4JVP78BRHIC05PV" localSheetId="3" hidden="1">#REF!</definedName>
    <definedName name="BExVYQIXPEM6J4JVP78BRHIC05PV" localSheetId="1" hidden="1">#REF!</definedName>
    <definedName name="BExVYQIXPEM6J4JVP78BRHIC05PV" hidden="1">#REF!</definedName>
    <definedName name="BExVYVGWN7SONLVDH9WJ2F1JS264" localSheetId="16" hidden="1">#REF!</definedName>
    <definedName name="BExVYVGWN7SONLVDH9WJ2F1JS264" localSheetId="15" hidden="1">#REF!</definedName>
    <definedName name="BExVYVGWN7SONLVDH9WJ2F1JS264" localSheetId="14" hidden="1">#REF!</definedName>
    <definedName name="BExVYVGWN7SONLVDH9WJ2F1JS264" localSheetId="13" hidden="1">#REF!</definedName>
    <definedName name="BExVYVGWN7SONLVDH9WJ2F1JS264" localSheetId="12" hidden="1">#REF!</definedName>
    <definedName name="BExVYVGWN7SONLVDH9WJ2F1JS264" localSheetId="11" hidden="1">#REF!</definedName>
    <definedName name="BExVYVGWN7SONLVDH9WJ2F1JS264" localSheetId="10" hidden="1">#REF!</definedName>
    <definedName name="BExVYVGWN7SONLVDH9WJ2F1JS264" localSheetId="9" hidden="1">#REF!</definedName>
    <definedName name="BExVYVGWN7SONLVDH9WJ2F1JS264" localSheetId="8" hidden="1">#REF!</definedName>
    <definedName name="BExVYVGWN7SONLVDH9WJ2F1JS264" localSheetId="7" hidden="1">#REF!</definedName>
    <definedName name="BExVYVGWN7SONLVDH9WJ2F1JS264" localSheetId="6" hidden="1">#REF!</definedName>
    <definedName name="BExVYVGWN7SONLVDH9WJ2F1JS264" localSheetId="3" hidden="1">#REF!</definedName>
    <definedName name="BExVYVGWN7SONLVDH9WJ2F1JS264" localSheetId="1" hidden="1">#REF!</definedName>
    <definedName name="BExVYVGWN7SONLVDH9WJ2F1JS264" hidden="1">#REF!</definedName>
    <definedName name="BExVZ40HNAZRM8JHYYNQ7F6A4GU0" localSheetId="16" hidden="1">#REF!</definedName>
    <definedName name="BExVZ40HNAZRM8JHYYNQ7F6A4GU0" localSheetId="15" hidden="1">#REF!</definedName>
    <definedName name="BExVZ40HNAZRM8JHYYNQ7F6A4GU0" localSheetId="14" hidden="1">#REF!</definedName>
    <definedName name="BExVZ40HNAZRM8JHYYNQ7F6A4GU0" localSheetId="13" hidden="1">#REF!</definedName>
    <definedName name="BExVZ40HNAZRM8JHYYNQ7F6A4GU0" localSheetId="12" hidden="1">#REF!</definedName>
    <definedName name="BExVZ40HNAZRM8JHYYNQ7F6A4GU0" localSheetId="11" hidden="1">#REF!</definedName>
    <definedName name="BExVZ40HNAZRM8JHYYNQ7F6A4GU0" localSheetId="10" hidden="1">#REF!</definedName>
    <definedName name="BExVZ40HNAZRM8JHYYNQ7F6A4GU0" localSheetId="9" hidden="1">#REF!</definedName>
    <definedName name="BExVZ40HNAZRM8JHYYNQ7F6A4GU0" localSheetId="8" hidden="1">#REF!</definedName>
    <definedName name="BExVZ40HNAZRM8JHYYNQ7F6A4GU0" localSheetId="7" hidden="1">#REF!</definedName>
    <definedName name="BExVZ40HNAZRM8JHYYNQ7F6A4GU0" localSheetId="6" hidden="1">#REF!</definedName>
    <definedName name="BExVZ40HNAZRM8JHYYNQ7F6A4GU0" localSheetId="3" hidden="1">#REF!</definedName>
    <definedName name="BExVZ40HNAZRM8JHYYNQ7F6A4GU0" localSheetId="1" hidden="1">#REF!</definedName>
    <definedName name="BExVZ40HNAZRM8JHYYNQ7F6A4GU0" hidden="1">#REF!</definedName>
    <definedName name="BExVZ7WRO17PYILJEJGPQCO5IL66" localSheetId="16" hidden="1">#REF!</definedName>
    <definedName name="BExVZ7WRO17PYILJEJGPQCO5IL66" localSheetId="15" hidden="1">#REF!</definedName>
    <definedName name="BExVZ7WRO17PYILJEJGPQCO5IL66" localSheetId="14" hidden="1">#REF!</definedName>
    <definedName name="BExVZ7WRO17PYILJEJGPQCO5IL66" localSheetId="13" hidden="1">#REF!</definedName>
    <definedName name="BExVZ7WRO17PYILJEJGPQCO5IL66" localSheetId="12" hidden="1">#REF!</definedName>
    <definedName name="BExVZ7WRO17PYILJEJGPQCO5IL66" localSheetId="11" hidden="1">#REF!</definedName>
    <definedName name="BExVZ7WRO17PYILJEJGPQCO5IL66" localSheetId="10" hidden="1">#REF!</definedName>
    <definedName name="BExVZ7WRO17PYILJEJGPQCO5IL66" localSheetId="9" hidden="1">#REF!</definedName>
    <definedName name="BExVZ7WRO17PYILJEJGPQCO5IL66" localSheetId="8" hidden="1">#REF!</definedName>
    <definedName name="BExVZ7WRO17PYILJEJGPQCO5IL66" localSheetId="7" hidden="1">#REF!</definedName>
    <definedName name="BExVZ7WRO17PYILJEJGPQCO5IL66" localSheetId="6" hidden="1">#REF!</definedName>
    <definedName name="BExVZ7WRO17PYILJEJGPQCO5IL66" localSheetId="3" hidden="1">#REF!</definedName>
    <definedName name="BExVZ7WRO17PYILJEJGPQCO5IL66" localSheetId="1" hidden="1">#REF!</definedName>
    <definedName name="BExVZ7WRO17PYILJEJGPQCO5IL66" hidden="1">#REF!</definedName>
    <definedName name="BExVZ9EO732IK6MNMG17Y1EFTJQC" localSheetId="16" hidden="1">#REF!</definedName>
    <definedName name="BExVZ9EO732IK6MNMG17Y1EFTJQC" localSheetId="15" hidden="1">#REF!</definedName>
    <definedName name="BExVZ9EO732IK6MNMG17Y1EFTJQC" localSheetId="14" hidden="1">#REF!</definedName>
    <definedName name="BExVZ9EO732IK6MNMG17Y1EFTJQC" localSheetId="13" hidden="1">#REF!</definedName>
    <definedName name="BExVZ9EO732IK6MNMG17Y1EFTJQC" localSheetId="12" hidden="1">#REF!</definedName>
    <definedName name="BExVZ9EO732IK6MNMG17Y1EFTJQC" localSheetId="11" hidden="1">#REF!</definedName>
    <definedName name="BExVZ9EO732IK6MNMG17Y1EFTJQC" localSheetId="10" hidden="1">#REF!</definedName>
    <definedName name="BExVZ9EO732IK6MNMG17Y1EFTJQC" localSheetId="9" hidden="1">#REF!</definedName>
    <definedName name="BExVZ9EO732IK6MNMG17Y1EFTJQC" localSheetId="8" hidden="1">#REF!</definedName>
    <definedName name="BExVZ9EO732IK6MNMG17Y1EFTJQC" localSheetId="7" hidden="1">#REF!</definedName>
    <definedName name="BExVZ9EO732IK6MNMG17Y1EFTJQC" localSheetId="6" hidden="1">#REF!</definedName>
    <definedName name="BExVZ9EO732IK6MNMG17Y1EFTJQC" localSheetId="3" hidden="1">#REF!</definedName>
    <definedName name="BExVZ9EO732IK6MNMG17Y1EFTJQC" localSheetId="1" hidden="1">#REF!</definedName>
    <definedName name="BExVZ9EO732IK6MNMG17Y1EFTJQC" hidden="1">#REF!</definedName>
    <definedName name="BExVZB1Y5J4UL2LKK0363EU7GIJ1" localSheetId="16" hidden="1">#REF!</definedName>
    <definedName name="BExVZB1Y5J4UL2LKK0363EU7GIJ1" localSheetId="15" hidden="1">#REF!</definedName>
    <definedName name="BExVZB1Y5J4UL2LKK0363EU7GIJ1" localSheetId="14" hidden="1">#REF!</definedName>
    <definedName name="BExVZB1Y5J4UL2LKK0363EU7GIJ1" localSheetId="13" hidden="1">#REF!</definedName>
    <definedName name="BExVZB1Y5J4UL2LKK0363EU7GIJ1" localSheetId="12" hidden="1">#REF!</definedName>
    <definedName name="BExVZB1Y5J4UL2LKK0363EU7GIJ1" localSheetId="11" hidden="1">#REF!</definedName>
    <definedName name="BExVZB1Y5J4UL2LKK0363EU7GIJ1" localSheetId="10" hidden="1">#REF!</definedName>
    <definedName name="BExVZB1Y5J4UL2LKK0363EU7GIJ1" localSheetId="9" hidden="1">#REF!</definedName>
    <definedName name="BExVZB1Y5J4UL2LKK0363EU7GIJ1" localSheetId="8" hidden="1">#REF!</definedName>
    <definedName name="BExVZB1Y5J4UL2LKK0363EU7GIJ1" localSheetId="7" hidden="1">#REF!</definedName>
    <definedName name="BExVZB1Y5J4UL2LKK0363EU7GIJ1" localSheetId="6" hidden="1">#REF!</definedName>
    <definedName name="BExVZB1Y5J4UL2LKK0363EU7GIJ1" localSheetId="3" hidden="1">#REF!</definedName>
    <definedName name="BExVZB1Y5J4UL2LKK0363EU7GIJ1" localSheetId="1" hidden="1">#REF!</definedName>
    <definedName name="BExVZB1Y5J4UL2LKK0363EU7GIJ1" hidden="1">#REF!</definedName>
    <definedName name="BExVZGQXYK2ICC9JSNFPRHBD5KNU" localSheetId="16" hidden="1">#REF!</definedName>
    <definedName name="BExVZGQXYK2ICC9JSNFPRHBD5KNU" localSheetId="15" hidden="1">#REF!</definedName>
    <definedName name="BExVZGQXYK2ICC9JSNFPRHBD5KNU" localSheetId="14" hidden="1">#REF!</definedName>
    <definedName name="BExVZGQXYK2ICC9JSNFPRHBD5KNU" localSheetId="13" hidden="1">#REF!</definedName>
    <definedName name="BExVZGQXYK2ICC9JSNFPRHBD5KNU" localSheetId="12" hidden="1">#REF!</definedName>
    <definedName name="BExVZGQXYK2ICC9JSNFPRHBD5KNU" localSheetId="11" hidden="1">#REF!</definedName>
    <definedName name="BExVZGQXYK2ICC9JSNFPRHBD5KNU" localSheetId="10" hidden="1">#REF!</definedName>
    <definedName name="BExVZGQXYK2ICC9JSNFPRHBD5KNU" localSheetId="9" hidden="1">#REF!</definedName>
    <definedName name="BExVZGQXYK2ICC9JSNFPRHBD5KNU" localSheetId="8" hidden="1">#REF!</definedName>
    <definedName name="BExVZGQXYK2ICC9JSNFPRHBD5KNU" localSheetId="7" hidden="1">#REF!</definedName>
    <definedName name="BExVZGQXYK2ICC9JSNFPRHBD5KNU" localSheetId="6" hidden="1">#REF!</definedName>
    <definedName name="BExVZGQXYK2ICC9JSNFPRHBD5KNU" localSheetId="3" hidden="1">#REF!</definedName>
    <definedName name="BExVZGQXYK2ICC9JSNFPRHBD5KNU" localSheetId="1" hidden="1">#REF!</definedName>
    <definedName name="BExVZGQXYK2ICC9JSNFPRHBD5KNU" hidden="1">#REF!</definedName>
    <definedName name="BExVZJQVO5LQ0BJH5JEN5NOBIAF6" localSheetId="16" hidden="1">#REF!</definedName>
    <definedName name="BExVZJQVO5LQ0BJH5JEN5NOBIAF6" localSheetId="15" hidden="1">#REF!</definedName>
    <definedName name="BExVZJQVO5LQ0BJH5JEN5NOBIAF6" localSheetId="14" hidden="1">#REF!</definedName>
    <definedName name="BExVZJQVO5LQ0BJH5JEN5NOBIAF6" localSheetId="13" hidden="1">#REF!</definedName>
    <definedName name="BExVZJQVO5LQ0BJH5JEN5NOBIAF6" localSheetId="12" hidden="1">#REF!</definedName>
    <definedName name="BExVZJQVO5LQ0BJH5JEN5NOBIAF6" localSheetId="11" hidden="1">#REF!</definedName>
    <definedName name="BExVZJQVO5LQ0BJH5JEN5NOBIAF6" localSheetId="10" hidden="1">#REF!</definedName>
    <definedName name="BExVZJQVO5LQ0BJH5JEN5NOBIAF6" localSheetId="9" hidden="1">#REF!</definedName>
    <definedName name="BExVZJQVO5LQ0BJH5JEN5NOBIAF6" localSheetId="8" hidden="1">#REF!</definedName>
    <definedName name="BExVZJQVO5LQ0BJH5JEN5NOBIAF6" localSheetId="7" hidden="1">#REF!</definedName>
    <definedName name="BExVZJQVO5LQ0BJH5JEN5NOBIAF6" localSheetId="6" hidden="1">#REF!</definedName>
    <definedName name="BExVZJQVO5LQ0BJH5JEN5NOBIAF6" localSheetId="3" hidden="1">#REF!</definedName>
    <definedName name="BExVZJQVO5LQ0BJH5JEN5NOBIAF6" localSheetId="1" hidden="1">#REF!</definedName>
    <definedName name="BExVZJQVO5LQ0BJH5JEN5NOBIAF6" hidden="1">#REF!</definedName>
    <definedName name="BExVZNXWS91RD7NXV5NE2R3C8WW7" localSheetId="16" hidden="1">#REF!</definedName>
    <definedName name="BExVZNXWS91RD7NXV5NE2R3C8WW7" localSheetId="15" hidden="1">#REF!</definedName>
    <definedName name="BExVZNXWS91RD7NXV5NE2R3C8WW7" localSheetId="14" hidden="1">#REF!</definedName>
    <definedName name="BExVZNXWS91RD7NXV5NE2R3C8WW7" localSheetId="13" hidden="1">#REF!</definedName>
    <definedName name="BExVZNXWS91RD7NXV5NE2R3C8WW7" localSheetId="12" hidden="1">#REF!</definedName>
    <definedName name="BExVZNXWS91RD7NXV5NE2R3C8WW7" localSheetId="11" hidden="1">#REF!</definedName>
    <definedName name="BExVZNXWS91RD7NXV5NE2R3C8WW7" localSheetId="10" hidden="1">#REF!</definedName>
    <definedName name="BExVZNXWS91RD7NXV5NE2R3C8WW7" localSheetId="9" hidden="1">#REF!</definedName>
    <definedName name="BExVZNXWS91RD7NXV5NE2R3C8WW7" localSheetId="8" hidden="1">#REF!</definedName>
    <definedName name="BExVZNXWS91RD7NXV5NE2R3C8WW7" localSheetId="7" hidden="1">#REF!</definedName>
    <definedName name="BExVZNXWS91RD7NXV5NE2R3C8WW7" localSheetId="6" hidden="1">#REF!</definedName>
    <definedName name="BExVZNXWS91RD7NXV5NE2R3C8WW7" localSheetId="3" hidden="1">#REF!</definedName>
    <definedName name="BExVZNXWS91RD7NXV5NE2R3C8WW7" localSheetId="1" hidden="1">#REF!</definedName>
    <definedName name="BExVZNXWS91RD7NXV5NE2R3C8WW7" hidden="1">#REF!</definedName>
    <definedName name="BExW008AGT1ZRN5DFG4YOH5F7G47" localSheetId="16" hidden="1">#REF!</definedName>
    <definedName name="BExW008AGT1ZRN5DFG4YOH5F7G47" localSheetId="15" hidden="1">#REF!</definedName>
    <definedName name="BExW008AGT1ZRN5DFG4YOH5F7G47" localSheetId="14" hidden="1">#REF!</definedName>
    <definedName name="BExW008AGT1ZRN5DFG4YOH5F7G47" localSheetId="13" hidden="1">#REF!</definedName>
    <definedName name="BExW008AGT1ZRN5DFG4YOH5F7G47" localSheetId="12" hidden="1">#REF!</definedName>
    <definedName name="BExW008AGT1ZRN5DFG4YOH5F7G47" localSheetId="11" hidden="1">#REF!</definedName>
    <definedName name="BExW008AGT1ZRN5DFG4YOH5F7G47" localSheetId="10" hidden="1">#REF!</definedName>
    <definedName name="BExW008AGT1ZRN5DFG4YOH5F7G47" localSheetId="9" hidden="1">#REF!</definedName>
    <definedName name="BExW008AGT1ZRN5DFG4YOH5F7G47" localSheetId="8" hidden="1">#REF!</definedName>
    <definedName name="BExW008AGT1ZRN5DFG4YOH5F7G47" localSheetId="7" hidden="1">#REF!</definedName>
    <definedName name="BExW008AGT1ZRN5DFG4YOH5F7G47" localSheetId="6" hidden="1">#REF!</definedName>
    <definedName name="BExW008AGT1ZRN5DFG4YOH5F7G47" localSheetId="3" hidden="1">#REF!</definedName>
    <definedName name="BExW008AGT1ZRN5DFG4YOH5F7G47" localSheetId="1" hidden="1">#REF!</definedName>
    <definedName name="BExW008AGT1ZRN5DFG4YOH5F7G47" hidden="1">#REF!</definedName>
    <definedName name="BExW0386REQRCQCVT9BCX80UPTRY" localSheetId="16" hidden="1">#REF!</definedName>
    <definedName name="BExW0386REQRCQCVT9BCX80UPTRY" localSheetId="15" hidden="1">#REF!</definedName>
    <definedName name="BExW0386REQRCQCVT9BCX80UPTRY" localSheetId="14" hidden="1">#REF!</definedName>
    <definedName name="BExW0386REQRCQCVT9BCX80UPTRY" localSheetId="13" hidden="1">#REF!</definedName>
    <definedName name="BExW0386REQRCQCVT9BCX80UPTRY" localSheetId="12" hidden="1">#REF!</definedName>
    <definedName name="BExW0386REQRCQCVT9BCX80UPTRY" localSheetId="11" hidden="1">#REF!</definedName>
    <definedName name="BExW0386REQRCQCVT9BCX80UPTRY" localSheetId="10" hidden="1">#REF!</definedName>
    <definedName name="BExW0386REQRCQCVT9BCX80UPTRY" localSheetId="9" hidden="1">#REF!</definedName>
    <definedName name="BExW0386REQRCQCVT9BCX80UPTRY" localSheetId="8" hidden="1">#REF!</definedName>
    <definedName name="BExW0386REQRCQCVT9BCX80UPTRY" localSheetId="7" hidden="1">#REF!</definedName>
    <definedName name="BExW0386REQRCQCVT9BCX80UPTRY" localSheetId="6" hidden="1">#REF!</definedName>
    <definedName name="BExW0386REQRCQCVT9BCX80UPTRY" localSheetId="3" hidden="1">#REF!</definedName>
    <definedName name="BExW0386REQRCQCVT9BCX80UPTRY" localSheetId="1" hidden="1">#REF!</definedName>
    <definedName name="BExW0386REQRCQCVT9BCX80UPTRY" hidden="1">#REF!</definedName>
    <definedName name="BExW0FYP4WXY71CYUG40SUBG9UWU" localSheetId="16" hidden="1">#REF!</definedName>
    <definedName name="BExW0FYP4WXY71CYUG40SUBG9UWU" localSheetId="15" hidden="1">#REF!</definedName>
    <definedName name="BExW0FYP4WXY71CYUG40SUBG9UWU" localSheetId="14" hidden="1">#REF!</definedName>
    <definedName name="BExW0FYP4WXY71CYUG40SUBG9UWU" localSheetId="13" hidden="1">#REF!</definedName>
    <definedName name="BExW0FYP4WXY71CYUG40SUBG9UWU" localSheetId="12" hidden="1">#REF!</definedName>
    <definedName name="BExW0FYP4WXY71CYUG40SUBG9UWU" localSheetId="11" hidden="1">#REF!</definedName>
    <definedName name="BExW0FYP4WXY71CYUG40SUBG9UWU" localSheetId="10" hidden="1">#REF!</definedName>
    <definedName name="BExW0FYP4WXY71CYUG40SUBG9UWU" localSheetId="9" hidden="1">#REF!</definedName>
    <definedName name="BExW0FYP4WXY71CYUG40SUBG9UWU" localSheetId="8" hidden="1">#REF!</definedName>
    <definedName name="BExW0FYP4WXY71CYUG40SUBG9UWU" localSheetId="7" hidden="1">#REF!</definedName>
    <definedName name="BExW0FYP4WXY71CYUG40SUBG9UWU" localSheetId="6" hidden="1">#REF!</definedName>
    <definedName name="BExW0FYP4WXY71CYUG40SUBG9UWU" localSheetId="3" hidden="1">#REF!</definedName>
    <definedName name="BExW0FYP4WXY71CYUG40SUBG9UWU" localSheetId="1" hidden="1">#REF!</definedName>
    <definedName name="BExW0FYP4WXY71CYUG40SUBG9UWU" hidden="1">#REF!</definedName>
    <definedName name="BExW0MPJNQOJ7D6U780WU5XBL97X" localSheetId="16" hidden="1">#REF!</definedName>
    <definedName name="BExW0MPJNQOJ7D6U780WU5XBL97X" localSheetId="15" hidden="1">#REF!</definedName>
    <definedName name="BExW0MPJNQOJ7D6U780WU5XBL97X" localSheetId="14" hidden="1">#REF!</definedName>
    <definedName name="BExW0MPJNQOJ7D6U780WU5XBL97X" localSheetId="13" hidden="1">#REF!</definedName>
    <definedName name="BExW0MPJNQOJ7D6U780WU5XBL97X" localSheetId="12" hidden="1">#REF!</definedName>
    <definedName name="BExW0MPJNQOJ7D6U780WU5XBL97X" localSheetId="11" hidden="1">#REF!</definedName>
    <definedName name="BExW0MPJNQOJ7D6U780WU5XBL97X" localSheetId="10" hidden="1">#REF!</definedName>
    <definedName name="BExW0MPJNQOJ7D6U780WU5XBL97X" localSheetId="9" hidden="1">#REF!</definedName>
    <definedName name="BExW0MPJNQOJ7D6U780WU5XBL97X" localSheetId="8" hidden="1">#REF!</definedName>
    <definedName name="BExW0MPJNQOJ7D6U780WU5XBL97X" localSheetId="7" hidden="1">#REF!</definedName>
    <definedName name="BExW0MPJNQOJ7D6U780WU5XBL97X" localSheetId="6" hidden="1">#REF!</definedName>
    <definedName name="BExW0MPJNQOJ7D6U780WU5XBL97X" localSheetId="3" hidden="1">#REF!</definedName>
    <definedName name="BExW0MPJNQOJ7D6U780WU5XBL97X" localSheetId="1" hidden="1">#REF!</definedName>
    <definedName name="BExW0MPJNQOJ7D6U780WU5XBL97X" hidden="1">#REF!</definedName>
    <definedName name="BExW0RI61B4VV0ARXTFVBAWRA1C5" localSheetId="16" hidden="1">#REF!</definedName>
    <definedName name="BExW0RI61B4VV0ARXTFVBAWRA1C5" localSheetId="15" hidden="1">#REF!</definedName>
    <definedName name="BExW0RI61B4VV0ARXTFVBAWRA1C5" localSheetId="14" hidden="1">#REF!</definedName>
    <definedName name="BExW0RI61B4VV0ARXTFVBAWRA1C5" localSheetId="13" hidden="1">#REF!</definedName>
    <definedName name="BExW0RI61B4VV0ARXTFVBAWRA1C5" localSheetId="12" hidden="1">#REF!</definedName>
    <definedName name="BExW0RI61B4VV0ARXTFVBAWRA1C5" localSheetId="11" hidden="1">#REF!</definedName>
    <definedName name="BExW0RI61B4VV0ARXTFVBAWRA1C5" localSheetId="10" hidden="1">#REF!</definedName>
    <definedName name="BExW0RI61B4VV0ARXTFVBAWRA1C5" localSheetId="9" hidden="1">#REF!</definedName>
    <definedName name="BExW0RI61B4VV0ARXTFVBAWRA1C5" localSheetId="8" hidden="1">#REF!</definedName>
    <definedName name="BExW0RI61B4VV0ARXTFVBAWRA1C5" localSheetId="7" hidden="1">#REF!</definedName>
    <definedName name="BExW0RI61B4VV0ARXTFVBAWRA1C5" localSheetId="6" hidden="1">#REF!</definedName>
    <definedName name="BExW0RI61B4VV0ARXTFVBAWRA1C5" localSheetId="3" hidden="1">#REF!</definedName>
    <definedName name="BExW0RI61B4VV0ARXTFVBAWRA1C5" localSheetId="1" hidden="1">#REF!</definedName>
    <definedName name="BExW0RI61B4VV0ARXTFVBAWRA1C5" hidden="1">#REF!</definedName>
    <definedName name="BExW0Y8T85LBE0WS6FPX6ILTX9ON" localSheetId="16" hidden="1">#REF!</definedName>
    <definedName name="BExW0Y8T85LBE0WS6FPX6ILTX9ON" localSheetId="15" hidden="1">#REF!</definedName>
    <definedName name="BExW0Y8T85LBE0WS6FPX6ILTX9ON" localSheetId="14" hidden="1">#REF!</definedName>
    <definedName name="BExW0Y8T85LBE0WS6FPX6ILTX9ON" localSheetId="13" hidden="1">#REF!</definedName>
    <definedName name="BExW0Y8T85LBE0WS6FPX6ILTX9ON" localSheetId="12" hidden="1">#REF!</definedName>
    <definedName name="BExW0Y8T85LBE0WS6FPX6ILTX9ON" localSheetId="11" hidden="1">#REF!</definedName>
    <definedName name="BExW0Y8T85LBE0WS6FPX6ILTX9ON" localSheetId="10" hidden="1">#REF!</definedName>
    <definedName name="BExW0Y8T85LBE0WS6FPX6ILTX9ON" localSheetId="9" hidden="1">#REF!</definedName>
    <definedName name="BExW0Y8T85LBE0WS6FPX6ILTX9ON" localSheetId="8" hidden="1">#REF!</definedName>
    <definedName name="BExW0Y8T85LBE0WS6FPX6ILTX9ON" localSheetId="7" hidden="1">#REF!</definedName>
    <definedName name="BExW0Y8T85LBE0WS6FPX6ILTX9ON" localSheetId="6" hidden="1">#REF!</definedName>
    <definedName name="BExW0Y8T85LBE0WS6FPX6ILTX9ON" localSheetId="3" hidden="1">#REF!</definedName>
    <definedName name="BExW0Y8T85LBE0WS6FPX6ILTX9ON" localSheetId="1" hidden="1">#REF!</definedName>
    <definedName name="BExW0Y8T85LBE0WS6FPX6ILTX9ON" hidden="1">#REF!</definedName>
    <definedName name="BExW1BVUYQTKMOR56MW7RVRX4L1L" localSheetId="16" hidden="1">#REF!</definedName>
    <definedName name="BExW1BVUYQTKMOR56MW7RVRX4L1L" localSheetId="15" hidden="1">#REF!</definedName>
    <definedName name="BExW1BVUYQTKMOR56MW7RVRX4L1L" localSheetId="14" hidden="1">#REF!</definedName>
    <definedName name="BExW1BVUYQTKMOR56MW7RVRX4L1L" localSheetId="13" hidden="1">#REF!</definedName>
    <definedName name="BExW1BVUYQTKMOR56MW7RVRX4L1L" localSheetId="12" hidden="1">#REF!</definedName>
    <definedName name="BExW1BVUYQTKMOR56MW7RVRX4L1L" localSheetId="11" hidden="1">#REF!</definedName>
    <definedName name="BExW1BVUYQTKMOR56MW7RVRX4L1L" localSheetId="10" hidden="1">#REF!</definedName>
    <definedName name="BExW1BVUYQTKMOR56MW7RVRX4L1L" localSheetId="9" hidden="1">#REF!</definedName>
    <definedName name="BExW1BVUYQTKMOR56MW7RVRX4L1L" localSheetId="8" hidden="1">#REF!</definedName>
    <definedName name="BExW1BVUYQTKMOR56MW7RVRX4L1L" localSheetId="7" hidden="1">#REF!</definedName>
    <definedName name="BExW1BVUYQTKMOR56MW7RVRX4L1L" localSheetId="6" hidden="1">#REF!</definedName>
    <definedName name="BExW1BVUYQTKMOR56MW7RVRX4L1L" localSheetId="3" hidden="1">#REF!</definedName>
    <definedName name="BExW1BVUYQTKMOR56MW7RVRX4L1L" localSheetId="1" hidden="1">#REF!</definedName>
    <definedName name="BExW1BVUYQTKMOR56MW7RVRX4L1L" hidden="1">#REF!</definedName>
    <definedName name="BExW1F1220628FOMTW5UAATHRJHK" localSheetId="16" hidden="1">#REF!</definedName>
    <definedName name="BExW1F1220628FOMTW5UAATHRJHK" localSheetId="15" hidden="1">#REF!</definedName>
    <definedName name="BExW1F1220628FOMTW5UAATHRJHK" localSheetId="14" hidden="1">#REF!</definedName>
    <definedName name="BExW1F1220628FOMTW5UAATHRJHK" localSheetId="13" hidden="1">#REF!</definedName>
    <definedName name="BExW1F1220628FOMTW5UAATHRJHK" localSheetId="12" hidden="1">#REF!</definedName>
    <definedName name="BExW1F1220628FOMTW5UAATHRJHK" localSheetId="11" hidden="1">#REF!</definedName>
    <definedName name="BExW1F1220628FOMTW5UAATHRJHK" localSheetId="10" hidden="1">#REF!</definedName>
    <definedName name="BExW1F1220628FOMTW5UAATHRJHK" localSheetId="9" hidden="1">#REF!</definedName>
    <definedName name="BExW1F1220628FOMTW5UAATHRJHK" localSheetId="8" hidden="1">#REF!</definedName>
    <definedName name="BExW1F1220628FOMTW5UAATHRJHK" localSheetId="7" hidden="1">#REF!</definedName>
    <definedName name="BExW1F1220628FOMTW5UAATHRJHK" localSheetId="6" hidden="1">#REF!</definedName>
    <definedName name="BExW1F1220628FOMTW5UAATHRJHK" localSheetId="3" hidden="1">#REF!</definedName>
    <definedName name="BExW1F1220628FOMTW5UAATHRJHK" localSheetId="1" hidden="1">#REF!</definedName>
    <definedName name="BExW1F1220628FOMTW5UAATHRJHK" hidden="1">#REF!</definedName>
    <definedName name="BExW1PTHB0NZUF0GTD2J1UUL693E" localSheetId="16" hidden="1">#REF!</definedName>
    <definedName name="BExW1PTHB0NZUF0GTD2J1UUL693E" localSheetId="15" hidden="1">#REF!</definedName>
    <definedName name="BExW1PTHB0NZUF0GTD2J1UUL693E" localSheetId="14" hidden="1">#REF!</definedName>
    <definedName name="BExW1PTHB0NZUF0GTD2J1UUL693E" localSheetId="13" hidden="1">#REF!</definedName>
    <definedName name="BExW1PTHB0NZUF0GTD2J1UUL693E" localSheetId="12" hidden="1">#REF!</definedName>
    <definedName name="BExW1PTHB0NZUF0GTD2J1UUL693E" localSheetId="11" hidden="1">#REF!</definedName>
    <definedName name="BExW1PTHB0NZUF0GTD2J1UUL693E" localSheetId="10" hidden="1">#REF!</definedName>
    <definedName name="BExW1PTHB0NZUF0GTD2J1UUL693E" localSheetId="9" hidden="1">#REF!</definedName>
    <definedName name="BExW1PTHB0NZUF0GTD2J1UUL693E" localSheetId="8" hidden="1">#REF!</definedName>
    <definedName name="BExW1PTHB0NZUF0GTD2J1UUL693E" localSheetId="7" hidden="1">#REF!</definedName>
    <definedName name="BExW1PTHB0NZUF0GTD2J1UUL693E" localSheetId="6" hidden="1">#REF!</definedName>
    <definedName name="BExW1PTHB0NZUF0GTD2J1UUL693E" localSheetId="3" hidden="1">#REF!</definedName>
    <definedName name="BExW1PTHB0NZUF0GTD2J1UUL693E" localSheetId="1" hidden="1">#REF!</definedName>
    <definedName name="BExW1PTHB0NZUF0GTD2J1UUL693E" hidden="1">#REF!</definedName>
    <definedName name="BExW1TKA0Z9OP2DTG50GZR5EG8C7" localSheetId="16" hidden="1">#REF!</definedName>
    <definedName name="BExW1TKA0Z9OP2DTG50GZR5EG8C7" localSheetId="15" hidden="1">#REF!</definedName>
    <definedName name="BExW1TKA0Z9OP2DTG50GZR5EG8C7" localSheetId="14" hidden="1">#REF!</definedName>
    <definedName name="BExW1TKA0Z9OP2DTG50GZR5EG8C7" localSheetId="13" hidden="1">#REF!</definedName>
    <definedName name="BExW1TKA0Z9OP2DTG50GZR5EG8C7" localSheetId="12" hidden="1">#REF!</definedName>
    <definedName name="BExW1TKA0Z9OP2DTG50GZR5EG8C7" localSheetId="11" hidden="1">#REF!</definedName>
    <definedName name="BExW1TKA0Z9OP2DTG50GZR5EG8C7" localSheetId="10" hidden="1">#REF!</definedName>
    <definedName name="BExW1TKA0Z9OP2DTG50GZR5EG8C7" localSheetId="9" hidden="1">#REF!</definedName>
    <definedName name="BExW1TKA0Z9OP2DTG50GZR5EG8C7" localSheetId="8" hidden="1">#REF!</definedName>
    <definedName name="BExW1TKA0Z9OP2DTG50GZR5EG8C7" localSheetId="7" hidden="1">#REF!</definedName>
    <definedName name="BExW1TKA0Z9OP2DTG50GZR5EG8C7" localSheetId="6" hidden="1">#REF!</definedName>
    <definedName name="BExW1TKA0Z9OP2DTG50GZR5EG8C7" localSheetId="3" hidden="1">#REF!</definedName>
    <definedName name="BExW1TKA0Z9OP2DTG50GZR5EG8C7" localSheetId="1" hidden="1">#REF!</definedName>
    <definedName name="BExW1TKA0Z9OP2DTG50GZR5EG8C7" hidden="1">#REF!</definedName>
    <definedName name="BExW1U0JLKQ094DW5MMOI8UHO09V" localSheetId="16" hidden="1">#REF!</definedName>
    <definedName name="BExW1U0JLKQ094DW5MMOI8UHO09V" localSheetId="15" hidden="1">#REF!</definedName>
    <definedName name="BExW1U0JLKQ094DW5MMOI8UHO09V" localSheetId="14" hidden="1">#REF!</definedName>
    <definedName name="BExW1U0JLKQ094DW5MMOI8UHO09V" localSheetId="13" hidden="1">#REF!</definedName>
    <definedName name="BExW1U0JLKQ094DW5MMOI8UHO09V" localSheetId="12" hidden="1">#REF!</definedName>
    <definedName name="BExW1U0JLKQ094DW5MMOI8UHO09V" localSheetId="11" hidden="1">#REF!</definedName>
    <definedName name="BExW1U0JLKQ094DW5MMOI8UHO09V" localSheetId="10" hidden="1">#REF!</definedName>
    <definedName name="BExW1U0JLKQ094DW5MMOI8UHO09V" localSheetId="9" hidden="1">#REF!</definedName>
    <definedName name="BExW1U0JLKQ094DW5MMOI8UHO09V" localSheetId="8" hidden="1">#REF!</definedName>
    <definedName name="BExW1U0JLKQ094DW5MMOI8UHO09V" localSheetId="7" hidden="1">#REF!</definedName>
    <definedName name="BExW1U0JLKQ094DW5MMOI8UHO09V" localSheetId="6" hidden="1">#REF!</definedName>
    <definedName name="BExW1U0JLKQ094DW5MMOI8UHO09V" localSheetId="3" hidden="1">#REF!</definedName>
    <definedName name="BExW1U0JLKQ094DW5MMOI8UHO09V" localSheetId="1" hidden="1">#REF!</definedName>
    <definedName name="BExW1U0JLKQ094DW5MMOI8UHO09V" hidden="1">#REF!</definedName>
    <definedName name="BExW1VNZHNB5P9V6232N0DQCE0WE" localSheetId="16" hidden="1">#REF!</definedName>
    <definedName name="BExW1VNZHNB5P9V6232N0DQCE0WE" localSheetId="15" hidden="1">#REF!</definedName>
    <definedName name="BExW1VNZHNB5P9V6232N0DQCE0WE" localSheetId="14" hidden="1">#REF!</definedName>
    <definedName name="BExW1VNZHNB5P9V6232N0DQCE0WE" localSheetId="13" hidden="1">#REF!</definedName>
    <definedName name="BExW1VNZHNB5P9V6232N0DQCE0WE" localSheetId="12" hidden="1">#REF!</definedName>
    <definedName name="BExW1VNZHNB5P9V6232N0DQCE0WE" localSheetId="11" hidden="1">#REF!</definedName>
    <definedName name="BExW1VNZHNB5P9V6232N0DQCE0WE" localSheetId="10" hidden="1">#REF!</definedName>
    <definedName name="BExW1VNZHNB5P9V6232N0DQCE0WE" localSheetId="9" hidden="1">#REF!</definedName>
    <definedName name="BExW1VNZHNB5P9V6232N0DQCE0WE" localSheetId="8" hidden="1">#REF!</definedName>
    <definedName name="BExW1VNZHNB5P9V6232N0DQCE0WE" localSheetId="7" hidden="1">#REF!</definedName>
    <definedName name="BExW1VNZHNB5P9V6232N0DQCE0WE" localSheetId="6" hidden="1">#REF!</definedName>
    <definedName name="BExW1VNZHNB5P9V6232N0DQCE0WE" localSheetId="3" hidden="1">#REF!</definedName>
    <definedName name="BExW1VNZHNB5P9V6232N0DQCE0WE" localSheetId="1" hidden="1">#REF!</definedName>
    <definedName name="BExW1VNZHNB5P9V6232N0DQCE0WE" hidden="1">#REF!</definedName>
    <definedName name="BExW1WK6J1TDP29S3QDPTYZJBLIW" localSheetId="16" hidden="1">#REF!</definedName>
    <definedName name="BExW1WK6J1TDP29S3QDPTYZJBLIW" localSheetId="15" hidden="1">#REF!</definedName>
    <definedName name="BExW1WK6J1TDP29S3QDPTYZJBLIW" localSheetId="14" hidden="1">#REF!</definedName>
    <definedName name="BExW1WK6J1TDP29S3QDPTYZJBLIW" localSheetId="13" hidden="1">#REF!</definedName>
    <definedName name="BExW1WK6J1TDP29S3QDPTYZJBLIW" localSheetId="12" hidden="1">#REF!</definedName>
    <definedName name="BExW1WK6J1TDP29S3QDPTYZJBLIW" localSheetId="11" hidden="1">#REF!</definedName>
    <definedName name="BExW1WK6J1TDP29S3QDPTYZJBLIW" localSheetId="10" hidden="1">#REF!</definedName>
    <definedName name="BExW1WK6J1TDP29S3QDPTYZJBLIW" localSheetId="9" hidden="1">#REF!</definedName>
    <definedName name="BExW1WK6J1TDP29S3QDPTYZJBLIW" localSheetId="8" hidden="1">#REF!</definedName>
    <definedName name="BExW1WK6J1TDP29S3QDPTYZJBLIW" localSheetId="7" hidden="1">#REF!</definedName>
    <definedName name="BExW1WK6J1TDP29S3QDPTYZJBLIW" localSheetId="6" hidden="1">#REF!</definedName>
    <definedName name="BExW1WK6J1TDP29S3QDPTYZJBLIW" localSheetId="3" hidden="1">#REF!</definedName>
    <definedName name="BExW1WK6J1TDP29S3QDPTYZJBLIW" localSheetId="1" hidden="1">#REF!</definedName>
    <definedName name="BExW1WK6J1TDP29S3QDPTYZJBLIW" hidden="1">#REF!</definedName>
    <definedName name="BExW283NP9D366XFPXLGSCI5UB0L" localSheetId="16" hidden="1">#REF!</definedName>
    <definedName name="BExW283NP9D366XFPXLGSCI5UB0L" localSheetId="15" hidden="1">#REF!</definedName>
    <definedName name="BExW283NP9D366XFPXLGSCI5UB0L" localSheetId="14" hidden="1">#REF!</definedName>
    <definedName name="BExW283NP9D366XFPXLGSCI5UB0L" localSheetId="13" hidden="1">#REF!</definedName>
    <definedName name="BExW283NP9D366XFPXLGSCI5UB0L" localSheetId="12" hidden="1">#REF!</definedName>
    <definedName name="BExW283NP9D366XFPXLGSCI5UB0L" localSheetId="11" hidden="1">#REF!</definedName>
    <definedName name="BExW283NP9D366XFPXLGSCI5UB0L" localSheetId="10" hidden="1">#REF!</definedName>
    <definedName name="BExW283NP9D366XFPXLGSCI5UB0L" localSheetId="9" hidden="1">#REF!</definedName>
    <definedName name="BExW283NP9D366XFPXLGSCI5UB0L" localSheetId="8" hidden="1">#REF!</definedName>
    <definedName name="BExW283NP9D366XFPXLGSCI5UB0L" localSheetId="7" hidden="1">#REF!</definedName>
    <definedName name="BExW283NP9D366XFPXLGSCI5UB0L" localSheetId="6" hidden="1">#REF!</definedName>
    <definedName name="BExW283NP9D366XFPXLGSCI5UB0L" localSheetId="3" hidden="1">#REF!</definedName>
    <definedName name="BExW283NP9D366XFPXLGSCI5UB0L" localSheetId="1" hidden="1">#REF!</definedName>
    <definedName name="BExW283NP9D366XFPXLGSCI5UB0L" hidden="1">#REF!</definedName>
    <definedName name="BExW2H3C8WJSBW5FGTFKVDVJC4CL" localSheetId="16" hidden="1">#REF!</definedName>
    <definedName name="BExW2H3C8WJSBW5FGTFKVDVJC4CL" localSheetId="15" hidden="1">#REF!</definedName>
    <definedName name="BExW2H3C8WJSBW5FGTFKVDVJC4CL" localSheetId="14" hidden="1">#REF!</definedName>
    <definedName name="BExW2H3C8WJSBW5FGTFKVDVJC4CL" localSheetId="13" hidden="1">#REF!</definedName>
    <definedName name="BExW2H3C8WJSBW5FGTFKVDVJC4CL" localSheetId="12" hidden="1">#REF!</definedName>
    <definedName name="BExW2H3C8WJSBW5FGTFKVDVJC4CL" localSheetId="11" hidden="1">#REF!</definedName>
    <definedName name="BExW2H3C8WJSBW5FGTFKVDVJC4CL" localSheetId="10" hidden="1">#REF!</definedName>
    <definedName name="BExW2H3C8WJSBW5FGTFKVDVJC4CL" localSheetId="9" hidden="1">#REF!</definedName>
    <definedName name="BExW2H3C8WJSBW5FGTFKVDVJC4CL" localSheetId="8" hidden="1">#REF!</definedName>
    <definedName name="BExW2H3C8WJSBW5FGTFKVDVJC4CL" localSheetId="7" hidden="1">#REF!</definedName>
    <definedName name="BExW2H3C8WJSBW5FGTFKVDVJC4CL" localSheetId="6" hidden="1">#REF!</definedName>
    <definedName name="BExW2H3C8WJSBW5FGTFKVDVJC4CL" localSheetId="3" hidden="1">#REF!</definedName>
    <definedName name="BExW2H3C8WJSBW5FGTFKVDVJC4CL" localSheetId="1" hidden="1">#REF!</definedName>
    <definedName name="BExW2H3C8WJSBW5FGTFKVDVJC4CL" hidden="1">#REF!</definedName>
    <definedName name="BExW2MSCKPGF5K3I7TL4KF5ISUOL" localSheetId="16" hidden="1">#REF!</definedName>
    <definedName name="BExW2MSCKPGF5K3I7TL4KF5ISUOL" localSheetId="15" hidden="1">#REF!</definedName>
    <definedName name="BExW2MSCKPGF5K3I7TL4KF5ISUOL" localSheetId="14" hidden="1">#REF!</definedName>
    <definedName name="BExW2MSCKPGF5K3I7TL4KF5ISUOL" localSheetId="13" hidden="1">#REF!</definedName>
    <definedName name="BExW2MSCKPGF5K3I7TL4KF5ISUOL" localSheetId="12" hidden="1">#REF!</definedName>
    <definedName name="BExW2MSCKPGF5K3I7TL4KF5ISUOL" localSheetId="11" hidden="1">#REF!</definedName>
    <definedName name="BExW2MSCKPGF5K3I7TL4KF5ISUOL" localSheetId="10" hidden="1">#REF!</definedName>
    <definedName name="BExW2MSCKPGF5K3I7TL4KF5ISUOL" localSheetId="9" hidden="1">#REF!</definedName>
    <definedName name="BExW2MSCKPGF5K3I7TL4KF5ISUOL" localSheetId="8" hidden="1">#REF!</definedName>
    <definedName name="BExW2MSCKPGF5K3I7TL4KF5ISUOL" localSheetId="7" hidden="1">#REF!</definedName>
    <definedName name="BExW2MSCKPGF5K3I7TL4KF5ISUOL" localSheetId="6" hidden="1">#REF!</definedName>
    <definedName name="BExW2MSCKPGF5K3I7TL4KF5ISUOL" localSheetId="3" hidden="1">#REF!</definedName>
    <definedName name="BExW2MSCKPGF5K3I7TL4KF5ISUOL" localSheetId="1" hidden="1">#REF!</definedName>
    <definedName name="BExW2MSCKPGF5K3I7TL4KF5ISUOL" hidden="1">#REF!</definedName>
    <definedName name="BExW2SMO90FU9W8DVVES6Q4E6BZR" localSheetId="16" hidden="1">#REF!</definedName>
    <definedName name="BExW2SMO90FU9W8DVVES6Q4E6BZR" localSheetId="15" hidden="1">#REF!</definedName>
    <definedName name="BExW2SMO90FU9W8DVVES6Q4E6BZR" localSheetId="14" hidden="1">#REF!</definedName>
    <definedName name="BExW2SMO90FU9W8DVVES6Q4E6BZR" localSheetId="13" hidden="1">#REF!</definedName>
    <definedName name="BExW2SMO90FU9W8DVVES6Q4E6BZR" localSheetId="12" hidden="1">#REF!</definedName>
    <definedName name="BExW2SMO90FU9W8DVVES6Q4E6BZR" localSheetId="11" hidden="1">#REF!</definedName>
    <definedName name="BExW2SMO90FU9W8DVVES6Q4E6BZR" localSheetId="10" hidden="1">#REF!</definedName>
    <definedName name="BExW2SMO90FU9W8DVVES6Q4E6BZR" localSheetId="9" hidden="1">#REF!</definedName>
    <definedName name="BExW2SMO90FU9W8DVVES6Q4E6BZR" localSheetId="8" hidden="1">#REF!</definedName>
    <definedName name="BExW2SMO90FU9W8DVVES6Q4E6BZR" localSheetId="7" hidden="1">#REF!</definedName>
    <definedName name="BExW2SMO90FU9W8DVVES6Q4E6BZR" localSheetId="6" hidden="1">#REF!</definedName>
    <definedName name="BExW2SMO90FU9W8DVVES6Q4E6BZR" localSheetId="3" hidden="1">#REF!</definedName>
    <definedName name="BExW2SMO90FU9W8DVVES6Q4E6BZR" localSheetId="1" hidden="1">#REF!</definedName>
    <definedName name="BExW2SMO90FU9W8DVVES6Q4E6BZR" hidden="1">#REF!</definedName>
    <definedName name="BExW36V9N91OHCUMGWJQL3I5P4JK" localSheetId="16" hidden="1">#REF!</definedName>
    <definedName name="BExW36V9N91OHCUMGWJQL3I5P4JK" localSheetId="15" hidden="1">#REF!</definedName>
    <definedName name="BExW36V9N91OHCUMGWJQL3I5P4JK" localSheetId="14" hidden="1">#REF!</definedName>
    <definedName name="BExW36V9N91OHCUMGWJQL3I5P4JK" localSheetId="13" hidden="1">#REF!</definedName>
    <definedName name="BExW36V9N91OHCUMGWJQL3I5P4JK" localSheetId="12" hidden="1">#REF!</definedName>
    <definedName name="BExW36V9N91OHCUMGWJQL3I5P4JK" localSheetId="11" hidden="1">#REF!</definedName>
    <definedName name="BExW36V9N91OHCUMGWJQL3I5P4JK" localSheetId="10" hidden="1">#REF!</definedName>
    <definedName name="BExW36V9N91OHCUMGWJQL3I5P4JK" localSheetId="9" hidden="1">#REF!</definedName>
    <definedName name="BExW36V9N91OHCUMGWJQL3I5P4JK" localSheetId="8" hidden="1">#REF!</definedName>
    <definedName name="BExW36V9N91OHCUMGWJQL3I5P4JK" localSheetId="7" hidden="1">#REF!</definedName>
    <definedName name="BExW36V9N91OHCUMGWJQL3I5P4JK" localSheetId="6" hidden="1">#REF!</definedName>
    <definedName name="BExW36V9N91OHCUMGWJQL3I5P4JK" localSheetId="3" hidden="1">#REF!</definedName>
    <definedName name="BExW36V9N91OHCUMGWJQL3I5P4JK" localSheetId="1" hidden="1">#REF!</definedName>
    <definedName name="BExW36V9N91OHCUMGWJQL3I5P4JK" hidden="1">#REF!</definedName>
    <definedName name="BExW39V04HTFFQE7DAW9MAJT0NNF" localSheetId="16" hidden="1">#REF!</definedName>
    <definedName name="BExW39V04HTFFQE7DAW9MAJT0NNF" localSheetId="15" hidden="1">#REF!</definedName>
    <definedName name="BExW39V04HTFFQE7DAW9MAJT0NNF" localSheetId="14" hidden="1">#REF!</definedName>
    <definedName name="BExW39V04HTFFQE7DAW9MAJT0NNF" localSheetId="13" hidden="1">#REF!</definedName>
    <definedName name="BExW39V04HTFFQE7DAW9MAJT0NNF" localSheetId="12" hidden="1">#REF!</definedName>
    <definedName name="BExW39V04HTFFQE7DAW9MAJT0NNF" localSheetId="11" hidden="1">#REF!</definedName>
    <definedName name="BExW39V04HTFFQE7DAW9MAJT0NNF" localSheetId="10" hidden="1">#REF!</definedName>
    <definedName name="BExW39V04HTFFQE7DAW9MAJT0NNF" localSheetId="9" hidden="1">#REF!</definedName>
    <definedName name="BExW39V04HTFFQE7DAW9MAJT0NNF" localSheetId="8" hidden="1">#REF!</definedName>
    <definedName name="BExW39V04HTFFQE7DAW9MAJT0NNF" localSheetId="7" hidden="1">#REF!</definedName>
    <definedName name="BExW39V04HTFFQE7DAW9MAJT0NNF" localSheetId="6" hidden="1">#REF!</definedName>
    <definedName name="BExW39V04HTFFQE7DAW9MAJT0NNF" localSheetId="3" hidden="1">#REF!</definedName>
    <definedName name="BExW39V04HTFFQE7DAW9MAJT0NNF" localSheetId="1" hidden="1">#REF!</definedName>
    <definedName name="BExW39V04HTFFQE7DAW9MAJT0NNF" hidden="1">#REF!</definedName>
    <definedName name="BExW3ECU6QPMV99AITCPHAG0CGYK" localSheetId="16" hidden="1">#REF!</definedName>
    <definedName name="BExW3ECU6QPMV99AITCPHAG0CGYK" localSheetId="15" hidden="1">#REF!</definedName>
    <definedName name="BExW3ECU6QPMV99AITCPHAG0CGYK" localSheetId="14" hidden="1">#REF!</definedName>
    <definedName name="BExW3ECU6QPMV99AITCPHAG0CGYK" localSheetId="13" hidden="1">#REF!</definedName>
    <definedName name="BExW3ECU6QPMV99AITCPHAG0CGYK" localSheetId="12" hidden="1">#REF!</definedName>
    <definedName name="BExW3ECU6QPMV99AITCPHAG0CGYK" localSheetId="11" hidden="1">#REF!</definedName>
    <definedName name="BExW3ECU6QPMV99AITCPHAG0CGYK" localSheetId="10" hidden="1">#REF!</definedName>
    <definedName name="BExW3ECU6QPMV99AITCPHAG0CGYK" localSheetId="9" hidden="1">#REF!</definedName>
    <definedName name="BExW3ECU6QPMV99AITCPHAG0CGYK" localSheetId="8" hidden="1">#REF!</definedName>
    <definedName name="BExW3ECU6QPMV99AITCPHAG0CGYK" localSheetId="7" hidden="1">#REF!</definedName>
    <definedName name="BExW3ECU6QPMV99AITCPHAG0CGYK" localSheetId="6" hidden="1">#REF!</definedName>
    <definedName name="BExW3ECU6QPMV99AITCPHAG0CGYK" localSheetId="3" hidden="1">#REF!</definedName>
    <definedName name="BExW3ECU6QPMV99AITCPHAG0CGYK" localSheetId="1" hidden="1">#REF!</definedName>
    <definedName name="BExW3ECU6QPMV99AITCPHAG0CGYK" hidden="1">#REF!</definedName>
    <definedName name="BExW3EIBA1J9Q9NA9VCGZGRS8WV7" localSheetId="16" hidden="1">#REF!</definedName>
    <definedName name="BExW3EIBA1J9Q9NA9VCGZGRS8WV7" localSheetId="15" hidden="1">#REF!</definedName>
    <definedName name="BExW3EIBA1J9Q9NA9VCGZGRS8WV7" localSheetId="14" hidden="1">#REF!</definedName>
    <definedName name="BExW3EIBA1J9Q9NA9VCGZGRS8WV7" localSheetId="13" hidden="1">#REF!</definedName>
    <definedName name="BExW3EIBA1J9Q9NA9VCGZGRS8WV7" localSheetId="12" hidden="1">#REF!</definedName>
    <definedName name="BExW3EIBA1J9Q9NA9VCGZGRS8WV7" localSheetId="11" hidden="1">#REF!</definedName>
    <definedName name="BExW3EIBA1J9Q9NA9VCGZGRS8WV7" localSheetId="10" hidden="1">#REF!</definedName>
    <definedName name="BExW3EIBA1J9Q9NA9VCGZGRS8WV7" localSheetId="9" hidden="1">#REF!</definedName>
    <definedName name="BExW3EIBA1J9Q9NA9VCGZGRS8WV7" localSheetId="8" hidden="1">#REF!</definedName>
    <definedName name="BExW3EIBA1J9Q9NA9VCGZGRS8WV7" localSheetId="7" hidden="1">#REF!</definedName>
    <definedName name="BExW3EIBA1J9Q9NA9VCGZGRS8WV7" localSheetId="6" hidden="1">#REF!</definedName>
    <definedName name="BExW3EIBA1J9Q9NA9VCGZGRS8WV7" localSheetId="3" hidden="1">#REF!</definedName>
    <definedName name="BExW3EIBA1J9Q9NA9VCGZGRS8WV7" localSheetId="1" hidden="1">#REF!</definedName>
    <definedName name="BExW3EIBA1J9Q9NA9VCGZGRS8WV7" hidden="1">#REF!</definedName>
    <definedName name="BExW3FEO8FI8N6AGQKYEG4SQVJWB" localSheetId="16" hidden="1">#REF!</definedName>
    <definedName name="BExW3FEO8FI8N6AGQKYEG4SQVJWB" localSheetId="15" hidden="1">#REF!</definedName>
    <definedName name="BExW3FEO8FI8N6AGQKYEG4SQVJWB" localSheetId="14" hidden="1">#REF!</definedName>
    <definedName name="BExW3FEO8FI8N6AGQKYEG4SQVJWB" localSheetId="13" hidden="1">#REF!</definedName>
    <definedName name="BExW3FEO8FI8N6AGQKYEG4SQVJWB" localSheetId="12" hidden="1">#REF!</definedName>
    <definedName name="BExW3FEO8FI8N6AGQKYEG4SQVJWB" localSheetId="11" hidden="1">#REF!</definedName>
    <definedName name="BExW3FEO8FI8N6AGQKYEG4SQVJWB" localSheetId="10" hidden="1">#REF!</definedName>
    <definedName name="BExW3FEO8FI8N6AGQKYEG4SQVJWB" localSheetId="9" hidden="1">#REF!</definedName>
    <definedName name="BExW3FEO8FI8N6AGQKYEG4SQVJWB" localSheetId="8" hidden="1">#REF!</definedName>
    <definedName name="BExW3FEO8FI8N6AGQKYEG4SQVJWB" localSheetId="7" hidden="1">#REF!</definedName>
    <definedName name="BExW3FEO8FI8N6AGQKYEG4SQVJWB" localSheetId="6" hidden="1">#REF!</definedName>
    <definedName name="BExW3FEO8FI8N6AGQKYEG4SQVJWB" localSheetId="3" hidden="1">#REF!</definedName>
    <definedName name="BExW3FEO8FI8N6AGQKYEG4SQVJWB" localSheetId="1" hidden="1">#REF!</definedName>
    <definedName name="BExW3FEO8FI8N6AGQKYEG4SQVJWB" hidden="1">#REF!</definedName>
    <definedName name="BExW3GB28STOMJUSZEIA7YKYNS4Y" localSheetId="16" hidden="1">#REF!</definedName>
    <definedName name="BExW3GB28STOMJUSZEIA7YKYNS4Y" localSheetId="15" hidden="1">#REF!</definedName>
    <definedName name="BExW3GB28STOMJUSZEIA7YKYNS4Y" localSheetId="14" hidden="1">#REF!</definedName>
    <definedName name="BExW3GB28STOMJUSZEIA7YKYNS4Y" localSheetId="13" hidden="1">#REF!</definedName>
    <definedName name="BExW3GB28STOMJUSZEIA7YKYNS4Y" localSheetId="12" hidden="1">#REF!</definedName>
    <definedName name="BExW3GB28STOMJUSZEIA7YKYNS4Y" localSheetId="11" hidden="1">#REF!</definedName>
    <definedName name="BExW3GB28STOMJUSZEIA7YKYNS4Y" localSheetId="10" hidden="1">#REF!</definedName>
    <definedName name="BExW3GB28STOMJUSZEIA7YKYNS4Y" localSheetId="9" hidden="1">#REF!</definedName>
    <definedName name="BExW3GB28STOMJUSZEIA7YKYNS4Y" localSheetId="8" hidden="1">#REF!</definedName>
    <definedName name="BExW3GB28STOMJUSZEIA7YKYNS4Y" localSheetId="7" hidden="1">#REF!</definedName>
    <definedName name="BExW3GB28STOMJUSZEIA7YKYNS4Y" localSheetId="6" hidden="1">#REF!</definedName>
    <definedName name="BExW3GB28STOMJUSZEIA7YKYNS4Y" localSheetId="3" hidden="1">#REF!</definedName>
    <definedName name="BExW3GB28STOMJUSZEIA7YKYNS4Y" localSheetId="1" hidden="1">#REF!</definedName>
    <definedName name="BExW3GB28STOMJUSZEIA7YKYNS4Y" hidden="1">#REF!</definedName>
    <definedName name="BExW3T1K638HT5E0Y8MMK108P5JT" localSheetId="16" hidden="1">#REF!</definedName>
    <definedName name="BExW3T1K638HT5E0Y8MMK108P5JT" localSheetId="15" hidden="1">#REF!</definedName>
    <definedName name="BExW3T1K638HT5E0Y8MMK108P5JT" localSheetId="14" hidden="1">#REF!</definedName>
    <definedName name="BExW3T1K638HT5E0Y8MMK108P5JT" localSheetId="13" hidden="1">#REF!</definedName>
    <definedName name="BExW3T1K638HT5E0Y8MMK108P5JT" localSheetId="12" hidden="1">#REF!</definedName>
    <definedName name="BExW3T1K638HT5E0Y8MMK108P5JT" localSheetId="11" hidden="1">#REF!</definedName>
    <definedName name="BExW3T1K638HT5E0Y8MMK108P5JT" localSheetId="10" hidden="1">#REF!</definedName>
    <definedName name="BExW3T1K638HT5E0Y8MMK108P5JT" localSheetId="9" hidden="1">#REF!</definedName>
    <definedName name="BExW3T1K638HT5E0Y8MMK108P5JT" localSheetId="8" hidden="1">#REF!</definedName>
    <definedName name="BExW3T1K638HT5E0Y8MMK108P5JT" localSheetId="7" hidden="1">#REF!</definedName>
    <definedName name="BExW3T1K638HT5E0Y8MMK108P5JT" localSheetId="6" hidden="1">#REF!</definedName>
    <definedName name="BExW3T1K638HT5E0Y8MMK108P5JT" localSheetId="3" hidden="1">#REF!</definedName>
    <definedName name="BExW3T1K638HT5E0Y8MMK108P5JT" localSheetId="1" hidden="1">#REF!</definedName>
    <definedName name="BExW3T1K638HT5E0Y8MMK108P5JT" hidden="1">#REF!</definedName>
    <definedName name="BExW3U3D6FTAFTK3Q7DSA9FY454Q" localSheetId="16" hidden="1">#REF!</definedName>
    <definedName name="BExW3U3D6FTAFTK3Q7DSA9FY454Q" localSheetId="15" hidden="1">#REF!</definedName>
    <definedName name="BExW3U3D6FTAFTK3Q7DSA9FY454Q" localSheetId="14" hidden="1">#REF!</definedName>
    <definedName name="BExW3U3D6FTAFTK3Q7DSA9FY454Q" localSheetId="13" hidden="1">#REF!</definedName>
    <definedName name="BExW3U3D6FTAFTK3Q7DSA9FY454Q" localSheetId="12" hidden="1">#REF!</definedName>
    <definedName name="BExW3U3D6FTAFTK3Q7DSA9FY454Q" localSheetId="11" hidden="1">#REF!</definedName>
    <definedName name="BExW3U3D6FTAFTK3Q7DSA9FY454Q" localSheetId="10" hidden="1">#REF!</definedName>
    <definedName name="BExW3U3D6FTAFTK3Q7DSA9FY454Q" localSheetId="9" hidden="1">#REF!</definedName>
    <definedName name="BExW3U3D6FTAFTK3Q7DSA9FY454Q" localSheetId="8" hidden="1">#REF!</definedName>
    <definedName name="BExW3U3D6FTAFTK3Q7DSA9FY454Q" localSheetId="7" hidden="1">#REF!</definedName>
    <definedName name="BExW3U3D6FTAFTK3Q7DSA9FY454Q" localSheetId="6" hidden="1">#REF!</definedName>
    <definedName name="BExW3U3D6FTAFTK3Q7DSA9FY454Q" localSheetId="3" hidden="1">#REF!</definedName>
    <definedName name="BExW3U3D6FTAFTK3Q7DSA9FY454Q" localSheetId="1" hidden="1">#REF!</definedName>
    <definedName name="BExW3U3D6FTAFTK3Q7DSA9FY454Q" hidden="1">#REF!</definedName>
    <definedName name="BExW4217ZHL9VO39POSTJOD090WU" localSheetId="16" hidden="1">#REF!</definedName>
    <definedName name="BExW4217ZHL9VO39POSTJOD090WU" localSheetId="15" hidden="1">#REF!</definedName>
    <definedName name="BExW4217ZHL9VO39POSTJOD090WU" localSheetId="14" hidden="1">#REF!</definedName>
    <definedName name="BExW4217ZHL9VO39POSTJOD090WU" localSheetId="13" hidden="1">#REF!</definedName>
    <definedName name="BExW4217ZHL9VO39POSTJOD090WU" localSheetId="12" hidden="1">#REF!</definedName>
    <definedName name="BExW4217ZHL9VO39POSTJOD090WU" localSheetId="11" hidden="1">#REF!</definedName>
    <definedName name="BExW4217ZHL9VO39POSTJOD090WU" localSheetId="10" hidden="1">#REF!</definedName>
    <definedName name="BExW4217ZHL9VO39POSTJOD090WU" localSheetId="9" hidden="1">#REF!</definedName>
    <definedName name="BExW4217ZHL9VO39POSTJOD090WU" localSheetId="8" hidden="1">#REF!</definedName>
    <definedName name="BExW4217ZHL9VO39POSTJOD090WU" localSheetId="7" hidden="1">#REF!</definedName>
    <definedName name="BExW4217ZHL9VO39POSTJOD090WU" localSheetId="6" hidden="1">#REF!</definedName>
    <definedName name="BExW4217ZHL9VO39POSTJOD090WU" localSheetId="3" hidden="1">#REF!</definedName>
    <definedName name="BExW4217ZHL9VO39POSTJOD090WU" localSheetId="1" hidden="1">#REF!</definedName>
    <definedName name="BExW4217ZHL9VO39POSTJOD090WU" hidden="1">#REF!</definedName>
    <definedName name="BExW4GPW71EBF8XPS2QGVQHBCDX3" localSheetId="16" hidden="1">#REF!</definedName>
    <definedName name="BExW4GPW71EBF8XPS2QGVQHBCDX3" localSheetId="15" hidden="1">#REF!</definedName>
    <definedName name="BExW4GPW71EBF8XPS2QGVQHBCDX3" localSheetId="14" hidden="1">#REF!</definedName>
    <definedName name="BExW4GPW71EBF8XPS2QGVQHBCDX3" localSheetId="13" hidden="1">#REF!</definedName>
    <definedName name="BExW4GPW71EBF8XPS2QGVQHBCDX3" localSheetId="12" hidden="1">#REF!</definedName>
    <definedName name="BExW4GPW71EBF8XPS2QGVQHBCDX3" localSheetId="11" hidden="1">#REF!</definedName>
    <definedName name="BExW4GPW71EBF8XPS2QGVQHBCDX3" localSheetId="10" hidden="1">#REF!</definedName>
    <definedName name="BExW4GPW71EBF8XPS2QGVQHBCDX3" localSheetId="9" hidden="1">#REF!</definedName>
    <definedName name="BExW4GPW71EBF8XPS2QGVQHBCDX3" localSheetId="8" hidden="1">#REF!</definedName>
    <definedName name="BExW4GPW71EBF8XPS2QGVQHBCDX3" localSheetId="7" hidden="1">#REF!</definedName>
    <definedName name="BExW4GPW71EBF8XPS2QGVQHBCDX3" localSheetId="6" hidden="1">#REF!</definedName>
    <definedName name="BExW4GPW71EBF8XPS2QGVQHBCDX3" localSheetId="3" hidden="1">#REF!</definedName>
    <definedName name="BExW4GPW71EBF8XPS2QGVQHBCDX3" localSheetId="1" hidden="1">#REF!</definedName>
    <definedName name="BExW4GPW71EBF8XPS2QGVQHBCDX3" hidden="1">#REF!</definedName>
    <definedName name="BExW4JKC5837JBPCOJV337ZVYYY3" localSheetId="16" hidden="1">#REF!</definedName>
    <definedName name="BExW4JKC5837JBPCOJV337ZVYYY3" localSheetId="15" hidden="1">#REF!</definedName>
    <definedName name="BExW4JKC5837JBPCOJV337ZVYYY3" localSheetId="14" hidden="1">#REF!</definedName>
    <definedName name="BExW4JKC5837JBPCOJV337ZVYYY3" localSheetId="13" hidden="1">#REF!</definedName>
    <definedName name="BExW4JKC5837JBPCOJV337ZVYYY3" localSheetId="12" hidden="1">#REF!</definedName>
    <definedName name="BExW4JKC5837JBPCOJV337ZVYYY3" localSheetId="11" hidden="1">#REF!</definedName>
    <definedName name="BExW4JKC5837JBPCOJV337ZVYYY3" localSheetId="10" hidden="1">#REF!</definedName>
    <definedName name="BExW4JKC5837JBPCOJV337ZVYYY3" localSheetId="9" hidden="1">#REF!</definedName>
    <definedName name="BExW4JKC5837JBPCOJV337ZVYYY3" localSheetId="8" hidden="1">#REF!</definedName>
    <definedName name="BExW4JKC5837JBPCOJV337ZVYYY3" localSheetId="7" hidden="1">#REF!</definedName>
    <definedName name="BExW4JKC5837JBPCOJV337ZVYYY3" localSheetId="6" hidden="1">#REF!</definedName>
    <definedName name="BExW4JKC5837JBPCOJV337ZVYYY3" localSheetId="3" hidden="1">#REF!</definedName>
    <definedName name="BExW4JKC5837JBPCOJV337ZVYYY3" localSheetId="1" hidden="1">#REF!</definedName>
    <definedName name="BExW4JKC5837JBPCOJV337ZVYYY3" hidden="1">#REF!</definedName>
    <definedName name="BExW4O2DBZGV8KGBO9EB4BAXIH4Y" localSheetId="16" hidden="1">#REF!</definedName>
    <definedName name="BExW4O2DBZGV8KGBO9EB4BAXIH4Y" localSheetId="15" hidden="1">#REF!</definedName>
    <definedName name="BExW4O2DBZGV8KGBO9EB4BAXIH4Y" localSheetId="14" hidden="1">#REF!</definedName>
    <definedName name="BExW4O2DBZGV8KGBO9EB4BAXIH4Y" localSheetId="13" hidden="1">#REF!</definedName>
    <definedName name="BExW4O2DBZGV8KGBO9EB4BAXIH4Y" localSheetId="12" hidden="1">#REF!</definedName>
    <definedName name="BExW4O2DBZGV8KGBO9EB4BAXIH4Y" localSheetId="11" hidden="1">#REF!</definedName>
    <definedName name="BExW4O2DBZGV8KGBO9EB4BAXIH4Y" localSheetId="10" hidden="1">#REF!</definedName>
    <definedName name="BExW4O2DBZGV8KGBO9EB4BAXIH4Y" localSheetId="9" hidden="1">#REF!</definedName>
    <definedName name="BExW4O2DBZGV8KGBO9EB4BAXIH4Y" localSheetId="8" hidden="1">#REF!</definedName>
    <definedName name="BExW4O2DBZGV8KGBO9EB4BAXIH4Y" localSheetId="7" hidden="1">#REF!</definedName>
    <definedName name="BExW4O2DBZGV8KGBO9EB4BAXIH4Y" localSheetId="6" hidden="1">#REF!</definedName>
    <definedName name="BExW4O2DBZGV8KGBO9EB4BAXIH4Y" localSheetId="3" hidden="1">#REF!</definedName>
    <definedName name="BExW4O2DBZGV8KGBO9EB4BAXIH4Y" localSheetId="1" hidden="1">#REF!</definedName>
    <definedName name="BExW4O2DBZGV8KGBO9EB4BAXIH4Y" hidden="1">#REF!</definedName>
    <definedName name="BExW4QR9FV9MP5K610THBSM51RYO" localSheetId="16" hidden="1">#REF!</definedName>
    <definedName name="BExW4QR9FV9MP5K610THBSM51RYO" localSheetId="15" hidden="1">#REF!</definedName>
    <definedName name="BExW4QR9FV9MP5K610THBSM51RYO" localSheetId="14" hidden="1">#REF!</definedName>
    <definedName name="BExW4QR9FV9MP5K610THBSM51RYO" localSheetId="13" hidden="1">#REF!</definedName>
    <definedName name="BExW4QR9FV9MP5K610THBSM51RYO" localSheetId="12" hidden="1">#REF!</definedName>
    <definedName name="BExW4QR9FV9MP5K610THBSM51RYO" localSheetId="11" hidden="1">#REF!</definedName>
    <definedName name="BExW4QR9FV9MP5K610THBSM51RYO" localSheetId="10" hidden="1">#REF!</definedName>
    <definedName name="BExW4QR9FV9MP5K610THBSM51RYO" localSheetId="9" hidden="1">#REF!</definedName>
    <definedName name="BExW4QR9FV9MP5K610THBSM51RYO" localSheetId="8" hidden="1">#REF!</definedName>
    <definedName name="BExW4QR9FV9MP5K610THBSM51RYO" localSheetId="7" hidden="1">#REF!</definedName>
    <definedName name="BExW4QR9FV9MP5K610THBSM51RYO" localSheetId="6" hidden="1">#REF!</definedName>
    <definedName name="BExW4QR9FV9MP5K610THBSM51RYO" localSheetId="3" hidden="1">#REF!</definedName>
    <definedName name="BExW4QR9FV9MP5K610THBSM51RYO" localSheetId="1" hidden="1">#REF!</definedName>
    <definedName name="BExW4QR9FV9MP5K610THBSM51RYO" hidden="1">#REF!</definedName>
    <definedName name="BExW4Z029R9E19ZENN3WEA3VDAD1" localSheetId="16" hidden="1">#REF!</definedName>
    <definedName name="BExW4Z029R9E19ZENN3WEA3VDAD1" localSheetId="15" hidden="1">#REF!</definedName>
    <definedName name="BExW4Z029R9E19ZENN3WEA3VDAD1" localSheetId="14" hidden="1">#REF!</definedName>
    <definedName name="BExW4Z029R9E19ZENN3WEA3VDAD1" localSheetId="13" hidden="1">#REF!</definedName>
    <definedName name="BExW4Z029R9E19ZENN3WEA3VDAD1" localSheetId="12" hidden="1">#REF!</definedName>
    <definedName name="BExW4Z029R9E19ZENN3WEA3VDAD1" localSheetId="11" hidden="1">#REF!</definedName>
    <definedName name="BExW4Z029R9E19ZENN3WEA3VDAD1" localSheetId="10" hidden="1">#REF!</definedName>
    <definedName name="BExW4Z029R9E19ZENN3WEA3VDAD1" localSheetId="9" hidden="1">#REF!</definedName>
    <definedName name="BExW4Z029R9E19ZENN3WEA3VDAD1" localSheetId="8" hidden="1">#REF!</definedName>
    <definedName name="BExW4Z029R9E19ZENN3WEA3VDAD1" localSheetId="7" hidden="1">#REF!</definedName>
    <definedName name="BExW4Z029R9E19ZENN3WEA3VDAD1" localSheetId="6" hidden="1">#REF!</definedName>
    <definedName name="BExW4Z029R9E19ZENN3WEA3VDAD1" localSheetId="3" hidden="1">#REF!</definedName>
    <definedName name="BExW4Z029R9E19ZENN3WEA3VDAD1" localSheetId="1" hidden="1">#REF!</definedName>
    <definedName name="BExW4Z029R9E19ZENN3WEA3VDAD1" hidden="1">#REF!</definedName>
    <definedName name="BExW53SPLW3K0Y0ZVTM4NYF1B2YH" localSheetId="16" hidden="1">#REF!</definedName>
    <definedName name="BExW53SPLW3K0Y0ZVTM4NYF1B2YH" localSheetId="15" hidden="1">#REF!</definedName>
    <definedName name="BExW53SPLW3K0Y0ZVTM4NYF1B2YH" localSheetId="14" hidden="1">#REF!</definedName>
    <definedName name="BExW53SPLW3K0Y0ZVTM4NYF1B2YH" localSheetId="13" hidden="1">#REF!</definedName>
    <definedName name="BExW53SPLW3K0Y0ZVTM4NYF1B2YH" localSheetId="12" hidden="1">#REF!</definedName>
    <definedName name="BExW53SPLW3K0Y0ZVTM4NYF1B2YH" localSheetId="11" hidden="1">#REF!</definedName>
    <definedName name="BExW53SPLW3K0Y0ZVTM4NYF1B2YH" localSheetId="10" hidden="1">#REF!</definedName>
    <definedName name="BExW53SPLW3K0Y0ZVTM4NYF1B2YH" localSheetId="9" hidden="1">#REF!</definedName>
    <definedName name="BExW53SPLW3K0Y0ZVTM4NYF1B2YH" localSheetId="8" hidden="1">#REF!</definedName>
    <definedName name="BExW53SPLW3K0Y0ZVTM4NYF1B2YH" localSheetId="7" hidden="1">#REF!</definedName>
    <definedName name="BExW53SPLW3K0Y0ZVTM4NYF1B2YH" localSheetId="6" hidden="1">#REF!</definedName>
    <definedName name="BExW53SPLW3K0Y0ZVTM4NYF1B2YH" localSheetId="3" hidden="1">#REF!</definedName>
    <definedName name="BExW53SPLW3K0Y0ZVTM4NYF1B2YH" localSheetId="1" hidden="1">#REF!</definedName>
    <definedName name="BExW53SPLW3K0Y0ZVTM4NYF1B2YH" hidden="1">#REF!</definedName>
    <definedName name="BExW591F7X34FVKJ2OUT09PFUW1B" localSheetId="16" hidden="1">#REF!</definedName>
    <definedName name="BExW591F7X34FVKJ2OUT09PFUW1B" localSheetId="15" hidden="1">#REF!</definedName>
    <definedName name="BExW591F7X34FVKJ2OUT09PFUW1B" localSheetId="14" hidden="1">#REF!</definedName>
    <definedName name="BExW591F7X34FVKJ2OUT09PFUW1B" localSheetId="13" hidden="1">#REF!</definedName>
    <definedName name="BExW591F7X34FVKJ2OUT09PFUW1B" localSheetId="12" hidden="1">#REF!</definedName>
    <definedName name="BExW591F7X34FVKJ2OUT09PFUW1B" localSheetId="11" hidden="1">#REF!</definedName>
    <definedName name="BExW591F7X34FVKJ2OUT09PFUW1B" localSheetId="10" hidden="1">#REF!</definedName>
    <definedName name="BExW591F7X34FVKJ2OUT09PFUW1B" localSheetId="9" hidden="1">#REF!</definedName>
    <definedName name="BExW591F7X34FVKJ2OUT09PFUW1B" localSheetId="8" hidden="1">#REF!</definedName>
    <definedName name="BExW591F7X34FVKJ2OUT09PFUW1B" localSheetId="7" hidden="1">#REF!</definedName>
    <definedName name="BExW591F7X34FVKJ2OUT09PFUW1B" localSheetId="6" hidden="1">#REF!</definedName>
    <definedName name="BExW591F7X34FVKJ2OUT09PFUW1B" localSheetId="3" hidden="1">#REF!</definedName>
    <definedName name="BExW591F7X34FVKJ2OUT09PFUW1B" localSheetId="1" hidden="1">#REF!</definedName>
    <definedName name="BExW591F7X34FVKJ2OUT09PFUW1B" hidden="1">#REF!</definedName>
    <definedName name="BExW5AZNT6IAZGNF2C879ODHY1B8" localSheetId="16" hidden="1">#REF!</definedName>
    <definedName name="BExW5AZNT6IAZGNF2C879ODHY1B8" localSheetId="15" hidden="1">#REF!</definedName>
    <definedName name="BExW5AZNT6IAZGNF2C879ODHY1B8" localSheetId="14" hidden="1">#REF!</definedName>
    <definedName name="BExW5AZNT6IAZGNF2C879ODHY1B8" localSheetId="13" hidden="1">#REF!</definedName>
    <definedName name="BExW5AZNT6IAZGNF2C879ODHY1B8" localSheetId="12" hidden="1">#REF!</definedName>
    <definedName name="BExW5AZNT6IAZGNF2C879ODHY1B8" localSheetId="11" hidden="1">#REF!</definedName>
    <definedName name="BExW5AZNT6IAZGNF2C879ODHY1B8" localSheetId="10" hidden="1">#REF!</definedName>
    <definedName name="BExW5AZNT6IAZGNF2C879ODHY1B8" localSheetId="9" hidden="1">#REF!</definedName>
    <definedName name="BExW5AZNT6IAZGNF2C879ODHY1B8" localSheetId="8" hidden="1">#REF!</definedName>
    <definedName name="BExW5AZNT6IAZGNF2C879ODHY1B8" localSheetId="7" hidden="1">#REF!</definedName>
    <definedName name="BExW5AZNT6IAZGNF2C879ODHY1B8" localSheetId="6" hidden="1">#REF!</definedName>
    <definedName name="BExW5AZNT6IAZGNF2C879ODHY1B8" localSheetId="3" hidden="1">#REF!</definedName>
    <definedName name="BExW5AZNT6IAZGNF2C879ODHY1B8" localSheetId="1" hidden="1">#REF!</definedName>
    <definedName name="BExW5AZNT6IAZGNF2C879ODHY1B8" hidden="1">#REF!</definedName>
    <definedName name="BExW5F6OUXHEWQU5VYE7W7P8DD78" localSheetId="16" hidden="1">#REF!</definedName>
    <definedName name="BExW5F6OUXHEWQU5VYE7W7P8DD78" localSheetId="15" hidden="1">#REF!</definedName>
    <definedName name="BExW5F6OUXHEWQU5VYE7W7P8DD78" localSheetId="14" hidden="1">#REF!</definedName>
    <definedName name="BExW5F6OUXHEWQU5VYE7W7P8DD78" localSheetId="13" hidden="1">#REF!</definedName>
    <definedName name="BExW5F6OUXHEWQU5VYE7W7P8DD78" localSheetId="12" hidden="1">#REF!</definedName>
    <definedName name="BExW5F6OUXHEWQU5VYE7W7P8DD78" localSheetId="11" hidden="1">#REF!</definedName>
    <definedName name="BExW5F6OUXHEWQU5VYE7W7P8DD78" localSheetId="10" hidden="1">#REF!</definedName>
    <definedName name="BExW5F6OUXHEWQU5VYE7W7P8DD78" localSheetId="9" hidden="1">#REF!</definedName>
    <definedName name="BExW5F6OUXHEWQU5VYE7W7P8DD78" localSheetId="8" hidden="1">#REF!</definedName>
    <definedName name="BExW5F6OUXHEWQU5VYE7W7P8DD78" localSheetId="7" hidden="1">#REF!</definedName>
    <definedName name="BExW5F6OUXHEWQU5VYE7W7P8DD78" localSheetId="6" hidden="1">#REF!</definedName>
    <definedName name="BExW5F6OUXHEWQU5VYE7W7P8DD78" localSheetId="3" hidden="1">#REF!</definedName>
    <definedName name="BExW5F6OUXHEWQU5VYE7W7P8DD78" localSheetId="1" hidden="1">#REF!</definedName>
    <definedName name="BExW5F6OUXHEWQU5VYE7W7P8DD78" hidden="1">#REF!</definedName>
    <definedName name="BExW5WPU27WD4NWZOT0ZEJIDLX5J" localSheetId="16" hidden="1">#REF!</definedName>
    <definedName name="BExW5WPU27WD4NWZOT0ZEJIDLX5J" localSheetId="15" hidden="1">#REF!</definedName>
    <definedName name="BExW5WPU27WD4NWZOT0ZEJIDLX5J" localSheetId="14" hidden="1">#REF!</definedName>
    <definedName name="BExW5WPU27WD4NWZOT0ZEJIDLX5J" localSheetId="13" hidden="1">#REF!</definedName>
    <definedName name="BExW5WPU27WD4NWZOT0ZEJIDLX5J" localSheetId="12" hidden="1">#REF!</definedName>
    <definedName name="BExW5WPU27WD4NWZOT0ZEJIDLX5J" localSheetId="11" hidden="1">#REF!</definedName>
    <definedName name="BExW5WPU27WD4NWZOT0ZEJIDLX5J" localSheetId="10" hidden="1">#REF!</definedName>
    <definedName name="BExW5WPU27WD4NWZOT0ZEJIDLX5J" localSheetId="9" hidden="1">#REF!</definedName>
    <definedName name="BExW5WPU27WD4NWZOT0ZEJIDLX5J" localSheetId="8" hidden="1">#REF!</definedName>
    <definedName name="BExW5WPU27WD4NWZOT0ZEJIDLX5J" localSheetId="7" hidden="1">#REF!</definedName>
    <definedName name="BExW5WPU27WD4NWZOT0ZEJIDLX5J" localSheetId="6" hidden="1">#REF!</definedName>
    <definedName name="BExW5WPU27WD4NWZOT0ZEJIDLX5J" localSheetId="3" hidden="1">#REF!</definedName>
    <definedName name="BExW5WPU27WD4NWZOT0ZEJIDLX5J" localSheetId="1" hidden="1">#REF!</definedName>
    <definedName name="BExW5WPU27WD4NWZOT0ZEJIDLX5J" hidden="1">#REF!</definedName>
    <definedName name="BExW5YD97EMSUYC4KDEFH1FB4FY3" localSheetId="16" hidden="1">#REF!</definedName>
    <definedName name="BExW5YD97EMSUYC4KDEFH1FB4FY3" localSheetId="15" hidden="1">#REF!</definedName>
    <definedName name="BExW5YD97EMSUYC4KDEFH1FB4FY3" localSheetId="14" hidden="1">#REF!</definedName>
    <definedName name="BExW5YD97EMSUYC4KDEFH1FB4FY3" localSheetId="13" hidden="1">#REF!</definedName>
    <definedName name="BExW5YD97EMSUYC4KDEFH1FB4FY3" localSheetId="12" hidden="1">#REF!</definedName>
    <definedName name="BExW5YD97EMSUYC4KDEFH1FB4FY3" localSheetId="11" hidden="1">#REF!</definedName>
    <definedName name="BExW5YD97EMSUYC4KDEFH1FB4FY3" localSheetId="10" hidden="1">#REF!</definedName>
    <definedName name="BExW5YD97EMSUYC4KDEFH1FB4FY3" localSheetId="9" hidden="1">#REF!</definedName>
    <definedName name="BExW5YD97EMSUYC4KDEFH1FB4FY3" localSheetId="8" hidden="1">#REF!</definedName>
    <definedName name="BExW5YD97EMSUYC4KDEFH1FB4FY3" localSheetId="7" hidden="1">#REF!</definedName>
    <definedName name="BExW5YD97EMSUYC4KDEFH1FB4FY3" localSheetId="6" hidden="1">#REF!</definedName>
    <definedName name="BExW5YD97EMSUYC4KDEFH1FB4FY3" localSheetId="3" hidden="1">#REF!</definedName>
    <definedName name="BExW5YD97EMSUYC4KDEFH1FB4FY3" localSheetId="1" hidden="1">#REF!</definedName>
    <definedName name="BExW5YD97EMSUYC4KDEFH1FB4FY3" hidden="1">#REF!</definedName>
    <definedName name="BExW5Z469DSRWTA6T0KVLA7SMIPL" localSheetId="16" hidden="1">#REF!</definedName>
    <definedName name="BExW5Z469DSRWTA6T0KVLA7SMIPL" localSheetId="15" hidden="1">#REF!</definedName>
    <definedName name="BExW5Z469DSRWTA6T0KVLA7SMIPL" localSheetId="14" hidden="1">#REF!</definedName>
    <definedName name="BExW5Z469DSRWTA6T0KVLA7SMIPL" localSheetId="13" hidden="1">#REF!</definedName>
    <definedName name="BExW5Z469DSRWTA6T0KVLA7SMIPL" localSheetId="12" hidden="1">#REF!</definedName>
    <definedName name="BExW5Z469DSRWTA6T0KVLA7SMIPL" localSheetId="11" hidden="1">#REF!</definedName>
    <definedName name="BExW5Z469DSRWTA6T0KVLA7SMIPL" localSheetId="10" hidden="1">#REF!</definedName>
    <definedName name="BExW5Z469DSRWTA6T0KVLA7SMIPL" localSheetId="9" hidden="1">#REF!</definedName>
    <definedName name="BExW5Z469DSRWTA6T0KVLA7SMIPL" localSheetId="8" hidden="1">#REF!</definedName>
    <definedName name="BExW5Z469DSRWTA6T0KVLA7SMIPL" localSheetId="7" hidden="1">#REF!</definedName>
    <definedName name="BExW5Z469DSRWTA6T0KVLA7SMIPL" localSheetId="6" hidden="1">#REF!</definedName>
    <definedName name="BExW5Z469DSRWTA6T0KVLA7SMIPL" localSheetId="3" hidden="1">#REF!</definedName>
    <definedName name="BExW5Z469DSRWTA6T0KVLA7SMIPL" localSheetId="1" hidden="1">#REF!</definedName>
    <definedName name="BExW5Z469DSRWTA6T0KVLA7SMIPL" hidden="1">#REF!</definedName>
    <definedName name="BExW62ETJAPBX5X53FTGUCHZXI2K" localSheetId="16" hidden="1">#REF!</definedName>
    <definedName name="BExW62ETJAPBX5X53FTGUCHZXI2K" localSheetId="15" hidden="1">#REF!</definedName>
    <definedName name="BExW62ETJAPBX5X53FTGUCHZXI2K" localSheetId="14" hidden="1">#REF!</definedName>
    <definedName name="BExW62ETJAPBX5X53FTGUCHZXI2K" localSheetId="13" hidden="1">#REF!</definedName>
    <definedName name="BExW62ETJAPBX5X53FTGUCHZXI2K" localSheetId="12" hidden="1">#REF!</definedName>
    <definedName name="BExW62ETJAPBX5X53FTGUCHZXI2K" localSheetId="11" hidden="1">#REF!</definedName>
    <definedName name="BExW62ETJAPBX5X53FTGUCHZXI2K" localSheetId="10" hidden="1">#REF!</definedName>
    <definedName name="BExW62ETJAPBX5X53FTGUCHZXI2K" localSheetId="9" hidden="1">#REF!</definedName>
    <definedName name="BExW62ETJAPBX5X53FTGUCHZXI2K" localSheetId="8" hidden="1">#REF!</definedName>
    <definedName name="BExW62ETJAPBX5X53FTGUCHZXI2K" localSheetId="7" hidden="1">#REF!</definedName>
    <definedName name="BExW62ETJAPBX5X53FTGUCHZXI2K" localSheetId="6" hidden="1">#REF!</definedName>
    <definedName name="BExW62ETJAPBX5X53FTGUCHZXI2K" localSheetId="3" hidden="1">#REF!</definedName>
    <definedName name="BExW62ETJAPBX5X53FTGUCHZXI2K" localSheetId="1" hidden="1">#REF!</definedName>
    <definedName name="BExW62ETJAPBX5X53FTGUCHZXI2K" hidden="1">#REF!</definedName>
    <definedName name="BExW660AV1TUV2XNUPD65RZR3QOO" localSheetId="16" hidden="1">#REF!</definedName>
    <definedName name="BExW660AV1TUV2XNUPD65RZR3QOO" localSheetId="15" hidden="1">#REF!</definedName>
    <definedName name="BExW660AV1TUV2XNUPD65RZR3QOO" localSheetId="14" hidden="1">#REF!</definedName>
    <definedName name="BExW660AV1TUV2XNUPD65RZR3QOO" localSheetId="13" hidden="1">#REF!</definedName>
    <definedName name="BExW660AV1TUV2XNUPD65RZR3QOO" localSheetId="12" hidden="1">#REF!</definedName>
    <definedName name="BExW660AV1TUV2XNUPD65RZR3QOO" localSheetId="11" hidden="1">#REF!</definedName>
    <definedName name="BExW660AV1TUV2XNUPD65RZR3QOO" localSheetId="10" hidden="1">#REF!</definedName>
    <definedName name="BExW660AV1TUV2XNUPD65RZR3QOO" localSheetId="9" hidden="1">#REF!</definedName>
    <definedName name="BExW660AV1TUV2XNUPD65RZR3QOO" localSheetId="8" hidden="1">#REF!</definedName>
    <definedName name="BExW660AV1TUV2XNUPD65RZR3QOO" localSheetId="7" hidden="1">#REF!</definedName>
    <definedName name="BExW660AV1TUV2XNUPD65RZR3QOO" localSheetId="6" hidden="1">#REF!</definedName>
    <definedName name="BExW660AV1TUV2XNUPD65RZR3QOO" localSheetId="3" hidden="1">#REF!</definedName>
    <definedName name="BExW660AV1TUV2XNUPD65RZR3QOO" localSheetId="1" hidden="1">#REF!</definedName>
    <definedName name="BExW660AV1TUV2XNUPD65RZR3QOO" hidden="1">#REF!</definedName>
    <definedName name="BExW66LVVZK656PQY1257QMHP2AY" localSheetId="16" hidden="1">#REF!</definedName>
    <definedName name="BExW66LVVZK656PQY1257QMHP2AY" localSheetId="15" hidden="1">#REF!</definedName>
    <definedName name="BExW66LVVZK656PQY1257QMHP2AY" localSheetId="14" hidden="1">#REF!</definedName>
    <definedName name="BExW66LVVZK656PQY1257QMHP2AY" localSheetId="13" hidden="1">#REF!</definedName>
    <definedName name="BExW66LVVZK656PQY1257QMHP2AY" localSheetId="12" hidden="1">#REF!</definedName>
    <definedName name="BExW66LVVZK656PQY1257QMHP2AY" localSheetId="11" hidden="1">#REF!</definedName>
    <definedName name="BExW66LVVZK656PQY1257QMHP2AY" localSheetId="10" hidden="1">#REF!</definedName>
    <definedName name="BExW66LVVZK656PQY1257QMHP2AY" localSheetId="9" hidden="1">#REF!</definedName>
    <definedName name="BExW66LVVZK656PQY1257QMHP2AY" localSheetId="8" hidden="1">#REF!</definedName>
    <definedName name="BExW66LVVZK656PQY1257QMHP2AY" localSheetId="7" hidden="1">#REF!</definedName>
    <definedName name="BExW66LVVZK656PQY1257QMHP2AY" localSheetId="6" hidden="1">#REF!</definedName>
    <definedName name="BExW66LVVZK656PQY1257QMHP2AY" localSheetId="3" hidden="1">#REF!</definedName>
    <definedName name="BExW66LVVZK656PQY1257QMHP2AY" localSheetId="1" hidden="1">#REF!</definedName>
    <definedName name="BExW66LVVZK656PQY1257QMHP2AY" hidden="1">#REF!</definedName>
    <definedName name="BExW6EJPHAP1TWT380AZLXNHR22P" localSheetId="16" hidden="1">#REF!</definedName>
    <definedName name="BExW6EJPHAP1TWT380AZLXNHR22P" localSheetId="15" hidden="1">#REF!</definedName>
    <definedName name="BExW6EJPHAP1TWT380AZLXNHR22P" localSheetId="14" hidden="1">#REF!</definedName>
    <definedName name="BExW6EJPHAP1TWT380AZLXNHR22P" localSheetId="13" hidden="1">#REF!</definedName>
    <definedName name="BExW6EJPHAP1TWT380AZLXNHR22P" localSheetId="12" hidden="1">#REF!</definedName>
    <definedName name="BExW6EJPHAP1TWT380AZLXNHR22P" localSheetId="11" hidden="1">#REF!</definedName>
    <definedName name="BExW6EJPHAP1TWT380AZLXNHR22P" localSheetId="10" hidden="1">#REF!</definedName>
    <definedName name="BExW6EJPHAP1TWT380AZLXNHR22P" localSheetId="9" hidden="1">#REF!</definedName>
    <definedName name="BExW6EJPHAP1TWT380AZLXNHR22P" localSheetId="8" hidden="1">#REF!</definedName>
    <definedName name="BExW6EJPHAP1TWT380AZLXNHR22P" localSheetId="7" hidden="1">#REF!</definedName>
    <definedName name="BExW6EJPHAP1TWT380AZLXNHR22P" localSheetId="6" hidden="1">#REF!</definedName>
    <definedName name="BExW6EJPHAP1TWT380AZLXNHR22P" localSheetId="3" hidden="1">#REF!</definedName>
    <definedName name="BExW6EJPHAP1TWT380AZLXNHR22P" localSheetId="1" hidden="1">#REF!</definedName>
    <definedName name="BExW6EJPHAP1TWT380AZLXNHR22P" hidden="1">#REF!</definedName>
    <definedName name="BExW6G1PJ38H10DVLL8WPQ736OEB" localSheetId="16" hidden="1">#REF!</definedName>
    <definedName name="BExW6G1PJ38H10DVLL8WPQ736OEB" localSheetId="15" hidden="1">#REF!</definedName>
    <definedName name="BExW6G1PJ38H10DVLL8WPQ736OEB" localSheetId="14" hidden="1">#REF!</definedName>
    <definedName name="BExW6G1PJ38H10DVLL8WPQ736OEB" localSheetId="13" hidden="1">#REF!</definedName>
    <definedName name="BExW6G1PJ38H10DVLL8WPQ736OEB" localSheetId="12" hidden="1">#REF!</definedName>
    <definedName name="BExW6G1PJ38H10DVLL8WPQ736OEB" localSheetId="11" hidden="1">#REF!</definedName>
    <definedName name="BExW6G1PJ38H10DVLL8WPQ736OEB" localSheetId="10" hidden="1">#REF!</definedName>
    <definedName name="BExW6G1PJ38H10DVLL8WPQ736OEB" localSheetId="9" hidden="1">#REF!</definedName>
    <definedName name="BExW6G1PJ38H10DVLL8WPQ736OEB" localSheetId="8" hidden="1">#REF!</definedName>
    <definedName name="BExW6G1PJ38H10DVLL8WPQ736OEB" localSheetId="7" hidden="1">#REF!</definedName>
    <definedName name="BExW6G1PJ38H10DVLL8WPQ736OEB" localSheetId="6" hidden="1">#REF!</definedName>
    <definedName name="BExW6G1PJ38H10DVLL8WPQ736OEB" localSheetId="3" hidden="1">#REF!</definedName>
    <definedName name="BExW6G1PJ38H10DVLL8WPQ736OEB" localSheetId="1" hidden="1">#REF!</definedName>
    <definedName name="BExW6G1PJ38H10DVLL8WPQ736OEB" hidden="1">#REF!</definedName>
    <definedName name="BExW794A74Z5F2K8LVQLD6VSKXUE" localSheetId="16" hidden="1">#REF!</definedName>
    <definedName name="BExW794A74Z5F2K8LVQLD6VSKXUE" localSheetId="15" hidden="1">#REF!</definedName>
    <definedName name="BExW794A74Z5F2K8LVQLD6VSKXUE" localSheetId="14" hidden="1">#REF!</definedName>
    <definedName name="BExW794A74Z5F2K8LVQLD6VSKXUE" localSheetId="13" hidden="1">#REF!</definedName>
    <definedName name="BExW794A74Z5F2K8LVQLD6VSKXUE" localSheetId="12" hidden="1">#REF!</definedName>
    <definedName name="BExW794A74Z5F2K8LVQLD6VSKXUE" localSheetId="11" hidden="1">#REF!</definedName>
    <definedName name="BExW794A74Z5F2K8LVQLD6VSKXUE" localSheetId="10" hidden="1">#REF!</definedName>
    <definedName name="BExW794A74Z5F2K8LVQLD6VSKXUE" localSheetId="9" hidden="1">#REF!</definedName>
    <definedName name="BExW794A74Z5F2K8LVQLD6VSKXUE" localSheetId="8" hidden="1">#REF!</definedName>
    <definedName name="BExW794A74Z5F2K8LVQLD6VSKXUE" localSheetId="7" hidden="1">#REF!</definedName>
    <definedName name="BExW794A74Z5F2K8LVQLD6VSKXUE" localSheetId="6" hidden="1">#REF!</definedName>
    <definedName name="BExW794A74Z5F2K8LVQLD6VSKXUE" localSheetId="3" hidden="1">#REF!</definedName>
    <definedName name="BExW794A74Z5F2K8LVQLD6VSKXUE" localSheetId="1" hidden="1">#REF!</definedName>
    <definedName name="BExW794A74Z5F2K8LVQLD6VSKXUE" hidden="1">#REF!</definedName>
    <definedName name="BExW7Q1TQ8E6G4WYYNSOMV43S95R" localSheetId="16" hidden="1">#REF!</definedName>
    <definedName name="BExW7Q1TQ8E6G4WYYNSOMV43S95R" localSheetId="15" hidden="1">#REF!</definedName>
    <definedName name="BExW7Q1TQ8E6G4WYYNSOMV43S95R" localSheetId="14" hidden="1">#REF!</definedName>
    <definedName name="BExW7Q1TQ8E6G4WYYNSOMV43S95R" localSheetId="13" hidden="1">#REF!</definedName>
    <definedName name="BExW7Q1TQ8E6G4WYYNSOMV43S95R" localSheetId="12" hidden="1">#REF!</definedName>
    <definedName name="BExW7Q1TQ8E6G4WYYNSOMV43S95R" localSheetId="11" hidden="1">#REF!</definedName>
    <definedName name="BExW7Q1TQ8E6G4WYYNSOMV43S95R" localSheetId="10" hidden="1">#REF!</definedName>
    <definedName name="BExW7Q1TQ8E6G4WYYNSOMV43S95R" localSheetId="9" hidden="1">#REF!</definedName>
    <definedName name="BExW7Q1TQ8E6G4WYYNSOMV43S95R" localSheetId="8" hidden="1">#REF!</definedName>
    <definedName name="BExW7Q1TQ8E6G4WYYNSOMV43S95R" localSheetId="7" hidden="1">#REF!</definedName>
    <definedName name="BExW7Q1TQ8E6G4WYYNSOMV43S95R" localSheetId="6" hidden="1">#REF!</definedName>
    <definedName name="BExW7Q1TQ8E6G4WYYNSOMV43S95R" localSheetId="3" hidden="1">#REF!</definedName>
    <definedName name="BExW7Q1TQ8E6G4WYYNSOMV43S95R" localSheetId="1" hidden="1">#REF!</definedName>
    <definedName name="BExW7Q1TQ8E6G4WYYNSOMV43S95R" hidden="1">#REF!</definedName>
    <definedName name="BExW7XZTFZV0N9YM9S4PM74A5X2O" localSheetId="16" hidden="1">#REF!</definedName>
    <definedName name="BExW7XZTFZV0N9YM9S4PM74A5X2O" localSheetId="15" hidden="1">#REF!</definedName>
    <definedName name="BExW7XZTFZV0N9YM9S4PM74A5X2O" localSheetId="14" hidden="1">#REF!</definedName>
    <definedName name="BExW7XZTFZV0N9YM9S4PM74A5X2O" localSheetId="13" hidden="1">#REF!</definedName>
    <definedName name="BExW7XZTFZV0N9YM9S4PM74A5X2O" localSheetId="12" hidden="1">#REF!</definedName>
    <definedName name="BExW7XZTFZV0N9YM9S4PM74A5X2O" localSheetId="11" hidden="1">#REF!</definedName>
    <definedName name="BExW7XZTFZV0N9YM9S4PM74A5X2O" localSheetId="10" hidden="1">#REF!</definedName>
    <definedName name="BExW7XZTFZV0N9YM9S4PM74A5X2O" localSheetId="9" hidden="1">#REF!</definedName>
    <definedName name="BExW7XZTFZV0N9YM9S4PM74A5X2O" localSheetId="8" hidden="1">#REF!</definedName>
    <definedName name="BExW7XZTFZV0N9YM9S4PM74A5X2O" localSheetId="7" hidden="1">#REF!</definedName>
    <definedName name="BExW7XZTFZV0N9YM9S4PM74A5X2O" localSheetId="6" hidden="1">#REF!</definedName>
    <definedName name="BExW7XZTFZV0N9YM9S4PM74A5X2O" localSheetId="3" hidden="1">#REF!</definedName>
    <definedName name="BExW7XZTFZV0N9YM9S4PM74A5X2O" localSheetId="1" hidden="1">#REF!</definedName>
    <definedName name="BExW7XZTFZV0N9YM9S4PM74A5X2O" hidden="1">#REF!</definedName>
    <definedName name="BExW8K0SSIPSKBVP06IJ71600HJZ" localSheetId="16" hidden="1">#REF!</definedName>
    <definedName name="BExW8K0SSIPSKBVP06IJ71600HJZ" localSheetId="15" hidden="1">#REF!</definedName>
    <definedName name="BExW8K0SSIPSKBVP06IJ71600HJZ" localSheetId="14" hidden="1">#REF!</definedName>
    <definedName name="BExW8K0SSIPSKBVP06IJ71600HJZ" localSheetId="13" hidden="1">#REF!</definedName>
    <definedName name="BExW8K0SSIPSKBVP06IJ71600HJZ" localSheetId="12" hidden="1">#REF!</definedName>
    <definedName name="BExW8K0SSIPSKBVP06IJ71600HJZ" localSheetId="11" hidden="1">#REF!</definedName>
    <definedName name="BExW8K0SSIPSKBVP06IJ71600HJZ" localSheetId="10" hidden="1">#REF!</definedName>
    <definedName name="BExW8K0SSIPSKBVP06IJ71600HJZ" localSheetId="9" hidden="1">#REF!</definedName>
    <definedName name="BExW8K0SSIPSKBVP06IJ71600HJZ" localSheetId="8" hidden="1">#REF!</definedName>
    <definedName name="BExW8K0SSIPSKBVP06IJ71600HJZ" localSheetId="7" hidden="1">#REF!</definedName>
    <definedName name="BExW8K0SSIPSKBVP06IJ71600HJZ" localSheetId="6" hidden="1">#REF!</definedName>
    <definedName name="BExW8K0SSIPSKBVP06IJ71600HJZ" localSheetId="3" hidden="1">#REF!</definedName>
    <definedName name="BExW8K0SSIPSKBVP06IJ71600HJZ" localSheetId="1" hidden="1">#REF!</definedName>
    <definedName name="BExW8K0SSIPSKBVP06IJ71600HJZ" hidden="1">#REF!</definedName>
    <definedName name="BExW8T0GVY3ZYO4ACSBLHS8SH895" localSheetId="16" hidden="1">#REF!</definedName>
    <definedName name="BExW8T0GVY3ZYO4ACSBLHS8SH895" localSheetId="15" hidden="1">#REF!</definedName>
    <definedName name="BExW8T0GVY3ZYO4ACSBLHS8SH895" localSheetId="14" hidden="1">#REF!</definedName>
    <definedName name="BExW8T0GVY3ZYO4ACSBLHS8SH895" localSheetId="13" hidden="1">#REF!</definedName>
    <definedName name="BExW8T0GVY3ZYO4ACSBLHS8SH895" localSheetId="12" hidden="1">#REF!</definedName>
    <definedName name="BExW8T0GVY3ZYO4ACSBLHS8SH895" localSheetId="11" hidden="1">#REF!</definedName>
    <definedName name="BExW8T0GVY3ZYO4ACSBLHS8SH895" localSheetId="10" hidden="1">#REF!</definedName>
    <definedName name="BExW8T0GVY3ZYO4ACSBLHS8SH895" localSheetId="9" hidden="1">#REF!</definedName>
    <definedName name="BExW8T0GVY3ZYO4ACSBLHS8SH895" localSheetId="8" hidden="1">#REF!</definedName>
    <definedName name="BExW8T0GVY3ZYO4ACSBLHS8SH895" localSheetId="7" hidden="1">#REF!</definedName>
    <definedName name="BExW8T0GVY3ZYO4ACSBLHS8SH895" localSheetId="6" hidden="1">#REF!</definedName>
    <definedName name="BExW8T0GVY3ZYO4ACSBLHS8SH895" localSheetId="3" hidden="1">#REF!</definedName>
    <definedName name="BExW8T0GVY3ZYO4ACSBLHS8SH895" localSheetId="1" hidden="1">#REF!</definedName>
    <definedName name="BExW8T0GVY3ZYO4ACSBLHS8SH895" hidden="1">#REF!</definedName>
    <definedName name="BExW8YEP73JMMU9HZ08PM4WHJQZ4" localSheetId="16" hidden="1">#REF!</definedName>
    <definedName name="BExW8YEP73JMMU9HZ08PM4WHJQZ4" localSheetId="15" hidden="1">#REF!</definedName>
    <definedName name="BExW8YEP73JMMU9HZ08PM4WHJQZ4" localSheetId="14" hidden="1">#REF!</definedName>
    <definedName name="BExW8YEP73JMMU9HZ08PM4WHJQZ4" localSheetId="13" hidden="1">#REF!</definedName>
    <definedName name="BExW8YEP73JMMU9HZ08PM4WHJQZ4" localSheetId="12" hidden="1">#REF!</definedName>
    <definedName name="BExW8YEP73JMMU9HZ08PM4WHJQZ4" localSheetId="11" hidden="1">#REF!</definedName>
    <definedName name="BExW8YEP73JMMU9HZ08PM4WHJQZ4" localSheetId="10" hidden="1">#REF!</definedName>
    <definedName name="BExW8YEP73JMMU9HZ08PM4WHJQZ4" localSheetId="9" hidden="1">#REF!</definedName>
    <definedName name="BExW8YEP73JMMU9HZ08PM4WHJQZ4" localSheetId="8" hidden="1">#REF!</definedName>
    <definedName name="BExW8YEP73JMMU9HZ08PM4WHJQZ4" localSheetId="7" hidden="1">#REF!</definedName>
    <definedName name="BExW8YEP73JMMU9HZ08PM4WHJQZ4" localSheetId="6" hidden="1">#REF!</definedName>
    <definedName name="BExW8YEP73JMMU9HZ08PM4WHJQZ4" localSheetId="3" hidden="1">#REF!</definedName>
    <definedName name="BExW8YEP73JMMU9HZ08PM4WHJQZ4" localSheetId="1" hidden="1">#REF!</definedName>
    <definedName name="BExW8YEP73JMMU9HZ08PM4WHJQZ4" hidden="1">#REF!</definedName>
    <definedName name="BExW937AT53OZQRHNWQZ5BVH24IE" localSheetId="16" hidden="1">#REF!</definedName>
    <definedName name="BExW937AT53OZQRHNWQZ5BVH24IE" localSheetId="15" hidden="1">#REF!</definedName>
    <definedName name="BExW937AT53OZQRHNWQZ5BVH24IE" localSheetId="14" hidden="1">#REF!</definedName>
    <definedName name="BExW937AT53OZQRHNWQZ5BVH24IE" localSheetId="13" hidden="1">#REF!</definedName>
    <definedName name="BExW937AT53OZQRHNWQZ5BVH24IE" localSheetId="12" hidden="1">#REF!</definedName>
    <definedName name="BExW937AT53OZQRHNWQZ5BVH24IE" localSheetId="11" hidden="1">#REF!</definedName>
    <definedName name="BExW937AT53OZQRHNWQZ5BVH24IE" localSheetId="10" hidden="1">#REF!</definedName>
    <definedName name="BExW937AT53OZQRHNWQZ5BVH24IE" localSheetId="9" hidden="1">#REF!</definedName>
    <definedName name="BExW937AT53OZQRHNWQZ5BVH24IE" localSheetId="8" hidden="1">#REF!</definedName>
    <definedName name="BExW937AT53OZQRHNWQZ5BVH24IE" localSheetId="7" hidden="1">#REF!</definedName>
    <definedName name="BExW937AT53OZQRHNWQZ5BVH24IE" localSheetId="6" hidden="1">#REF!</definedName>
    <definedName name="BExW937AT53OZQRHNWQZ5BVH24IE" localSheetId="3" hidden="1">#REF!</definedName>
    <definedName name="BExW937AT53OZQRHNWQZ5BVH24IE" localSheetId="1" hidden="1">#REF!</definedName>
    <definedName name="BExW937AT53OZQRHNWQZ5BVH24IE" hidden="1">#REF!</definedName>
    <definedName name="BExW95LN5N0LYFFVP7GJEGDVDLF0" localSheetId="16" hidden="1">#REF!</definedName>
    <definedName name="BExW95LN5N0LYFFVP7GJEGDVDLF0" localSheetId="15" hidden="1">#REF!</definedName>
    <definedName name="BExW95LN5N0LYFFVP7GJEGDVDLF0" localSheetId="14" hidden="1">#REF!</definedName>
    <definedName name="BExW95LN5N0LYFFVP7GJEGDVDLF0" localSheetId="13" hidden="1">#REF!</definedName>
    <definedName name="BExW95LN5N0LYFFVP7GJEGDVDLF0" localSheetId="12" hidden="1">#REF!</definedName>
    <definedName name="BExW95LN5N0LYFFVP7GJEGDVDLF0" localSheetId="11" hidden="1">#REF!</definedName>
    <definedName name="BExW95LN5N0LYFFVP7GJEGDVDLF0" localSheetId="10" hidden="1">#REF!</definedName>
    <definedName name="BExW95LN5N0LYFFVP7GJEGDVDLF0" localSheetId="9" hidden="1">#REF!</definedName>
    <definedName name="BExW95LN5N0LYFFVP7GJEGDVDLF0" localSheetId="8" hidden="1">#REF!</definedName>
    <definedName name="BExW95LN5N0LYFFVP7GJEGDVDLF0" localSheetId="7" hidden="1">#REF!</definedName>
    <definedName name="BExW95LN5N0LYFFVP7GJEGDVDLF0" localSheetId="6" hidden="1">#REF!</definedName>
    <definedName name="BExW95LN5N0LYFFVP7GJEGDVDLF0" localSheetId="3" hidden="1">#REF!</definedName>
    <definedName name="BExW95LN5N0LYFFVP7GJEGDVDLF0" localSheetId="1" hidden="1">#REF!</definedName>
    <definedName name="BExW95LN5N0LYFFVP7GJEGDVDLF0" hidden="1">#REF!</definedName>
    <definedName name="BExW967733Q8RAJOHR2GJ3HO8JIW" localSheetId="16" hidden="1">#REF!</definedName>
    <definedName name="BExW967733Q8RAJOHR2GJ3HO8JIW" localSheetId="15" hidden="1">#REF!</definedName>
    <definedName name="BExW967733Q8RAJOHR2GJ3HO8JIW" localSheetId="14" hidden="1">#REF!</definedName>
    <definedName name="BExW967733Q8RAJOHR2GJ3HO8JIW" localSheetId="13" hidden="1">#REF!</definedName>
    <definedName name="BExW967733Q8RAJOHR2GJ3HO8JIW" localSheetId="12" hidden="1">#REF!</definedName>
    <definedName name="BExW967733Q8RAJOHR2GJ3HO8JIW" localSheetId="11" hidden="1">#REF!</definedName>
    <definedName name="BExW967733Q8RAJOHR2GJ3HO8JIW" localSheetId="10" hidden="1">#REF!</definedName>
    <definedName name="BExW967733Q8RAJOHR2GJ3HO8JIW" localSheetId="9" hidden="1">#REF!</definedName>
    <definedName name="BExW967733Q8RAJOHR2GJ3HO8JIW" localSheetId="8" hidden="1">#REF!</definedName>
    <definedName name="BExW967733Q8RAJOHR2GJ3HO8JIW" localSheetId="7" hidden="1">#REF!</definedName>
    <definedName name="BExW967733Q8RAJOHR2GJ3HO8JIW" localSheetId="6" hidden="1">#REF!</definedName>
    <definedName name="BExW967733Q8RAJOHR2GJ3HO8JIW" localSheetId="3" hidden="1">#REF!</definedName>
    <definedName name="BExW967733Q8RAJOHR2GJ3HO8JIW" localSheetId="1" hidden="1">#REF!</definedName>
    <definedName name="BExW967733Q8RAJOHR2GJ3HO8JIW" hidden="1">#REF!</definedName>
    <definedName name="BExW9POK1KIOI0ALS5MZIKTDIYMA" localSheetId="16" hidden="1">#REF!</definedName>
    <definedName name="BExW9POK1KIOI0ALS5MZIKTDIYMA" localSheetId="15" hidden="1">#REF!</definedName>
    <definedName name="BExW9POK1KIOI0ALS5MZIKTDIYMA" localSheetId="14" hidden="1">#REF!</definedName>
    <definedName name="BExW9POK1KIOI0ALS5MZIKTDIYMA" localSheetId="13" hidden="1">#REF!</definedName>
    <definedName name="BExW9POK1KIOI0ALS5MZIKTDIYMA" localSheetId="12" hidden="1">#REF!</definedName>
    <definedName name="BExW9POK1KIOI0ALS5MZIKTDIYMA" localSheetId="11" hidden="1">#REF!</definedName>
    <definedName name="BExW9POK1KIOI0ALS5MZIKTDIYMA" localSheetId="10" hidden="1">#REF!</definedName>
    <definedName name="BExW9POK1KIOI0ALS5MZIKTDIYMA" localSheetId="9" hidden="1">#REF!</definedName>
    <definedName name="BExW9POK1KIOI0ALS5MZIKTDIYMA" localSheetId="8" hidden="1">#REF!</definedName>
    <definedName name="BExW9POK1KIOI0ALS5MZIKTDIYMA" localSheetId="7" hidden="1">#REF!</definedName>
    <definedName name="BExW9POK1KIOI0ALS5MZIKTDIYMA" localSheetId="6" hidden="1">#REF!</definedName>
    <definedName name="BExW9POK1KIOI0ALS5MZIKTDIYMA" localSheetId="3" hidden="1">#REF!</definedName>
    <definedName name="BExW9POK1KIOI0ALS5MZIKTDIYMA" localSheetId="1" hidden="1">#REF!</definedName>
    <definedName name="BExW9POK1KIOI0ALS5MZIKTDIYMA" hidden="1">#REF!</definedName>
    <definedName name="BExXLDE6PN4ESWT3LXJNQCY94NE4" localSheetId="16" hidden="1">#REF!</definedName>
    <definedName name="BExXLDE6PN4ESWT3LXJNQCY94NE4" localSheetId="15" hidden="1">#REF!</definedName>
    <definedName name="BExXLDE6PN4ESWT3LXJNQCY94NE4" localSheetId="14" hidden="1">#REF!</definedName>
    <definedName name="BExXLDE6PN4ESWT3LXJNQCY94NE4" localSheetId="13" hidden="1">#REF!</definedName>
    <definedName name="BExXLDE6PN4ESWT3LXJNQCY94NE4" localSheetId="12" hidden="1">#REF!</definedName>
    <definedName name="BExXLDE6PN4ESWT3LXJNQCY94NE4" localSheetId="11" hidden="1">#REF!</definedName>
    <definedName name="BExXLDE6PN4ESWT3LXJNQCY94NE4" localSheetId="10" hidden="1">#REF!</definedName>
    <definedName name="BExXLDE6PN4ESWT3LXJNQCY94NE4" localSheetId="9" hidden="1">#REF!</definedName>
    <definedName name="BExXLDE6PN4ESWT3LXJNQCY94NE4" localSheetId="8" hidden="1">#REF!</definedName>
    <definedName name="BExXLDE6PN4ESWT3LXJNQCY94NE4" localSheetId="7" hidden="1">#REF!</definedName>
    <definedName name="BExXLDE6PN4ESWT3LXJNQCY94NE4" localSheetId="6" hidden="1">#REF!</definedName>
    <definedName name="BExXLDE6PN4ESWT3LXJNQCY94NE4" localSheetId="3" hidden="1">#REF!</definedName>
    <definedName name="BExXLDE6PN4ESWT3LXJNQCY94NE4" localSheetId="1" hidden="1">#REF!</definedName>
    <definedName name="BExXLDE6PN4ESWT3LXJNQCY94NE4" hidden="1">#REF!</definedName>
    <definedName name="BExXLQVPK2H3IF0NDDA5CT612EUK" localSheetId="16" hidden="1">#REF!</definedName>
    <definedName name="BExXLQVPK2H3IF0NDDA5CT612EUK" localSheetId="15" hidden="1">#REF!</definedName>
    <definedName name="BExXLQVPK2H3IF0NDDA5CT612EUK" localSheetId="14" hidden="1">#REF!</definedName>
    <definedName name="BExXLQVPK2H3IF0NDDA5CT612EUK" localSheetId="13" hidden="1">#REF!</definedName>
    <definedName name="BExXLQVPK2H3IF0NDDA5CT612EUK" localSheetId="12" hidden="1">#REF!</definedName>
    <definedName name="BExXLQVPK2H3IF0NDDA5CT612EUK" localSheetId="11" hidden="1">#REF!</definedName>
    <definedName name="BExXLQVPK2H3IF0NDDA5CT612EUK" localSheetId="10" hidden="1">#REF!</definedName>
    <definedName name="BExXLQVPK2H3IF0NDDA5CT612EUK" localSheetId="9" hidden="1">#REF!</definedName>
    <definedName name="BExXLQVPK2H3IF0NDDA5CT612EUK" localSheetId="8" hidden="1">#REF!</definedName>
    <definedName name="BExXLQVPK2H3IF0NDDA5CT612EUK" localSheetId="7" hidden="1">#REF!</definedName>
    <definedName name="BExXLQVPK2H3IF0NDDA5CT612EUK" localSheetId="6" hidden="1">#REF!</definedName>
    <definedName name="BExXLQVPK2H3IF0NDDA5CT612EUK" localSheetId="3" hidden="1">#REF!</definedName>
    <definedName name="BExXLQVPK2H3IF0NDDA5CT612EUK" localSheetId="1" hidden="1">#REF!</definedName>
    <definedName name="BExXLQVPK2H3IF0NDDA5CT612EUK" hidden="1">#REF!</definedName>
    <definedName name="BExXLR6IO70TYTACKQH9M5PGV24J" localSheetId="16" hidden="1">#REF!</definedName>
    <definedName name="BExXLR6IO70TYTACKQH9M5PGV24J" localSheetId="15" hidden="1">#REF!</definedName>
    <definedName name="BExXLR6IO70TYTACKQH9M5PGV24J" localSheetId="14" hidden="1">#REF!</definedName>
    <definedName name="BExXLR6IO70TYTACKQH9M5PGV24J" localSheetId="13" hidden="1">#REF!</definedName>
    <definedName name="BExXLR6IO70TYTACKQH9M5PGV24J" localSheetId="12" hidden="1">#REF!</definedName>
    <definedName name="BExXLR6IO70TYTACKQH9M5PGV24J" localSheetId="11" hidden="1">#REF!</definedName>
    <definedName name="BExXLR6IO70TYTACKQH9M5PGV24J" localSheetId="10" hidden="1">#REF!</definedName>
    <definedName name="BExXLR6IO70TYTACKQH9M5PGV24J" localSheetId="9" hidden="1">#REF!</definedName>
    <definedName name="BExXLR6IO70TYTACKQH9M5PGV24J" localSheetId="8" hidden="1">#REF!</definedName>
    <definedName name="BExXLR6IO70TYTACKQH9M5PGV24J" localSheetId="7" hidden="1">#REF!</definedName>
    <definedName name="BExXLR6IO70TYTACKQH9M5PGV24J" localSheetId="6" hidden="1">#REF!</definedName>
    <definedName name="BExXLR6IO70TYTACKQH9M5PGV24J" localSheetId="3" hidden="1">#REF!</definedName>
    <definedName name="BExXLR6IO70TYTACKQH9M5PGV24J" localSheetId="1" hidden="1">#REF!</definedName>
    <definedName name="BExXLR6IO70TYTACKQH9M5PGV24J" hidden="1">#REF!</definedName>
    <definedName name="BExXM065WOLYRYHGHOJE0OOFXA4M" localSheetId="16" hidden="1">#REF!</definedName>
    <definedName name="BExXM065WOLYRYHGHOJE0OOFXA4M" localSheetId="15" hidden="1">#REF!</definedName>
    <definedName name="BExXM065WOLYRYHGHOJE0OOFXA4M" localSheetId="14" hidden="1">#REF!</definedName>
    <definedName name="BExXM065WOLYRYHGHOJE0OOFXA4M" localSheetId="13" hidden="1">#REF!</definedName>
    <definedName name="BExXM065WOLYRYHGHOJE0OOFXA4M" localSheetId="12" hidden="1">#REF!</definedName>
    <definedName name="BExXM065WOLYRYHGHOJE0OOFXA4M" localSheetId="11" hidden="1">#REF!</definedName>
    <definedName name="BExXM065WOLYRYHGHOJE0OOFXA4M" localSheetId="10" hidden="1">#REF!</definedName>
    <definedName name="BExXM065WOLYRYHGHOJE0OOFXA4M" localSheetId="9" hidden="1">#REF!</definedName>
    <definedName name="BExXM065WOLYRYHGHOJE0OOFXA4M" localSheetId="8" hidden="1">#REF!</definedName>
    <definedName name="BExXM065WOLYRYHGHOJE0OOFXA4M" localSheetId="7" hidden="1">#REF!</definedName>
    <definedName name="BExXM065WOLYRYHGHOJE0OOFXA4M" localSheetId="6" hidden="1">#REF!</definedName>
    <definedName name="BExXM065WOLYRYHGHOJE0OOFXA4M" localSheetId="3" hidden="1">#REF!</definedName>
    <definedName name="BExXM065WOLYRYHGHOJE0OOFXA4M" localSheetId="1" hidden="1">#REF!</definedName>
    <definedName name="BExXM065WOLYRYHGHOJE0OOFXA4M" hidden="1">#REF!</definedName>
    <definedName name="BExXM3GUNXVDM82KUR17NNUMQCNI" localSheetId="16" hidden="1">#REF!</definedName>
    <definedName name="BExXM3GUNXVDM82KUR17NNUMQCNI" localSheetId="15" hidden="1">#REF!</definedName>
    <definedName name="BExXM3GUNXVDM82KUR17NNUMQCNI" localSheetId="14" hidden="1">#REF!</definedName>
    <definedName name="BExXM3GUNXVDM82KUR17NNUMQCNI" localSheetId="13" hidden="1">#REF!</definedName>
    <definedName name="BExXM3GUNXVDM82KUR17NNUMQCNI" localSheetId="12" hidden="1">#REF!</definedName>
    <definedName name="BExXM3GUNXVDM82KUR17NNUMQCNI" localSheetId="11" hidden="1">#REF!</definedName>
    <definedName name="BExXM3GUNXVDM82KUR17NNUMQCNI" localSheetId="10" hidden="1">#REF!</definedName>
    <definedName name="BExXM3GUNXVDM82KUR17NNUMQCNI" localSheetId="9" hidden="1">#REF!</definedName>
    <definedName name="BExXM3GUNXVDM82KUR17NNUMQCNI" localSheetId="8" hidden="1">#REF!</definedName>
    <definedName name="BExXM3GUNXVDM82KUR17NNUMQCNI" localSheetId="7" hidden="1">#REF!</definedName>
    <definedName name="BExXM3GUNXVDM82KUR17NNUMQCNI" localSheetId="6" hidden="1">#REF!</definedName>
    <definedName name="BExXM3GUNXVDM82KUR17NNUMQCNI" localSheetId="3" hidden="1">#REF!</definedName>
    <definedName name="BExXM3GUNXVDM82KUR17NNUMQCNI" localSheetId="1" hidden="1">#REF!</definedName>
    <definedName name="BExXM3GUNXVDM82KUR17NNUMQCNI" hidden="1">#REF!</definedName>
    <definedName name="BExXMA28M8SH7MKIGETSDA72WUIZ" localSheetId="16" hidden="1">#REF!</definedName>
    <definedName name="BExXMA28M8SH7MKIGETSDA72WUIZ" localSheetId="15" hidden="1">#REF!</definedName>
    <definedName name="BExXMA28M8SH7MKIGETSDA72WUIZ" localSheetId="14" hidden="1">#REF!</definedName>
    <definedName name="BExXMA28M8SH7MKIGETSDA72WUIZ" localSheetId="13" hidden="1">#REF!</definedName>
    <definedName name="BExXMA28M8SH7MKIGETSDA72WUIZ" localSheetId="12" hidden="1">#REF!</definedName>
    <definedName name="BExXMA28M8SH7MKIGETSDA72WUIZ" localSheetId="11" hidden="1">#REF!</definedName>
    <definedName name="BExXMA28M8SH7MKIGETSDA72WUIZ" localSheetId="10" hidden="1">#REF!</definedName>
    <definedName name="BExXMA28M8SH7MKIGETSDA72WUIZ" localSheetId="9" hidden="1">#REF!</definedName>
    <definedName name="BExXMA28M8SH7MKIGETSDA72WUIZ" localSheetId="8" hidden="1">#REF!</definedName>
    <definedName name="BExXMA28M8SH7MKIGETSDA72WUIZ" localSheetId="7" hidden="1">#REF!</definedName>
    <definedName name="BExXMA28M8SH7MKIGETSDA72WUIZ" localSheetId="6" hidden="1">#REF!</definedName>
    <definedName name="BExXMA28M8SH7MKIGETSDA72WUIZ" localSheetId="3" hidden="1">#REF!</definedName>
    <definedName name="BExXMA28M8SH7MKIGETSDA72WUIZ" localSheetId="1" hidden="1">#REF!</definedName>
    <definedName name="BExXMA28M8SH7MKIGETSDA72WUIZ" hidden="1">#REF!</definedName>
    <definedName name="BExXMOLHIAHDLFSA31PUB36SC3I9" localSheetId="16" hidden="1">#REF!</definedName>
    <definedName name="BExXMOLHIAHDLFSA31PUB36SC3I9" localSheetId="15" hidden="1">#REF!</definedName>
    <definedName name="BExXMOLHIAHDLFSA31PUB36SC3I9" localSheetId="14" hidden="1">#REF!</definedName>
    <definedName name="BExXMOLHIAHDLFSA31PUB36SC3I9" localSheetId="13" hidden="1">#REF!</definedName>
    <definedName name="BExXMOLHIAHDLFSA31PUB36SC3I9" localSheetId="12" hidden="1">#REF!</definedName>
    <definedName name="BExXMOLHIAHDLFSA31PUB36SC3I9" localSheetId="11" hidden="1">#REF!</definedName>
    <definedName name="BExXMOLHIAHDLFSA31PUB36SC3I9" localSheetId="10" hidden="1">#REF!</definedName>
    <definedName name="BExXMOLHIAHDLFSA31PUB36SC3I9" localSheetId="9" hidden="1">#REF!</definedName>
    <definedName name="BExXMOLHIAHDLFSA31PUB36SC3I9" localSheetId="8" hidden="1">#REF!</definedName>
    <definedName name="BExXMOLHIAHDLFSA31PUB36SC3I9" localSheetId="7" hidden="1">#REF!</definedName>
    <definedName name="BExXMOLHIAHDLFSA31PUB36SC3I9" localSheetId="6" hidden="1">#REF!</definedName>
    <definedName name="BExXMOLHIAHDLFSA31PUB36SC3I9" localSheetId="3" hidden="1">#REF!</definedName>
    <definedName name="BExXMOLHIAHDLFSA31PUB36SC3I9" localSheetId="1" hidden="1">#REF!</definedName>
    <definedName name="BExXMOLHIAHDLFSA31PUB36SC3I9" hidden="1">#REF!</definedName>
    <definedName name="BExXMT8T5Z3M2JBQN65X2LKH0YQI" localSheetId="16" hidden="1">#REF!</definedName>
    <definedName name="BExXMT8T5Z3M2JBQN65X2LKH0YQI" localSheetId="15" hidden="1">#REF!</definedName>
    <definedName name="BExXMT8T5Z3M2JBQN65X2LKH0YQI" localSheetId="14" hidden="1">#REF!</definedName>
    <definedName name="BExXMT8T5Z3M2JBQN65X2LKH0YQI" localSheetId="13" hidden="1">#REF!</definedName>
    <definedName name="BExXMT8T5Z3M2JBQN65X2LKH0YQI" localSheetId="12" hidden="1">#REF!</definedName>
    <definedName name="BExXMT8T5Z3M2JBQN65X2LKH0YQI" localSheetId="11" hidden="1">#REF!</definedName>
    <definedName name="BExXMT8T5Z3M2JBQN65X2LKH0YQI" localSheetId="10" hidden="1">#REF!</definedName>
    <definedName name="BExXMT8T5Z3M2JBQN65X2LKH0YQI" localSheetId="9" hidden="1">#REF!</definedName>
    <definedName name="BExXMT8T5Z3M2JBQN65X2LKH0YQI" localSheetId="8" hidden="1">#REF!</definedName>
    <definedName name="BExXMT8T5Z3M2JBQN65X2LKH0YQI" localSheetId="7" hidden="1">#REF!</definedName>
    <definedName name="BExXMT8T5Z3M2JBQN65X2LKH0YQI" localSheetId="6" hidden="1">#REF!</definedName>
    <definedName name="BExXMT8T5Z3M2JBQN65X2LKH0YQI" localSheetId="3" hidden="1">#REF!</definedName>
    <definedName name="BExXMT8T5Z3M2JBQN65X2LKH0YQI" localSheetId="1" hidden="1">#REF!</definedName>
    <definedName name="BExXMT8T5Z3M2JBQN65X2LKH0YQI" hidden="1">#REF!</definedName>
    <definedName name="BExXN1XNO7H60M9X1E7EVWFJDM5N" localSheetId="16" hidden="1">#REF!</definedName>
    <definedName name="BExXN1XNO7H60M9X1E7EVWFJDM5N" localSheetId="15" hidden="1">#REF!</definedName>
    <definedName name="BExXN1XNO7H60M9X1E7EVWFJDM5N" localSheetId="14" hidden="1">#REF!</definedName>
    <definedName name="BExXN1XNO7H60M9X1E7EVWFJDM5N" localSheetId="13" hidden="1">#REF!</definedName>
    <definedName name="BExXN1XNO7H60M9X1E7EVWFJDM5N" localSheetId="12" hidden="1">#REF!</definedName>
    <definedName name="BExXN1XNO7H60M9X1E7EVWFJDM5N" localSheetId="11" hidden="1">#REF!</definedName>
    <definedName name="BExXN1XNO7H60M9X1E7EVWFJDM5N" localSheetId="10" hidden="1">#REF!</definedName>
    <definedName name="BExXN1XNO7H60M9X1E7EVWFJDM5N" localSheetId="9" hidden="1">#REF!</definedName>
    <definedName name="BExXN1XNO7H60M9X1E7EVWFJDM5N" localSheetId="8" hidden="1">#REF!</definedName>
    <definedName name="BExXN1XNO7H60M9X1E7EVWFJDM5N" localSheetId="7" hidden="1">#REF!</definedName>
    <definedName name="BExXN1XNO7H60M9X1E7EVWFJDM5N" localSheetId="6" hidden="1">#REF!</definedName>
    <definedName name="BExXN1XNO7H60M9X1E7EVWFJDM5N" localSheetId="3" hidden="1">#REF!</definedName>
    <definedName name="BExXN1XNO7H60M9X1E7EVWFJDM5N" localSheetId="1" hidden="1">#REF!</definedName>
    <definedName name="BExXN1XNO7H60M9X1E7EVWFJDM5N" hidden="1">#REF!</definedName>
    <definedName name="BExXN1XOOOY51EZQ6II0LWEU2OYT" localSheetId="16" hidden="1">#REF!</definedName>
    <definedName name="BExXN1XOOOY51EZQ6II0LWEU2OYT" localSheetId="15" hidden="1">#REF!</definedName>
    <definedName name="BExXN1XOOOY51EZQ6II0LWEU2OYT" localSheetId="14" hidden="1">#REF!</definedName>
    <definedName name="BExXN1XOOOY51EZQ6II0LWEU2OYT" localSheetId="13" hidden="1">#REF!</definedName>
    <definedName name="BExXN1XOOOY51EZQ6II0LWEU2OYT" localSheetId="12" hidden="1">#REF!</definedName>
    <definedName name="BExXN1XOOOY51EZQ6II0LWEU2OYT" localSheetId="11" hidden="1">#REF!</definedName>
    <definedName name="BExXN1XOOOY51EZQ6II0LWEU2OYT" localSheetId="10" hidden="1">#REF!</definedName>
    <definedName name="BExXN1XOOOY51EZQ6II0LWEU2OYT" localSheetId="9" hidden="1">#REF!</definedName>
    <definedName name="BExXN1XOOOY51EZQ6II0LWEU2OYT" localSheetId="8" hidden="1">#REF!</definedName>
    <definedName name="BExXN1XOOOY51EZQ6II0LWEU2OYT" localSheetId="7" hidden="1">#REF!</definedName>
    <definedName name="BExXN1XOOOY51EZQ6II0LWEU2OYT" localSheetId="6" hidden="1">#REF!</definedName>
    <definedName name="BExXN1XOOOY51EZQ6II0LWEU2OYT" localSheetId="3" hidden="1">#REF!</definedName>
    <definedName name="BExXN1XOOOY51EZQ6II0LWEU2OYT" localSheetId="1" hidden="1">#REF!</definedName>
    <definedName name="BExXN1XOOOY51EZQ6II0LWEU2OYT" hidden="1">#REF!</definedName>
    <definedName name="BExXN22ZOTIW49GPLWFYKVM90FNZ" localSheetId="16" hidden="1">#REF!</definedName>
    <definedName name="BExXN22ZOTIW49GPLWFYKVM90FNZ" localSheetId="15" hidden="1">#REF!</definedName>
    <definedName name="BExXN22ZOTIW49GPLWFYKVM90FNZ" localSheetId="14" hidden="1">#REF!</definedName>
    <definedName name="BExXN22ZOTIW49GPLWFYKVM90FNZ" localSheetId="13" hidden="1">#REF!</definedName>
    <definedName name="BExXN22ZOTIW49GPLWFYKVM90FNZ" localSheetId="12" hidden="1">#REF!</definedName>
    <definedName name="BExXN22ZOTIW49GPLWFYKVM90FNZ" localSheetId="11" hidden="1">#REF!</definedName>
    <definedName name="BExXN22ZOTIW49GPLWFYKVM90FNZ" localSheetId="10" hidden="1">#REF!</definedName>
    <definedName name="BExXN22ZOTIW49GPLWFYKVM90FNZ" localSheetId="9" hidden="1">#REF!</definedName>
    <definedName name="BExXN22ZOTIW49GPLWFYKVM90FNZ" localSheetId="8" hidden="1">#REF!</definedName>
    <definedName name="BExXN22ZOTIW49GPLWFYKVM90FNZ" localSheetId="7" hidden="1">#REF!</definedName>
    <definedName name="BExXN22ZOTIW49GPLWFYKVM90FNZ" localSheetId="6" hidden="1">#REF!</definedName>
    <definedName name="BExXN22ZOTIW49GPLWFYKVM90FNZ" localSheetId="3" hidden="1">#REF!</definedName>
    <definedName name="BExXN22ZOTIW49GPLWFYKVM90FNZ" localSheetId="1" hidden="1">#REF!</definedName>
    <definedName name="BExXN22ZOTIW49GPLWFYKVM90FNZ" hidden="1">#REF!</definedName>
    <definedName name="BExXN6QAP8UJQVN4R4BQKPP4QK35" localSheetId="16" hidden="1">#REF!</definedName>
    <definedName name="BExXN6QAP8UJQVN4R4BQKPP4QK35" localSheetId="15" hidden="1">#REF!</definedName>
    <definedName name="BExXN6QAP8UJQVN4R4BQKPP4QK35" localSheetId="14" hidden="1">#REF!</definedName>
    <definedName name="BExXN6QAP8UJQVN4R4BQKPP4QK35" localSheetId="13" hidden="1">#REF!</definedName>
    <definedName name="BExXN6QAP8UJQVN4R4BQKPP4QK35" localSheetId="12" hidden="1">#REF!</definedName>
    <definedName name="BExXN6QAP8UJQVN4R4BQKPP4QK35" localSheetId="11" hidden="1">#REF!</definedName>
    <definedName name="BExXN6QAP8UJQVN4R4BQKPP4QK35" localSheetId="10" hidden="1">#REF!</definedName>
    <definedName name="BExXN6QAP8UJQVN4R4BQKPP4QK35" localSheetId="9" hidden="1">#REF!</definedName>
    <definedName name="BExXN6QAP8UJQVN4R4BQKPP4QK35" localSheetId="8" hidden="1">#REF!</definedName>
    <definedName name="BExXN6QAP8UJQVN4R4BQKPP4QK35" localSheetId="7" hidden="1">#REF!</definedName>
    <definedName name="BExXN6QAP8UJQVN4R4BQKPP4QK35" localSheetId="6" hidden="1">#REF!</definedName>
    <definedName name="BExXN6QAP8UJQVN4R4BQKPP4QK35" localSheetId="3" hidden="1">#REF!</definedName>
    <definedName name="BExXN6QAP8UJQVN4R4BQKPP4QK35" localSheetId="1" hidden="1">#REF!</definedName>
    <definedName name="BExXN6QAP8UJQVN4R4BQKPP4QK35" hidden="1">#REF!</definedName>
    <definedName name="BExXNBOA39T2X6Y5Y5GZ5DDNA1AX" localSheetId="16" hidden="1">#REF!</definedName>
    <definedName name="BExXNBOA39T2X6Y5Y5GZ5DDNA1AX" localSheetId="15" hidden="1">#REF!</definedName>
    <definedName name="BExXNBOA39T2X6Y5Y5GZ5DDNA1AX" localSheetId="14" hidden="1">#REF!</definedName>
    <definedName name="BExXNBOA39T2X6Y5Y5GZ5DDNA1AX" localSheetId="13" hidden="1">#REF!</definedName>
    <definedName name="BExXNBOA39T2X6Y5Y5GZ5DDNA1AX" localSheetId="12" hidden="1">#REF!</definedName>
    <definedName name="BExXNBOA39T2X6Y5Y5GZ5DDNA1AX" localSheetId="11" hidden="1">#REF!</definedName>
    <definedName name="BExXNBOA39T2X6Y5Y5GZ5DDNA1AX" localSheetId="10" hidden="1">#REF!</definedName>
    <definedName name="BExXNBOA39T2X6Y5Y5GZ5DDNA1AX" localSheetId="9" hidden="1">#REF!</definedName>
    <definedName name="BExXNBOA39T2X6Y5Y5GZ5DDNA1AX" localSheetId="8" hidden="1">#REF!</definedName>
    <definedName name="BExXNBOA39T2X6Y5Y5GZ5DDNA1AX" localSheetId="7" hidden="1">#REF!</definedName>
    <definedName name="BExXNBOA39T2X6Y5Y5GZ5DDNA1AX" localSheetId="6" hidden="1">#REF!</definedName>
    <definedName name="BExXNBOA39T2X6Y5Y5GZ5DDNA1AX" localSheetId="3" hidden="1">#REF!</definedName>
    <definedName name="BExXNBOA39T2X6Y5Y5GZ5DDNA1AX" localSheetId="1" hidden="1">#REF!</definedName>
    <definedName name="BExXNBOA39T2X6Y5Y5GZ5DDNA1AX" hidden="1">#REF!</definedName>
    <definedName name="BExXNBZ1BRDK73S9XPRR1645KLVB" localSheetId="16" hidden="1">#REF!</definedName>
    <definedName name="BExXNBZ1BRDK73S9XPRR1645KLVB" localSheetId="15" hidden="1">#REF!</definedName>
    <definedName name="BExXNBZ1BRDK73S9XPRR1645KLVB" localSheetId="14" hidden="1">#REF!</definedName>
    <definedName name="BExXNBZ1BRDK73S9XPRR1645KLVB" localSheetId="13" hidden="1">#REF!</definedName>
    <definedName name="BExXNBZ1BRDK73S9XPRR1645KLVB" localSheetId="12" hidden="1">#REF!</definedName>
    <definedName name="BExXNBZ1BRDK73S9XPRR1645KLVB" localSheetId="11" hidden="1">#REF!</definedName>
    <definedName name="BExXNBZ1BRDK73S9XPRR1645KLVB" localSheetId="10" hidden="1">#REF!</definedName>
    <definedName name="BExXNBZ1BRDK73S9XPRR1645KLVB" localSheetId="9" hidden="1">#REF!</definedName>
    <definedName name="BExXNBZ1BRDK73S9XPRR1645KLVB" localSheetId="8" hidden="1">#REF!</definedName>
    <definedName name="BExXNBZ1BRDK73S9XPRR1645KLVB" localSheetId="7" hidden="1">#REF!</definedName>
    <definedName name="BExXNBZ1BRDK73S9XPRR1645KLVB" localSheetId="6" hidden="1">#REF!</definedName>
    <definedName name="BExXNBZ1BRDK73S9XPRR1645KLVB" localSheetId="3" hidden="1">#REF!</definedName>
    <definedName name="BExXNBZ1BRDK73S9XPRR1645KLVB" localSheetId="1" hidden="1">#REF!</definedName>
    <definedName name="BExXNBZ1BRDK73S9XPRR1645KLVB" hidden="1">#REF!</definedName>
    <definedName name="BExXND6872VJ3M2PGT056WQMWBHD" localSheetId="16" hidden="1">#REF!</definedName>
    <definedName name="BExXND6872VJ3M2PGT056WQMWBHD" localSheetId="15" hidden="1">#REF!</definedName>
    <definedName name="BExXND6872VJ3M2PGT056WQMWBHD" localSheetId="14" hidden="1">#REF!</definedName>
    <definedName name="BExXND6872VJ3M2PGT056WQMWBHD" localSheetId="13" hidden="1">#REF!</definedName>
    <definedName name="BExXND6872VJ3M2PGT056WQMWBHD" localSheetId="12" hidden="1">#REF!</definedName>
    <definedName name="BExXND6872VJ3M2PGT056WQMWBHD" localSheetId="11" hidden="1">#REF!</definedName>
    <definedName name="BExXND6872VJ3M2PGT056WQMWBHD" localSheetId="10" hidden="1">#REF!</definedName>
    <definedName name="BExXND6872VJ3M2PGT056WQMWBHD" localSheetId="9" hidden="1">#REF!</definedName>
    <definedName name="BExXND6872VJ3M2PGT056WQMWBHD" localSheetId="8" hidden="1">#REF!</definedName>
    <definedName name="BExXND6872VJ3M2PGT056WQMWBHD" localSheetId="7" hidden="1">#REF!</definedName>
    <definedName name="BExXND6872VJ3M2PGT056WQMWBHD" localSheetId="6" hidden="1">#REF!</definedName>
    <definedName name="BExXND6872VJ3M2PGT056WQMWBHD" localSheetId="3" hidden="1">#REF!</definedName>
    <definedName name="BExXND6872VJ3M2PGT056WQMWBHD" localSheetId="1" hidden="1">#REF!</definedName>
    <definedName name="BExXND6872VJ3M2PGT056WQMWBHD" hidden="1">#REF!</definedName>
    <definedName name="BExXNPM24UN2PGVL9D1TUBFRIKR4" localSheetId="16" hidden="1">#REF!</definedName>
    <definedName name="BExXNPM24UN2PGVL9D1TUBFRIKR4" localSheetId="15" hidden="1">#REF!</definedName>
    <definedName name="BExXNPM24UN2PGVL9D1TUBFRIKR4" localSheetId="14" hidden="1">#REF!</definedName>
    <definedName name="BExXNPM24UN2PGVL9D1TUBFRIKR4" localSheetId="13" hidden="1">#REF!</definedName>
    <definedName name="BExXNPM24UN2PGVL9D1TUBFRIKR4" localSheetId="12" hidden="1">#REF!</definedName>
    <definedName name="BExXNPM24UN2PGVL9D1TUBFRIKR4" localSheetId="11" hidden="1">#REF!</definedName>
    <definedName name="BExXNPM24UN2PGVL9D1TUBFRIKR4" localSheetId="10" hidden="1">#REF!</definedName>
    <definedName name="BExXNPM24UN2PGVL9D1TUBFRIKR4" localSheetId="9" hidden="1">#REF!</definedName>
    <definedName name="BExXNPM24UN2PGVL9D1TUBFRIKR4" localSheetId="8" hidden="1">#REF!</definedName>
    <definedName name="BExXNPM24UN2PGVL9D1TUBFRIKR4" localSheetId="7" hidden="1">#REF!</definedName>
    <definedName name="BExXNPM24UN2PGVL9D1TUBFRIKR4" localSheetId="6" hidden="1">#REF!</definedName>
    <definedName name="BExXNPM24UN2PGVL9D1TUBFRIKR4" localSheetId="3" hidden="1">#REF!</definedName>
    <definedName name="BExXNPM24UN2PGVL9D1TUBFRIKR4" localSheetId="1" hidden="1">#REF!</definedName>
    <definedName name="BExXNPM24UN2PGVL9D1TUBFRIKR4" hidden="1">#REF!</definedName>
    <definedName name="BExXNWCR6WOY5G3VTC96QCIFQE0E" localSheetId="16" hidden="1">#REF!</definedName>
    <definedName name="BExXNWCR6WOY5G3VTC96QCIFQE0E" localSheetId="15" hidden="1">#REF!</definedName>
    <definedName name="BExXNWCR6WOY5G3VTC96QCIFQE0E" localSheetId="14" hidden="1">#REF!</definedName>
    <definedName name="BExXNWCR6WOY5G3VTC96QCIFQE0E" localSheetId="13" hidden="1">#REF!</definedName>
    <definedName name="BExXNWCR6WOY5G3VTC96QCIFQE0E" localSheetId="12" hidden="1">#REF!</definedName>
    <definedName name="BExXNWCR6WOY5G3VTC96QCIFQE0E" localSheetId="11" hidden="1">#REF!</definedName>
    <definedName name="BExXNWCR6WOY5G3VTC96QCIFQE0E" localSheetId="10" hidden="1">#REF!</definedName>
    <definedName name="BExXNWCR6WOY5G3VTC96QCIFQE0E" localSheetId="9" hidden="1">#REF!</definedName>
    <definedName name="BExXNWCR6WOY5G3VTC96QCIFQE0E" localSheetId="8" hidden="1">#REF!</definedName>
    <definedName name="BExXNWCR6WOY5G3VTC96QCIFQE0E" localSheetId="7" hidden="1">#REF!</definedName>
    <definedName name="BExXNWCR6WOY5G3VTC96QCIFQE0E" localSheetId="6" hidden="1">#REF!</definedName>
    <definedName name="BExXNWCR6WOY5G3VTC96QCIFQE0E" localSheetId="3" hidden="1">#REF!</definedName>
    <definedName name="BExXNWCR6WOY5G3VTC96QCIFQE0E" localSheetId="1" hidden="1">#REF!</definedName>
    <definedName name="BExXNWCR6WOY5G3VTC96QCIFQE0E" hidden="1">#REF!</definedName>
    <definedName name="BExXNWYB165VO9MHARCL5WLCHWS0" localSheetId="16" hidden="1">#REF!</definedName>
    <definedName name="BExXNWYB165VO9MHARCL5WLCHWS0" localSheetId="15" hidden="1">#REF!</definedName>
    <definedName name="BExXNWYB165VO9MHARCL5WLCHWS0" localSheetId="14" hidden="1">#REF!</definedName>
    <definedName name="BExXNWYB165VO9MHARCL5WLCHWS0" localSheetId="13" hidden="1">#REF!</definedName>
    <definedName name="BExXNWYB165VO9MHARCL5WLCHWS0" localSheetId="12" hidden="1">#REF!</definedName>
    <definedName name="BExXNWYB165VO9MHARCL5WLCHWS0" localSheetId="11" hidden="1">#REF!</definedName>
    <definedName name="BExXNWYB165VO9MHARCL5WLCHWS0" localSheetId="10" hidden="1">#REF!</definedName>
    <definedName name="BExXNWYB165VO9MHARCL5WLCHWS0" localSheetId="9" hidden="1">#REF!</definedName>
    <definedName name="BExXNWYB165VO9MHARCL5WLCHWS0" localSheetId="8" hidden="1">#REF!</definedName>
    <definedName name="BExXNWYB165VO9MHARCL5WLCHWS0" localSheetId="7" hidden="1">#REF!</definedName>
    <definedName name="BExXNWYB165VO9MHARCL5WLCHWS0" localSheetId="6" hidden="1">#REF!</definedName>
    <definedName name="BExXNWYB165VO9MHARCL5WLCHWS0" localSheetId="3" hidden="1">#REF!</definedName>
    <definedName name="BExXNWYB165VO9MHARCL5WLCHWS0" localSheetId="1" hidden="1">#REF!</definedName>
    <definedName name="BExXNWYB165VO9MHARCL5WLCHWS0" hidden="1">#REF!</definedName>
    <definedName name="BExXO278QHQN8JDK5425EJ615ECC" localSheetId="16" hidden="1">#REF!</definedName>
    <definedName name="BExXO278QHQN8JDK5425EJ615ECC" localSheetId="15" hidden="1">#REF!</definedName>
    <definedName name="BExXO278QHQN8JDK5425EJ615ECC" localSheetId="14" hidden="1">#REF!</definedName>
    <definedName name="BExXO278QHQN8JDK5425EJ615ECC" localSheetId="13" hidden="1">#REF!</definedName>
    <definedName name="BExXO278QHQN8JDK5425EJ615ECC" localSheetId="12" hidden="1">#REF!</definedName>
    <definedName name="BExXO278QHQN8JDK5425EJ615ECC" localSheetId="11" hidden="1">#REF!</definedName>
    <definedName name="BExXO278QHQN8JDK5425EJ615ECC" localSheetId="10" hidden="1">#REF!</definedName>
    <definedName name="BExXO278QHQN8JDK5425EJ615ECC" localSheetId="9" hidden="1">#REF!</definedName>
    <definedName name="BExXO278QHQN8JDK5425EJ615ECC" localSheetId="8" hidden="1">#REF!</definedName>
    <definedName name="BExXO278QHQN8JDK5425EJ615ECC" localSheetId="7" hidden="1">#REF!</definedName>
    <definedName name="BExXO278QHQN8JDK5425EJ615ECC" localSheetId="6" hidden="1">#REF!</definedName>
    <definedName name="BExXO278QHQN8JDK5425EJ615ECC" localSheetId="3" hidden="1">#REF!</definedName>
    <definedName name="BExXO278QHQN8JDK5425EJ615ECC" localSheetId="1" hidden="1">#REF!</definedName>
    <definedName name="BExXO278QHQN8JDK5425EJ615ECC" hidden="1">#REF!</definedName>
    <definedName name="BExXO4QVV7YZ6L5A7WZEMIA5AZOV" localSheetId="16" hidden="1">#REF!</definedName>
    <definedName name="BExXO4QVV7YZ6L5A7WZEMIA5AZOV" localSheetId="15" hidden="1">#REF!</definedName>
    <definedName name="BExXO4QVV7YZ6L5A7WZEMIA5AZOV" localSheetId="14" hidden="1">#REF!</definedName>
    <definedName name="BExXO4QVV7YZ6L5A7WZEMIA5AZOV" localSheetId="13" hidden="1">#REF!</definedName>
    <definedName name="BExXO4QVV7YZ6L5A7WZEMIA5AZOV" localSheetId="12" hidden="1">#REF!</definedName>
    <definedName name="BExXO4QVV7YZ6L5A7WZEMIA5AZOV" localSheetId="11" hidden="1">#REF!</definedName>
    <definedName name="BExXO4QVV7YZ6L5A7WZEMIA5AZOV" localSheetId="10" hidden="1">#REF!</definedName>
    <definedName name="BExXO4QVV7YZ6L5A7WZEMIA5AZOV" localSheetId="9" hidden="1">#REF!</definedName>
    <definedName name="BExXO4QVV7YZ6L5A7WZEMIA5AZOV" localSheetId="8" hidden="1">#REF!</definedName>
    <definedName name="BExXO4QVV7YZ6L5A7WZEMIA5AZOV" localSheetId="7" hidden="1">#REF!</definedName>
    <definedName name="BExXO4QVV7YZ6L5A7WZEMIA5AZOV" localSheetId="6" hidden="1">#REF!</definedName>
    <definedName name="BExXO4QVV7YZ6L5A7WZEMIA5AZOV" localSheetId="3" hidden="1">#REF!</definedName>
    <definedName name="BExXO4QVV7YZ6L5A7WZEMIA5AZOV" localSheetId="1" hidden="1">#REF!</definedName>
    <definedName name="BExXO4QVV7YZ6L5A7WZEMIA5AZOV" hidden="1">#REF!</definedName>
    <definedName name="BExXOBHOP0WGFHI2Y9AO4L440UVQ" localSheetId="16" hidden="1">#REF!</definedName>
    <definedName name="BExXOBHOP0WGFHI2Y9AO4L440UVQ" localSheetId="15" hidden="1">#REF!</definedName>
    <definedName name="BExXOBHOP0WGFHI2Y9AO4L440UVQ" localSheetId="14" hidden="1">#REF!</definedName>
    <definedName name="BExXOBHOP0WGFHI2Y9AO4L440UVQ" localSheetId="13" hidden="1">#REF!</definedName>
    <definedName name="BExXOBHOP0WGFHI2Y9AO4L440UVQ" localSheetId="12" hidden="1">#REF!</definedName>
    <definedName name="BExXOBHOP0WGFHI2Y9AO4L440UVQ" localSheetId="11" hidden="1">#REF!</definedName>
    <definedName name="BExXOBHOP0WGFHI2Y9AO4L440UVQ" localSheetId="10" hidden="1">#REF!</definedName>
    <definedName name="BExXOBHOP0WGFHI2Y9AO4L440UVQ" localSheetId="9" hidden="1">#REF!</definedName>
    <definedName name="BExXOBHOP0WGFHI2Y9AO4L440UVQ" localSheetId="8" hidden="1">#REF!</definedName>
    <definedName name="BExXOBHOP0WGFHI2Y9AO4L440UVQ" localSheetId="7" hidden="1">#REF!</definedName>
    <definedName name="BExXOBHOP0WGFHI2Y9AO4L440UVQ" localSheetId="6" hidden="1">#REF!</definedName>
    <definedName name="BExXOBHOP0WGFHI2Y9AO4L440UVQ" localSheetId="3" hidden="1">#REF!</definedName>
    <definedName name="BExXOBHOP0WGFHI2Y9AO4L440UVQ" localSheetId="1" hidden="1">#REF!</definedName>
    <definedName name="BExXOBHOP0WGFHI2Y9AO4L440UVQ" hidden="1">#REF!</definedName>
    <definedName name="BExXOHHHX25B8F97636QMXFUDZQK" localSheetId="16" hidden="1">#REF!</definedName>
    <definedName name="BExXOHHHX25B8F97636QMXFUDZQK" localSheetId="15" hidden="1">#REF!</definedName>
    <definedName name="BExXOHHHX25B8F97636QMXFUDZQK" localSheetId="14" hidden="1">#REF!</definedName>
    <definedName name="BExXOHHHX25B8F97636QMXFUDZQK" localSheetId="13" hidden="1">#REF!</definedName>
    <definedName name="BExXOHHHX25B8F97636QMXFUDZQK" localSheetId="12" hidden="1">#REF!</definedName>
    <definedName name="BExXOHHHX25B8F97636QMXFUDZQK" localSheetId="11" hidden="1">#REF!</definedName>
    <definedName name="BExXOHHHX25B8F97636QMXFUDZQK" localSheetId="10" hidden="1">#REF!</definedName>
    <definedName name="BExXOHHHX25B8F97636QMXFUDZQK" localSheetId="9" hidden="1">#REF!</definedName>
    <definedName name="BExXOHHHX25B8F97636QMXFUDZQK" localSheetId="8" hidden="1">#REF!</definedName>
    <definedName name="BExXOHHHX25B8F97636QMXFUDZQK" localSheetId="7" hidden="1">#REF!</definedName>
    <definedName name="BExXOHHHX25B8F97636QMXFUDZQK" localSheetId="6" hidden="1">#REF!</definedName>
    <definedName name="BExXOHHHX25B8F97636QMXFUDZQK" localSheetId="3" hidden="1">#REF!</definedName>
    <definedName name="BExXOHHHX25B8F97636QMXFUDZQK" localSheetId="1" hidden="1">#REF!</definedName>
    <definedName name="BExXOHHHX25B8F97636QMXFUDZQK" hidden="1">#REF!</definedName>
    <definedName name="BExXOHSAD2NSHOLLMZ2JWA4I3I1R" localSheetId="16" hidden="1">#REF!</definedName>
    <definedName name="BExXOHSAD2NSHOLLMZ2JWA4I3I1R" localSheetId="15" hidden="1">#REF!</definedName>
    <definedName name="BExXOHSAD2NSHOLLMZ2JWA4I3I1R" localSheetId="14" hidden="1">#REF!</definedName>
    <definedName name="BExXOHSAD2NSHOLLMZ2JWA4I3I1R" localSheetId="13" hidden="1">#REF!</definedName>
    <definedName name="BExXOHSAD2NSHOLLMZ2JWA4I3I1R" localSheetId="12" hidden="1">#REF!</definedName>
    <definedName name="BExXOHSAD2NSHOLLMZ2JWA4I3I1R" localSheetId="11" hidden="1">#REF!</definedName>
    <definedName name="BExXOHSAD2NSHOLLMZ2JWA4I3I1R" localSheetId="10" hidden="1">#REF!</definedName>
    <definedName name="BExXOHSAD2NSHOLLMZ2JWA4I3I1R" localSheetId="9" hidden="1">#REF!</definedName>
    <definedName name="BExXOHSAD2NSHOLLMZ2JWA4I3I1R" localSheetId="8" hidden="1">#REF!</definedName>
    <definedName name="BExXOHSAD2NSHOLLMZ2JWA4I3I1R" localSheetId="7" hidden="1">#REF!</definedName>
    <definedName name="BExXOHSAD2NSHOLLMZ2JWA4I3I1R" localSheetId="6" hidden="1">#REF!</definedName>
    <definedName name="BExXOHSAD2NSHOLLMZ2JWA4I3I1R" localSheetId="3" hidden="1">#REF!</definedName>
    <definedName name="BExXOHSAD2NSHOLLMZ2JWA4I3I1R" localSheetId="1" hidden="1">#REF!</definedName>
    <definedName name="BExXOHSAD2NSHOLLMZ2JWA4I3I1R" hidden="1">#REF!</definedName>
    <definedName name="BExXOJKWIJ6IFTV1RHIWHR91EZMW" localSheetId="16" hidden="1">#REF!</definedName>
    <definedName name="BExXOJKWIJ6IFTV1RHIWHR91EZMW" localSheetId="15" hidden="1">#REF!</definedName>
    <definedName name="BExXOJKWIJ6IFTV1RHIWHR91EZMW" localSheetId="14" hidden="1">#REF!</definedName>
    <definedName name="BExXOJKWIJ6IFTV1RHIWHR91EZMW" localSheetId="13" hidden="1">#REF!</definedName>
    <definedName name="BExXOJKWIJ6IFTV1RHIWHR91EZMW" localSheetId="12" hidden="1">#REF!</definedName>
    <definedName name="BExXOJKWIJ6IFTV1RHIWHR91EZMW" localSheetId="11" hidden="1">#REF!</definedName>
    <definedName name="BExXOJKWIJ6IFTV1RHIWHR91EZMW" localSheetId="10" hidden="1">#REF!</definedName>
    <definedName name="BExXOJKWIJ6IFTV1RHIWHR91EZMW" localSheetId="9" hidden="1">#REF!</definedName>
    <definedName name="BExXOJKWIJ6IFTV1RHIWHR91EZMW" localSheetId="8" hidden="1">#REF!</definedName>
    <definedName name="BExXOJKWIJ6IFTV1RHIWHR91EZMW" localSheetId="7" hidden="1">#REF!</definedName>
    <definedName name="BExXOJKWIJ6IFTV1RHIWHR91EZMW" localSheetId="6" hidden="1">#REF!</definedName>
    <definedName name="BExXOJKWIJ6IFTV1RHIWHR91EZMW" localSheetId="3" hidden="1">#REF!</definedName>
    <definedName name="BExXOJKWIJ6IFTV1RHIWHR91EZMW" localSheetId="1" hidden="1">#REF!</definedName>
    <definedName name="BExXOJKWIJ6IFTV1RHIWHR91EZMW" hidden="1">#REF!</definedName>
    <definedName name="BExXP80B5FGA00JCM7UXKPI3PB7Y" localSheetId="16" hidden="1">#REF!</definedName>
    <definedName name="BExXP80B5FGA00JCM7UXKPI3PB7Y" localSheetId="15" hidden="1">#REF!</definedName>
    <definedName name="BExXP80B5FGA00JCM7UXKPI3PB7Y" localSheetId="14" hidden="1">#REF!</definedName>
    <definedName name="BExXP80B5FGA00JCM7UXKPI3PB7Y" localSheetId="13" hidden="1">#REF!</definedName>
    <definedName name="BExXP80B5FGA00JCM7UXKPI3PB7Y" localSheetId="12" hidden="1">#REF!</definedName>
    <definedName name="BExXP80B5FGA00JCM7UXKPI3PB7Y" localSheetId="11" hidden="1">#REF!</definedName>
    <definedName name="BExXP80B5FGA00JCM7UXKPI3PB7Y" localSheetId="10" hidden="1">#REF!</definedName>
    <definedName name="BExXP80B5FGA00JCM7UXKPI3PB7Y" localSheetId="9" hidden="1">#REF!</definedName>
    <definedName name="BExXP80B5FGA00JCM7UXKPI3PB7Y" localSheetId="8" hidden="1">#REF!</definedName>
    <definedName name="BExXP80B5FGA00JCM7UXKPI3PB7Y" localSheetId="7" hidden="1">#REF!</definedName>
    <definedName name="BExXP80B5FGA00JCM7UXKPI3PB7Y" localSheetId="6" hidden="1">#REF!</definedName>
    <definedName name="BExXP80B5FGA00JCM7UXKPI3PB7Y" localSheetId="3" hidden="1">#REF!</definedName>
    <definedName name="BExXP80B5FGA00JCM7UXKPI3PB7Y" localSheetId="1" hidden="1">#REF!</definedName>
    <definedName name="BExXP80B5FGA00JCM7UXKPI3PB7Y" hidden="1">#REF!</definedName>
    <definedName name="BExXP85M4WXYVN1UVHUTOEKEG5XS" localSheetId="16" hidden="1">#REF!</definedName>
    <definedName name="BExXP85M4WXYVN1UVHUTOEKEG5XS" localSheetId="15" hidden="1">#REF!</definedName>
    <definedName name="BExXP85M4WXYVN1UVHUTOEKEG5XS" localSheetId="14" hidden="1">#REF!</definedName>
    <definedName name="BExXP85M4WXYVN1UVHUTOEKEG5XS" localSheetId="13" hidden="1">#REF!</definedName>
    <definedName name="BExXP85M4WXYVN1UVHUTOEKEG5XS" localSheetId="12" hidden="1">#REF!</definedName>
    <definedName name="BExXP85M4WXYVN1UVHUTOEKEG5XS" localSheetId="11" hidden="1">#REF!</definedName>
    <definedName name="BExXP85M4WXYVN1UVHUTOEKEG5XS" localSheetId="10" hidden="1">#REF!</definedName>
    <definedName name="BExXP85M4WXYVN1UVHUTOEKEG5XS" localSheetId="9" hidden="1">#REF!</definedName>
    <definedName name="BExXP85M4WXYVN1UVHUTOEKEG5XS" localSheetId="8" hidden="1">#REF!</definedName>
    <definedName name="BExXP85M4WXYVN1UVHUTOEKEG5XS" localSheetId="7" hidden="1">#REF!</definedName>
    <definedName name="BExXP85M4WXYVN1UVHUTOEKEG5XS" localSheetId="6" hidden="1">#REF!</definedName>
    <definedName name="BExXP85M4WXYVN1UVHUTOEKEG5XS" localSheetId="3" hidden="1">#REF!</definedName>
    <definedName name="BExXP85M4WXYVN1UVHUTOEKEG5XS" localSheetId="1" hidden="1">#REF!</definedName>
    <definedName name="BExXP85M4WXYVN1UVHUTOEKEG5XS" hidden="1">#REF!</definedName>
    <definedName name="BExXPELOTHOAG0OWILLAH94OZV5J" localSheetId="16" hidden="1">#REF!</definedName>
    <definedName name="BExXPELOTHOAG0OWILLAH94OZV5J" localSheetId="15" hidden="1">#REF!</definedName>
    <definedName name="BExXPELOTHOAG0OWILLAH94OZV5J" localSheetId="14" hidden="1">#REF!</definedName>
    <definedName name="BExXPELOTHOAG0OWILLAH94OZV5J" localSheetId="13" hidden="1">#REF!</definedName>
    <definedName name="BExXPELOTHOAG0OWILLAH94OZV5J" localSheetId="12" hidden="1">#REF!</definedName>
    <definedName name="BExXPELOTHOAG0OWILLAH94OZV5J" localSheetId="11" hidden="1">#REF!</definedName>
    <definedName name="BExXPELOTHOAG0OWILLAH94OZV5J" localSheetId="10" hidden="1">#REF!</definedName>
    <definedName name="BExXPELOTHOAG0OWILLAH94OZV5J" localSheetId="9" hidden="1">#REF!</definedName>
    <definedName name="BExXPELOTHOAG0OWILLAH94OZV5J" localSheetId="8" hidden="1">#REF!</definedName>
    <definedName name="BExXPELOTHOAG0OWILLAH94OZV5J" localSheetId="7" hidden="1">#REF!</definedName>
    <definedName name="BExXPELOTHOAG0OWILLAH94OZV5J" localSheetId="6" hidden="1">#REF!</definedName>
    <definedName name="BExXPELOTHOAG0OWILLAH94OZV5J" localSheetId="3" hidden="1">#REF!</definedName>
    <definedName name="BExXPELOTHOAG0OWILLAH94OZV5J" localSheetId="1" hidden="1">#REF!</definedName>
    <definedName name="BExXPELOTHOAG0OWILLAH94OZV5J" hidden="1">#REF!</definedName>
    <definedName name="BExXPOSJRLJNYPU01QNNQ5URXP2U" localSheetId="16" hidden="1">#REF!</definedName>
    <definedName name="BExXPOSJRLJNYPU01QNNQ5URXP2U" localSheetId="15" hidden="1">#REF!</definedName>
    <definedName name="BExXPOSJRLJNYPU01QNNQ5URXP2U" localSheetId="14" hidden="1">#REF!</definedName>
    <definedName name="BExXPOSJRLJNYPU01QNNQ5URXP2U" localSheetId="13" hidden="1">#REF!</definedName>
    <definedName name="BExXPOSJRLJNYPU01QNNQ5URXP2U" localSheetId="12" hidden="1">#REF!</definedName>
    <definedName name="BExXPOSJRLJNYPU01QNNQ5URXP2U" localSheetId="11" hidden="1">#REF!</definedName>
    <definedName name="BExXPOSJRLJNYPU01QNNQ5URXP2U" localSheetId="10" hidden="1">#REF!</definedName>
    <definedName name="BExXPOSJRLJNYPU01QNNQ5URXP2U" localSheetId="9" hidden="1">#REF!</definedName>
    <definedName name="BExXPOSJRLJNYPU01QNNQ5URXP2U" localSheetId="8" hidden="1">#REF!</definedName>
    <definedName name="BExXPOSJRLJNYPU01QNNQ5URXP2U" localSheetId="7" hidden="1">#REF!</definedName>
    <definedName name="BExXPOSJRLJNYPU01QNNQ5URXP2U" localSheetId="6" hidden="1">#REF!</definedName>
    <definedName name="BExXPOSJRLJNYPU01QNNQ5URXP2U" localSheetId="3" hidden="1">#REF!</definedName>
    <definedName name="BExXPOSJRLJNYPU01QNNQ5URXP2U" localSheetId="1" hidden="1">#REF!</definedName>
    <definedName name="BExXPOSJRLJNYPU01QNNQ5URXP2U" hidden="1">#REF!</definedName>
    <definedName name="BExXPS31W1VD2NMIE4E37LHVDF0L" localSheetId="16" hidden="1">#REF!</definedName>
    <definedName name="BExXPS31W1VD2NMIE4E37LHVDF0L" localSheetId="15" hidden="1">#REF!</definedName>
    <definedName name="BExXPS31W1VD2NMIE4E37LHVDF0L" localSheetId="14" hidden="1">#REF!</definedName>
    <definedName name="BExXPS31W1VD2NMIE4E37LHVDF0L" localSheetId="13" hidden="1">#REF!</definedName>
    <definedName name="BExXPS31W1VD2NMIE4E37LHVDF0L" localSheetId="12" hidden="1">#REF!</definedName>
    <definedName name="BExXPS31W1VD2NMIE4E37LHVDF0L" localSheetId="11" hidden="1">#REF!</definedName>
    <definedName name="BExXPS31W1VD2NMIE4E37LHVDF0L" localSheetId="10" hidden="1">#REF!</definedName>
    <definedName name="BExXPS31W1VD2NMIE4E37LHVDF0L" localSheetId="9" hidden="1">#REF!</definedName>
    <definedName name="BExXPS31W1VD2NMIE4E37LHVDF0L" localSheetId="8" hidden="1">#REF!</definedName>
    <definedName name="BExXPS31W1VD2NMIE4E37LHVDF0L" localSheetId="7" hidden="1">#REF!</definedName>
    <definedName name="BExXPS31W1VD2NMIE4E37LHVDF0L" localSheetId="6" hidden="1">#REF!</definedName>
    <definedName name="BExXPS31W1VD2NMIE4E37LHVDF0L" localSheetId="3" hidden="1">#REF!</definedName>
    <definedName name="BExXPS31W1VD2NMIE4E37LHVDF0L" localSheetId="1" hidden="1">#REF!</definedName>
    <definedName name="BExXPS31W1VD2NMIE4E37LHVDF0L" hidden="1">#REF!</definedName>
    <definedName name="BExXPZKYEMVF5JOC14HYOOYQK6JK" localSheetId="16" hidden="1">#REF!</definedName>
    <definedName name="BExXPZKYEMVF5JOC14HYOOYQK6JK" localSheetId="15" hidden="1">#REF!</definedName>
    <definedName name="BExXPZKYEMVF5JOC14HYOOYQK6JK" localSheetId="14" hidden="1">#REF!</definedName>
    <definedName name="BExXPZKYEMVF5JOC14HYOOYQK6JK" localSheetId="13" hidden="1">#REF!</definedName>
    <definedName name="BExXPZKYEMVF5JOC14HYOOYQK6JK" localSheetId="12" hidden="1">#REF!</definedName>
    <definedName name="BExXPZKYEMVF5JOC14HYOOYQK6JK" localSheetId="11" hidden="1">#REF!</definedName>
    <definedName name="BExXPZKYEMVF5JOC14HYOOYQK6JK" localSheetId="10" hidden="1">#REF!</definedName>
    <definedName name="BExXPZKYEMVF5JOC14HYOOYQK6JK" localSheetId="9" hidden="1">#REF!</definedName>
    <definedName name="BExXPZKYEMVF5JOC14HYOOYQK6JK" localSheetId="8" hidden="1">#REF!</definedName>
    <definedName name="BExXPZKYEMVF5JOC14HYOOYQK6JK" localSheetId="7" hidden="1">#REF!</definedName>
    <definedName name="BExXPZKYEMVF5JOC14HYOOYQK6JK" localSheetId="6" hidden="1">#REF!</definedName>
    <definedName name="BExXPZKYEMVF5JOC14HYOOYQK6JK" localSheetId="3" hidden="1">#REF!</definedName>
    <definedName name="BExXPZKYEMVF5JOC14HYOOYQK6JK" localSheetId="1" hidden="1">#REF!</definedName>
    <definedName name="BExXPZKYEMVF5JOC14HYOOYQK6JK" hidden="1">#REF!</definedName>
    <definedName name="BExXQ89PA10X79WBWOEP1AJX1OQM" localSheetId="16" hidden="1">#REF!</definedName>
    <definedName name="BExXQ89PA10X79WBWOEP1AJX1OQM" localSheetId="15" hidden="1">#REF!</definedName>
    <definedName name="BExXQ89PA10X79WBWOEP1AJX1OQM" localSheetId="14" hidden="1">#REF!</definedName>
    <definedName name="BExXQ89PA10X79WBWOEP1AJX1OQM" localSheetId="13" hidden="1">#REF!</definedName>
    <definedName name="BExXQ89PA10X79WBWOEP1AJX1OQM" localSheetId="12" hidden="1">#REF!</definedName>
    <definedName name="BExXQ89PA10X79WBWOEP1AJX1OQM" localSheetId="11" hidden="1">#REF!</definedName>
    <definedName name="BExXQ89PA10X79WBWOEP1AJX1OQM" localSheetId="10" hidden="1">#REF!</definedName>
    <definedName name="BExXQ89PA10X79WBWOEP1AJX1OQM" localSheetId="9" hidden="1">#REF!</definedName>
    <definedName name="BExXQ89PA10X79WBWOEP1AJX1OQM" localSheetId="8" hidden="1">#REF!</definedName>
    <definedName name="BExXQ89PA10X79WBWOEP1AJX1OQM" localSheetId="7" hidden="1">#REF!</definedName>
    <definedName name="BExXQ89PA10X79WBWOEP1AJX1OQM" localSheetId="6" hidden="1">#REF!</definedName>
    <definedName name="BExXQ89PA10X79WBWOEP1AJX1OQM" localSheetId="3" hidden="1">#REF!</definedName>
    <definedName name="BExXQ89PA10X79WBWOEP1AJX1OQM" localSheetId="1" hidden="1">#REF!</definedName>
    <definedName name="BExXQ89PA10X79WBWOEP1AJX1OQM" hidden="1">#REF!</definedName>
    <definedName name="BExXQCGQGGYSI0LTRVR73MUO50AW" localSheetId="16" hidden="1">#REF!</definedName>
    <definedName name="BExXQCGQGGYSI0LTRVR73MUO50AW" localSheetId="15" hidden="1">#REF!</definedName>
    <definedName name="BExXQCGQGGYSI0LTRVR73MUO50AW" localSheetId="14" hidden="1">#REF!</definedName>
    <definedName name="BExXQCGQGGYSI0LTRVR73MUO50AW" localSheetId="13" hidden="1">#REF!</definedName>
    <definedName name="BExXQCGQGGYSI0LTRVR73MUO50AW" localSheetId="12" hidden="1">#REF!</definedName>
    <definedName name="BExXQCGQGGYSI0LTRVR73MUO50AW" localSheetId="11" hidden="1">#REF!</definedName>
    <definedName name="BExXQCGQGGYSI0LTRVR73MUO50AW" localSheetId="10" hidden="1">#REF!</definedName>
    <definedName name="BExXQCGQGGYSI0LTRVR73MUO50AW" localSheetId="9" hidden="1">#REF!</definedName>
    <definedName name="BExXQCGQGGYSI0LTRVR73MUO50AW" localSheetId="8" hidden="1">#REF!</definedName>
    <definedName name="BExXQCGQGGYSI0LTRVR73MUO50AW" localSheetId="7" hidden="1">#REF!</definedName>
    <definedName name="BExXQCGQGGYSI0LTRVR73MUO50AW" localSheetId="6" hidden="1">#REF!</definedName>
    <definedName name="BExXQCGQGGYSI0LTRVR73MUO50AW" localSheetId="3" hidden="1">#REF!</definedName>
    <definedName name="BExXQCGQGGYSI0LTRVR73MUO50AW" localSheetId="1" hidden="1">#REF!</definedName>
    <definedName name="BExXQCGQGGYSI0LTRVR73MUO50AW" hidden="1">#REF!</definedName>
    <definedName name="BExXQEEXFHDQ8DSRAJSB5ET6J004" localSheetId="16" hidden="1">#REF!</definedName>
    <definedName name="BExXQEEXFHDQ8DSRAJSB5ET6J004" localSheetId="15" hidden="1">#REF!</definedName>
    <definedName name="BExXQEEXFHDQ8DSRAJSB5ET6J004" localSheetId="14" hidden="1">#REF!</definedName>
    <definedName name="BExXQEEXFHDQ8DSRAJSB5ET6J004" localSheetId="13" hidden="1">#REF!</definedName>
    <definedName name="BExXQEEXFHDQ8DSRAJSB5ET6J004" localSheetId="12" hidden="1">#REF!</definedName>
    <definedName name="BExXQEEXFHDQ8DSRAJSB5ET6J004" localSheetId="11" hidden="1">#REF!</definedName>
    <definedName name="BExXQEEXFHDQ8DSRAJSB5ET6J004" localSheetId="10" hidden="1">#REF!</definedName>
    <definedName name="BExXQEEXFHDQ8DSRAJSB5ET6J004" localSheetId="9" hidden="1">#REF!</definedName>
    <definedName name="BExXQEEXFHDQ8DSRAJSB5ET6J004" localSheetId="8" hidden="1">#REF!</definedName>
    <definedName name="BExXQEEXFHDQ8DSRAJSB5ET6J004" localSheetId="7" hidden="1">#REF!</definedName>
    <definedName name="BExXQEEXFHDQ8DSRAJSB5ET6J004" localSheetId="6" hidden="1">#REF!</definedName>
    <definedName name="BExXQEEXFHDQ8DSRAJSB5ET6J004" localSheetId="3" hidden="1">#REF!</definedName>
    <definedName name="BExXQEEXFHDQ8DSRAJSB5ET6J004" localSheetId="1" hidden="1">#REF!</definedName>
    <definedName name="BExXQEEXFHDQ8DSRAJSB5ET6J004" hidden="1">#REF!</definedName>
    <definedName name="BExXQH41O5HZAH8BO6HCFY8YC3TU" localSheetId="16" hidden="1">#REF!</definedName>
    <definedName name="BExXQH41O5HZAH8BO6HCFY8YC3TU" localSheetId="15" hidden="1">#REF!</definedName>
    <definedName name="BExXQH41O5HZAH8BO6HCFY8YC3TU" localSheetId="14" hidden="1">#REF!</definedName>
    <definedName name="BExXQH41O5HZAH8BO6HCFY8YC3TU" localSheetId="13" hidden="1">#REF!</definedName>
    <definedName name="BExXQH41O5HZAH8BO6HCFY8YC3TU" localSheetId="12" hidden="1">#REF!</definedName>
    <definedName name="BExXQH41O5HZAH8BO6HCFY8YC3TU" localSheetId="11" hidden="1">#REF!</definedName>
    <definedName name="BExXQH41O5HZAH8BO6HCFY8YC3TU" localSheetId="10" hidden="1">#REF!</definedName>
    <definedName name="BExXQH41O5HZAH8BO6HCFY8YC3TU" localSheetId="9" hidden="1">#REF!</definedName>
    <definedName name="BExXQH41O5HZAH8BO6HCFY8YC3TU" localSheetId="8" hidden="1">#REF!</definedName>
    <definedName name="BExXQH41O5HZAH8BO6HCFY8YC3TU" localSheetId="7" hidden="1">#REF!</definedName>
    <definedName name="BExXQH41O5HZAH8BO6HCFY8YC3TU" localSheetId="6" hidden="1">#REF!</definedName>
    <definedName name="BExXQH41O5HZAH8BO6HCFY8YC3TU" localSheetId="3" hidden="1">#REF!</definedName>
    <definedName name="BExXQH41O5HZAH8BO6HCFY8YC3TU" localSheetId="1" hidden="1">#REF!</definedName>
    <definedName name="BExXQH41O5HZAH8BO6HCFY8YC3TU" hidden="1">#REF!</definedName>
    <definedName name="BExXQJIEF5R3QQ6D8HO3NGPU0IQC" localSheetId="16" hidden="1">#REF!</definedName>
    <definedName name="BExXQJIEF5R3QQ6D8HO3NGPU0IQC" localSheetId="15" hidden="1">#REF!</definedName>
    <definedName name="BExXQJIEF5R3QQ6D8HO3NGPU0IQC" localSheetId="14" hidden="1">#REF!</definedName>
    <definedName name="BExXQJIEF5R3QQ6D8HO3NGPU0IQC" localSheetId="13" hidden="1">#REF!</definedName>
    <definedName name="BExXQJIEF5R3QQ6D8HO3NGPU0IQC" localSheetId="12" hidden="1">#REF!</definedName>
    <definedName name="BExXQJIEF5R3QQ6D8HO3NGPU0IQC" localSheetId="11" hidden="1">#REF!</definedName>
    <definedName name="BExXQJIEF5R3QQ6D8HO3NGPU0IQC" localSheetId="10" hidden="1">#REF!</definedName>
    <definedName name="BExXQJIEF5R3QQ6D8HO3NGPU0IQC" localSheetId="9" hidden="1">#REF!</definedName>
    <definedName name="BExXQJIEF5R3QQ6D8HO3NGPU0IQC" localSheetId="8" hidden="1">#REF!</definedName>
    <definedName name="BExXQJIEF5R3QQ6D8HO3NGPU0IQC" localSheetId="7" hidden="1">#REF!</definedName>
    <definedName name="BExXQJIEF5R3QQ6D8HO3NGPU0IQC" localSheetId="6" hidden="1">#REF!</definedName>
    <definedName name="BExXQJIEF5R3QQ6D8HO3NGPU0IQC" localSheetId="3" hidden="1">#REF!</definedName>
    <definedName name="BExXQJIEF5R3QQ6D8HO3NGPU0IQC" localSheetId="1" hidden="1">#REF!</definedName>
    <definedName name="BExXQJIEF5R3QQ6D8HO3NGPU0IQC" hidden="1">#REF!</definedName>
    <definedName name="BExXQRAVW0KPQXIJ59NG6UGTZB59" localSheetId="16" hidden="1">#REF!</definedName>
    <definedName name="BExXQRAVW0KPQXIJ59NG6UGTZB59" localSheetId="15" hidden="1">#REF!</definedName>
    <definedName name="BExXQRAVW0KPQXIJ59NG6UGTZB59" localSheetId="14" hidden="1">#REF!</definedName>
    <definedName name="BExXQRAVW0KPQXIJ59NG6UGTZB59" localSheetId="13" hidden="1">#REF!</definedName>
    <definedName name="BExXQRAVW0KPQXIJ59NG6UGTZB59" localSheetId="12" hidden="1">#REF!</definedName>
    <definedName name="BExXQRAVW0KPQXIJ59NG6UGTZB59" localSheetId="11" hidden="1">#REF!</definedName>
    <definedName name="BExXQRAVW0KPQXIJ59NG6UGTZB59" localSheetId="10" hidden="1">#REF!</definedName>
    <definedName name="BExXQRAVW0KPQXIJ59NG6UGTZB59" localSheetId="9" hidden="1">#REF!</definedName>
    <definedName name="BExXQRAVW0KPQXIJ59NG6UGTZB59" localSheetId="8" hidden="1">#REF!</definedName>
    <definedName name="BExXQRAVW0KPQXIJ59NG6UGTZB59" localSheetId="7" hidden="1">#REF!</definedName>
    <definedName name="BExXQRAVW0KPQXIJ59NG6UGTZB59" localSheetId="6" hidden="1">#REF!</definedName>
    <definedName name="BExXQRAVW0KPQXIJ59NG6UGTZB59" localSheetId="3" hidden="1">#REF!</definedName>
    <definedName name="BExXQRAVW0KPQXIJ59NG6UGTZB59" localSheetId="1" hidden="1">#REF!</definedName>
    <definedName name="BExXQRAVW0KPQXIJ59NG6UGTZB59" hidden="1">#REF!</definedName>
    <definedName name="BExXQU00K9ER4I1WM7T9J0W1E7ZC" localSheetId="16" hidden="1">#REF!</definedName>
    <definedName name="BExXQU00K9ER4I1WM7T9J0W1E7ZC" localSheetId="15" hidden="1">#REF!</definedName>
    <definedName name="BExXQU00K9ER4I1WM7T9J0W1E7ZC" localSheetId="14" hidden="1">#REF!</definedName>
    <definedName name="BExXQU00K9ER4I1WM7T9J0W1E7ZC" localSheetId="13" hidden="1">#REF!</definedName>
    <definedName name="BExXQU00K9ER4I1WM7T9J0W1E7ZC" localSheetId="12" hidden="1">#REF!</definedName>
    <definedName name="BExXQU00K9ER4I1WM7T9J0W1E7ZC" localSheetId="11" hidden="1">#REF!</definedName>
    <definedName name="BExXQU00K9ER4I1WM7T9J0W1E7ZC" localSheetId="10" hidden="1">#REF!</definedName>
    <definedName name="BExXQU00K9ER4I1WM7T9J0W1E7ZC" localSheetId="9" hidden="1">#REF!</definedName>
    <definedName name="BExXQU00K9ER4I1WM7T9J0W1E7ZC" localSheetId="8" hidden="1">#REF!</definedName>
    <definedName name="BExXQU00K9ER4I1WM7T9J0W1E7ZC" localSheetId="7" hidden="1">#REF!</definedName>
    <definedName name="BExXQU00K9ER4I1WM7T9J0W1E7ZC" localSheetId="6" hidden="1">#REF!</definedName>
    <definedName name="BExXQU00K9ER4I1WM7T9J0W1E7ZC" localSheetId="3" hidden="1">#REF!</definedName>
    <definedName name="BExXQU00K9ER4I1WM7T9J0W1E7ZC" localSheetId="1" hidden="1">#REF!</definedName>
    <definedName name="BExXQU00K9ER4I1WM7T9J0W1E7ZC" hidden="1">#REF!</definedName>
    <definedName name="BExXQU00KOR7XLM8B13DGJ1MIQDY" localSheetId="16" hidden="1">#REF!</definedName>
    <definedName name="BExXQU00KOR7XLM8B13DGJ1MIQDY" localSheetId="15" hidden="1">#REF!</definedName>
    <definedName name="BExXQU00KOR7XLM8B13DGJ1MIQDY" localSheetId="14" hidden="1">#REF!</definedName>
    <definedName name="BExXQU00KOR7XLM8B13DGJ1MIQDY" localSheetId="13" hidden="1">#REF!</definedName>
    <definedName name="BExXQU00KOR7XLM8B13DGJ1MIQDY" localSheetId="12" hidden="1">#REF!</definedName>
    <definedName name="BExXQU00KOR7XLM8B13DGJ1MIQDY" localSheetId="11" hidden="1">#REF!</definedName>
    <definedName name="BExXQU00KOR7XLM8B13DGJ1MIQDY" localSheetId="10" hidden="1">#REF!</definedName>
    <definedName name="BExXQU00KOR7XLM8B13DGJ1MIQDY" localSheetId="9" hidden="1">#REF!</definedName>
    <definedName name="BExXQU00KOR7XLM8B13DGJ1MIQDY" localSheetId="8" hidden="1">#REF!</definedName>
    <definedName name="BExXQU00KOR7XLM8B13DGJ1MIQDY" localSheetId="7" hidden="1">#REF!</definedName>
    <definedName name="BExXQU00KOR7XLM8B13DGJ1MIQDY" localSheetId="6" hidden="1">#REF!</definedName>
    <definedName name="BExXQU00KOR7XLM8B13DGJ1MIQDY" localSheetId="3" hidden="1">#REF!</definedName>
    <definedName name="BExXQU00KOR7XLM8B13DGJ1MIQDY" localSheetId="1" hidden="1">#REF!</definedName>
    <definedName name="BExXQU00KOR7XLM8B13DGJ1MIQDY" hidden="1">#REF!</definedName>
    <definedName name="BExXQUG48Q1ISN53FE4MRROM0HSJ" localSheetId="16" hidden="1">#REF!</definedName>
    <definedName name="BExXQUG48Q1ISN53FE4MRROM0HSJ" localSheetId="15" hidden="1">#REF!</definedName>
    <definedName name="BExXQUG48Q1ISN53FE4MRROM0HSJ" localSheetId="14" hidden="1">#REF!</definedName>
    <definedName name="BExXQUG48Q1ISN53FE4MRROM0HSJ" localSheetId="13" hidden="1">#REF!</definedName>
    <definedName name="BExXQUG48Q1ISN53FE4MRROM0HSJ" localSheetId="12" hidden="1">#REF!</definedName>
    <definedName name="BExXQUG48Q1ISN53FE4MRROM0HSJ" localSheetId="11" hidden="1">#REF!</definedName>
    <definedName name="BExXQUG48Q1ISN53FE4MRROM0HSJ" localSheetId="10" hidden="1">#REF!</definedName>
    <definedName name="BExXQUG48Q1ISN53FE4MRROM0HSJ" localSheetId="9" hidden="1">#REF!</definedName>
    <definedName name="BExXQUG48Q1ISN53FE4MRROM0HSJ" localSheetId="8" hidden="1">#REF!</definedName>
    <definedName name="BExXQUG48Q1ISN53FE4MRROM0HSJ" localSheetId="7" hidden="1">#REF!</definedName>
    <definedName name="BExXQUG48Q1ISN53FE4MRROM0HSJ" localSheetId="6" hidden="1">#REF!</definedName>
    <definedName name="BExXQUG48Q1ISN53FE4MRROM0HSJ" localSheetId="3" hidden="1">#REF!</definedName>
    <definedName name="BExXQUG48Q1ISN53FE4MRROM0HSJ" localSheetId="1" hidden="1">#REF!</definedName>
    <definedName name="BExXQUG48Q1ISN53FE4MRROM0HSJ" hidden="1">#REF!</definedName>
    <definedName name="BExXQXG18PS8HGBOS03OSTQ0KEYC" localSheetId="16" hidden="1">#REF!</definedName>
    <definedName name="BExXQXG18PS8HGBOS03OSTQ0KEYC" localSheetId="15" hidden="1">#REF!</definedName>
    <definedName name="BExXQXG18PS8HGBOS03OSTQ0KEYC" localSheetId="14" hidden="1">#REF!</definedName>
    <definedName name="BExXQXG18PS8HGBOS03OSTQ0KEYC" localSheetId="13" hidden="1">#REF!</definedName>
    <definedName name="BExXQXG18PS8HGBOS03OSTQ0KEYC" localSheetId="12" hidden="1">#REF!</definedName>
    <definedName name="BExXQXG18PS8HGBOS03OSTQ0KEYC" localSheetId="11" hidden="1">#REF!</definedName>
    <definedName name="BExXQXG18PS8HGBOS03OSTQ0KEYC" localSheetId="10" hidden="1">#REF!</definedName>
    <definedName name="BExXQXG18PS8HGBOS03OSTQ0KEYC" localSheetId="9" hidden="1">#REF!</definedName>
    <definedName name="BExXQXG18PS8HGBOS03OSTQ0KEYC" localSheetId="8" hidden="1">#REF!</definedName>
    <definedName name="BExXQXG18PS8HGBOS03OSTQ0KEYC" localSheetId="7" hidden="1">#REF!</definedName>
    <definedName name="BExXQXG18PS8HGBOS03OSTQ0KEYC" localSheetId="6" hidden="1">#REF!</definedName>
    <definedName name="BExXQXG18PS8HGBOS03OSTQ0KEYC" localSheetId="3" hidden="1">#REF!</definedName>
    <definedName name="BExXQXG18PS8HGBOS03OSTQ0KEYC" localSheetId="1" hidden="1">#REF!</definedName>
    <definedName name="BExXQXG18PS8HGBOS03OSTQ0KEYC" hidden="1">#REF!</definedName>
    <definedName name="BExXQXQT4OAFQT5B0YB3USDJOJOB" localSheetId="16" hidden="1">#REF!</definedName>
    <definedName name="BExXQXQT4OAFQT5B0YB3USDJOJOB" localSheetId="15" hidden="1">#REF!</definedName>
    <definedName name="BExXQXQT4OAFQT5B0YB3USDJOJOB" localSheetId="14" hidden="1">#REF!</definedName>
    <definedName name="BExXQXQT4OAFQT5B0YB3USDJOJOB" localSheetId="13" hidden="1">#REF!</definedName>
    <definedName name="BExXQXQT4OAFQT5B0YB3USDJOJOB" localSheetId="12" hidden="1">#REF!</definedName>
    <definedName name="BExXQXQT4OAFQT5B0YB3USDJOJOB" localSheetId="11" hidden="1">#REF!</definedName>
    <definedName name="BExXQXQT4OAFQT5B0YB3USDJOJOB" localSheetId="10" hidden="1">#REF!</definedName>
    <definedName name="BExXQXQT4OAFQT5B0YB3USDJOJOB" localSheetId="9" hidden="1">#REF!</definedName>
    <definedName name="BExXQXQT4OAFQT5B0YB3USDJOJOB" localSheetId="8" hidden="1">#REF!</definedName>
    <definedName name="BExXQXQT4OAFQT5B0YB3USDJOJOB" localSheetId="7" hidden="1">#REF!</definedName>
    <definedName name="BExXQXQT4OAFQT5B0YB3USDJOJOB" localSheetId="6" hidden="1">#REF!</definedName>
    <definedName name="BExXQXQT4OAFQT5B0YB3USDJOJOB" localSheetId="3" hidden="1">#REF!</definedName>
    <definedName name="BExXQXQT4OAFQT5B0YB3USDJOJOB" localSheetId="1" hidden="1">#REF!</definedName>
    <definedName name="BExXQXQT4OAFQT5B0YB3USDJOJOB" hidden="1">#REF!</definedName>
    <definedName name="BExXR3FSEXAHSXEQNJORWFCPX86N" localSheetId="16" hidden="1">#REF!</definedName>
    <definedName name="BExXR3FSEXAHSXEQNJORWFCPX86N" localSheetId="15" hidden="1">#REF!</definedName>
    <definedName name="BExXR3FSEXAHSXEQNJORWFCPX86N" localSheetId="14" hidden="1">#REF!</definedName>
    <definedName name="BExXR3FSEXAHSXEQNJORWFCPX86N" localSheetId="13" hidden="1">#REF!</definedName>
    <definedName name="BExXR3FSEXAHSXEQNJORWFCPX86N" localSheetId="12" hidden="1">#REF!</definedName>
    <definedName name="BExXR3FSEXAHSXEQNJORWFCPX86N" localSheetId="11" hidden="1">#REF!</definedName>
    <definedName name="BExXR3FSEXAHSXEQNJORWFCPX86N" localSheetId="10" hidden="1">#REF!</definedName>
    <definedName name="BExXR3FSEXAHSXEQNJORWFCPX86N" localSheetId="9" hidden="1">#REF!</definedName>
    <definedName name="BExXR3FSEXAHSXEQNJORWFCPX86N" localSheetId="8" hidden="1">#REF!</definedName>
    <definedName name="BExXR3FSEXAHSXEQNJORWFCPX86N" localSheetId="7" hidden="1">#REF!</definedName>
    <definedName name="BExXR3FSEXAHSXEQNJORWFCPX86N" localSheetId="6" hidden="1">#REF!</definedName>
    <definedName name="BExXR3FSEXAHSXEQNJORWFCPX86N" localSheetId="3" hidden="1">#REF!</definedName>
    <definedName name="BExXR3FSEXAHSXEQNJORWFCPX86N" localSheetId="1" hidden="1">#REF!</definedName>
    <definedName name="BExXR3FSEXAHSXEQNJORWFCPX86N" hidden="1">#REF!</definedName>
    <definedName name="BExXR3W3FKYQBLR299HO9RZ70C43" localSheetId="16" hidden="1">#REF!</definedName>
    <definedName name="BExXR3W3FKYQBLR299HO9RZ70C43" localSheetId="15" hidden="1">#REF!</definedName>
    <definedName name="BExXR3W3FKYQBLR299HO9RZ70C43" localSheetId="14" hidden="1">#REF!</definedName>
    <definedName name="BExXR3W3FKYQBLR299HO9RZ70C43" localSheetId="13" hidden="1">#REF!</definedName>
    <definedName name="BExXR3W3FKYQBLR299HO9RZ70C43" localSheetId="12" hidden="1">#REF!</definedName>
    <definedName name="BExXR3W3FKYQBLR299HO9RZ70C43" localSheetId="11" hidden="1">#REF!</definedName>
    <definedName name="BExXR3W3FKYQBLR299HO9RZ70C43" localSheetId="10" hidden="1">#REF!</definedName>
    <definedName name="BExXR3W3FKYQBLR299HO9RZ70C43" localSheetId="9" hidden="1">#REF!</definedName>
    <definedName name="BExXR3W3FKYQBLR299HO9RZ70C43" localSheetId="8" hidden="1">#REF!</definedName>
    <definedName name="BExXR3W3FKYQBLR299HO9RZ70C43" localSheetId="7" hidden="1">#REF!</definedName>
    <definedName name="BExXR3W3FKYQBLR299HO9RZ70C43" localSheetId="6" hidden="1">#REF!</definedName>
    <definedName name="BExXR3W3FKYQBLR299HO9RZ70C43" localSheetId="3" hidden="1">#REF!</definedName>
    <definedName name="BExXR3W3FKYQBLR299HO9RZ70C43" localSheetId="1" hidden="1">#REF!</definedName>
    <definedName name="BExXR3W3FKYQBLR299HO9RZ70C43" hidden="1">#REF!</definedName>
    <definedName name="BExXR46U23CRRBV6IZT982MAEQKI" localSheetId="16" hidden="1">#REF!</definedName>
    <definedName name="BExXR46U23CRRBV6IZT982MAEQKI" localSheetId="15" hidden="1">#REF!</definedName>
    <definedName name="BExXR46U23CRRBV6IZT982MAEQKI" localSheetId="14" hidden="1">#REF!</definedName>
    <definedName name="BExXR46U23CRRBV6IZT982MAEQKI" localSheetId="13" hidden="1">#REF!</definedName>
    <definedName name="BExXR46U23CRRBV6IZT982MAEQKI" localSheetId="12" hidden="1">#REF!</definedName>
    <definedName name="BExXR46U23CRRBV6IZT982MAEQKI" localSheetId="11" hidden="1">#REF!</definedName>
    <definedName name="BExXR46U23CRRBV6IZT982MAEQKI" localSheetId="10" hidden="1">#REF!</definedName>
    <definedName name="BExXR46U23CRRBV6IZT982MAEQKI" localSheetId="9" hidden="1">#REF!</definedName>
    <definedName name="BExXR46U23CRRBV6IZT982MAEQKI" localSheetId="8" hidden="1">#REF!</definedName>
    <definedName name="BExXR46U23CRRBV6IZT982MAEQKI" localSheetId="7" hidden="1">#REF!</definedName>
    <definedName name="BExXR46U23CRRBV6IZT982MAEQKI" localSheetId="6" hidden="1">#REF!</definedName>
    <definedName name="BExXR46U23CRRBV6IZT982MAEQKI" localSheetId="3" hidden="1">#REF!</definedName>
    <definedName name="BExXR46U23CRRBV6IZT982MAEQKI" localSheetId="1" hidden="1">#REF!</definedName>
    <definedName name="BExXR46U23CRRBV6IZT982MAEQKI" hidden="1">#REF!</definedName>
    <definedName name="BExXR6A8W3ND3XDZXBMQZ1VCAXHG" localSheetId="16" hidden="1">#REF!</definedName>
    <definedName name="BExXR6A8W3ND3XDZXBMQZ1VCAXHG" localSheetId="15" hidden="1">#REF!</definedName>
    <definedName name="BExXR6A8W3ND3XDZXBMQZ1VCAXHG" localSheetId="14" hidden="1">#REF!</definedName>
    <definedName name="BExXR6A8W3ND3XDZXBMQZ1VCAXHG" localSheetId="13" hidden="1">#REF!</definedName>
    <definedName name="BExXR6A8W3ND3XDZXBMQZ1VCAXHG" localSheetId="12" hidden="1">#REF!</definedName>
    <definedName name="BExXR6A8W3ND3XDZXBMQZ1VCAXHG" localSheetId="11" hidden="1">#REF!</definedName>
    <definedName name="BExXR6A8W3ND3XDZXBMQZ1VCAXHG" localSheetId="10" hidden="1">#REF!</definedName>
    <definedName name="BExXR6A8W3ND3XDZXBMQZ1VCAXHG" localSheetId="9" hidden="1">#REF!</definedName>
    <definedName name="BExXR6A8W3ND3XDZXBMQZ1VCAXHG" localSheetId="8" hidden="1">#REF!</definedName>
    <definedName name="BExXR6A8W3ND3XDZXBMQZ1VCAXHG" localSheetId="7" hidden="1">#REF!</definedName>
    <definedName name="BExXR6A8W3ND3XDZXBMQZ1VCAXHG" localSheetId="6" hidden="1">#REF!</definedName>
    <definedName name="BExXR6A8W3ND3XDZXBMQZ1VCAXHG" localSheetId="3" hidden="1">#REF!</definedName>
    <definedName name="BExXR6A8W3ND3XDZXBMQZ1VCAXHG" localSheetId="1" hidden="1">#REF!</definedName>
    <definedName name="BExXR6A8W3ND3XDZXBMQZ1VCAXHG" hidden="1">#REF!</definedName>
    <definedName name="BExXR7HKNHT37B4OOA9K9191PP22" localSheetId="16" hidden="1">#REF!</definedName>
    <definedName name="BExXR7HKNHT37B4OOA9K9191PP22" localSheetId="15" hidden="1">#REF!</definedName>
    <definedName name="BExXR7HKNHT37B4OOA9K9191PP22" localSheetId="14" hidden="1">#REF!</definedName>
    <definedName name="BExXR7HKNHT37B4OOA9K9191PP22" localSheetId="13" hidden="1">#REF!</definedName>
    <definedName name="BExXR7HKNHT37B4OOA9K9191PP22" localSheetId="12" hidden="1">#REF!</definedName>
    <definedName name="BExXR7HKNHT37B4OOA9K9191PP22" localSheetId="11" hidden="1">#REF!</definedName>
    <definedName name="BExXR7HKNHT37B4OOA9K9191PP22" localSheetId="10" hidden="1">#REF!</definedName>
    <definedName name="BExXR7HKNHT37B4OOA9K9191PP22" localSheetId="9" hidden="1">#REF!</definedName>
    <definedName name="BExXR7HKNHT37B4OOA9K9191PP22" localSheetId="8" hidden="1">#REF!</definedName>
    <definedName name="BExXR7HKNHT37B4OOA9K9191PP22" localSheetId="7" hidden="1">#REF!</definedName>
    <definedName name="BExXR7HKNHT37B4OOA9K9191PP22" localSheetId="6" hidden="1">#REF!</definedName>
    <definedName name="BExXR7HKNHT37B4OOA9K9191PP22" localSheetId="3" hidden="1">#REF!</definedName>
    <definedName name="BExXR7HKNHT37B4OOA9K9191PP22" localSheetId="1" hidden="1">#REF!</definedName>
    <definedName name="BExXR7HKNHT37B4OOA9K9191PP22" hidden="1">#REF!</definedName>
    <definedName name="BExXR8OKAVX7O70V5IYG2PRKXSTI" localSheetId="16" hidden="1">#REF!</definedName>
    <definedName name="BExXR8OKAVX7O70V5IYG2PRKXSTI" localSheetId="15" hidden="1">#REF!</definedName>
    <definedName name="BExXR8OKAVX7O70V5IYG2PRKXSTI" localSheetId="14" hidden="1">#REF!</definedName>
    <definedName name="BExXR8OKAVX7O70V5IYG2PRKXSTI" localSheetId="13" hidden="1">#REF!</definedName>
    <definedName name="BExXR8OKAVX7O70V5IYG2PRKXSTI" localSheetId="12" hidden="1">#REF!</definedName>
    <definedName name="BExXR8OKAVX7O70V5IYG2PRKXSTI" localSheetId="11" hidden="1">#REF!</definedName>
    <definedName name="BExXR8OKAVX7O70V5IYG2PRKXSTI" localSheetId="10" hidden="1">#REF!</definedName>
    <definedName name="BExXR8OKAVX7O70V5IYG2PRKXSTI" localSheetId="9" hidden="1">#REF!</definedName>
    <definedName name="BExXR8OKAVX7O70V5IYG2PRKXSTI" localSheetId="8" hidden="1">#REF!</definedName>
    <definedName name="BExXR8OKAVX7O70V5IYG2PRKXSTI" localSheetId="7" hidden="1">#REF!</definedName>
    <definedName name="BExXR8OKAVX7O70V5IYG2PRKXSTI" localSheetId="6" hidden="1">#REF!</definedName>
    <definedName name="BExXR8OKAVX7O70V5IYG2PRKXSTI" localSheetId="3" hidden="1">#REF!</definedName>
    <definedName name="BExXR8OKAVX7O70V5IYG2PRKXSTI" localSheetId="1" hidden="1">#REF!</definedName>
    <definedName name="BExXR8OKAVX7O70V5IYG2PRKXSTI" hidden="1">#REF!</definedName>
    <definedName name="BExXRA6N6XCLQM6XDV724ZIH6G93" localSheetId="16" hidden="1">#REF!</definedName>
    <definedName name="BExXRA6N6XCLQM6XDV724ZIH6G93" localSheetId="15" hidden="1">#REF!</definedName>
    <definedName name="BExXRA6N6XCLQM6XDV724ZIH6G93" localSheetId="14" hidden="1">#REF!</definedName>
    <definedName name="BExXRA6N6XCLQM6XDV724ZIH6G93" localSheetId="13" hidden="1">#REF!</definedName>
    <definedName name="BExXRA6N6XCLQM6XDV724ZIH6G93" localSheetId="12" hidden="1">#REF!</definedName>
    <definedName name="BExXRA6N6XCLQM6XDV724ZIH6G93" localSheetId="11" hidden="1">#REF!</definedName>
    <definedName name="BExXRA6N6XCLQM6XDV724ZIH6G93" localSheetId="10" hidden="1">#REF!</definedName>
    <definedName name="BExXRA6N6XCLQM6XDV724ZIH6G93" localSheetId="9" hidden="1">#REF!</definedName>
    <definedName name="BExXRA6N6XCLQM6XDV724ZIH6G93" localSheetId="8" hidden="1">#REF!</definedName>
    <definedName name="BExXRA6N6XCLQM6XDV724ZIH6G93" localSheetId="7" hidden="1">#REF!</definedName>
    <definedName name="BExXRA6N6XCLQM6XDV724ZIH6G93" localSheetId="6" hidden="1">#REF!</definedName>
    <definedName name="BExXRA6N6XCLQM6XDV724ZIH6G93" localSheetId="3" hidden="1">#REF!</definedName>
    <definedName name="BExXRA6N6XCLQM6XDV724ZIH6G93" localSheetId="1" hidden="1">#REF!</definedName>
    <definedName name="BExXRA6N6XCLQM6XDV724ZIH6G93" hidden="1">#REF!</definedName>
    <definedName name="BExXRABZ1CNKCG6K1MR6OUFHF7J9" localSheetId="16" hidden="1">#REF!</definedName>
    <definedName name="BExXRABZ1CNKCG6K1MR6OUFHF7J9" localSheetId="15" hidden="1">#REF!</definedName>
    <definedName name="BExXRABZ1CNKCG6K1MR6OUFHF7J9" localSheetId="14" hidden="1">#REF!</definedName>
    <definedName name="BExXRABZ1CNKCG6K1MR6OUFHF7J9" localSheetId="13" hidden="1">#REF!</definedName>
    <definedName name="BExXRABZ1CNKCG6K1MR6OUFHF7J9" localSheetId="12" hidden="1">#REF!</definedName>
    <definedName name="BExXRABZ1CNKCG6K1MR6OUFHF7J9" localSheetId="11" hidden="1">#REF!</definedName>
    <definedName name="BExXRABZ1CNKCG6K1MR6OUFHF7J9" localSheetId="10" hidden="1">#REF!</definedName>
    <definedName name="BExXRABZ1CNKCG6K1MR6OUFHF7J9" localSheetId="9" hidden="1">#REF!</definedName>
    <definedName name="BExXRABZ1CNKCG6K1MR6OUFHF7J9" localSheetId="8" hidden="1">#REF!</definedName>
    <definedName name="BExXRABZ1CNKCG6K1MR6OUFHF7J9" localSheetId="7" hidden="1">#REF!</definedName>
    <definedName name="BExXRABZ1CNKCG6K1MR6OUFHF7J9" localSheetId="6" hidden="1">#REF!</definedName>
    <definedName name="BExXRABZ1CNKCG6K1MR6OUFHF7J9" localSheetId="3" hidden="1">#REF!</definedName>
    <definedName name="BExXRABZ1CNKCG6K1MR6OUFHF7J9" localSheetId="1" hidden="1">#REF!</definedName>
    <definedName name="BExXRABZ1CNKCG6K1MR6OUFHF7J9" hidden="1">#REF!</definedName>
    <definedName name="BExXRBOFETC0OTJ6WY3VPMFH03VB" localSheetId="16" hidden="1">#REF!</definedName>
    <definedName name="BExXRBOFETC0OTJ6WY3VPMFH03VB" localSheetId="15" hidden="1">#REF!</definedName>
    <definedName name="BExXRBOFETC0OTJ6WY3VPMFH03VB" localSheetId="14" hidden="1">#REF!</definedName>
    <definedName name="BExXRBOFETC0OTJ6WY3VPMFH03VB" localSheetId="13" hidden="1">#REF!</definedName>
    <definedName name="BExXRBOFETC0OTJ6WY3VPMFH03VB" localSheetId="12" hidden="1">#REF!</definedName>
    <definedName name="BExXRBOFETC0OTJ6WY3VPMFH03VB" localSheetId="11" hidden="1">#REF!</definedName>
    <definedName name="BExXRBOFETC0OTJ6WY3VPMFH03VB" localSheetId="10" hidden="1">#REF!</definedName>
    <definedName name="BExXRBOFETC0OTJ6WY3VPMFH03VB" localSheetId="9" hidden="1">#REF!</definedName>
    <definedName name="BExXRBOFETC0OTJ6WY3VPMFH03VB" localSheetId="8" hidden="1">#REF!</definedName>
    <definedName name="BExXRBOFETC0OTJ6WY3VPMFH03VB" localSheetId="7" hidden="1">#REF!</definedName>
    <definedName name="BExXRBOFETC0OTJ6WY3VPMFH03VB" localSheetId="6" hidden="1">#REF!</definedName>
    <definedName name="BExXRBOFETC0OTJ6WY3VPMFH03VB" localSheetId="3" hidden="1">#REF!</definedName>
    <definedName name="BExXRBOFETC0OTJ6WY3VPMFH03VB" localSheetId="1" hidden="1">#REF!</definedName>
    <definedName name="BExXRBOFETC0OTJ6WY3VPMFH03VB" hidden="1">#REF!</definedName>
    <definedName name="BExXRD13K1S9Y3JGR7CXSONT7RJZ" localSheetId="16" hidden="1">#REF!</definedName>
    <definedName name="BExXRD13K1S9Y3JGR7CXSONT7RJZ" localSheetId="15" hidden="1">#REF!</definedName>
    <definedName name="BExXRD13K1S9Y3JGR7CXSONT7RJZ" localSheetId="14" hidden="1">#REF!</definedName>
    <definedName name="BExXRD13K1S9Y3JGR7CXSONT7RJZ" localSheetId="13" hidden="1">#REF!</definedName>
    <definedName name="BExXRD13K1S9Y3JGR7CXSONT7RJZ" localSheetId="12" hidden="1">#REF!</definedName>
    <definedName name="BExXRD13K1S9Y3JGR7CXSONT7RJZ" localSheetId="11" hidden="1">#REF!</definedName>
    <definedName name="BExXRD13K1S9Y3JGR7CXSONT7RJZ" localSheetId="10" hidden="1">#REF!</definedName>
    <definedName name="BExXRD13K1S9Y3JGR7CXSONT7RJZ" localSheetId="9" hidden="1">#REF!</definedName>
    <definedName name="BExXRD13K1S9Y3JGR7CXSONT7RJZ" localSheetId="8" hidden="1">#REF!</definedName>
    <definedName name="BExXRD13K1S9Y3JGR7CXSONT7RJZ" localSheetId="7" hidden="1">#REF!</definedName>
    <definedName name="BExXRD13K1S9Y3JGR7CXSONT7RJZ" localSheetId="6" hidden="1">#REF!</definedName>
    <definedName name="BExXRD13K1S9Y3JGR7CXSONT7RJZ" localSheetId="3" hidden="1">#REF!</definedName>
    <definedName name="BExXRD13K1S9Y3JGR7CXSONT7RJZ" localSheetId="1" hidden="1">#REF!</definedName>
    <definedName name="BExXRD13K1S9Y3JGR7CXSONT7RJZ" hidden="1">#REF!</definedName>
    <definedName name="BExXRIFB4QQ87QIGA9AG0NXP577K" localSheetId="16" hidden="1">#REF!</definedName>
    <definedName name="BExXRIFB4QQ87QIGA9AG0NXP577K" localSheetId="15" hidden="1">#REF!</definedName>
    <definedName name="BExXRIFB4QQ87QIGA9AG0NXP577K" localSheetId="14" hidden="1">#REF!</definedName>
    <definedName name="BExXRIFB4QQ87QIGA9AG0NXP577K" localSheetId="13" hidden="1">#REF!</definedName>
    <definedName name="BExXRIFB4QQ87QIGA9AG0NXP577K" localSheetId="12" hidden="1">#REF!</definedName>
    <definedName name="BExXRIFB4QQ87QIGA9AG0NXP577K" localSheetId="11" hidden="1">#REF!</definedName>
    <definedName name="BExXRIFB4QQ87QIGA9AG0NXP577K" localSheetId="10" hidden="1">#REF!</definedName>
    <definedName name="BExXRIFB4QQ87QIGA9AG0NXP577K" localSheetId="9" hidden="1">#REF!</definedName>
    <definedName name="BExXRIFB4QQ87QIGA9AG0NXP577K" localSheetId="8" hidden="1">#REF!</definedName>
    <definedName name="BExXRIFB4QQ87QIGA9AG0NXP577K" localSheetId="7" hidden="1">#REF!</definedName>
    <definedName name="BExXRIFB4QQ87QIGA9AG0NXP577K" localSheetId="6" hidden="1">#REF!</definedName>
    <definedName name="BExXRIFB4QQ87QIGA9AG0NXP577K" localSheetId="3" hidden="1">#REF!</definedName>
    <definedName name="BExXRIFB4QQ87QIGA9AG0NXP577K" localSheetId="1" hidden="1">#REF!</definedName>
    <definedName name="BExXRIFB4QQ87QIGA9AG0NXP577K" hidden="1">#REF!</definedName>
    <definedName name="BExXRIQ2JF2CVTRDQX2D9SPH7FTN" localSheetId="16" hidden="1">#REF!</definedName>
    <definedName name="BExXRIQ2JF2CVTRDQX2D9SPH7FTN" localSheetId="15" hidden="1">#REF!</definedName>
    <definedName name="BExXRIQ2JF2CVTRDQX2D9SPH7FTN" localSheetId="14" hidden="1">#REF!</definedName>
    <definedName name="BExXRIQ2JF2CVTRDQX2D9SPH7FTN" localSheetId="13" hidden="1">#REF!</definedName>
    <definedName name="BExXRIQ2JF2CVTRDQX2D9SPH7FTN" localSheetId="12" hidden="1">#REF!</definedName>
    <definedName name="BExXRIQ2JF2CVTRDQX2D9SPH7FTN" localSheetId="11" hidden="1">#REF!</definedName>
    <definedName name="BExXRIQ2JF2CVTRDQX2D9SPH7FTN" localSheetId="10" hidden="1">#REF!</definedName>
    <definedName name="BExXRIQ2JF2CVTRDQX2D9SPH7FTN" localSheetId="9" hidden="1">#REF!</definedName>
    <definedName name="BExXRIQ2JF2CVTRDQX2D9SPH7FTN" localSheetId="8" hidden="1">#REF!</definedName>
    <definedName name="BExXRIQ2JF2CVTRDQX2D9SPH7FTN" localSheetId="7" hidden="1">#REF!</definedName>
    <definedName name="BExXRIQ2JF2CVTRDQX2D9SPH7FTN" localSheetId="6" hidden="1">#REF!</definedName>
    <definedName name="BExXRIQ2JF2CVTRDQX2D9SPH7FTN" localSheetId="3" hidden="1">#REF!</definedName>
    <definedName name="BExXRIQ2JF2CVTRDQX2D9SPH7FTN" localSheetId="1" hidden="1">#REF!</definedName>
    <definedName name="BExXRIQ2JF2CVTRDQX2D9SPH7FTN" hidden="1">#REF!</definedName>
    <definedName name="BExXRO4A6VUH1F4XV8N1BRJ4896W" localSheetId="16" hidden="1">#REF!</definedName>
    <definedName name="BExXRO4A6VUH1F4XV8N1BRJ4896W" localSheetId="15" hidden="1">#REF!</definedName>
    <definedName name="BExXRO4A6VUH1F4XV8N1BRJ4896W" localSheetId="14" hidden="1">#REF!</definedName>
    <definedName name="BExXRO4A6VUH1F4XV8N1BRJ4896W" localSheetId="13" hidden="1">#REF!</definedName>
    <definedName name="BExXRO4A6VUH1F4XV8N1BRJ4896W" localSheetId="12" hidden="1">#REF!</definedName>
    <definedName name="BExXRO4A6VUH1F4XV8N1BRJ4896W" localSheetId="11" hidden="1">#REF!</definedName>
    <definedName name="BExXRO4A6VUH1F4XV8N1BRJ4896W" localSheetId="10" hidden="1">#REF!</definedName>
    <definedName name="BExXRO4A6VUH1F4XV8N1BRJ4896W" localSheetId="9" hidden="1">#REF!</definedName>
    <definedName name="BExXRO4A6VUH1F4XV8N1BRJ4896W" localSheetId="8" hidden="1">#REF!</definedName>
    <definedName name="BExXRO4A6VUH1F4XV8N1BRJ4896W" localSheetId="7" hidden="1">#REF!</definedName>
    <definedName name="BExXRO4A6VUH1F4XV8N1BRJ4896W" localSheetId="6" hidden="1">#REF!</definedName>
    <definedName name="BExXRO4A6VUH1F4XV8N1BRJ4896W" localSheetId="3" hidden="1">#REF!</definedName>
    <definedName name="BExXRO4A6VUH1F4XV8N1BRJ4896W" localSheetId="1" hidden="1">#REF!</definedName>
    <definedName name="BExXRO4A6VUH1F4XV8N1BRJ4896W" hidden="1">#REF!</definedName>
    <definedName name="BExXRO9N1SNJZGKD90P4K7FU1J0P" localSheetId="16" hidden="1">#REF!</definedName>
    <definedName name="BExXRO9N1SNJZGKD90P4K7FU1J0P" localSheetId="15" hidden="1">#REF!</definedName>
    <definedName name="BExXRO9N1SNJZGKD90P4K7FU1J0P" localSheetId="14" hidden="1">#REF!</definedName>
    <definedName name="BExXRO9N1SNJZGKD90P4K7FU1J0P" localSheetId="13" hidden="1">#REF!</definedName>
    <definedName name="BExXRO9N1SNJZGKD90P4K7FU1J0P" localSheetId="12" hidden="1">#REF!</definedName>
    <definedName name="BExXRO9N1SNJZGKD90P4K7FU1J0P" localSheetId="11" hidden="1">#REF!</definedName>
    <definedName name="BExXRO9N1SNJZGKD90P4K7FU1J0P" localSheetId="10" hidden="1">#REF!</definedName>
    <definedName name="BExXRO9N1SNJZGKD90P4K7FU1J0P" localSheetId="9" hidden="1">#REF!</definedName>
    <definedName name="BExXRO9N1SNJZGKD90P4K7FU1J0P" localSheetId="8" hidden="1">#REF!</definedName>
    <definedName name="BExXRO9N1SNJZGKD90P4K7FU1J0P" localSheetId="7" hidden="1">#REF!</definedName>
    <definedName name="BExXRO9N1SNJZGKD90P4K7FU1J0P" localSheetId="6" hidden="1">#REF!</definedName>
    <definedName name="BExXRO9N1SNJZGKD90P4K7FU1J0P" localSheetId="3" hidden="1">#REF!</definedName>
    <definedName name="BExXRO9N1SNJZGKD90P4K7FU1J0P" localSheetId="1" hidden="1">#REF!</definedName>
    <definedName name="BExXRO9N1SNJZGKD90P4K7FU1J0P" hidden="1">#REF!</definedName>
    <definedName name="BExXROF2MWDZ7IFXX27XOJ79Q86E" localSheetId="16" hidden="1">#REF!</definedName>
    <definedName name="BExXROF2MWDZ7IFXX27XOJ79Q86E" localSheetId="15" hidden="1">#REF!</definedName>
    <definedName name="BExXROF2MWDZ7IFXX27XOJ79Q86E" localSheetId="14" hidden="1">#REF!</definedName>
    <definedName name="BExXROF2MWDZ7IFXX27XOJ79Q86E" localSheetId="13" hidden="1">#REF!</definedName>
    <definedName name="BExXROF2MWDZ7IFXX27XOJ79Q86E" localSheetId="12" hidden="1">#REF!</definedName>
    <definedName name="BExXROF2MWDZ7IFXX27XOJ79Q86E" localSheetId="11" hidden="1">#REF!</definedName>
    <definedName name="BExXROF2MWDZ7IFXX27XOJ79Q86E" localSheetId="10" hidden="1">#REF!</definedName>
    <definedName name="BExXROF2MWDZ7IFXX27XOJ79Q86E" localSheetId="9" hidden="1">#REF!</definedName>
    <definedName name="BExXROF2MWDZ7IFXX27XOJ79Q86E" localSheetId="8" hidden="1">#REF!</definedName>
    <definedName name="BExXROF2MWDZ7IFXX27XOJ79Q86E" localSheetId="7" hidden="1">#REF!</definedName>
    <definedName name="BExXROF2MWDZ7IFXX27XOJ79Q86E" localSheetId="6" hidden="1">#REF!</definedName>
    <definedName name="BExXROF2MWDZ7IFXX27XOJ79Q86E" localSheetId="3" hidden="1">#REF!</definedName>
    <definedName name="BExXROF2MWDZ7IFXX27XOJ79Q86E" localSheetId="1" hidden="1">#REF!</definedName>
    <definedName name="BExXROF2MWDZ7IFXX27XOJ79Q86E" hidden="1">#REF!</definedName>
    <definedName name="BExXRV5QP3Z0KAQ1EQT9JYT2FV0L" localSheetId="16" hidden="1">#REF!</definedName>
    <definedName name="BExXRV5QP3Z0KAQ1EQT9JYT2FV0L" localSheetId="15" hidden="1">#REF!</definedName>
    <definedName name="BExXRV5QP3Z0KAQ1EQT9JYT2FV0L" localSheetId="14" hidden="1">#REF!</definedName>
    <definedName name="BExXRV5QP3Z0KAQ1EQT9JYT2FV0L" localSheetId="13" hidden="1">#REF!</definedName>
    <definedName name="BExXRV5QP3Z0KAQ1EQT9JYT2FV0L" localSheetId="12" hidden="1">#REF!</definedName>
    <definedName name="BExXRV5QP3Z0KAQ1EQT9JYT2FV0L" localSheetId="11" hidden="1">#REF!</definedName>
    <definedName name="BExXRV5QP3Z0KAQ1EQT9JYT2FV0L" localSheetId="10" hidden="1">#REF!</definedName>
    <definedName name="BExXRV5QP3Z0KAQ1EQT9JYT2FV0L" localSheetId="9" hidden="1">#REF!</definedName>
    <definedName name="BExXRV5QP3Z0KAQ1EQT9JYT2FV0L" localSheetId="8" hidden="1">#REF!</definedName>
    <definedName name="BExXRV5QP3Z0KAQ1EQT9JYT2FV0L" localSheetId="7" hidden="1">#REF!</definedName>
    <definedName name="BExXRV5QP3Z0KAQ1EQT9JYT2FV0L" localSheetId="6" hidden="1">#REF!</definedName>
    <definedName name="BExXRV5QP3Z0KAQ1EQT9JYT2FV0L" localSheetId="3" hidden="1">#REF!</definedName>
    <definedName name="BExXRV5QP3Z0KAQ1EQT9JYT2FV0L" localSheetId="1" hidden="1">#REF!</definedName>
    <definedName name="BExXRV5QP3Z0KAQ1EQT9JYT2FV0L" hidden="1">#REF!</definedName>
    <definedName name="BExXRZ20LZZCW8LVGDK0XETOTSAI" localSheetId="16" hidden="1">#REF!</definedName>
    <definedName name="BExXRZ20LZZCW8LVGDK0XETOTSAI" localSheetId="15" hidden="1">#REF!</definedName>
    <definedName name="BExXRZ20LZZCW8LVGDK0XETOTSAI" localSheetId="14" hidden="1">#REF!</definedName>
    <definedName name="BExXRZ20LZZCW8LVGDK0XETOTSAI" localSheetId="13" hidden="1">#REF!</definedName>
    <definedName name="BExXRZ20LZZCW8LVGDK0XETOTSAI" localSheetId="12" hidden="1">#REF!</definedName>
    <definedName name="BExXRZ20LZZCW8LVGDK0XETOTSAI" localSheetId="11" hidden="1">#REF!</definedName>
    <definedName name="BExXRZ20LZZCW8LVGDK0XETOTSAI" localSheetId="10" hidden="1">#REF!</definedName>
    <definedName name="BExXRZ20LZZCW8LVGDK0XETOTSAI" localSheetId="9" hidden="1">#REF!</definedName>
    <definedName name="BExXRZ20LZZCW8LVGDK0XETOTSAI" localSheetId="8" hidden="1">#REF!</definedName>
    <definedName name="BExXRZ20LZZCW8LVGDK0XETOTSAI" localSheetId="7" hidden="1">#REF!</definedName>
    <definedName name="BExXRZ20LZZCW8LVGDK0XETOTSAI" localSheetId="6" hidden="1">#REF!</definedName>
    <definedName name="BExXRZ20LZZCW8LVGDK0XETOTSAI" localSheetId="3" hidden="1">#REF!</definedName>
    <definedName name="BExXRZ20LZZCW8LVGDK0XETOTSAI" localSheetId="1" hidden="1">#REF!</definedName>
    <definedName name="BExXRZ20LZZCW8LVGDK0XETOTSAI" hidden="1">#REF!</definedName>
    <definedName name="BExXS4R1GKUJQX6MHUIUN4S3SCAS" localSheetId="16" hidden="1">#REF!</definedName>
    <definedName name="BExXS4R1GKUJQX6MHUIUN4S3SCAS" localSheetId="15" hidden="1">#REF!</definedName>
    <definedName name="BExXS4R1GKUJQX6MHUIUN4S3SCAS" localSheetId="14" hidden="1">#REF!</definedName>
    <definedName name="BExXS4R1GKUJQX6MHUIUN4S3SCAS" localSheetId="13" hidden="1">#REF!</definedName>
    <definedName name="BExXS4R1GKUJQX6MHUIUN4S3SCAS" localSheetId="12" hidden="1">#REF!</definedName>
    <definedName name="BExXS4R1GKUJQX6MHUIUN4S3SCAS" localSheetId="11" hidden="1">#REF!</definedName>
    <definedName name="BExXS4R1GKUJQX6MHUIUN4S3SCAS" localSheetId="10" hidden="1">#REF!</definedName>
    <definedName name="BExXS4R1GKUJQX6MHUIUN4S3SCAS" localSheetId="9" hidden="1">#REF!</definedName>
    <definedName name="BExXS4R1GKUJQX6MHUIUN4S3SCAS" localSheetId="8" hidden="1">#REF!</definedName>
    <definedName name="BExXS4R1GKUJQX6MHUIUN4S3SCAS" localSheetId="7" hidden="1">#REF!</definedName>
    <definedName name="BExXS4R1GKUJQX6MHUIUN4S3SCAS" localSheetId="6" hidden="1">#REF!</definedName>
    <definedName name="BExXS4R1GKUJQX6MHUIUN4S3SCAS" localSheetId="3" hidden="1">#REF!</definedName>
    <definedName name="BExXS4R1GKUJQX6MHUIUN4S3SCAS" localSheetId="1" hidden="1">#REF!</definedName>
    <definedName name="BExXS4R1GKUJQX6MHUIUN4S3SCAS" hidden="1">#REF!</definedName>
    <definedName name="BExXS63O4OMWMNXXAODZQFSDG33N" localSheetId="16" hidden="1">#REF!</definedName>
    <definedName name="BExXS63O4OMWMNXXAODZQFSDG33N" localSheetId="15" hidden="1">#REF!</definedName>
    <definedName name="BExXS63O4OMWMNXXAODZQFSDG33N" localSheetId="14" hidden="1">#REF!</definedName>
    <definedName name="BExXS63O4OMWMNXXAODZQFSDG33N" localSheetId="13" hidden="1">#REF!</definedName>
    <definedName name="BExXS63O4OMWMNXXAODZQFSDG33N" localSheetId="12" hidden="1">#REF!</definedName>
    <definedName name="BExXS63O4OMWMNXXAODZQFSDG33N" localSheetId="11" hidden="1">#REF!</definedName>
    <definedName name="BExXS63O4OMWMNXXAODZQFSDG33N" localSheetId="10" hidden="1">#REF!</definedName>
    <definedName name="BExXS63O4OMWMNXXAODZQFSDG33N" localSheetId="9" hidden="1">#REF!</definedName>
    <definedName name="BExXS63O4OMWMNXXAODZQFSDG33N" localSheetId="8" hidden="1">#REF!</definedName>
    <definedName name="BExXS63O4OMWMNXXAODZQFSDG33N" localSheetId="7" hidden="1">#REF!</definedName>
    <definedName name="BExXS63O4OMWMNXXAODZQFSDG33N" localSheetId="6" hidden="1">#REF!</definedName>
    <definedName name="BExXS63O4OMWMNXXAODZQFSDG33N" localSheetId="3" hidden="1">#REF!</definedName>
    <definedName name="BExXS63O4OMWMNXXAODZQFSDG33N" localSheetId="1" hidden="1">#REF!</definedName>
    <definedName name="BExXS63O4OMWMNXXAODZQFSDG33N" hidden="1">#REF!</definedName>
    <definedName name="BExXSBSP1TOY051HSPEPM0AEIO2M" localSheetId="16" hidden="1">#REF!</definedName>
    <definedName name="BExXSBSP1TOY051HSPEPM0AEIO2M" localSheetId="15" hidden="1">#REF!</definedName>
    <definedName name="BExXSBSP1TOY051HSPEPM0AEIO2M" localSheetId="14" hidden="1">#REF!</definedName>
    <definedName name="BExXSBSP1TOY051HSPEPM0AEIO2M" localSheetId="13" hidden="1">#REF!</definedName>
    <definedName name="BExXSBSP1TOY051HSPEPM0AEIO2M" localSheetId="12" hidden="1">#REF!</definedName>
    <definedName name="BExXSBSP1TOY051HSPEPM0AEIO2M" localSheetId="11" hidden="1">#REF!</definedName>
    <definedName name="BExXSBSP1TOY051HSPEPM0AEIO2M" localSheetId="10" hidden="1">#REF!</definedName>
    <definedName name="BExXSBSP1TOY051HSPEPM0AEIO2M" localSheetId="9" hidden="1">#REF!</definedName>
    <definedName name="BExXSBSP1TOY051HSPEPM0AEIO2M" localSheetId="8" hidden="1">#REF!</definedName>
    <definedName name="BExXSBSP1TOY051HSPEPM0AEIO2M" localSheetId="7" hidden="1">#REF!</definedName>
    <definedName name="BExXSBSP1TOY051HSPEPM0AEIO2M" localSheetId="6" hidden="1">#REF!</definedName>
    <definedName name="BExXSBSP1TOY051HSPEPM0AEIO2M" localSheetId="3" hidden="1">#REF!</definedName>
    <definedName name="BExXSBSP1TOY051HSPEPM0AEIO2M" localSheetId="1" hidden="1">#REF!</definedName>
    <definedName name="BExXSBSP1TOY051HSPEPM0AEIO2M" hidden="1">#REF!</definedName>
    <definedName name="BExXSC8RFK5D68FJD2HI4K66SA6I" localSheetId="16" hidden="1">#REF!</definedName>
    <definedName name="BExXSC8RFK5D68FJD2HI4K66SA6I" localSheetId="15" hidden="1">#REF!</definedName>
    <definedName name="BExXSC8RFK5D68FJD2HI4K66SA6I" localSheetId="14" hidden="1">#REF!</definedName>
    <definedName name="BExXSC8RFK5D68FJD2HI4K66SA6I" localSheetId="13" hidden="1">#REF!</definedName>
    <definedName name="BExXSC8RFK5D68FJD2HI4K66SA6I" localSheetId="12" hidden="1">#REF!</definedName>
    <definedName name="BExXSC8RFK5D68FJD2HI4K66SA6I" localSheetId="11" hidden="1">#REF!</definedName>
    <definedName name="BExXSC8RFK5D68FJD2HI4K66SA6I" localSheetId="10" hidden="1">#REF!</definedName>
    <definedName name="BExXSC8RFK5D68FJD2HI4K66SA6I" localSheetId="9" hidden="1">#REF!</definedName>
    <definedName name="BExXSC8RFK5D68FJD2HI4K66SA6I" localSheetId="8" hidden="1">#REF!</definedName>
    <definedName name="BExXSC8RFK5D68FJD2HI4K66SA6I" localSheetId="7" hidden="1">#REF!</definedName>
    <definedName name="BExXSC8RFK5D68FJD2HI4K66SA6I" localSheetId="6" hidden="1">#REF!</definedName>
    <definedName name="BExXSC8RFK5D68FJD2HI4K66SA6I" localSheetId="3" hidden="1">#REF!</definedName>
    <definedName name="BExXSC8RFK5D68FJD2HI4K66SA6I" localSheetId="1" hidden="1">#REF!</definedName>
    <definedName name="BExXSC8RFK5D68FJD2HI4K66SA6I" hidden="1">#REF!</definedName>
    <definedName name="BExXSCP0AZ5MYCC2UFG2GLBCV1CC" localSheetId="16" hidden="1">#REF!</definedName>
    <definedName name="BExXSCP0AZ5MYCC2UFG2GLBCV1CC" localSheetId="15" hidden="1">#REF!</definedName>
    <definedName name="BExXSCP0AZ5MYCC2UFG2GLBCV1CC" localSheetId="14" hidden="1">#REF!</definedName>
    <definedName name="BExXSCP0AZ5MYCC2UFG2GLBCV1CC" localSheetId="13" hidden="1">#REF!</definedName>
    <definedName name="BExXSCP0AZ5MYCC2UFG2GLBCV1CC" localSheetId="12" hidden="1">#REF!</definedName>
    <definedName name="BExXSCP0AZ5MYCC2UFG2GLBCV1CC" localSheetId="11" hidden="1">#REF!</definedName>
    <definedName name="BExXSCP0AZ5MYCC2UFG2GLBCV1CC" localSheetId="10" hidden="1">#REF!</definedName>
    <definedName name="BExXSCP0AZ5MYCC2UFG2GLBCV1CC" localSheetId="9" hidden="1">#REF!</definedName>
    <definedName name="BExXSCP0AZ5MYCC2UFG2GLBCV1CC" localSheetId="8" hidden="1">#REF!</definedName>
    <definedName name="BExXSCP0AZ5MYCC2UFG2GLBCV1CC" localSheetId="7" hidden="1">#REF!</definedName>
    <definedName name="BExXSCP0AZ5MYCC2UFG2GLBCV1CC" localSheetId="6" hidden="1">#REF!</definedName>
    <definedName name="BExXSCP0AZ5MYCC2UFG2GLBCV1CC" localSheetId="3" hidden="1">#REF!</definedName>
    <definedName name="BExXSCP0AZ5MYCC2UFG2GLBCV1CC" localSheetId="1" hidden="1">#REF!</definedName>
    <definedName name="BExXSCP0AZ5MYCC2UFG2GLBCV1CC" hidden="1">#REF!</definedName>
    <definedName name="BExXSNHC88W4UMXEOIOOATJAIKZO" localSheetId="16" hidden="1">#REF!</definedName>
    <definedName name="BExXSNHC88W4UMXEOIOOATJAIKZO" localSheetId="15" hidden="1">#REF!</definedName>
    <definedName name="BExXSNHC88W4UMXEOIOOATJAIKZO" localSheetId="14" hidden="1">#REF!</definedName>
    <definedName name="BExXSNHC88W4UMXEOIOOATJAIKZO" localSheetId="13" hidden="1">#REF!</definedName>
    <definedName name="BExXSNHC88W4UMXEOIOOATJAIKZO" localSheetId="12" hidden="1">#REF!</definedName>
    <definedName name="BExXSNHC88W4UMXEOIOOATJAIKZO" localSheetId="11" hidden="1">#REF!</definedName>
    <definedName name="BExXSNHC88W4UMXEOIOOATJAIKZO" localSheetId="10" hidden="1">#REF!</definedName>
    <definedName name="BExXSNHC88W4UMXEOIOOATJAIKZO" localSheetId="9" hidden="1">#REF!</definedName>
    <definedName name="BExXSNHC88W4UMXEOIOOATJAIKZO" localSheetId="8" hidden="1">#REF!</definedName>
    <definedName name="BExXSNHC88W4UMXEOIOOATJAIKZO" localSheetId="7" hidden="1">#REF!</definedName>
    <definedName name="BExXSNHC88W4UMXEOIOOATJAIKZO" localSheetId="6" hidden="1">#REF!</definedName>
    <definedName name="BExXSNHC88W4UMXEOIOOATJAIKZO" localSheetId="3" hidden="1">#REF!</definedName>
    <definedName name="BExXSNHC88W4UMXEOIOOATJAIKZO" localSheetId="1" hidden="1">#REF!</definedName>
    <definedName name="BExXSNHC88W4UMXEOIOOATJAIKZO" hidden="1">#REF!</definedName>
    <definedName name="BExXSTBS08WIA9TLALV3UQ2Z3MRG" localSheetId="16" hidden="1">#REF!</definedName>
    <definedName name="BExXSTBS08WIA9TLALV3UQ2Z3MRG" localSheetId="15" hidden="1">#REF!</definedName>
    <definedName name="BExXSTBS08WIA9TLALV3UQ2Z3MRG" localSheetId="14" hidden="1">#REF!</definedName>
    <definedName name="BExXSTBS08WIA9TLALV3UQ2Z3MRG" localSheetId="13" hidden="1">#REF!</definedName>
    <definedName name="BExXSTBS08WIA9TLALV3UQ2Z3MRG" localSheetId="12" hidden="1">#REF!</definedName>
    <definedName name="BExXSTBS08WIA9TLALV3UQ2Z3MRG" localSheetId="11" hidden="1">#REF!</definedName>
    <definedName name="BExXSTBS08WIA9TLALV3UQ2Z3MRG" localSheetId="10" hidden="1">#REF!</definedName>
    <definedName name="BExXSTBS08WIA9TLALV3UQ2Z3MRG" localSheetId="9" hidden="1">#REF!</definedName>
    <definedName name="BExXSTBS08WIA9TLALV3UQ2Z3MRG" localSheetId="8" hidden="1">#REF!</definedName>
    <definedName name="BExXSTBS08WIA9TLALV3UQ2Z3MRG" localSheetId="7" hidden="1">#REF!</definedName>
    <definedName name="BExXSTBS08WIA9TLALV3UQ2Z3MRG" localSheetId="6" hidden="1">#REF!</definedName>
    <definedName name="BExXSTBS08WIA9TLALV3UQ2Z3MRG" localSheetId="3" hidden="1">#REF!</definedName>
    <definedName name="BExXSTBS08WIA9TLALV3UQ2Z3MRG" localSheetId="1" hidden="1">#REF!</definedName>
    <definedName name="BExXSTBS08WIA9TLALV3UQ2Z3MRG" hidden="1">#REF!</definedName>
    <definedName name="BExXSVQ2WOJJ73YEO8Q2FK60V4G8" localSheetId="16" hidden="1">#REF!</definedName>
    <definedName name="BExXSVQ2WOJJ73YEO8Q2FK60V4G8" localSheetId="15" hidden="1">#REF!</definedName>
    <definedName name="BExXSVQ2WOJJ73YEO8Q2FK60V4G8" localSheetId="14" hidden="1">#REF!</definedName>
    <definedName name="BExXSVQ2WOJJ73YEO8Q2FK60V4G8" localSheetId="13" hidden="1">#REF!</definedName>
    <definedName name="BExXSVQ2WOJJ73YEO8Q2FK60V4G8" localSheetId="12" hidden="1">#REF!</definedName>
    <definedName name="BExXSVQ2WOJJ73YEO8Q2FK60V4G8" localSheetId="11" hidden="1">#REF!</definedName>
    <definedName name="BExXSVQ2WOJJ73YEO8Q2FK60V4G8" localSheetId="10" hidden="1">#REF!</definedName>
    <definedName name="BExXSVQ2WOJJ73YEO8Q2FK60V4G8" localSheetId="9" hidden="1">#REF!</definedName>
    <definedName name="BExXSVQ2WOJJ73YEO8Q2FK60V4G8" localSheetId="8" hidden="1">#REF!</definedName>
    <definedName name="BExXSVQ2WOJJ73YEO8Q2FK60V4G8" localSheetId="7" hidden="1">#REF!</definedName>
    <definedName name="BExXSVQ2WOJJ73YEO8Q2FK60V4G8" localSheetId="6" hidden="1">#REF!</definedName>
    <definedName name="BExXSVQ2WOJJ73YEO8Q2FK60V4G8" localSheetId="3" hidden="1">#REF!</definedName>
    <definedName name="BExXSVQ2WOJJ73YEO8Q2FK60V4G8" localSheetId="1" hidden="1">#REF!</definedName>
    <definedName name="BExXSVQ2WOJJ73YEO8Q2FK60V4G8" hidden="1">#REF!</definedName>
    <definedName name="BExXTER5A2EQ14KN6J0MVATIHVKN" localSheetId="16" hidden="1">#REF!</definedName>
    <definedName name="BExXTER5A2EQ14KN6J0MVATIHVKN" localSheetId="15" hidden="1">#REF!</definedName>
    <definedName name="BExXTER5A2EQ14KN6J0MVATIHVKN" localSheetId="14" hidden="1">#REF!</definedName>
    <definedName name="BExXTER5A2EQ14KN6J0MVATIHVKN" localSheetId="13" hidden="1">#REF!</definedName>
    <definedName name="BExXTER5A2EQ14KN6J0MVATIHVKN" localSheetId="12" hidden="1">#REF!</definedName>
    <definedName name="BExXTER5A2EQ14KN6J0MVATIHVKN" localSheetId="11" hidden="1">#REF!</definedName>
    <definedName name="BExXTER5A2EQ14KN6J0MVATIHVKN" localSheetId="10" hidden="1">#REF!</definedName>
    <definedName name="BExXTER5A2EQ14KN6J0MVATIHVKN" localSheetId="9" hidden="1">#REF!</definedName>
    <definedName name="BExXTER5A2EQ14KN6J0MVATIHVKN" localSheetId="8" hidden="1">#REF!</definedName>
    <definedName name="BExXTER5A2EQ14KN6J0MVATIHVKN" localSheetId="7" hidden="1">#REF!</definedName>
    <definedName name="BExXTER5A2EQ14KN6J0MVATIHVKN" localSheetId="6" hidden="1">#REF!</definedName>
    <definedName name="BExXTER5A2EQ14KN6J0MVATIHVKN" localSheetId="3" hidden="1">#REF!</definedName>
    <definedName name="BExXTER5A2EQ14KN6J0MVATIHVKN" localSheetId="1" hidden="1">#REF!</definedName>
    <definedName name="BExXTER5A2EQ14KN6J0MVATIHVKN" hidden="1">#REF!</definedName>
    <definedName name="BExXTHLRNL82GN7KZY3TOLO508N7" localSheetId="16" hidden="1">#REF!</definedName>
    <definedName name="BExXTHLRNL82GN7KZY3TOLO508N7" localSheetId="15" hidden="1">#REF!</definedName>
    <definedName name="BExXTHLRNL82GN7KZY3TOLO508N7" localSheetId="14" hidden="1">#REF!</definedName>
    <definedName name="BExXTHLRNL82GN7KZY3TOLO508N7" localSheetId="13" hidden="1">#REF!</definedName>
    <definedName name="BExXTHLRNL82GN7KZY3TOLO508N7" localSheetId="12" hidden="1">#REF!</definedName>
    <definedName name="BExXTHLRNL82GN7KZY3TOLO508N7" localSheetId="11" hidden="1">#REF!</definedName>
    <definedName name="BExXTHLRNL82GN7KZY3TOLO508N7" localSheetId="10" hidden="1">#REF!</definedName>
    <definedName name="BExXTHLRNL82GN7KZY3TOLO508N7" localSheetId="9" hidden="1">#REF!</definedName>
    <definedName name="BExXTHLRNL82GN7KZY3TOLO508N7" localSheetId="8" hidden="1">#REF!</definedName>
    <definedName name="BExXTHLRNL82GN7KZY3TOLO508N7" localSheetId="7" hidden="1">#REF!</definedName>
    <definedName name="BExXTHLRNL82GN7KZY3TOLO508N7" localSheetId="6" hidden="1">#REF!</definedName>
    <definedName name="BExXTHLRNL82GN7KZY3TOLO508N7" localSheetId="3" hidden="1">#REF!</definedName>
    <definedName name="BExXTHLRNL82GN7KZY3TOLO508N7" localSheetId="1" hidden="1">#REF!</definedName>
    <definedName name="BExXTHLRNL82GN7KZY3TOLO508N7" hidden="1">#REF!</definedName>
    <definedName name="BExXTL72MKEQSQH9L2OTFLU8DM2B" localSheetId="16" hidden="1">#REF!</definedName>
    <definedName name="BExXTL72MKEQSQH9L2OTFLU8DM2B" localSheetId="15" hidden="1">#REF!</definedName>
    <definedName name="BExXTL72MKEQSQH9L2OTFLU8DM2B" localSheetId="14" hidden="1">#REF!</definedName>
    <definedName name="BExXTL72MKEQSQH9L2OTFLU8DM2B" localSheetId="13" hidden="1">#REF!</definedName>
    <definedName name="BExXTL72MKEQSQH9L2OTFLU8DM2B" localSheetId="12" hidden="1">#REF!</definedName>
    <definedName name="BExXTL72MKEQSQH9L2OTFLU8DM2B" localSheetId="11" hidden="1">#REF!</definedName>
    <definedName name="BExXTL72MKEQSQH9L2OTFLU8DM2B" localSheetId="10" hidden="1">#REF!</definedName>
    <definedName name="BExXTL72MKEQSQH9L2OTFLU8DM2B" localSheetId="9" hidden="1">#REF!</definedName>
    <definedName name="BExXTL72MKEQSQH9L2OTFLU8DM2B" localSheetId="8" hidden="1">#REF!</definedName>
    <definedName name="BExXTL72MKEQSQH9L2OTFLU8DM2B" localSheetId="7" hidden="1">#REF!</definedName>
    <definedName name="BExXTL72MKEQSQH9L2OTFLU8DM2B" localSheetId="6" hidden="1">#REF!</definedName>
    <definedName name="BExXTL72MKEQSQH9L2OTFLU8DM2B" localSheetId="3" hidden="1">#REF!</definedName>
    <definedName name="BExXTL72MKEQSQH9L2OTFLU8DM2B" localSheetId="1" hidden="1">#REF!</definedName>
    <definedName name="BExXTL72MKEQSQH9L2OTFLU8DM2B" hidden="1">#REF!</definedName>
    <definedName name="BExXTM3M4RTCRSX7VGAXGQNPP668" localSheetId="16" hidden="1">#REF!</definedName>
    <definedName name="BExXTM3M4RTCRSX7VGAXGQNPP668" localSheetId="15" hidden="1">#REF!</definedName>
    <definedName name="BExXTM3M4RTCRSX7VGAXGQNPP668" localSheetId="14" hidden="1">#REF!</definedName>
    <definedName name="BExXTM3M4RTCRSX7VGAXGQNPP668" localSheetId="13" hidden="1">#REF!</definedName>
    <definedName name="BExXTM3M4RTCRSX7VGAXGQNPP668" localSheetId="12" hidden="1">#REF!</definedName>
    <definedName name="BExXTM3M4RTCRSX7VGAXGQNPP668" localSheetId="11" hidden="1">#REF!</definedName>
    <definedName name="BExXTM3M4RTCRSX7VGAXGQNPP668" localSheetId="10" hidden="1">#REF!</definedName>
    <definedName name="BExXTM3M4RTCRSX7VGAXGQNPP668" localSheetId="9" hidden="1">#REF!</definedName>
    <definedName name="BExXTM3M4RTCRSX7VGAXGQNPP668" localSheetId="8" hidden="1">#REF!</definedName>
    <definedName name="BExXTM3M4RTCRSX7VGAXGQNPP668" localSheetId="7" hidden="1">#REF!</definedName>
    <definedName name="BExXTM3M4RTCRSX7VGAXGQNPP668" localSheetId="6" hidden="1">#REF!</definedName>
    <definedName name="BExXTM3M4RTCRSX7VGAXGQNPP668" localSheetId="3" hidden="1">#REF!</definedName>
    <definedName name="BExXTM3M4RTCRSX7VGAXGQNPP668" localSheetId="1" hidden="1">#REF!</definedName>
    <definedName name="BExXTM3M4RTCRSX7VGAXGQNPP668" hidden="1">#REF!</definedName>
    <definedName name="BExXTOCF78J7WY6FOVBRY1N2RBBR" localSheetId="16" hidden="1">#REF!</definedName>
    <definedName name="BExXTOCF78J7WY6FOVBRY1N2RBBR" localSheetId="15" hidden="1">#REF!</definedName>
    <definedName name="BExXTOCF78J7WY6FOVBRY1N2RBBR" localSheetId="14" hidden="1">#REF!</definedName>
    <definedName name="BExXTOCF78J7WY6FOVBRY1N2RBBR" localSheetId="13" hidden="1">#REF!</definedName>
    <definedName name="BExXTOCF78J7WY6FOVBRY1N2RBBR" localSheetId="12" hidden="1">#REF!</definedName>
    <definedName name="BExXTOCF78J7WY6FOVBRY1N2RBBR" localSheetId="11" hidden="1">#REF!</definedName>
    <definedName name="BExXTOCF78J7WY6FOVBRY1N2RBBR" localSheetId="10" hidden="1">#REF!</definedName>
    <definedName name="BExXTOCF78J7WY6FOVBRY1N2RBBR" localSheetId="9" hidden="1">#REF!</definedName>
    <definedName name="BExXTOCF78J7WY6FOVBRY1N2RBBR" localSheetId="8" hidden="1">#REF!</definedName>
    <definedName name="BExXTOCF78J7WY6FOVBRY1N2RBBR" localSheetId="7" hidden="1">#REF!</definedName>
    <definedName name="BExXTOCF78J7WY6FOVBRY1N2RBBR" localSheetId="6" hidden="1">#REF!</definedName>
    <definedName name="BExXTOCF78J7WY6FOVBRY1N2RBBR" localSheetId="3" hidden="1">#REF!</definedName>
    <definedName name="BExXTOCF78J7WY6FOVBRY1N2RBBR" localSheetId="1" hidden="1">#REF!</definedName>
    <definedName name="BExXTOCF78J7WY6FOVBRY1N2RBBR" hidden="1">#REF!</definedName>
    <definedName name="BExXTP3GYO6Z9RTKKT10XA0UTV3T" localSheetId="16" hidden="1">#REF!</definedName>
    <definedName name="BExXTP3GYO6Z9RTKKT10XA0UTV3T" localSheetId="15" hidden="1">#REF!</definedName>
    <definedName name="BExXTP3GYO6Z9RTKKT10XA0UTV3T" localSheetId="14" hidden="1">#REF!</definedName>
    <definedName name="BExXTP3GYO6Z9RTKKT10XA0UTV3T" localSheetId="13" hidden="1">#REF!</definedName>
    <definedName name="BExXTP3GYO6Z9RTKKT10XA0UTV3T" localSheetId="12" hidden="1">#REF!</definedName>
    <definedName name="BExXTP3GYO6Z9RTKKT10XA0UTV3T" localSheetId="11" hidden="1">#REF!</definedName>
    <definedName name="BExXTP3GYO6Z9RTKKT10XA0UTV3T" localSheetId="10" hidden="1">#REF!</definedName>
    <definedName name="BExXTP3GYO6Z9RTKKT10XA0UTV3T" localSheetId="9" hidden="1">#REF!</definedName>
    <definedName name="BExXTP3GYO6Z9RTKKT10XA0UTV3T" localSheetId="8" hidden="1">#REF!</definedName>
    <definedName name="BExXTP3GYO6Z9RTKKT10XA0UTV3T" localSheetId="7" hidden="1">#REF!</definedName>
    <definedName name="BExXTP3GYO6Z9RTKKT10XA0UTV3T" localSheetId="6" hidden="1">#REF!</definedName>
    <definedName name="BExXTP3GYO6Z9RTKKT10XA0UTV3T" localSheetId="3" hidden="1">#REF!</definedName>
    <definedName name="BExXTP3GYO6Z9RTKKT10XA0UTV3T" localSheetId="1" hidden="1">#REF!</definedName>
    <definedName name="BExXTP3GYO6Z9RTKKT10XA0UTV3T" hidden="1">#REF!</definedName>
    <definedName name="BExXTRN4AFX9QW6YC4HNGBBD5R08" localSheetId="16" hidden="1">#REF!</definedName>
    <definedName name="BExXTRN4AFX9QW6YC4HNGBBD5R08" localSheetId="15" hidden="1">#REF!</definedName>
    <definedName name="BExXTRN4AFX9QW6YC4HNGBBD5R08" localSheetId="14" hidden="1">#REF!</definedName>
    <definedName name="BExXTRN4AFX9QW6YC4HNGBBD5R08" localSheetId="13" hidden="1">#REF!</definedName>
    <definedName name="BExXTRN4AFX9QW6YC4HNGBBD5R08" localSheetId="12" hidden="1">#REF!</definedName>
    <definedName name="BExXTRN4AFX9QW6YC4HNGBBD5R08" localSheetId="11" hidden="1">#REF!</definedName>
    <definedName name="BExXTRN4AFX9QW6YC4HNGBBD5R08" localSheetId="10" hidden="1">#REF!</definedName>
    <definedName name="BExXTRN4AFX9QW6YC4HNGBBD5R08" localSheetId="9" hidden="1">#REF!</definedName>
    <definedName name="BExXTRN4AFX9QW6YC4HNGBBD5R08" localSheetId="8" hidden="1">#REF!</definedName>
    <definedName name="BExXTRN4AFX9QW6YC4HNGBBD5R08" localSheetId="7" hidden="1">#REF!</definedName>
    <definedName name="BExXTRN4AFX9QW6YC4HNGBBD5R08" localSheetId="6" hidden="1">#REF!</definedName>
    <definedName name="BExXTRN4AFX9QW6YC4HNGBBD5R08" localSheetId="3" hidden="1">#REF!</definedName>
    <definedName name="BExXTRN4AFX9QW6YC4HNGBBD5R08" localSheetId="1" hidden="1">#REF!</definedName>
    <definedName name="BExXTRN4AFX9QW6YC4HNGBBD5R08" hidden="1">#REF!</definedName>
    <definedName name="BExXTV8M7YIG5C64O046DN613ZRO" localSheetId="16" hidden="1">#REF!</definedName>
    <definedName name="BExXTV8M7YIG5C64O046DN613ZRO" localSheetId="15" hidden="1">#REF!</definedName>
    <definedName name="BExXTV8M7YIG5C64O046DN613ZRO" localSheetId="14" hidden="1">#REF!</definedName>
    <definedName name="BExXTV8M7YIG5C64O046DN613ZRO" localSheetId="13" hidden="1">#REF!</definedName>
    <definedName name="BExXTV8M7YIG5C64O046DN613ZRO" localSheetId="12" hidden="1">#REF!</definedName>
    <definedName name="BExXTV8M7YIG5C64O046DN613ZRO" localSheetId="11" hidden="1">#REF!</definedName>
    <definedName name="BExXTV8M7YIG5C64O046DN613ZRO" localSheetId="10" hidden="1">#REF!</definedName>
    <definedName name="BExXTV8M7YIG5C64O046DN613ZRO" localSheetId="9" hidden="1">#REF!</definedName>
    <definedName name="BExXTV8M7YIG5C64O046DN613ZRO" localSheetId="8" hidden="1">#REF!</definedName>
    <definedName name="BExXTV8M7YIG5C64O046DN613ZRO" localSheetId="7" hidden="1">#REF!</definedName>
    <definedName name="BExXTV8M7YIG5C64O046DN613ZRO" localSheetId="6" hidden="1">#REF!</definedName>
    <definedName name="BExXTV8M7YIG5C64O046DN613ZRO" localSheetId="3" hidden="1">#REF!</definedName>
    <definedName name="BExXTV8M7YIG5C64O046DN613ZRO" localSheetId="1" hidden="1">#REF!</definedName>
    <definedName name="BExXTV8M7YIG5C64O046DN613ZRO" hidden="1">#REF!</definedName>
    <definedName name="BExXTVDXQ7ZX3THNLFJXFAONW0AI" localSheetId="16" hidden="1">#REF!</definedName>
    <definedName name="BExXTVDXQ7ZX3THNLFJXFAONW0AI" localSheetId="15" hidden="1">#REF!</definedName>
    <definedName name="BExXTVDXQ7ZX3THNLFJXFAONW0AI" localSheetId="14" hidden="1">#REF!</definedName>
    <definedName name="BExXTVDXQ7ZX3THNLFJXFAONW0AI" localSheetId="13" hidden="1">#REF!</definedName>
    <definedName name="BExXTVDXQ7ZX3THNLFJXFAONW0AI" localSheetId="12" hidden="1">#REF!</definedName>
    <definedName name="BExXTVDXQ7ZX3THNLFJXFAONW0AI" localSheetId="11" hidden="1">#REF!</definedName>
    <definedName name="BExXTVDXQ7ZX3THNLFJXFAONW0AI" localSheetId="10" hidden="1">#REF!</definedName>
    <definedName name="BExXTVDXQ7ZX3THNLFJXFAONW0AI" localSheetId="9" hidden="1">#REF!</definedName>
    <definedName name="BExXTVDXQ7ZX3THNLFJXFAONW0AI" localSheetId="8" hidden="1">#REF!</definedName>
    <definedName name="BExXTVDXQ7ZX3THNLFJXFAONW0AI" localSheetId="7" hidden="1">#REF!</definedName>
    <definedName name="BExXTVDXQ7ZX3THNLFJXFAONW0AI" localSheetId="6" hidden="1">#REF!</definedName>
    <definedName name="BExXTVDXQ7ZX3THNLFJXFAONW0AI" localSheetId="3" hidden="1">#REF!</definedName>
    <definedName name="BExXTVDXQ7ZX3THNLFJXFAONW0AI" localSheetId="1" hidden="1">#REF!</definedName>
    <definedName name="BExXTVDXQ7ZX3THNLFJXFAONW0AI" hidden="1">#REF!</definedName>
    <definedName name="BExXTZKZ4CG92ZQLIRKEXXH9BFIR" localSheetId="16" hidden="1">#REF!</definedName>
    <definedName name="BExXTZKZ4CG92ZQLIRKEXXH9BFIR" localSheetId="15" hidden="1">#REF!</definedName>
    <definedName name="BExXTZKZ4CG92ZQLIRKEXXH9BFIR" localSheetId="14" hidden="1">#REF!</definedName>
    <definedName name="BExXTZKZ4CG92ZQLIRKEXXH9BFIR" localSheetId="13" hidden="1">#REF!</definedName>
    <definedName name="BExXTZKZ4CG92ZQLIRKEXXH9BFIR" localSheetId="12" hidden="1">#REF!</definedName>
    <definedName name="BExXTZKZ4CG92ZQLIRKEXXH9BFIR" localSheetId="11" hidden="1">#REF!</definedName>
    <definedName name="BExXTZKZ4CG92ZQLIRKEXXH9BFIR" localSheetId="10" hidden="1">#REF!</definedName>
    <definedName name="BExXTZKZ4CG92ZQLIRKEXXH9BFIR" localSheetId="9" hidden="1">#REF!</definedName>
    <definedName name="BExXTZKZ4CG92ZQLIRKEXXH9BFIR" localSheetId="8" hidden="1">#REF!</definedName>
    <definedName name="BExXTZKZ4CG92ZQLIRKEXXH9BFIR" localSheetId="7" hidden="1">#REF!</definedName>
    <definedName name="BExXTZKZ4CG92ZQLIRKEXXH9BFIR" localSheetId="6" hidden="1">#REF!</definedName>
    <definedName name="BExXTZKZ4CG92ZQLIRKEXXH9BFIR" localSheetId="3" hidden="1">#REF!</definedName>
    <definedName name="BExXTZKZ4CG92ZQLIRKEXXH9BFIR" localSheetId="1" hidden="1">#REF!</definedName>
    <definedName name="BExXTZKZ4CG92ZQLIRKEXXH9BFIR" hidden="1">#REF!</definedName>
    <definedName name="BExXU4J2BM2964GD5UZHM752Q4NS" localSheetId="16" hidden="1">#REF!</definedName>
    <definedName name="BExXU4J2BM2964GD5UZHM752Q4NS" localSheetId="15" hidden="1">#REF!</definedName>
    <definedName name="BExXU4J2BM2964GD5UZHM752Q4NS" localSheetId="14" hidden="1">#REF!</definedName>
    <definedName name="BExXU4J2BM2964GD5UZHM752Q4NS" localSheetId="13" hidden="1">#REF!</definedName>
    <definedName name="BExXU4J2BM2964GD5UZHM752Q4NS" localSheetId="12" hidden="1">#REF!</definedName>
    <definedName name="BExXU4J2BM2964GD5UZHM752Q4NS" localSheetId="11" hidden="1">#REF!</definedName>
    <definedName name="BExXU4J2BM2964GD5UZHM752Q4NS" localSheetId="10" hidden="1">#REF!</definedName>
    <definedName name="BExXU4J2BM2964GD5UZHM752Q4NS" localSheetId="9" hidden="1">#REF!</definedName>
    <definedName name="BExXU4J2BM2964GD5UZHM752Q4NS" localSheetId="8" hidden="1">#REF!</definedName>
    <definedName name="BExXU4J2BM2964GD5UZHM752Q4NS" localSheetId="7" hidden="1">#REF!</definedName>
    <definedName name="BExXU4J2BM2964GD5UZHM752Q4NS" localSheetId="6" hidden="1">#REF!</definedName>
    <definedName name="BExXU4J2BM2964GD5UZHM752Q4NS" localSheetId="3" hidden="1">#REF!</definedName>
    <definedName name="BExXU4J2BM2964GD5UZHM752Q4NS" localSheetId="1" hidden="1">#REF!</definedName>
    <definedName name="BExXU4J2BM2964GD5UZHM752Q4NS" hidden="1">#REF!</definedName>
    <definedName name="BExXU6XDTT7RM93KILIDEYPA9XKF" localSheetId="16" hidden="1">#REF!</definedName>
    <definedName name="BExXU6XDTT7RM93KILIDEYPA9XKF" localSheetId="15" hidden="1">#REF!</definedName>
    <definedName name="BExXU6XDTT7RM93KILIDEYPA9XKF" localSheetId="14" hidden="1">#REF!</definedName>
    <definedName name="BExXU6XDTT7RM93KILIDEYPA9XKF" localSheetId="13" hidden="1">#REF!</definedName>
    <definedName name="BExXU6XDTT7RM93KILIDEYPA9XKF" localSheetId="12" hidden="1">#REF!</definedName>
    <definedName name="BExXU6XDTT7RM93KILIDEYPA9XKF" localSheetId="11" hidden="1">#REF!</definedName>
    <definedName name="BExXU6XDTT7RM93KILIDEYPA9XKF" localSheetId="10" hidden="1">#REF!</definedName>
    <definedName name="BExXU6XDTT7RM93KILIDEYPA9XKF" localSheetId="9" hidden="1">#REF!</definedName>
    <definedName name="BExXU6XDTT7RM93KILIDEYPA9XKF" localSheetId="8" hidden="1">#REF!</definedName>
    <definedName name="BExXU6XDTT7RM93KILIDEYPA9XKF" localSheetId="7" hidden="1">#REF!</definedName>
    <definedName name="BExXU6XDTT7RM93KILIDEYPA9XKF" localSheetId="6" hidden="1">#REF!</definedName>
    <definedName name="BExXU6XDTT7RM93KILIDEYPA9XKF" localSheetId="3" hidden="1">#REF!</definedName>
    <definedName name="BExXU6XDTT7RM93KILIDEYPA9XKF" localSheetId="1" hidden="1">#REF!</definedName>
    <definedName name="BExXU6XDTT7RM93KILIDEYPA9XKF" hidden="1">#REF!</definedName>
    <definedName name="BExXU8VLZA7WLPZ3RAQZGNERUD26" localSheetId="16" hidden="1">#REF!</definedName>
    <definedName name="BExXU8VLZA7WLPZ3RAQZGNERUD26" localSheetId="15" hidden="1">#REF!</definedName>
    <definedName name="BExXU8VLZA7WLPZ3RAQZGNERUD26" localSheetId="14" hidden="1">#REF!</definedName>
    <definedName name="BExXU8VLZA7WLPZ3RAQZGNERUD26" localSheetId="13" hidden="1">#REF!</definedName>
    <definedName name="BExXU8VLZA7WLPZ3RAQZGNERUD26" localSheetId="12" hidden="1">#REF!</definedName>
    <definedName name="BExXU8VLZA7WLPZ3RAQZGNERUD26" localSheetId="11" hidden="1">#REF!</definedName>
    <definedName name="BExXU8VLZA7WLPZ3RAQZGNERUD26" localSheetId="10" hidden="1">#REF!</definedName>
    <definedName name="BExXU8VLZA7WLPZ3RAQZGNERUD26" localSheetId="9" hidden="1">#REF!</definedName>
    <definedName name="BExXU8VLZA7WLPZ3RAQZGNERUD26" localSheetId="8" hidden="1">#REF!</definedName>
    <definedName name="BExXU8VLZA7WLPZ3RAQZGNERUD26" localSheetId="7" hidden="1">#REF!</definedName>
    <definedName name="BExXU8VLZA7WLPZ3RAQZGNERUD26" localSheetId="6" hidden="1">#REF!</definedName>
    <definedName name="BExXU8VLZA7WLPZ3RAQZGNERUD26" localSheetId="3" hidden="1">#REF!</definedName>
    <definedName name="BExXU8VLZA7WLPZ3RAQZGNERUD26" localSheetId="1" hidden="1">#REF!</definedName>
    <definedName name="BExXU8VLZA7WLPZ3RAQZGNERUD26" hidden="1">#REF!</definedName>
    <definedName name="BExXUB9RSLSCNN5ETLXY72DAPZZM" localSheetId="16" hidden="1">#REF!</definedName>
    <definedName name="BExXUB9RSLSCNN5ETLXY72DAPZZM" localSheetId="15" hidden="1">#REF!</definedName>
    <definedName name="BExXUB9RSLSCNN5ETLXY72DAPZZM" localSheetId="14" hidden="1">#REF!</definedName>
    <definedName name="BExXUB9RSLSCNN5ETLXY72DAPZZM" localSheetId="13" hidden="1">#REF!</definedName>
    <definedName name="BExXUB9RSLSCNN5ETLXY72DAPZZM" localSheetId="12" hidden="1">#REF!</definedName>
    <definedName name="BExXUB9RSLSCNN5ETLXY72DAPZZM" localSheetId="11" hidden="1">#REF!</definedName>
    <definedName name="BExXUB9RSLSCNN5ETLXY72DAPZZM" localSheetId="10" hidden="1">#REF!</definedName>
    <definedName name="BExXUB9RSLSCNN5ETLXY72DAPZZM" localSheetId="9" hidden="1">#REF!</definedName>
    <definedName name="BExXUB9RSLSCNN5ETLXY72DAPZZM" localSheetId="8" hidden="1">#REF!</definedName>
    <definedName name="BExXUB9RSLSCNN5ETLXY72DAPZZM" localSheetId="7" hidden="1">#REF!</definedName>
    <definedName name="BExXUB9RSLSCNN5ETLXY72DAPZZM" localSheetId="6" hidden="1">#REF!</definedName>
    <definedName name="BExXUB9RSLSCNN5ETLXY72DAPZZM" localSheetId="3" hidden="1">#REF!</definedName>
    <definedName name="BExXUB9RSLSCNN5ETLXY72DAPZZM" localSheetId="1" hidden="1">#REF!</definedName>
    <definedName name="BExXUB9RSLSCNN5ETLXY72DAPZZM" hidden="1">#REF!</definedName>
    <definedName name="BExXUFRM82XQIN2T8KGLDQL1IBQW" localSheetId="16" hidden="1">#REF!</definedName>
    <definedName name="BExXUFRM82XQIN2T8KGLDQL1IBQW" localSheetId="15" hidden="1">#REF!</definedName>
    <definedName name="BExXUFRM82XQIN2T8KGLDQL1IBQW" localSheetId="14" hidden="1">#REF!</definedName>
    <definedName name="BExXUFRM82XQIN2T8KGLDQL1IBQW" localSheetId="13" hidden="1">#REF!</definedName>
    <definedName name="BExXUFRM82XQIN2T8KGLDQL1IBQW" localSheetId="12" hidden="1">#REF!</definedName>
    <definedName name="BExXUFRM82XQIN2T8KGLDQL1IBQW" localSheetId="11" hidden="1">#REF!</definedName>
    <definedName name="BExXUFRM82XQIN2T8KGLDQL1IBQW" localSheetId="10" hidden="1">#REF!</definedName>
    <definedName name="BExXUFRM82XQIN2T8KGLDQL1IBQW" localSheetId="9" hidden="1">#REF!</definedName>
    <definedName name="BExXUFRM82XQIN2T8KGLDQL1IBQW" localSheetId="8" hidden="1">#REF!</definedName>
    <definedName name="BExXUFRM82XQIN2T8KGLDQL1IBQW" localSheetId="7" hidden="1">#REF!</definedName>
    <definedName name="BExXUFRM82XQIN2T8KGLDQL1IBQW" localSheetId="6" hidden="1">#REF!</definedName>
    <definedName name="BExXUFRM82XQIN2T8KGLDQL1IBQW" localSheetId="3" hidden="1">#REF!</definedName>
    <definedName name="BExXUFRM82XQIN2T8KGLDQL1IBQW" localSheetId="1" hidden="1">#REF!</definedName>
    <definedName name="BExXUFRM82XQIN2T8KGLDQL1IBQW" hidden="1">#REF!</definedName>
    <definedName name="BExXUQEQBF6FI240ZGIF9YXZSRAU" localSheetId="16" hidden="1">#REF!</definedName>
    <definedName name="BExXUQEQBF6FI240ZGIF9YXZSRAU" localSheetId="15" hidden="1">#REF!</definedName>
    <definedName name="BExXUQEQBF6FI240ZGIF9YXZSRAU" localSheetId="14" hidden="1">#REF!</definedName>
    <definedName name="BExXUQEQBF6FI240ZGIF9YXZSRAU" localSheetId="13" hidden="1">#REF!</definedName>
    <definedName name="BExXUQEQBF6FI240ZGIF9YXZSRAU" localSheetId="12" hidden="1">#REF!</definedName>
    <definedName name="BExXUQEQBF6FI240ZGIF9YXZSRAU" localSheetId="11" hidden="1">#REF!</definedName>
    <definedName name="BExXUQEQBF6FI240ZGIF9YXZSRAU" localSheetId="10" hidden="1">#REF!</definedName>
    <definedName name="BExXUQEQBF6FI240ZGIF9YXZSRAU" localSheetId="9" hidden="1">#REF!</definedName>
    <definedName name="BExXUQEQBF6FI240ZGIF9YXZSRAU" localSheetId="8" hidden="1">#REF!</definedName>
    <definedName name="BExXUQEQBF6FI240ZGIF9YXZSRAU" localSheetId="7" hidden="1">#REF!</definedName>
    <definedName name="BExXUQEQBF6FI240ZGIF9YXZSRAU" localSheetId="6" hidden="1">#REF!</definedName>
    <definedName name="BExXUQEQBF6FI240ZGIF9YXZSRAU" localSheetId="3" hidden="1">#REF!</definedName>
    <definedName name="BExXUQEQBF6FI240ZGIF9YXZSRAU" localSheetId="1" hidden="1">#REF!</definedName>
    <definedName name="BExXUQEQBF6FI240ZGIF9YXZSRAU" hidden="1">#REF!</definedName>
    <definedName name="BExXUX02UQ8LJPBZ4YBORILFR0W0" localSheetId="16" hidden="1">#REF!</definedName>
    <definedName name="BExXUX02UQ8LJPBZ4YBORILFR0W0" localSheetId="15" hidden="1">#REF!</definedName>
    <definedName name="BExXUX02UQ8LJPBZ4YBORILFR0W0" localSheetId="14" hidden="1">#REF!</definedName>
    <definedName name="BExXUX02UQ8LJPBZ4YBORILFR0W0" localSheetId="13" hidden="1">#REF!</definedName>
    <definedName name="BExXUX02UQ8LJPBZ4YBORILFR0W0" localSheetId="12" hidden="1">#REF!</definedName>
    <definedName name="BExXUX02UQ8LJPBZ4YBORILFR0W0" localSheetId="11" hidden="1">#REF!</definedName>
    <definedName name="BExXUX02UQ8LJPBZ4YBORILFR0W0" localSheetId="10" hidden="1">#REF!</definedName>
    <definedName name="BExXUX02UQ8LJPBZ4YBORILFR0W0" localSheetId="9" hidden="1">#REF!</definedName>
    <definedName name="BExXUX02UQ8LJPBZ4YBORILFR0W0" localSheetId="8" hidden="1">#REF!</definedName>
    <definedName name="BExXUX02UQ8LJPBZ4YBORILFR0W0" localSheetId="7" hidden="1">#REF!</definedName>
    <definedName name="BExXUX02UQ8LJPBZ4YBORILFR0W0" localSheetId="6" hidden="1">#REF!</definedName>
    <definedName name="BExXUX02UQ8LJPBZ4YBORILFR0W0" localSheetId="3" hidden="1">#REF!</definedName>
    <definedName name="BExXUX02UQ8LJPBZ4YBORILFR0W0" localSheetId="1" hidden="1">#REF!</definedName>
    <definedName name="BExXUX02UQ8LJPBZ4YBORILFR0W0" hidden="1">#REF!</definedName>
    <definedName name="BExXUYND6EJO7CJ5KRICV4O1JNWK" localSheetId="16" hidden="1">#REF!</definedName>
    <definedName name="BExXUYND6EJO7CJ5KRICV4O1JNWK" localSheetId="15" hidden="1">#REF!</definedName>
    <definedName name="BExXUYND6EJO7CJ5KRICV4O1JNWK" localSheetId="14" hidden="1">#REF!</definedName>
    <definedName name="BExXUYND6EJO7CJ5KRICV4O1JNWK" localSheetId="13" hidden="1">#REF!</definedName>
    <definedName name="BExXUYND6EJO7CJ5KRICV4O1JNWK" localSheetId="12" hidden="1">#REF!</definedName>
    <definedName name="BExXUYND6EJO7CJ5KRICV4O1JNWK" localSheetId="11" hidden="1">#REF!</definedName>
    <definedName name="BExXUYND6EJO7CJ5KRICV4O1JNWK" localSheetId="10" hidden="1">#REF!</definedName>
    <definedName name="BExXUYND6EJO7CJ5KRICV4O1JNWK" localSheetId="9" hidden="1">#REF!</definedName>
    <definedName name="BExXUYND6EJO7CJ5KRICV4O1JNWK" localSheetId="8" hidden="1">#REF!</definedName>
    <definedName name="BExXUYND6EJO7CJ5KRICV4O1JNWK" localSheetId="7" hidden="1">#REF!</definedName>
    <definedName name="BExXUYND6EJO7CJ5KRICV4O1JNWK" localSheetId="6" hidden="1">#REF!</definedName>
    <definedName name="BExXUYND6EJO7CJ5KRICV4O1JNWK" localSheetId="3" hidden="1">#REF!</definedName>
    <definedName name="BExXUYND6EJO7CJ5KRICV4O1JNWK" localSheetId="1" hidden="1">#REF!</definedName>
    <definedName name="BExXUYND6EJO7CJ5KRICV4O1JNWK" hidden="1">#REF!</definedName>
    <definedName name="BExXV6FWG4H3S2QEUJZYIXILNGJ7" localSheetId="16" hidden="1">#REF!</definedName>
    <definedName name="BExXV6FWG4H3S2QEUJZYIXILNGJ7" localSheetId="15" hidden="1">#REF!</definedName>
    <definedName name="BExXV6FWG4H3S2QEUJZYIXILNGJ7" localSheetId="14" hidden="1">#REF!</definedName>
    <definedName name="BExXV6FWG4H3S2QEUJZYIXILNGJ7" localSheetId="13" hidden="1">#REF!</definedName>
    <definedName name="BExXV6FWG4H3S2QEUJZYIXILNGJ7" localSheetId="12" hidden="1">#REF!</definedName>
    <definedName name="BExXV6FWG4H3S2QEUJZYIXILNGJ7" localSheetId="11" hidden="1">#REF!</definedName>
    <definedName name="BExXV6FWG4H3S2QEUJZYIXILNGJ7" localSheetId="10" hidden="1">#REF!</definedName>
    <definedName name="BExXV6FWG4H3S2QEUJZYIXILNGJ7" localSheetId="9" hidden="1">#REF!</definedName>
    <definedName name="BExXV6FWG4H3S2QEUJZYIXILNGJ7" localSheetId="8" hidden="1">#REF!</definedName>
    <definedName name="BExXV6FWG4H3S2QEUJZYIXILNGJ7" localSheetId="7" hidden="1">#REF!</definedName>
    <definedName name="BExXV6FWG4H3S2QEUJZYIXILNGJ7" localSheetId="6" hidden="1">#REF!</definedName>
    <definedName name="BExXV6FWG4H3S2QEUJZYIXILNGJ7" localSheetId="3" hidden="1">#REF!</definedName>
    <definedName name="BExXV6FWG4H3S2QEUJZYIXILNGJ7" localSheetId="1" hidden="1">#REF!</definedName>
    <definedName name="BExXV6FWG4H3S2QEUJZYIXILNGJ7" hidden="1">#REF!</definedName>
    <definedName name="BExXVK87BMMO6LHKV0CFDNIQVIBS" localSheetId="16" hidden="1">#REF!</definedName>
    <definedName name="BExXVK87BMMO6LHKV0CFDNIQVIBS" localSheetId="15" hidden="1">#REF!</definedName>
    <definedName name="BExXVK87BMMO6LHKV0CFDNIQVIBS" localSheetId="14" hidden="1">#REF!</definedName>
    <definedName name="BExXVK87BMMO6LHKV0CFDNIQVIBS" localSheetId="13" hidden="1">#REF!</definedName>
    <definedName name="BExXVK87BMMO6LHKV0CFDNIQVIBS" localSheetId="12" hidden="1">#REF!</definedName>
    <definedName name="BExXVK87BMMO6LHKV0CFDNIQVIBS" localSheetId="11" hidden="1">#REF!</definedName>
    <definedName name="BExXVK87BMMO6LHKV0CFDNIQVIBS" localSheetId="10" hidden="1">#REF!</definedName>
    <definedName name="BExXVK87BMMO6LHKV0CFDNIQVIBS" localSheetId="9" hidden="1">#REF!</definedName>
    <definedName name="BExXVK87BMMO6LHKV0CFDNIQVIBS" localSheetId="8" hidden="1">#REF!</definedName>
    <definedName name="BExXVK87BMMO6LHKV0CFDNIQVIBS" localSheetId="7" hidden="1">#REF!</definedName>
    <definedName name="BExXVK87BMMO6LHKV0CFDNIQVIBS" localSheetId="6" hidden="1">#REF!</definedName>
    <definedName name="BExXVK87BMMO6LHKV0CFDNIQVIBS" localSheetId="3" hidden="1">#REF!</definedName>
    <definedName name="BExXVK87BMMO6LHKV0CFDNIQVIBS" localSheetId="1" hidden="1">#REF!</definedName>
    <definedName name="BExXVK87BMMO6LHKV0CFDNIQVIBS" hidden="1">#REF!</definedName>
    <definedName name="BExXVKZ9WXPGL6IVY6T61IDD771I" localSheetId="16" hidden="1">#REF!</definedName>
    <definedName name="BExXVKZ9WXPGL6IVY6T61IDD771I" localSheetId="15" hidden="1">#REF!</definedName>
    <definedName name="BExXVKZ9WXPGL6IVY6T61IDD771I" localSheetId="14" hidden="1">#REF!</definedName>
    <definedName name="BExXVKZ9WXPGL6IVY6T61IDD771I" localSheetId="13" hidden="1">#REF!</definedName>
    <definedName name="BExXVKZ9WXPGL6IVY6T61IDD771I" localSheetId="12" hidden="1">#REF!</definedName>
    <definedName name="BExXVKZ9WXPGL6IVY6T61IDD771I" localSheetId="11" hidden="1">#REF!</definedName>
    <definedName name="BExXVKZ9WXPGL6IVY6T61IDD771I" localSheetId="10" hidden="1">#REF!</definedName>
    <definedName name="BExXVKZ9WXPGL6IVY6T61IDD771I" localSheetId="9" hidden="1">#REF!</definedName>
    <definedName name="BExXVKZ9WXPGL6IVY6T61IDD771I" localSheetId="8" hidden="1">#REF!</definedName>
    <definedName name="BExXVKZ9WXPGL6IVY6T61IDD771I" localSheetId="7" hidden="1">#REF!</definedName>
    <definedName name="BExXVKZ9WXPGL6IVY6T61IDD771I" localSheetId="6" hidden="1">#REF!</definedName>
    <definedName name="BExXVKZ9WXPGL6IVY6T61IDD771I" localSheetId="3" hidden="1">#REF!</definedName>
    <definedName name="BExXVKZ9WXPGL6IVY6T61IDD771I" localSheetId="1" hidden="1">#REF!</definedName>
    <definedName name="BExXVKZ9WXPGL6IVY6T61IDD771I" hidden="1">#REF!</definedName>
    <definedName name="BExXVLA319WCSEOVHB05KDUSU054" localSheetId="16" hidden="1">#REF!</definedName>
    <definedName name="BExXVLA319WCSEOVHB05KDUSU054" localSheetId="15" hidden="1">#REF!</definedName>
    <definedName name="BExXVLA319WCSEOVHB05KDUSU054" localSheetId="14" hidden="1">#REF!</definedName>
    <definedName name="BExXVLA319WCSEOVHB05KDUSU054" localSheetId="13" hidden="1">#REF!</definedName>
    <definedName name="BExXVLA319WCSEOVHB05KDUSU054" localSheetId="12" hidden="1">#REF!</definedName>
    <definedName name="BExXVLA319WCSEOVHB05KDUSU054" localSheetId="11" hidden="1">#REF!</definedName>
    <definedName name="BExXVLA319WCSEOVHB05KDUSU054" localSheetId="10" hidden="1">#REF!</definedName>
    <definedName name="BExXVLA319WCSEOVHB05KDUSU054" localSheetId="9" hidden="1">#REF!</definedName>
    <definedName name="BExXVLA319WCSEOVHB05KDUSU054" localSheetId="8" hidden="1">#REF!</definedName>
    <definedName name="BExXVLA319WCSEOVHB05KDUSU054" localSheetId="7" hidden="1">#REF!</definedName>
    <definedName name="BExXVLA319WCSEOVHB05KDUSU054" localSheetId="6" hidden="1">#REF!</definedName>
    <definedName name="BExXVLA319WCSEOVHB05KDUSU054" localSheetId="3" hidden="1">#REF!</definedName>
    <definedName name="BExXVLA319WCSEOVHB05KDUSU054" localSheetId="1" hidden="1">#REF!</definedName>
    <definedName name="BExXVLA319WCSEOVHB05KDUSU054" hidden="1">#REF!</definedName>
    <definedName name="BExXVTTG5YRCSTI0UL141BKR36SU" localSheetId="16" hidden="1">#REF!</definedName>
    <definedName name="BExXVTTG5YRCSTI0UL141BKR36SU" localSheetId="15" hidden="1">#REF!</definedName>
    <definedName name="BExXVTTG5YRCSTI0UL141BKR36SU" localSheetId="14" hidden="1">#REF!</definedName>
    <definedName name="BExXVTTG5YRCSTI0UL141BKR36SU" localSheetId="13" hidden="1">#REF!</definedName>
    <definedName name="BExXVTTG5YRCSTI0UL141BKR36SU" localSheetId="12" hidden="1">#REF!</definedName>
    <definedName name="BExXVTTG5YRCSTI0UL141BKR36SU" localSheetId="11" hidden="1">#REF!</definedName>
    <definedName name="BExXVTTG5YRCSTI0UL141BKR36SU" localSheetId="10" hidden="1">#REF!</definedName>
    <definedName name="BExXVTTG5YRCSTI0UL141BKR36SU" localSheetId="9" hidden="1">#REF!</definedName>
    <definedName name="BExXVTTG5YRCSTI0UL141BKR36SU" localSheetId="8" hidden="1">#REF!</definedName>
    <definedName name="BExXVTTG5YRCSTI0UL141BKR36SU" localSheetId="7" hidden="1">#REF!</definedName>
    <definedName name="BExXVTTG5YRCSTI0UL141BKR36SU" localSheetId="6" hidden="1">#REF!</definedName>
    <definedName name="BExXVTTG5YRCSTI0UL141BKR36SU" localSheetId="3" hidden="1">#REF!</definedName>
    <definedName name="BExXVTTG5YRCSTI0UL141BKR36SU" localSheetId="1" hidden="1">#REF!</definedName>
    <definedName name="BExXVTTG5YRCSTI0UL141BKR36SU" hidden="1">#REF!</definedName>
    <definedName name="BExXVYWX74VKI8BDDSX9U85460MB" localSheetId="16" hidden="1">#REF!</definedName>
    <definedName name="BExXVYWX74VKI8BDDSX9U85460MB" localSheetId="15" hidden="1">#REF!</definedName>
    <definedName name="BExXVYWX74VKI8BDDSX9U85460MB" localSheetId="14" hidden="1">#REF!</definedName>
    <definedName name="BExXVYWX74VKI8BDDSX9U85460MB" localSheetId="13" hidden="1">#REF!</definedName>
    <definedName name="BExXVYWX74VKI8BDDSX9U85460MB" localSheetId="12" hidden="1">#REF!</definedName>
    <definedName name="BExXVYWX74VKI8BDDSX9U85460MB" localSheetId="11" hidden="1">#REF!</definedName>
    <definedName name="BExXVYWX74VKI8BDDSX9U85460MB" localSheetId="10" hidden="1">#REF!</definedName>
    <definedName name="BExXVYWX74VKI8BDDSX9U85460MB" localSheetId="9" hidden="1">#REF!</definedName>
    <definedName name="BExXVYWX74VKI8BDDSX9U85460MB" localSheetId="8" hidden="1">#REF!</definedName>
    <definedName name="BExXVYWX74VKI8BDDSX9U85460MB" localSheetId="7" hidden="1">#REF!</definedName>
    <definedName name="BExXVYWX74VKI8BDDSX9U85460MB" localSheetId="6" hidden="1">#REF!</definedName>
    <definedName name="BExXVYWX74VKI8BDDSX9U85460MB" localSheetId="3" hidden="1">#REF!</definedName>
    <definedName name="BExXVYWX74VKI8BDDSX9U85460MB" localSheetId="1" hidden="1">#REF!</definedName>
    <definedName name="BExXVYWX74VKI8BDDSX9U85460MB" hidden="1">#REF!</definedName>
    <definedName name="BExXW27MMXHXUXX78SDTBE1JYTHT" localSheetId="16" hidden="1">#REF!</definedName>
    <definedName name="BExXW27MMXHXUXX78SDTBE1JYTHT" localSheetId="15" hidden="1">#REF!</definedName>
    <definedName name="BExXW27MMXHXUXX78SDTBE1JYTHT" localSheetId="14" hidden="1">#REF!</definedName>
    <definedName name="BExXW27MMXHXUXX78SDTBE1JYTHT" localSheetId="13" hidden="1">#REF!</definedName>
    <definedName name="BExXW27MMXHXUXX78SDTBE1JYTHT" localSheetId="12" hidden="1">#REF!</definedName>
    <definedName name="BExXW27MMXHXUXX78SDTBE1JYTHT" localSheetId="11" hidden="1">#REF!</definedName>
    <definedName name="BExXW27MMXHXUXX78SDTBE1JYTHT" localSheetId="10" hidden="1">#REF!</definedName>
    <definedName name="BExXW27MMXHXUXX78SDTBE1JYTHT" localSheetId="9" hidden="1">#REF!</definedName>
    <definedName name="BExXW27MMXHXUXX78SDTBE1JYTHT" localSheetId="8" hidden="1">#REF!</definedName>
    <definedName name="BExXW27MMXHXUXX78SDTBE1JYTHT" localSheetId="7" hidden="1">#REF!</definedName>
    <definedName name="BExXW27MMXHXUXX78SDTBE1JYTHT" localSheetId="6" hidden="1">#REF!</definedName>
    <definedName name="BExXW27MMXHXUXX78SDTBE1JYTHT" localSheetId="3" hidden="1">#REF!</definedName>
    <definedName name="BExXW27MMXHXUXX78SDTBE1JYTHT" localSheetId="1" hidden="1">#REF!</definedName>
    <definedName name="BExXW27MMXHXUXX78SDTBE1JYTHT" hidden="1">#REF!</definedName>
    <definedName name="BExXW2YIM2MYBSHRIX0RP9D4PRMN" localSheetId="16" hidden="1">#REF!</definedName>
    <definedName name="BExXW2YIM2MYBSHRIX0RP9D4PRMN" localSheetId="15" hidden="1">#REF!</definedName>
    <definedName name="BExXW2YIM2MYBSHRIX0RP9D4PRMN" localSheetId="14" hidden="1">#REF!</definedName>
    <definedName name="BExXW2YIM2MYBSHRIX0RP9D4PRMN" localSheetId="13" hidden="1">#REF!</definedName>
    <definedName name="BExXW2YIM2MYBSHRIX0RP9D4PRMN" localSheetId="12" hidden="1">#REF!</definedName>
    <definedName name="BExXW2YIM2MYBSHRIX0RP9D4PRMN" localSheetId="11" hidden="1">#REF!</definedName>
    <definedName name="BExXW2YIM2MYBSHRIX0RP9D4PRMN" localSheetId="10" hidden="1">#REF!</definedName>
    <definedName name="BExXW2YIM2MYBSHRIX0RP9D4PRMN" localSheetId="9" hidden="1">#REF!</definedName>
    <definedName name="BExXW2YIM2MYBSHRIX0RP9D4PRMN" localSheetId="8" hidden="1">#REF!</definedName>
    <definedName name="BExXW2YIM2MYBSHRIX0RP9D4PRMN" localSheetId="7" hidden="1">#REF!</definedName>
    <definedName name="BExXW2YIM2MYBSHRIX0RP9D4PRMN" localSheetId="6" hidden="1">#REF!</definedName>
    <definedName name="BExXW2YIM2MYBSHRIX0RP9D4PRMN" localSheetId="3" hidden="1">#REF!</definedName>
    <definedName name="BExXW2YIM2MYBSHRIX0RP9D4PRMN" localSheetId="1" hidden="1">#REF!</definedName>
    <definedName name="BExXW2YIM2MYBSHRIX0RP9D4PRMN" hidden="1">#REF!</definedName>
    <definedName name="BExXWBNE4KTFSXKVSRF6WX039WPB" localSheetId="16" hidden="1">#REF!</definedName>
    <definedName name="BExXWBNE4KTFSXKVSRF6WX039WPB" localSheetId="15" hidden="1">#REF!</definedName>
    <definedName name="BExXWBNE4KTFSXKVSRF6WX039WPB" localSheetId="14" hidden="1">#REF!</definedName>
    <definedName name="BExXWBNE4KTFSXKVSRF6WX039WPB" localSheetId="13" hidden="1">#REF!</definedName>
    <definedName name="BExXWBNE4KTFSXKVSRF6WX039WPB" localSheetId="12" hidden="1">#REF!</definedName>
    <definedName name="BExXWBNE4KTFSXKVSRF6WX039WPB" localSheetId="11" hidden="1">#REF!</definedName>
    <definedName name="BExXWBNE4KTFSXKVSRF6WX039WPB" localSheetId="10" hidden="1">#REF!</definedName>
    <definedName name="BExXWBNE4KTFSXKVSRF6WX039WPB" localSheetId="9" hidden="1">#REF!</definedName>
    <definedName name="BExXWBNE4KTFSXKVSRF6WX039WPB" localSheetId="8" hidden="1">#REF!</definedName>
    <definedName name="BExXWBNE4KTFSXKVSRF6WX039WPB" localSheetId="7" hidden="1">#REF!</definedName>
    <definedName name="BExXWBNE4KTFSXKVSRF6WX039WPB" localSheetId="6" hidden="1">#REF!</definedName>
    <definedName name="BExXWBNE4KTFSXKVSRF6WX039WPB" localSheetId="3" hidden="1">#REF!</definedName>
    <definedName name="BExXWBNE4KTFSXKVSRF6WX039WPB" localSheetId="1" hidden="1">#REF!</definedName>
    <definedName name="BExXWBNE4KTFSXKVSRF6WX039WPB" hidden="1">#REF!</definedName>
    <definedName name="BExXWFP5AYE7EHYTJWBZSQ8PQ0YX" localSheetId="16" hidden="1">#REF!</definedName>
    <definedName name="BExXWFP5AYE7EHYTJWBZSQ8PQ0YX" localSheetId="15" hidden="1">#REF!</definedName>
    <definedName name="BExXWFP5AYE7EHYTJWBZSQ8PQ0YX" localSheetId="14" hidden="1">#REF!</definedName>
    <definedName name="BExXWFP5AYE7EHYTJWBZSQ8PQ0YX" localSheetId="13" hidden="1">#REF!</definedName>
    <definedName name="BExXWFP5AYE7EHYTJWBZSQ8PQ0YX" localSheetId="12" hidden="1">#REF!</definedName>
    <definedName name="BExXWFP5AYE7EHYTJWBZSQ8PQ0YX" localSheetId="11" hidden="1">#REF!</definedName>
    <definedName name="BExXWFP5AYE7EHYTJWBZSQ8PQ0YX" localSheetId="10" hidden="1">#REF!</definedName>
    <definedName name="BExXWFP5AYE7EHYTJWBZSQ8PQ0YX" localSheetId="9" hidden="1">#REF!</definedName>
    <definedName name="BExXWFP5AYE7EHYTJWBZSQ8PQ0YX" localSheetId="8" hidden="1">#REF!</definedName>
    <definedName name="BExXWFP5AYE7EHYTJWBZSQ8PQ0YX" localSheetId="7" hidden="1">#REF!</definedName>
    <definedName name="BExXWFP5AYE7EHYTJWBZSQ8PQ0YX" localSheetId="6" hidden="1">#REF!</definedName>
    <definedName name="BExXWFP5AYE7EHYTJWBZSQ8PQ0YX" localSheetId="3" hidden="1">#REF!</definedName>
    <definedName name="BExXWFP5AYE7EHYTJWBZSQ8PQ0YX" localSheetId="1" hidden="1">#REF!</definedName>
    <definedName name="BExXWFP5AYE7EHYTJWBZSQ8PQ0YX" hidden="1">#REF!</definedName>
    <definedName name="BExXWIUCR0LXM58OVKZT2APLVTIA" localSheetId="16" hidden="1">#REF!</definedName>
    <definedName name="BExXWIUCR0LXM58OVKZT2APLVTIA" localSheetId="15" hidden="1">#REF!</definedName>
    <definedName name="BExXWIUCR0LXM58OVKZT2APLVTIA" localSheetId="14" hidden="1">#REF!</definedName>
    <definedName name="BExXWIUCR0LXM58OVKZT2APLVTIA" localSheetId="13" hidden="1">#REF!</definedName>
    <definedName name="BExXWIUCR0LXM58OVKZT2APLVTIA" localSheetId="12" hidden="1">#REF!</definedName>
    <definedName name="BExXWIUCR0LXM58OVKZT2APLVTIA" localSheetId="11" hidden="1">#REF!</definedName>
    <definedName name="BExXWIUCR0LXM58OVKZT2APLVTIA" localSheetId="10" hidden="1">#REF!</definedName>
    <definedName name="BExXWIUCR0LXM58OVKZT2APLVTIA" localSheetId="9" hidden="1">#REF!</definedName>
    <definedName name="BExXWIUCR0LXM58OVKZT2APLVTIA" localSheetId="8" hidden="1">#REF!</definedName>
    <definedName name="BExXWIUCR0LXM58OVKZT2APLVTIA" localSheetId="7" hidden="1">#REF!</definedName>
    <definedName name="BExXWIUCR0LXM58OVKZT2APLVTIA" localSheetId="6" hidden="1">#REF!</definedName>
    <definedName name="BExXWIUCR0LXM58OVKZT2APLVTIA" localSheetId="3" hidden="1">#REF!</definedName>
    <definedName name="BExXWIUCR0LXM58OVKZT2APLVTIA" localSheetId="1" hidden="1">#REF!</definedName>
    <definedName name="BExXWIUCR0LXM58OVKZT2APLVTIA" hidden="1">#REF!</definedName>
    <definedName name="BExXWTXJEA32DLC6QKN10QB955JT" localSheetId="16" hidden="1">#REF!</definedName>
    <definedName name="BExXWTXJEA32DLC6QKN10QB955JT" localSheetId="15" hidden="1">#REF!</definedName>
    <definedName name="BExXWTXJEA32DLC6QKN10QB955JT" localSheetId="14" hidden="1">#REF!</definedName>
    <definedName name="BExXWTXJEA32DLC6QKN10QB955JT" localSheetId="13" hidden="1">#REF!</definedName>
    <definedName name="BExXWTXJEA32DLC6QKN10QB955JT" localSheetId="12" hidden="1">#REF!</definedName>
    <definedName name="BExXWTXJEA32DLC6QKN10QB955JT" localSheetId="11" hidden="1">#REF!</definedName>
    <definedName name="BExXWTXJEA32DLC6QKN10QB955JT" localSheetId="10" hidden="1">#REF!</definedName>
    <definedName name="BExXWTXJEA32DLC6QKN10QB955JT" localSheetId="9" hidden="1">#REF!</definedName>
    <definedName name="BExXWTXJEA32DLC6QKN10QB955JT" localSheetId="8" hidden="1">#REF!</definedName>
    <definedName name="BExXWTXJEA32DLC6QKN10QB955JT" localSheetId="7" hidden="1">#REF!</definedName>
    <definedName name="BExXWTXJEA32DLC6QKN10QB955JT" localSheetId="6" hidden="1">#REF!</definedName>
    <definedName name="BExXWTXJEA32DLC6QKN10QB955JT" localSheetId="3" hidden="1">#REF!</definedName>
    <definedName name="BExXWTXJEA32DLC6QKN10QB955JT" localSheetId="1" hidden="1">#REF!</definedName>
    <definedName name="BExXWTXJEA32DLC6QKN10QB955JT" hidden="1">#REF!</definedName>
    <definedName name="BExXWVFIBQT8OY1O41FRFPFGXQHK" localSheetId="16" hidden="1">#REF!</definedName>
    <definedName name="BExXWVFIBQT8OY1O41FRFPFGXQHK" localSheetId="15" hidden="1">#REF!</definedName>
    <definedName name="BExXWVFIBQT8OY1O41FRFPFGXQHK" localSheetId="14" hidden="1">#REF!</definedName>
    <definedName name="BExXWVFIBQT8OY1O41FRFPFGXQHK" localSheetId="13" hidden="1">#REF!</definedName>
    <definedName name="BExXWVFIBQT8OY1O41FRFPFGXQHK" localSheetId="12" hidden="1">#REF!</definedName>
    <definedName name="BExXWVFIBQT8OY1O41FRFPFGXQHK" localSheetId="11" hidden="1">#REF!</definedName>
    <definedName name="BExXWVFIBQT8OY1O41FRFPFGXQHK" localSheetId="10" hidden="1">#REF!</definedName>
    <definedName name="BExXWVFIBQT8OY1O41FRFPFGXQHK" localSheetId="9" hidden="1">#REF!</definedName>
    <definedName name="BExXWVFIBQT8OY1O41FRFPFGXQHK" localSheetId="8" hidden="1">#REF!</definedName>
    <definedName name="BExXWVFIBQT8OY1O41FRFPFGXQHK" localSheetId="7" hidden="1">#REF!</definedName>
    <definedName name="BExXWVFIBQT8OY1O41FRFPFGXQHK" localSheetId="6" hidden="1">#REF!</definedName>
    <definedName name="BExXWVFIBQT8OY1O41FRFPFGXQHK" localSheetId="3" hidden="1">#REF!</definedName>
    <definedName name="BExXWVFIBQT8OY1O41FRFPFGXQHK" localSheetId="1" hidden="1">#REF!</definedName>
    <definedName name="BExXWVFIBQT8OY1O41FRFPFGXQHK" hidden="1">#REF!</definedName>
    <definedName name="BExXWWXHBZHA9J3N8K47F84X0M0L" localSheetId="16" hidden="1">#REF!</definedName>
    <definedName name="BExXWWXHBZHA9J3N8K47F84X0M0L" localSheetId="15" hidden="1">#REF!</definedName>
    <definedName name="BExXWWXHBZHA9J3N8K47F84X0M0L" localSheetId="14" hidden="1">#REF!</definedName>
    <definedName name="BExXWWXHBZHA9J3N8K47F84X0M0L" localSheetId="13" hidden="1">#REF!</definedName>
    <definedName name="BExXWWXHBZHA9J3N8K47F84X0M0L" localSheetId="12" hidden="1">#REF!</definedName>
    <definedName name="BExXWWXHBZHA9J3N8K47F84X0M0L" localSheetId="11" hidden="1">#REF!</definedName>
    <definedName name="BExXWWXHBZHA9J3N8K47F84X0M0L" localSheetId="10" hidden="1">#REF!</definedName>
    <definedName name="BExXWWXHBZHA9J3N8K47F84X0M0L" localSheetId="9" hidden="1">#REF!</definedName>
    <definedName name="BExXWWXHBZHA9J3N8K47F84X0M0L" localSheetId="8" hidden="1">#REF!</definedName>
    <definedName name="BExXWWXHBZHA9J3N8K47F84X0M0L" localSheetId="7" hidden="1">#REF!</definedName>
    <definedName name="BExXWWXHBZHA9J3N8K47F84X0M0L" localSheetId="6" hidden="1">#REF!</definedName>
    <definedName name="BExXWWXHBZHA9J3N8K47F84X0M0L" localSheetId="3" hidden="1">#REF!</definedName>
    <definedName name="BExXWWXHBZHA9J3N8K47F84X0M0L" localSheetId="1" hidden="1">#REF!</definedName>
    <definedName name="BExXWWXHBZHA9J3N8K47F84X0M0L" hidden="1">#REF!</definedName>
    <definedName name="BExXXBM521DL8R4ZX7NZ3DBCUOR5" localSheetId="16" hidden="1">#REF!</definedName>
    <definedName name="BExXXBM521DL8R4ZX7NZ3DBCUOR5" localSheetId="15" hidden="1">#REF!</definedName>
    <definedName name="BExXXBM521DL8R4ZX7NZ3DBCUOR5" localSheetId="14" hidden="1">#REF!</definedName>
    <definedName name="BExXXBM521DL8R4ZX7NZ3DBCUOR5" localSheetId="13" hidden="1">#REF!</definedName>
    <definedName name="BExXXBM521DL8R4ZX7NZ3DBCUOR5" localSheetId="12" hidden="1">#REF!</definedName>
    <definedName name="BExXXBM521DL8R4ZX7NZ3DBCUOR5" localSheetId="11" hidden="1">#REF!</definedName>
    <definedName name="BExXXBM521DL8R4ZX7NZ3DBCUOR5" localSheetId="10" hidden="1">#REF!</definedName>
    <definedName name="BExXXBM521DL8R4ZX7NZ3DBCUOR5" localSheetId="9" hidden="1">#REF!</definedName>
    <definedName name="BExXXBM521DL8R4ZX7NZ3DBCUOR5" localSheetId="8" hidden="1">#REF!</definedName>
    <definedName name="BExXXBM521DL8R4ZX7NZ3DBCUOR5" localSheetId="7" hidden="1">#REF!</definedName>
    <definedName name="BExXXBM521DL8R4ZX7NZ3DBCUOR5" localSheetId="6" hidden="1">#REF!</definedName>
    <definedName name="BExXXBM521DL8R4ZX7NZ3DBCUOR5" localSheetId="3" hidden="1">#REF!</definedName>
    <definedName name="BExXXBM521DL8R4ZX7NZ3DBCUOR5" localSheetId="1" hidden="1">#REF!</definedName>
    <definedName name="BExXXBM521DL8R4ZX7NZ3DBCUOR5" hidden="1">#REF!</definedName>
    <definedName name="BExXXC7OZI33XZ03NRMEP7VRLQK4" localSheetId="16" hidden="1">#REF!</definedName>
    <definedName name="BExXXC7OZI33XZ03NRMEP7VRLQK4" localSheetId="15" hidden="1">#REF!</definedName>
    <definedName name="BExXXC7OZI33XZ03NRMEP7VRLQK4" localSheetId="14" hidden="1">#REF!</definedName>
    <definedName name="BExXXC7OZI33XZ03NRMEP7VRLQK4" localSheetId="13" hidden="1">#REF!</definedName>
    <definedName name="BExXXC7OZI33XZ03NRMEP7VRLQK4" localSheetId="12" hidden="1">#REF!</definedName>
    <definedName name="BExXXC7OZI33XZ03NRMEP7VRLQK4" localSheetId="11" hidden="1">#REF!</definedName>
    <definedName name="BExXXC7OZI33XZ03NRMEP7VRLQK4" localSheetId="10" hidden="1">#REF!</definedName>
    <definedName name="BExXXC7OZI33XZ03NRMEP7VRLQK4" localSheetId="9" hidden="1">#REF!</definedName>
    <definedName name="BExXXC7OZI33XZ03NRMEP7VRLQK4" localSheetId="8" hidden="1">#REF!</definedName>
    <definedName name="BExXXC7OZI33XZ03NRMEP7VRLQK4" localSheetId="7" hidden="1">#REF!</definedName>
    <definedName name="BExXXC7OZI33XZ03NRMEP7VRLQK4" localSheetId="6" hidden="1">#REF!</definedName>
    <definedName name="BExXXC7OZI33XZ03NRMEP7VRLQK4" localSheetId="3" hidden="1">#REF!</definedName>
    <definedName name="BExXXC7OZI33XZ03NRMEP7VRLQK4" localSheetId="1" hidden="1">#REF!</definedName>
    <definedName name="BExXXC7OZI33XZ03NRMEP7VRLQK4" hidden="1">#REF!</definedName>
    <definedName name="BExXXH5N3NKBQ7BCJPJTBF8CYM2Q" localSheetId="16" hidden="1">#REF!</definedName>
    <definedName name="BExXXH5N3NKBQ7BCJPJTBF8CYM2Q" localSheetId="15" hidden="1">#REF!</definedName>
    <definedName name="BExXXH5N3NKBQ7BCJPJTBF8CYM2Q" localSheetId="14" hidden="1">#REF!</definedName>
    <definedName name="BExXXH5N3NKBQ7BCJPJTBF8CYM2Q" localSheetId="13" hidden="1">#REF!</definedName>
    <definedName name="BExXXH5N3NKBQ7BCJPJTBF8CYM2Q" localSheetId="12" hidden="1">#REF!</definedName>
    <definedName name="BExXXH5N3NKBQ7BCJPJTBF8CYM2Q" localSheetId="11" hidden="1">#REF!</definedName>
    <definedName name="BExXXH5N3NKBQ7BCJPJTBF8CYM2Q" localSheetId="10" hidden="1">#REF!</definedName>
    <definedName name="BExXXH5N3NKBQ7BCJPJTBF8CYM2Q" localSheetId="9" hidden="1">#REF!</definedName>
    <definedName name="BExXXH5N3NKBQ7BCJPJTBF8CYM2Q" localSheetId="8" hidden="1">#REF!</definedName>
    <definedName name="BExXXH5N3NKBQ7BCJPJTBF8CYM2Q" localSheetId="7" hidden="1">#REF!</definedName>
    <definedName name="BExXXH5N3NKBQ7BCJPJTBF8CYM2Q" localSheetId="6" hidden="1">#REF!</definedName>
    <definedName name="BExXXH5N3NKBQ7BCJPJTBF8CYM2Q" localSheetId="3" hidden="1">#REF!</definedName>
    <definedName name="BExXXH5N3NKBQ7BCJPJTBF8CYM2Q" localSheetId="1" hidden="1">#REF!</definedName>
    <definedName name="BExXXH5N3NKBQ7BCJPJTBF8CYM2Q" hidden="1">#REF!</definedName>
    <definedName name="BExXXI7HHXLBLUEW7EQ73TALJF48" localSheetId="16" hidden="1">#REF!</definedName>
    <definedName name="BExXXI7HHXLBLUEW7EQ73TALJF48" localSheetId="15" hidden="1">#REF!</definedName>
    <definedName name="BExXXI7HHXLBLUEW7EQ73TALJF48" localSheetId="14" hidden="1">#REF!</definedName>
    <definedName name="BExXXI7HHXLBLUEW7EQ73TALJF48" localSheetId="13" hidden="1">#REF!</definedName>
    <definedName name="BExXXI7HHXLBLUEW7EQ73TALJF48" localSheetId="12" hidden="1">#REF!</definedName>
    <definedName name="BExXXI7HHXLBLUEW7EQ73TALJF48" localSheetId="11" hidden="1">#REF!</definedName>
    <definedName name="BExXXI7HHXLBLUEW7EQ73TALJF48" localSheetId="10" hidden="1">#REF!</definedName>
    <definedName name="BExXXI7HHXLBLUEW7EQ73TALJF48" localSheetId="9" hidden="1">#REF!</definedName>
    <definedName name="BExXXI7HHXLBLUEW7EQ73TALJF48" localSheetId="8" hidden="1">#REF!</definedName>
    <definedName name="BExXXI7HHXLBLUEW7EQ73TALJF48" localSheetId="7" hidden="1">#REF!</definedName>
    <definedName name="BExXXI7HHXLBLUEW7EQ73TALJF48" localSheetId="6" hidden="1">#REF!</definedName>
    <definedName name="BExXXI7HHXLBLUEW7EQ73TALJF48" localSheetId="3" hidden="1">#REF!</definedName>
    <definedName name="BExXXI7HHXLBLUEW7EQ73TALJF48" localSheetId="1" hidden="1">#REF!</definedName>
    <definedName name="BExXXI7HHXLBLUEW7EQ73TALJF48" hidden="1">#REF!</definedName>
    <definedName name="BExXXKWLM4D541BH6O8GOJMHFHMW" localSheetId="16" hidden="1">#REF!</definedName>
    <definedName name="BExXXKWLM4D541BH6O8GOJMHFHMW" localSheetId="15" hidden="1">#REF!</definedName>
    <definedName name="BExXXKWLM4D541BH6O8GOJMHFHMW" localSheetId="14" hidden="1">#REF!</definedName>
    <definedName name="BExXXKWLM4D541BH6O8GOJMHFHMW" localSheetId="13" hidden="1">#REF!</definedName>
    <definedName name="BExXXKWLM4D541BH6O8GOJMHFHMW" localSheetId="12" hidden="1">#REF!</definedName>
    <definedName name="BExXXKWLM4D541BH6O8GOJMHFHMW" localSheetId="11" hidden="1">#REF!</definedName>
    <definedName name="BExXXKWLM4D541BH6O8GOJMHFHMW" localSheetId="10" hidden="1">#REF!</definedName>
    <definedName name="BExXXKWLM4D541BH6O8GOJMHFHMW" localSheetId="9" hidden="1">#REF!</definedName>
    <definedName name="BExXXKWLM4D541BH6O8GOJMHFHMW" localSheetId="8" hidden="1">#REF!</definedName>
    <definedName name="BExXXKWLM4D541BH6O8GOJMHFHMW" localSheetId="7" hidden="1">#REF!</definedName>
    <definedName name="BExXXKWLM4D541BH6O8GOJMHFHMW" localSheetId="6" hidden="1">#REF!</definedName>
    <definedName name="BExXXKWLM4D541BH6O8GOJMHFHMW" localSheetId="3" hidden="1">#REF!</definedName>
    <definedName name="BExXXKWLM4D541BH6O8GOJMHFHMW" localSheetId="1" hidden="1">#REF!</definedName>
    <definedName name="BExXXKWLM4D541BH6O8GOJMHFHMW" hidden="1">#REF!</definedName>
    <definedName name="BExXXNR17I6P4FQZPQF2ZXDFYB6C" localSheetId="16" hidden="1">#REF!</definedName>
    <definedName name="BExXXNR17I6P4FQZPQF2ZXDFYB6C" localSheetId="15" hidden="1">#REF!</definedName>
    <definedName name="BExXXNR17I6P4FQZPQF2ZXDFYB6C" localSheetId="14" hidden="1">#REF!</definedName>
    <definedName name="BExXXNR17I6P4FQZPQF2ZXDFYB6C" localSheetId="13" hidden="1">#REF!</definedName>
    <definedName name="BExXXNR17I6P4FQZPQF2ZXDFYB6C" localSheetId="12" hidden="1">#REF!</definedName>
    <definedName name="BExXXNR17I6P4FQZPQF2ZXDFYB6C" localSheetId="11" hidden="1">#REF!</definedName>
    <definedName name="BExXXNR17I6P4FQZPQF2ZXDFYB6C" localSheetId="10" hidden="1">#REF!</definedName>
    <definedName name="BExXXNR17I6P4FQZPQF2ZXDFYB6C" localSheetId="9" hidden="1">#REF!</definedName>
    <definedName name="BExXXNR17I6P4FQZPQF2ZXDFYB6C" localSheetId="8" hidden="1">#REF!</definedName>
    <definedName name="BExXXNR17I6P4FQZPQF2ZXDFYB6C" localSheetId="7" hidden="1">#REF!</definedName>
    <definedName name="BExXXNR17I6P4FQZPQF2ZXDFYB6C" localSheetId="6" hidden="1">#REF!</definedName>
    <definedName name="BExXXNR17I6P4FQZPQF2ZXDFYB6C" localSheetId="3" hidden="1">#REF!</definedName>
    <definedName name="BExXXNR17I6P4FQZPQF2ZXDFYB6C" localSheetId="1" hidden="1">#REF!</definedName>
    <definedName name="BExXXNR17I6P4FQZPQF2ZXDFYB6C" hidden="1">#REF!</definedName>
    <definedName name="BExXXPPA1Q87XPI97X0OXCPBPDON" localSheetId="16" hidden="1">#REF!</definedName>
    <definedName name="BExXXPPA1Q87XPI97X0OXCPBPDON" localSheetId="15" hidden="1">#REF!</definedName>
    <definedName name="BExXXPPA1Q87XPI97X0OXCPBPDON" localSheetId="14" hidden="1">#REF!</definedName>
    <definedName name="BExXXPPA1Q87XPI97X0OXCPBPDON" localSheetId="13" hidden="1">#REF!</definedName>
    <definedName name="BExXXPPA1Q87XPI97X0OXCPBPDON" localSheetId="12" hidden="1">#REF!</definedName>
    <definedName name="BExXXPPA1Q87XPI97X0OXCPBPDON" localSheetId="11" hidden="1">#REF!</definedName>
    <definedName name="BExXXPPA1Q87XPI97X0OXCPBPDON" localSheetId="10" hidden="1">#REF!</definedName>
    <definedName name="BExXXPPA1Q87XPI97X0OXCPBPDON" localSheetId="9" hidden="1">#REF!</definedName>
    <definedName name="BExXXPPA1Q87XPI97X0OXCPBPDON" localSheetId="8" hidden="1">#REF!</definedName>
    <definedName name="BExXXPPA1Q87XPI97X0OXCPBPDON" localSheetId="7" hidden="1">#REF!</definedName>
    <definedName name="BExXXPPA1Q87XPI97X0OXCPBPDON" localSheetId="6" hidden="1">#REF!</definedName>
    <definedName name="BExXXPPA1Q87XPI97X0OXCPBPDON" localSheetId="3" hidden="1">#REF!</definedName>
    <definedName name="BExXXPPA1Q87XPI97X0OXCPBPDON" localSheetId="1" hidden="1">#REF!</definedName>
    <definedName name="BExXXPPA1Q87XPI97X0OXCPBPDON" hidden="1">#REF!</definedName>
    <definedName name="BExXXVUDA98IZTQ6MANKU4MTTDVR" localSheetId="16" hidden="1">#REF!</definedName>
    <definedName name="BExXXVUDA98IZTQ6MANKU4MTTDVR" localSheetId="15" hidden="1">#REF!</definedName>
    <definedName name="BExXXVUDA98IZTQ6MANKU4MTTDVR" localSheetId="14" hidden="1">#REF!</definedName>
    <definedName name="BExXXVUDA98IZTQ6MANKU4MTTDVR" localSheetId="13" hidden="1">#REF!</definedName>
    <definedName name="BExXXVUDA98IZTQ6MANKU4MTTDVR" localSheetId="12" hidden="1">#REF!</definedName>
    <definedName name="BExXXVUDA98IZTQ6MANKU4MTTDVR" localSheetId="11" hidden="1">#REF!</definedName>
    <definedName name="BExXXVUDA98IZTQ6MANKU4MTTDVR" localSheetId="10" hidden="1">#REF!</definedName>
    <definedName name="BExXXVUDA98IZTQ6MANKU4MTTDVR" localSheetId="9" hidden="1">#REF!</definedName>
    <definedName name="BExXXVUDA98IZTQ6MANKU4MTTDVR" localSheetId="8" hidden="1">#REF!</definedName>
    <definedName name="BExXXVUDA98IZTQ6MANKU4MTTDVR" localSheetId="7" hidden="1">#REF!</definedName>
    <definedName name="BExXXVUDA98IZTQ6MANKU4MTTDVR" localSheetId="6" hidden="1">#REF!</definedName>
    <definedName name="BExXXVUDA98IZTQ6MANKU4MTTDVR" localSheetId="3" hidden="1">#REF!</definedName>
    <definedName name="BExXXVUDA98IZTQ6MANKU4MTTDVR" localSheetId="1" hidden="1">#REF!</definedName>
    <definedName name="BExXXVUDA98IZTQ6MANKU4MTTDVR" hidden="1">#REF!</definedName>
    <definedName name="BExXXZQNZY6IZI45DJXJK0MQZWA7" localSheetId="16" hidden="1">#REF!</definedName>
    <definedName name="BExXXZQNZY6IZI45DJXJK0MQZWA7" localSheetId="15" hidden="1">#REF!</definedName>
    <definedName name="BExXXZQNZY6IZI45DJXJK0MQZWA7" localSheetId="14" hidden="1">#REF!</definedName>
    <definedName name="BExXXZQNZY6IZI45DJXJK0MQZWA7" localSheetId="13" hidden="1">#REF!</definedName>
    <definedName name="BExXXZQNZY6IZI45DJXJK0MQZWA7" localSheetId="12" hidden="1">#REF!</definedName>
    <definedName name="BExXXZQNZY6IZI45DJXJK0MQZWA7" localSheetId="11" hidden="1">#REF!</definedName>
    <definedName name="BExXXZQNZY6IZI45DJXJK0MQZWA7" localSheetId="10" hidden="1">#REF!</definedName>
    <definedName name="BExXXZQNZY6IZI45DJXJK0MQZWA7" localSheetId="9" hidden="1">#REF!</definedName>
    <definedName name="BExXXZQNZY6IZI45DJXJK0MQZWA7" localSheetId="8" hidden="1">#REF!</definedName>
    <definedName name="BExXXZQNZY6IZI45DJXJK0MQZWA7" localSheetId="7" hidden="1">#REF!</definedName>
    <definedName name="BExXXZQNZY6IZI45DJXJK0MQZWA7" localSheetId="6" hidden="1">#REF!</definedName>
    <definedName name="BExXXZQNZY6IZI45DJXJK0MQZWA7" localSheetId="3" hidden="1">#REF!</definedName>
    <definedName name="BExXXZQNZY6IZI45DJXJK0MQZWA7" localSheetId="1" hidden="1">#REF!</definedName>
    <definedName name="BExXXZQNZY6IZI45DJXJK0MQZWA7" hidden="1">#REF!</definedName>
    <definedName name="BExXY5QFG6QP94SFT3935OBM8Y4K" localSheetId="16" hidden="1">#REF!</definedName>
    <definedName name="BExXY5QFG6QP94SFT3935OBM8Y4K" localSheetId="15" hidden="1">#REF!</definedName>
    <definedName name="BExXY5QFG6QP94SFT3935OBM8Y4K" localSheetId="14" hidden="1">#REF!</definedName>
    <definedName name="BExXY5QFG6QP94SFT3935OBM8Y4K" localSheetId="13" hidden="1">#REF!</definedName>
    <definedName name="BExXY5QFG6QP94SFT3935OBM8Y4K" localSheetId="12" hidden="1">#REF!</definedName>
    <definedName name="BExXY5QFG6QP94SFT3935OBM8Y4K" localSheetId="11" hidden="1">#REF!</definedName>
    <definedName name="BExXY5QFG6QP94SFT3935OBM8Y4K" localSheetId="10" hidden="1">#REF!</definedName>
    <definedName name="BExXY5QFG6QP94SFT3935OBM8Y4K" localSheetId="9" hidden="1">#REF!</definedName>
    <definedName name="BExXY5QFG6QP94SFT3935OBM8Y4K" localSheetId="8" hidden="1">#REF!</definedName>
    <definedName name="BExXY5QFG6QP94SFT3935OBM8Y4K" localSheetId="7" hidden="1">#REF!</definedName>
    <definedName name="BExXY5QFG6QP94SFT3935OBM8Y4K" localSheetId="6" hidden="1">#REF!</definedName>
    <definedName name="BExXY5QFG6QP94SFT3935OBM8Y4K" localSheetId="3" hidden="1">#REF!</definedName>
    <definedName name="BExXY5QFG6QP94SFT3935OBM8Y4K" localSheetId="1" hidden="1">#REF!</definedName>
    <definedName name="BExXY5QFG6QP94SFT3935OBM8Y4K" hidden="1">#REF!</definedName>
    <definedName name="BExXY7TYEBFXRYUYIFHTN65RJ8EW" localSheetId="16" hidden="1">#REF!</definedName>
    <definedName name="BExXY7TYEBFXRYUYIFHTN65RJ8EW" localSheetId="15" hidden="1">#REF!</definedName>
    <definedName name="BExXY7TYEBFXRYUYIFHTN65RJ8EW" localSheetId="14" hidden="1">#REF!</definedName>
    <definedName name="BExXY7TYEBFXRYUYIFHTN65RJ8EW" localSheetId="13" hidden="1">#REF!</definedName>
    <definedName name="BExXY7TYEBFXRYUYIFHTN65RJ8EW" localSheetId="12" hidden="1">#REF!</definedName>
    <definedName name="BExXY7TYEBFXRYUYIFHTN65RJ8EW" localSheetId="11" hidden="1">#REF!</definedName>
    <definedName name="BExXY7TYEBFXRYUYIFHTN65RJ8EW" localSheetId="10" hidden="1">#REF!</definedName>
    <definedName name="BExXY7TYEBFXRYUYIFHTN65RJ8EW" localSheetId="9" hidden="1">#REF!</definedName>
    <definedName name="BExXY7TYEBFXRYUYIFHTN65RJ8EW" localSheetId="8" hidden="1">#REF!</definedName>
    <definedName name="BExXY7TYEBFXRYUYIFHTN65RJ8EW" localSheetId="7" hidden="1">#REF!</definedName>
    <definedName name="BExXY7TYEBFXRYUYIFHTN65RJ8EW" localSheetId="6" hidden="1">#REF!</definedName>
    <definedName name="BExXY7TYEBFXRYUYIFHTN65RJ8EW" localSheetId="3" hidden="1">#REF!</definedName>
    <definedName name="BExXY7TYEBFXRYUYIFHTN65RJ8EW" localSheetId="1" hidden="1">#REF!</definedName>
    <definedName name="BExXY7TYEBFXRYUYIFHTN65RJ8EW" hidden="1">#REF!</definedName>
    <definedName name="BExXYLBHANUXC5FCTDDTGOVD3GQS" localSheetId="16" hidden="1">#REF!</definedName>
    <definedName name="BExXYLBHANUXC5FCTDDTGOVD3GQS" localSheetId="15" hidden="1">#REF!</definedName>
    <definedName name="BExXYLBHANUXC5FCTDDTGOVD3GQS" localSheetId="14" hidden="1">#REF!</definedName>
    <definedName name="BExXYLBHANUXC5FCTDDTGOVD3GQS" localSheetId="13" hidden="1">#REF!</definedName>
    <definedName name="BExXYLBHANUXC5FCTDDTGOVD3GQS" localSheetId="12" hidden="1">#REF!</definedName>
    <definedName name="BExXYLBHANUXC5FCTDDTGOVD3GQS" localSheetId="11" hidden="1">#REF!</definedName>
    <definedName name="BExXYLBHANUXC5FCTDDTGOVD3GQS" localSheetId="10" hidden="1">#REF!</definedName>
    <definedName name="BExXYLBHANUXC5FCTDDTGOVD3GQS" localSheetId="9" hidden="1">#REF!</definedName>
    <definedName name="BExXYLBHANUXC5FCTDDTGOVD3GQS" localSheetId="8" hidden="1">#REF!</definedName>
    <definedName name="BExXYLBHANUXC5FCTDDTGOVD3GQS" localSheetId="7" hidden="1">#REF!</definedName>
    <definedName name="BExXYLBHANUXC5FCTDDTGOVD3GQS" localSheetId="6" hidden="1">#REF!</definedName>
    <definedName name="BExXYLBHANUXC5FCTDDTGOVD3GQS" localSheetId="3" hidden="1">#REF!</definedName>
    <definedName name="BExXYLBHANUXC5FCTDDTGOVD3GQS" localSheetId="1" hidden="1">#REF!</definedName>
    <definedName name="BExXYLBHANUXC5FCTDDTGOVD3GQS" hidden="1">#REF!</definedName>
    <definedName name="BExXYMNYAYH3WA2ZCFAYKZID9ZCI" localSheetId="16" hidden="1">#REF!</definedName>
    <definedName name="BExXYMNYAYH3WA2ZCFAYKZID9ZCI" localSheetId="15" hidden="1">#REF!</definedName>
    <definedName name="BExXYMNYAYH3WA2ZCFAYKZID9ZCI" localSheetId="14" hidden="1">#REF!</definedName>
    <definedName name="BExXYMNYAYH3WA2ZCFAYKZID9ZCI" localSheetId="13" hidden="1">#REF!</definedName>
    <definedName name="BExXYMNYAYH3WA2ZCFAYKZID9ZCI" localSheetId="12" hidden="1">#REF!</definedName>
    <definedName name="BExXYMNYAYH3WA2ZCFAYKZID9ZCI" localSheetId="11" hidden="1">#REF!</definedName>
    <definedName name="BExXYMNYAYH3WA2ZCFAYKZID9ZCI" localSheetId="10" hidden="1">#REF!</definedName>
    <definedName name="BExXYMNYAYH3WA2ZCFAYKZID9ZCI" localSheetId="9" hidden="1">#REF!</definedName>
    <definedName name="BExXYMNYAYH3WA2ZCFAYKZID9ZCI" localSheetId="8" hidden="1">#REF!</definedName>
    <definedName name="BExXYMNYAYH3WA2ZCFAYKZID9ZCI" localSheetId="7" hidden="1">#REF!</definedName>
    <definedName name="BExXYMNYAYH3WA2ZCFAYKZID9ZCI" localSheetId="6" hidden="1">#REF!</definedName>
    <definedName name="BExXYMNYAYH3WA2ZCFAYKZID9ZCI" localSheetId="3" hidden="1">#REF!</definedName>
    <definedName name="BExXYMNYAYH3WA2ZCFAYKZID9ZCI" localSheetId="1" hidden="1">#REF!</definedName>
    <definedName name="BExXYMNYAYH3WA2ZCFAYKZID9ZCI" hidden="1">#REF!</definedName>
    <definedName name="BExXYYT12SVN2VDMLVNV4P3ISD8T" localSheetId="16" hidden="1">#REF!</definedName>
    <definedName name="BExXYYT12SVN2VDMLVNV4P3ISD8T" localSheetId="15" hidden="1">#REF!</definedName>
    <definedName name="BExXYYT12SVN2VDMLVNV4P3ISD8T" localSheetId="14" hidden="1">#REF!</definedName>
    <definedName name="BExXYYT12SVN2VDMLVNV4P3ISD8T" localSheetId="13" hidden="1">#REF!</definedName>
    <definedName name="BExXYYT12SVN2VDMLVNV4P3ISD8T" localSheetId="12" hidden="1">#REF!</definedName>
    <definedName name="BExXYYT12SVN2VDMLVNV4P3ISD8T" localSheetId="11" hidden="1">#REF!</definedName>
    <definedName name="BExXYYT12SVN2VDMLVNV4P3ISD8T" localSheetId="10" hidden="1">#REF!</definedName>
    <definedName name="BExXYYT12SVN2VDMLVNV4P3ISD8T" localSheetId="9" hidden="1">#REF!</definedName>
    <definedName name="BExXYYT12SVN2VDMLVNV4P3ISD8T" localSheetId="8" hidden="1">#REF!</definedName>
    <definedName name="BExXYYT12SVN2VDMLVNV4P3ISD8T" localSheetId="7" hidden="1">#REF!</definedName>
    <definedName name="BExXYYT12SVN2VDMLVNV4P3ISD8T" localSheetId="6" hidden="1">#REF!</definedName>
    <definedName name="BExXYYT12SVN2VDMLVNV4P3ISD8T" localSheetId="3" hidden="1">#REF!</definedName>
    <definedName name="BExXYYT12SVN2VDMLVNV4P3ISD8T" localSheetId="1" hidden="1">#REF!</definedName>
    <definedName name="BExXYYT12SVN2VDMLVNV4P3ISD8T" hidden="1">#REF!</definedName>
    <definedName name="BExXYZ3SPSRCWM4YHTPZDCOLZPHR" localSheetId="16" hidden="1">#REF!</definedName>
    <definedName name="BExXYZ3SPSRCWM4YHTPZDCOLZPHR" localSheetId="15" hidden="1">#REF!</definedName>
    <definedName name="BExXYZ3SPSRCWM4YHTPZDCOLZPHR" localSheetId="14" hidden="1">#REF!</definedName>
    <definedName name="BExXYZ3SPSRCWM4YHTPZDCOLZPHR" localSheetId="13" hidden="1">#REF!</definedName>
    <definedName name="BExXYZ3SPSRCWM4YHTPZDCOLZPHR" localSheetId="12" hidden="1">#REF!</definedName>
    <definedName name="BExXYZ3SPSRCWM4YHTPZDCOLZPHR" localSheetId="11" hidden="1">#REF!</definedName>
    <definedName name="BExXYZ3SPSRCWM4YHTPZDCOLZPHR" localSheetId="10" hidden="1">#REF!</definedName>
    <definedName name="BExXYZ3SPSRCWM4YHTPZDCOLZPHR" localSheetId="9" hidden="1">#REF!</definedName>
    <definedName name="BExXYZ3SPSRCWM4YHTPZDCOLZPHR" localSheetId="8" hidden="1">#REF!</definedName>
    <definedName name="BExXYZ3SPSRCWM4YHTPZDCOLZPHR" localSheetId="7" hidden="1">#REF!</definedName>
    <definedName name="BExXYZ3SPSRCWM4YHTPZDCOLZPHR" localSheetId="6" hidden="1">#REF!</definedName>
    <definedName name="BExXYZ3SPSRCWM4YHTPZDCOLZPHR" localSheetId="3" hidden="1">#REF!</definedName>
    <definedName name="BExXYZ3SPSRCWM4YHTPZDCOLZPHR" localSheetId="1" hidden="1">#REF!</definedName>
    <definedName name="BExXYZ3SPSRCWM4YHTPZDCOLZPHR" hidden="1">#REF!</definedName>
    <definedName name="BExXZFVV4YB42AZ3H1I40YG3JAPU" localSheetId="16" hidden="1">#REF!</definedName>
    <definedName name="BExXZFVV4YB42AZ3H1I40YG3JAPU" localSheetId="15" hidden="1">#REF!</definedName>
    <definedName name="BExXZFVV4YB42AZ3H1I40YG3JAPU" localSheetId="14" hidden="1">#REF!</definedName>
    <definedName name="BExXZFVV4YB42AZ3H1I40YG3JAPU" localSheetId="13" hidden="1">#REF!</definedName>
    <definedName name="BExXZFVV4YB42AZ3H1I40YG3JAPU" localSheetId="12" hidden="1">#REF!</definedName>
    <definedName name="BExXZFVV4YB42AZ3H1I40YG3JAPU" localSheetId="11" hidden="1">#REF!</definedName>
    <definedName name="BExXZFVV4YB42AZ3H1I40YG3JAPU" localSheetId="10" hidden="1">#REF!</definedName>
    <definedName name="BExXZFVV4YB42AZ3H1I40YG3JAPU" localSheetId="9" hidden="1">#REF!</definedName>
    <definedName name="BExXZFVV4YB42AZ3H1I40YG3JAPU" localSheetId="8" hidden="1">#REF!</definedName>
    <definedName name="BExXZFVV4YB42AZ3H1I40YG3JAPU" localSheetId="7" hidden="1">#REF!</definedName>
    <definedName name="BExXZFVV4YB42AZ3H1I40YG3JAPU" localSheetId="6" hidden="1">#REF!</definedName>
    <definedName name="BExXZFVV4YB42AZ3H1I40YG3JAPU" localSheetId="3" hidden="1">#REF!</definedName>
    <definedName name="BExXZFVV4YB42AZ3H1I40YG3JAPU" localSheetId="1" hidden="1">#REF!</definedName>
    <definedName name="BExXZFVV4YB42AZ3H1I40YG3JAPU" hidden="1">#REF!</definedName>
    <definedName name="BExXZG1CQE1M9TDJ99253H6JVGIH" localSheetId="16" hidden="1">#REF!</definedName>
    <definedName name="BExXZG1CQE1M9TDJ99253H6JVGIH" localSheetId="15" hidden="1">#REF!</definedName>
    <definedName name="BExXZG1CQE1M9TDJ99253H6JVGIH" localSheetId="14" hidden="1">#REF!</definedName>
    <definedName name="BExXZG1CQE1M9TDJ99253H6JVGIH" localSheetId="13" hidden="1">#REF!</definedName>
    <definedName name="BExXZG1CQE1M9TDJ99253H6JVGIH" localSheetId="12" hidden="1">#REF!</definedName>
    <definedName name="BExXZG1CQE1M9TDJ99253H6JVGIH" localSheetId="11" hidden="1">#REF!</definedName>
    <definedName name="BExXZG1CQE1M9TDJ99253H6JVGIH" localSheetId="10" hidden="1">#REF!</definedName>
    <definedName name="BExXZG1CQE1M9TDJ99253H6JVGIH" localSheetId="9" hidden="1">#REF!</definedName>
    <definedName name="BExXZG1CQE1M9TDJ99253H6JVGIH" localSheetId="8" hidden="1">#REF!</definedName>
    <definedName name="BExXZG1CQE1M9TDJ99253H6JVGIH" localSheetId="7" hidden="1">#REF!</definedName>
    <definedName name="BExXZG1CQE1M9TDJ99253H6JVGIH" localSheetId="6" hidden="1">#REF!</definedName>
    <definedName name="BExXZG1CQE1M9TDJ99253H6JVGIH" localSheetId="3" hidden="1">#REF!</definedName>
    <definedName name="BExXZG1CQE1M9TDJ99253H6JVGIH" localSheetId="1" hidden="1">#REF!</definedName>
    <definedName name="BExXZG1CQE1M9TDJ99253H6JVGIH" hidden="1">#REF!</definedName>
    <definedName name="BExXZHJ9T2JELF12CHHGD54J1B0C" localSheetId="16" hidden="1">#REF!</definedName>
    <definedName name="BExXZHJ9T2JELF12CHHGD54J1B0C" localSheetId="15" hidden="1">#REF!</definedName>
    <definedName name="BExXZHJ9T2JELF12CHHGD54J1B0C" localSheetId="14" hidden="1">#REF!</definedName>
    <definedName name="BExXZHJ9T2JELF12CHHGD54J1B0C" localSheetId="13" hidden="1">#REF!</definedName>
    <definedName name="BExXZHJ9T2JELF12CHHGD54J1B0C" localSheetId="12" hidden="1">#REF!</definedName>
    <definedName name="BExXZHJ9T2JELF12CHHGD54J1B0C" localSheetId="11" hidden="1">#REF!</definedName>
    <definedName name="BExXZHJ9T2JELF12CHHGD54J1B0C" localSheetId="10" hidden="1">#REF!</definedName>
    <definedName name="BExXZHJ9T2JELF12CHHGD54J1B0C" localSheetId="9" hidden="1">#REF!</definedName>
    <definedName name="BExXZHJ9T2JELF12CHHGD54J1B0C" localSheetId="8" hidden="1">#REF!</definedName>
    <definedName name="BExXZHJ9T2JELF12CHHGD54J1B0C" localSheetId="7" hidden="1">#REF!</definedName>
    <definedName name="BExXZHJ9T2JELF12CHHGD54J1B0C" localSheetId="6" hidden="1">#REF!</definedName>
    <definedName name="BExXZHJ9T2JELF12CHHGD54J1B0C" localSheetId="3" hidden="1">#REF!</definedName>
    <definedName name="BExXZHJ9T2JELF12CHHGD54J1B0C" localSheetId="1" hidden="1">#REF!</definedName>
    <definedName name="BExXZHJ9T2JELF12CHHGD54J1B0C" hidden="1">#REF!</definedName>
    <definedName name="BExXZNJ2X1TK2LRK5ZY3MX49H5T7" localSheetId="16" hidden="1">#REF!</definedName>
    <definedName name="BExXZNJ2X1TK2LRK5ZY3MX49H5T7" localSheetId="15" hidden="1">#REF!</definedName>
    <definedName name="BExXZNJ2X1TK2LRK5ZY3MX49H5T7" localSheetId="14" hidden="1">#REF!</definedName>
    <definedName name="BExXZNJ2X1TK2LRK5ZY3MX49H5T7" localSheetId="13" hidden="1">#REF!</definedName>
    <definedName name="BExXZNJ2X1TK2LRK5ZY3MX49H5T7" localSheetId="12" hidden="1">#REF!</definedName>
    <definedName name="BExXZNJ2X1TK2LRK5ZY3MX49H5T7" localSheetId="11" hidden="1">#REF!</definedName>
    <definedName name="BExXZNJ2X1TK2LRK5ZY3MX49H5T7" localSheetId="10" hidden="1">#REF!</definedName>
    <definedName name="BExXZNJ2X1TK2LRK5ZY3MX49H5T7" localSheetId="9" hidden="1">#REF!</definedName>
    <definedName name="BExXZNJ2X1TK2LRK5ZY3MX49H5T7" localSheetId="8" hidden="1">#REF!</definedName>
    <definedName name="BExXZNJ2X1TK2LRK5ZY3MX49H5T7" localSheetId="7" hidden="1">#REF!</definedName>
    <definedName name="BExXZNJ2X1TK2LRK5ZY3MX49H5T7" localSheetId="6" hidden="1">#REF!</definedName>
    <definedName name="BExXZNJ2X1TK2LRK5ZY3MX49H5T7" localSheetId="3" hidden="1">#REF!</definedName>
    <definedName name="BExXZNJ2X1TK2LRK5ZY3MX49H5T7" localSheetId="1" hidden="1">#REF!</definedName>
    <definedName name="BExXZNJ2X1TK2LRK5ZY3MX49H5T7" hidden="1">#REF!</definedName>
    <definedName name="BExXZOVPCEP495TQSON6PSRQ8XCY" localSheetId="16" hidden="1">#REF!</definedName>
    <definedName name="BExXZOVPCEP495TQSON6PSRQ8XCY" localSheetId="15" hidden="1">#REF!</definedName>
    <definedName name="BExXZOVPCEP495TQSON6PSRQ8XCY" localSheetId="14" hidden="1">#REF!</definedName>
    <definedName name="BExXZOVPCEP495TQSON6PSRQ8XCY" localSheetId="13" hidden="1">#REF!</definedName>
    <definedName name="BExXZOVPCEP495TQSON6PSRQ8XCY" localSheetId="12" hidden="1">#REF!</definedName>
    <definedName name="BExXZOVPCEP495TQSON6PSRQ8XCY" localSheetId="11" hidden="1">#REF!</definedName>
    <definedName name="BExXZOVPCEP495TQSON6PSRQ8XCY" localSheetId="10" hidden="1">#REF!</definedName>
    <definedName name="BExXZOVPCEP495TQSON6PSRQ8XCY" localSheetId="9" hidden="1">#REF!</definedName>
    <definedName name="BExXZOVPCEP495TQSON6PSRQ8XCY" localSheetId="8" hidden="1">#REF!</definedName>
    <definedName name="BExXZOVPCEP495TQSON6PSRQ8XCY" localSheetId="7" hidden="1">#REF!</definedName>
    <definedName name="BExXZOVPCEP495TQSON6PSRQ8XCY" localSheetId="6" hidden="1">#REF!</definedName>
    <definedName name="BExXZOVPCEP495TQSON6PSRQ8XCY" localSheetId="3" hidden="1">#REF!</definedName>
    <definedName name="BExXZOVPCEP495TQSON6PSRQ8XCY" localSheetId="1" hidden="1">#REF!</definedName>
    <definedName name="BExXZOVPCEP495TQSON6PSRQ8XCY" hidden="1">#REF!</definedName>
    <definedName name="BExXZXKH7NBARQQAZM69Z57IH1MM" localSheetId="16" hidden="1">#REF!</definedName>
    <definedName name="BExXZXKH7NBARQQAZM69Z57IH1MM" localSheetId="15" hidden="1">#REF!</definedName>
    <definedName name="BExXZXKH7NBARQQAZM69Z57IH1MM" localSheetId="14" hidden="1">#REF!</definedName>
    <definedName name="BExXZXKH7NBARQQAZM69Z57IH1MM" localSheetId="13" hidden="1">#REF!</definedName>
    <definedName name="BExXZXKH7NBARQQAZM69Z57IH1MM" localSheetId="12" hidden="1">#REF!</definedName>
    <definedName name="BExXZXKH7NBARQQAZM69Z57IH1MM" localSheetId="11" hidden="1">#REF!</definedName>
    <definedName name="BExXZXKH7NBARQQAZM69Z57IH1MM" localSheetId="10" hidden="1">#REF!</definedName>
    <definedName name="BExXZXKH7NBARQQAZM69Z57IH1MM" localSheetId="9" hidden="1">#REF!</definedName>
    <definedName name="BExXZXKH7NBARQQAZM69Z57IH1MM" localSheetId="8" hidden="1">#REF!</definedName>
    <definedName name="BExXZXKH7NBARQQAZM69Z57IH1MM" localSheetId="7" hidden="1">#REF!</definedName>
    <definedName name="BExXZXKH7NBARQQAZM69Z57IH1MM" localSheetId="6" hidden="1">#REF!</definedName>
    <definedName name="BExXZXKH7NBARQQAZM69Z57IH1MM" localSheetId="3" hidden="1">#REF!</definedName>
    <definedName name="BExXZXKH7NBARQQAZM69Z57IH1MM" localSheetId="1" hidden="1">#REF!</definedName>
    <definedName name="BExXZXKH7NBARQQAZM69Z57IH1MM" hidden="1">#REF!</definedName>
    <definedName name="BExY07WSDH5QEVM7BJXJK2ZRAI1O" localSheetId="16" hidden="1">#REF!</definedName>
    <definedName name="BExY07WSDH5QEVM7BJXJK2ZRAI1O" localSheetId="15" hidden="1">#REF!</definedName>
    <definedName name="BExY07WSDH5QEVM7BJXJK2ZRAI1O" localSheetId="14" hidden="1">#REF!</definedName>
    <definedName name="BExY07WSDH5QEVM7BJXJK2ZRAI1O" localSheetId="13" hidden="1">#REF!</definedName>
    <definedName name="BExY07WSDH5QEVM7BJXJK2ZRAI1O" localSheetId="12" hidden="1">#REF!</definedName>
    <definedName name="BExY07WSDH5QEVM7BJXJK2ZRAI1O" localSheetId="11" hidden="1">#REF!</definedName>
    <definedName name="BExY07WSDH5QEVM7BJXJK2ZRAI1O" localSheetId="10" hidden="1">#REF!</definedName>
    <definedName name="BExY07WSDH5QEVM7BJXJK2ZRAI1O" localSheetId="9" hidden="1">#REF!</definedName>
    <definedName name="BExY07WSDH5QEVM7BJXJK2ZRAI1O" localSheetId="8" hidden="1">#REF!</definedName>
    <definedName name="BExY07WSDH5QEVM7BJXJK2ZRAI1O" localSheetId="7" hidden="1">#REF!</definedName>
    <definedName name="BExY07WSDH5QEVM7BJXJK2ZRAI1O" localSheetId="6" hidden="1">#REF!</definedName>
    <definedName name="BExY07WSDH5QEVM7BJXJK2ZRAI1O" localSheetId="3" hidden="1">#REF!</definedName>
    <definedName name="BExY07WSDH5QEVM7BJXJK2ZRAI1O" localSheetId="1" hidden="1">#REF!</definedName>
    <definedName name="BExY07WSDH5QEVM7BJXJK2ZRAI1O" hidden="1">#REF!</definedName>
    <definedName name="BExY09PJJWYWGWWLX3YT8EVK0YV4" localSheetId="16" hidden="1">#REF!</definedName>
    <definedName name="BExY09PJJWYWGWWLX3YT8EVK0YV4" localSheetId="15" hidden="1">#REF!</definedName>
    <definedName name="BExY09PJJWYWGWWLX3YT8EVK0YV4" localSheetId="14" hidden="1">#REF!</definedName>
    <definedName name="BExY09PJJWYWGWWLX3YT8EVK0YV4" localSheetId="13" hidden="1">#REF!</definedName>
    <definedName name="BExY09PJJWYWGWWLX3YT8EVK0YV4" localSheetId="12" hidden="1">#REF!</definedName>
    <definedName name="BExY09PJJWYWGWWLX3YT8EVK0YV4" localSheetId="11" hidden="1">#REF!</definedName>
    <definedName name="BExY09PJJWYWGWWLX3YT8EVK0YV4" localSheetId="10" hidden="1">#REF!</definedName>
    <definedName name="BExY09PJJWYWGWWLX3YT8EVK0YV4" localSheetId="9" hidden="1">#REF!</definedName>
    <definedName name="BExY09PJJWYWGWWLX3YT8EVK0YV4" localSheetId="8" hidden="1">#REF!</definedName>
    <definedName name="BExY09PJJWYWGWWLX3YT8EVK0YV4" localSheetId="7" hidden="1">#REF!</definedName>
    <definedName name="BExY09PJJWYWGWWLX3YT8EVK0YV4" localSheetId="6" hidden="1">#REF!</definedName>
    <definedName name="BExY09PJJWYWGWWLX3YT8EVK0YV4" localSheetId="3" hidden="1">#REF!</definedName>
    <definedName name="BExY09PJJWYWGWWLX3YT8EVK0YV4" localSheetId="1" hidden="1">#REF!</definedName>
    <definedName name="BExY09PJJWYWGWWLX3YT8EVK0YV4" hidden="1">#REF!</definedName>
    <definedName name="BExY0C3UBVC4M59JIRXVQ8OWAJC1" localSheetId="16" hidden="1">#REF!</definedName>
    <definedName name="BExY0C3UBVC4M59JIRXVQ8OWAJC1" localSheetId="15" hidden="1">#REF!</definedName>
    <definedName name="BExY0C3UBVC4M59JIRXVQ8OWAJC1" localSheetId="14" hidden="1">#REF!</definedName>
    <definedName name="BExY0C3UBVC4M59JIRXVQ8OWAJC1" localSheetId="13" hidden="1">#REF!</definedName>
    <definedName name="BExY0C3UBVC4M59JIRXVQ8OWAJC1" localSheetId="12" hidden="1">#REF!</definedName>
    <definedName name="BExY0C3UBVC4M59JIRXVQ8OWAJC1" localSheetId="11" hidden="1">#REF!</definedName>
    <definedName name="BExY0C3UBVC4M59JIRXVQ8OWAJC1" localSheetId="10" hidden="1">#REF!</definedName>
    <definedName name="BExY0C3UBVC4M59JIRXVQ8OWAJC1" localSheetId="9" hidden="1">#REF!</definedName>
    <definedName name="BExY0C3UBVC4M59JIRXVQ8OWAJC1" localSheetId="8" hidden="1">#REF!</definedName>
    <definedName name="BExY0C3UBVC4M59JIRXVQ8OWAJC1" localSheetId="7" hidden="1">#REF!</definedName>
    <definedName name="BExY0C3UBVC4M59JIRXVQ8OWAJC1" localSheetId="6" hidden="1">#REF!</definedName>
    <definedName name="BExY0C3UBVC4M59JIRXVQ8OWAJC1" localSheetId="3" hidden="1">#REF!</definedName>
    <definedName name="BExY0C3UBVC4M59JIRXVQ8OWAJC1" localSheetId="1" hidden="1">#REF!</definedName>
    <definedName name="BExY0C3UBVC4M59JIRXVQ8OWAJC1" hidden="1">#REF!</definedName>
    <definedName name="BExY0ENH6ZXHW155XIGS0F46T43M" localSheetId="16" hidden="1">#REF!</definedName>
    <definedName name="BExY0ENH6ZXHW155XIGS0F46T43M" localSheetId="15" hidden="1">#REF!</definedName>
    <definedName name="BExY0ENH6ZXHW155XIGS0F46T43M" localSheetId="14" hidden="1">#REF!</definedName>
    <definedName name="BExY0ENH6ZXHW155XIGS0F46T43M" localSheetId="13" hidden="1">#REF!</definedName>
    <definedName name="BExY0ENH6ZXHW155XIGS0F46T43M" localSheetId="12" hidden="1">#REF!</definedName>
    <definedName name="BExY0ENH6ZXHW155XIGS0F46T43M" localSheetId="11" hidden="1">#REF!</definedName>
    <definedName name="BExY0ENH6ZXHW155XIGS0F46T43M" localSheetId="10" hidden="1">#REF!</definedName>
    <definedName name="BExY0ENH6ZXHW155XIGS0F46T43M" localSheetId="9" hidden="1">#REF!</definedName>
    <definedName name="BExY0ENH6ZXHW155XIGS0F46T43M" localSheetId="8" hidden="1">#REF!</definedName>
    <definedName name="BExY0ENH6ZXHW155XIGS0F46T43M" localSheetId="7" hidden="1">#REF!</definedName>
    <definedName name="BExY0ENH6ZXHW155XIGS0F46T43M" localSheetId="6" hidden="1">#REF!</definedName>
    <definedName name="BExY0ENH6ZXHW155XIGS0F46T43M" localSheetId="3" hidden="1">#REF!</definedName>
    <definedName name="BExY0ENH6ZXHW155XIGS0F46T43M" localSheetId="1" hidden="1">#REF!</definedName>
    <definedName name="BExY0ENH6ZXHW155XIGS0F46T43M" hidden="1">#REF!</definedName>
    <definedName name="BExY0IEEUB9SRGD9I14IDCPO5GV4" localSheetId="16" hidden="1">#REF!</definedName>
    <definedName name="BExY0IEEUB9SRGD9I14IDCPO5GV4" localSheetId="15" hidden="1">#REF!</definedName>
    <definedName name="BExY0IEEUB9SRGD9I14IDCPO5GV4" localSheetId="14" hidden="1">#REF!</definedName>
    <definedName name="BExY0IEEUB9SRGD9I14IDCPO5GV4" localSheetId="13" hidden="1">#REF!</definedName>
    <definedName name="BExY0IEEUB9SRGD9I14IDCPO5GV4" localSheetId="12" hidden="1">#REF!</definedName>
    <definedName name="BExY0IEEUB9SRGD9I14IDCPO5GV4" localSheetId="11" hidden="1">#REF!</definedName>
    <definedName name="BExY0IEEUB9SRGD9I14IDCPO5GV4" localSheetId="10" hidden="1">#REF!</definedName>
    <definedName name="BExY0IEEUB9SRGD9I14IDCPO5GV4" localSheetId="9" hidden="1">#REF!</definedName>
    <definedName name="BExY0IEEUB9SRGD9I14IDCPO5GV4" localSheetId="8" hidden="1">#REF!</definedName>
    <definedName name="BExY0IEEUB9SRGD9I14IDCPO5GV4" localSheetId="7" hidden="1">#REF!</definedName>
    <definedName name="BExY0IEEUB9SRGD9I14IDCPO5GV4" localSheetId="6" hidden="1">#REF!</definedName>
    <definedName name="BExY0IEEUB9SRGD9I14IDCPO5GV4" localSheetId="3" hidden="1">#REF!</definedName>
    <definedName name="BExY0IEEUB9SRGD9I14IDCPO5GV4" localSheetId="1" hidden="1">#REF!</definedName>
    <definedName name="BExY0IEEUB9SRGD9I14IDCPO5GV4" hidden="1">#REF!</definedName>
    <definedName name="BExY0LEAAM7MUGBRLXD6KXBOHZ6S" localSheetId="16" hidden="1">#REF!</definedName>
    <definedName name="BExY0LEAAM7MUGBRLXD6KXBOHZ6S" localSheetId="15" hidden="1">#REF!</definedName>
    <definedName name="BExY0LEAAM7MUGBRLXD6KXBOHZ6S" localSheetId="14" hidden="1">#REF!</definedName>
    <definedName name="BExY0LEAAM7MUGBRLXD6KXBOHZ6S" localSheetId="13" hidden="1">#REF!</definedName>
    <definedName name="BExY0LEAAM7MUGBRLXD6KXBOHZ6S" localSheetId="12" hidden="1">#REF!</definedName>
    <definedName name="BExY0LEAAM7MUGBRLXD6KXBOHZ6S" localSheetId="11" hidden="1">#REF!</definedName>
    <definedName name="BExY0LEAAM7MUGBRLXD6KXBOHZ6S" localSheetId="10" hidden="1">#REF!</definedName>
    <definedName name="BExY0LEAAM7MUGBRLXD6KXBOHZ6S" localSheetId="9" hidden="1">#REF!</definedName>
    <definedName name="BExY0LEAAM7MUGBRLXD6KXBOHZ6S" localSheetId="8" hidden="1">#REF!</definedName>
    <definedName name="BExY0LEAAM7MUGBRLXD6KXBOHZ6S" localSheetId="7" hidden="1">#REF!</definedName>
    <definedName name="BExY0LEAAM7MUGBRLXD6KXBOHZ6S" localSheetId="6" hidden="1">#REF!</definedName>
    <definedName name="BExY0LEAAM7MUGBRLXD6KXBOHZ6S" localSheetId="3" hidden="1">#REF!</definedName>
    <definedName name="BExY0LEAAM7MUGBRLXD6KXBOHZ6S" localSheetId="1" hidden="1">#REF!</definedName>
    <definedName name="BExY0LEAAM7MUGBRLXD6KXBOHZ6S" hidden="1">#REF!</definedName>
    <definedName name="BExY0OE8GFHMLLTEAFIOQTOPEVPB" localSheetId="16" hidden="1">#REF!</definedName>
    <definedName name="BExY0OE8GFHMLLTEAFIOQTOPEVPB" localSheetId="15" hidden="1">#REF!</definedName>
    <definedName name="BExY0OE8GFHMLLTEAFIOQTOPEVPB" localSheetId="14" hidden="1">#REF!</definedName>
    <definedName name="BExY0OE8GFHMLLTEAFIOQTOPEVPB" localSheetId="13" hidden="1">#REF!</definedName>
    <definedName name="BExY0OE8GFHMLLTEAFIOQTOPEVPB" localSheetId="12" hidden="1">#REF!</definedName>
    <definedName name="BExY0OE8GFHMLLTEAFIOQTOPEVPB" localSheetId="11" hidden="1">#REF!</definedName>
    <definedName name="BExY0OE8GFHMLLTEAFIOQTOPEVPB" localSheetId="10" hidden="1">#REF!</definedName>
    <definedName name="BExY0OE8GFHMLLTEAFIOQTOPEVPB" localSheetId="9" hidden="1">#REF!</definedName>
    <definedName name="BExY0OE8GFHMLLTEAFIOQTOPEVPB" localSheetId="8" hidden="1">#REF!</definedName>
    <definedName name="BExY0OE8GFHMLLTEAFIOQTOPEVPB" localSheetId="7" hidden="1">#REF!</definedName>
    <definedName name="BExY0OE8GFHMLLTEAFIOQTOPEVPB" localSheetId="6" hidden="1">#REF!</definedName>
    <definedName name="BExY0OE8GFHMLLTEAFIOQTOPEVPB" localSheetId="3" hidden="1">#REF!</definedName>
    <definedName name="BExY0OE8GFHMLLTEAFIOQTOPEVPB" localSheetId="1" hidden="1">#REF!</definedName>
    <definedName name="BExY0OE8GFHMLLTEAFIOQTOPEVPB" hidden="1">#REF!</definedName>
    <definedName name="BExY0OJHW85S0VKBA8T4HTYPYBOS" localSheetId="16" hidden="1">#REF!</definedName>
    <definedName name="BExY0OJHW85S0VKBA8T4HTYPYBOS" localSheetId="15" hidden="1">#REF!</definedName>
    <definedName name="BExY0OJHW85S0VKBA8T4HTYPYBOS" localSheetId="14" hidden="1">#REF!</definedName>
    <definedName name="BExY0OJHW85S0VKBA8T4HTYPYBOS" localSheetId="13" hidden="1">#REF!</definedName>
    <definedName name="BExY0OJHW85S0VKBA8T4HTYPYBOS" localSheetId="12" hidden="1">#REF!</definedName>
    <definedName name="BExY0OJHW85S0VKBA8T4HTYPYBOS" localSheetId="11" hidden="1">#REF!</definedName>
    <definedName name="BExY0OJHW85S0VKBA8T4HTYPYBOS" localSheetId="10" hidden="1">#REF!</definedName>
    <definedName name="BExY0OJHW85S0VKBA8T4HTYPYBOS" localSheetId="9" hidden="1">#REF!</definedName>
    <definedName name="BExY0OJHW85S0VKBA8T4HTYPYBOS" localSheetId="8" hidden="1">#REF!</definedName>
    <definedName name="BExY0OJHW85S0VKBA8T4HTYPYBOS" localSheetId="7" hidden="1">#REF!</definedName>
    <definedName name="BExY0OJHW85S0VKBA8T4HTYPYBOS" localSheetId="6" hidden="1">#REF!</definedName>
    <definedName name="BExY0OJHW85S0VKBA8T4HTYPYBOS" localSheetId="3" hidden="1">#REF!</definedName>
    <definedName name="BExY0OJHW85S0VKBA8T4HTYPYBOS" localSheetId="1" hidden="1">#REF!</definedName>
    <definedName name="BExY0OJHW85S0VKBA8T4HTYPYBOS" hidden="1">#REF!</definedName>
    <definedName name="BExY0T1E034D7XAXNC6F7540LLIE" localSheetId="16" hidden="1">#REF!</definedName>
    <definedName name="BExY0T1E034D7XAXNC6F7540LLIE" localSheetId="15" hidden="1">#REF!</definedName>
    <definedName name="BExY0T1E034D7XAXNC6F7540LLIE" localSheetId="14" hidden="1">#REF!</definedName>
    <definedName name="BExY0T1E034D7XAXNC6F7540LLIE" localSheetId="13" hidden="1">#REF!</definedName>
    <definedName name="BExY0T1E034D7XAXNC6F7540LLIE" localSheetId="12" hidden="1">#REF!</definedName>
    <definedName name="BExY0T1E034D7XAXNC6F7540LLIE" localSheetId="11" hidden="1">#REF!</definedName>
    <definedName name="BExY0T1E034D7XAXNC6F7540LLIE" localSheetId="10" hidden="1">#REF!</definedName>
    <definedName name="BExY0T1E034D7XAXNC6F7540LLIE" localSheetId="9" hidden="1">#REF!</definedName>
    <definedName name="BExY0T1E034D7XAXNC6F7540LLIE" localSheetId="8" hidden="1">#REF!</definedName>
    <definedName name="BExY0T1E034D7XAXNC6F7540LLIE" localSheetId="7" hidden="1">#REF!</definedName>
    <definedName name="BExY0T1E034D7XAXNC6F7540LLIE" localSheetId="6" hidden="1">#REF!</definedName>
    <definedName name="BExY0T1E034D7XAXNC6F7540LLIE" localSheetId="3" hidden="1">#REF!</definedName>
    <definedName name="BExY0T1E034D7XAXNC6F7540LLIE" localSheetId="1" hidden="1">#REF!</definedName>
    <definedName name="BExY0T1E034D7XAXNC6F7540LLIE" hidden="1">#REF!</definedName>
    <definedName name="BExY0XTZLHN49J2JH94BYTKBJLT3" localSheetId="16" hidden="1">#REF!</definedName>
    <definedName name="BExY0XTZLHN49J2JH94BYTKBJLT3" localSheetId="15" hidden="1">#REF!</definedName>
    <definedName name="BExY0XTZLHN49J2JH94BYTKBJLT3" localSheetId="14" hidden="1">#REF!</definedName>
    <definedName name="BExY0XTZLHN49J2JH94BYTKBJLT3" localSheetId="13" hidden="1">#REF!</definedName>
    <definedName name="BExY0XTZLHN49J2JH94BYTKBJLT3" localSheetId="12" hidden="1">#REF!</definedName>
    <definedName name="BExY0XTZLHN49J2JH94BYTKBJLT3" localSheetId="11" hidden="1">#REF!</definedName>
    <definedName name="BExY0XTZLHN49J2JH94BYTKBJLT3" localSheetId="10" hidden="1">#REF!</definedName>
    <definedName name="BExY0XTZLHN49J2JH94BYTKBJLT3" localSheetId="9" hidden="1">#REF!</definedName>
    <definedName name="BExY0XTZLHN49J2JH94BYTKBJLT3" localSheetId="8" hidden="1">#REF!</definedName>
    <definedName name="BExY0XTZLHN49J2JH94BYTKBJLT3" localSheetId="7" hidden="1">#REF!</definedName>
    <definedName name="BExY0XTZLHN49J2JH94BYTKBJLT3" localSheetId="6" hidden="1">#REF!</definedName>
    <definedName name="BExY0XTZLHN49J2JH94BYTKBJLT3" localSheetId="3" hidden="1">#REF!</definedName>
    <definedName name="BExY0XTZLHN49J2JH94BYTKBJLT3" localSheetId="1" hidden="1">#REF!</definedName>
    <definedName name="BExY0XTZLHN49J2JH94BYTKBJLT3" hidden="1">#REF!</definedName>
    <definedName name="BExY11FH9TXHERUYGG8FE50U7H7J" localSheetId="16" hidden="1">#REF!</definedName>
    <definedName name="BExY11FH9TXHERUYGG8FE50U7H7J" localSheetId="15" hidden="1">#REF!</definedName>
    <definedName name="BExY11FH9TXHERUYGG8FE50U7H7J" localSheetId="14" hidden="1">#REF!</definedName>
    <definedName name="BExY11FH9TXHERUYGG8FE50U7H7J" localSheetId="13" hidden="1">#REF!</definedName>
    <definedName name="BExY11FH9TXHERUYGG8FE50U7H7J" localSheetId="12" hidden="1">#REF!</definedName>
    <definedName name="BExY11FH9TXHERUYGG8FE50U7H7J" localSheetId="11" hidden="1">#REF!</definedName>
    <definedName name="BExY11FH9TXHERUYGG8FE50U7H7J" localSheetId="10" hidden="1">#REF!</definedName>
    <definedName name="BExY11FH9TXHERUYGG8FE50U7H7J" localSheetId="9" hidden="1">#REF!</definedName>
    <definedName name="BExY11FH9TXHERUYGG8FE50U7H7J" localSheetId="8" hidden="1">#REF!</definedName>
    <definedName name="BExY11FH9TXHERUYGG8FE50U7H7J" localSheetId="7" hidden="1">#REF!</definedName>
    <definedName name="BExY11FH9TXHERUYGG8FE50U7H7J" localSheetId="6" hidden="1">#REF!</definedName>
    <definedName name="BExY11FH9TXHERUYGG8FE50U7H7J" localSheetId="3" hidden="1">#REF!</definedName>
    <definedName name="BExY11FH9TXHERUYGG8FE50U7H7J" localSheetId="1" hidden="1">#REF!</definedName>
    <definedName name="BExY11FH9TXHERUYGG8FE50U7H7J" hidden="1">#REF!</definedName>
    <definedName name="BExY180UKNW5NIAWD6ZUYTFEH8QS" localSheetId="16" hidden="1">#REF!</definedName>
    <definedName name="BExY180UKNW5NIAWD6ZUYTFEH8QS" localSheetId="15" hidden="1">#REF!</definedName>
    <definedName name="BExY180UKNW5NIAWD6ZUYTFEH8QS" localSheetId="14" hidden="1">#REF!</definedName>
    <definedName name="BExY180UKNW5NIAWD6ZUYTFEH8QS" localSheetId="13" hidden="1">#REF!</definedName>
    <definedName name="BExY180UKNW5NIAWD6ZUYTFEH8QS" localSheetId="12" hidden="1">#REF!</definedName>
    <definedName name="BExY180UKNW5NIAWD6ZUYTFEH8QS" localSheetId="11" hidden="1">#REF!</definedName>
    <definedName name="BExY180UKNW5NIAWD6ZUYTFEH8QS" localSheetId="10" hidden="1">#REF!</definedName>
    <definedName name="BExY180UKNW5NIAWD6ZUYTFEH8QS" localSheetId="9" hidden="1">#REF!</definedName>
    <definedName name="BExY180UKNW5NIAWD6ZUYTFEH8QS" localSheetId="8" hidden="1">#REF!</definedName>
    <definedName name="BExY180UKNW5NIAWD6ZUYTFEH8QS" localSheetId="7" hidden="1">#REF!</definedName>
    <definedName name="BExY180UKNW5NIAWD6ZUYTFEH8QS" localSheetId="6" hidden="1">#REF!</definedName>
    <definedName name="BExY180UKNW5NIAWD6ZUYTFEH8QS" localSheetId="3" hidden="1">#REF!</definedName>
    <definedName name="BExY180UKNW5NIAWD6ZUYTFEH8QS" localSheetId="1" hidden="1">#REF!</definedName>
    <definedName name="BExY180UKNW5NIAWD6ZUYTFEH8QS" hidden="1">#REF!</definedName>
    <definedName name="BExY1DPTV4LSY9MEOUGXF8X052NA" localSheetId="16" hidden="1">#REF!</definedName>
    <definedName name="BExY1DPTV4LSY9MEOUGXF8X052NA" localSheetId="15" hidden="1">#REF!</definedName>
    <definedName name="BExY1DPTV4LSY9MEOUGXF8X052NA" localSheetId="14" hidden="1">#REF!</definedName>
    <definedName name="BExY1DPTV4LSY9MEOUGXF8X052NA" localSheetId="13" hidden="1">#REF!</definedName>
    <definedName name="BExY1DPTV4LSY9MEOUGXF8X052NA" localSheetId="12" hidden="1">#REF!</definedName>
    <definedName name="BExY1DPTV4LSY9MEOUGXF8X052NA" localSheetId="11" hidden="1">#REF!</definedName>
    <definedName name="BExY1DPTV4LSY9MEOUGXF8X052NA" localSheetId="10" hidden="1">#REF!</definedName>
    <definedName name="BExY1DPTV4LSY9MEOUGXF8X052NA" localSheetId="9" hidden="1">#REF!</definedName>
    <definedName name="BExY1DPTV4LSY9MEOUGXF8X052NA" localSheetId="8" hidden="1">#REF!</definedName>
    <definedName name="BExY1DPTV4LSY9MEOUGXF8X052NA" localSheetId="7" hidden="1">#REF!</definedName>
    <definedName name="BExY1DPTV4LSY9MEOUGXF8X052NA" localSheetId="6" hidden="1">#REF!</definedName>
    <definedName name="BExY1DPTV4LSY9MEOUGXF8X052NA" localSheetId="3" hidden="1">#REF!</definedName>
    <definedName name="BExY1DPTV4LSY9MEOUGXF8X052NA" localSheetId="1" hidden="1">#REF!</definedName>
    <definedName name="BExY1DPTV4LSY9MEOUGXF8X052NA" hidden="1">#REF!</definedName>
    <definedName name="BExY1GK9ELBEKDD7O6HR6DUO8YGO" localSheetId="16" hidden="1">#REF!</definedName>
    <definedName name="BExY1GK9ELBEKDD7O6HR6DUO8YGO" localSheetId="15" hidden="1">#REF!</definedName>
    <definedName name="BExY1GK9ELBEKDD7O6HR6DUO8YGO" localSheetId="14" hidden="1">#REF!</definedName>
    <definedName name="BExY1GK9ELBEKDD7O6HR6DUO8YGO" localSheetId="13" hidden="1">#REF!</definedName>
    <definedName name="BExY1GK9ELBEKDD7O6HR6DUO8YGO" localSheetId="12" hidden="1">#REF!</definedName>
    <definedName name="BExY1GK9ELBEKDD7O6HR6DUO8YGO" localSheetId="11" hidden="1">#REF!</definedName>
    <definedName name="BExY1GK9ELBEKDD7O6HR6DUO8YGO" localSheetId="10" hidden="1">#REF!</definedName>
    <definedName name="BExY1GK9ELBEKDD7O6HR6DUO8YGO" localSheetId="9" hidden="1">#REF!</definedName>
    <definedName name="BExY1GK9ELBEKDD7O6HR6DUO8YGO" localSheetId="8" hidden="1">#REF!</definedName>
    <definedName name="BExY1GK9ELBEKDD7O6HR6DUO8YGO" localSheetId="7" hidden="1">#REF!</definedName>
    <definedName name="BExY1GK9ELBEKDD7O6HR6DUO8YGO" localSheetId="6" hidden="1">#REF!</definedName>
    <definedName name="BExY1GK9ELBEKDD7O6HR6DUO8YGO" localSheetId="3" hidden="1">#REF!</definedName>
    <definedName name="BExY1GK9ELBEKDD7O6HR6DUO8YGO" localSheetId="1" hidden="1">#REF!</definedName>
    <definedName name="BExY1GK9ELBEKDD7O6HR6DUO8YGO" hidden="1">#REF!</definedName>
    <definedName name="BExY1NWOXXFV9GGZ3PX444LZ8TVX" localSheetId="16" hidden="1">#REF!</definedName>
    <definedName name="BExY1NWOXXFV9GGZ3PX444LZ8TVX" localSheetId="15" hidden="1">#REF!</definedName>
    <definedName name="BExY1NWOXXFV9GGZ3PX444LZ8TVX" localSheetId="14" hidden="1">#REF!</definedName>
    <definedName name="BExY1NWOXXFV9GGZ3PX444LZ8TVX" localSheetId="13" hidden="1">#REF!</definedName>
    <definedName name="BExY1NWOXXFV9GGZ3PX444LZ8TVX" localSheetId="12" hidden="1">#REF!</definedName>
    <definedName name="BExY1NWOXXFV9GGZ3PX444LZ8TVX" localSheetId="11" hidden="1">#REF!</definedName>
    <definedName name="BExY1NWOXXFV9GGZ3PX444LZ8TVX" localSheetId="10" hidden="1">#REF!</definedName>
    <definedName name="BExY1NWOXXFV9GGZ3PX444LZ8TVX" localSheetId="9" hidden="1">#REF!</definedName>
    <definedName name="BExY1NWOXXFV9GGZ3PX444LZ8TVX" localSheetId="8" hidden="1">#REF!</definedName>
    <definedName name="BExY1NWOXXFV9GGZ3PX444LZ8TVX" localSheetId="7" hidden="1">#REF!</definedName>
    <definedName name="BExY1NWOXXFV9GGZ3PX444LZ8TVX" localSheetId="6" hidden="1">#REF!</definedName>
    <definedName name="BExY1NWOXXFV9GGZ3PX444LZ8TVX" localSheetId="3" hidden="1">#REF!</definedName>
    <definedName name="BExY1NWOXXFV9GGZ3PX444LZ8TVX" localSheetId="1" hidden="1">#REF!</definedName>
    <definedName name="BExY1NWOXXFV9GGZ3PX444LZ8TVX" hidden="1">#REF!</definedName>
    <definedName name="BExY1UCL0RND63LLSM9X5SFRG117" localSheetId="16" hidden="1">#REF!</definedName>
    <definedName name="BExY1UCL0RND63LLSM9X5SFRG117" localSheetId="15" hidden="1">#REF!</definedName>
    <definedName name="BExY1UCL0RND63LLSM9X5SFRG117" localSheetId="14" hidden="1">#REF!</definedName>
    <definedName name="BExY1UCL0RND63LLSM9X5SFRG117" localSheetId="13" hidden="1">#REF!</definedName>
    <definedName name="BExY1UCL0RND63LLSM9X5SFRG117" localSheetId="12" hidden="1">#REF!</definedName>
    <definedName name="BExY1UCL0RND63LLSM9X5SFRG117" localSheetId="11" hidden="1">#REF!</definedName>
    <definedName name="BExY1UCL0RND63LLSM9X5SFRG117" localSheetId="10" hidden="1">#REF!</definedName>
    <definedName name="BExY1UCL0RND63LLSM9X5SFRG117" localSheetId="9" hidden="1">#REF!</definedName>
    <definedName name="BExY1UCL0RND63LLSM9X5SFRG117" localSheetId="8" hidden="1">#REF!</definedName>
    <definedName name="BExY1UCL0RND63LLSM9X5SFRG117" localSheetId="7" hidden="1">#REF!</definedName>
    <definedName name="BExY1UCL0RND63LLSM9X5SFRG117" localSheetId="6" hidden="1">#REF!</definedName>
    <definedName name="BExY1UCL0RND63LLSM9X5SFRG117" localSheetId="3" hidden="1">#REF!</definedName>
    <definedName name="BExY1UCL0RND63LLSM9X5SFRG117" localSheetId="1" hidden="1">#REF!</definedName>
    <definedName name="BExY1UCL0RND63LLSM9X5SFRG117" hidden="1">#REF!</definedName>
    <definedName name="BExY1WAT3937L08HLHIRQHMP2A3H" localSheetId="16" hidden="1">#REF!</definedName>
    <definedName name="BExY1WAT3937L08HLHIRQHMP2A3H" localSheetId="15" hidden="1">#REF!</definedName>
    <definedName name="BExY1WAT3937L08HLHIRQHMP2A3H" localSheetId="14" hidden="1">#REF!</definedName>
    <definedName name="BExY1WAT3937L08HLHIRQHMP2A3H" localSheetId="13" hidden="1">#REF!</definedName>
    <definedName name="BExY1WAT3937L08HLHIRQHMP2A3H" localSheetId="12" hidden="1">#REF!</definedName>
    <definedName name="BExY1WAT3937L08HLHIRQHMP2A3H" localSheetId="11" hidden="1">#REF!</definedName>
    <definedName name="BExY1WAT3937L08HLHIRQHMP2A3H" localSheetId="10" hidden="1">#REF!</definedName>
    <definedName name="BExY1WAT3937L08HLHIRQHMP2A3H" localSheetId="9" hidden="1">#REF!</definedName>
    <definedName name="BExY1WAT3937L08HLHIRQHMP2A3H" localSheetId="8" hidden="1">#REF!</definedName>
    <definedName name="BExY1WAT3937L08HLHIRQHMP2A3H" localSheetId="7" hidden="1">#REF!</definedName>
    <definedName name="BExY1WAT3937L08HLHIRQHMP2A3H" localSheetId="6" hidden="1">#REF!</definedName>
    <definedName name="BExY1WAT3937L08HLHIRQHMP2A3H" localSheetId="3" hidden="1">#REF!</definedName>
    <definedName name="BExY1WAT3937L08HLHIRQHMP2A3H" localSheetId="1" hidden="1">#REF!</definedName>
    <definedName name="BExY1WAT3937L08HLHIRQHMP2A3H" hidden="1">#REF!</definedName>
    <definedName name="BExY1YEBOSLMID7LURP8QB46AI91" localSheetId="16" hidden="1">#REF!</definedName>
    <definedName name="BExY1YEBOSLMID7LURP8QB46AI91" localSheetId="15" hidden="1">#REF!</definedName>
    <definedName name="BExY1YEBOSLMID7LURP8QB46AI91" localSheetId="14" hidden="1">#REF!</definedName>
    <definedName name="BExY1YEBOSLMID7LURP8QB46AI91" localSheetId="13" hidden="1">#REF!</definedName>
    <definedName name="BExY1YEBOSLMID7LURP8QB46AI91" localSheetId="12" hidden="1">#REF!</definedName>
    <definedName name="BExY1YEBOSLMID7LURP8QB46AI91" localSheetId="11" hidden="1">#REF!</definedName>
    <definedName name="BExY1YEBOSLMID7LURP8QB46AI91" localSheetId="10" hidden="1">#REF!</definedName>
    <definedName name="BExY1YEBOSLMID7LURP8QB46AI91" localSheetId="9" hidden="1">#REF!</definedName>
    <definedName name="BExY1YEBOSLMID7LURP8QB46AI91" localSheetId="8" hidden="1">#REF!</definedName>
    <definedName name="BExY1YEBOSLMID7LURP8QB46AI91" localSheetId="7" hidden="1">#REF!</definedName>
    <definedName name="BExY1YEBOSLMID7LURP8QB46AI91" localSheetId="6" hidden="1">#REF!</definedName>
    <definedName name="BExY1YEBOSLMID7LURP8QB46AI91" localSheetId="3" hidden="1">#REF!</definedName>
    <definedName name="BExY1YEBOSLMID7LURP8QB46AI91" localSheetId="1" hidden="1">#REF!</definedName>
    <definedName name="BExY1YEBOSLMID7LURP8QB46AI91" hidden="1">#REF!</definedName>
    <definedName name="BExY236UB98PA9PNCHMCSZYCHJBD" localSheetId="16" hidden="1">#REF!</definedName>
    <definedName name="BExY236UB98PA9PNCHMCSZYCHJBD" localSheetId="15" hidden="1">#REF!</definedName>
    <definedName name="BExY236UB98PA9PNCHMCSZYCHJBD" localSheetId="14" hidden="1">#REF!</definedName>
    <definedName name="BExY236UB98PA9PNCHMCSZYCHJBD" localSheetId="13" hidden="1">#REF!</definedName>
    <definedName name="BExY236UB98PA9PNCHMCSZYCHJBD" localSheetId="12" hidden="1">#REF!</definedName>
    <definedName name="BExY236UB98PA9PNCHMCSZYCHJBD" localSheetId="11" hidden="1">#REF!</definedName>
    <definedName name="BExY236UB98PA9PNCHMCSZYCHJBD" localSheetId="10" hidden="1">#REF!</definedName>
    <definedName name="BExY236UB98PA9PNCHMCSZYCHJBD" localSheetId="9" hidden="1">#REF!</definedName>
    <definedName name="BExY236UB98PA9PNCHMCSZYCHJBD" localSheetId="8" hidden="1">#REF!</definedName>
    <definedName name="BExY236UB98PA9PNCHMCSZYCHJBD" localSheetId="7" hidden="1">#REF!</definedName>
    <definedName name="BExY236UB98PA9PNCHMCSZYCHJBD" localSheetId="6" hidden="1">#REF!</definedName>
    <definedName name="BExY236UB98PA9PNCHMCSZYCHJBD" localSheetId="3" hidden="1">#REF!</definedName>
    <definedName name="BExY236UB98PA9PNCHMCSZYCHJBD" localSheetId="1" hidden="1">#REF!</definedName>
    <definedName name="BExY236UB98PA9PNCHMCSZYCHJBD" hidden="1">#REF!</definedName>
    <definedName name="BExY2FS4LFX9OHOTQT7SJ2PXAC25" localSheetId="16" hidden="1">#REF!</definedName>
    <definedName name="BExY2FS4LFX9OHOTQT7SJ2PXAC25" localSheetId="15" hidden="1">#REF!</definedName>
    <definedName name="BExY2FS4LFX9OHOTQT7SJ2PXAC25" localSheetId="14" hidden="1">#REF!</definedName>
    <definedName name="BExY2FS4LFX9OHOTQT7SJ2PXAC25" localSheetId="13" hidden="1">#REF!</definedName>
    <definedName name="BExY2FS4LFX9OHOTQT7SJ2PXAC25" localSheetId="12" hidden="1">#REF!</definedName>
    <definedName name="BExY2FS4LFX9OHOTQT7SJ2PXAC25" localSheetId="11" hidden="1">#REF!</definedName>
    <definedName name="BExY2FS4LFX9OHOTQT7SJ2PXAC25" localSheetId="10" hidden="1">#REF!</definedName>
    <definedName name="BExY2FS4LFX9OHOTQT7SJ2PXAC25" localSheetId="9" hidden="1">#REF!</definedName>
    <definedName name="BExY2FS4LFX9OHOTQT7SJ2PXAC25" localSheetId="8" hidden="1">#REF!</definedName>
    <definedName name="BExY2FS4LFX9OHOTQT7SJ2PXAC25" localSheetId="7" hidden="1">#REF!</definedName>
    <definedName name="BExY2FS4LFX9OHOTQT7SJ2PXAC25" localSheetId="6" hidden="1">#REF!</definedName>
    <definedName name="BExY2FS4LFX9OHOTQT7SJ2PXAC25" localSheetId="3" hidden="1">#REF!</definedName>
    <definedName name="BExY2FS4LFX9OHOTQT7SJ2PXAC25" localSheetId="1" hidden="1">#REF!</definedName>
    <definedName name="BExY2FS4LFX9OHOTQT7SJ2PXAC25" hidden="1">#REF!</definedName>
    <definedName name="BExY2GDPCZPVU0IQ6IJIB1YQQRQ6" localSheetId="16" hidden="1">#REF!</definedName>
    <definedName name="BExY2GDPCZPVU0IQ6IJIB1YQQRQ6" localSheetId="15" hidden="1">#REF!</definedName>
    <definedName name="BExY2GDPCZPVU0IQ6IJIB1YQQRQ6" localSheetId="14" hidden="1">#REF!</definedName>
    <definedName name="BExY2GDPCZPVU0IQ6IJIB1YQQRQ6" localSheetId="13" hidden="1">#REF!</definedName>
    <definedName name="BExY2GDPCZPVU0IQ6IJIB1YQQRQ6" localSheetId="12" hidden="1">#REF!</definedName>
    <definedName name="BExY2GDPCZPVU0IQ6IJIB1YQQRQ6" localSheetId="11" hidden="1">#REF!</definedName>
    <definedName name="BExY2GDPCZPVU0IQ6IJIB1YQQRQ6" localSheetId="10" hidden="1">#REF!</definedName>
    <definedName name="BExY2GDPCZPVU0IQ6IJIB1YQQRQ6" localSheetId="9" hidden="1">#REF!</definedName>
    <definedName name="BExY2GDPCZPVU0IQ6IJIB1YQQRQ6" localSheetId="8" hidden="1">#REF!</definedName>
    <definedName name="BExY2GDPCZPVU0IQ6IJIB1YQQRQ6" localSheetId="7" hidden="1">#REF!</definedName>
    <definedName name="BExY2GDPCZPVU0IQ6IJIB1YQQRQ6" localSheetId="6" hidden="1">#REF!</definedName>
    <definedName name="BExY2GDPCZPVU0IQ6IJIB1YQQRQ6" localSheetId="3" hidden="1">#REF!</definedName>
    <definedName name="BExY2GDPCZPVU0IQ6IJIB1YQQRQ6" localSheetId="1" hidden="1">#REF!</definedName>
    <definedName name="BExY2GDPCZPVU0IQ6IJIB1YQQRQ6" hidden="1">#REF!</definedName>
    <definedName name="BExY2GTSZ3VA9TXLY7KW1LIAKJ61" localSheetId="16" hidden="1">#REF!</definedName>
    <definedName name="BExY2GTSZ3VA9TXLY7KW1LIAKJ61" localSheetId="15" hidden="1">#REF!</definedName>
    <definedName name="BExY2GTSZ3VA9TXLY7KW1LIAKJ61" localSheetId="14" hidden="1">#REF!</definedName>
    <definedName name="BExY2GTSZ3VA9TXLY7KW1LIAKJ61" localSheetId="13" hidden="1">#REF!</definedName>
    <definedName name="BExY2GTSZ3VA9TXLY7KW1LIAKJ61" localSheetId="12" hidden="1">#REF!</definedName>
    <definedName name="BExY2GTSZ3VA9TXLY7KW1LIAKJ61" localSheetId="11" hidden="1">#REF!</definedName>
    <definedName name="BExY2GTSZ3VA9TXLY7KW1LIAKJ61" localSheetId="10" hidden="1">#REF!</definedName>
    <definedName name="BExY2GTSZ3VA9TXLY7KW1LIAKJ61" localSheetId="9" hidden="1">#REF!</definedName>
    <definedName name="BExY2GTSZ3VA9TXLY7KW1LIAKJ61" localSheetId="8" hidden="1">#REF!</definedName>
    <definedName name="BExY2GTSZ3VA9TXLY7KW1LIAKJ61" localSheetId="7" hidden="1">#REF!</definedName>
    <definedName name="BExY2GTSZ3VA9TXLY7KW1LIAKJ61" localSheetId="6" hidden="1">#REF!</definedName>
    <definedName name="BExY2GTSZ3VA9TXLY7KW1LIAKJ61" localSheetId="3" hidden="1">#REF!</definedName>
    <definedName name="BExY2GTSZ3VA9TXLY7KW1LIAKJ61" localSheetId="1" hidden="1">#REF!</definedName>
    <definedName name="BExY2GTSZ3VA9TXLY7KW1LIAKJ61" hidden="1">#REF!</definedName>
    <definedName name="BExY2IXBR1SGYZH08T7QHKEFS8HA" localSheetId="16" hidden="1">#REF!</definedName>
    <definedName name="BExY2IXBR1SGYZH08T7QHKEFS8HA" localSheetId="15" hidden="1">#REF!</definedName>
    <definedName name="BExY2IXBR1SGYZH08T7QHKEFS8HA" localSheetId="14" hidden="1">#REF!</definedName>
    <definedName name="BExY2IXBR1SGYZH08T7QHKEFS8HA" localSheetId="13" hidden="1">#REF!</definedName>
    <definedName name="BExY2IXBR1SGYZH08T7QHKEFS8HA" localSheetId="12" hidden="1">#REF!</definedName>
    <definedName name="BExY2IXBR1SGYZH08T7QHKEFS8HA" localSheetId="11" hidden="1">#REF!</definedName>
    <definedName name="BExY2IXBR1SGYZH08T7QHKEFS8HA" localSheetId="10" hidden="1">#REF!</definedName>
    <definedName name="BExY2IXBR1SGYZH08T7QHKEFS8HA" localSheetId="9" hidden="1">#REF!</definedName>
    <definedName name="BExY2IXBR1SGYZH08T7QHKEFS8HA" localSheetId="8" hidden="1">#REF!</definedName>
    <definedName name="BExY2IXBR1SGYZH08T7QHKEFS8HA" localSheetId="7" hidden="1">#REF!</definedName>
    <definedName name="BExY2IXBR1SGYZH08T7QHKEFS8HA" localSheetId="6" hidden="1">#REF!</definedName>
    <definedName name="BExY2IXBR1SGYZH08T7QHKEFS8HA" localSheetId="3" hidden="1">#REF!</definedName>
    <definedName name="BExY2IXBR1SGYZH08T7QHKEFS8HA" localSheetId="1" hidden="1">#REF!</definedName>
    <definedName name="BExY2IXBR1SGYZH08T7QHKEFS8HA" hidden="1">#REF!</definedName>
    <definedName name="BExY2Q4B5FUDA5VU4VRUHX327QN0" localSheetId="16" hidden="1">#REF!</definedName>
    <definedName name="BExY2Q4B5FUDA5VU4VRUHX327QN0" localSheetId="15" hidden="1">#REF!</definedName>
    <definedName name="BExY2Q4B5FUDA5VU4VRUHX327QN0" localSheetId="14" hidden="1">#REF!</definedName>
    <definedName name="BExY2Q4B5FUDA5VU4VRUHX327QN0" localSheetId="13" hidden="1">#REF!</definedName>
    <definedName name="BExY2Q4B5FUDA5VU4VRUHX327QN0" localSheetId="12" hidden="1">#REF!</definedName>
    <definedName name="BExY2Q4B5FUDA5VU4VRUHX327QN0" localSheetId="11" hidden="1">#REF!</definedName>
    <definedName name="BExY2Q4B5FUDA5VU4VRUHX327QN0" localSheetId="10" hidden="1">#REF!</definedName>
    <definedName name="BExY2Q4B5FUDA5VU4VRUHX327QN0" localSheetId="9" hidden="1">#REF!</definedName>
    <definedName name="BExY2Q4B5FUDA5VU4VRUHX327QN0" localSheetId="8" hidden="1">#REF!</definedName>
    <definedName name="BExY2Q4B5FUDA5VU4VRUHX327QN0" localSheetId="7" hidden="1">#REF!</definedName>
    <definedName name="BExY2Q4B5FUDA5VU4VRUHX327QN0" localSheetId="6" hidden="1">#REF!</definedName>
    <definedName name="BExY2Q4B5FUDA5VU4VRUHX327QN0" localSheetId="3" hidden="1">#REF!</definedName>
    <definedName name="BExY2Q4B5FUDA5VU4VRUHX327QN0" localSheetId="1" hidden="1">#REF!</definedName>
    <definedName name="BExY2Q4B5FUDA5VU4VRUHX327QN0" hidden="1">#REF!</definedName>
    <definedName name="BExY2S7TM2NG7A1NFYPWIFAIKUCO" localSheetId="16" hidden="1">#REF!</definedName>
    <definedName name="BExY2S7TM2NG7A1NFYPWIFAIKUCO" localSheetId="15" hidden="1">#REF!</definedName>
    <definedName name="BExY2S7TM2NG7A1NFYPWIFAIKUCO" localSheetId="14" hidden="1">#REF!</definedName>
    <definedName name="BExY2S7TM2NG7A1NFYPWIFAIKUCO" localSheetId="13" hidden="1">#REF!</definedName>
    <definedName name="BExY2S7TM2NG7A1NFYPWIFAIKUCO" localSheetId="12" hidden="1">#REF!</definedName>
    <definedName name="BExY2S7TM2NG7A1NFYPWIFAIKUCO" localSheetId="11" hidden="1">#REF!</definedName>
    <definedName name="BExY2S7TM2NG7A1NFYPWIFAIKUCO" localSheetId="10" hidden="1">#REF!</definedName>
    <definedName name="BExY2S7TM2NG7A1NFYPWIFAIKUCO" localSheetId="9" hidden="1">#REF!</definedName>
    <definedName name="BExY2S7TM2NG7A1NFYPWIFAIKUCO" localSheetId="8" hidden="1">#REF!</definedName>
    <definedName name="BExY2S7TM2NG7A1NFYPWIFAIKUCO" localSheetId="7" hidden="1">#REF!</definedName>
    <definedName name="BExY2S7TM2NG7A1NFYPWIFAIKUCO" localSheetId="6" hidden="1">#REF!</definedName>
    <definedName name="BExY2S7TM2NG7A1NFYPWIFAIKUCO" localSheetId="3" hidden="1">#REF!</definedName>
    <definedName name="BExY2S7TM2NG7A1NFYPWIFAIKUCO" localSheetId="1" hidden="1">#REF!</definedName>
    <definedName name="BExY2S7TM2NG7A1NFYPWIFAIKUCO" hidden="1">#REF!</definedName>
    <definedName name="BExY2Z3ZGRGD12RWANJZ8DFQO776" localSheetId="16" hidden="1">#REF!</definedName>
    <definedName name="BExY2Z3ZGRGD12RWANJZ8DFQO776" localSheetId="15" hidden="1">#REF!</definedName>
    <definedName name="BExY2Z3ZGRGD12RWANJZ8DFQO776" localSheetId="14" hidden="1">#REF!</definedName>
    <definedName name="BExY2Z3ZGRGD12RWANJZ8DFQO776" localSheetId="13" hidden="1">#REF!</definedName>
    <definedName name="BExY2Z3ZGRGD12RWANJZ8DFQO776" localSheetId="12" hidden="1">#REF!</definedName>
    <definedName name="BExY2Z3ZGRGD12RWANJZ8DFQO776" localSheetId="11" hidden="1">#REF!</definedName>
    <definedName name="BExY2Z3ZGRGD12RWANJZ8DFQO776" localSheetId="10" hidden="1">#REF!</definedName>
    <definedName name="BExY2Z3ZGRGD12RWANJZ8DFQO776" localSheetId="9" hidden="1">#REF!</definedName>
    <definedName name="BExY2Z3ZGRGD12RWANJZ8DFQO776" localSheetId="8" hidden="1">#REF!</definedName>
    <definedName name="BExY2Z3ZGRGD12RWANJZ8DFQO776" localSheetId="7" hidden="1">#REF!</definedName>
    <definedName name="BExY2Z3ZGRGD12RWANJZ8DFQO776" localSheetId="6" hidden="1">#REF!</definedName>
    <definedName name="BExY2Z3ZGRGD12RWANJZ8DFQO776" localSheetId="3" hidden="1">#REF!</definedName>
    <definedName name="BExY2Z3ZGRGD12RWANJZ8DFQO776" localSheetId="1" hidden="1">#REF!</definedName>
    <definedName name="BExY2Z3ZGRGD12RWANJZ8DFQO776" hidden="1">#REF!</definedName>
    <definedName name="BExY30WPXLJ01P42XKBSUF8KNOOK" localSheetId="16" hidden="1">#REF!</definedName>
    <definedName name="BExY30WPXLJ01P42XKBSUF8KNOOK" localSheetId="15" hidden="1">#REF!</definedName>
    <definedName name="BExY30WPXLJ01P42XKBSUF8KNOOK" localSheetId="14" hidden="1">#REF!</definedName>
    <definedName name="BExY30WPXLJ01P42XKBSUF8KNOOK" localSheetId="13" hidden="1">#REF!</definedName>
    <definedName name="BExY30WPXLJ01P42XKBSUF8KNOOK" localSheetId="12" hidden="1">#REF!</definedName>
    <definedName name="BExY30WPXLJ01P42XKBSUF8KNOOK" localSheetId="11" hidden="1">#REF!</definedName>
    <definedName name="BExY30WPXLJ01P42XKBSUF8KNOOK" localSheetId="10" hidden="1">#REF!</definedName>
    <definedName name="BExY30WPXLJ01P42XKBSUF8KNOOK" localSheetId="9" hidden="1">#REF!</definedName>
    <definedName name="BExY30WPXLJ01P42XKBSUF8KNOOK" localSheetId="8" hidden="1">#REF!</definedName>
    <definedName name="BExY30WPXLJ01P42XKBSUF8KNOOK" localSheetId="7" hidden="1">#REF!</definedName>
    <definedName name="BExY30WPXLJ01P42XKBSUF8KNOOK" localSheetId="6" hidden="1">#REF!</definedName>
    <definedName name="BExY30WPXLJ01P42XKBSUF8KNOOK" localSheetId="3" hidden="1">#REF!</definedName>
    <definedName name="BExY30WPXLJ01P42XKBSUF8KNOOK" localSheetId="1" hidden="1">#REF!</definedName>
    <definedName name="BExY30WPXLJ01P42XKBSUF8KNOOK" hidden="1">#REF!</definedName>
    <definedName name="BExY3297KIB0C8Z1G99OS1MCEGTO" localSheetId="16" hidden="1">#REF!</definedName>
    <definedName name="BExY3297KIB0C8Z1G99OS1MCEGTO" localSheetId="15" hidden="1">#REF!</definedName>
    <definedName name="BExY3297KIB0C8Z1G99OS1MCEGTO" localSheetId="14" hidden="1">#REF!</definedName>
    <definedName name="BExY3297KIB0C8Z1G99OS1MCEGTO" localSheetId="13" hidden="1">#REF!</definedName>
    <definedName name="BExY3297KIB0C8Z1G99OS1MCEGTO" localSheetId="12" hidden="1">#REF!</definedName>
    <definedName name="BExY3297KIB0C8Z1G99OS1MCEGTO" localSheetId="11" hidden="1">#REF!</definedName>
    <definedName name="BExY3297KIB0C8Z1G99OS1MCEGTO" localSheetId="10" hidden="1">#REF!</definedName>
    <definedName name="BExY3297KIB0C8Z1G99OS1MCEGTO" localSheetId="9" hidden="1">#REF!</definedName>
    <definedName name="BExY3297KIB0C8Z1G99OS1MCEGTO" localSheetId="8" hidden="1">#REF!</definedName>
    <definedName name="BExY3297KIB0C8Z1G99OS1MCEGTO" localSheetId="7" hidden="1">#REF!</definedName>
    <definedName name="BExY3297KIB0C8Z1G99OS1MCEGTO" localSheetId="6" hidden="1">#REF!</definedName>
    <definedName name="BExY3297KIB0C8Z1G99OS1MCEGTO" localSheetId="3" hidden="1">#REF!</definedName>
    <definedName name="BExY3297KIB0C8Z1G99OS1MCEGTO" localSheetId="1" hidden="1">#REF!</definedName>
    <definedName name="BExY3297KIB0C8Z1G99OS1MCEGTO" hidden="1">#REF!</definedName>
    <definedName name="BExY3HOSK7YI364K15OX70AVR6F1" localSheetId="16" hidden="1">#REF!</definedName>
    <definedName name="BExY3HOSK7YI364K15OX70AVR6F1" localSheetId="15" hidden="1">#REF!</definedName>
    <definedName name="BExY3HOSK7YI364K15OX70AVR6F1" localSheetId="14" hidden="1">#REF!</definedName>
    <definedName name="BExY3HOSK7YI364K15OX70AVR6F1" localSheetId="13" hidden="1">#REF!</definedName>
    <definedName name="BExY3HOSK7YI364K15OX70AVR6F1" localSheetId="12" hidden="1">#REF!</definedName>
    <definedName name="BExY3HOSK7YI364K15OX70AVR6F1" localSheetId="11" hidden="1">#REF!</definedName>
    <definedName name="BExY3HOSK7YI364K15OX70AVR6F1" localSheetId="10" hidden="1">#REF!</definedName>
    <definedName name="BExY3HOSK7YI364K15OX70AVR6F1" localSheetId="9" hidden="1">#REF!</definedName>
    <definedName name="BExY3HOSK7YI364K15OX70AVR6F1" localSheetId="8" hidden="1">#REF!</definedName>
    <definedName name="BExY3HOSK7YI364K15OX70AVR6F1" localSheetId="7" hidden="1">#REF!</definedName>
    <definedName name="BExY3HOSK7YI364K15OX70AVR6F1" localSheetId="6" hidden="1">#REF!</definedName>
    <definedName name="BExY3HOSK7YI364K15OX70AVR6F1" localSheetId="3" hidden="1">#REF!</definedName>
    <definedName name="BExY3HOSK7YI364K15OX70AVR6F1" localSheetId="1" hidden="1">#REF!</definedName>
    <definedName name="BExY3HOSK7YI364K15OX70AVR6F1" hidden="1">#REF!</definedName>
    <definedName name="BExY3I526B4VA8JBTKXWE3FGVT0D" localSheetId="16" hidden="1">#REF!</definedName>
    <definedName name="BExY3I526B4VA8JBTKXWE3FGVT0D" localSheetId="15" hidden="1">#REF!</definedName>
    <definedName name="BExY3I526B4VA8JBTKXWE3FGVT0D" localSheetId="14" hidden="1">#REF!</definedName>
    <definedName name="BExY3I526B4VA8JBTKXWE3FGVT0D" localSheetId="13" hidden="1">#REF!</definedName>
    <definedName name="BExY3I526B4VA8JBTKXWE3FGVT0D" localSheetId="12" hidden="1">#REF!</definedName>
    <definedName name="BExY3I526B4VA8JBTKXWE3FGVT0D" localSheetId="11" hidden="1">#REF!</definedName>
    <definedName name="BExY3I526B4VA8JBTKXWE3FGVT0D" localSheetId="10" hidden="1">#REF!</definedName>
    <definedName name="BExY3I526B4VA8JBTKXWE3FGVT0D" localSheetId="9" hidden="1">#REF!</definedName>
    <definedName name="BExY3I526B4VA8JBTKXWE3FGVT0D" localSheetId="8" hidden="1">#REF!</definedName>
    <definedName name="BExY3I526B4VA8JBTKXWE3FGVT0D" localSheetId="7" hidden="1">#REF!</definedName>
    <definedName name="BExY3I526B4VA8JBTKXWE3FGVT0D" localSheetId="6" hidden="1">#REF!</definedName>
    <definedName name="BExY3I526B4VA8JBTKXWE3FGVT0D" localSheetId="3" hidden="1">#REF!</definedName>
    <definedName name="BExY3I526B4VA8JBTKXWE3FGVT0D" localSheetId="1" hidden="1">#REF!</definedName>
    <definedName name="BExY3I526B4VA8JBTKXWE3FGVT0D" hidden="1">#REF!</definedName>
    <definedName name="BExY3I52TZR3GXQ9HDVDNIYLIGEH" localSheetId="16" hidden="1">#REF!</definedName>
    <definedName name="BExY3I52TZR3GXQ9HDVDNIYLIGEH" localSheetId="15" hidden="1">#REF!</definedName>
    <definedName name="BExY3I52TZR3GXQ9HDVDNIYLIGEH" localSheetId="14" hidden="1">#REF!</definedName>
    <definedName name="BExY3I52TZR3GXQ9HDVDNIYLIGEH" localSheetId="13" hidden="1">#REF!</definedName>
    <definedName name="BExY3I52TZR3GXQ9HDVDNIYLIGEH" localSheetId="12" hidden="1">#REF!</definedName>
    <definedName name="BExY3I52TZR3GXQ9HDVDNIYLIGEH" localSheetId="11" hidden="1">#REF!</definedName>
    <definedName name="BExY3I52TZR3GXQ9HDVDNIYLIGEH" localSheetId="10" hidden="1">#REF!</definedName>
    <definedName name="BExY3I52TZR3GXQ9HDVDNIYLIGEH" localSheetId="9" hidden="1">#REF!</definedName>
    <definedName name="BExY3I52TZR3GXQ9HDVDNIYLIGEH" localSheetId="8" hidden="1">#REF!</definedName>
    <definedName name="BExY3I52TZR3GXQ9HDVDNIYLIGEH" localSheetId="7" hidden="1">#REF!</definedName>
    <definedName name="BExY3I52TZR3GXQ9HDVDNIYLIGEH" localSheetId="6" hidden="1">#REF!</definedName>
    <definedName name="BExY3I52TZR3GXQ9HDVDNIYLIGEH" localSheetId="3" hidden="1">#REF!</definedName>
    <definedName name="BExY3I52TZR3GXQ9HDVDNIYLIGEH" localSheetId="1" hidden="1">#REF!</definedName>
    <definedName name="BExY3I52TZR3GXQ9HDVDNIYLIGEH" hidden="1">#REF!</definedName>
    <definedName name="BExY3T89AUR83SOAZZ3OMDEJDQ39" localSheetId="16" hidden="1">#REF!</definedName>
    <definedName name="BExY3T89AUR83SOAZZ3OMDEJDQ39" localSheetId="15" hidden="1">#REF!</definedName>
    <definedName name="BExY3T89AUR83SOAZZ3OMDEJDQ39" localSheetId="14" hidden="1">#REF!</definedName>
    <definedName name="BExY3T89AUR83SOAZZ3OMDEJDQ39" localSheetId="13" hidden="1">#REF!</definedName>
    <definedName name="BExY3T89AUR83SOAZZ3OMDEJDQ39" localSheetId="12" hidden="1">#REF!</definedName>
    <definedName name="BExY3T89AUR83SOAZZ3OMDEJDQ39" localSheetId="11" hidden="1">#REF!</definedName>
    <definedName name="BExY3T89AUR83SOAZZ3OMDEJDQ39" localSheetId="10" hidden="1">#REF!</definedName>
    <definedName name="BExY3T89AUR83SOAZZ3OMDEJDQ39" localSheetId="9" hidden="1">#REF!</definedName>
    <definedName name="BExY3T89AUR83SOAZZ3OMDEJDQ39" localSheetId="8" hidden="1">#REF!</definedName>
    <definedName name="BExY3T89AUR83SOAZZ3OMDEJDQ39" localSheetId="7" hidden="1">#REF!</definedName>
    <definedName name="BExY3T89AUR83SOAZZ3OMDEJDQ39" localSheetId="6" hidden="1">#REF!</definedName>
    <definedName name="BExY3T89AUR83SOAZZ3OMDEJDQ39" localSheetId="3" hidden="1">#REF!</definedName>
    <definedName name="BExY3T89AUR83SOAZZ3OMDEJDQ39" localSheetId="1" hidden="1">#REF!</definedName>
    <definedName name="BExY3T89AUR83SOAZZ3OMDEJDQ39" hidden="1">#REF!</definedName>
    <definedName name="BExY3WZ7VO2K6TYCHDY754FY24AA" localSheetId="16" hidden="1">#REF!</definedName>
    <definedName name="BExY3WZ7VO2K6TYCHDY754FY24AA" localSheetId="15" hidden="1">#REF!</definedName>
    <definedName name="BExY3WZ7VO2K6TYCHDY754FY24AA" localSheetId="14" hidden="1">#REF!</definedName>
    <definedName name="BExY3WZ7VO2K6TYCHDY754FY24AA" localSheetId="13" hidden="1">#REF!</definedName>
    <definedName name="BExY3WZ7VO2K6TYCHDY754FY24AA" localSheetId="12" hidden="1">#REF!</definedName>
    <definedName name="BExY3WZ7VO2K6TYCHDY754FY24AA" localSheetId="11" hidden="1">#REF!</definedName>
    <definedName name="BExY3WZ7VO2K6TYCHDY754FY24AA" localSheetId="10" hidden="1">#REF!</definedName>
    <definedName name="BExY3WZ7VO2K6TYCHDY754FY24AA" localSheetId="9" hidden="1">#REF!</definedName>
    <definedName name="BExY3WZ7VO2K6TYCHDY754FY24AA" localSheetId="8" hidden="1">#REF!</definedName>
    <definedName name="BExY3WZ7VO2K6TYCHDY754FY24AA" localSheetId="7" hidden="1">#REF!</definedName>
    <definedName name="BExY3WZ7VO2K6TYCHDY754FY24AA" localSheetId="6" hidden="1">#REF!</definedName>
    <definedName name="BExY3WZ7VO2K6TYCHDY754FY24AA" localSheetId="3" hidden="1">#REF!</definedName>
    <definedName name="BExY3WZ7VO2K6TYCHDY754FY24AA" localSheetId="1" hidden="1">#REF!</definedName>
    <definedName name="BExY3WZ7VO2K6TYCHDY754FY24AA" hidden="1">#REF!</definedName>
    <definedName name="BExY4BIG95HDDO6MY6WBUSWJIOLR" localSheetId="16" hidden="1">#REF!</definedName>
    <definedName name="BExY4BIG95HDDO6MY6WBUSWJIOLR" localSheetId="15" hidden="1">#REF!</definedName>
    <definedName name="BExY4BIG95HDDO6MY6WBUSWJIOLR" localSheetId="14" hidden="1">#REF!</definedName>
    <definedName name="BExY4BIG95HDDO6MY6WBUSWJIOLR" localSheetId="13" hidden="1">#REF!</definedName>
    <definedName name="BExY4BIG95HDDO6MY6WBUSWJIOLR" localSheetId="12" hidden="1">#REF!</definedName>
    <definedName name="BExY4BIG95HDDO6MY6WBUSWJIOLR" localSheetId="11" hidden="1">#REF!</definedName>
    <definedName name="BExY4BIG95HDDO6MY6WBUSWJIOLR" localSheetId="10" hidden="1">#REF!</definedName>
    <definedName name="BExY4BIG95HDDO6MY6WBUSWJIOLR" localSheetId="9" hidden="1">#REF!</definedName>
    <definedName name="BExY4BIG95HDDO6MY6WBUSWJIOLR" localSheetId="8" hidden="1">#REF!</definedName>
    <definedName name="BExY4BIG95HDDO6MY6WBUSWJIOLR" localSheetId="7" hidden="1">#REF!</definedName>
    <definedName name="BExY4BIG95HDDO6MY6WBUSWJIOLR" localSheetId="6" hidden="1">#REF!</definedName>
    <definedName name="BExY4BIG95HDDO6MY6WBUSWJIOLR" localSheetId="3" hidden="1">#REF!</definedName>
    <definedName name="BExY4BIG95HDDO6MY6WBUSWJIOLR" localSheetId="1" hidden="1">#REF!</definedName>
    <definedName name="BExY4BIG95HDDO6MY6WBUSWJIOLR" hidden="1">#REF!</definedName>
    <definedName name="BExY4MG771JQ84EMIVB6HQGGHZY7" localSheetId="16" hidden="1">#REF!</definedName>
    <definedName name="BExY4MG771JQ84EMIVB6HQGGHZY7" localSheetId="15" hidden="1">#REF!</definedName>
    <definedName name="BExY4MG771JQ84EMIVB6HQGGHZY7" localSheetId="14" hidden="1">#REF!</definedName>
    <definedName name="BExY4MG771JQ84EMIVB6HQGGHZY7" localSheetId="13" hidden="1">#REF!</definedName>
    <definedName name="BExY4MG771JQ84EMIVB6HQGGHZY7" localSheetId="12" hidden="1">#REF!</definedName>
    <definedName name="BExY4MG771JQ84EMIVB6HQGGHZY7" localSheetId="11" hidden="1">#REF!</definedName>
    <definedName name="BExY4MG771JQ84EMIVB6HQGGHZY7" localSheetId="10" hidden="1">#REF!</definedName>
    <definedName name="BExY4MG771JQ84EMIVB6HQGGHZY7" localSheetId="9" hidden="1">#REF!</definedName>
    <definedName name="BExY4MG771JQ84EMIVB6HQGGHZY7" localSheetId="8" hidden="1">#REF!</definedName>
    <definedName name="BExY4MG771JQ84EMIVB6HQGGHZY7" localSheetId="7" hidden="1">#REF!</definedName>
    <definedName name="BExY4MG771JQ84EMIVB6HQGGHZY7" localSheetId="6" hidden="1">#REF!</definedName>
    <definedName name="BExY4MG771JQ84EMIVB6HQGGHZY7" localSheetId="3" hidden="1">#REF!</definedName>
    <definedName name="BExY4MG771JQ84EMIVB6HQGGHZY7" localSheetId="1" hidden="1">#REF!</definedName>
    <definedName name="BExY4MG771JQ84EMIVB6HQGGHZY7" hidden="1">#REF!</definedName>
    <definedName name="BExY4PWCSFB8P3J3TBQB2MD67263" localSheetId="16" hidden="1">#REF!</definedName>
    <definedName name="BExY4PWCSFB8P3J3TBQB2MD67263" localSheetId="15" hidden="1">#REF!</definedName>
    <definedName name="BExY4PWCSFB8P3J3TBQB2MD67263" localSheetId="14" hidden="1">#REF!</definedName>
    <definedName name="BExY4PWCSFB8P3J3TBQB2MD67263" localSheetId="13" hidden="1">#REF!</definedName>
    <definedName name="BExY4PWCSFB8P3J3TBQB2MD67263" localSheetId="12" hidden="1">#REF!</definedName>
    <definedName name="BExY4PWCSFB8P3J3TBQB2MD67263" localSheetId="11" hidden="1">#REF!</definedName>
    <definedName name="BExY4PWCSFB8P3J3TBQB2MD67263" localSheetId="10" hidden="1">#REF!</definedName>
    <definedName name="BExY4PWCSFB8P3J3TBQB2MD67263" localSheetId="9" hidden="1">#REF!</definedName>
    <definedName name="BExY4PWCSFB8P3J3TBQB2MD67263" localSheetId="8" hidden="1">#REF!</definedName>
    <definedName name="BExY4PWCSFB8P3J3TBQB2MD67263" localSheetId="7" hidden="1">#REF!</definedName>
    <definedName name="BExY4PWCSFB8P3J3TBQB2MD67263" localSheetId="6" hidden="1">#REF!</definedName>
    <definedName name="BExY4PWCSFB8P3J3TBQB2MD67263" localSheetId="3" hidden="1">#REF!</definedName>
    <definedName name="BExY4PWCSFB8P3J3TBQB2MD67263" localSheetId="1" hidden="1">#REF!</definedName>
    <definedName name="BExY4PWCSFB8P3J3TBQB2MD67263" hidden="1">#REF!</definedName>
    <definedName name="BExY4RP3BE6KYZDIKQZO4U4DIT33" localSheetId="16" hidden="1">#REF!</definedName>
    <definedName name="BExY4RP3BE6KYZDIKQZO4U4DIT33" localSheetId="15" hidden="1">#REF!</definedName>
    <definedName name="BExY4RP3BE6KYZDIKQZO4U4DIT33" localSheetId="14" hidden="1">#REF!</definedName>
    <definedName name="BExY4RP3BE6KYZDIKQZO4U4DIT33" localSheetId="13" hidden="1">#REF!</definedName>
    <definedName name="BExY4RP3BE6KYZDIKQZO4U4DIT33" localSheetId="12" hidden="1">#REF!</definedName>
    <definedName name="BExY4RP3BE6KYZDIKQZO4U4DIT33" localSheetId="11" hidden="1">#REF!</definedName>
    <definedName name="BExY4RP3BE6KYZDIKQZO4U4DIT33" localSheetId="10" hidden="1">#REF!</definedName>
    <definedName name="BExY4RP3BE6KYZDIKQZO4U4DIT33" localSheetId="9" hidden="1">#REF!</definedName>
    <definedName name="BExY4RP3BE6KYZDIKQZO4U4DIT33" localSheetId="8" hidden="1">#REF!</definedName>
    <definedName name="BExY4RP3BE6KYZDIKQZO4U4DIT33" localSheetId="7" hidden="1">#REF!</definedName>
    <definedName name="BExY4RP3BE6KYZDIKQZO4U4DIT33" localSheetId="6" hidden="1">#REF!</definedName>
    <definedName name="BExY4RP3BE6KYZDIKQZO4U4DIT33" localSheetId="3" hidden="1">#REF!</definedName>
    <definedName name="BExY4RP3BE6KYZDIKQZO4U4DIT33" localSheetId="1" hidden="1">#REF!</definedName>
    <definedName name="BExY4RP3BE6KYZDIKQZO4U4DIT33" hidden="1">#REF!</definedName>
    <definedName name="BExY4RZW3KK11JLYBA4DWZ92M6LQ" localSheetId="16" hidden="1">#REF!</definedName>
    <definedName name="BExY4RZW3KK11JLYBA4DWZ92M6LQ" localSheetId="15" hidden="1">#REF!</definedName>
    <definedName name="BExY4RZW3KK11JLYBA4DWZ92M6LQ" localSheetId="14" hidden="1">#REF!</definedName>
    <definedName name="BExY4RZW3KK11JLYBA4DWZ92M6LQ" localSheetId="13" hidden="1">#REF!</definedName>
    <definedName name="BExY4RZW3KK11JLYBA4DWZ92M6LQ" localSheetId="12" hidden="1">#REF!</definedName>
    <definedName name="BExY4RZW3KK11JLYBA4DWZ92M6LQ" localSheetId="11" hidden="1">#REF!</definedName>
    <definedName name="BExY4RZW3KK11JLYBA4DWZ92M6LQ" localSheetId="10" hidden="1">#REF!</definedName>
    <definedName name="BExY4RZW3KK11JLYBA4DWZ92M6LQ" localSheetId="9" hidden="1">#REF!</definedName>
    <definedName name="BExY4RZW3KK11JLYBA4DWZ92M6LQ" localSheetId="8" hidden="1">#REF!</definedName>
    <definedName name="BExY4RZW3KK11JLYBA4DWZ92M6LQ" localSheetId="7" hidden="1">#REF!</definedName>
    <definedName name="BExY4RZW3KK11JLYBA4DWZ92M6LQ" localSheetId="6" hidden="1">#REF!</definedName>
    <definedName name="BExY4RZW3KK11JLYBA4DWZ92M6LQ" localSheetId="3" hidden="1">#REF!</definedName>
    <definedName name="BExY4RZW3KK11JLYBA4DWZ92M6LQ" localSheetId="1" hidden="1">#REF!</definedName>
    <definedName name="BExY4RZW3KK11JLYBA4DWZ92M6LQ" hidden="1">#REF!</definedName>
    <definedName name="BExY4XOVTTNVZ577RLIEC7NZQFIX" localSheetId="16" hidden="1">#REF!</definedName>
    <definedName name="BExY4XOVTTNVZ577RLIEC7NZQFIX" localSheetId="15" hidden="1">#REF!</definedName>
    <definedName name="BExY4XOVTTNVZ577RLIEC7NZQFIX" localSheetId="14" hidden="1">#REF!</definedName>
    <definedName name="BExY4XOVTTNVZ577RLIEC7NZQFIX" localSheetId="13" hidden="1">#REF!</definedName>
    <definedName name="BExY4XOVTTNVZ577RLIEC7NZQFIX" localSheetId="12" hidden="1">#REF!</definedName>
    <definedName name="BExY4XOVTTNVZ577RLIEC7NZQFIX" localSheetId="11" hidden="1">#REF!</definedName>
    <definedName name="BExY4XOVTTNVZ577RLIEC7NZQFIX" localSheetId="10" hidden="1">#REF!</definedName>
    <definedName name="BExY4XOVTTNVZ577RLIEC7NZQFIX" localSheetId="9" hidden="1">#REF!</definedName>
    <definedName name="BExY4XOVTTNVZ577RLIEC7NZQFIX" localSheetId="8" hidden="1">#REF!</definedName>
    <definedName name="BExY4XOVTTNVZ577RLIEC7NZQFIX" localSheetId="7" hidden="1">#REF!</definedName>
    <definedName name="BExY4XOVTTNVZ577RLIEC7NZQFIX" localSheetId="6" hidden="1">#REF!</definedName>
    <definedName name="BExY4XOVTTNVZ577RLIEC7NZQFIX" localSheetId="3" hidden="1">#REF!</definedName>
    <definedName name="BExY4XOVTTNVZ577RLIEC7NZQFIX" localSheetId="1" hidden="1">#REF!</definedName>
    <definedName name="BExY4XOVTTNVZ577RLIEC7NZQFIX" hidden="1">#REF!</definedName>
    <definedName name="BExY50JAF5CG01GTHAUS7I4ZLUDC" localSheetId="16" hidden="1">#REF!</definedName>
    <definedName name="BExY50JAF5CG01GTHAUS7I4ZLUDC" localSheetId="15" hidden="1">#REF!</definedName>
    <definedName name="BExY50JAF5CG01GTHAUS7I4ZLUDC" localSheetId="14" hidden="1">#REF!</definedName>
    <definedName name="BExY50JAF5CG01GTHAUS7I4ZLUDC" localSheetId="13" hidden="1">#REF!</definedName>
    <definedName name="BExY50JAF5CG01GTHAUS7I4ZLUDC" localSheetId="12" hidden="1">#REF!</definedName>
    <definedName name="BExY50JAF5CG01GTHAUS7I4ZLUDC" localSheetId="11" hidden="1">#REF!</definedName>
    <definedName name="BExY50JAF5CG01GTHAUS7I4ZLUDC" localSheetId="10" hidden="1">#REF!</definedName>
    <definedName name="BExY50JAF5CG01GTHAUS7I4ZLUDC" localSheetId="9" hidden="1">#REF!</definedName>
    <definedName name="BExY50JAF5CG01GTHAUS7I4ZLUDC" localSheetId="8" hidden="1">#REF!</definedName>
    <definedName name="BExY50JAF5CG01GTHAUS7I4ZLUDC" localSheetId="7" hidden="1">#REF!</definedName>
    <definedName name="BExY50JAF5CG01GTHAUS7I4ZLUDC" localSheetId="6" hidden="1">#REF!</definedName>
    <definedName name="BExY50JAF5CG01GTHAUS7I4ZLUDC" localSheetId="3" hidden="1">#REF!</definedName>
    <definedName name="BExY50JAF5CG01GTHAUS7I4ZLUDC" localSheetId="1" hidden="1">#REF!</definedName>
    <definedName name="BExY50JAF5CG01GTHAUS7I4ZLUDC" hidden="1">#REF!</definedName>
    <definedName name="BExY53J7EXFEOFTRNAHLK7IH3ACB" localSheetId="16" hidden="1">#REF!</definedName>
    <definedName name="BExY53J7EXFEOFTRNAHLK7IH3ACB" localSheetId="15" hidden="1">#REF!</definedName>
    <definedName name="BExY53J7EXFEOFTRNAHLK7IH3ACB" localSheetId="14" hidden="1">#REF!</definedName>
    <definedName name="BExY53J7EXFEOFTRNAHLK7IH3ACB" localSheetId="13" hidden="1">#REF!</definedName>
    <definedName name="BExY53J7EXFEOFTRNAHLK7IH3ACB" localSheetId="12" hidden="1">#REF!</definedName>
    <definedName name="BExY53J7EXFEOFTRNAHLK7IH3ACB" localSheetId="11" hidden="1">#REF!</definedName>
    <definedName name="BExY53J7EXFEOFTRNAHLK7IH3ACB" localSheetId="10" hidden="1">#REF!</definedName>
    <definedName name="BExY53J7EXFEOFTRNAHLK7IH3ACB" localSheetId="9" hidden="1">#REF!</definedName>
    <definedName name="BExY53J7EXFEOFTRNAHLK7IH3ACB" localSheetId="8" hidden="1">#REF!</definedName>
    <definedName name="BExY53J7EXFEOFTRNAHLK7IH3ACB" localSheetId="7" hidden="1">#REF!</definedName>
    <definedName name="BExY53J7EXFEOFTRNAHLK7IH3ACB" localSheetId="6" hidden="1">#REF!</definedName>
    <definedName name="BExY53J7EXFEOFTRNAHLK7IH3ACB" localSheetId="3" hidden="1">#REF!</definedName>
    <definedName name="BExY53J7EXFEOFTRNAHLK7IH3ACB" localSheetId="1" hidden="1">#REF!</definedName>
    <definedName name="BExY53J7EXFEOFTRNAHLK7IH3ACB" hidden="1">#REF!</definedName>
    <definedName name="BExY5515SJTJS3VM80M3YYR0WF37" localSheetId="16" hidden="1">#REF!</definedName>
    <definedName name="BExY5515SJTJS3VM80M3YYR0WF37" localSheetId="15" hidden="1">#REF!</definedName>
    <definedName name="BExY5515SJTJS3VM80M3YYR0WF37" localSheetId="14" hidden="1">#REF!</definedName>
    <definedName name="BExY5515SJTJS3VM80M3YYR0WF37" localSheetId="13" hidden="1">#REF!</definedName>
    <definedName name="BExY5515SJTJS3VM80M3YYR0WF37" localSheetId="12" hidden="1">#REF!</definedName>
    <definedName name="BExY5515SJTJS3VM80M3YYR0WF37" localSheetId="11" hidden="1">#REF!</definedName>
    <definedName name="BExY5515SJTJS3VM80M3YYR0WF37" localSheetId="10" hidden="1">#REF!</definedName>
    <definedName name="BExY5515SJTJS3VM80M3YYR0WF37" localSheetId="9" hidden="1">#REF!</definedName>
    <definedName name="BExY5515SJTJS3VM80M3YYR0WF37" localSheetId="8" hidden="1">#REF!</definedName>
    <definedName name="BExY5515SJTJS3VM80M3YYR0WF37" localSheetId="7" hidden="1">#REF!</definedName>
    <definedName name="BExY5515SJTJS3VM80M3YYR0WF37" localSheetId="6" hidden="1">#REF!</definedName>
    <definedName name="BExY5515SJTJS3VM80M3YYR0WF37" localSheetId="3" hidden="1">#REF!</definedName>
    <definedName name="BExY5515SJTJS3VM80M3YYR0WF37" localSheetId="1" hidden="1">#REF!</definedName>
    <definedName name="BExY5515SJTJS3VM80M3YYR0WF37" hidden="1">#REF!</definedName>
    <definedName name="BExY5515WE39FQ3EG5QHG67V9C0O" localSheetId="16" hidden="1">#REF!</definedName>
    <definedName name="BExY5515WE39FQ3EG5QHG67V9C0O" localSheetId="15" hidden="1">#REF!</definedName>
    <definedName name="BExY5515WE39FQ3EG5QHG67V9C0O" localSheetId="14" hidden="1">#REF!</definedName>
    <definedName name="BExY5515WE39FQ3EG5QHG67V9C0O" localSheetId="13" hidden="1">#REF!</definedName>
    <definedName name="BExY5515WE39FQ3EG5QHG67V9C0O" localSheetId="12" hidden="1">#REF!</definedName>
    <definedName name="BExY5515WE39FQ3EG5QHG67V9C0O" localSheetId="11" hidden="1">#REF!</definedName>
    <definedName name="BExY5515WE39FQ3EG5QHG67V9C0O" localSheetId="10" hidden="1">#REF!</definedName>
    <definedName name="BExY5515WE39FQ3EG5QHG67V9C0O" localSheetId="9" hidden="1">#REF!</definedName>
    <definedName name="BExY5515WE39FQ3EG5QHG67V9C0O" localSheetId="8" hidden="1">#REF!</definedName>
    <definedName name="BExY5515WE39FQ3EG5QHG67V9C0O" localSheetId="7" hidden="1">#REF!</definedName>
    <definedName name="BExY5515WE39FQ3EG5QHG67V9C0O" localSheetId="6" hidden="1">#REF!</definedName>
    <definedName name="BExY5515WE39FQ3EG5QHG67V9C0O" localSheetId="3" hidden="1">#REF!</definedName>
    <definedName name="BExY5515WE39FQ3EG5QHG67V9C0O" localSheetId="1" hidden="1">#REF!</definedName>
    <definedName name="BExY5515WE39FQ3EG5QHG67V9C0O" hidden="1">#REF!</definedName>
    <definedName name="BExY5986WNAD8NFCPXC9TVLBU4FG" localSheetId="16" hidden="1">#REF!</definedName>
    <definedName name="BExY5986WNAD8NFCPXC9TVLBU4FG" localSheetId="15" hidden="1">#REF!</definedName>
    <definedName name="BExY5986WNAD8NFCPXC9TVLBU4FG" localSheetId="14" hidden="1">#REF!</definedName>
    <definedName name="BExY5986WNAD8NFCPXC9TVLBU4FG" localSheetId="13" hidden="1">#REF!</definedName>
    <definedName name="BExY5986WNAD8NFCPXC9TVLBU4FG" localSheetId="12" hidden="1">#REF!</definedName>
    <definedName name="BExY5986WNAD8NFCPXC9TVLBU4FG" localSheetId="11" hidden="1">#REF!</definedName>
    <definedName name="BExY5986WNAD8NFCPXC9TVLBU4FG" localSheetId="10" hidden="1">#REF!</definedName>
    <definedName name="BExY5986WNAD8NFCPXC9TVLBU4FG" localSheetId="9" hidden="1">#REF!</definedName>
    <definedName name="BExY5986WNAD8NFCPXC9TVLBU4FG" localSheetId="8" hidden="1">#REF!</definedName>
    <definedName name="BExY5986WNAD8NFCPXC9TVLBU4FG" localSheetId="7" hidden="1">#REF!</definedName>
    <definedName name="BExY5986WNAD8NFCPXC9TVLBU4FG" localSheetId="6" hidden="1">#REF!</definedName>
    <definedName name="BExY5986WNAD8NFCPXC9TVLBU4FG" localSheetId="3" hidden="1">#REF!</definedName>
    <definedName name="BExY5986WNAD8NFCPXC9TVLBU4FG" localSheetId="1" hidden="1">#REF!</definedName>
    <definedName name="BExY5986WNAD8NFCPXC9TVLBU4FG" hidden="1">#REF!</definedName>
    <definedName name="BExY5DF9MS25IFNWGJ1YAS5MDN8R" localSheetId="16" hidden="1">#REF!</definedName>
    <definedName name="BExY5DF9MS25IFNWGJ1YAS5MDN8R" localSheetId="15" hidden="1">#REF!</definedName>
    <definedName name="BExY5DF9MS25IFNWGJ1YAS5MDN8R" localSheetId="14" hidden="1">#REF!</definedName>
    <definedName name="BExY5DF9MS25IFNWGJ1YAS5MDN8R" localSheetId="13" hidden="1">#REF!</definedName>
    <definedName name="BExY5DF9MS25IFNWGJ1YAS5MDN8R" localSheetId="12" hidden="1">#REF!</definedName>
    <definedName name="BExY5DF9MS25IFNWGJ1YAS5MDN8R" localSheetId="11" hidden="1">#REF!</definedName>
    <definedName name="BExY5DF9MS25IFNWGJ1YAS5MDN8R" localSheetId="10" hidden="1">#REF!</definedName>
    <definedName name="BExY5DF9MS25IFNWGJ1YAS5MDN8R" localSheetId="9" hidden="1">#REF!</definedName>
    <definedName name="BExY5DF9MS25IFNWGJ1YAS5MDN8R" localSheetId="8" hidden="1">#REF!</definedName>
    <definedName name="BExY5DF9MS25IFNWGJ1YAS5MDN8R" localSheetId="7" hidden="1">#REF!</definedName>
    <definedName name="BExY5DF9MS25IFNWGJ1YAS5MDN8R" localSheetId="6" hidden="1">#REF!</definedName>
    <definedName name="BExY5DF9MS25IFNWGJ1YAS5MDN8R" localSheetId="3" hidden="1">#REF!</definedName>
    <definedName name="BExY5DF9MS25IFNWGJ1YAS5MDN8R" localSheetId="1" hidden="1">#REF!</definedName>
    <definedName name="BExY5DF9MS25IFNWGJ1YAS5MDN8R" hidden="1">#REF!</definedName>
    <definedName name="BExY5ERVGL3UM2MGT8LJ0XPKTZEK" localSheetId="16" hidden="1">#REF!</definedName>
    <definedName name="BExY5ERVGL3UM2MGT8LJ0XPKTZEK" localSheetId="15" hidden="1">#REF!</definedName>
    <definedName name="BExY5ERVGL3UM2MGT8LJ0XPKTZEK" localSheetId="14" hidden="1">#REF!</definedName>
    <definedName name="BExY5ERVGL3UM2MGT8LJ0XPKTZEK" localSheetId="13" hidden="1">#REF!</definedName>
    <definedName name="BExY5ERVGL3UM2MGT8LJ0XPKTZEK" localSheetId="12" hidden="1">#REF!</definedName>
    <definedName name="BExY5ERVGL3UM2MGT8LJ0XPKTZEK" localSheetId="11" hidden="1">#REF!</definedName>
    <definedName name="BExY5ERVGL3UM2MGT8LJ0XPKTZEK" localSheetId="10" hidden="1">#REF!</definedName>
    <definedName name="BExY5ERVGL3UM2MGT8LJ0XPKTZEK" localSheetId="9" hidden="1">#REF!</definedName>
    <definedName name="BExY5ERVGL3UM2MGT8LJ0XPKTZEK" localSheetId="8" hidden="1">#REF!</definedName>
    <definedName name="BExY5ERVGL3UM2MGT8LJ0XPKTZEK" localSheetId="7" hidden="1">#REF!</definedName>
    <definedName name="BExY5ERVGL3UM2MGT8LJ0XPKTZEK" localSheetId="6" hidden="1">#REF!</definedName>
    <definedName name="BExY5ERVGL3UM2MGT8LJ0XPKTZEK" localSheetId="3" hidden="1">#REF!</definedName>
    <definedName name="BExY5ERVGL3UM2MGT8LJ0XPKTZEK" localSheetId="1" hidden="1">#REF!</definedName>
    <definedName name="BExY5ERVGL3UM2MGT8LJ0XPKTZEK" hidden="1">#REF!</definedName>
    <definedName name="BExY5EX6NJFK8W754ZVZDN5DS04K" localSheetId="16" hidden="1">#REF!</definedName>
    <definedName name="BExY5EX6NJFK8W754ZVZDN5DS04K" localSheetId="15" hidden="1">#REF!</definedName>
    <definedName name="BExY5EX6NJFK8W754ZVZDN5DS04K" localSheetId="14" hidden="1">#REF!</definedName>
    <definedName name="BExY5EX6NJFK8W754ZVZDN5DS04K" localSheetId="13" hidden="1">#REF!</definedName>
    <definedName name="BExY5EX6NJFK8W754ZVZDN5DS04K" localSheetId="12" hidden="1">#REF!</definedName>
    <definedName name="BExY5EX6NJFK8W754ZVZDN5DS04K" localSheetId="11" hidden="1">#REF!</definedName>
    <definedName name="BExY5EX6NJFK8W754ZVZDN5DS04K" localSheetId="10" hidden="1">#REF!</definedName>
    <definedName name="BExY5EX6NJFK8W754ZVZDN5DS04K" localSheetId="9" hidden="1">#REF!</definedName>
    <definedName name="BExY5EX6NJFK8W754ZVZDN5DS04K" localSheetId="8" hidden="1">#REF!</definedName>
    <definedName name="BExY5EX6NJFK8W754ZVZDN5DS04K" localSheetId="7" hidden="1">#REF!</definedName>
    <definedName name="BExY5EX6NJFK8W754ZVZDN5DS04K" localSheetId="6" hidden="1">#REF!</definedName>
    <definedName name="BExY5EX6NJFK8W754ZVZDN5DS04K" localSheetId="3" hidden="1">#REF!</definedName>
    <definedName name="BExY5EX6NJFK8W754ZVZDN5DS04K" localSheetId="1" hidden="1">#REF!</definedName>
    <definedName name="BExY5EX6NJFK8W754ZVZDN5DS04K" hidden="1">#REF!</definedName>
    <definedName name="BExY5S3XD1NJT109CV54IFOHVLQ6" localSheetId="16" hidden="1">#REF!</definedName>
    <definedName name="BExY5S3XD1NJT109CV54IFOHVLQ6" localSheetId="15" hidden="1">#REF!</definedName>
    <definedName name="BExY5S3XD1NJT109CV54IFOHVLQ6" localSheetId="14" hidden="1">#REF!</definedName>
    <definedName name="BExY5S3XD1NJT109CV54IFOHVLQ6" localSheetId="13" hidden="1">#REF!</definedName>
    <definedName name="BExY5S3XD1NJT109CV54IFOHVLQ6" localSheetId="12" hidden="1">#REF!</definedName>
    <definedName name="BExY5S3XD1NJT109CV54IFOHVLQ6" localSheetId="11" hidden="1">#REF!</definedName>
    <definedName name="BExY5S3XD1NJT109CV54IFOHVLQ6" localSheetId="10" hidden="1">#REF!</definedName>
    <definedName name="BExY5S3XD1NJT109CV54IFOHVLQ6" localSheetId="9" hidden="1">#REF!</definedName>
    <definedName name="BExY5S3XD1NJT109CV54IFOHVLQ6" localSheetId="8" hidden="1">#REF!</definedName>
    <definedName name="BExY5S3XD1NJT109CV54IFOHVLQ6" localSheetId="7" hidden="1">#REF!</definedName>
    <definedName name="BExY5S3XD1NJT109CV54IFOHVLQ6" localSheetId="6" hidden="1">#REF!</definedName>
    <definedName name="BExY5S3XD1NJT109CV54IFOHVLQ6" localSheetId="3" hidden="1">#REF!</definedName>
    <definedName name="BExY5S3XD1NJT109CV54IFOHVLQ6" localSheetId="1" hidden="1">#REF!</definedName>
    <definedName name="BExY5S3XD1NJT109CV54IFOHVLQ6" hidden="1">#REF!</definedName>
    <definedName name="BExY5W088PPAPLSMR2P7FV2CRDCT" localSheetId="16" hidden="1">#REF!</definedName>
    <definedName name="BExY5W088PPAPLSMR2P7FV2CRDCT" localSheetId="15" hidden="1">#REF!</definedName>
    <definedName name="BExY5W088PPAPLSMR2P7FV2CRDCT" localSheetId="14" hidden="1">#REF!</definedName>
    <definedName name="BExY5W088PPAPLSMR2P7FV2CRDCT" localSheetId="13" hidden="1">#REF!</definedName>
    <definedName name="BExY5W088PPAPLSMR2P7FV2CRDCT" localSheetId="12" hidden="1">#REF!</definedName>
    <definedName name="BExY5W088PPAPLSMR2P7FV2CRDCT" localSheetId="11" hidden="1">#REF!</definedName>
    <definedName name="BExY5W088PPAPLSMR2P7FV2CRDCT" localSheetId="10" hidden="1">#REF!</definedName>
    <definedName name="BExY5W088PPAPLSMR2P7FV2CRDCT" localSheetId="9" hidden="1">#REF!</definedName>
    <definedName name="BExY5W088PPAPLSMR2P7FV2CRDCT" localSheetId="8" hidden="1">#REF!</definedName>
    <definedName name="BExY5W088PPAPLSMR2P7FV2CRDCT" localSheetId="7" hidden="1">#REF!</definedName>
    <definedName name="BExY5W088PPAPLSMR2P7FV2CRDCT" localSheetId="6" hidden="1">#REF!</definedName>
    <definedName name="BExY5W088PPAPLSMR2P7FV2CRDCT" localSheetId="3" hidden="1">#REF!</definedName>
    <definedName name="BExY5W088PPAPLSMR2P7FV2CRDCT" localSheetId="1" hidden="1">#REF!</definedName>
    <definedName name="BExY5W088PPAPLSMR2P7FV2CRDCT" hidden="1">#REF!</definedName>
    <definedName name="BExY6KA6BQ6H4SH5EMJBVF8UR4ZY" localSheetId="16" hidden="1">#REF!</definedName>
    <definedName name="BExY6KA6BQ6H4SH5EMJBVF8UR4ZY" localSheetId="15" hidden="1">#REF!</definedName>
    <definedName name="BExY6KA6BQ6H4SH5EMJBVF8UR4ZY" localSheetId="14" hidden="1">#REF!</definedName>
    <definedName name="BExY6KA6BQ6H4SH5EMJBVF8UR4ZY" localSheetId="13" hidden="1">#REF!</definedName>
    <definedName name="BExY6KA6BQ6H4SH5EMJBVF8UR4ZY" localSheetId="12" hidden="1">#REF!</definedName>
    <definedName name="BExY6KA6BQ6H4SH5EMJBVF8UR4ZY" localSheetId="11" hidden="1">#REF!</definedName>
    <definedName name="BExY6KA6BQ6H4SH5EMJBVF8UR4ZY" localSheetId="10" hidden="1">#REF!</definedName>
    <definedName name="BExY6KA6BQ6H4SH5EMJBVF8UR4ZY" localSheetId="9" hidden="1">#REF!</definedName>
    <definedName name="BExY6KA6BQ6H4SH5EMJBVF8UR4ZY" localSheetId="8" hidden="1">#REF!</definedName>
    <definedName name="BExY6KA6BQ6H4SH5EMJBVF8UR4ZY" localSheetId="7" hidden="1">#REF!</definedName>
    <definedName name="BExY6KA6BQ6H4SH5EMJBVF8UR4ZY" localSheetId="6" hidden="1">#REF!</definedName>
    <definedName name="BExY6KA6BQ6H4SH5EMJBVF8UR4ZY" localSheetId="3" hidden="1">#REF!</definedName>
    <definedName name="BExY6KA6BQ6H4SH5EMJBVF8UR4ZY" localSheetId="1" hidden="1">#REF!</definedName>
    <definedName name="BExY6KA6BQ6H4SH5EMJBVF8UR4ZY" hidden="1">#REF!</definedName>
    <definedName name="BExY6KVS1MMZ2R34PGEFR2BMTU9W" localSheetId="16" hidden="1">#REF!</definedName>
    <definedName name="BExY6KVS1MMZ2R34PGEFR2BMTU9W" localSheetId="15" hidden="1">#REF!</definedName>
    <definedName name="BExY6KVS1MMZ2R34PGEFR2BMTU9W" localSheetId="14" hidden="1">#REF!</definedName>
    <definedName name="BExY6KVS1MMZ2R34PGEFR2BMTU9W" localSheetId="13" hidden="1">#REF!</definedName>
    <definedName name="BExY6KVS1MMZ2R34PGEFR2BMTU9W" localSheetId="12" hidden="1">#REF!</definedName>
    <definedName name="BExY6KVS1MMZ2R34PGEFR2BMTU9W" localSheetId="11" hidden="1">#REF!</definedName>
    <definedName name="BExY6KVS1MMZ2R34PGEFR2BMTU9W" localSheetId="10" hidden="1">#REF!</definedName>
    <definedName name="BExY6KVS1MMZ2R34PGEFR2BMTU9W" localSheetId="9" hidden="1">#REF!</definedName>
    <definedName name="BExY6KVS1MMZ2R34PGEFR2BMTU9W" localSheetId="8" hidden="1">#REF!</definedName>
    <definedName name="BExY6KVS1MMZ2R34PGEFR2BMTU9W" localSheetId="7" hidden="1">#REF!</definedName>
    <definedName name="BExY6KVS1MMZ2R34PGEFR2BMTU9W" localSheetId="6" hidden="1">#REF!</definedName>
    <definedName name="BExY6KVS1MMZ2R34PGEFR2BMTU9W" localSheetId="3" hidden="1">#REF!</definedName>
    <definedName name="BExY6KVS1MMZ2R34PGEFR2BMTU9W" localSheetId="1" hidden="1">#REF!</definedName>
    <definedName name="BExY6KVS1MMZ2R34PGEFR2BMTU9W" hidden="1">#REF!</definedName>
    <definedName name="BExY6Q9YY7LW745GP7CYOGGSPHGE" localSheetId="16" hidden="1">#REF!</definedName>
    <definedName name="BExY6Q9YY7LW745GP7CYOGGSPHGE" localSheetId="15" hidden="1">#REF!</definedName>
    <definedName name="BExY6Q9YY7LW745GP7CYOGGSPHGE" localSheetId="14" hidden="1">#REF!</definedName>
    <definedName name="BExY6Q9YY7LW745GP7CYOGGSPHGE" localSheetId="13" hidden="1">#REF!</definedName>
    <definedName name="BExY6Q9YY7LW745GP7CYOGGSPHGE" localSheetId="12" hidden="1">#REF!</definedName>
    <definedName name="BExY6Q9YY7LW745GP7CYOGGSPHGE" localSheetId="11" hidden="1">#REF!</definedName>
    <definedName name="BExY6Q9YY7LW745GP7CYOGGSPHGE" localSheetId="10" hidden="1">#REF!</definedName>
    <definedName name="BExY6Q9YY7LW745GP7CYOGGSPHGE" localSheetId="9" hidden="1">#REF!</definedName>
    <definedName name="BExY6Q9YY7LW745GP7CYOGGSPHGE" localSheetId="8" hidden="1">#REF!</definedName>
    <definedName name="BExY6Q9YY7LW745GP7CYOGGSPHGE" localSheetId="7" hidden="1">#REF!</definedName>
    <definedName name="BExY6Q9YY7LW745GP7CYOGGSPHGE" localSheetId="6" hidden="1">#REF!</definedName>
    <definedName name="BExY6Q9YY7LW745GP7CYOGGSPHGE" localSheetId="3" hidden="1">#REF!</definedName>
    <definedName name="BExY6Q9YY7LW745GP7CYOGGSPHGE" localSheetId="1" hidden="1">#REF!</definedName>
    <definedName name="BExY6Q9YY7LW745GP7CYOGGSPHGE" hidden="1">#REF!</definedName>
    <definedName name="BExY6R6BYIQZ4OR1E7YI0OVOC08W" localSheetId="16" hidden="1">#REF!</definedName>
    <definedName name="BExY6R6BYIQZ4OR1E7YI0OVOC08W" localSheetId="15" hidden="1">#REF!</definedName>
    <definedName name="BExY6R6BYIQZ4OR1E7YI0OVOC08W" localSheetId="14" hidden="1">#REF!</definedName>
    <definedName name="BExY6R6BYIQZ4OR1E7YI0OVOC08W" localSheetId="13" hidden="1">#REF!</definedName>
    <definedName name="BExY6R6BYIQZ4OR1E7YI0OVOC08W" localSheetId="12" hidden="1">#REF!</definedName>
    <definedName name="BExY6R6BYIQZ4OR1E7YI0OVOC08W" localSheetId="11" hidden="1">#REF!</definedName>
    <definedName name="BExY6R6BYIQZ4OR1E7YI0OVOC08W" localSheetId="10" hidden="1">#REF!</definedName>
    <definedName name="BExY6R6BYIQZ4OR1E7YI0OVOC08W" localSheetId="9" hidden="1">#REF!</definedName>
    <definedName name="BExY6R6BYIQZ4OR1E7YI0OVOC08W" localSheetId="8" hidden="1">#REF!</definedName>
    <definedName name="BExY6R6BYIQZ4OR1E7YI0OVOC08W" localSheetId="7" hidden="1">#REF!</definedName>
    <definedName name="BExY6R6BYIQZ4OR1E7YI0OVOC08W" localSheetId="6" hidden="1">#REF!</definedName>
    <definedName name="BExY6R6BYIQZ4OR1E7YI0OVOC08W" localSheetId="3" hidden="1">#REF!</definedName>
    <definedName name="BExY6R6BYIQZ4OR1E7YI0OVOC08W" localSheetId="1" hidden="1">#REF!</definedName>
    <definedName name="BExY6R6BYIQZ4OR1E7YI0OVOC08W" hidden="1">#REF!</definedName>
    <definedName name="BExZIA3C8LKJTEH3MKQ57KJH5TA2" localSheetId="16" hidden="1">#REF!</definedName>
    <definedName name="BExZIA3C8LKJTEH3MKQ57KJH5TA2" localSheetId="15" hidden="1">#REF!</definedName>
    <definedName name="BExZIA3C8LKJTEH3MKQ57KJH5TA2" localSheetId="14" hidden="1">#REF!</definedName>
    <definedName name="BExZIA3C8LKJTEH3MKQ57KJH5TA2" localSheetId="13" hidden="1">#REF!</definedName>
    <definedName name="BExZIA3C8LKJTEH3MKQ57KJH5TA2" localSheetId="12" hidden="1">#REF!</definedName>
    <definedName name="BExZIA3C8LKJTEH3MKQ57KJH5TA2" localSheetId="11" hidden="1">#REF!</definedName>
    <definedName name="BExZIA3C8LKJTEH3MKQ57KJH5TA2" localSheetId="10" hidden="1">#REF!</definedName>
    <definedName name="BExZIA3C8LKJTEH3MKQ57KJH5TA2" localSheetId="9" hidden="1">#REF!</definedName>
    <definedName name="BExZIA3C8LKJTEH3MKQ57KJH5TA2" localSheetId="8" hidden="1">#REF!</definedName>
    <definedName name="BExZIA3C8LKJTEH3MKQ57KJH5TA2" localSheetId="7" hidden="1">#REF!</definedName>
    <definedName name="BExZIA3C8LKJTEH3MKQ57KJH5TA2" localSheetId="6" hidden="1">#REF!</definedName>
    <definedName name="BExZIA3C8LKJTEH3MKQ57KJH5TA2" localSheetId="3" hidden="1">#REF!</definedName>
    <definedName name="BExZIA3C8LKJTEH3MKQ57KJH5TA2" localSheetId="1" hidden="1">#REF!</definedName>
    <definedName name="BExZIA3C8LKJTEH3MKQ57KJH5TA2" hidden="1">#REF!</definedName>
    <definedName name="BExZIGDWFIOPMMVCRWX45OIJ5AP3" localSheetId="16" hidden="1">#REF!</definedName>
    <definedName name="BExZIGDWFIOPMMVCRWX45OIJ5AP3" localSheetId="15" hidden="1">#REF!</definedName>
    <definedName name="BExZIGDWFIOPMMVCRWX45OIJ5AP3" localSheetId="14" hidden="1">#REF!</definedName>
    <definedName name="BExZIGDWFIOPMMVCRWX45OIJ5AP3" localSheetId="13" hidden="1">#REF!</definedName>
    <definedName name="BExZIGDWFIOPMMVCRWX45OIJ5AP3" localSheetId="12" hidden="1">#REF!</definedName>
    <definedName name="BExZIGDWFIOPMMVCRWX45OIJ5AP3" localSheetId="11" hidden="1">#REF!</definedName>
    <definedName name="BExZIGDWFIOPMMVCRWX45OIJ5AP3" localSheetId="10" hidden="1">#REF!</definedName>
    <definedName name="BExZIGDWFIOPMMVCRWX45OIJ5AP3" localSheetId="9" hidden="1">#REF!</definedName>
    <definedName name="BExZIGDWFIOPMMVCRWX45OIJ5AP3" localSheetId="8" hidden="1">#REF!</definedName>
    <definedName name="BExZIGDWFIOPMMVCRWX45OIJ5AP3" localSheetId="7" hidden="1">#REF!</definedName>
    <definedName name="BExZIGDWFIOPMMVCRWX45OIJ5AP3" localSheetId="6" hidden="1">#REF!</definedName>
    <definedName name="BExZIGDWFIOPMMVCRWX45OIJ5AP3" localSheetId="3" hidden="1">#REF!</definedName>
    <definedName name="BExZIGDWFIOPMMVCRWX45OIJ5AP3" localSheetId="1" hidden="1">#REF!</definedName>
    <definedName name="BExZIGDWFIOPMMVCRWX45OIJ5AP3" hidden="1">#REF!</definedName>
    <definedName name="BExZIIHH3QNQE3GFMHEE4UMHY6WQ" localSheetId="16" hidden="1">#REF!</definedName>
    <definedName name="BExZIIHH3QNQE3GFMHEE4UMHY6WQ" localSheetId="15" hidden="1">#REF!</definedName>
    <definedName name="BExZIIHH3QNQE3GFMHEE4UMHY6WQ" localSheetId="14" hidden="1">#REF!</definedName>
    <definedName name="BExZIIHH3QNQE3GFMHEE4UMHY6WQ" localSheetId="13" hidden="1">#REF!</definedName>
    <definedName name="BExZIIHH3QNQE3GFMHEE4UMHY6WQ" localSheetId="12" hidden="1">#REF!</definedName>
    <definedName name="BExZIIHH3QNQE3GFMHEE4UMHY6WQ" localSheetId="11" hidden="1">#REF!</definedName>
    <definedName name="BExZIIHH3QNQE3GFMHEE4UMHY6WQ" localSheetId="10" hidden="1">#REF!</definedName>
    <definedName name="BExZIIHH3QNQE3GFMHEE4UMHY6WQ" localSheetId="9" hidden="1">#REF!</definedName>
    <definedName name="BExZIIHH3QNQE3GFMHEE4UMHY6WQ" localSheetId="8" hidden="1">#REF!</definedName>
    <definedName name="BExZIIHH3QNQE3GFMHEE4UMHY6WQ" localSheetId="7" hidden="1">#REF!</definedName>
    <definedName name="BExZIIHH3QNQE3GFMHEE4UMHY6WQ" localSheetId="6" hidden="1">#REF!</definedName>
    <definedName name="BExZIIHH3QNQE3GFMHEE4UMHY6WQ" localSheetId="3" hidden="1">#REF!</definedName>
    <definedName name="BExZIIHH3QNQE3GFMHEE4UMHY6WQ" localSheetId="1" hidden="1">#REF!</definedName>
    <definedName name="BExZIIHH3QNQE3GFMHEE4UMHY6WQ" hidden="1">#REF!</definedName>
    <definedName name="BExZIYO22G5UXOB42GDLYGVRJ6U7" localSheetId="16" hidden="1">#REF!</definedName>
    <definedName name="BExZIYO22G5UXOB42GDLYGVRJ6U7" localSheetId="15" hidden="1">#REF!</definedName>
    <definedName name="BExZIYO22G5UXOB42GDLYGVRJ6U7" localSheetId="14" hidden="1">#REF!</definedName>
    <definedName name="BExZIYO22G5UXOB42GDLYGVRJ6U7" localSheetId="13" hidden="1">#REF!</definedName>
    <definedName name="BExZIYO22G5UXOB42GDLYGVRJ6U7" localSheetId="12" hidden="1">#REF!</definedName>
    <definedName name="BExZIYO22G5UXOB42GDLYGVRJ6U7" localSheetId="11" hidden="1">#REF!</definedName>
    <definedName name="BExZIYO22G5UXOB42GDLYGVRJ6U7" localSheetId="10" hidden="1">#REF!</definedName>
    <definedName name="BExZIYO22G5UXOB42GDLYGVRJ6U7" localSheetId="9" hidden="1">#REF!</definedName>
    <definedName name="BExZIYO22G5UXOB42GDLYGVRJ6U7" localSheetId="8" hidden="1">#REF!</definedName>
    <definedName name="BExZIYO22G5UXOB42GDLYGVRJ6U7" localSheetId="7" hidden="1">#REF!</definedName>
    <definedName name="BExZIYO22G5UXOB42GDLYGVRJ6U7" localSheetId="6" hidden="1">#REF!</definedName>
    <definedName name="BExZIYO22G5UXOB42GDLYGVRJ6U7" localSheetId="3" hidden="1">#REF!</definedName>
    <definedName name="BExZIYO22G5UXOB42GDLYGVRJ6U7" localSheetId="1" hidden="1">#REF!</definedName>
    <definedName name="BExZIYO22G5UXOB42GDLYGVRJ6U7" hidden="1">#REF!</definedName>
    <definedName name="BExZJ7I9T8XU4MZRKJ1VVU76V2LZ" localSheetId="16" hidden="1">#REF!</definedName>
    <definedName name="BExZJ7I9T8XU4MZRKJ1VVU76V2LZ" localSheetId="15" hidden="1">#REF!</definedName>
    <definedName name="BExZJ7I9T8XU4MZRKJ1VVU76V2LZ" localSheetId="14" hidden="1">#REF!</definedName>
    <definedName name="BExZJ7I9T8XU4MZRKJ1VVU76V2LZ" localSheetId="13" hidden="1">#REF!</definedName>
    <definedName name="BExZJ7I9T8XU4MZRKJ1VVU76V2LZ" localSheetId="12" hidden="1">#REF!</definedName>
    <definedName name="BExZJ7I9T8XU4MZRKJ1VVU76V2LZ" localSheetId="11" hidden="1">#REF!</definedName>
    <definedName name="BExZJ7I9T8XU4MZRKJ1VVU76V2LZ" localSheetId="10" hidden="1">#REF!</definedName>
    <definedName name="BExZJ7I9T8XU4MZRKJ1VVU76V2LZ" localSheetId="9" hidden="1">#REF!</definedName>
    <definedName name="BExZJ7I9T8XU4MZRKJ1VVU76V2LZ" localSheetId="8" hidden="1">#REF!</definedName>
    <definedName name="BExZJ7I9T8XU4MZRKJ1VVU76V2LZ" localSheetId="7" hidden="1">#REF!</definedName>
    <definedName name="BExZJ7I9T8XU4MZRKJ1VVU76V2LZ" localSheetId="6" hidden="1">#REF!</definedName>
    <definedName name="BExZJ7I9T8XU4MZRKJ1VVU76V2LZ" localSheetId="3" hidden="1">#REF!</definedName>
    <definedName name="BExZJ7I9T8XU4MZRKJ1VVU76V2LZ" localSheetId="1" hidden="1">#REF!</definedName>
    <definedName name="BExZJ7I9T8XU4MZRKJ1VVU76V2LZ" hidden="1">#REF!</definedName>
    <definedName name="BExZJMY170JCUU1RWASNZ1HJPRTA" localSheetId="16" hidden="1">#REF!</definedName>
    <definedName name="BExZJMY170JCUU1RWASNZ1HJPRTA" localSheetId="15" hidden="1">#REF!</definedName>
    <definedName name="BExZJMY170JCUU1RWASNZ1HJPRTA" localSheetId="14" hidden="1">#REF!</definedName>
    <definedName name="BExZJMY170JCUU1RWASNZ1HJPRTA" localSheetId="13" hidden="1">#REF!</definedName>
    <definedName name="BExZJMY170JCUU1RWASNZ1HJPRTA" localSheetId="12" hidden="1">#REF!</definedName>
    <definedName name="BExZJMY170JCUU1RWASNZ1HJPRTA" localSheetId="11" hidden="1">#REF!</definedName>
    <definedName name="BExZJMY170JCUU1RWASNZ1HJPRTA" localSheetId="10" hidden="1">#REF!</definedName>
    <definedName name="BExZJMY170JCUU1RWASNZ1HJPRTA" localSheetId="9" hidden="1">#REF!</definedName>
    <definedName name="BExZJMY170JCUU1RWASNZ1HJPRTA" localSheetId="8" hidden="1">#REF!</definedName>
    <definedName name="BExZJMY170JCUU1RWASNZ1HJPRTA" localSheetId="7" hidden="1">#REF!</definedName>
    <definedName name="BExZJMY170JCUU1RWASNZ1HJPRTA" localSheetId="6" hidden="1">#REF!</definedName>
    <definedName name="BExZJMY170JCUU1RWASNZ1HJPRTA" localSheetId="3" hidden="1">#REF!</definedName>
    <definedName name="BExZJMY170JCUU1RWASNZ1HJPRTA" localSheetId="1" hidden="1">#REF!</definedName>
    <definedName name="BExZJMY170JCUU1RWASNZ1HJPRTA" hidden="1">#REF!</definedName>
    <definedName name="BExZJOQR77H0P4SUKVYACDCFBBXO" localSheetId="16" hidden="1">#REF!</definedName>
    <definedName name="BExZJOQR77H0P4SUKVYACDCFBBXO" localSheetId="15" hidden="1">#REF!</definedName>
    <definedName name="BExZJOQR77H0P4SUKVYACDCFBBXO" localSheetId="14" hidden="1">#REF!</definedName>
    <definedName name="BExZJOQR77H0P4SUKVYACDCFBBXO" localSheetId="13" hidden="1">#REF!</definedName>
    <definedName name="BExZJOQR77H0P4SUKVYACDCFBBXO" localSheetId="12" hidden="1">#REF!</definedName>
    <definedName name="BExZJOQR77H0P4SUKVYACDCFBBXO" localSheetId="11" hidden="1">#REF!</definedName>
    <definedName name="BExZJOQR77H0P4SUKVYACDCFBBXO" localSheetId="10" hidden="1">#REF!</definedName>
    <definedName name="BExZJOQR77H0P4SUKVYACDCFBBXO" localSheetId="9" hidden="1">#REF!</definedName>
    <definedName name="BExZJOQR77H0P4SUKVYACDCFBBXO" localSheetId="8" hidden="1">#REF!</definedName>
    <definedName name="BExZJOQR77H0P4SUKVYACDCFBBXO" localSheetId="7" hidden="1">#REF!</definedName>
    <definedName name="BExZJOQR77H0P4SUKVYACDCFBBXO" localSheetId="6" hidden="1">#REF!</definedName>
    <definedName name="BExZJOQR77H0P4SUKVYACDCFBBXO" localSheetId="3" hidden="1">#REF!</definedName>
    <definedName name="BExZJOQR77H0P4SUKVYACDCFBBXO" localSheetId="1" hidden="1">#REF!</definedName>
    <definedName name="BExZJOQR77H0P4SUKVYACDCFBBXO" hidden="1">#REF!</definedName>
    <definedName name="BExZJS6RG34ODDY9HMZ0O34MEMSB" localSheetId="16" hidden="1">#REF!</definedName>
    <definedName name="BExZJS6RG34ODDY9HMZ0O34MEMSB" localSheetId="15" hidden="1">#REF!</definedName>
    <definedName name="BExZJS6RG34ODDY9HMZ0O34MEMSB" localSheetId="14" hidden="1">#REF!</definedName>
    <definedName name="BExZJS6RG34ODDY9HMZ0O34MEMSB" localSheetId="13" hidden="1">#REF!</definedName>
    <definedName name="BExZJS6RG34ODDY9HMZ0O34MEMSB" localSheetId="12" hidden="1">#REF!</definedName>
    <definedName name="BExZJS6RG34ODDY9HMZ0O34MEMSB" localSheetId="11" hidden="1">#REF!</definedName>
    <definedName name="BExZJS6RG34ODDY9HMZ0O34MEMSB" localSheetId="10" hidden="1">#REF!</definedName>
    <definedName name="BExZJS6RG34ODDY9HMZ0O34MEMSB" localSheetId="9" hidden="1">#REF!</definedName>
    <definedName name="BExZJS6RG34ODDY9HMZ0O34MEMSB" localSheetId="8" hidden="1">#REF!</definedName>
    <definedName name="BExZJS6RG34ODDY9HMZ0O34MEMSB" localSheetId="7" hidden="1">#REF!</definedName>
    <definedName name="BExZJS6RG34ODDY9HMZ0O34MEMSB" localSheetId="6" hidden="1">#REF!</definedName>
    <definedName name="BExZJS6RG34ODDY9HMZ0O34MEMSB" localSheetId="3" hidden="1">#REF!</definedName>
    <definedName name="BExZJS6RG34ODDY9HMZ0O34MEMSB" localSheetId="1" hidden="1">#REF!</definedName>
    <definedName name="BExZJS6RG34ODDY9HMZ0O34MEMSB" hidden="1">#REF!</definedName>
    <definedName name="BExZK34NR4BAD7HJAP7SQ926UQP3" localSheetId="16" hidden="1">#REF!</definedName>
    <definedName name="BExZK34NR4BAD7HJAP7SQ926UQP3" localSheetId="15" hidden="1">#REF!</definedName>
    <definedName name="BExZK34NR4BAD7HJAP7SQ926UQP3" localSheetId="14" hidden="1">#REF!</definedName>
    <definedName name="BExZK34NR4BAD7HJAP7SQ926UQP3" localSheetId="13" hidden="1">#REF!</definedName>
    <definedName name="BExZK34NR4BAD7HJAP7SQ926UQP3" localSheetId="12" hidden="1">#REF!</definedName>
    <definedName name="BExZK34NR4BAD7HJAP7SQ926UQP3" localSheetId="11" hidden="1">#REF!</definedName>
    <definedName name="BExZK34NR4BAD7HJAP7SQ926UQP3" localSheetId="10" hidden="1">#REF!</definedName>
    <definedName name="BExZK34NR4BAD7HJAP7SQ926UQP3" localSheetId="9" hidden="1">#REF!</definedName>
    <definedName name="BExZK34NR4BAD7HJAP7SQ926UQP3" localSheetId="8" hidden="1">#REF!</definedName>
    <definedName name="BExZK34NR4BAD7HJAP7SQ926UQP3" localSheetId="7" hidden="1">#REF!</definedName>
    <definedName name="BExZK34NR4BAD7HJAP7SQ926UQP3" localSheetId="6" hidden="1">#REF!</definedName>
    <definedName name="BExZK34NR4BAD7HJAP7SQ926UQP3" localSheetId="3" hidden="1">#REF!</definedName>
    <definedName name="BExZK34NR4BAD7HJAP7SQ926UQP3" localSheetId="1" hidden="1">#REF!</definedName>
    <definedName name="BExZK34NR4BAD7HJAP7SQ926UQP3" hidden="1">#REF!</definedName>
    <definedName name="BExZK3FGPHH5H771U7D5XY7XBS6E" localSheetId="16" hidden="1">#REF!</definedName>
    <definedName name="BExZK3FGPHH5H771U7D5XY7XBS6E" localSheetId="15" hidden="1">#REF!</definedName>
    <definedName name="BExZK3FGPHH5H771U7D5XY7XBS6E" localSheetId="14" hidden="1">#REF!</definedName>
    <definedName name="BExZK3FGPHH5H771U7D5XY7XBS6E" localSheetId="13" hidden="1">#REF!</definedName>
    <definedName name="BExZK3FGPHH5H771U7D5XY7XBS6E" localSheetId="12" hidden="1">#REF!</definedName>
    <definedName name="BExZK3FGPHH5H771U7D5XY7XBS6E" localSheetId="11" hidden="1">#REF!</definedName>
    <definedName name="BExZK3FGPHH5H771U7D5XY7XBS6E" localSheetId="10" hidden="1">#REF!</definedName>
    <definedName name="BExZK3FGPHH5H771U7D5XY7XBS6E" localSheetId="9" hidden="1">#REF!</definedName>
    <definedName name="BExZK3FGPHH5H771U7D5XY7XBS6E" localSheetId="8" hidden="1">#REF!</definedName>
    <definedName name="BExZK3FGPHH5H771U7D5XY7XBS6E" localSheetId="7" hidden="1">#REF!</definedName>
    <definedName name="BExZK3FGPHH5H771U7D5XY7XBS6E" localSheetId="6" hidden="1">#REF!</definedName>
    <definedName name="BExZK3FGPHH5H771U7D5XY7XBS6E" localSheetId="3" hidden="1">#REF!</definedName>
    <definedName name="BExZK3FGPHH5H771U7D5XY7XBS6E" localSheetId="1" hidden="1">#REF!</definedName>
    <definedName name="BExZK3FGPHH5H771U7D5XY7XBS6E" hidden="1">#REF!</definedName>
    <definedName name="BExZK46CVVS9X1BZ6LLL71016ENT" localSheetId="16" hidden="1">#REF!</definedName>
    <definedName name="BExZK46CVVS9X1BZ6LLL71016ENT" localSheetId="15" hidden="1">#REF!</definedName>
    <definedName name="BExZK46CVVS9X1BZ6LLL71016ENT" localSheetId="14" hidden="1">#REF!</definedName>
    <definedName name="BExZK46CVVS9X1BZ6LLL71016ENT" localSheetId="13" hidden="1">#REF!</definedName>
    <definedName name="BExZK46CVVS9X1BZ6LLL71016ENT" localSheetId="12" hidden="1">#REF!</definedName>
    <definedName name="BExZK46CVVS9X1BZ6LLL71016ENT" localSheetId="11" hidden="1">#REF!</definedName>
    <definedName name="BExZK46CVVS9X1BZ6LLL71016ENT" localSheetId="10" hidden="1">#REF!</definedName>
    <definedName name="BExZK46CVVS9X1BZ6LLL71016ENT" localSheetId="9" hidden="1">#REF!</definedName>
    <definedName name="BExZK46CVVS9X1BZ6LLL71016ENT" localSheetId="8" hidden="1">#REF!</definedName>
    <definedName name="BExZK46CVVS9X1BZ6LLL71016ENT" localSheetId="7" hidden="1">#REF!</definedName>
    <definedName name="BExZK46CVVS9X1BZ6LLL71016ENT" localSheetId="6" hidden="1">#REF!</definedName>
    <definedName name="BExZK46CVVS9X1BZ6LLL71016ENT" localSheetId="3" hidden="1">#REF!</definedName>
    <definedName name="BExZK46CVVS9X1BZ6LLL71016ENT" localSheetId="1" hidden="1">#REF!</definedName>
    <definedName name="BExZK46CVVS9X1BZ6LLL71016ENT" hidden="1">#REF!</definedName>
    <definedName name="BExZK52PZLTP1F04T09MP30BVT7H" localSheetId="16" hidden="1">#REF!</definedName>
    <definedName name="BExZK52PZLTP1F04T09MP30BVT7H" localSheetId="15" hidden="1">#REF!</definedName>
    <definedName name="BExZK52PZLTP1F04T09MP30BVT7H" localSheetId="14" hidden="1">#REF!</definedName>
    <definedName name="BExZK52PZLTP1F04T09MP30BVT7H" localSheetId="13" hidden="1">#REF!</definedName>
    <definedName name="BExZK52PZLTP1F04T09MP30BVT7H" localSheetId="12" hidden="1">#REF!</definedName>
    <definedName name="BExZK52PZLTP1F04T09MP30BVT7H" localSheetId="11" hidden="1">#REF!</definedName>
    <definedName name="BExZK52PZLTP1F04T09MP30BVT7H" localSheetId="10" hidden="1">#REF!</definedName>
    <definedName name="BExZK52PZLTP1F04T09MP30BVT7H" localSheetId="9" hidden="1">#REF!</definedName>
    <definedName name="BExZK52PZLTP1F04T09MP30BVT7H" localSheetId="8" hidden="1">#REF!</definedName>
    <definedName name="BExZK52PZLTP1F04T09MP30BVT7H" localSheetId="7" hidden="1">#REF!</definedName>
    <definedName name="BExZK52PZLTP1F04T09MP30BVT7H" localSheetId="6" hidden="1">#REF!</definedName>
    <definedName name="BExZK52PZLTP1F04T09MP30BVT7H" localSheetId="3" hidden="1">#REF!</definedName>
    <definedName name="BExZK52PZLTP1F04T09MP30BVT7H" localSheetId="1" hidden="1">#REF!</definedName>
    <definedName name="BExZK52PZLTP1F04T09MP30BVT7H" hidden="1">#REF!</definedName>
    <definedName name="BExZKHYORG3O8C772XPFHM1N8T80" localSheetId="16" hidden="1">#REF!</definedName>
    <definedName name="BExZKHYORG3O8C772XPFHM1N8T80" localSheetId="15" hidden="1">#REF!</definedName>
    <definedName name="BExZKHYORG3O8C772XPFHM1N8T80" localSheetId="14" hidden="1">#REF!</definedName>
    <definedName name="BExZKHYORG3O8C772XPFHM1N8T80" localSheetId="13" hidden="1">#REF!</definedName>
    <definedName name="BExZKHYORG3O8C772XPFHM1N8T80" localSheetId="12" hidden="1">#REF!</definedName>
    <definedName name="BExZKHYORG3O8C772XPFHM1N8T80" localSheetId="11" hidden="1">#REF!</definedName>
    <definedName name="BExZKHYORG3O8C772XPFHM1N8T80" localSheetId="10" hidden="1">#REF!</definedName>
    <definedName name="BExZKHYORG3O8C772XPFHM1N8T80" localSheetId="9" hidden="1">#REF!</definedName>
    <definedName name="BExZKHYORG3O8C772XPFHM1N8T80" localSheetId="8" hidden="1">#REF!</definedName>
    <definedName name="BExZKHYORG3O8C772XPFHM1N8T80" localSheetId="7" hidden="1">#REF!</definedName>
    <definedName name="BExZKHYORG3O8C772XPFHM1N8T80" localSheetId="6" hidden="1">#REF!</definedName>
    <definedName name="BExZKHYORG3O8C772XPFHM1N8T80" localSheetId="3" hidden="1">#REF!</definedName>
    <definedName name="BExZKHYORG3O8C772XPFHM1N8T80" localSheetId="1" hidden="1">#REF!</definedName>
    <definedName name="BExZKHYORG3O8C772XPFHM1N8T80" hidden="1">#REF!</definedName>
    <definedName name="BExZKJRF2IRR57DG9CLC7MSHWNNN" localSheetId="16" hidden="1">#REF!</definedName>
    <definedName name="BExZKJRF2IRR57DG9CLC7MSHWNNN" localSheetId="15" hidden="1">#REF!</definedName>
    <definedName name="BExZKJRF2IRR57DG9CLC7MSHWNNN" localSheetId="14" hidden="1">#REF!</definedName>
    <definedName name="BExZKJRF2IRR57DG9CLC7MSHWNNN" localSheetId="13" hidden="1">#REF!</definedName>
    <definedName name="BExZKJRF2IRR57DG9CLC7MSHWNNN" localSheetId="12" hidden="1">#REF!</definedName>
    <definedName name="BExZKJRF2IRR57DG9CLC7MSHWNNN" localSheetId="11" hidden="1">#REF!</definedName>
    <definedName name="BExZKJRF2IRR57DG9CLC7MSHWNNN" localSheetId="10" hidden="1">#REF!</definedName>
    <definedName name="BExZKJRF2IRR57DG9CLC7MSHWNNN" localSheetId="9" hidden="1">#REF!</definedName>
    <definedName name="BExZKJRF2IRR57DG9CLC7MSHWNNN" localSheetId="8" hidden="1">#REF!</definedName>
    <definedName name="BExZKJRF2IRR57DG9CLC7MSHWNNN" localSheetId="7" hidden="1">#REF!</definedName>
    <definedName name="BExZKJRF2IRR57DG9CLC7MSHWNNN" localSheetId="6" hidden="1">#REF!</definedName>
    <definedName name="BExZKJRF2IRR57DG9CLC7MSHWNNN" localSheetId="3" hidden="1">#REF!</definedName>
    <definedName name="BExZKJRF2IRR57DG9CLC7MSHWNNN" localSheetId="1" hidden="1">#REF!</definedName>
    <definedName name="BExZKJRF2IRR57DG9CLC7MSHWNNN" hidden="1">#REF!</definedName>
    <definedName name="BExZKV5GYXO0X760SBD9TWTIQHGI" localSheetId="16" hidden="1">#REF!</definedName>
    <definedName name="BExZKV5GYXO0X760SBD9TWTIQHGI" localSheetId="15" hidden="1">#REF!</definedName>
    <definedName name="BExZKV5GYXO0X760SBD9TWTIQHGI" localSheetId="14" hidden="1">#REF!</definedName>
    <definedName name="BExZKV5GYXO0X760SBD9TWTIQHGI" localSheetId="13" hidden="1">#REF!</definedName>
    <definedName name="BExZKV5GYXO0X760SBD9TWTIQHGI" localSheetId="12" hidden="1">#REF!</definedName>
    <definedName name="BExZKV5GYXO0X760SBD9TWTIQHGI" localSheetId="11" hidden="1">#REF!</definedName>
    <definedName name="BExZKV5GYXO0X760SBD9TWTIQHGI" localSheetId="10" hidden="1">#REF!</definedName>
    <definedName name="BExZKV5GYXO0X760SBD9TWTIQHGI" localSheetId="9" hidden="1">#REF!</definedName>
    <definedName name="BExZKV5GYXO0X760SBD9TWTIQHGI" localSheetId="8" hidden="1">#REF!</definedName>
    <definedName name="BExZKV5GYXO0X760SBD9TWTIQHGI" localSheetId="7" hidden="1">#REF!</definedName>
    <definedName name="BExZKV5GYXO0X760SBD9TWTIQHGI" localSheetId="6" hidden="1">#REF!</definedName>
    <definedName name="BExZKV5GYXO0X760SBD9TWTIQHGI" localSheetId="3" hidden="1">#REF!</definedName>
    <definedName name="BExZKV5GYXO0X760SBD9TWTIQHGI" localSheetId="1" hidden="1">#REF!</definedName>
    <definedName name="BExZKV5GYXO0X760SBD9TWTIQHGI" hidden="1">#REF!</definedName>
    <definedName name="BExZKZCGNEA9IPON37A91L4H4H17" localSheetId="16" hidden="1">#REF!</definedName>
    <definedName name="BExZKZCGNEA9IPON37A91L4H4H17" localSheetId="15" hidden="1">#REF!</definedName>
    <definedName name="BExZKZCGNEA9IPON37A91L4H4H17" localSheetId="14" hidden="1">#REF!</definedName>
    <definedName name="BExZKZCGNEA9IPON37A91L4H4H17" localSheetId="13" hidden="1">#REF!</definedName>
    <definedName name="BExZKZCGNEA9IPON37A91L4H4H17" localSheetId="12" hidden="1">#REF!</definedName>
    <definedName name="BExZKZCGNEA9IPON37A91L4H4H17" localSheetId="11" hidden="1">#REF!</definedName>
    <definedName name="BExZKZCGNEA9IPON37A91L4H4H17" localSheetId="10" hidden="1">#REF!</definedName>
    <definedName name="BExZKZCGNEA9IPON37A91L4H4H17" localSheetId="9" hidden="1">#REF!</definedName>
    <definedName name="BExZKZCGNEA9IPON37A91L4H4H17" localSheetId="8" hidden="1">#REF!</definedName>
    <definedName name="BExZKZCGNEA9IPON37A91L4H4H17" localSheetId="7" hidden="1">#REF!</definedName>
    <definedName name="BExZKZCGNEA9IPON37A91L4H4H17" localSheetId="6" hidden="1">#REF!</definedName>
    <definedName name="BExZKZCGNEA9IPON37A91L4H4H17" localSheetId="3" hidden="1">#REF!</definedName>
    <definedName name="BExZKZCGNEA9IPON37A91L4H4H17" localSheetId="1" hidden="1">#REF!</definedName>
    <definedName name="BExZKZCGNEA9IPON37A91L4H4H17" hidden="1">#REF!</definedName>
    <definedName name="BExZL6E4YVXRUN7ZGF2BIGIXFR8K" localSheetId="16" hidden="1">#REF!</definedName>
    <definedName name="BExZL6E4YVXRUN7ZGF2BIGIXFR8K" localSheetId="15" hidden="1">#REF!</definedName>
    <definedName name="BExZL6E4YVXRUN7ZGF2BIGIXFR8K" localSheetId="14" hidden="1">#REF!</definedName>
    <definedName name="BExZL6E4YVXRUN7ZGF2BIGIXFR8K" localSheetId="13" hidden="1">#REF!</definedName>
    <definedName name="BExZL6E4YVXRUN7ZGF2BIGIXFR8K" localSheetId="12" hidden="1">#REF!</definedName>
    <definedName name="BExZL6E4YVXRUN7ZGF2BIGIXFR8K" localSheetId="11" hidden="1">#REF!</definedName>
    <definedName name="BExZL6E4YVXRUN7ZGF2BIGIXFR8K" localSheetId="10" hidden="1">#REF!</definedName>
    <definedName name="BExZL6E4YVXRUN7ZGF2BIGIXFR8K" localSheetId="9" hidden="1">#REF!</definedName>
    <definedName name="BExZL6E4YVXRUN7ZGF2BIGIXFR8K" localSheetId="8" hidden="1">#REF!</definedName>
    <definedName name="BExZL6E4YVXRUN7ZGF2BIGIXFR8K" localSheetId="7" hidden="1">#REF!</definedName>
    <definedName name="BExZL6E4YVXRUN7ZGF2BIGIXFR8K" localSheetId="6" hidden="1">#REF!</definedName>
    <definedName name="BExZL6E4YVXRUN7ZGF2BIGIXFR8K" localSheetId="3" hidden="1">#REF!</definedName>
    <definedName name="BExZL6E4YVXRUN7ZGF2BIGIXFR8K" localSheetId="1" hidden="1">#REF!</definedName>
    <definedName name="BExZL6E4YVXRUN7ZGF2BIGIXFR8K" hidden="1">#REF!</definedName>
    <definedName name="BExZLF2ZTA4EPN0GHO7C5O8DZ1SN" localSheetId="16" hidden="1">#REF!</definedName>
    <definedName name="BExZLF2ZTA4EPN0GHO7C5O8DZ1SN" localSheetId="15" hidden="1">#REF!</definedName>
    <definedName name="BExZLF2ZTA4EPN0GHO7C5O8DZ1SN" localSheetId="14" hidden="1">#REF!</definedName>
    <definedName name="BExZLF2ZTA4EPN0GHO7C5O8DZ1SN" localSheetId="13" hidden="1">#REF!</definedName>
    <definedName name="BExZLF2ZTA4EPN0GHO7C5O8DZ1SN" localSheetId="12" hidden="1">#REF!</definedName>
    <definedName name="BExZLF2ZTA4EPN0GHO7C5O8DZ1SN" localSheetId="11" hidden="1">#REF!</definedName>
    <definedName name="BExZLF2ZTA4EPN0GHO7C5O8DZ1SN" localSheetId="10" hidden="1">#REF!</definedName>
    <definedName name="BExZLF2ZTA4EPN0GHO7C5O8DZ1SN" localSheetId="9" hidden="1">#REF!</definedName>
    <definedName name="BExZLF2ZTA4EPN0GHO7C5O8DZ1SN" localSheetId="8" hidden="1">#REF!</definedName>
    <definedName name="BExZLF2ZTA4EPN0GHO7C5O8DZ1SN" localSheetId="7" hidden="1">#REF!</definedName>
    <definedName name="BExZLF2ZTA4EPN0GHO7C5O8DZ1SN" localSheetId="6" hidden="1">#REF!</definedName>
    <definedName name="BExZLF2ZTA4EPN0GHO7C5O8DZ1SN" localSheetId="3" hidden="1">#REF!</definedName>
    <definedName name="BExZLF2ZTA4EPN0GHO7C5O8DZ1SN" localSheetId="1" hidden="1">#REF!</definedName>
    <definedName name="BExZLF2ZTA4EPN0GHO7C5O8DZ1SN" hidden="1">#REF!</definedName>
    <definedName name="BExZLGVLMKTPFXG42QYT0PO81G7F" localSheetId="16" hidden="1">#REF!</definedName>
    <definedName name="BExZLGVLMKTPFXG42QYT0PO81G7F" localSheetId="15" hidden="1">#REF!</definedName>
    <definedName name="BExZLGVLMKTPFXG42QYT0PO81G7F" localSheetId="14" hidden="1">#REF!</definedName>
    <definedName name="BExZLGVLMKTPFXG42QYT0PO81G7F" localSheetId="13" hidden="1">#REF!</definedName>
    <definedName name="BExZLGVLMKTPFXG42QYT0PO81G7F" localSheetId="12" hidden="1">#REF!</definedName>
    <definedName name="BExZLGVLMKTPFXG42QYT0PO81G7F" localSheetId="11" hidden="1">#REF!</definedName>
    <definedName name="BExZLGVLMKTPFXG42QYT0PO81G7F" localSheetId="10" hidden="1">#REF!</definedName>
    <definedName name="BExZLGVLMKTPFXG42QYT0PO81G7F" localSheetId="9" hidden="1">#REF!</definedName>
    <definedName name="BExZLGVLMKTPFXG42QYT0PO81G7F" localSheetId="8" hidden="1">#REF!</definedName>
    <definedName name="BExZLGVLMKTPFXG42QYT0PO81G7F" localSheetId="7" hidden="1">#REF!</definedName>
    <definedName name="BExZLGVLMKTPFXG42QYT0PO81G7F" localSheetId="6" hidden="1">#REF!</definedName>
    <definedName name="BExZLGVLMKTPFXG42QYT0PO81G7F" localSheetId="3" hidden="1">#REF!</definedName>
    <definedName name="BExZLGVLMKTPFXG42QYT0PO81G7F" localSheetId="1" hidden="1">#REF!</definedName>
    <definedName name="BExZLGVLMKTPFXG42QYT0PO81G7F" hidden="1">#REF!</definedName>
    <definedName name="BExZLHRYQQ7BYD3VQWHVTZGYGRCT" localSheetId="16" hidden="1">#REF!</definedName>
    <definedName name="BExZLHRYQQ7BYD3VQWHVTZGYGRCT" localSheetId="15" hidden="1">#REF!</definedName>
    <definedName name="BExZLHRYQQ7BYD3VQWHVTZGYGRCT" localSheetId="14" hidden="1">#REF!</definedName>
    <definedName name="BExZLHRYQQ7BYD3VQWHVTZGYGRCT" localSheetId="13" hidden="1">#REF!</definedName>
    <definedName name="BExZLHRYQQ7BYD3VQWHVTZGYGRCT" localSheetId="12" hidden="1">#REF!</definedName>
    <definedName name="BExZLHRYQQ7BYD3VQWHVTZGYGRCT" localSheetId="11" hidden="1">#REF!</definedName>
    <definedName name="BExZLHRYQQ7BYD3VQWHVTZGYGRCT" localSheetId="10" hidden="1">#REF!</definedName>
    <definedName name="BExZLHRYQQ7BYD3VQWHVTZGYGRCT" localSheetId="9" hidden="1">#REF!</definedName>
    <definedName name="BExZLHRYQQ7BYD3VQWHVTZGYGRCT" localSheetId="8" hidden="1">#REF!</definedName>
    <definedName name="BExZLHRYQQ7BYD3VQWHVTZGYGRCT" localSheetId="7" hidden="1">#REF!</definedName>
    <definedName name="BExZLHRYQQ7BYD3VQWHVTZGYGRCT" localSheetId="6" hidden="1">#REF!</definedName>
    <definedName name="BExZLHRYQQ7BYD3VQWHVTZGYGRCT" localSheetId="3" hidden="1">#REF!</definedName>
    <definedName name="BExZLHRYQQ7BYD3VQWHVTZGYGRCT" localSheetId="1" hidden="1">#REF!</definedName>
    <definedName name="BExZLHRYQQ7BYD3VQWHVTZGYGRCT" hidden="1">#REF!</definedName>
    <definedName name="BExZLKMK7LRK14S09WLMH7MXSQXM" localSheetId="16" hidden="1">#REF!</definedName>
    <definedName name="BExZLKMK7LRK14S09WLMH7MXSQXM" localSheetId="15" hidden="1">#REF!</definedName>
    <definedName name="BExZLKMK7LRK14S09WLMH7MXSQXM" localSheetId="14" hidden="1">#REF!</definedName>
    <definedName name="BExZLKMK7LRK14S09WLMH7MXSQXM" localSheetId="13" hidden="1">#REF!</definedName>
    <definedName name="BExZLKMK7LRK14S09WLMH7MXSQXM" localSheetId="12" hidden="1">#REF!</definedName>
    <definedName name="BExZLKMK7LRK14S09WLMH7MXSQXM" localSheetId="11" hidden="1">#REF!</definedName>
    <definedName name="BExZLKMK7LRK14S09WLMH7MXSQXM" localSheetId="10" hidden="1">#REF!</definedName>
    <definedName name="BExZLKMK7LRK14S09WLMH7MXSQXM" localSheetId="9" hidden="1">#REF!</definedName>
    <definedName name="BExZLKMK7LRK14S09WLMH7MXSQXM" localSheetId="8" hidden="1">#REF!</definedName>
    <definedName name="BExZLKMK7LRK14S09WLMH7MXSQXM" localSheetId="7" hidden="1">#REF!</definedName>
    <definedName name="BExZLKMK7LRK14S09WLMH7MXSQXM" localSheetId="6" hidden="1">#REF!</definedName>
    <definedName name="BExZLKMK7LRK14S09WLMH7MXSQXM" localSheetId="3" hidden="1">#REF!</definedName>
    <definedName name="BExZLKMK7LRK14S09WLMH7MXSQXM" localSheetId="1" hidden="1">#REF!</definedName>
    <definedName name="BExZLKMK7LRK14S09WLMH7MXSQXM" hidden="1">#REF!</definedName>
    <definedName name="BExZM503X0NZBS0FF22LK2RGG6GP" localSheetId="16" hidden="1">#REF!</definedName>
    <definedName name="BExZM503X0NZBS0FF22LK2RGG6GP" localSheetId="15" hidden="1">#REF!</definedName>
    <definedName name="BExZM503X0NZBS0FF22LK2RGG6GP" localSheetId="14" hidden="1">#REF!</definedName>
    <definedName name="BExZM503X0NZBS0FF22LK2RGG6GP" localSheetId="13" hidden="1">#REF!</definedName>
    <definedName name="BExZM503X0NZBS0FF22LK2RGG6GP" localSheetId="12" hidden="1">#REF!</definedName>
    <definedName name="BExZM503X0NZBS0FF22LK2RGG6GP" localSheetId="11" hidden="1">#REF!</definedName>
    <definedName name="BExZM503X0NZBS0FF22LK2RGG6GP" localSheetId="10" hidden="1">#REF!</definedName>
    <definedName name="BExZM503X0NZBS0FF22LK2RGG6GP" localSheetId="9" hidden="1">#REF!</definedName>
    <definedName name="BExZM503X0NZBS0FF22LK2RGG6GP" localSheetId="8" hidden="1">#REF!</definedName>
    <definedName name="BExZM503X0NZBS0FF22LK2RGG6GP" localSheetId="7" hidden="1">#REF!</definedName>
    <definedName name="BExZM503X0NZBS0FF22LK2RGG6GP" localSheetId="6" hidden="1">#REF!</definedName>
    <definedName name="BExZM503X0NZBS0FF22LK2RGG6GP" localSheetId="3" hidden="1">#REF!</definedName>
    <definedName name="BExZM503X0NZBS0FF22LK2RGG6GP" localSheetId="1" hidden="1">#REF!</definedName>
    <definedName name="BExZM503X0NZBS0FF22LK2RGG6GP" hidden="1">#REF!</definedName>
    <definedName name="BExZM7JVLG0W8EG5RBU915U3SKBY" localSheetId="16" hidden="1">#REF!</definedName>
    <definedName name="BExZM7JVLG0W8EG5RBU915U3SKBY" localSheetId="15" hidden="1">#REF!</definedName>
    <definedName name="BExZM7JVLG0W8EG5RBU915U3SKBY" localSheetId="14" hidden="1">#REF!</definedName>
    <definedName name="BExZM7JVLG0W8EG5RBU915U3SKBY" localSheetId="13" hidden="1">#REF!</definedName>
    <definedName name="BExZM7JVLG0W8EG5RBU915U3SKBY" localSheetId="12" hidden="1">#REF!</definedName>
    <definedName name="BExZM7JVLG0W8EG5RBU915U3SKBY" localSheetId="11" hidden="1">#REF!</definedName>
    <definedName name="BExZM7JVLG0W8EG5RBU915U3SKBY" localSheetId="10" hidden="1">#REF!</definedName>
    <definedName name="BExZM7JVLG0W8EG5RBU915U3SKBY" localSheetId="9" hidden="1">#REF!</definedName>
    <definedName name="BExZM7JVLG0W8EG5RBU915U3SKBY" localSheetId="8" hidden="1">#REF!</definedName>
    <definedName name="BExZM7JVLG0W8EG5RBU915U3SKBY" localSheetId="7" hidden="1">#REF!</definedName>
    <definedName name="BExZM7JVLG0W8EG5RBU915U3SKBY" localSheetId="6" hidden="1">#REF!</definedName>
    <definedName name="BExZM7JVLG0W8EG5RBU915U3SKBY" localSheetId="3" hidden="1">#REF!</definedName>
    <definedName name="BExZM7JVLG0W8EG5RBU915U3SKBY" localSheetId="1" hidden="1">#REF!</definedName>
    <definedName name="BExZM7JVLG0W8EG5RBU915U3SKBY" hidden="1">#REF!</definedName>
    <definedName name="BExZM85FOVUFF110XMQ9O2ODSJUK" localSheetId="16" hidden="1">#REF!</definedName>
    <definedName name="BExZM85FOVUFF110XMQ9O2ODSJUK" localSheetId="15" hidden="1">#REF!</definedName>
    <definedName name="BExZM85FOVUFF110XMQ9O2ODSJUK" localSheetId="14" hidden="1">#REF!</definedName>
    <definedName name="BExZM85FOVUFF110XMQ9O2ODSJUK" localSheetId="13" hidden="1">#REF!</definedName>
    <definedName name="BExZM85FOVUFF110XMQ9O2ODSJUK" localSheetId="12" hidden="1">#REF!</definedName>
    <definedName name="BExZM85FOVUFF110XMQ9O2ODSJUK" localSheetId="11" hidden="1">#REF!</definedName>
    <definedName name="BExZM85FOVUFF110XMQ9O2ODSJUK" localSheetId="10" hidden="1">#REF!</definedName>
    <definedName name="BExZM85FOVUFF110XMQ9O2ODSJUK" localSheetId="9" hidden="1">#REF!</definedName>
    <definedName name="BExZM85FOVUFF110XMQ9O2ODSJUK" localSheetId="8" hidden="1">#REF!</definedName>
    <definedName name="BExZM85FOVUFF110XMQ9O2ODSJUK" localSheetId="7" hidden="1">#REF!</definedName>
    <definedName name="BExZM85FOVUFF110XMQ9O2ODSJUK" localSheetId="6" hidden="1">#REF!</definedName>
    <definedName name="BExZM85FOVUFF110XMQ9O2ODSJUK" localSheetId="3" hidden="1">#REF!</definedName>
    <definedName name="BExZM85FOVUFF110XMQ9O2ODSJUK" localSheetId="1" hidden="1">#REF!</definedName>
    <definedName name="BExZM85FOVUFF110XMQ9O2ODSJUK" hidden="1">#REF!</definedName>
    <definedName name="BExZMF1MMTZ1TA14PZ8ASSU2CBSP" localSheetId="16" hidden="1">#REF!</definedName>
    <definedName name="BExZMF1MMTZ1TA14PZ8ASSU2CBSP" localSheetId="15" hidden="1">#REF!</definedName>
    <definedName name="BExZMF1MMTZ1TA14PZ8ASSU2CBSP" localSheetId="14" hidden="1">#REF!</definedName>
    <definedName name="BExZMF1MMTZ1TA14PZ8ASSU2CBSP" localSheetId="13" hidden="1">#REF!</definedName>
    <definedName name="BExZMF1MMTZ1TA14PZ8ASSU2CBSP" localSheetId="12" hidden="1">#REF!</definedName>
    <definedName name="BExZMF1MMTZ1TA14PZ8ASSU2CBSP" localSheetId="11" hidden="1">#REF!</definedName>
    <definedName name="BExZMF1MMTZ1TA14PZ8ASSU2CBSP" localSheetId="10" hidden="1">#REF!</definedName>
    <definedName name="BExZMF1MMTZ1TA14PZ8ASSU2CBSP" localSheetId="9" hidden="1">#REF!</definedName>
    <definedName name="BExZMF1MMTZ1TA14PZ8ASSU2CBSP" localSheetId="8" hidden="1">#REF!</definedName>
    <definedName name="BExZMF1MMTZ1TA14PZ8ASSU2CBSP" localSheetId="7" hidden="1">#REF!</definedName>
    <definedName name="BExZMF1MMTZ1TA14PZ8ASSU2CBSP" localSheetId="6" hidden="1">#REF!</definedName>
    <definedName name="BExZMF1MMTZ1TA14PZ8ASSU2CBSP" localSheetId="3" hidden="1">#REF!</definedName>
    <definedName name="BExZMF1MMTZ1TA14PZ8ASSU2CBSP" localSheetId="1" hidden="1">#REF!</definedName>
    <definedName name="BExZMF1MMTZ1TA14PZ8ASSU2CBSP" hidden="1">#REF!</definedName>
    <definedName name="BExZMH54ZU6X4KM0375X9K5VJDZN" localSheetId="16" hidden="1">#REF!</definedName>
    <definedName name="BExZMH54ZU6X4KM0375X9K5VJDZN" localSheetId="15" hidden="1">#REF!</definedName>
    <definedName name="BExZMH54ZU6X4KM0375X9K5VJDZN" localSheetId="14" hidden="1">#REF!</definedName>
    <definedName name="BExZMH54ZU6X4KM0375X9K5VJDZN" localSheetId="13" hidden="1">#REF!</definedName>
    <definedName name="BExZMH54ZU6X4KM0375X9K5VJDZN" localSheetId="12" hidden="1">#REF!</definedName>
    <definedName name="BExZMH54ZU6X4KM0375X9K5VJDZN" localSheetId="11" hidden="1">#REF!</definedName>
    <definedName name="BExZMH54ZU6X4KM0375X9K5VJDZN" localSheetId="10" hidden="1">#REF!</definedName>
    <definedName name="BExZMH54ZU6X4KM0375X9K5VJDZN" localSheetId="9" hidden="1">#REF!</definedName>
    <definedName name="BExZMH54ZU6X4KM0375X9K5VJDZN" localSheetId="8" hidden="1">#REF!</definedName>
    <definedName name="BExZMH54ZU6X4KM0375X9K5VJDZN" localSheetId="7" hidden="1">#REF!</definedName>
    <definedName name="BExZMH54ZU6X4KM0375X9K5VJDZN" localSheetId="6" hidden="1">#REF!</definedName>
    <definedName name="BExZMH54ZU6X4KM0375X9K5VJDZN" localSheetId="3" hidden="1">#REF!</definedName>
    <definedName name="BExZMH54ZU6X4KM0375X9K5VJDZN" localSheetId="1" hidden="1">#REF!</definedName>
    <definedName name="BExZMH54ZU6X4KM0375X9K5VJDZN" hidden="1">#REF!</definedName>
    <definedName name="BExZMKL5YQZD7F0FUCSVFGLPFK52" localSheetId="16" hidden="1">#REF!</definedName>
    <definedName name="BExZMKL5YQZD7F0FUCSVFGLPFK52" localSheetId="15" hidden="1">#REF!</definedName>
    <definedName name="BExZMKL5YQZD7F0FUCSVFGLPFK52" localSheetId="14" hidden="1">#REF!</definedName>
    <definedName name="BExZMKL5YQZD7F0FUCSVFGLPFK52" localSheetId="13" hidden="1">#REF!</definedName>
    <definedName name="BExZMKL5YQZD7F0FUCSVFGLPFK52" localSheetId="12" hidden="1">#REF!</definedName>
    <definedName name="BExZMKL5YQZD7F0FUCSVFGLPFK52" localSheetId="11" hidden="1">#REF!</definedName>
    <definedName name="BExZMKL5YQZD7F0FUCSVFGLPFK52" localSheetId="10" hidden="1">#REF!</definedName>
    <definedName name="BExZMKL5YQZD7F0FUCSVFGLPFK52" localSheetId="9" hidden="1">#REF!</definedName>
    <definedName name="BExZMKL5YQZD7F0FUCSVFGLPFK52" localSheetId="8" hidden="1">#REF!</definedName>
    <definedName name="BExZMKL5YQZD7F0FUCSVFGLPFK52" localSheetId="7" hidden="1">#REF!</definedName>
    <definedName name="BExZMKL5YQZD7F0FUCSVFGLPFK52" localSheetId="6" hidden="1">#REF!</definedName>
    <definedName name="BExZMKL5YQZD7F0FUCSVFGLPFK52" localSheetId="3" hidden="1">#REF!</definedName>
    <definedName name="BExZMKL5YQZD7F0FUCSVFGLPFK52" localSheetId="1" hidden="1">#REF!</definedName>
    <definedName name="BExZMKL5YQZD7F0FUCSVFGLPFK52" hidden="1">#REF!</definedName>
    <definedName name="BExZMOC3VNZALJM71X2T6FV91GTB" localSheetId="16" hidden="1">#REF!</definedName>
    <definedName name="BExZMOC3VNZALJM71X2T6FV91GTB" localSheetId="15" hidden="1">#REF!</definedName>
    <definedName name="BExZMOC3VNZALJM71X2T6FV91GTB" localSheetId="14" hidden="1">#REF!</definedName>
    <definedName name="BExZMOC3VNZALJM71X2T6FV91GTB" localSheetId="13" hidden="1">#REF!</definedName>
    <definedName name="BExZMOC3VNZALJM71X2T6FV91GTB" localSheetId="12" hidden="1">#REF!</definedName>
    <definedName name="BExZMOC3VNZALJM71X2T6FV91GTB" localSheetId="11" hidden="1">#REF!</definedName>
    <definedName name="BExZMOC3VNZALJM71X2T6FV91GTB" localSheetId="10" hidden="1">#REF!</definedName>
    <definedName name="BExZMOC3VNZALJM71X2T6FV91GTB" localSheetId="9" hidden="1">#REF!</definedName>
    <definedName name="BExZMOC3VNZALJM71X2T6FV91GTB" localSheetId="8" hidden="1">#REF!</definedName>
    <definedName name="BExZMOC3VNZALJM71X2T6FV91GTB" localSheetId="7" hidden="1">#REF!</definedName>
    <definedName name="BExZMOC3VNZALJM71X2T6FV91GTB" localSheetId="6" hidden="1">#REF!</definedName>
    <definedName name="BExZMOC3VNZALJM71X2T6FV91GTB" localSheetId="3" hidden="1">#REF!</definedName>
    <definedName name="BExZMOC3VNZALJM71X2T6FV91GTB" localSheetId="1" hidden="1">#REF!</definedName>
    <definedName name="BExZMOC3VNZALJM71X2T6FV91GTB" hidden="1">#REF!</definedName>
    <definedName name="BExZMRHA7TTR9QKJOMONHRVY3YOF" localSheetId="16" hidden="1">#REF!</definedName>
    <definedName name="BExZMRHA7TTR9QKJOMONHRVY3YOF" localSheetId="15" hidden="1">#REF!</definedName>
    <definedName name="BExZMRHA7TTR9QKJOMONHRVY3YOF" localSheetId="14" hidden="1">#REF!</definedName>
    <definedName name="BExZMRHA7TTR9QKJOMONHRVY3YOF" localSheetId="13" hidden="1">#REF!</definedName>
    <definedName name="BExZMRHA7TTR9QKJOMONHRVY3YOF" localSheetId="12" hidden="1">#REF!</definedName>
    <definedName name="BExZMRHA7TTR9QKJOMONHRVY3YOF" localSheetId="11" hidden="1">#REF!</definedName>
    <definedName name="BExZMRHA7TTR9QKJOMONHRVY3YOF" localSheetId="10" hidden="1">#REF!</definedName>
    <definedName name="BExZMRHA7TTR9QKJOMONHRVY3YOF" localSheetId="9" hidden="1">#REF!</definedName>
    <definedName name="BExZMRHA7TTR9QKJOMONHRVY3YOF" localSheetId="8" hidden="1">#REF!</definedName>
    <definedName name="BExZMRHA7TTR9QKJOMONHRVY3YOF" localSheetId="7" hidden="1">#REF!</definedName>
    <definedName name="BExZMRHA7TTR9QKJOMONHRVY3YOF" localSheetId="6" hidden="1">#REF!</definedName>
    <definedName name="BExZMRHA7TTR9QKJOMONHRVY3YOF" localSheetId="3" hidden="1">#REF!</definedName>
    <definedName name="BExZMRHA7TTR9QKJOMONHRVY3YOF" localSheetId="1" hidden="1">#REF!</definedName>
    <definedName name="BExZMRHA7TTR9QKJOMONHRVY3YOF" hidden="1">#REF!</definedName>
    <definedName name="BExZMXH39OB0I43XEL3K11U3G9PM" localSheetId="16" hidden="1">#REF!</definedName>
    <definedName name="BExZMXH39OB0I43XEL3K11U3G9PM" localSheetId="15" hidden="1">#REF!</definedName>
    <definedName name="BExZMXH39OB0I43XEL3K11U3G9PM" localSheetId="14" hidden="1">#REF!</definedName>
    <definedName name="BExZMXH39OB0I43XEL3K11U3G9PM" localSheetId="13" hidden="1">#REF!</definedName>
    <definedName name="BExZMXH39OB0I43XEL3K11U3G9PM" localSheetId="12" hidden="1">#REF!</definedName>
    <definedName name="BExZMXH39OB0I43XEL3K11U3G9PM" localSheetId="11" hidden="1">#REF!</definedName>
    <definedName name="BExZMXH39OB0I43XEL3K11U3G9PM" localSheetId="10" hidden="1">#REF!</definedName>
    <definedName name="BExZMXH39OB0I43XEL3K11U3G9PM" localSheetId="9" hidden="1">#REF!</definedName>
    <definedName name="BExZMXH39OB0I43XEL3K11U3G9PM" localSheetId="8" hidden="1">#REF!</definedName>
    <definedName name="BExZMXH39OB0I43XEL3K11U3G9PM" localSheetId="7" hidden="1">#REF!</definedName>
    <definedName name="BExZMXH39OB0I43XEL3K11U3G9PM" localSheetId="6" hidden="1">#REF!</definedName>
    <definedName name="BExZMXH39OB0I43XEL3K11U3G9PM" localSheetId="3" hidden="1">#REF!</definedName>
    <definedName name="BExZMXH39OB0I43XEL3K11U3G9PM" localSheetId="1" hidden="1">#REF!</definedName>
    <definedName name="BExZMXH39OB0I43XEL3K11U3G9PM" hidden="1">#REF!</definedName>
    <definedName name="BExZMZQ3RBKDHT5GLFNLS52OSJA0" localSheetId="16" hidden="1">#REF!</definedName>
    <definedName name="BExZMZQ3RBKDHT5GLFNLS52OSJA0" localSheetId="15" hidden="1">#REF!</definedName>
    <definedName name="BExZMZQ3RBKDHT5GLFNLS52OSJA0" localSheetId="14" hidden="1">#REF!</definedName>
    <definedName name="BExZMZQ3RBKDHT5GLFNLS52OSJA0" localSheetId="13" hidden="1">#REF!</definedName>
    <definedName name="BExZMZQ3RBKDHT5GLFNLS52OSJA0" localSheetId="12" hidden="1">#REF!</definedName>
    <definedName name="BExZMZQ3RBKDHT5GLFNLS52OSJA0" localSheetId="11" hidden="1">#REF!</definedName>
    <definedName name="BExZMZQ3RBKDHT5GLFNLS52OSJA0" localSheetId="10" hidden="1">#REF!</definedName>
    <definedName name="BExZMZQ3RBKDHT5GLFNLS52OSJA0" localSheetId="9" hidden="1">#REF!</definedName>
    <definedName name="BExZMZQ3RBKDHT5GLFNLS52OSJA0" localSheetId="8" hidden="1">#REF!</definedName>
    <definedName name="BExZMZQ3RBKDHT5GLFNLS52OSJA0" localSheetId="7" hidden="1">#REF!</definedName>
    <definedName name="BExZMZQ3RBKDHT5GLFNLS52OSJA0" localSheetId="6" hidden="1">#REF!</definedName>
    <definedName name="BExZMZQ3RBKDHT5GLFNLS52OSJA0" localSheetId="3" hidden="1">#REF!</definedName>
    <definedName name="BExZMZQ3RBKDHT5GLFNLS52OSJA0" localSheetId="1" hidden="1">#REF!</definedName>
    <definedName name="BExZMZQ3RBKDHT5GLFNLS52OSJA0" hidden="1">#REF!</definedName>
    <definedName name="BExZN2F7Y2J2L2LN5WZRG949MS4A" localSheetId="16" hidden="1">#REF!</definedName>
    <definedName name="BExZN2F7Y2J2L2LN5WZRG949MS4A" localSheetId="15" hidden="1">#REF!</definedName>
    <definedName name="BExZN2F7Y2J2L2LN5WZRG949MS4A" localSheetId="14" hidden="1">#REF!</definedName>
    <definedName name="BExZN2F7Y2J2L2LN5WZRG949MS4A" localSheetId="13" hidden="1">#REF!</definedName>
    <definedName name="BExZN2F7Y2J2L2LN5WZRG949MS4A" localSheetId="12" hidden="1">#REF!</definedName>
    <definedName name="BExZN2F7Y2J2L2LN5WZRG949MS4A" localSheetId="11" hidden="1">#REF!</definedName>
    <definedName name="BExZN2F7Y2J2L2LN5WZRG949MS4A" localSheetId="10" hidden="1">#REF!</definedName>
    <definedName name="BExZN2F7Y2J2L2LN5WZRG949MS4A" localSheetId="9" hidden="1">#REF!</definedName>
    <definedName name="BExZN2F7Y2J2L2LN5WZRG949MS4A" localSheetId="8" hidden="1">#REF!</definedName>
    <definedName name="BExZN2F7Y2J2L2LN5WZRG949MS4A" localSheetId="7" hidden="1">#REF!</definedName>
    <definedName name="BExZN2F7Y2J2L2LN5WZRG949MS4A" localSheetId="6" hidden="1">#REF!</definedName>
    <definedName name="BExZN2F7Y2J2L2LN5WZRG949MS4A" localSheetId="3" hidden="1">#REF!</definedName>
    <definedName name="BExZN2F7Y2J2L2LN5WZRG949MS4A" localSheetId="1" hidden="1">#REF!</definedName>
    <definedName name="BExZN2F7Y2J2L2LN5WZRG949MS4A" hidden="1">#REF!</definedName>
    <definedName name="BExZN847WUWKRYTZWG9TCQZJS3OL" localSheetId="16" hidden="1">#REF!</definedName>
    <definedName name="BExZN847WUWKRYTZWG9TCQZJS3OL" localSheetId="15" hidden="1">#REF!</definedName>
    <definedName name="BExZN847WUWKRYTZWG9TCQZJS3OL" localSheetId="14" hidden="1">#REF!</definedName>
    <definedName name="BExZN847WUWKRYTZWG9TCQZJS3OL" localSheetId="13" hidden="1">#REF!</definedName>
    <definedName name="BExZN847WUWKRYTZWG9TCQZJS3OL" localSheetId="12" hidden="1">#REF!</definedName>
    <definedName name="BExZN847WUWKRYTZWG9TCQZJS3OL" localSheetId="11" hidden="1">#REF!</definedName>
    <definedName name="BExZN847WUWKRYTZWG9TCQZJS3OL" localSheetId="10" hidden="1">#REF!</definedName>
    <definedName name="BExZN847WUWKRYTZWG9TCQZJS3OL" localSheetId="9" hidden="1">#REF!</definedName>
    <definedName name="BExZN847WUWKRYTZWG9TCQZJS3OL" localSheetId="8" hidden="1">#REF!</definedName>
    <definedName name="BExZN847WUWKRYTZWG9TCQZJS3OL" localSheetId="7" hidden="1">#REF!</definedName>
    <definedName name="BExZN847WUWKRYTZWG9TCQZJS3OL" localSheetId="6" hidden="1">#REF!</definedName>
    <definedName name="BExZN847WUWKRYTZWG9TCQZJS3OL" localSheetId="3" hidden="1">#REF!</definedName>
    <definedName name="BExZN847WUWKRYTZWG9TCQZJS3OL" localSheetId="1" hidden="1">#REF!</definedName>
    <definedName name="BExZN847WUWKRYTZWG9TCQZJS3OL" hidden="1">#REF!</definedName>
    <definedName name="BExZNA2ALK6RDWFAXZQCL9TWRDCF" localSheetId="16" hidden="1">#REF!</definedName>
    <definedName name="BExZNA2ALK6RDWFAXZQCL9TWRDCF" localSheetId="15" hidden="1">#REF!</definedName>
    <definedName name="BExZNA2ALK6RDWFAXZQCL9TWRDCF" localSheetId="14" hidden="1">#REF!</definedName>
    <definedName name="BExZNA2ALK6RDWFAXZQCL9TWRDCF" localSheetId="13" hidden="1">#REF!</definedName>
    <definedName name="BExZNA2ALK6RDWFAXZQCL9TWRDCF" localSheetId="12" hidden="1">#REF!</definedName>
    <definedName name="BExZNA2ALK6RDWFAXZQCL9TWRDCF" localSheetId="11" hidden="1">#REF!</definedName>
    <definedName name="BExZNA2ALK6RDWFAXZQCL9TWRDCF" localSheetId="10" hidden="1">#REF!</definedName>
    <definedName name="BExZNA2ALK6RDWFAXZQCL9TWRDCF" localSheetId="9" hidden="1">#REF!</definedName>
    <definedName name="BExZNA2ALK6RDWFAXZQCL9TWRDCF" localSheetId="8" hidden="1">#REF!</definedName>
    <definedName name="BExZNA2ALK6RDWFAXZQCL9TWRDCF" localSheetId="7" hidden="1">#REF!</definedName>
    <definedName name="BExZNA2ALK6RDWFAXZQCL9TWRDCF" localSheetId="6" hidden="1">#REF!</definedName>
    <definedName name="BExZNA2ALK6RDWFAXZQCL9TWRDCF" localSheetId="3" hidden="1">#REF!</definedName>
    <definedName name="BExZNA2ALK6RDWFAXZQCL9TWRDCF" localSheetId="1" hidden="1">#REF!</definedName>
    <definedName name="BExZNA2ALK6RDWFAXZQCL9TWRDCF" hidden="1">#REF!</definedName>
    <definedName name="BExZNH3VISFF4NQI11BZDP5IQ7VG" localSheetId="16" hidden="1">#REF!</definedName>
    <definedName name="BExZNH3VISFF4NQI11BZDP5IQ7VG" localSheetId="15" hidden="1">#REF!</definedName>
    <definedName name="BExZNH3VISFF4NQI11BZDP5IQ7VG" localSheetId="14" hidden="1">#REF!</definedName>
    <definedName name="BExZNH3VISFF4NQI11BZDP5IQ7VG" localSheetId="13" hidden="1">#REF!</definedName>
    <definedName name="BExZNH3VISFF4NQI11BZDP5IQ7VG" localSheetId="12" hidden="1">#REF!</definedName>
    <definedName name="BExZNH3VISFF4NQI11BZDP5IQ7VG" localSheetId="11" hidden="1">#REF!</definedName>
    <definedName name="BExZNH3VISFF4NQI11BZDP5IQ7VG" localSheetId="10" hidden="1">#REF!</definedName>
    <definedName name="BExZNH3VISFF4NQI11BZDP5IQ7VG" localSheetId="9" hidden="1">#REF!</definedName>
    <definedName name="BExZNH3VISFF4NQI11BZDP5IQ7VG" localSheetId="8" hidden="1">#REF!</definedName>
    <definedName name="BExZNH3VISFF4NQI11BZDP5IQ7VG" localSheetId="7" hidden="1">#REF!</definedName>
    <definedName name="BExZNH3VISFF4NQI11BZDP5IQ7VG" localSheetId="6" hidden="1">#REF!</definedName>
    <definedName name="BExZNH3VISFF4NQI11BZDP5IQ7VG" localSheetId="3" hidden="1">#REF!</definedName>
    <definedName name="BExZNH3VISFF4NQI11BZDP5IQ7VG" localSheetId="1" hidden="1">#REF!</definedName>
    <definedName name="BExZNH3VISFF4NQI11BZDP5IQ7VG" hidden="1">#REF!</definedName>
    <definedName name="BExZNJYCFYVMAOI62GB2BABK1ELE" localSheetId="16" hidden="1">#REF!</definedName>
    <definedName name="BExZNJYCFYVMAOI62GB2BABK1ELE" localSheetId="15" hidden="1">#REF!</definedName>
    <definedName name="BExZNJYCFYVMAOI62GB2BABK1ELE" localSheetId="14" hidden="1">#REF!</definedName>
    <definedName name="BExZNJYCFYVMAOI62GB2BABK1ELE" localSheetId="13" hidden="1">#REF!</definedName>
    <definedName name="BExZNJYCFYVMAOI62GB2BABK1ELE" localSheetId="12" hidden="1">#REF!</definedName>
    <definedName name="BExZNJYCFYVMAOI62GB2BABK1ELE" localSheetId="11" hidden="1">#REF!</definedName>
    <definedName name="BExZNJYCFYVMAOI62GB2BABK1ELE" localSheetId="10" hidden="1">#REF!</definedName>
    <definedName name="BExZNJYCFYVMAOI62GB2BABK1ELE" localSheetId="9" hidden="1">#REF!</definedName>
    <definedName name="BExZNJYCFYVMAOI62GB2BABK1ELE" localSheetId="8" hidden="1">#REF!</definedName>
    <definedName name="BExZNJYCFYVMAOI62GB2BABK1ELE" localSheetId="7" hidden="1">#REF!</definedName>
    <definedName name="BExZNJYCFYVMAOI62GB2BABK1ELE" localSheetId="6" hidden="1">#REF!</definedName>
    <definedName name="BExZNJYCFYVMAOI62GB2BABK1ELE" localSheetId="3" hidden="1">#REF!</definedName>
    <definedName name="BExZNJYCFYVMAOI62GB2BABK1ELE" localSheetId="1" hidden="1">#REF!</definedName>
    <definedName name="BExZNJYCFYVMAOI62GB2BABK1ELE" hidden="1">#REF!</definedName>
    <definedName name="BExZNLGAA6ATMJW0Y28J4OI5W27I" localSheetId="16" hidden="1">#REF!</definedName>
    <definedName name="BExZNLGAA6ATMJW0Y28J4OI5W27I" localSheetId="15" hidden="1">#REF!</definedName>
    <definedName name="BExZNLGAA6ATMJW0Y28J4OI5W27I" localSheetId="14" hidden="1">#REF!</definedName>
    <definedName name="BExZNLGAA6ATMJW0Y28J4OI5W27I" localSheetId="13" hidden="1">#REF!</definedName>
    <definedName name="BExZNLGAA6ATMJW0Y28J4OI5W27I" localSheetId="12" hidden="1">#REF!</definedName>
    <definedName name="BExZNLGAA6ATMJW0Y28J4OI5W27I" localSheetId="11" hidden="1">#REF!</definedName>
    <definedName name="BExZNLGAA6ATMJW0Y28J4OI5W27I" localSheetId="10" hidden="1">#REF!</definedName>
    <definedName name="BExZNLGAA6ATMJW0Y28J4OI5W27I" localSheetId="9" hidden="1">#REF!</definedName>
    <definedName name="BExZNLGAA6ATMJW0Y28J4OI5W27I" localSheetId="8" hidden="1">#REF!</definedName>
    <definedName name="BExZNLGAA6ATMJW0Y28J4OI5W27I" localSheetId="7" hidden="1">#REF!</definedName>
    <definedName name="BExZNLGAA6ATMJW0Y28J4OI5W27I" localSheetId="6" hidden="1">#REF!</definedName>
    <definedName name="BExZNLGAA6ATMJW0Y28J4OI5W27I" localSheetId="3" hidden="1">#REF!</definedName>
    <definedName name="BExZNLGAA6ATMJW0Y28J4OI5W27I" localSheetId="1" hidden="1">#REF!</definedName>
    <definedName name="BExZNLGAA6ATMJW0Y28J4OI5W27I" hidden="1">#REF!</definedName>
    <definedName name="BExZNP7916CH3QP4VCZEULUIKKS5" localSheetId="16" hidden="1">#REF!</definedName>
    <definedName name="BExZNP7916CH3QP4VCZEULUIKKS5" localSheetId="15" hidden="1">#REF!</definedName>
    <definedName name="BExZNP7916CH3QP4VCZEULUIKKS5" localSheetId="14" hidden="1">#REF!</definedName>
    <definedName name="BExZNP7916CH3QP4VCZEULUIKKS5" localSheetId="13" hidden="1">#REF!</definedName>
    <definedName name="BExZNP7916CH3QP4VCZEULUIKKS5" localSheetId="12" hidden="1">#REF!</definedName>
    <definedName name="BExZNP7916CH3QP4VCZEULUIKKS5" localSheetId="11" hidden="1">#REF!</definedName>
    <definedName name="BExZNP7916CH3QP4VCZEULUIKKS5" localSheetId="10" hidden="1">#REF!</definedName>
    <definedName name="BExZNP7916CH3QP4VCZEULUIKKS5" localSheetId="9" hidden="1">#REF!</definedName>
    <definedName name="BExZNP7916CH3QP4VCZEULUIKKS5" localSheetId="8" hidden="1">#REF!</definedName>
    <definedName name="BExZNP7916CH3QP4VCZEULUIKKS5" localSheetId="7" hidden="1">#REF!</definedName>
    <definedName name="BExZNP7916CH3QP4VCZEULUIKKS5" localSheetId="6" hidden="1">#REF!</definedName>
    <definedName name="BExZNP7916CH3QP4VCZEULUIKKS5" localSheetId="3" hidden="1">#REF!</definedName>
    <definedName name="BExZNP7916CH3QP4VCZEULUIKKS5" localSheetId="1" hidden="1">#REF!</definedName>
    <definedName name="BExZNP7916CH3QP4VCZEULUIKKS5" hidden="1">#REF!</definedName>
    <definedName name="BExZNV707LIU6Z5H6QI6H67LHTI1" localSheetId="16" hidden="1">#REF!</definedName>
    <definedName name="BExZNV707LIU6Z5H6QI6H67LHTI1" localSheetId="15" hidden="1">#REF!</definedName>
    <definedName name="BExZNV707LIU6Z5H6QI6H67LHTI1" localSheetId="14" hidden="1">#REF!</definedName>
    <definedName name="BExZNV707LIU6Z5H6QI6H67LHTI1" localSheetId="13" hidden="1">#REF!</definedName>
    <definedName name="BExZNV707LIU6Z5H6QI6H67LHTI1" localSheetId="12" hidden="1">#REF!</definedName>
    <definedName name="BExZNV707LIU6Z5H6QI6H67LHTI1" localSheetId="11" hidden="1">#REF!</definedName>
    <definedName name="BExZNV707LIU6Z5H6QI6H67LHTI1" localSheetId="10" hidden="1">#REF!</definedName>
    <definedName name="BExZNV707LIU6Z5H6QI6H67LHTI1" localSheetId="9" hidden="1">#REF!</definedName>
    <definedName name="BExZNV707LIU6Z5H6QI6H67LHTI1" localSheetId="8" hidden="1">#REF!</definedName>
    <definedName name="BExZNV707LIU6Z5H6QI6H67LHTI1" localSheetId="7" hidden="1">#REF!</definedName>
    <definedName name="BExZNV707LIU6Z5H6QI6H67LHTI1" localSheetId="6" hidden="1">#REF!</definedName>
    <definedName name="BExZNV707LIU6Z5H6QI6H67LHTI1" localSheetId="3" hidden="1">#REF!</definedName>
    <definedName name="BExZNV707LIU6Z5H6QI6H67LHTI1" localSheetId="1" hidden="1">#REF!</definedName>
    <definedName name="BExZNV707LIU6Z5H6QI6H67LHTI1" hidden="1">#REF!</definedName>
    <definedName name="BExZNVCBKB930QQ9QW7KSGOZ0V1M" localSheetId="16" hidden="1">#REF!</definedName>
    <definedName name="BExZNVCBKB930QQ9QW7KSGOZ0V1M" localSheetId="15" hidden="1">#REF!</definedName>
    <definedName name="BExZNVCBKB930QQ9QW7KSGOZ0V1M" localSheetId="14" hidden="1">#REF!</definedName>
    <definedName name="BExZNVCBKB930QQ9QW7KSGOZ0V1M" localSheetId="13" hidden="1">#REF!</definedName>
    <definedName name="BExZNVCBKB930QQ9QW7KSGOZ0V1M" localSheetId="12" hidden="1">#REF!</definedName>
    <definedName name="BExZNVCBKB930QQ9QW7KSGOZ0V1M" localSheetId="11" hidden="1">#REF!</definedName>
    <definedName name="BExZNVCBKB930QQ9QW7KSGOZ0V1M" localSheetId="10" hidden="1">#REF!</definedName>
    <definedName name="BExZNVCBKB930QQ9QW7KSGOZ0V1M" localSheetId="9" hidden="1">#REF!</definedName>
    <definedName name="BExZNVCBKB930QQ9QW7KSGOZ0V1M" localSheetId="8" hidden="1">#REF!</definedName>
    <definedName name="BExZNVCBKB930QQ9QW7KSGOZ0V1M" localSheetId="7" hidden="1">#REF!</definedName>
    <definedName name="BExZNVCBKB930QQ9QW7KSGOZ0V1M" localSheetId="6" hidden="1">#REF!</definedName>
    <definedName name="BExZNVCBKB930QQ9QW7KSGOZ0V1M" localSheetId="3" hidden="1">#REF!</definedName>
    <definedName name="BExZNVCBKB930QQ9QW7KSGOZ0V1M" localSheetId="1" hidden="1">#REF!</definedName>
    <definedName name="BExZNVCBKB930QQ9QW7KSGOZ0V1M" hidden="1">#REF!</definedName>
    <definedName name="BExZNW8QJ18X0RSGFDWAE9ZSDX39" localSheetId="16" hidden="1">#REF!</definedName>
    <definedName name="BExZNW8QJ18X0RSGFDWAE9ZSDX39" localSheetId="15" hidden="1">#REF!</definedName>
    <definedName name="BExZNW8QJ18X0RSGFDWAE9ZSDX39" localSheetId="14" hidden="1">#REF!</definedName>
    <definedName name="BExZNW8QJ18X0RSGFDWAE9ZSDX39" localSheetId="13" hidden="1">#REF!</definedName>
    <definedName name="BExZNW8QJ18X0RSGFDWAE9ZSDX39" localSheetId="12" hidden="1">#REF!</definedName>
    <definedName name="BExZNW8QJ18X0RSGFDWAE9ZSDX39" localSheetId="11" hidden="1">#REF!</definedName>
    <definedName name="BExZNW8QJ18X0RSGFDWAE9ZSDX39" localSheetId="10" hidden="1">#REF!</definedName>
    <definedName name="BExZNW8QJ18X0RSGFDWAE9ZSDX39" localSheetId="9" hidden="1">#REF!</definedName>
    <definedName name="BExZNW8QJ18X0RSGFDWAE9ZSDX39" localSheetId="8" hidden="1">#REF!</definedName>
    <definedName name="BExZNW8QJ18X0RSGFDWAE9ZSDX39" localSheetId="7" hidden="1">#REF!</definedName>
    <definedName name="BExZNW8QJ18X0RSGFDWAE9ZSDX39" localSheetId="6" hidden="1">#REF!</definedName>
    <definedName name="BExZNW8QJ18X0RSGFDWAE9ZSDX39" localSheetId="3" hidden="1">#REF!</definedName>
    <definedName name="BExZNW8QJ18X0RSGFDWAE9ZSDX39" localSheetId="1" hidden="1">#REF!</definedName>
    <definedName name="BExZNW8QJ18X0RSGFDWAE9ZSDX39" hidden="1">#REF!</definedName>
    <definedName name="BExZNZDWRS6Q40L8OCWFEIVI0A1O" localSheetId="16" hidden="1">#REF!</definedName>
    <definedName name="BExZNZDWRS6Q40L8OCWFEIVI0A1O" localSheetId="15" hidden="1">#REF!</definedName>
    <definedName name="BExZNZDWRS6Q40L8OCWFEIVI0A1O" localSheetId="14" hidden="1">#REF!</definedName>
    <definedName name="BExZNZDWRS6Q40L8OCWFEIVI0A1O" localSheetId="13" hidden="1">#REF!</definedName>
    <definedName name="BExZNZDWRS6Q40L8OCWFEIVI0A1O" localSheetId="12" hidden="1">#REF!</definedName>
    <definedName name="BExZNZDWRS6Q40L8OCWFEIVI0A1O" localSheetId="11" hidden="1">#REF!</definedName>
    <definedName name="BExZNZDWRS6Q40L8OCWFEIVI0A1O" localSheetId="10" hidden="1">#REF!</definedName>
    <definedName name="BExZNZDWRS6Q40L8OCWFEIVI0A1O" localSheetId="9" hidden="1">#REF!</definedName>
    <definedName name="BExZNZDWRS6Q40L8OCWFEIVI0A1O" localSheetId="8" hidden="1">#REF!</definedName>
    <definedName name="BExZNZDWRS6Q40L8OCWFEIVI0A1O" localSheetId="7" hidden="1">#REF!</definedName>
    <definedName name="BExZNZDWRS6Q40L8OCWFEIVI0A1O" localSheetId="6" hidden="1">#REF!</definedName>
    <definedName name="BExZNZDWRS6Q40L8OCWFEIVI0A1O" localSheetId="3" hidden="1">#REF!</definedName>
    <definedName name="BExZNZDWRS6Q40L8OCWFEIVI0A1O" localSheetId="1" hidden="1">#REF!</definedName>
    <definedName name="BExZNZDWRS6Q40L8OCWFEIVI0A1O" hidden="1">#REF!</definedName>
    <definedName name="BExZOBO9NYLGVJQ31LVQ9XS2ZT4N" localSheetId="16" hidden="1">#REF!</definedName>
    <definedName name="BExZOBO9NYLGVJQ31LVQ9XS2ZT4N" localSheetId="15" hidden="1">#REF!</definedName>
    <definedName name="BExZOBO9NYLGVJQ31LVQ9XS2ZT4N" localSheetId="14" hidden="1">#REF!</definedName>
    <definedName name="BExZOBO9NYLGVJQ31LVQ9XS2ZT4N" localSheetId="13" hidden="1">#REF!</definedName>
    <definedName name="BExZOBO9NYLGVJQ31LVQ9XS2ZT4N" localSheetId="12" hidden="1">#REF!</definedName>
    <definedName name="BExZOBO9NYLGVJQ31LVQ9XS2ZT4N" localSheetId="11" hidden="1">#REF!</definedName>
    <definedName name="BExZOBO9NYLGVJQ31LVQ9XS2ZT4N" localSheetId="10" hidden="1">#REF!</definedName>
    <definedName name="BExZOBO9NYLGVJQ31LVQ9XS2ZT4N" localSheetId="9" hidden="1">#REF!</definedName>
    <definedName name="BExZOBO9NYLGVJQ31LVQ9XS2ZT4N" localSheetId="8" hidden="1">#REF!</definedName>
    <definedName name="BExZOBO9NYLGVJQ31LVQ9XS2ZT4N" localSheetId="7" hidden="1">#REF!</definedName>
    <definedName name="BExZOBO9NYLGVJQ31LVQ9XS2ZT4N" localSheetId="6" hidden="1">#REF!</definedName>
    <definedName name="BExZOBO9NYLGVJQ31LVQ9XS2ZT4N" localSheetId="3" hidden="1">#REF!</definedName>
    <definedName name="BExZOBO9NYLGVJQ31LVQ9XS2ZT4N" localSheetId="1" hidden="1">#REF!</definedName>
    <definedName name="BExZOBO9NYLGVJQ31LVQ9XS2ZT4N" hidden="1">#REF!</definedName>
    <definedName name="BExZOETNB1CJ3Y2RKLI1ZK0S8Z6H" localSheetId="16" hidden="1">#REF!</definedName>
    <definedName name="BExZOETNB1CJ3Y2RKLI1ZK0S8Z6H" localSheetId="15" hidden="1">#REF!</definedName>
    <definedName name="BExZOETNB1CJ3Y2RKLI1ZK0S8Z6H" localSheetId="14" hidden="1">#REF!</definedName>
    <definedName name="BExZOETNB1CJ3Y2RKLI1ZK0S8Z6H" localSheetId="13" hidden="1">#REF!</definedName>
    <definedName name="BExZOETNB1CJ3Y2RKLI1ZK0S8Z6H" localSheetId="12" hidden="1">#REF!</definedName>
    <definedName name="BExZOETNB1CJ3Y2RKLI1ZK0S8Z6H" localSheetId="11" hidden="1">#REF!</definedName>
    <definedName name="BExZOETNB1CJ3Y2RKLI1ZK0S8Z6H" localSheetId="10" hidden="1">#REF!</definedName>
    <definedName name="BExZOETNB1CJ3Y2RKLI1ZK0S8Z6H" localSheetId="9" hidden="1">#REF!</definedName>
    <definedName name="BExZOETNB1CJ3Y2RKLI1ZK0S8Z6H" localSheetId="8" hidden="1">#REF!</definedName>
    <definedName name="BExZOETNB1CJ3Y2RKLI1ZK0S8Z6H" localSheetId="7" hidden="1">#REF!</definedName>
    <definedName name="BExZOETNB1CJ3Y2RKLI1ZK0S8Z6H" localSheetId="6" hidden="1">#REF!</definedName>
    <definedName name="BExZOETNB1CJ3Y2RKLI1ZK0S8Z6H" localSheetId="3" hidden="1">#REF!</definedName>
    <definedName name="BExZOETNB1CJ3Y2RKLI1ZK0S8Z6H" localSheetId="1" hidden="1">#REF!</definedName>
    <definedName name="BExZOETNB1CJ3Y2RKLI1ZK0S8Z6H" hidden="1">#REF!</definedName>
    <definedName name="BExZOREMVSK4E5VSWM838KHUB8AI" localSheetId="16" hidden="1">#REF!</definedName>
    <definedName name="BExZOREMVSK4E5VSWM838KHUB8AI" localSheetId="15" hidden="1">#REF!</definedName>
    <definedName name="BExZOREMVSK4E5VSWM838KHUB8AI" localSheetId="14" hidden="1">#REF!</definedName>
    <definedName name="BExZOREMVSK4E5VSWM838KHUB8AI" localSheetId="13" hidden="1">#REF!</definedName>
    <definedName name="BExZOREMVSK4E5VSWM838KHUB8AI" localSheetId="12" hidden="1">#REF!</definedName>
    <definedName name="BExZOREMVSK4E5VSWM838KHUB8AI" localSheetId="11" hidden="1">#REF!</definedName>
    <definedName name="BExZOREMVSK4E5VSWM838KHUB8AI" localSheetId="10" hidden="1">#REF!</definedName>
    <definedName name="BExZOREMVSK4E5VSWM838KHUB8AI" localSheetId="9" hidden="1">#REF!</definedName>
    <definedName name="BExZOREMVSK4E5VSWM838KHUB8AI" localSheetId="8" hidden="1">#REF!</definedName>
    <definedName name="BExZOREMVSK4E5VSWM838KHUB8AI" localSheetId="7" hidden="1">#REF!</definedName>
    <definedName name="BExZOREMVSK4E5VSWM838KHUB8AI" localSheetId="6" hidden="1">#REF!</definedName>
    <definedName name="BExZOREMVSK4E5VSWM838KHUB8AI" localSheetId="3" hidden="1">#REF!</definedName>
    <definedName name="BExZOREMVSK4E5VSWM838KHUB8AI" localSheetId="1" hidden="1">#REF!</definedName>
    <definedName name="BExZOREMVSK4E5VSWM838KHUB8AI" hidden="1">#REF!</definedName>
    <definedName name="BExZOVR745T5P1KS9NV2PXZPZVRG" localSheetId="16" hidden="1">#REF!</definedName>
    <definedName name="BExZOVR745T5P1KS9NV2PXZPZVRG" localSheetId="15" hidden="1">#REF!</definedName>
    <definedName name="BExZOVR745T5P1KS9NV2PXZPZVRG" localSheetId="14" hidden="1">#REF!</definedName>
    <definedName name="BExZOVR745T5P1KS9NV2PXZPZVRG" localSheetId="13" hidden="1">#REF!</definedName>
    <definedName name="BExZOVR745T5P1KS9NV2PXZPZVRG" localSheetId="12" hidden="1">#REF!</definedName>
    <definedName name="BExZOVR745T5P1KS9NV2PXZPZVRG" localSheetId="11" hidden="1">#REF!</definedName>
    <definedName name="BExZOVR745T5P1KS9NV2PXZPZVRG" localSheetId="10" hidden="1">#REF!</definedName>
    <definedName name="BExZOVR745T5P1KS9NV2PXZPZVRG" localSheetId="9" hidden="1">#REF!</definedName>
    <definedName name="BExZOVR745T5P1KS9NV2PXZPZVRG" localSheetId="8" hidden="1">#REF!</definedName>
    <definedName name="BExZOVR745T5P1KS9NV2PXZPZVRG" localSheetId="7" hidden="1">#REF!</definedName>
    <definedName name="BExZOVR745T5P1KS9NV2PXZPZVRG" localSheetId="6" hidden="1">#REF!</definedName>
    <definedName name="BExZOVR745T5P1KS9NV2PXZPZVRG" localSheetId="3" hidden="1">#REF!</definedName>
    <definedName name="BExZOVR745T5P1KS9NV2PXZPZVRG" localSheetId="1" hidden="1">#REF!</definedName>
    <definedName name="BExZOVR745T5P1KS9NV2PXZPZVRG" hidden="1">#REF!</definedName>
    <definedName name="BExZOZSWGLSY2XYVRIS6VSNJDSGD" localSheetId="16" hidden="1">#REF!</definedName>
    <definedName name="BExZOZSWGLSY2XYVRIS6VSNJDSGD" localSheetId="15" hidden="1">#REF!</definedName>
    <definedName name="BExZOZSWGLSY2XYVRIS6VSNJDSGD" localSheetId="14" hidden="1">#REF!</definedName>
    <definedName name="BExZOZSWGLSY2XYVRIS6VSNJDSGD" localSheetId="13" hidden="1">#REF!</definedName>
    <definedName name="BExZOZSWGLSY2XYVRIS6VSNJDSGD" localSheetId="12" hidden="1">#REF!</definedName>
    <definedName name="BExZOZSWGLSY2XYVRIS6VSNJDSGD" localSheetId="11" hidden="1">#REF!</definedName>
    <definedName name="BExZOZSWGLSY2XYVRIS6VSNJDSGD" localSheetId="10" hidden="1">#REF!</definedName>
    <definedName name="BExZOZSWGLSY2XYVRIS6VSNJDSGD" localSheetId="9" hidden="1">#REF!</definedName>
    <definedName name="BExZOZSWGLSY2XYVRIS6VSNJDSGD" localSheetId="8" hidden="1">#REF!</definedName>
    <definedName name="BExZOZSWGLSY2XYVRIS6VSNJDSGD" localSheetId="7" hidden="1">#REF!</definedName>
    <definedName name="BExZOZSWGLSY2XYVRIS6VSNJDSGD" localSheetId="6" hidden="1">#REF!</definedName>
    <definedName name="BExZOZSWGLSY2XYVRIS6VSNJDSGD" localSheetId="3" hidden="1">#REF!</definedName>
    <definedName name="BExZOZSWGLSY2XYVRIS6VSNJDSGD" localSheetId="1" hidden="1">#REF!</definedName>
    <definedName name="BExZOZSWGLSY2XYVRIS6VSNJDSGD" hidden="1">#REF!</definedName>
    <definedName name="BExZP7AIJKLM6C6CSUIIFAHFBNX2" localSheetId="16" hidden="1">#REF!</definedName>
    <definedName name="BExZP7AIJKLM6C6CSUIIFAHFBNX2" localSheetId="15" hidden="1">#REF!</definedName>
    <definedName name="BExZP7AIJKLM6C6CSUIIFAHFBNX2" localSheetId="14" hidden="1">#REF!</definedName>
    <definedName name="BExZP7AIJKLM6C6CSUIIFAHFBNX2" localSheetId="13" hidden="1">#REF!</definedName>
    <definedName name="BExZP7AIJKLM6C6CSUIIFAHFBNX2" localSheetId="12" hidden="1">#REF!</definedName>
    <definedName name="BExZP7AIJKLM6C6CSUIIFAHFBNX2" localSheetId="11" hidden="1">#REF!</definedName>
    <definedName name="BExZP7AIJKLM6C6CSUIIFAHFBNX2" localSheetId="10" hidden="1">#REF!</definedName>
    <definedName name="BExZP7AIJKLM6C6CSUIIFAHFBNX2" localSheetId="9" hidden="1">#REF!</definedName>
    <definedName name="BExZP7AIJKLM6C6CSUIIFAHFBNX2" localSheetId="8" hidden="1">#REF!</definedName>
    <definedName name="BExZP7AIJKLM6C6CSUIIFAHFBNX2" localSheetId="7" hidden="1">#REF!</definedName>
    <definedName name="BExZP7AIJKLM6C6CSUIIFAHFBNX2" localSheetId="6" hidden="1">#REF!</definedName>
    <definedName name="BExZP7AIJKLM6C6CSUIIFAHFBNX2" localSheetId="3" hidden="1">#REF!</definedName>
    <definedName name="BExZP7AIJKLM6C6CSUIIFAHFBNX2" localSheetId="1" hidden="1">#REF!</definedName>
    <definedName name="BExZP7AIJKLM6C6CSUIIFAHFBNX2" hidden="1">#REF!</definedName>
    <definedName name="BExZPALCPOH27L4MUPX2RFT3F8OM" localSheetId="16" hidden="1">#REF!</definedName>
    <definedName name="BExZPALCPOH27L4MUPX2RFT3F8OM" localSheetId="15" hidden="1">#REF!</definedName>
    <definedName name="BExZPALCPOH27L4MUPX2RFT3F8OM" localSheetId="14" hidden="1">#REF!</definedName>
    <definedName name="BExZPALCPOH27L4MUPX2RFT3F8OM" localSheetId="13" hidden="1">#REF!</definedName>
    <definedName name="BExZPALCPOH27L4MUPX2RFT3F8OM" localSheetId="12" hidden="1">#REF!</definedName>
    <definedName name="BExZPALCPOH27L4MUPX2RFT3F8OM" localSheetId="11" hidden="1">#REF!</definedName>
    <definedName name="BExZPALCPOH27L4MUPX2RFT3F8OM" localSheetId="10" hidden="1">#REF!</definedName>
    <definedName name="BExZPALCPOH27L4MUPX2RFT3F8OM" localSheetId="9" hidden="1">#REF!</definedName>
    <definedName name="BExZPALCPOH27L4MUPX2RFT3F8OM" localSheetId="8" hidden="1">#REF!</definedName>
    <definedName name="BExZPALCPOH27L4MUPX2RFT3F8OM" localSheetId="7" hidden="1">#REF!</definedName>
    <definedName name="BExZPALCPOH27L4MUPX2RFT3F8OM" localSheetId="6" hidden="1">#REF!</definedName>
    <definedName name="BExZPALCPOH27L4MUPX2RFT3F8OM" localSheetId="3" hidden="1">#REF!</definedName>
    <definedName name="BExZPALCPOH27L4MUPX2RFT3F8OM" localSheetId="1" hidden="1">#REF!</definedName>
    <definedName name="BExZPALCPOH27L4MUPX2RFT3F8OM" hidden="1">#REF!</definedName>
    <definedName name="BExZPQ0XY507N8FJMVPKCTK8HC9H" localSheetId="16" hidden="1">#REF!</definedName>
    <definedName name="BExZPQ0XY507N8FJMVPKCTK8HC9H" localSheetId="15" hidden="1">#REF!</definedName>
    <definedName name="BExZPQ0XY507N8FJMVPKCTK8HC9H" localSheetId="14" hidden="1">#REF!</definedName>
    <definedName name="BExZPQ0XY507N8FJMVPKCTK8HC9H" localSheetId="13" hidden="1">#REF!</definedName>
    <definedName name="BExZPQ0XY507N8FJMVPKCTK8HC9H" localSheetId="12" hidden="1">#REF!</definedName>
    <definedName name="BExZPQ0XY507N8FJMVPKCTK8HC9H" localSheetId="11" hidden="1">#REF!</definedName>
    <definedName name="BExZPQ0XY507N8FJMVPKCTK8HC9H" localSheetId="10" hidden="1">#REF!</definedName>
    <definedName name="BExZPQ0XY507N8FJMVPKCTK8HC9H" localSheetId="9" hidden="1">#REF!</definedName>
    <definedName name="BExZPQ0XY507N8FJMVPKCTK8HC9H" localSheetId="8" hidden="1">#REF!</definedName>
    <definedName name="BExZPQ0XY507N8FJMVPKCTK8HC9H" localSheetId="7" hidden="1">#REF!</definedName>
    <definedName name="BExZPQ0XY507N8FJMVPKCTK8HC9H" localSheetId="6" hidden="1">#REF!</definedName>
    <definedName name="BExZPQ0XY507N8FJMVPKCTK8HC9H" localSheetId="3" hidden="1">#REF!</definedName>
    <definedName name="BExZPQ0XY507N8FJMVPKCTK8HC9H" localSheetId="1" hidden="1">#REF!</definedName>
    <definedName name="BExZPQ0XY507N8FJMVPKCTK8HC9H" hidden="1">#REF!</definedName>
    <definedName name="BExZPXTHEWEN48J9E5ARSA8IGRBI" localSheetId="16" hidden="1">#REF!</definedName>
    <definedName name="BExZPXTHEWEN48J9E5ARSA8IGRBI" localSheetId="15" hidden="1">#REF!</definedName>
    <definedName name="BExZPXTHEWEN48J9E5ARSA8IGRBI" localSheetId="14" hidden="1">#REF!</definedName>
    <definedName name="BExZPXTHEWEN48J9E5ARSA8IGRBI" localSheetId="13" hidden="1">#REF!</definedName>
    <definedName name="BExZPXTHEWEN48J9E5ARSA8IGRBI" localSheetId="12" hidden="1">#REF!</definedName>
    <definedName name="BExZPXTHEWEN48J9E5ARSA8IGRBI" localSheetId="11" hidden="1">#REF!</definedName>
    <definedName name="BExZPXTHEWEN48J9E5ARSA8IGRBI" localSheetId="10" hidden="1">#REF!</definedName>
    <definedName name="BExZPXTHEWEN48J9E5ARSA8IGRBI" localSheetId="9" hidden="1">#REF!</definedName>
    <definedName name="BExZPXTHEWEN48J9E5ARSA8IGRBI" localSheetId="8" hidden="1">#REF!</definedName>
    <definedName name="BExZPXTHEWEN48J9E5ARSA8IGRBI" localSheetId="7" hidden="1">#REF!</definedName>
    <definedName name="BExZPXTHEWEN48J9E5ARSA8IGRBI" localSheetId="6" hidden="1">#REF!</definedName>
    <definedName name="BExZPXTHEWEN48J9E5ARSA8IGRBI" localSheetId="3" hidden="1">#REF!</definedName>
    <definedName name="BExZPXTHEWEN48J9E5ARSA8IGRBI" localSheetId="1" hidden="1">#REF!</definedName>
    <definedName name="BExZPXTHEWEN48J9E5ARSA8IGRBI" hidden="1">#REF!</definedName>
    <definedName name="BExZQ37OVBR25U32CO2YYVPZOMR5" localSheetId="16" hidden="1">#REF!</definedName>
    <definedName name="BExZQ37OVBR25U32CO2YYVPZOMR5" localSheetId="15" hidden="1">#REF!</definedName>
    <definedName name="BExZQ37OVBR25U32CO2YYVPZOMR5" localSheetId="14" hidden="1">#REF!</definedName>
    <definedName name="BExZQ37OVBR25U32CO2YYVPZOMR5" localSheetId="13" hidden="1">#REF!</definedName>
    <definedName name="BExZQ37OVBR25U32CO2YYVPZOMR5" localSheetId="12" hidden="1">#REF!</definedName>
    <definedName name="BExZQ37OVBR25U32CO2YYVPZOMR5" localSheetId="11" hidden="1">#REF!</definedName>
    <definedName name="BExZQ37OVBR25U32CO2YYVPZOMR5" localSheetId="10" hidden="1">#REF!</definedName>
    <definedName name="BExZQ37OVBR25U32CO2YYVPZOMR5" localSheetId="9" hidden="1">#REF!</definedName>
    <definedName name="BExZQ37OVBR25U32CO2YYVPZOMR5" localSheetId="8" hidden="1">#REF!</definedName>
    <definedName name="BExZQ37OVBR25U32CO2YYVPZOMR5" localSheetId="7" hidden="1">#REF!</definedName>
    <definedName name="BExZQ37OVBR25U32CO2YYVPZOMR5" localSheetId="6" hidden="1">#REF!</definedName>
    <definedName name="BExZQ37OVBR25U32CO2YYVPZOMR5" localSheetId="3" hidden="1">#REF!</definedName>
    <definedName name="BExZQ37OVBR25U32CO2YYVPZOMR5" localSheetId="1" hidden="1">#REF!</definedName>
    <definedName name="BExZQ37OVBR25U32CO2YYVPZOMR5" hidden="1">#REF!</definedName>
    <definedName name="BExZQ3NT7H06VO0AR48WHZULZB93" localSheetId="16" hidden="1">#REF!</definedName>
    <definedName name="BExZQ3NT7H06VO0AR48WHZULZB93" localSheetId="15" hidden="1">#REF!</definedName>
    <definedName name="BExZQ3NT7H06VO0AR48WHZULZB93" localSheetId="14" hidden="1">#REF!</definedName>
    <definedName name="BExZQ3NT7H06VO0AR48WHZULZB93" localSheetId="13" hidden="1">#REF!</definedName>
    <definedName name="BExZQ3NT7H06VO0AR48WHZULZB93" localSheetId="12" hidden="1">#REF!</definedName>
    <definedName name="BExZQ3NT7H06VO0AR48WHZULZB93" localSheetId="11" hidden="1">#REF!</definedName>
    <definedName name="BExZQ3NT7H06VO0AR48WHZULZB93" localSheetId="10" hidden="1">#REF!</definedName>
    <definedName name="BExZQ3NT7H06VO0AR48WHZULZB93" localSheetId="9" hidden="1">#REF!</definedName>
    <definedName name="BExZQ3NT7H06VO0AR48WHZULZB93" localSheetId="8" hidden="1">#REF!</definedName>
    <definedName name="BExZQ3NT7H06VO0AR48WHZULZB93" localSheetId="7" hidden="1">#REF!</definedName>
    <definedName name="BExZQ3NT7H06VO0AR48WHZULZB93" localSheetId="6" hidden="1">#REF!</definedName>
    <definedName name="BExZQ3NT7H06VO0AR48WHZULZB93" localSheetId="3" hidden="1">#REF!</definedName>
    <definedName name="BExZQ3NT7H06VO0AR48WHZULZB93" localSheetId="1" hidden="1">#REF!</definedName>
    <definedName name="BExZQ3NT7H06VO0AR48WHZULZB93" hidden="1">#REF!</definedName>
    <definedName name="BExZQ5RCYU1R0DUT1MFN99S1C408" localSheetId="16" hidden="1">#REF!</definedName>
    <definedName name="BExZQ5RCYU1R0DUT1MFN99S1C408" localSheetId="15" hidden="1">#REF!</definedName>
    <definedName name="BExZQ5RCYU1R0DUT1MFN99S1C408" localSheetId="14" hidden="1">#REF!</definedName>
    <definedName name="BExZQ5RCYU1R0DUT1MFN99S1C408" localSheetId="13" hidden="1">#REF!</definedName>
    <definedName name="BExZQ5RCYU1R0DUT1MFN99S1C408" localSheetId="12" hidden="1">#REF!</definedName>
    <definedName name="BExZQ5RCYU1R0DUT1MFN99S1C408" localSheetId="11" hidden="1">#REF!</definedName>
    <definedName name="BExZQ5RCYU1R0DUT1MFN99S1C408" localSheetId="10" hidden="1">#REF!</definedName>
    <definedName name="BExZQ5RCYU1R0DUT1MFN99S1C408" localSheetId="9" hidden="1">#REF!</definedName>
    <definedName name="BExZQ5RCYU1R0DUT1MFN99S1C408" localSheetId="8" hidden="1">#REF!</definedName>
    <definedName name="BExZQ5RCYU1R0DUT1MFN99S1C408" localSheetId="7" hidden="1">#REF!</definedName>
    <definedName name="BExZQ5RCYU1R0DUT1MFN99S1C408" localSheetId="6" hidden="1">#REF!</definedName>
    <definedName name="BExZQ5RCYU1R0DUT1MFN99S1C408" localSheetId="3" hidden="1">#REF!</definedName>
    <definedName name="BExZQ5RCYU1R0DUT1MFN99S1C408" localSheetId="1" hidden="1">#REF!</definedName>
    <definedName name="BExZQ5RCYU1R0DUT1MFN99S1C408" hidden="1">#REF!</definedName>
    <definedName name="BExZQ7PJU07SEJMDX18U9YVDC2GU" localSheetId="16" hidden="1">#REF!</definedName>
    <definedName name="BExZQ7PJU07SEJMDX18U9YVDC2GU" localSheetId="15" hidden="1">#REF!</definedName>
    <definedName name="BExZQ7PJU07SEJMDX18U9YVDC2GU" localSheetId="14" hidden="1">#REF!</definedName>
    <definedName name="BExZQ7PJU07SEJMDX18U9YVDC2GU" localSheetId="13" hidden="1">#REF!</definedName>
    <definedName name="BExZQ7PJU07SEJMDX18U9YVDC2GU" localSheetId="12" hidden="1">#REF!</definedName>
    <definedName name="BExZQ7PJU07SEJMDX18U9YVDC2GU" localSheetId="11" hidden="1">#REF!</definedName>
    <definedName name="BExZQ7PJU07SEJMDX18U9YVDC2GU" localSheetId="10" hidden="1">#REF!</definedName>
    <definedName name="BExZQ7PJU07SEJMDX18U9YVDC2GU" localSheetId="9" hidden="1">#REF!</definedName>
    <definedName name="BExZQ7PJU07SEJMDX18U9YVDC2GU" localSheetId="8" hidden="1">#REF!</definedName>
    <definedName name="BExZQ7PJU07SEJMDX18U9YVDC2GU" localSheetId="7" hidden="1">#REF!</definedName>
    <definedName name="BExZQ7PJU07SEJMDX18U9YVDC2GU" localSheetId="6" hidden="1">#REF!</definedName>
    <definedName name="BExZQ7PJU07SEJMDX18U9YVDC2GU" localSheetId="3" hidden="1">#REF!</definedName>
    <definedName name="BExZQ7PJU07SEJMDX18U9YVDC2GU" localSheetId="1" hidden="1">#REF!</definedName>
    <definedName name="BExZQ7PJU07SEJMDX18U9YVDC2GU" hidden="1">#REF!</definedName>
    <definedName name="BExZQAJXQ5IJ5RB71EDSPGTRO5HC" localSheetId="16" hidden="1">#REF!</definedName>
    <definedName name="BExZQAJXQ5IJ5RB71EDSPGTRO5HC" localSheetId="15" hidden="1">#REF!</definedName>
    <definedName name="BExZQAJXQ5IJ5RB71EDSPGTRO5HC" localSheetId="14" hidden="1">#REF!</definedName>
    <definedName name="BExZQAJXQ5IJ5RB71EDSPGTRO5HC" localSheetId="13" hidden="1">#REF!</definedName>
    <definedName name="BExZQAJXQ5IJ5RB71EDSPGTRO5HC" localSheetId="12" hidden="1">#REF!</definedName>
    <definedName name="BExZQAJXQ5IJ5RB71EDSPGTRO5HC" localSheetId="11" hidden="1">#REF!</definedName>
    <definedName name="BExZQAJXQ5IJ5RB71EDSPGTRO5HC" localSheetId="10" hidden="1">#REF!</definedName>
    <definedName name="BExZQAJXQ5IJ5RB71EDSPGTRO5HC" localSheetId="9" hidden="1">#REF!</definedName>
    <definedName name="BExZQAJXQ5IJ5RB71EDSPGTRO5HC" localSheetId="8" hidden="1">#REF!</definedName>
    <definedName name="BExZQAJXQ5IJ5RB71EDSPGTRO5HC" localSheetId="7" hidden="1">#REF!</definedName>
    <definedName name="BExZQAJXQ5IJ5RB71EDSPGTRO5HC" localSheetId="6" hidden="1">#REF!</definedName>
    <definedName name="BExZQAJXQ5IJ5RB71EDSPGTRO5HC" localSheetId="3" hidden="1">#REF!</definedName>
    <definedName name="BExZQAJXQ5IJ5RB71EDSPGTRO5HC" localSheetId="1" hidden="1">#REF!</definedName>
    <definedName name="BExZQAJXQ5IJ5RB71EDSPGTRO5HC" hidden="1">#REF!</definedName>
    <definedName name="BExZQBLTKPF3O4MCH6L4LE544FQB" localSheetId="16" hidden="1">#REF!</definedName>
    <definedName name="BExZQBLTKPF3O4MCH6L4LE544FQB" localSheetId="15" hidden="1">#REF!</definedName>
    <definedName name="BExZQBLTKPF3O4MCH6L4LE544FQB" localSheetId="14" hidden="1">#REF!</definedName>
    <definedName name="BExZQBLTKPF3O4MCH6L4LE544FQB" localSheetId="13" hidden="1">#REF!</definedName>
    <definedName name="BExZQBLTKPF3O4MCH6L4LE544FQB" localSheetId="12" hidden="1">#REF!</definedName>
    <definedName name="BExZQBLTKPF3O4MCH6L4LE544FQB" localSheetId="11" hidden="1">#REF!</definedName>
    <definedName name="BExZQBLTKPF3O4MCH6L4LE544FQB" localSheetId="10" hidden="1">#REF!</definedName>
    <definedName name="BExZQBLTKPF3O4MCH6L4LE544FQB" localSheetId="9" hidden="1">#REF!</definedName>
    <definedName name="BExZQBLTKPF3O4MCH6L4LE544FQB" localSheetId="8" hidden="1">#REF!</definedName>
    <definedName name="BExZQBLTKPF3O4MCH6L4LE544FQB" localSheetId="7" hidden="1">#REF!</definedName>
    <definedName name="BExZQBLTKPF3O4MCH6L4LE544FQB" localSheetId="6" hidden="1">#REF!</definedName>
    <definedName name="BExZQBLTKPF3O4MCH6L4LE544FQB" localSheetId="3" hidden="1">#REF!</definedName>
    <definedName name="BExZQBLTKPF3O4MCH6L4LE544FQB" localSheetId="1" hidden="1">#REF!</definedName>
    <definedName name="BExZQBLTKPF3O4MCH6L4LE544FQB" hidden="1">#REF!</definedName>
    <definedName name="BExZQIHTGHK7OOI2Y2PN3JYBY82I" localSheetId="16" hidden="1">#REF!</definedName>
    <definedName name="BExZQIHTGHK7OOI2Y2PN3JYBY82I" localSheetId="15" hidden="1">#REF!</definedName>
    <definedName name="BExZQIHTGHK7OOI2Y2PN3JYBY82I" localSheetId="14" hidden="1">#REF!</definedName>
    <definedName name="BExZQIHTGHK7OOI2Y2PN3JYBY82I" localSheetId="13" hidden="1">#REF!</definedName>
    <definedName name="BExZQIHTGHK7OOI2Y2PN3JYBY82I" localSheetId="12" hidden="1">#REF!</definedName>
    <definedName name="BExZQIHTGHK7OOI2Y2PN3JYBY82I" localSheetId="11" hidden="1">#REF!</definedName>
    <definedName name="BExZQIHTGHK7OOI2Y2PN3JYBY82I" localSheetId="10" hidden="1">#REF!</definedName>
    <definedName name="BExZQIHTGHK7OOI2Y2PN3JYBY82I" localSheetId="9" hidden="1">#REF!</definedName>
    <definedName name="BExZQIHTGHK7OOI2Y2PN3JYBY82I" localSheetId="8" hidden="1">#REF!</definedName>
    <definedName name="BExZQIHTGHK7OOI2Y2PN3JYBY82I" localSheetId="7" hidden="1">#REF!</definedName>
    <definedName name="BExZQIHTGHK7OOI2Y2PN3JYBY82I" localSheetId="6" hidden="1">#REF!</definedName>
    <definedName name="BExZQIHTGHK7OOI2Y2PN3JYBY82I" localSheetId="3" hidden="1">#REF!</definedName>
    <definedName name="BExZQIHTGHK7OOI2Y2PN3JYBY82I" localSheetId="1" hidden="1">#REF!</definedName>
    <definedName name="BExZQIHTGHK7OOI2Y2PN3JYBY82I" hidden="1">#REF!</definedName>
    <definedName name="BExZQJJMGU5MHQOILGXGJPAQI5XI" localSheetId="16" hidden="1">#REF!</definedName>
    <definedName name="BExZQJJMGU5MHQOILGXGJPAQI5XI" localSheetId="15" hidden="1">#REF!</definedName>
    <definedName name="BExZQJJMGU5MHQOILGXGJPAQI5XI" localSheetId="14" hidden="1">#REF!</definedName>
    <definedName name="BExZQJJMGU5MHQOILGXGJPAQI5XI" localSheetId="13" hidden="1">#REF!</definedName>
    <definedName name="BExZQJJMGU5MHQOILGXGJPAQI5XI" localSheetId="12" hidden="1">#REF!</definedName>
    <definedName name="BExZQJJMGU5MHQOILGXGJPAQI5XI" localSheetId="11" hidden="1">#REF!</definedName>
    <definedName name="BExZQJJMGU5MHQOILGXGJPAQI5XI" localSheetId="10" hidden="1">#REF!</definedName>
    <definedName name="BExZQJJMGU5MHQOILGXGJPAQI5XI" localSheetId="9" hidden="1">#REF!</definedName>
    <definedName name="BExZQJJMGU5MHQOILGXGJPAQI5XI" localSheetId="8" hidden="1">#REF!</definedName>
    <definedName name="BExZQJJMGU5MHQOILGXGJPAQI5XI" localSheetId="7" hidden="1">#REF!</definedName>
    <definedName name="BExZQJJMGU5MHQOILGXGJPAQI5XI" localSheetId="6" hidden="1">#REF!</definedName>
    <definedName name="BExZQJJMGU5MHQOILGXGJPAQI5XI" localSheetId="3" hidden="1">#REF!</definedName>
    <definedName name="BExZQJJMGU5MHQOILGXGJPAQI5XI" localSheetId="1" hidden="1">#REF!</definedName>
    <definedName name="BExZQJJMGU5MHQOILGXGJPAQI5XI" hidden="1">#REF!</definedName>
    <definedName name="BExZQL1M2EX5YEQBMNQKVD747N3I" localSheetId="16" hidden="1">#REF!</definedName>
    <definedName name="BExZQL1M2EX5YEQBMNQKVD747N3I" localSheetId="15" hidden="1">#REF!</definedName>
    <definedName name="BExZQL1M2EX5YEQBMNQKVD747N3I" localSheetId="14" hidden="1">#REF!</definedName>
    <definedName name="BExZQL1M2EX5YEQBMNQKVD747N3I" localSheetId="13" hidden="1">#REF!</definedName>
    <definedName name="BExZQL1M2EX5YEQBMNQKVD747N3I" localSheetId="12" hidden="1">#REF!</definedName>
    <definedName name="BExZQL1M2EX5YEQBMNQKVD747N3I" localSheetId="11" hidden="1">#REF!</definedName>
    <definedName name="BExZQL1M2EX5YEQBMNQKVD747N3I" localSheetId="10" hidden="1">#REF!</definedName>
    <definedName name="BExZQL1M2EX5YEQBMNQKVD747N3I" localSheetId="9" hidden="1">#REF!</definedName>
    <definedName name="BExZQL1M2EX5YEQBMNQKVD747N3I" localSheetId="8" hidden="1">#REF!</definedName>
    <definedName name="BExZQL1M2EX5YEQBMNQKVD747N3I" localSheetId="7" hidden="1">#REF!</definedName>
    <definedName name="BExZQL1M2EX5YEQBMNQKVD747N3I" localSheetId="6" hidden="1">#REF!</definedName>
    <definedName name="BExZQL1M2EX5YEQBMNQKVD747N3I" localSheetId="3" hidden="1">#REF!</definedName>
    <definedName name="BExZQL1M2EX5YEQBMNQKVD747N3I" localSheetId="1" hidden="1">#REF!</definedName>
    <definedName name="BExZQL1M2EX5YEQBMNQKVD747N3I" hidden="1">#REF!</definedName>
    <definedName name="BExZQPDYUBJL0C1OME996KHU23N5" localSheetId="16" hidden="1">#REF!</definedName>
    <definedName name="BExZQPDYUBJL0C1OME996KHU23N5" localSheetId="15" hidden="1">#REF!</definedName>
    <definedName name="BExZQPDYUBJL0C1OME996KHU23N5" localSheetId="14" hidden="1">#REF!</definedName>
    <definedName name="BExZQPDYUBJL0C1OME996KHU23N5" localSheetId="13" hidden="1">#REF!</definedName>
    <definedName name="BExZQPDYUBJL0C1OME996KHU23N5" localSheetId="12" hidden="1">#REF!</definedName>
    <definedName name="BExZQPDYUBJL0C1OME996KHU23N5" localSheetId="11" hidden="1">#REF!</definedName>
    <definedName name="BExZQPDYUBJL0C1OME996KHU23N5" localSheetId="10" hidden="1">#REF!</definedName>
    <definedName name="BExZQPDYUBJL0C1OME996KHU23N5" localSheetId="9" hidden="1">#REF!</definedName>
    <definedName name="BExZQPDYUBJL0C1OME996KHU23N5" localSheetId="8" hidden="1">#REF!</definedName>
    <definedName name="BExZQPDYUBJL0C1OME996KHU23N5" localSheetId="7" hidden="1">#REF!</definedName>
    <definedName name="BExZQPDYUBJL0C1OME996KHU23N5" localSheetId="6" hidden="1">#REF!</definedName>
    <definedName name="BExZQPDYUBJL0C1OME996KHU23N5" localSheetId="3" hidden="1">#REF!</definedName>
    <definedName name="BExZQPDYUBJL0C1OME996KHU23N5" localSheetId="1" hidden="1">#REF!</definedName>
    <definedName name="BExZQPDYUBJL0C1OME996KHU23N5" hidden="1">#REF!</definedName>
    <definedName name="BExZQXBYEBN28QUH1KOVW6KKA5UM" localSheetId="16" hidden="1">#REF!</definedName>
    <definedName name="BExZQXBYEBN28QUH1KOVW6KKA5UM" localSheetId="15" hidden="1">#REF!</definedName>
    <definedName name="BExZQXBYEBN28QUH1KOVW6KKA5UM" localSheetId="14" hidden="1">#REF!</definedName>
    <definedName name="BExZQXBYEBN28QUH1KOVW6KKA5UM" localSheetId="13" hidden="1">#REF!</definedName>
    <definedName name="BExZQXBYEBN28QUH1KOVW6KKA5UM" localSheetId="12" hidden="1">#REF!</definedName>
    <definedName name="BExZQXBYEBN28QUH1KOVW6KKA5UM" localSheetId="11" hidden="1">#REF!</definedName>
    <definedName name="BExZQXBYEBN28QUH1KOVW6KKA5UM" localSheetId="10" hidden="1">#REF!</definedName>
    <definedName name="BExZQXBYEBN28QUH1KOVW6KKA5UM" localSheetId="9" hidden="1">#REF!</definedName>
    <definedName name="BExZQXBYEBN28QUH1KOVW6KKA5UM" localSheetId="8" hidden="1">#REF!</definedName>
    <definedName name="BExZQXBYEBN28QUH1KOVW6KKA5UM" localSheetId="7" hidden="1">#REF!</definedName>
    <definedName name="BExZQXBYEBN28QUH1KOVW6KKA5UM" localSheetId="6" hidden="1">#REF!</definedName>
    <definedName name="BExZQXBYEBN28QUH1KOVW6KKA5UM" localSheetId="3" hidden="1">#REF!</definedName>
    <definedName name="BExZQXBYEBN28QUH1KOVW6KKA5UM" localSheetId="1" hidden="1">#REF!</definedName>
    <definedName name="BExZQXBYEBN28QUH1KOVW6KKA5UM" hidden="1">#REF!</definedName>
    <definedName name="BExZQZKT146WEN8FTVZ7Y5TSB8L5" localSheetId="16" hidden="1">#REF!</definedName>
    <definedName name="BExZQZKT146WEN8FTVZ7Y5TSB8L5" localSheetId="15" hidden="1">#REF!</definedName>
    <definedName name="BExZQZKT146WEN8FTVZ7Y5TSB8L5" localSheetId="14" hidden="1">#REF!</definedName>
    <definedName name="BExZQZKT146WEN8FTVZ7Y5TSB8L5" localSheetId="13" hidden="1">#REF!</definedName>
    <definedName name="BExZQZKT146WEN8FTVZ7Y5TSB8L5" localSheetId="12" hidden="1">#REF!</definedName>
    <definedName name="BExZQZKT146WEN8FTVZ7Y5TSB8L5" localSheetId="11" hidden="1">#REF!</definedName>
    <definedName name="BExZQZKT146WEN8FTVZ7Y5TSB8L5" localSheetId="10" hidden="1">#REF!</definedName>
    <definedName name="BExZQZKT146WEN8FTVZ7Y5TSB8L5" localSheetId="9" hidden="1">#REF!</definedName>
    <definedName name="BExZQZKT146WEN8FTVZ7Y5TSB8L5" localSheetId="8" hidden="1">#REF!</definedName>
    <definedName name="BExZQZKT146WEN8FTVZ7Y5TSB8L5" localSheetId="7" hidden="1">#REF!</definedName>
    <definedName name="BExZQZKT146WEN8FTVZ7Y5TSB8L5" localSheetId="6" hidden="1">#REF!</definedName>
    <definedName name="BExZQZKT146WEN8FTVZ7Y5TSB8L5" localSheetId="3" hidden="1">#REF!</definedName>
    <definedName name="BExZQZKT146WEN8FTVZ7Y5TSB8L5" localSheetId="1" hidden="1">#REF!</definedName>
    <definedName name="BExZQZKT146WEN8FTVZ7Y5TSB8L5" hidden="1">#REF!</definedName>
    <definedName name="BExZR485AKBH93YZ08CMUC3WROED" localSheetId="16" hidden="1">#REF!</definedName>
    <definedName name="BExZR485AKBH93YZ08CMUC3WROED" localSheetId="15" hidden="1">#REF!</definedName>
    <definedName name="BExZR485AKBH93YZ08CMUC3WROED" localSheetId="14" hidden="1">#REF!</definedName>
    <definedName name="BExZR485AKBH93YZ08CMUC3WROED" localSheetId="13" hidden="1">#REF!</definedName>
    <definedName name="BExZR485AKBH93YZ08CMUC3WROED" localSheetId="12" hidden="1">#REF!</definedName>
    <definedName name="BExZR485AKBH93YZ08CMUC3WROED" localSheetId="11" hidden="1">#REF!</definedName>
    <definedName name="BExZR485AKBH93YZ08CMUC3WROED" localSheetId="10" hidden="1">#REF!</definedName>
    <definedName name="BExZR485AKBH93YZ08CMUC3WROED" localSheetId="9" hidden="1">#REF!</definedName>
    <definedName name="BExZR485AKBH93YZ08CMUC3WROED" localSheetId="8" hidden="1">#REF!</definedName>
    <definedName name="BExZR485AKBH93YZ08CMUC3WROED" localSheetId="7" hidden="1">#REF!</definedName>
    <definedName name="BExZR485AKBH93YZ08CMUC3WROED" localSheetId="6" hidden="1">#REF!</definedName>
    <definedName name="BExZR485AKBH93YZ08CMUC3WROED" localSheetId="3" hidden="1">#REF!</definedName>
    <definedName name="BExZR485AKBH93YZ08CMUC3WROED" localSheetId="1" hidden="1">#REF!</definedName>
    <definedName name="BExZR485AKBH93YZ08CMUC3WROED" hidden="1">#REF!</definedName>
    <definedName name="BExZR7TL98P2PPUVGIZYR5873DWW" localSheetId="16" hidden="1">#REF!</definedName>
    <definedName name="BExZR7TL98P2PPUVGIZYR5873DWW" localSheetId="15" hidden="1">#REF!</definedName>
    <definedName name="BExZR7TL98P2PPUVGIZYR5873DWW" localSheetId="14" hidden="1">#REF!</definedName>
    <definedName name="BExZR7TL98P2PPUVGIZYR5873DWW" localSheetId="13" hidden="1">#REF!</definedName>
    <definedName name="BExZR7TL98P2PPUVGIZYR5873DWW" localSheetId="12" hidden="1">#REF!</definedName>
    <definedName name="BExZR7TL98P2PPUVGIZYR5873DWW" localSheetId="11" hidden="1">#REF!</definedName>
    <definedName name="BExZR7TL98P2PPUVGIZYR5873DWW" localSheetId="10" hidden="1">#REF!</definedName>
    <definedName name="BExZR7TL98P2PPUVGIZYR5873DWW" localSheetId="9" hidden="1">#REF!</definedName>
    <definedName name="BExZR7TL98P2PPUVGIZYR5873DWW" localSheetId="8" hidden="1">#REF!</definedName>
    <definedName name="BExZR7TL98P2PPUVGIZYR5873DWW" localSheetId="7" hidden="1">#REF!</definedName>
    <definedName name="BExZR7TL98P2PPUVGIZYR5873DWW" localSheetId="6" hidden="1">#REF!</definedName>
    <definedName name="BExZR7TL98P2PPUVGIZYR5873DWW" localSheetId="3" hidden="1">#REF!</definedName>
    <definedName name="BExZR7TL98P2PPUVGIZYR5873DWW" localSheetId="1" hidden="1">#REF!</definedName>
    <definedName name="BExZR7TL98P2PPUVGIZYR5873DWW" hidden="1">#REF!</definedName>
    <definedName name="BExZRAYSYOXAM1PBW1EF6YAZ9RU3" localSheetId="16" hidden="1">#REF!</definedName>
    <definedName name="BExZRAYSYOXAM1PBW1EF6YAZ9RU3" localSheetId="15" hidden="1">#REF!</definedName>
    <definedName name="BExZRAYSYOXAM1PBW1EF6YAZ9RU3" localSheetId="14" hidden="1">#REF!</definedName>
    <definedName name="BExZRAYSYOXAM1PBW1EF6YAZ9RU3" localSheetId="13" hidden="1">#REF!</definedName>
    <definedName name="BExZRAYSYOXAM1PBW1EF6YAZ9RU3" localSheetId="12" hidden="1">#REF!</definedName>
    <definedName name="BExZRAYSYOXAM1PBW1EF6YAZ9RU3" localSheetId="11" hidden="1">#REF!</definedName>
    <definedName name="BExZRAYSYOXAM1PBW1EF6YAZ9RU3" localSheetId="10" hidden="1">#REF!</definedName>
    <definedName name="BExZRAYSYOXAM1PBW1EF6YAZ9RU3" localSheetId="9" hidden="1">#REF!</definedName>
    <definedName name="BExZRAYSYOXAM1PBW1EF6YAZ9RU3" localSheetId="8" hidden="1">#REF!</definedName>
    <definedName name="BExZRAYSYOXAM1PBW1EF6YAZ9RU3" localSheetId="7" hidden="1">#REF!</definedName>
    <definedName name="BExZRAYSYOXAM1PBW1EF6YAZ9RU3" localSheetId="6" hidden="1">#REF!</definedName>
    <definedName name="BExZRAYSYOXAM1PBW1EF6YAZ9RU3" localSheetId="3" hidden="1">#REF!</definedName>
    <definedName name="BExZRAYSYOXAM1PBW1EF6YAZ9RU3" localSheetId="1" hidden="1">#REF!</definedName>
    <definedName name="BExZRAYSYOXAM1PBW1EF6YAZ9RU3" hidden="1">#REF!</definedName>
    <definedName name="BExZRGD1603X5ACFALUUDKCD7X48" localSheetId="16" hidden="1">#REF!</definedName>
    <definedName name="BExZRGD1603X5ACFALUUDKCD7X48" localSheetId="15" hidden="1">#REF!</definedName>
    <definedName name="BExZRGD1603X5ACFALUUDKCD7X48" localSheetId="14" hidden="1">#REF!</definedName>
    <definedName name="BExZRGD1603X5ACFALUUDKCD7X48" localSheetId="13" hidden="1">#REF!</definedName>
    <definedName name="BExZRGD1603X5ACFALUUDKCD7X48" localSheetId="12" hidden="1">#REF!</definedName>
    <definedName name="BExZRGD1603X5ACFALUUDKCD7X48" localSheetId="11" hidden="1">#REF!</definedName>
    <definedName name="BExZRGD1603X5ACFALUUDKCD7X48" localSheetId="10" hidden="1">#REF!</definedName>
    <definedName name="BExZRGD1603X5ACFALUUDKCD7X48" localSheetId="9" hidden="1">#REF!</definedName>
    <definedName name="BExZRGD1603X5ACFALUUDKCD7X48" localSheetId="8" hidden="1">#REF!</definedName>
    <definedName name="BExZRGD1603X5ACFALUUDKCD7X48" localSheetId="7" hidden="1">#REF!</definedName>
    <definedName name="BExZRGD1603X5ACFALUUDKCD7X48" localSheetId="6" hidden="1">#REF!</definedName>
    <definedName name="BExZRGD1603X5ACFALUUDKCD7X48" localSheetId="3" hidden="1">#REF!</definedName>
    <definedName name="BExZRGD1603X5ACFALUUDKCD7X48" localSheetId="1" hidden="1">#REF!</definedName>
    <definedName name="BExZRGD1603X5ACFALUUDKCD7X48" hidden="1">#REF!</definedName>
    <definedName name="BExZRMSYHFOP8FFWKKUSBHU85J81" localSheetId="16" hidden="1">#REF!</definedName>
    <definedName name="BExZRMSYHFOP8FFWKKUSBHU85J81" localSheetId="15" hidden="1">#REF!</definedName>
    <definedName name="BExZRMSYHFOP8FFWKKUSBHU85J81" localSheetId="14" hidden="1">#REF!</definedName>
    <definedName name="BExZRMSYHFOP8FFWKKUSBHU85J81" localSheetId="13" hidden="1">#REF!</definedName>
    <definedName name="BExZRMSYHFOP8FFWKKUSBHU85J81" localSheetId="12" hidden="1">#REF!</definedName>
    <definedName name="BExZRMSYHFOP8FFWKKUSBHU85J81" localSheetId="11" hidden="1">#REF!</definedName>
    <definedName name="BExZRMSYHFOP8FFWKKUSBHU85J81" localSheetId="10" hidden="1">#REF!</definedName>
    <definedName name="BExZRMSYHFOP8FFWKKUSBHU85J81" localSheetId="9" hidden="1">#REF!</definedName>
    <definedName name="BExZRMSYHFOP8FFWKKUSBHU85J81" localSheetId="8" hidden="1">#REF!</definedName>
    <definedName name="BExZRMSYHFOP8FFWKKUSBHU85J81" localSheetId="7" hidden="1">#REF!</definedName>
    <definedName name="BExZRMSYHFOP8FFWKKUSBHU85J81" localSheetId="6" hidden="1">#REF!</definedName>
    <definedName name="BExZRMSYHFOP8FFWKKUSBHU85J81" localSheetId="3" hidden="1">#REF!</definedName>
    <definedName name="BExZRMSYHFOP8FFWKKUSBHU85J81" localSheetId="1" hidden="1">#REF!</definedName>
    <definedName name="BExZRMSYHFOP8FFWKKUSBHU85J81" hidden="1">#REF!</definedName>
    <definedName name="BExZRP1X6UVLN1UOLHH5VF4STP1O" localSheetId="16" hidden="1">#REF!</definedName>
    <definedName name="BExZRP1X6UVLN1UOLHH5VF4STP1O" localSheetId="15" hidden="1">#REF!</definedName>
    <definedName name="BExZRP1X6UVLN1UOLHH5VF4STP1O" localSheetId="14" hidden="1">#REF!</definedName>
    <definedName name="BExZRP1X6UVLN1UOLHH5VF4STP1O" localSheetId="13" hidden="1">#REF!</definedName>
    <definedName name="BExZRP1X6UVLN1UOLHH5VF4STP1O" localSheetId="12" hidden="1">#REF!</definedName>
    <definedName name="BExZRP1X6UVLN1UOLHH5VF4STP1O" localSheetId="11" hidden="1">#REF!</definedName>
    <definedName name="BExZRP1X6UVLN1UOLHH5VF4STP1O" localSheetId="10" hidden="1">#REF!</definedName>
    <definedName name="BExZRP1X6UVLN1UOLHH5VF4STP1O" localSheetId="9" hidden="1">#REF!</definedName>
    <definedName name="BExZRP1X6UVLN1UOLHH5VF4STP1O" localSheetId="8" hidden="1">#REF!</definedName>
    <definedName name="BExZRP1X6UVLN1UOLHH5VF4STP1O" localSheetId="7" hidden="1">#REF!</definedName>
    <definedName name="BExZRP1X6UVLN1UOLHH5VF4STP1O" localSheetId="6" hidden="1">#REF!</definedName>
    <definedName name="BExZRP1X6UVLN1UOLHH5VF4STP1O" localSheetId="3" hidden="1">#REF!</definedName>
    <definedName name="BExZRP1X6UVLN1UOLHH5VF4STP1O" localSheetId="1" hidden="1">#REF!</definedName>
    <definedName name="BExZRP1X6UVLN1UOLHH5VF4STP1O" hidden="1">#REF!</definedName>
    <definedName name="BExZRQ930U6OCYNV00CH5I0Q4LPE" localSheetId="16" hidden="1">#REF!</definedName>
    <definedName name="BExZRQ930U6OCYNV00CH5I0Q4LPE" localSheetId="15" hidden="1">#REF!</definedName>
    <definedName name="BExZRQ930U6OCYNV00CH5I0Q4LPE" localSheetId="14" hidden="1">#REF!</definedName>
    <definedName name="BExZRQ930U6OCYNV00CH5I0Q4LPE" localSheetId="13" hidden="1">#REF!</definedName>
    <definedName name="BExZRQ930U6OCYNV00CH5I0Q4LPE" localSheetId="12" hidden="1">#REF!</definedName>
    <definedName name="BExZRQ930U6OCYNV00CH5I0Q4LPE" localSheetId="11" hidden="1">#REF!</definedName>
    <definedName name="BExZRQ930U6OCYNV00CH5I0Q4LPE" localSheetId="10" hidden="1">#REF!</definedName>
    <definedName name="BExZRQ930U6OCYNV00CH5I0Q4LPE" localSheetId="9" hidden="1">#REF!</definedName>
    <definedName name="BExZRQ930U6OCYNV00CH5I0Q4LPE" localSheetId="8" hidden="1">#REF!</definedName>
    <definedName name="BExZRQ930U6OCYNV00CH5I0Q4LPE" localSheetId="7" hidden="1">#REF!</definedName>
    <definedName name="BExZRQ930U6OCYNV00CH5I0Q4LPE" localSheetId="6" hidden="1">#REF!</definedName>
    <definedName name="BExZRQ930U6OCYNV00CH5I0Q4LPE" localSheetId="3" hidden="1">#REF!</definedName>
    <definedName name="BExZRQ930U6OCYNV00CH5I0Q4LPE" localSheetId="1" hidden="1">#REF!</definedName>
    <definedName name="BExZRQ930U6OCYNV00CH5I0Q4LPE" hidden="1">#REF!</definedName>
    <definedName name="BExZRQP7JLKS45QOGATXS7MK5GUZ" localSheetId="16" hidden="1">#REF!</definedName>
    <definedName name="BExZRQP7JLKS45QOGATXS7MK5GUZ" localSheetId="15" hidden="1">#REF!</definedName>
    <definedName name="BExZRQP7JLKS45QOGATXS7MK5GUZ" localSheetId="14" hidden="1">#REF!</definedName>
    <definedName name="BExZRQP7JLKS45QOGATXS7MK5GUZ" localSheetId="13" hidden="1">#REF!</definedName>
    <definedName name="BExZRQP7JLKS45QOGATXS7MK5GUZ" localSheetId="12" hidden="1">#REF!</definedName>
    <definedName name="BExZRQP7JLKS45QOGATXS7MK5GUZ" localSheetId="11" hidden="1">#REF!</definedName>
    <definedName name="BExZRQP7JLKS45QOGATXS7MK5GUZ" localSheetId="10" hidden="1">#REF!</definedName>
    <definedName name="BExZRQP7JLKS45QOGATXS7MK5GUZ" localSheetId="9" hidden="1">#REF!</definedName>
    <definedName name="BExZRQP7JLKS45QOGATXS7MK5GUZ" localSheetId="8" hidden="1">#REF!</definedName>
    <definedName name="BExZRQP7JLKS45QOGATXS7MK5GUZ" localSheetId="7" hidden="1">#REF!</definedName>
    <definedName name="BExZRQP7JLKS45QOGATXS7MK5GUZ" localSheetId="6" hidden="1">#REF!</definedName>
    <definedName name="BExZRQP7JLKS45QOGATXS7MK5GUZ" localSheetId="3" hidden="1">#REF!</definedName>
    <definedName name="BExZRQP7JLKS45QOGATXS7MK5GUZ" localSheetId="1" hidden="1">#REF!</definedName>
    <definedName name="BExZRQP7JLKS45QOGATXS7MK5GUZ" hidden="1">#REF!</definedName>
    <definedName name="BExZRW8W514W8OZ72YBONYJ64GXF" localSheetId="16" hidden="1">#REF!</definedName>
    <definedName name="BExZRW8W514W8OZ72YBONYJ64GXF" localSheetId="15" hidden="1">#REF!</definedName>
    <definedName name="BExZRW8W514W8OZ72YBONYJ64GXF" localSheetId="14" hidden="1">#REF!</definedName>
    <definedName name="BExZRW8W514W8OZ72YBONYJ64GXF" localSheetId="13" hidden="1">#REF!</definedName>
    <definedName name="BExZRW8W514W8OZ72YBONYJ64GXF" localSheetId="12" hidden="1">#REF!</definedName>
    <definedName name="BExZRW8W514W8OZ72YBONYJ64GXF" localSheetId="11" hidden="1">#REF!</definedName>
    <definedName name="BExZRW8W514W8OZ72YBONYJ64GXF" localSheetId="10" hidden="1">#REF!</definedName>
    <definedName name="BExZRW8W514W8OZ72YBONYJ64GXF" localSheetId="9" hidden="1">#REF!</definedName>
    <definedName name="BExZRW8W514W8OZ72YBONYJ64GXF" localSheetId="8" hidden="1">#REF!</definedName>
    <definedName name="BExZRW8W514W8OZ72YBONYJ64GXF" localSheetId="7" hidden="1">#REF!</definedName>
    <definedName name="BExZRW8W514W8OZ72YBONYJ64GXF" localSheetId="6" hidden="1">#REF!</definedName>
    <definedName name="BExZRW8W514W8OZ72YBONYJ64GXF" localSheetId="3" hidden="1">#REF!</definedName>
    <definedName name="BExZRW8W514W8OZ72YBONYJ64GXF" localSheetId="1" hidden="1">#REF!</definedName>
    <definedName name="BExZRW8W514W8OZ72YBONYJ64GXF" hidden="1">#REF!</definedName>
    <definedName name="BExZRWJP2BUVFJPO8U8ATQEP0LZU" localSheetId="16" hidden="1">#REF!</definedName>
    <definedName name="BExZRWJP2BUVFJPO8U8ATQEP0LZU" localSheetId="15" hidden="1">#REF!</definedName>
    <definedName name="BExZRWJP2BUVFJPO8U8ATQEP0LZU" localSheetId="14" hidden="1">#REF!</definedName>
    <definedName name="BExZRWJP2BUVFJPO8U8ATQEP0LZU" localSheetId="13" hidden="1">#REF!</definedName>
    <definedName name="BExZRWJP2BUVFJPO8U8ATQEP0LZU" localSheetId="12" hidden="1">#REF!</definedName>
    <definedName name="BExZRWJP2BUVFJPO8U8ATQEP0LZU" localSheetId="11" hidden="1">#REF!</definedName>
    <definedName name="BExZRWJP2BUVFJPO8U8ATQEP0LZU" localSheetId="10" hidden="1">#REF!</definedName>
    <definedName name="BExZRWJP2BUVFJPO8U8ATQEP0LZU" localSheetId="9" hidden="1">#REF!</definedName>
    <definedName name="BExZRWJP2BUVFJPO8U8ATQEP0LZU" localSheetId="8" hidden="1">#REF!</definedName>
    <definedName name="BExZRWJP2BUVFJPO8U8ATQEP0LZU" localSheetId="7" hidden="1">#REF!</definedName>
    <definedName name="BExZRWJP2BUVFJPO8U8ATQEP0LZU" localSheetId="6" hidden="1">#REF!</definedName>
    <definedName name="BExZRWJP2BUVFJPO8U8ATQEP0LZU" localSheetId="3" hidden="1">#REF!</definedName>
    <definedName name="BExZRWJP2BUVFJPO8U8ATQEP0LZU" localSheetId="1" hidden="1">#REF!</definedName>
    <definedName name="BExZRWJP2BUVFJPO8U8ATQEP0LZU" hidden="1">#REF!</definedName>
    <definedName name="BExZSI9USDLZAN8LI8M4YYQL24GZ" localSheetId="16" hidden="1">#REF!</definedName>
    <definedName name="BExZSI9USDLZAN8LI8M4YYQL24GZ" localSheetId="15" hidden="1">#REF!</definedName>
    <definedName name="BExZSI9USDLZAN8LI8M4YYQL24GZ" localSheetId="14" hidden="1">#REF!</definedName>
    <definedName name="BExZSI9USDLZAN8LI8M4YYQL24GZ" localSheetId="13" hidden="1">#REF!</definedName>
    <definedName name="BExZSI9USDLZAN8LI8M4YYQL24GZ" localSheetId="12" hidden="1">#REF!</definedName>
    <definedName name="BExZSI9USDLZAN8LI8M4YYQL24GZ" localSheetId="11" hidden="1">#REF!</definedName>
    <definedName name="BExZSI9USDLZAN8LI8M4YYQL24GZ" localSheetId="10" hidden="1">#REF!</definedName>
    <definedName name="BExZSI9USDLZAN8LI8M4YYQL24GZ" localSheetId="9" hidden="1">#REF!</definedName>
    <definedName name="BExZSI9USDLZAN8LI8M4YYQL24GZ" localSheetId="8" hidden="1">#REF!</definedName>
    <definedName name="BExZSI9USDLZAN8LI8M4YYQL24GZ" localSheetId="7" hidden="1">#REF!</definedName>
    <definedName name="BExZSI9USDLZAN8LI8M4YYQL24GZ" localSheetId="6" hidden="1">#REF!</definedName>
    <definedName name="BExZSI9USDLZAN8LI8M4YYQL24GZ" localSheetId="3" hidden="1">#REF!</definedName>
    <definedName name="BExZSI9USDLZAN8LI8M4YYQL24GZ" localSheetId="1" hidden="1">#REF!</definedName>
    <definedName name="BExZSI9USDLZAN8LI8M4YYQL24GZ" hidden="1">#REF!</definedName>
    <definedName name="BExZSLKO175YAM0RMMZH1FPXL4V2" localSheetId="16" hidden="1">#REF!</definedName>
    <definedName name="BExZSLKO175YAM0RMMZH1FPXL4V2" localSheetId="15" hidden="1">#REF!</definedName>
    <definedName name="BExZSLKO175YAM0RMMZH1FPXL4V2" localSheetId="14" hidden="1">#REF!</definedName>
    <definedName name="BExZSLKO175YAM0RMMZH1FPXL4V2" localSheetId="13" hidden="1">#REF!</definedName>
    <definedName name="BExZSLKO175YAM0RMMZH1FPXL4V2" localSheetId="12" hidden="1">#REF!</definedName>
    <definedName name="BExZSLKO175YAM0RMMZH1FPXL4V2" localSheetId="11" hidden="1">#REF!</definedName>
    <definedName name="BExZSLKO175YAM0RMMZH1FPXL4V2" localSheetId="10" hidden="1">#REF!</definedName>
    <definedName name="BExZSLKO175YAM0RMMZH1FPXL4V2" localSheetId="9" hidden="1">#REF!</definedName>
    <definedName name="BExZSLKO175YAM0RMMZH1FPXL4V2" localSheetId="8" hidden="1">#REF!</definedName>
    <definedName name="BExZSLKO175YAM0RMMZH1FPXL4V2" localSheetId="7" hidden="1">#REF!</definedName>
    <definedName name="BExZSLKO175YAM0RMMZH1FPXL4V2" localSheetId="6" hidden="1">#REF!</definedName>
    <definedName name="BExZSLKO175YAM0RMMZH1FPXL4V2" localSheetId="3" hidden="1">#REF!</definedName>
    <definedName name="BExZSLKO175YAM0RMMZH1FPXL4V2" localSheetId="1" hidden="1">#REF!</definedName>
    <definedName name="BExZSLKO175YAM0RMMZH1FPXL4V2" hidden="1">#REF!</definedName>
    <definedName name="BExZSS0LA2JY4ZLJ1Z5YCMLJJZCH" localSheetId="16" hidden="1">#REF!</definedName>
    <definedName name="BExZSS0LA2JY4ZLJ1Z5YCMLJJZCH" localSheetId="15" hidden="1">#REF!</definedName>
    <definedName name="BExZSS0LA2JY4ZLJ1Z5YCMLJJZCH" localSheetId="14" hidden="1">#REF!</definedName>
    <definedName name="BExZSS0LA2JY4ZLJ1Z5YCMLJJZCH" localSheetId="13" hidden="1">#REF!</definedName>
    <definedName name="BExZSS0LA2JY4ZLJ1Z5YCMLJJZCH" localSheetId="12" hidden="1">#REF!</definedName>
    <definedName name="BExZSS0LA2JY4ZLJ1Z5YCMLJJZCH" localSheetId="11" hidden="1">#REF!</definedName>
    <definedName name="BExZSS0LA2JY4ZLJ1Z5YCMLJJZCH" localSheetId="10" hidden="1">#REF!</definedName>
    <definedName name="BExZSS0LA2JY4ZLJ1Z5YCMLJJZCH" localSheetId="9" hidden="1">#REF!</definedName>
    <definedName name="BExZSS0LA2JY4ZLJ1Z5YCMLJJZCH" localSheetId="8" hidden="1">#REF!</definedName>
    <definedName name="BExZSS0LA2JY4ZLJ1Z5YCMLJJZCH" localSheetId="7" hidden="1">#REF!</definedName>
    <definedName name="BExZSS0LA2JY4ZLJ1Z5YCMLJJZCH" localSheetId="6" hidden="1">#REF!</definedName>
    <definedName name="BExZSS0LA2JY4ZLJ1Z5YCMLJJZCH" localSheetId="3" hidden="1">#REF!</definedName>
    <definedName name="BExZSS0LA2JY4ZLJ1Z5YCMLJJZCH" localSheetId="1" hidden="1">#REF!</definedName>
    <definedName name="BExZSS0LA2JY4ZLJ1Z5YCMLJJZCH" hidden="1">#REF!</definedName>
    <definedName name="BExZSTNUWCRNCL22SMKXKFSLCJ0O" localSheetId="16" hidden="1">#REF!</definedName>
    <definedName name="BExZSTNUWCRNCL22SMKXKFSLCJ0O" localSheetId="15" hidden="1">#REF!</definedName>
    <definedName name="BExZSTNUWCRNCL22SMKXKFSLCJ0O" localSheetId="14" hidden="1">#REF!</definedName>
    <definedName name="BExZSTNUWCRNCL22SMKXKFSLCJ0O" localSheetId="13" hidden="1">#REF!</definedName>
    <definedName name="BExZSTNUWCRNCL22SMKXKFSLCJ0O" localSheetId="12" hidden="1">#REF!</definedName>
    <definedName name="BExZSTNUWCRNCL22SMKXKFSLCJ0O" localSheetId="11" hidden="1">#REF!</definedName>
    <definedName name="BExZSTNUWCRNCL22SMKXKFSLCJ0O" localSheetId="10" hidden="1">#REF!</definedName>
    <definedName name="BExZSTNUWCRNCL22SMKXKFSLCJ0O" localSheetId="9" hidden="1">#REF!</definedName>
    <definedName name="BExZSTNUWCRNCL22SMKXKFSLCJ0O" localSheetId="8" hidden="1">#REF!</definedName>
    <definedName name="BExZSTNUWCRNCL22SMKXKFSLCJ0O" localSheetId="7" hidden="1">#REF!</definedName>
    <definedName name="BExZSTNUWCRNCL22SMKXKFSLCJ0O" localSheetId="6" hidden="1">#REF!</definedName>
    <definedName name="BExZSTNUWCRNCL22SMKXKFSLCJ0O" localSheetId="3" hidden="1">#REF!</definedName>
    <definedName name="BExZSTNUWCRNCL22SMKXKFSLCJ0O" localSheetId="1" hidden="1">#REF!</definedName>
    <definedName name="BExZSTNUWCRNCL22SMKXKFSLCJ0O" hidden="1">#REF!</definedName>
    <definedName name="BExZSYRA4NR7K6RLC3I81QSG5SQR" localSheetId="16" hidden="1">#REF!</definedName>
    <definedName name="BExZSYRA4NR7K6RLC3I81QSG5SQR" localSheetId="15" hidden="1">#REF!</definedName>
    <definedName name="BExZSYRA4NR7K6RLC3I81QSG5SQR" localSheetId="14" hidden="1">#REF!</definedName>
    <definedName name="BExZSYRA4NR7K6RLC3I81QSG5SQR" localSheetId="13" hidden="1">#REF!</definedName>
    <definedName name="BExZSYRA4NR7K6RLC3I81QSG5SQR" localSheetId="12" hidden="1">#REF!</definedName>
    <definedName name="BExZSYRA4NR7K6RLC3I81QSG5SQR" localSheetId="11" hidden="1">#REF!</definedName>
    <definedName name="BExZSYRA4NR7K6RLC3I81QSG5SQR" localSheetId="10" hidden="1">#REF!</definedName>
    <definedName name="BExZSYRA4NR7K6RLC3I81QSG5SQR" localSheetId="9" hidden="1">#REF!</definedName>
    <definedName name="BExZSYRA4NR7K6RLC3I81QSG5SQR" localSheetId="8" hidden="1">#REF!</definedName>
    <definedName name="BExZSYRA4NR7K6RLC3I81QSG5SQR" localSheetId="7" hidden="1">#REF!</definedName>
    <definedName name="BExZSYRA4NR7K6RLC3I81QSG5SQR" localSheetId="6" hidden="1">#REF!</definedName>
    <definedName name="BExZSYRA4NR7K6RLC3I81QSG5SQR" localSheetId="3" hidden="1">#REF!</definedName>
    <definedName name="BExZSYRA4NR7K6RLC3I81QSG5SQR" localSheetId="1" hidden="1">#REF!</definedName>
    <definedName name="BExZSYRA4NR7K6RLC3I81QSG5SQR" hidden="1">#REF!</definedName>
    <definedName name="BExZT6JSZ8CBS0SB3T07N3LMAX7M" localSheetId="16" hidden="1">#REF!</definedName>
    <definedName name="BExZT6JSZ8CBS0SB3T07N3LMAX7M" localSheetId="15" hidden="1">#REF!</definedName>
    <definedName name="BExZT6JSZ8CBS0SB3T07N3LMAX7M" localSheetId="14" hidden="1">#REF!</definedName>
    <definedName name="BExZT6JSZ8CBS0SB3T07N3LMAX7M" localSheetId="13" hidden="1">#REF!</definedName>
    <definedName name="BExZT6JSZ8CBS0SB3T07N3LMAX7M" localSheetId="12" hidden="1">#REF!</definedName>
    <definedName name="BExZT6JSZ8CBS0SB3T07N3LMAX7M" localSheetId="11" hidden="1">#REF!</definedName>
    <definedName name="BExZT6JSZ8CBS0SB3T07N3LMAX7M" localSheetId="10" hidden="1">#REF!</definedName>
    <definedName name="BExZT6JSZ8CBS0SB3T07N3LMAX7M" localSheetId="9" hidden="1">#REF!</definedName>
    <definedName name="BExZT6JSZ8CBS0SB3T07N3LMAX7M" localSheetId="8" hidden="1">#REF!</definedName>
    <definedName name="BExZT6JSZ8CBS0SB3T07N3LMAX7M" localSheetId="7" hidden="1">#REF!</definedName>
    <definedName name="BExZT6JSZ8CBS0SB3T07N3LMAX7M" localSheetId="6" hidden="1">#REF!</definedName>
    <definedName name="BExZT6JSZ8CBS0SB3T07N3LMAX7M" localSheetId="3" hidden="1">#REF!</definedName>
    <definedName name="BExZT6JSZ8CBS0SB3T07N3LMAX7M" localSheetId="1" hidden="1">#REF!</definedName>
    <definedName name="BExZT6JSZ8CBS0SB3T07N3LMAX7M" hidden="1">#REF!</definedName>
    <definedName name="BExZTAQV2QVSZY5Y3VCCWUBSBW9P" localSheetId="16" hidden="1">#REF!</definedName>
    <definedName name="BExZTAQV2QVSZY5Y3VCCWUBSBW9P" localSheetId="15" hidden="1">#REF!</definedName>
    <definedName name="BExZTAQV2QVSZY5Y3VCCWUBSBW9P" localSheetId="14" hidden="1">#REF!</definedName>
    <definedName name="BExZTAQV2QVSZY5Y3VCCWUBSBW9P" localSheetId="13" hidden="1">#REF!</definedName>
    <definedName name="BExZTAQV2QVSZY5Y3VCCWUBSBW9P" localSheetId="12" hidden="1">#REF!</definedName>
    <definedName name="BExZTAQV2QVSZY5Y3VCCWUBSBW9P" localSheetId="11" hidden="1">#REF!</definedName>
    <definedName name="BExZTAQV2QVSZY5Y3VCCWUBSBW9P" localSheetId="10" hidden="1">#REF!</definedName>
    <definedName name="BExZTAQV2QVSZY5Y3VCCWUBSBW9P" localSheetId="9" hidden="1">#REF!</definedName>
    <definedName name="BExZTAQV2QVSZY5Y3VCCWUBSBW9P" localSheetId="8" hidden="1">#REF!</definedName>
    <definedName name="BExZTAQV2QVSZY5Y3VCCWUBSBW9P" localSheetId="7" hidden="1">#REF!</definedName>
    <definedName name="BExZTAQV2QVSZY5Y3VCCWUBSBW9P" localSheetId="6" hidden="1">#REF!</definedName>
    <definedName name="BExZTAQV2QVSZY5Y3VCCWUBSBW9P" localSheetId="3" hidden="1">#REF!</definedName>
    <definedName name="BExZTAQV2QVSZY5Y3VCCWUBSBW9P" localSheetId="1" hidden="1">#REF!</definedName>
    <definedName name="BExZTAQV2QVSZY5Y3VCCWUBSBW9P" hidden="1">#REF!</definedName>
    <definedName name="BExZTHSI2FX56PWRSNX9H5EWTZFO" localSheetId="16" hidden="1">#REF!</definedName>
    <definedName name="BExZTHSI2FX56PWRSNX9H5EWTZFO" localSheetId="15" hidden="1">#REF!</definedName>
    <definedName name="BExZTHSI2FX56PWRSNX9H5EWTZFO" localSheetId="14" hidden="1">#REF!</definedName>
    <definedName name="BExZTHSI2FX56PWRSNX9H5EWTZFO" localSheetId="13" hidden="1">#REF!</definedName>
    <definedName name="BExZTHSI2FX56PWRSNX9H5EWTZFO" localSheetId="12" hidden="1">#REF!</definedName>
    <definedName name="BExZTHSI2FX56PWRSNX9H5EWTZFO" localSheetId="11" hidden="1">#REF!</definedName>
    <definedName name="BExZTHSI2FX56PWRSNX9H5EWTZFO" localSheetId="10" hidden="1">#REF!</definedName>
    <definedName name="BExZTHSI2FX56PWRSNX9H5EWTZFO" localSheetId="9" hidden="1">#REF!</definedName>
    <definedName name="BExZTHSI2FX56PWRSNX9H5EWTZFO" localSheetId="8" hidden="1">#REF!</definedName>
    <definedName name="BExZTHSI2FX56PWRSNX9H5EWTZFO" localSheetId="7" hidden="1">#REF!</definedName>
    <definedName name="BExZTHSI2FX56PWRSNX9H5EWTZFO" localSheetId="6" hidden="1">#REF!</definedName>
    <definedName name="BExZTHSI2FX56PWRSNX9H5EWTZFO" localSheetId="3" hidden="1">#REF!</definedName>
    <definedName name="BExZTHSI2FX56PWRSNX9H5EWTZFO" localSheetId="1" hidden="1">#REF!</definedName>
    <definedName name="BExZTHSI2FX56PWRSNX9H5EWTZFO" hidden="1">#REF!</definedName>
    <definedName name="BExZTJL3HVBFY139H6CJHEQCT1EL" localSheetId="16" hidden="1">#REF!</definedName>
    <definedName name="BExZTJL3HVBFY139H6CJHEQCT1EL" localSheetId="15" hidden="1">#REF!</definedName>
    <definedName name="BExZTJL3HVBFY139H6CJHEQCT1EL" localSheetId="14" hidden="1">#REF!</definedName>
    <definedName name="BExZTJL3HVBFY139H6CJHEQCT1EL" localSheetId="13" hidden="1">#REF!</definedName>
    <definedName name="BExZTJL3HVBFY139H6CJHEQCT1EL" localSheetId="12" hidden="1">#REF!</definedName>
    <definedName name="BExZTJL3HVBFY139H6CJHEQCT1EL" localSheetId="11" hidden="1">#REF!</definedName>
    <definedName name="BExZTJL3HVBFY139H6CJHEQCT1EL" localSheetId="10" hidden="1">#REF!</definedName>
    <definedName name="BExZTJL3HVBFY139H6CJHEQCT1EL" localSheetId="9" hidden="1">#REF!</definedName>
    <definedName name="BExZTJL3HVBFY139H6CJHEQCT1EL" localSheetId="8" hidden="1">#REF!</definedName>
    <definedName name="BExZTJL3HVBFY139H6CJHEQCT1EL" localSheetId="7" hidden="1">#REF!</definedName>
    <definedName name="BExZTJL3HVBFY139H6CJHEQCT1EL" localSheetId="6" hidden="1">#REF!</definedName>
    <definedName name="BExZTJL3HVBFY139H6CJHEQCT1EL" localSheetId="3" hidden="1">#REF!</definedName>
    <definedName name="BExZTJL3HVBFY139H6CJHEQCT1EL" localSheetId="1" hidden="1">#REF!</definedName>
    <definedName name="BExZTJL3HVBFY139H6CJHEQCT1EL" hidden="1">#REF!</definedName>
    <definedName name="BExZTLOL8OPABZI453E0KVNA1GJS" localSheetId="16" hidden="1">#REF!</definedName>
    <definedName name="BExZTLOL8OPABZI453E0KVNA1GJS" localSheetId="15" hidden="1">#REF!</definedName>
    <definedName name="BExZTLOL8OPABZI453E0KVNA1GJS" localSheetId="14" hidden="1">#REF!</definedName>
    <definedName name="BExZTLOL8OPABZI453E0KVNA1GJS" localSheetId="13" hidden="1">#REF!</definedName>
    <definedName name="BExZTLOL8OPABZI453E0KVNA1GJS" localSheetId="12" hidden="1">#REF!</definedName>
    <definedName name="BExZTLOL8OPABZI453E0KVNA1GJS" localSheetId="11" hidden="1">#REF!</definedName>
    <definedName name="BExZTLOL8OPABZI453E0KVNA1GJS" localSheetId="10" hidden="1">#REF!</definedName>
    <definedName name="BExZTLOL8OPABZI453E0KVNA1GJS" localSheetId="9" hidden="1">#REF!</definedName>
    <definedName name="BExZTLOL8OPABZI453E0KVNA1GJS" localSheetId="8" hidden="1">#REF!</definedName>
    <definedName name="BExZTLOL8OPABZI453E0KVNA1GJS" localSheetId="7" hidden="1">#REF!</definedName>
    <definedName name="BExZTLOL8OPABZI453E0KVNA1GJS" localSheetId="6" hidden="1">#REF!</definedName>
    <definedName name="BExZTLOL8OPABZI453E0KVNA1GJS" localSheetId="3" hidden="1">#REF!</definedName>
    <definedName name="BExZTLOL8OPABZI453E0KVNA1GJS" localSheetId="1" hidden="1">#REF!</definedName>
    <definedName name="BExZTLOL8OPABZI453E0KVNA1GJS" hidden="1">#REF!</definedName>
    <definedName name="BExZTOTZ9F2ZI18DZM8GW39VDF1N" localSheetId="16" hidden="1">#REF!</definedName>
    <definedName name="BExZTOTZ9F2ZI18DZM8GW39VDF1N" localSheetId="15" hidden="1">#REF!</definedName>
    <definedName name="BExZTOTZ9F2ZI18DZM8GW39VDF1N" localSheetId="14" hidden="1">#REF!</definedName>
    <definedName name="BExZTOTZ9F2ZI18DZM8GW39VDF1N" localSheetId="13" hidden="1">#REF!</definedName>
    <definedName name="BExZTOTZ9F2ZI18DZM8GW39VDF1N" localSheetId="12" hidden="1">#REF!</definedName>
    <definedName name="BExZTOTZ9F2ZI18DZM8GW39VDF1N" localSheetId="11" hidden="1">#REF!</definedName>
    <definedName name="BExZTOTZ9F2ZI18DZM8GW39VDF1N" localSheetId="10" hidden="1">#REF!</definedName>
    <definedName name="BExZTOTZ9F2ZI18DZM8GW39VDF1N" localSheetId="9" hidden="1">#REF!</definedName>
    <definedName name="BExZTOTZ9F2ZI18DZM8GW39VDF1N" localSheetId="8" hidden="1">#REF!</definedName>
    <definedName name="BExZTOTZ9F2ZI18DZM8GW39VDF1N" localSheetId="7" hidden="1">#REF!</definedName>
    <definedName name="BExZTOTZ9F2ZI18DZM8GW39VDF1N" localSheetId="6" hidden="1">#REF!</definedName>
    <definedName name="BExZTOTZ9F2ZI18DZM8GW39VDF1N" localSheetId="3" hidden="1">#REF!</definedName>
    <definedName name="BExZTOTZ9F2ZI18DZM8GW39VDF1N" localSheetId="1" hidden="1">#REF!</definedName>
    <definedName name="BExZTOTZ9F2ZI18DZM8GW39VDF1N" hidden="1">#REF!</definedName>
    <definedName name="BExZTT6J3X0TOX0ZY6YPLUVMCW9X" localSheetId="16" hidden="1">#REF!</definedName>
    <definedName name="BExZTT6J3X0TOX0ZY6YPLUVMCW9X" localSheetId="15" hidden="1">#REF!</definedName>
    <definedName name="BExZTT6J3X0TOX0ZY6YPLUVMCW9X" localSheetId="14" hidden="1">#REF!</definedName>
    <definedName name="BExZTT6J3X0TOX0ZY6YPLUVMCW9X" localSheetId="13" hidden="1">#REF!</definedName>
    <definedName name="BExZTT6J3X0TOX0ZY6YPLUVMCW9X" localSheetId="12" hidden="1">#REF!</definedName>
    <definedName name="BExZTT6J3X0TOX0ZY6YPLUVMCW9X" localSheetId="11" hidden="1">#REF!</definedName>
    <definedName name="BExZTT6J3X0TOX0ZY6YPLUVMCW9X" localSheetId="10" hidden="1">#REF!</definedName>
    <definedName name="BExZTT6J3X0TOX0ZY6YPLUVMCW9X" localSheetId="9" hidden="1">#REF!</definedName>
    <definedName name="BExZTT6J3X0TOX0ZY6YPLUVMCW9X" localSheetId="8" hidden="1">#REF!</definedName>
    <definedName name="BExZTT6J3X0TOX0ZY6YPLUVMCW9X" localSheetId="7" hidden="1">#REF!</definedName>
    <definedName name="BExZTT6J3X0TOX0ZY6YPLUVMCW9X" localSheetId="6" hidden="1">#REF!</definedName>
    <definedName name="BExZTT6J3X0TOX0ZY6YPLUVMCW9X" localSheetId="3" hidden="1">#REF!</definedName>
    <definedName name="BExZTT6J3X0TOX0ZY6YPLUVMCW9X" localSheetId="1" hidden="1">#REF!</definedName>
    <definedName name="BExZTT6J3X0TOX0ZY6YPLUVMCW9X" hidden="1">#REF!</definedName>
    <definedName name="BExZTW6ECBRA0BBITWBQ8R93RMCL" localSheetId="16" hidden="1">#REF!</definedName>
    <definedName name="BExZTW6ECBRA0BBITWBQ8R93RMCL" localSheetId="15" hidden="1">#REF!</definedName>
    <definedName name="BExZTW6ECBRA0BBITWBQ8R93RMCL" localSheetId="14" hidden="1">#REF!</definedName>
    <definedName name="BExZTW6ECBRA0BBITWBQ8R93RMCL" localSheetId="13" hidden="1">#REF!</definedName>
    <definedName name="BExZTW6ECBRA0BBITWBQ8R93RMCL" localSheetId="12" hidden="1">#REF!</definedName>
    <definedName name="BExZTW6ECBRA0BBITWBQ8R93RMCL" localSheetId="11" hidden="1">#REF!</definedName>
    <definedName name="BExZTW6ECBRA0BBITWBQ8R93RMCL" localSheetId="10" hidden="1">#REF!</definedName>
    <definedName name="BExZTW6ECBRA0BBITWBQ8R93RMCL" localSheetId="9" hidden="1">#REF!</definedName>
    <definedName name="BExZTW6ECBRA0BBITWBQ8R93RMCL" localSheetId="8" hidden="1">#REF!</definedName>
    <definedName name="BExZTW6ECBRA0BBITWBQ8R93RMCL" localSheetId="7" hidden="1">#REF!</definedName>
    <definedName name="BExZTW6ECBRA0BBITWBQ8R93RMCL" localSheetId="6" hidden="1">#REF!</definedName>
    <definedName name="BExZTW6ECBRA0BBITWBQ8R93RMCL" localSheetId="3" hidden="1">#REF!</definedName>
    <definedName name="BExZTW6ECBRA0BBITWBQ8R93RMCL" localSheetId="1" hidden="1">#REF!</definedName>
    <definedName name="BExZTW6ECBRA0BBITWBQ8R93RMCL" hidden="1">#REF!</definedName>
    <definedName name="BExZU2BHYAOKSCBM3C5014ZF6IXS" localSheetId="16" hidden="1">#REF!</definedName>
    <definedName name="BExZU2BHYAOKSCBM3C5014ZF6IXS" localSheetId="15" hidden="1">#REF!</definedName>
    <definedName name="BExZU2BHYAOKSCBM3C5014ZF6IXS" localSheetId="14" hidden="1">#REF!</definedName>
    <definedName name="BExZU2BHYAOKSCBM3C5014ZF6IXS" localSheetId="13" hidden="1">#REF!</definedName>
    <definedName name="BExZU2BHYAOKSCBM3C5014ZF6IXS" localSheetId="12" hidden="1">#REF!</definedName>
    <definedName name="BExZU2BHYAOKSCBM3C5014ZF6IXS" localSheetId="11" hidden="1">#REF!</definedName>
    <definedName name="BExZU2BHYAOKSCBM3C5014ZF6IXS" localSheetId="10" hidden="1">#REF!</definedName>
    <definedName name="BExZU2BHYAOKSCBM3C5014ZF6IXS" localSheetId="9" hidden="1">#REF!</definedName>
    <definedName name="BExZU2BHYAOKSCBM3C5014ZF6IXS" localSheetId="8" hidden="1">#REF!</definedName>
    <definedName name="BExZU2BHYAOKSCBM3C5014ZF6IXS" localSheetId="7" hidden="1">#REF!</definedName>
    <definedName name="BExZU2BHYAOKSCBM3C5014ZF6IXS" localSheetId="6" hidden="1">#REF!</definedName>
    <definedName name="BExZU2BHYAOKSCBM3C5014ZF6IXS" localSheetId="3" hidden="1">#REF!</definedName>
    <definedName name="BExZU2BHYAOKSCBM3C5014ZF6IXS" localSheetId="1" hidden="1">#REF!</definedName>
    <definedName name="BExZU2BHYAOKSCBM3C5014ZF6IXS" hidden="1">#REF!</definedName>
    <definedName name="BExZU2RMJTXOCS0ROPMYPE6WTD87" localSheetId="16" hidden="1">#REF!</definedName>
    <definedName name="BExZU2RMJTXOCS0ROPMYPE6WTD87" localSheetId="15" hidden="1">#REF!</definedName>
    <definedName name="BExZU2RMJTXOCS0ROPMYPE6WTD87" localSheetId="14" hidden="1">#REF!</definedName>
    <definedName name="BExZU2RMJTXOCS0ROPMYPE6WTD87" localSheetId="13" hidden="1">#REF!</definedName>
    <definedName name="BExZU2RMJTXOCS0ROPMYPE6WTD87" localSheetId="12" hidden="1">#REF!</definedName>
    <definedName name="BExZU2RMJTXOCS0ROPMYPE6WTD87" localSheetId="11" hidden="1">#REF!</definedName>
    <definedName name="BExZU2RMJTXOCS0ROPMYPE6WTD87" localSheetId="10" hidden="1">#REF!</definedName>
    <definedName name="BExZU2RMJTXOCS0ROPMYPE6WTD87" localSheetId="9" hidden="1">#REF!</definedName>
    <definedName name="BExZU2RMJTXOCS0ROPMYPE6WTD87" localSheetId="8" hidden="1">#REF!</definedName>
    <definedName name="BExZU2RMJTXOCS0ROPMYPE6WTD87" localSheetId="7" hidden="1">#REF!</definedName>
    <definedName name="BExZU2RMJTXOCS0ROPMYPE6WTD87" localSheetId="6" hidden="1">#REF!</definedName>
    <definedName name="BExZU2RMJTXOCS0ROPMYPE6WTD87" localSheetId="3" hidden="1">#REF!</definedName>
    <definedName name="BExZU2RMJTXOCS0ROPMYPE6WTD87" localSheetId="1" hidden="1">#REF!</definedName>
    <definedName name="BExZU2RMJTXOCS0ROPMYPE6WTD87" hidden="1">#REF!</definedName>
    <definedName name="BExZUBRAHA9DNEGONEZEB2TDVFC2" localSheetId="16" hidden="1">#REF!</definedName>
    <definedName name="BExZUBRAHA9DNEGONEZEB2TDVFC2" localSheetId="15" hidden="1">#REF!</definedName>
    <definedName name="BExZUBRAHA9DNEGONEZEB2TDVFC2" localSheetId="14" hidden="1">#REF!</definedName>
    <definedName name="BExZUBRAHA9DNEGONEZEB2TDVFC2" localSheetId="13" hidden="1">#REF!</definedName>
    <definedName name="BExZUBRAHA9DNEGONEZEB2TDVFC2" localSheetId="12" hidden="1">#REF!</definedName>
    <definedName name="BExZUBRAHA9DNEGONEZEB2TDVFC2" localSheetId="11" hidden="1">#REF!</definedName>
    <definedName name="BExZUBRAHA9DNEGONEZEB2TDVFC2" localSheetId="10" hidden="1">#REF!</definedName>
    <definedName name="BExZUBRAHA9DNEGONEZEB2TDVFC2" localSheetId="9" hidden="1">#REF!</definedName>
    <definedName name="BExZUBRAHA9DNEGONEZEB2TDVFC2" localSheetId="8" hidden="1">#REF!</definedName>
    <definedName name="BExZUBRAHA9DNEGONEZEB2TDVFC2" localSheetId="7" hidden="1">#REF!</definedName>
    <definedName name="BExZUBRAHA9DNEGONEZEB2TDVFC2" localSheetId="6" hidden="1">#REF!</definedName>
    <definedName name="BExZUBRAHA9DNEGONEZEB2TDVFC2" localSheetId="3" hidden="1">#REF!</definedName>
    <definedName name="BExZUBRAHA9DNEGONEZEB2TDVFC2" localSheetId="1" hidden="1">#REF!</definedName>
    <definedName name="BExZUBRAHA9DNEGONEZEB2TDVFC2" hidden="1">#REF!</definedName>
    <definedName name="BExZUF7G8FENTJKH9R1XUWXM6CWD" localSheetId="16" hidden="1">#REF!</definedName>
    <definedName name="BExZUF7G8FENTJKH9R1XUWXM6CWD" localSheetId="15" hidden="1">#REF!</definedName>
    <definedName name="BExZUF7G8FENTJKH9R1XUWXM6CWD" localSheetId="14" hidden="1">#REF!</definedName>
    <definedName name="BExZUF7G8FENTJKH9R1XUWXM6CWD" localSheetId="13" hidden="1">#REF!</definedName>
    <definedName name="BExZUF7G8FENTJKH9R1XUWXM6CWD" localSheetId="12" hidden="1">#REF!</definedName>
    <definedName name="BExZUF7G8FENTJKH9R1XUWXM6CWD" localSheetId="11" hidden="1">#REF!</definedName>
    <definedName name="BExZUF7G8FENTJKH9R1XUWXM6CWD" localSheetId="10" hidden="1">#REF!</definedName>
    <definedName name="BExZUF7G8FENTJKH9R1XUWXM6CWD" localSheetId="9" hidden="1">#REF!</definedName>
    <definedName name="BExZUF7G8FENTJKH9R1XUWXM6CWD" localSheetId="8" hidden="1">#REF!</definedName>
    <definedName name="BExZUF7G8FENTJKH9R1XUWXM6CWD" localSheetId="7" hidden="1">#REF!</definedName>
    <definedName name="BExZUF7G8FENTJKH9R1XUWXM6CWD" localSheetId="6" hidden="1">#REF!</definedName>
    <definedName name="BExZUF7G8FENTJKH9R1XUWXM6CWD" localSheetId="3" hidden="1">#REF!</definedName>
    <definedName name="BExZUF7G8FENTJKH9R1XUWXM6CWD" localSheetId="1" hidden="1">#REF!</definedName>
    <definedName name="BExZUF7G8FENTJKH9R1XUWXM6CWD" hidden="1">#REF!</definedName>
    <definedName name="BExZUNARUJBIZ08VCAV3GEVBIR3D" localSheetId="16" hidden="1">#REF!</definedName>
    <definedName name="BExZUNARUJBIZ08VCAV3GEVBIR3D" localSheetId="15" hidden="1">#REF!</definedName>
    <definedName name="BExZUNARUJBIZ08VCAV3GEVBIR3D" localSheetId="14" hidden="1">#REF!</definedName>
    <definedName name="BExZUNARUJBIZ08VCAV3GEVBIR3D" localSheetId="13" hidden="1">#REF!</definedName>
    <definedName name="BExZUNARUJBIZ08VCAV3GEVBIR3D" localSheetId="12" hidden="1">#REF!</definedName>
    <definedName name="BExZUNARUJBIZ08VCAV3GEVBIR3D" localSheetId="11" hidden="1">#REF!</definedName>
    <definedName name="BExZUNARUJBIZ08VCAV3GEVBIR3D" localSheetId="10" hidden="1">#REF!</definedName>
    <definedName name="BExZUNARUJBIZ08VCAV3GEVBIR3D" localSheetId="9" hidden="1">#REF!</definedName>
    <definedName name="BExZUNARUJBIZ08VCAV3GEVBIR3D" localSheetId="8" hidden="1">#REF!</definedName>
    <definedName name="BExZUNARUJBIZ08VCAV3GEVBIR3D" localSheetId="7" hidden="1">#REF!</definedName>
    <definedName name="BExZUNARUJBIZ08VCAV3GEVBIR3D" localSheetId="6" hidden="1">#REF!</definedName>
    <definedName name="BExZUNARUJBIZ08VCAV3GEVBIR3D" localSheetId="3" hidden="1">#REF!</definedName>
    <definedName name="BExZUNARUJBIZ08VCAV3GEVBIR3D" localSheetId="1" hidden="1">#REF!</definedName>
    <definedName name="BExZUNARUJBIZ08VCAV3GEVBIR3D" hidden="1">#REF!</definedName>
    <definedName name="BExZUSZT5496UMBP4LFSLTR1GVEW" localSheetId="16" hidden="1">#REF!</definedName>
    <definedName name="BExZUSZT5496UMBP4LFSLTR1GVEW" localSheetId="15" hidden="1">#REF!</definedName>
    <definedName name="BExZUSZT5496UMBP4LFSLTR1GVEW" localSheetId="14" hidden="1">#REF!</definedName>
    <definedName name="BExZUSZT5496UMBP4LFSLTR1GVEW" localSheetId="13" hidden="1">#REF!</definedName>
    <definedName name="BExZUSZT5496UMBP4LFSLTR1GVEW" localSheetId="12" hidden="1">#REF!</definedName>
    <definedName name="BExZUSZT5496UMBP4LFSLTR1GVEW" localSheetId="11" hidden="1">#REF!</definedName>
    <definedName name="BExZUSZT5496UMBP4LFSLTR1GVEW" localSheetId="10" hidden="1">#REF!</definedName>
    <definedName name="BExZUSZT5496UMBP4LFSLTR1GVEW" localSheetId="9" hidden="1">#REF!</definedName>
    <definedName name="BExZUSZT5496UMBP4LFSLTR1GVEW" localSheetId="8" hidden="1">#REF!</definedName>
    <definedName name="BExZUSZT5496UMBP4LFSLTR1GVEW" localSheetId="7" hidden="1">#REF!</definedName>
    <definedName name="BExZUSZT5496UMBP4LFSLTR1GVEW" localSheetId="6" hidden="1">#REF!</definedName>
    <definedName name="BExZUSZT5496UMBP4LFSLTR1GVEW" localSheetId="3" hidden="1">#REF!</definedName>
    <definedName name="BExZUSZT5496UMBP4LFSLTR1GVEW" localSheetId="1" hidden="1">#REF!</definedName>
    <definedName name="BExZUSZT5496UMBP4LFSLTR1GVEW" hidden="1">#REF!</definedName>
    <definedName name="BExZUT54340I38GVCV79EL116WR0" localSheetId="16" hidden="1">#REF!</definedName>
    <definedName name="BExZUT54340I38GVCV79EL116WR0" localSheetId="15" hidden="1">#REF!</definedName>
    <definedName name="BExZUT54340I38GVCV79EL116WR0" localSheetId="14" hidden="1">#REF!</definedName>
    <definedName name="BExZUT54340I38GVCV79EL116WR0" localSheetId="13" hidden="1">#REF!</definedName>
    <definedName name="BExZUT54340I38GVCV79EL116WR0" localSheetId="12" hidden="1">#REF!</definedName>
    <definedName name="BExZUT54340I38GVCV79EL116WR0" localSheetId="11" hidden="1">#REF!</definedName>
    <definedName name="BExZUT54340I38GVCV79EL116WR0" localSheetId="10" hidden="1">#REF!</definedName>
    <definedName name="BExZUT54340I38GVCV79EL116WR0" localSheetId="9" hidden="1">#REF!</definedName>
    <definedName name="BExZUT54340I38GVCV79EL116WR0" localSheetId="8" hidden="1">#REF!</definedName>
    <definedName name="BExZUT54340I38GVCV79EL116WR0" localSheetId="7" hidden="1">#REF!</definedName>
    <definedName name="BExZUT54340I38GVCV79EL116WR0" localSheetId="6" hidden="1">#REF!</definedName>
    <definedName name="BExZUT54340I38GVCV79EL116WR0" localSheetId="3" hidden="1">#REF!</definedName>
    <definedName name="BExZUT54340I38GVCV79EL116WR0" localSheetId="1" hidden="1">#REF!</definedName>
    <definedName name="BExZUT54340I38GVCV79EL116WR0" hidden="1">#REF!</definedName>
    <definedName name="BExZUXC66MK2SXPXCLD8ZSU0BMTY" localSheetId="16" hidden="1">#REF!</definedName>
    <definedName name="BExZUXC66MK2SXPXCLD8ZSU0BMTY" localSheetId="15" hidden="1">#REF!</definedName>
    <definedName name="BExZUXC66MK2SXPXCLD8ZSU0BMTY" localSheetId="14" hidden="1">#REF!</definedName>
    <definedName name="BExZUXC66MK2SXPXCLD8ZSU0BMTY" localSheetId="13" hidden="1">#REF!</definedName>
    <definedName name="BExZUXC66MK2SXPXCLD8ZSU0BMTY" localSheetId="12" hidden="1">#REF!</definedName>
    <definedName name="BExZUXC66MK2SXPXCLD8ZSU0BMTY" localSheetId="11" hidden="1">#REF!</definedName>
    <definedName name="BExZUXC66MK2SXPXCLD8ZSU0BMTY" localSheetId="10" hidden="1">#REF!</definedName>
    <definedName name="BExZUXC66MK2SXPXCLD8ZSU0BMTY" localSheetId="9" hidden="1">#REF!</definedName>
    <definedName name="BExZUXC66MK2SXPXCLD8ZSU0BMTY" localSheetId="8" hidden="1">#REF!</definedName>
    <definedName name="BExZUXC66MK2SXPXCLD8ZSU0BMTY" localSheetId="7" hidden="1">#REF!</definedName>
    <definedName name="BExZUXC66MK2SXPXCLD8ZSU0BMTY" localSheetId="6" hidden="1">#REF!</definedName>
    <definedName name="BExZUXC66MK2SXPXCLD8ZSU0BMTY" localSheetId="3" hidden="1">#REF!</definedName>
    <definedName name="BExZUXC66MK2SXPXCLD8ZSU0BMTY" localSheetId="1" hidden="1">#REF!</definedName>
    <definedName name="BExZUXC66MK2SXPXCLD8ZSU0BMTY" hidden="1">#REF!</definedName>
    <definedName name="BExZUYDULCX65H9OZ9JHPBNKF3MI" localSheetId="16" hidden="1">#REF!</definedName>
    <definedName name="BExZUYDULCX65H9OZ9JHPBNKF3MI" localSheetId="15" hidden="1">#REF!</definedName>
    <definedName name="BExZUYDULCX65H9OZ9JHPBNKF3MI" localSheetId="14" hidden="1">#REF!</definedName>
    <definedName name="BExZUYDULCX65H9OZ9JHPBNKF3MI" localSheetId="13" hidden="1">#REF!</definedName>
    <definedName name="BExZUYDULCX65H9OZ9JHPBNKF3MI" localSheetId="12" hidden="1">#REF!</definedName>
    <definedName name="BExZUYDULCX65H9OZ9JHPBNKF3MI" localSheetId="11" hidden="1">#REF!</definedName>
    <definedName name="BExZUYDULCX65H9OZ9JHPBNKF3MI" localSheetId="10" hidden="1">#REF!</definedName>
    <definedName name="BExZUYDULCX65H9OZ9JHPBNKF3MI" localSheetId="9" hidden="1">#REF!</definedName>
    <definedName name="BExZUYDULCX65H9OZ9JHPBNKF3MI" localSheetId="8" hidden="1">#REF!</definedName>
    <definedName name="BExZUYDULCX65H9OZ9JHPBNKF3MI" localSheetId="7" hidden="1">#REF!</definedName>
    <definedName name="BExZUYDULCX65H9OZ9JHPBNKF3MI" localSheetId="6" hidden="1">#REF!</definedName>
    <definedName name="BExZUYDULCX65H9OZ9JHPBNKF3MI" localSheetId="3" hidden="1">#REF!</definedName>
    <definedName name="BExZUYDULCX65H9OZ9JHPBNKF3MI" localSheetId="1" hidden="1">#REF!</definedName>
    <definedName name="BExZUYDULCX65H9OZ9JHPBNKF3MI" hidden="1">#REF!</definedName>
    <definedName name="BExZV2QD5ZDK3AGDRULLA7JB46C3" localSheetId="16" hidden="1">#REF!</definedName>
    <definedName name="BExZV2QD5ZDK3AGDRULLA7JB46C3" localSheetId="15" hidden="1">#REF!</definedName>
    <definedName name="BExZV2QD5ZDK3AGDRULLA7JB46C3" localSheetId="14" hidden="1">#REF!</definedName>
    <definedName name="BExZV2QD5ZDK3AGDRULLA7JB46C3" localSheetId="13" hidden="1">#REF!</definedName>
    <definedName name="BExZV2QD5ZDK3AGDRULLA7JB46C3" localSheetId="12" hidden="1">#REF!</definedName>
    <definedName name="BExZV2QD5ZDK3AGDRULLA7JB46C3" localSheetId="11" hidden="1">#REF!</definedName>
    <definedName name="BExZV2QD5ZDK3AGDRULLA7JB46C3" localSheetId="10" hidden="1">#REF!</definedName>
    <definedName name="BExZV2QD5ZDK3AGDRULLA7JB46C3" localSheetId="9" hidden="1">#REF!</definedName>
    <definedName name="BExZV2QD5ZDK3AGDRULLA7JB46C3" localSheetId="8" hidden="1">#REF!</definedName>
    <definedName name="BExZV2QD5ZDK3AGDRULLA7JB46C3" localSheetId="7" hidden="1">#REF!</definedName>
    <definedName name="BExZV2QD5ZDK3AGDRULLA7JB46C3" localSheetId="6" hidden="1">#REF!</definedName>
    <definedName name="BExZV2QD5ZDK3AGDRULLA7JB46C3" localSheetId="3" hidden="1">#REF!</definedName>
    <definedName name="BExZV2QD5ZDK3AGDRULLA7JB46C3" localSheetId="1" hidden="1">#REF!</definedName>
    <definedName name="BExZV2QD5ZDK3AGDRULLA7JB46C3" hidden="1">#REF!</definedName>
    <definedName name="BExZVBQ29OM0V8XAL3HL0JIM0MMU" localSheetId="16" hidden="1">#REF!</definedName>
    <definedName name="BExZVBQ29OM0V8XAL3HL0JIM0MMU" localSheetId="15" hidden="1">#REF!</definedName>
    <definedName name="BExZVBQ29OM0V8XAL3HL0JIM0MMU" localSheetId="14" hidden="1">#REF!</definedName>
    <definedName name="BExZVBQ29OM0V8XAL3HL0JIM0MMU" localSheetId="13" hidden="1">#REF!</definedName>
    <definedName name="BExZVBQ29OM0V8XAL3HL0JIM0MMU" localSheetId="12" hidden="1">#REF!</definedName>
    <definedName name="BExZVBQ29OM0V8XAL3HL0JIM0MMU" localSheetId="11" hidden="1">#REF!</definedName>
    <definedName name="BExZVBQ29OM0V8XAL3HL0JIM0MMU" localSheetId="10" hidden="1">#REF!</definedName>
    <definedName name="BExZVBQ29OM0V8XAL3HL0JIM0MMU" localSheetId="9" hidden="1">#REF!</definedName>
    <definedName name="BExZVBQ29OM0V8XAL3HL0JIM0MMU" localSheetId="8" hidden="1">#REF!</definedName>
    <definedName name="BExZVBQ29OM0V8XAL3HL0JIM0MMU" localSheetId="7" hidden="1">#REF!</definedName>
    <definedName name="BExZVBQ29OM0V8XAL3HL0JIM0MMU" localSheetId="6" hidden="1">#REF!</definedName>
    <definedName name="BExZVBQ29OM0V8XAL3HL0JIM0MMU" localSheetId="3" hidden="1">#REF!</definedName>
    <definedName name="BExZVBQ29OM0V8XAL3HL0JIM0MMU" localSheetId="1" hidden="1">#REF!</definedName>
    <definedName name="BExZVBQ29OM0V8XAL3HL0JIM0MMU" hidden="1">#REF!</definedName>
    <definedName name="BExZVKV2XCPCINW1KP8Q1FI6KDNG" localSheetId="16" hidden="1">#REF!</definedName>
    <definedName name="BExZVKV2XCPCINW1KP8Q1FI6KDNG" localSheetId="15" hidden="1">#REF!</definedName>
    <definedName name="BExZVKV2XCPCINW1KP8Q1FI6KDNG" localSheetId="14" hidden="1">#REF!</definedName>
    <definedName name="BExZVKV2XCPCINW1KP8Q1FI6KDNG" localSheetId="13" hidden="1">#REF!</definedName>
    <definedName name="BExZVKV2XCPCINW1KP8Q1FI6KDNG" localSheetId="12" hidden="1">#REF!</definedName>
    <definedName name="BExZVKV2XCPCINW1KP8Q1FI6KDNG" localSheetId="11" hidden="1">#REF!</definedName>
    <definedName name="BExZVKV2XCPCINW1KP8Q1FI6KDNG" localSheetId="10" hidden="1">#REF!</definedName>
    <definedName name="BExZVKV2XCPCINW1KP8Q1FI6KDNG" localSheetId="9" hidden="1">#REF!</definedName>
    <definedName name="BExZVKV2XCPCINW1KP8Q1FI6KDNG" localSheetId="8" hidden="1">#REF!</definedName>
    <definedName name="BExZVKV2XCPCINW1KP8Q1FI6KDNG" localSheetId="7" hidden="1">#REF!</definedName>
    <definedName name="BExZVKV2XCPCINW1KP8Q1FI6KDNG" localSheetId="6" hidden="1">#REF!</definedName>
    <definedName name="BExZVKV2XCPCINW1KP8Q1FI6KDNG" localSheetId="3" hidden="1">#REF!</definedName>
    <definedName name="BExZVKV2XCPCINW1KP8Q1FI6KDNG" localSheetId="1" hidden="1">#REF!</definedName>
    <definedName name="BExZVKV2XCPCINW1KP8Q1FI6KDNG" hidden="1">#REF!</definedName>
    <definedName name="BExZVLM4T9ORS4ZWHME46U4Q103C" localSheetId="16" hidden="1">#REF!</definedName>
    <definedName name="BExZVLM4T9ORS4ZWHME46U4Q103C" localSheetId="15" hidden="1">#REF!</definedName>
    <definedName name="BExZVLM4T9ORS4ZWHME46U4Q103C" localSheetId="14" hidden="1">#REF!</definedName>
    <definedName name="BExZVLM4T9ORS4ZWHME46U4Q103C" localSheetId="13" hidden="1">#REF!</definedName>
    <definedName name="BExZVLM4T9ORS4ZWHME46U4Q103C" localSheetId="12" hidden="1">#REF!</definedName>
    <definedName name="BExZVLM4T9ORS4ZWHME46U4Q103C" localSheetId="11" hidden="1">#REF!</definedName>
    <definedName name="BExZVLM4T9ORS4ZWHME46U4Q103C" localSheetId="10" hidden="1">#REF!</definedName>
    <definedName name="BExZVLM4T9ORS4ZWHME46U4Q103C" localSheetId="9" hidden="1">#REF!</definedName>
    <definedName name="BExZVLM4T9ORS4ZWHME46U4Q103C" localSheetId="8" hidden="1">#REF!</definedName>
    <definedName name="BExZVLM4T9ORS4ZWHME46U4Q103C" localSheetId="7" hidden="1">#REF!</definedName>
    <definedName name="BExZVLM4T9ORS4ZWHME46U4Q103C" localSheetId="6" hidden="1">#REF!</definedName>
    <definedName name="BExZVLM4T9ORS4ZWHME46U4Q103C" localSheetId="3" hidden="1">#REF!</definedName>
    <definedName name="BExZVLM4T9ORS4ZWHME46U4Q103C" localSheetId="1" hidden="1">#REF!</definedName>
    <definedName name="BExZVLM4T9ORS4ZWHME46U4Q103C" hidden="1">#REF!</definedName>
    <definedName name="BExZVM7OZWPPRH5YQW50EYMMIW1A" localSheetId="16" hidden="1">#REF!</definedName>
    <definedName name="BExZVM7OZWPPRH5YQW50EYMMIW1A" localSheetId="15" hidden="1">#REF!</definedName>
    <definedName name="BExZVM7OZWPPRH5YQW50EYMMIW1A" localSheetId="14" hidden="1">#REF!</definedName>
    <definedName name="BExZVM7OZWPPRH5YQW50EYMMIW1A" localSheetId="13" hidden="1">#REF!</definedName>
    <definedName name="BExZVM7OZWPPRH5YQW50EYMMIW1A" localSheetId="12" hidden="1">#REF!</definedName>
    <definedName name="BExZVM7OZWPPRH5YQW50EYMMIW1A" localSheetId="11" hidden="1">#REF!</definedName>
    <definedName name="BExZVM7OZWPPRH5YQW50EYMMIW1A" localSheetId="10" hidden="1">#REF!</definedName>
    <definedName name="BExZVM7OZWPPRH5YQW50EYMMIW1A" localSheetId="9" hidden="1">#REF!</definedName>
    <definedName name="BExZVM7OZWPPRH5YQW50EYMMIW1A" localSheetId="8" hidden="1">#REF!</definedName>
    <definedName name="BExZVM7OZWPPRH5YQW50EYMMIW1A" localSheetId="7" hidden="1">#REF!</definedName>
    <definedName name="BExZVM7OZWPPRH5YQW50EYMMIW1A" localSheetId="6" hidden="1">#REF!</definedName>
    <definedName name="BExZVM7OZWPPRH5YQW50EYMMIW1A" localSheetId="3" hidden="1">#REF!</definedName>
    <definedName name="BExZVM7OZWPPRH5YQW50EYMMIW1A" localSheetId="1" hidden="1">#REF!</definedName>
    <definedName name="BExZVM7OZWPPRH5YQW50EYMMIW1A" hidden="1">#REF!</definedName>
    <definedName name="BExZVMYK7BAH6AGIAEXBE1NXDZ5Z" localSheetId="16" hidden="1">#REF!</definedName>
    <definedName name="BExZVMYK7BAH6AGIAEXBE1NXDZ5Z" localSheetId="15" hidden="1">#REF!</definedName>
    <definedName name="BExZVMYK7BAH6AGIAEXBE1NXDZ5Z" localSheetId="14" hidden="1">#REF!</definedName>
    <definedName name="BExZVMYK7BAH6AGIAEXBE1NXDZ5Z" localSheetId="13" hidden="1">#REF!</definedName>
    <definedName name="BExZVMYK7BAH6AGIAEXBE1NXDZ5Z" localSheetId="12" hidden="1">#REF!</definedName>
    <definedName name="BExZVMYK7BAH6AGIAEXBE1NXDZ5Z" localSheetId="11" hidden="1">#REF!</definedName>
    <definedName name="BExZVMYK7BAH6AGIAEXBE1NXDZ5Z" localSheetId="10" hidden="1">#REF!</definedName>
    <definedName name="BExZVMYK7BAH6AGIAEXBE1NXDZ5Z" localSheetId="9" hidden="1">#REF!</definedName>
    <definedName name="BExZVMYK7BAH6AGIAEXBE1NXDZ5Z" localSheetId="8" hidden="1">#REF!</definedName>
    <definedName name="BExZVMYK7BAH6AGIAEXBE1NXDZ5Z" localSheetId="7" hidden="1">#REF!</definedName>
    <definedName name="BExZVMYK7BAH6AGIAEXBE1NXDZ5Z" localSheetId="6" hidden="1">#REF!</definedName>
    <definedName name="BExZVMYK7BAH6AGIAEXBE1NXDZ5Z" localSheetId="3" hidden="1">#REF!</definedName>
    <definedName name="BExZVMYK7BAH6AGIAEXBE1NXDZ5Z" localSheetId="1" hidden="1">#REF!</definedName>
    <definedName name="BExZVMYK7BAH6AGIAEXBE1NXDZ5Z" hidden="1">#REF!</definedName>
    <definedName name="BExZVPYGX2C5OSHMZ6F0KBKZ6B1S" localSheetId="16" hidden="1">#REF!</definedName>
    <definedName name="BExZVPYGX2C5OSHMZ6F0KBKZ6B1S" localSheetId="15" hidden="1">#REF!</definedName>
    <definedName name="BExZVPYGX2C5OSHMZ6F0KBKZ6B1S" localSheetId="14" hidden="1">#REF!</definedName>
    <definedName name="BExZVPYGX2C5OSHMZ6F0KBKZ6B1S" localSheetId="13" hidden="1">#REF!</definedName>
    <definedName name="BExZVPYGX2C5OSHMZ6F0KBKZ6B1S" localSheetId="12" hidden="1">#REF!</definedName>
    <definedName name="BExZVPYGX2C5OSHMZ6F0KBKZ6B1S" localSheetId="11" hidden="1">#REF!</definedName>
    <definedName name="BExZVPYGX2C5OSHMZ6F0KBKZ6B1S" localSheetId="10" hidden="1">#REF!</definedName>
    <definedName name="BExZVPYGX2C5OSHMZ6F0KBKZ6B1S" localSheetId="9" hidden="1">#REF!</definedName>
    <definedName name="BExZVPYGX2C5OSHMZ6F0KBKZ6B1S" localSheetId="8" hidden="1">#REF!</definedName>
    <definedName name="BExZVPYGX2C5OSHMZ6F0KBKZ6B1S" localSheetId="7" hidden="1">#REF!</definedName>
    <definedName name="BExZVPYGX2C5OSHMZ6F0KBKZ6B1S" localSheetId="6" hidden="1">#REF!</definedName>
    <definedName name="BExZVPYGX2C5OSHMZ6F0KBKZ6B1S" localSheetId="3" hidden="1">#REF!</definedName>
    <definedName name="BExZVPYGX2C5OSHMZ6F0KBKZ6B1S" localSheetId="1" hidden="1">#REF!</definedName>
    <definedName name="BExZVPYGX2C5OSHMZ6F0KBKZ6B1S" hidden="1">#REF!</definedName>
    <definedName name="BExZW3LHTS7PFBNTYM95N8J5AFYQ" localSheetId="16" hidden="1">#REF!</definedName>
    <definedName name="BExZW3LHTS7PFBNTYM95N8J5AFYQ" localSheetId="15" hidden="1">#REF!</definedName>
    <definedName name="BExZW3LHTS7PFBNTYM95N8J5AFYQ" localSheetId="14" hidden="1">#REF!</definedName>
    <definedName name="BExZW3LHTS7PFBNTYM95N8J5AFYQ" localSheetId="13" hidden="1">#REF!</definedName>
    <definedName name="BExZW3LHTS7PFBNTYM95N8J5AFYQ" localSheetId="12" hidden="1">#REF!</definedName>
    <definedName name="BExZW3LHTS7PFBNTYM95N8J5AFYQ" localSheetId="11" hidden="1">#REF!</definedName>
    <definedName name="BExZW3LHTS7PFBNTYM95N8J5AFYQ" localSheetId="10" hidden="1">#REF!</definedName>
    <definedName name="BExZW3LHTS7PFBNTYM95N8J5AFYQ" localSheetId="9" hidden="1">#REF!</definedName>
    <definedName name="BExZW3LHTS7PFBNTYM95N8J5AFYQ" localSheetId="8" hidden="1">#REF!</definedName>
    <definedName name="BExZW3LHTS7PFBNTYM95N8J5AFYQ" localSheetId="7" hidden="1">#REF!</definedName>
    <definedName name="BExZW3LHTS7PFBNTYM95N8J5AFYQ" localSheetId="6" hidden="1">#REF!</definedName>
    <definedName name="BExZW3LHTS7PFBNTYM95N8J5AFYQ" localSheetId="3" hidden="1">#REF!</definedName>
    <definedName name="BExZW3LHTS7PFBNTYM95N8J5AFYQ" localSheetId="1" hidden="1">#REF!</definedName>
    <definedName name="BExZW3LHTS7PFBNTYM95N8J5AFYQ" hidden="1">#REF!</definedName>
    <definedName name="BExZW472V5ADKCFHIKAJ6D4R8MU4" localSheetId="16" hidden="1">#REF!</definedName>
    <definedName name="BExZW472V5ADKCFHIKAJ6D4R8MU4" localSheetId="15" hidden="1">#REF!</definedName>
    <definedName name="BExZW472V5ADKCFHIKAJ6D4R8MU4" localSheetId="14" hidden="1">#REF!</definedName>
    <definedName name="BExZW472V5ADKCFHIKAJ6D4R8MU4" localSheetId="13" hidden="1">#REF!</definedName>
    <definedName name="BExZW472V5ADKCFHIKAJ6D4R8MU4" localSheetId="12" hidden="1">#REF!</definedName>
    <definedName name="BExZW472V5ADKCFHIKAJ6D4R8MU4" localSheetId="11" hidden="1">#REF!</definedName>
    <definedName name="BExZW472V5ADKCFHIKAJ6D4R8MU4" localSheetId="10" hidden="1">#REF!</definedName>
    <definedName name="BExZW472V5ADKCFHIKAJ6D4R8MU4" localSheetId="9" hidden="1">#REF!</definedName>
    <definedName name="BExZW472V5ADKCFHIKAJ6D4R8MU4" localSheetId="8" hidden="1">#REF!</definedName>
    <definedName name="BExZW472V5ADKCFHIKAJ6D4R8MU4" localSheetId="7" hidden="1">#REF!</definedName>
    <definedName name="BExZW472V5ADKCFHIKAJ6D4R8MU4" localSheetId="6" hidden="1">#REF!</definedName>
    <definedName name="BExZW472V5ADKCFHIKAJ6D4R8MU4" localSheetId="3" hidden="1">#REF!</definedName>
    <definedName name="BExZW472V5ADKCFHIKAJ6D4R8MU4" localSheetId="1" hidden="1">#REF!</definedName>
    <definedName name="BExZW472V5ADKCFHIKAJ6D4R8MU4" hidden="1">#REF!</definedName>
    <definedName name="BExZW5UARC8W9AQNLJX2I5WQWS5F" localSheetId="16" hidden="1">#REF!</definedName>
    <definedName name="BExZW5UARC8W9AQNLJX2I5WQWS5F" localSheetId="15" hidden="1">#REF!</definedName>
    <definedName name="BExZW5UARC8W9AQNLJX2I5WQWS5F" localSheetId="14" hidden="1">#REF!</definedName>
    <definedName name="BExZW5UARC8W9AQNLJX2I5WQWS5F" localSheetId="13" hidden="1">#REF!</definedName>
    <definedName name="BExZW5UARC8W9AQNLJX2I5WQWS5F" localSheetId="12" hidden="1">#REF!</definedName>
    <definedName name="BExZW5UARC8W9AQNLJX2I5WQWS5F" localSheetId="11" hidden="1">#REF!</definedName>
    <definedName name="BExZW5UARC8W9AQNLJX2I5WQWS5F" localSheetId="10" hidden="1">#REF!</definedName>
    <definedName name="BExZW5UARC8W9AQNLJX2I5WQWS5F" localSheetId="9" hidden="1">#REF!</definedName>
    <definedName name="BExZW5UARC8W9AQNLJX2I5WQWS5F" localSheetId="8" hidden="1">#REF!</definedName>
    <definedName name="BExZW5UARC8W9AQNLJX2I5WQWS5F" localSheetId="7" hidden="1">#REF!</definedName>
    <definedName name="BExZW5UARC8W9AQNLJX2I5WQWS5F" localSheetId="6" hidden="1">#REF!</definedName>
    <definedName name="BExZW5UARC8W9AQNLJX2I5WQWS5F" localSheetId="3" hidden="1">#REF!</definedName>
    <definedName name="BExZW5UARC8W9AQNLJX2I5WQWS5F" localSheetId="1" hidden="1">#REF!</definedName>
    <definedName name="BExZW5UARC8W9AQNLJX2I5WQWS5F" hidden="1">#REF!</definedName>
    <definedName name="BExZW7HRGN6A9YS41KI2B2UUMJ7X" localSheetId="16" hidden="1">#REF!</definedName>
    <definedName name="BExZW7HRGN6A9YS41KI2B2UUMJ7X" localSheetId="15" hidden="1">#REF!</definedName>
    <definedName name="BExZW7HRGN6A9YS41KI2B2UUMJ7X" localSheetId="14" hidden="1">#REF!</definedName>
    <definedName name="BExZW7HRGN6A9YS41KI2B2UUMJ7X" localSheetId="13" hidden="1">#REF!</definedName>
    <definedName name="BExZW7HRGN6A9YS41KI2B2UUMJ7X" localSheetId="12" hidden="1">#REF!</definedName>
    <definedName name="BExZW7HRGN6A9YS41KI2B2UUMJ7X" localSheetId="11" hidden="1">#REF!</definedName>
    <definedName name="BExZW7HRGN6A9YS41KI2B2UUMJ7X" localSheetId="10" hidden="1">#REF!</definedName>
    <definedName name="BExZW7HRGN6A9YS41KI2B2UUMJ7X" localSheetId="9" hidden="1">#REF!</definedName>
    <definedName name="BExZW7HRGN6A9YS41KI2B2UUMJ7X" localSheetId="8" hidden="1">#REF!</definedName>
    <definedName name="BExZW7HRGN6A9YS41KI2B2UUMJ7X" localSheetId="7" hidden="1">#REF!</definedName>
    <definedName name="BExZW7HRGN6A9YS41KI2B2UUMJ7X" localSheetId="6" hidden="1">#REF!</definedName>
    <definedName name="BExZW7HRGN6A9YS41KI2B2UUMJ7X" localSheetId="3" hidden="1">#REF!</definedName>
    <definedName name="BExZW7HRGN6A9YS41KI2B2UUMJ7X" localSheetId="1" hidden="1">#REF!</definedName>
    <definedName name="BExZW7HRGN6A9YS41KI2B2UUMJ7X" hidden="1">#REF!</definedName>
    <definedName name="BExZW8ZPNV43UXGOT98FDNIBQHZY" localSheetId="16" hidden="1">#REF!</definedName>
    <definedName name="BExZW8ZPNV43UXGOT98FDNIBQHZY" localSheetId="15" hidden="1">#REF!</definedName>
    <definedName name="BExZW8ZPNV43UXGOT98FDNIBQHZY" localSheetId="14" hidden="1">#REF!</definedName>
    <definedName name="BExZW8ZPNV43UXGOT98FDNIBQHZY" localSheetId="13" hidden="1">#REF!</definedName>
    <definedName name="BExZW8ZPNV43UXGOT98FDNIBQHZY" localSheetId="12" hidden="1">#REF!</definedName>
    <definedName name="BExZW8ZPNV43UXGOT98FDNIBQHZY" localSheetId="11" hidden="1">#REF!</definedName>
    <definedName name="BExZW8ZPNV43UXGOT98FDNIBQHZY" localSheetId="10" hidden="1">#REF!</definedName>
    <definedName name="BExZW8ZPNV43UXGOT98FDNIBQHZY" localSheetId="9" hidden="1">#REF!</definedName>
    <definedName name="BExZW8ZPNV43UXGOT98FDNIBQHZY" localSheetId="8" hidden="1">#REF!</definedName>
    <definedName name="BExZW8ZPNV43UXGOT98FDNIBQHZY" localSheetId="7" hidden="1">#REF!</definedName>
    <definedName name="BExZW8ZPNV43UXGOT98FDNIBQHZY" localSheetId="6" hidden="1">#REF!</definedName>
    <definedName name="BExZW8ZPNV43UXGOT98FDNIBQHZY" localSheetId="3" hidden="1">#REF!</definedName>
    <definedName name="BExZW8ZPNV43UXGOT98FDNIBQHZY" localSheetId="1" hidden="1">#REF!</definedName>
    <definedName name="BExZW8ZPNV43UXGOT98FDNIBQHZY" hidden="1">#REF!</definedName>
    <definedName name="BExZWKZ5N3RDXU8MZ8HQVYYD8O0F" localSheetId="16" hidden="1">#REF!</definedName>
    <definedName name="BExZWKZ5N3RDXU8MZ8HQVYYD8O0F" localSheetId="15" hidden="1">#REF!</definedName>
    <definedName name="BExZWKZ5N3RDXU8MZ8HQVYYD8O0F" localSheetId="14" hidden="1">#REF!</definedName>
    <definedName name="BExZWKZ5N3RDXU8MZ8HQVYYD8O0F" localSheetId="13" hidden="1">#REF!</definedName>
    <definedName name="BExZWKZ5N3RDXU8MZ8HQVYYD8O0F" localSheetId="12" hidden="1">#REF!</definedName>
    <definedName name="BExZWKZ5N3RDXU8MZ8HQVYYD8O0F" localSheetId="11" hidden="1">#REF!</definedName>
    <definedName name="BExZWKZ5N3RDXU8MZ8HQVYYD8O0F" localSheetId="10" hidden="1">#REF!</definedName>
    <definedName name="BExZWKZ5N3RDXU8MZ8HQVYYD8O0F" localSheetId="9" hidden="1">#REF!</definedName>
    <definedName name="BExZWKZ5N3RDXU8MZ8HQVYYD8O0F" localSheetId="8" hidden="1">#REF!</definedName>
    <definedName name="BExZWKZ5N3RDXU8MZ8HQVYYD8O0F" localSheetId="7" hidden="1">#REF!</definedName>
    <definedName name="BExZWKZ5N3RDXU8MZ8HQVYYD8O0F" localSheetId="6" hidden="1">#REF!</definedName>
    <definedName name="BExZWKZ5N3RDXU8MZ8HQVYYD8O0F" localSheetId="3" hidden="1">#REF!</definedName>
    <definedName name="BExZWKZ5N3RDXU8MZ8HQVYYD8O0F" localSheetId="1" hidden="1">#REF!</definedName>
    <definedName name="BExZWKZ5N3RDXU8MZ8HQVYYD8O0F" hidden="1">#REF!</definedName>
    <definedName name="BExZWMBRUCPO6F4QT5FNX8JRFL7V" localSheetId="16" hidden="1">#REF!</definedName>
    <definedName name="BExZWMBRUCPO6F4QT5FNX8JRFL7V" localSheetId="15" hidden="1">#REF!</definedName>
    <definedName name="BExZWMBRUCPO6F4QT5FNX8JRFL7V" localSheetId="14" hidden="1">#REF!</definedName>
    <definedName name="BExZWMBRUCPO6F4QT5FNX8JRFL7V" localSheetId="13" hidden="1">#REF!</definedName>
    <definedName name="BExZWMBRUCPO6F4QT5FNX8JRFL7V" localSheetId="12" hidden="1">#REF!</definedName>
    <definedName name="BExZWMBRUCPO6F4QT5FNX8JRFL7V" localSheetId="11" hidden="1">#REF!</definedName>
    <definedName name="BExZWMBRUCPO6F4QT5FNX8JRFL7V" localSheetId="10" hidden="1">#REF!</definedName>
    <definedName name="BExZWMBRUCPO6F4QT5FNX8JRFL7V" localSheetId="9" hidden="1">#REF!</definedName>
    <definedName name="BExZWMBRUCPO6F4QT5FNX8JRFL7V" localSheetId="8" hidden="1">#REF!</definedName>
    <definedName name="BExZWMBRUCPO6F4QT5FNX8JRFL7V" localSheetId="7" hidden="1">#REF!</definedName>
    <definedName name="BExZWMBRUCPO6F4QT5FNX8JRFL7V" localSheetId="6" hidden="1">#REF!</definedName>
    <definedName name="BExZWMBRUCPO6F4QT5FNX8JRFL7V" localSheetId="3" hidden="1">#REF!</definedName>
    <definedName name="BExZWMBRUCPO6F4QT5FNX8JRFL7V" localSheetId="1" hidden="1">#REF!</definedName>
    <definedName name="BExZWMBRUCPO6F4QT5FNX8JRFL7V" hidden="1">#REF!</definedName>
    <definedName name="BExZWQO5171HT1OZ6D6JZBHEW4JG" localSheetId="16" hidden="1">#REF!</definedName>
    <definedName name="BExZWQO5171HT1OZ6D6JZBHEW4JG" localSheetId="15" hidden="1">#REF!</definedName>
    <definedName name="BExZWQO5171HT1OZ6D6JZBHEW4JG" localSheetId="14" hidden="1">#REF!</definedName>
    <definedName name="BExZWQO5171HT1OZ6D6JZBHEW4JG" localSheetId="13" hidden="1">#REF!</definedName>
    <definedName name="BExZWQO5171HT1OZ6D6JZBHEW4JG" localSheetId="12" hidden="1">#REF!</definedName>
    <definedName name="BExZWQO5171HT1OZ6D6JZBHEW4JG" localSheetId="11" hidden="1">#REF!</definedName>
    <definedName name="BExZWQO5171HT1OZ6D6JZBHEW4JG" localSheetId="10" hidden="1">#REF!</definedName>
    <definedName name="BExZWQO5171HT1OZ6D6JZBHEW4JG" localSheetId="9" hidden="1">#REF!</definedName>
    <definedName name="BExZWQO5171HT1OZ6D6JZBHEW4JG" localSheetId="8" hidden="1">#REF!</definedName>
    <definedName name="BExZWQO5171HT1OZ6D6JZBHEW4JG" localSheetId="7" hidden="1">#REF!</definedName>
    <definedName name="BExZWQO5171HT1OZ6D6JZBHEW4JG" localSheetId="6" hidden="1">#REF!</definedName>
    <definedName name="BExZWQO5171HT1OZ6D6JZBHEW4JG" localSheetId="3" hidden="1">#REF!</definedName>
    <definedName name="BExZWQO5171HT1OZ6D6JZBHEW4JG" localSheetId="1" hidden="1">#REF!</definedName>
    <definedName name="BExZWQO5171HT1OZ6D6JZBHEW4JG" hidden="1">#REF!</definedName>
    <definedName name="BExZWSMC9T48W74GFGQCIUJ8ZPP3" localSheetId="16" hidden="1">#REF!</definedName>
    <definedName name="BExZWSMC9T48W74GFGQCIUJ8ZPP3" localSheetId="15" hidden="1">#REF!</definedName>
    <definedName name="BExZWSMC9T48W74GFGQCIUJ8ZPP3" localSheetId="14" hidden="1">#REF!</definedName>
    <definedName name="BExZWSMC9T48W74GFGQCIUJ8ZPP3" localSheetId="13" hidden="1">#REF!</definedName>
    <definedName name="BExZWSMC9T48W74GFGQCIUJ8ZPP3" localSheetId="12" hidden="1">#REF!</definedName>
    <definedName name="BExZWSMC9T48W74GFGQCIUJ8ZPP3" localSheetId="11" hidden="1">#REF!</definedName>
    <definedName name="BExZWSMC9T48W74GFGQCIUJ8ZPP3" localSheetId="10" hidden="1">#REF!</definedName>
    <definedName name="BExZWSMC9T48W74GFGQCIUJ8ZPP3" localSheetId="9" hidden="1">#REF!</definedName>
    <definedName name="BExZWSMC9T48W74GFGQCIUJ8ZPP3" localSheetId="8" hidden="1">#REF!</definedName>
    <definedName name="BExZWSMC9T48W74GFGQCIUJ8ZPP3" localSheetId="7" hidden="1">#REF!</definedName>
    <definedName name="BExZWSMC9T48W74GFGQCIUJ8ZPP3" localSheetId="6" hidden="1">#REF!</definedName>
    <definedName name="BExZWSMC9T48W74GFGQCIUJ8ZPP3" localSheetId="3" hidden="1">#REF!</definedName>
    <definedName name="BExZWSMC9T48W74GFGQCIUJ8ZPP3" localSheetId="1" hidden="1">#REF!</definedName>
    <definedName name="BExZWSMC9T48W74GFGQCIUJ8ZPP3" hidden="1">#REF!</definedName>
    <definedName name="BExZWUF2V4HY3HI8JN9ZVPRWK1H3" localSheetId="16" hidden="1">#REF!</definedName>
    <definedName name="BExZWUF2V4HY3HI8JN9ZVPRWK1H3" localSheetId="15" hidden="1">#REF!</definedName>
    <definedName name="BExZWUF2V4HY3HI8JN9ZVPRWK1H3" localSheetId="14" hidden="1">#REF!</definedName>
    <definedName name="BExZWUF2V4HY3HI8JN9ZVPRWK1H3" localSheetId="13" hidden="1">#REF!</definedName>
    <definedName name="BExZWUF2V4HY3HI8JN9ZVPRWK1H3" localSheetId="12" hidden="1">#REF!</definedName>
    <definedName name="BExZWUF2V4HY3HI8JN9ZVPRWK1H3" localSheetId="11" hidden="1">#REF!</definedName>
    <definedName name="BExZWUF2V4HY3HI8JN9ZVPRWK1H3" localSheetId="10" hidden="1">#REF!</definedName>
    <definedName name="BExZWUF2V4HY3HI8JN9ZVPRWK1H3" localSheetId="9" hidden="1">#REF!</definedName>
    <definedName name="BExZWUF2V4HY3HI8JN9ZVPRWK1H3" localSheetId="8" hidden="1">#REF!</definedName>
    <definedName name="BExZWUF2V4HY3HI8JN9ZVPRWK1H3" localSheetId="7" hidden="1">#REF!</definedName>
    <definedName name="BExZWUF2V4HY3HI8JN9ZVPRWK1H3" localSheetId="6" hidden="1">#REF!</definedName>
    <definedName name="BExZWUF2V4HY3HI8JN9ZVPRWK1H3" localSheetId="3" hidden="1">#REF!</definedName>
    <definedName name="BExZWUF2V4HY3HI8JN9ZVPRWK1H3" localSheetId="1" hidden="1">#REF!</definedName>
    <definedName name="BExZWUF2V4HY3HI8JN9ZVPRWK1H3" hidden="1">#REF!</definedName>
    <definedName name="BExZWX45URTK9KYDJHEXL1OTZ833" localSheetId="16" hidden="1">#REF!</definedName>
    <definedName name="BExZWX45URTK9KYDJHEXL1OTZ833" localSheetId="15" hidden="1">#REF!</definedName>
    <definedName name="BExZWX45URTK9KYDJHEXL1OTZ833" localSheetId="14" hidden="1">#REF!</definedName>
    <definedName name="BExZWX45URTK9KYDJHEXL1OTZ833" localSheetId="13" hidden="1">#REF!</definedName>
    <definedName name="BExZWX45URTK9KYDJHEXL1OTZ833" localSheetId="12" hidden="1">#REF!</definedName>
    <definedName name="BExZWX45URTK9KYDJHEXL1OTZ833" localSheetId="11" hidden="1">#REF!</definedName>
    <definedName name="BExZWX45URTK9KYDJHEXL1OTZ833" localSheetId="10" hidden="1">#REF!</definedName>
    <definedName name="BExZWX45URTK9KYDJHEXL1OTZ833" localSheetId="9" hidden="1">#REF!</definedName>
    <definedName name="BExZWX45URTK9KYDJHEXL1OTZ833" localSheetId="8" hidden="1">#REF!</definedName>
    <definedName name="BExZWX45URTK9KYDJHEXL1OTZ833" localSheetId="7" hidden="1">#REF!</definedName>
    <definedName name="BExZWX45URTK9KYDJHEXL1OTZ833" localSheetId="6" hidden="1">#REF!</definedName>
    <definedName name="BExZWX45URTK9KYDJHEXL1OTZ833" localSheetId="3" hidden="1">#REF!</definedName>
    <definedName name="BExZWX45URTK9KYDJHEXL1OTZ833" localSheetId="1" hidden="1">#REF!</definedName>
    <definedName name="BExZWX45URTK9KYDJHEXL1OTZ833" hidden="1">#REF!</definedName>
    <definedName name="BExZX0EWQEZO86WDAD9A4EAEZ012" localSheetId="16" hidden="1">#REF!</definedName>
    <definedName name="BExZX0EWQEZO86WDAD9A4EAEZ012" localSheetId="15" hidden="1">#REF!</definedName>
    <definedName name="BExZX0EWQEZO86WDAD9A4EAEZ012" localSheetId="14" hidden="1">#REF!</definedName>
    <definedName name="BExZX0EWQEZO86WDAD9A4EAEZ012" localSheetId="13" hidden="1">#REF!</definedName>
    <definedName name="BExZX0EWQEZO86WDAD9A4EAEZ012" localSheetId="12" hidden="1">#REF!</definedName>
    <definedName name="BExZX0EWQEZO86WDAD9A4EAEZ012" localSheetId="11" hidden="1">#REF!</definedName>
    <definedName name="BExZX0EWQEZO86WDAD9A4EAEZ012" localSheetId="10" hidden="1">#REF!</definedName>
    <definedName name="BExZX0EWQEZO86WDAD9A4EAEZ012" localSheetId="9" hidden="1">#REF!</definedName>
    <definedName name="BExZX0EWQEZO86WDAD9A4EAEZ012" localSheetId="8" hidden="1">#REF!</definedName>
    <definedName name="BExZX0EWQEZO86WDAD9A4EAEZ012" localSheetId="7" hidden="1">#REF!</definedName>
    <definedName name="BExZX0EWQEZO86WDAD9A4EAEZ012" localSheetId="6" hidden="1">#REF!</definedName>
    <definedName name="BExZX0EWQEZO86WDAD9A4EAEZ012" localSheetId="3" hidden="1">#REF!</definedName>
    <definedName name="BExZX0EWQEZO86WDAD9A4EAEZ012" localSheetId="1" hidden="1">#REF!</definedName>
    <definedName name="BExZX0EWQEZO86WDAD9A4EAEZ012" hidden="1">#REF!</definedName>
    <definedName name="BExZX2T6ZT2DZLYSDJJBPVIT5OK2" localSheetId="16" hidden="1">#REF!</definedName>
    <definedName name="BExZX2T6ZT2DZLYSDJJBPVIT5OK2" localSheetId="15" hidden="1">#REF!</definedName>
    <definedName name="BExZX2T6ZT2DZLYSDJJBPVIT5OK2" localSheetId="14" hidden="1">#REF!</definedName>
    <definedName name="BExZX2T6ZT2DZLYSDJJBPVIT5OK2" localSheetId="13" hidden="1">#REF!</definedName>
    <definedName name="BExZX2T6ZT2DZLYSDJJBPVIT5OK2" localSheetId="12" hidden="1">#REF!</definedName>
    <definedName name="BExZX2T6ZT2DZLYSDJJBPVIT5OK2" localSheetId="11" hidden="1">#REF!</definedName>
    <definedName name="BExZX2T6ZT2DZLYSDJJBPVIT5OK2" localSheetId="10" hidden="1">#REF!</definedName>
    <definedName name="BExZX2T6ZT2DZLYSDJJBPVIT5OK2" localSheetId="9" hidden="1">#REF!</definedName>
    <definedName name="BExZX2T6ZT2DZLYSDJJBPVIT5OK2" localSheetId="8" hidden="1">#REF!</definedName>
    <definedName name="BExZX2T6ZT2DZLYSDJJBPVIT5OK2" localSheetId="7" hidden="1">#REF!</definedName>
    <definedName name="BExZX2T6ZT2DZLYSDJJBPVIT5OK2" localSheetId="6" hidden="1">#REF!</definedName>
    <definedName name="BExZX2T6ZT2DZLYSDJJBPVIT5OK2" localSheetId="3" hidden="1">#REF!</definedName>
    <definedName name="BExZX2T6ZT2DZLYSDJJBPVIT5OK2" localSheetId="1" hidden="1">#REF!</definedName>
    <definedName name="BExZX2T6ZT2DZLYSDJJBPVIT5OK2" hidden="1">#REF!</definedName>
    <definedName name="BExZXOJDELULNLEH7WG0OYJT0NJ4" localSheetId="16" hidden="1">#REF!</definedName>
    <definedName name="BExZXOJDELULNLEH7WG0OYJT0NJ4" localSheetId="15" hidden="1">#REF!</definedName>
    <definedName name="BExZXOJDELULNLEH7WG0OYJT0NJ4" localSheetId="14" hidden="1">#REF!</definedName>
    <definedName name="BExZXOJDELULNLEH7WG0OYJT0NJ4" localSheetId="13" hidden="1">#REF!</definedName>
    <definedName name="BExZXOJDELULNLEH7WG0OYJT0NJ4" localSheetId="12" hidden="1">#REF!</definedName>
    <definedName name="BExZXOJDELULNLEH7WG0OYJT0NJ4" localSheetId="11" hidden="1">#REF!</definedName>
    <definedName name="BExZXOJDELULNLEH7WG0OYJT0NJ4" localSheetId="10" hidden="1">#REF!</definedName>
    <definedName name="BExZXOJDELULNLEH7WG0OYJT0NJ4" localSheetId="9" hidden="1">#REF!</definedName>
    <definedName name="BExZXOJDELULNLEH7WG0OYJT0NJ4" localSheetId="8" hidden="1">#REF!</definedName>
    <definedName name="BExZXOJDELULNLEH7WG0OYJT0NJ4" localSheetId="7" hidden="1">#REF!</definedName>
    <definedName name="BExZXOJDELULNLEH7WG0OYJT0NJ4" localSheetId="6" hidden="1">#REF!</definedName>
    <definedName name="BExZXOJDELULNLEH7WG0OYJT0NJ4" localSheetId="3" hidden="1">#REF!</definedName>
    <definedName name="BExZXOJDELULNLEH7WG0OYJT0NJ4" localSheetId="1" hidden="1">#REF!</definedName>
    <definedName name="BExZXOJDELULNLEH7WG0OYJT0NJ4" hidden="1">#REF!</definedName>
    <definedName name="BExZXOOTRNUK8LGEAZ8ZCFW9KXQ1" localSheetId="16" hidden="1">#REF!</definedName>
    <definedName name="BExZXOOTRNUK8LGEAZ8ZCFW9KXQ1" localSheetId="15" hidden="1">#REF!</definedName>
    <definedName name="BExZXOOTRNUK8LGEAZ8ZCFW9KXQ1" localSheetId="14" hidden="1">#REF!</definedName>
    <definedName name="BExZXOOTRNUK8LGEAZ8ZCFW9KXQ1" localSheetId="13" hidden="1">#REF!</definedName>
    <definedName name="BExZXOOTRNUK8LGEAZ8ZCFW9KXQ1" localSheetId="12" hidden="1">#REF!</definedName>
    <definedName name="BExZXOOTRNUK8LGEAZ8ZCFW9KXQ1" localSheetId="11" hidden="1">#REF!</definedName>
    <definedName name="BExZXOOTRNUK8LGEAZ8ZCFW9KXQ1" localSheetId="10" hidden="1">#REF!</definedName>
    <definedName name="BExZXOOTRNUK8LGEAZ8ZCFW9KXQ1" localSheetId="9" hidden="1">#REF!</definedName>
    <definedName name="BExZXOOTRNUK8LGEAZ8ZCFW9KXQ1" localSheetId="8" hidden="1">#REF!</definedName>
    <definedName name="BExZXOOTRNUK8LGEAZ8ZCFW9KXQ1" localSheetId="7" hidden="1">#REF!</definedName>
    <definedName name="BExZXOOTRNUK8LGEAZ8ZCFW9KXQ1" localSheetId="6" hidden="1">#REF!</definedName>
    <definedName name="BExZXOOTRNUK8LGEAZ8ZCFW9KXQ1" localSheetId="3" hidden="1">#REF!</definedName>
    <definedName name="BExZXOOTRNUK8LGEAZ8ZCFW9KXQ1" localSheetId="1" hidden="1">#REF!</definedName>
    <definedName name="BExZXOOTRNUK8LGEAZ8ZCFW9KXQ1" hidden="1">#REF!</definedName>
    <definedName name="BExZXT6JOXNKEDU23DKL8XZAJZIH" localSheetId="16" hidden="1">#REF!</definedName>
    <definedName name="BExZXT6JOXNKEDU23DKL8XZAJZIH" localSheetId="15" hidden="1">#REF!</definedName>
    <definedName name="BExZXT6JOXNKEDU23DKL8XZAJZIH" localSheetId="14" hidden="1">#REF!</definedName>
    <definedName name="BExZXT6JOXNKEDU23DKL8XZAJZIH" localSheetId="13" hidden="1">#REF!</definedName>
    <definedName name="BExZXT6JOXNKEDU23DKL8XZAJZIH" localSheetId="12" hidden="1">#REF!</definedName>
    <definedName name="BExZXT6JOXNKEDU23DKL8XZAJZIH" localSheetId="11" hidden="1">#REF!</definedName>
    <definedName name="BExZXT6JOXNKEDU23DKL8XZAJZIH" localSheetId="10" hidden="1">#REF!</definedName>
    <definedName name="BExZXT6JOXNKEDU23DKL8XZAJZIH" localSheetId="9" hidden="1">#REF!</definedName>
    <definedName name="BExZXT6JOXNKEDU23DKL8XZAJZIH" localSheetId="8" hidden="1">#REF!</definedName>
    <definedName name="BExZXT6JOXNKEDU23DKL8XZAJZIH" localSheetId="7" hidden="1">#REF!</definedName>
    <definedName name="BExZXT6JOXNKEDU23DKL8XZAJZIH" localSheetId="6" hidden="1">#REF!</definedName>
    <definedName name="BExZXT6JOXNKEDU23DKL8XZAJZIH" localSheetId="3" hidden="1">#REF!</definedName>
    <definedName name="BExZXT6JOXNKEDU23DKL8XZAJZIH" localSheetId="1" hidden="1">#REF!</definedName>
    <definedName name="BExZXT6JOXNKEDU23DKL8XZAJZIH" hidden="1">#REF!</definedName>
    <definedName name="BExZXUTYW1HWEEZ1LIX4OQWC7HL1" localSheetId="16" hidden="1">#REF!</definedName>
    <definedName name="BExZXUTYW1HWEEZ1LIX4OQWC7HL1" localSheetId="15" hidden="1">#REF!</definedName>
    <definedName name="BExZXUTYW1HWEEZ1LIX4OQWC7HL1" localSheetId="14" hidden="1">#REF!</definedName>
    <definedName name="BExZXUTYW1HWEEZ1LIX4OQWC7HL1" localSheetId="13" hidden="1">#REF!</definedName>
    <definedName name="BExZXUTYW1HWEEZ1LIX4OQWC7HL1" localSheetId="12" hidden="1">#REF!</definedName>
    <definedName name="BExZXUTYW1HWEEZ1LIX4OQWC7HL1" localSheetId="11" hidden="1">#REF!</definedName>
    <definedName name="BExZXUTYW1HWEEZ1LIX4OQWC7HL1" localSheetId="10" hidden="1">#REF!</definedName>
    <definedName name="BExZXUTYW1HWEEZ1LIX4OQWC7HL1" localSheetId="9" hidden="1">#REF!</definedName>
    <definedName name="BExZXUTYW1HWEEZ1LIX4OQWC7HL1" localSheetId="8" hidden="1">#REF!</definedName>
    <definedName name="BExZXUTYW1HWEEZ1LIX4OQWC7HL1" localSheetId="7" hidden="1">#REF!</definedName>
    <definedName name="BExZXUTYW1HWEEZ1LIX4OQWC7HL1" localSheetId="6" hidden="1">#REF!</definedName>
    <definedName name="BExZXUTYW1HWEEZ1LIX4OQWC7HL1" localSheetId="3" hidden="1">#REF!</definedName>
    <definedName name="BExZXUTYW1HWEEZ1LIX4OQWC7HL1" localSheetId="1" hidden="1">#REF!</definedName>
    <definedName name="BExZXUTYW1HWEEZ1LIX4OQWC7HL1" hidden="1">#REF!</definedName>
    <definedName name="BExZXY4NKQL9QD76YMQJ15U1C2G8" localSheetId="16" hidden="1">#REF!</definedName>
    <definedName name="BExZXY4NKQL9QD76YMQJ15U1C2G8" localSheetId="15" hidden="1">#REF!</definedName>
    <definedName name="BExZXY4NKQL9QD76YMQJ15U1C2G8" localSheetId="14" hidden="1">#REF!</definedName>
    <definedName name="BExZXY4NKQL9QD76YMQJ15U1C2G8" localSheetId="13" hidden="1">#REF!</definedName>
    <definedName name="BExZXY4NKQL9QD76YMQJ15U1C2G8" localSheetId="12" hidden="1">#REF!</definedName>
    <definedName name="BExZXY4NKQL9QD76YMQJ15U1C2G8" localSheetId="11" hidden="1">#REF!</definedName>
    <definedName name="BExZXY4NKQL9QD76YMQJ15U1C2G8" localSheetId="10" hidden="1">#REF!</definedName>
    <definedName name="BExZXY4NKQL9QD76YMQJ15U1C2G8" localSheetId="9" hidden="1">#REF!</definedName>
    <definedName name="BExZXY4NKQL9QD76YMQJ15U1C2G8" localSheetId="8" hidden="1">#REF!</definedName>
    <definedName name="BExZXY4NKQL9QD76YMQJ15U1C2G8" localSheetId="7" hidden="1">#REF!</definedName>
    <definedName name="BExZXY4NKQL9QD76YMQJ15U1C2G8" localSheetId="6" hidden="1">#REF!</definedName>
    <definedName name="BExZXY4NKQL9QD76YMQJ15U1C2G8" localSheetId="3" hidden="1">#REF!</definedName>
    <definedName name="BExZXY4NKQL9QD76YMQJ15U1C2G8" localSheetId="1" hidden="1">#REF!</definedName>
    <definedName name="BExZXY4NKQL9QD76YMQJ15U1C2G8" hidden="1">#REF!</definedName>
    <definedName name="BExZXYQ7U5G08FQGUIGYT14QCBOF" localSheetId="16" hidden="1">#REF!</definedName>
    <definedName name="BExZXYQ7U5G08FQGUIGYT14QCBOF" localSheetId="15" hidden="1">#REF!</definedName>
    <definedName name="BExZXYQ7U5G08FQGUIGYT14QCBOF" localSheetId="14" hidden="1">#REF!</definedName>
    <definedName name="BExZXYQ7U5G08FQGUIGYT14QCBOF" localSheetId="13" hidden="1">#REF!</definedName>
    <definedName name="BExZXYQ7U5G08FQGUIGYT14QCBOF" localSheetId="12" hidden="1">#REF!</definedName>
    <definedName name="BExZXYQ7U5G08FQGUIGYT14QCBOF" localSheetId="11" hidden="1">#REF!</definedName>
    <definedName name="BExZXYQ7U5G08FQGUIGYT14QCBOF" localSheetId="10" hidden="1">#REF!</definedName>
    <definedName name="BExZXYQ7U5G08FQGUIGYT14QCBOF" localSheetId="9" hidden="1">#REF!</definedName>
    <definedName name="BExZXYQ7U5G08FQGUIGYT14QCBOF" localSheetId="8" hidden="1">#REF!</definedName>
    <definedName name="BExZXYQ7U5G08FQGUIGYT14QCBOF" localSheetId="7" hidden="1">#REF!</definedName>
    <definedName name="BExZXYQ7U5G08FQGUIGYT14QCBOF" localSheetId="6" hidden="1">#REF!</definedName>
    <definedName name="BExZXYQ7U5G08FQGUIGYT14QCBOF" localSheetId="3" hidden="1">#REF!</definedName>
    <definedName name="BExZXYQ7U5G08FQGUIGYT14QCBOF" localSheetId="1" hidden="1">#REF!</definedName>
    <definedName name="BExZXYQ7U5G08FQGUIGYT14QCBOF" hidden="1">#REF!</definedName>
    <definedName name="BExZY02V77YJBMODJSWZOYCMPS5X" localSheetId="16" hidden="1">#REF!</definedName>
    <definedName name="BExZY02V77YJBMODJSWZOYCMPS5X" localSheetId="15" hidden="1">#REF!</definedName>
    <definedName name="BExZY02V77YJBMODJSWZOYCMPS5X" localSheetId="14" hidden="1">#REF!</definedName>
    <definedName name="BExZY02V77YJBMODJSWZOYCMPS5X" localSheetId="13" hidden="1">#REF!</definedName>
    <definedName name="BExZY02V77YJBMODJSWZOYCMPS5X" localSheetId="12" hidden="1">#REF!</definedName>
    <definedName name="BExZY02V77YJBMODJSWZOYCMPS5X" localSheetId="11" hidden="1">#REF!</definedName>
    <definedName name="BExZY02V77YJBMODJSWZOYCMPS5X" localSheetId="10" hidden="1">#REF!</definedName>
    <definedName name="BExZY02V77YJBMODJSWZOYCMPS5X" localSheetId="9" hidden="1">#REF!</definedName>
    <definedName name="BExZY02V77YJBMODJSWZOYCMPS5X" localSheetId="8" hidden="1">#REF!</definedName>
    <definedName name="BExZY02V77YJBMODJSWZOYCMPS5X" localSheetId="7" hidden="1">#REF!</definedName>
    <definedName name="BExZY02V77YJBMODJSWZOYCMPS5X" localSheetId="6" hidden="1">#REF!</definedName>
    <definedName name="BExZY02V77YJBMODJSWZOYCMPS5X" localSheetId="3" hidden="1">#REF!</definedName>
    <definedName name="BExZY02V77YJBMODJSWZOYCMPS5X" localSheetId="1" hidden="1">#REF!</definedName>
    <definedName name="BExZY02V77YJBMODJSWZOYCMPS5X" hidden="1">#REF!</definedName>
    <definedName name="BExZY3DEOYNIHRV56IY5LJXZK8RU" localSheetId="16" hidden="1">#REF!</definedName>
    <definedName name="BExZY3DEOYNIHRV56IY5LJXZK8RU" localSheetId="15" hidden="1">#REF!</definedName>
    <definedName name="BExZY3DEOYNIHRV56IY5LJXZK8RU" localSheetId="14" hidden="1">#REF!</definedName>
    <definedName name="BExZY3DEOYNIHRV56IY5LJXZK8RU" localSheetId="13" hidden="1">#REF!</definedName>
    <definedName name="BExZY3DEOYNIHRV56IY5LJXZK8RU" localSheetId="12" hidden="1">#REF!</definedName>
    <definedName name="BExZY3DEOYNIHRV56IY5LJXZK8RU" localSheetId="11" hidden="1">#REF!</definedName>
    <definedName name="BExZY3DEOYNIHRV56IY5LJXZK8RU" localSheetId="10" hidden="1">#REF!</definedName>
    <definedName name="BExZY3DEOYNIHRV56IY5LJXZK8RU" localSheetId="9" hidden="1">#REF!</definedName>
    <definedName name="BExZY3DEOYNIHRV56IY5LJXZK8RU" localSheetId="8" hidden="1">#REF!</definedName>
    <definedName name="BExZY3DEOYNIHRV56IY5LJXZK8RU" localSheetId="7" hidden="1">#REF!</definedName>
    <definedName name="BExZY3DEOYNIHRV56IY5LJXZK8RU" localSheetId="6" hidden="1">#REF!</definedName>
    <definedName name="BExZY3DEOYNIHRV56IY5LJXZK8RU" localSheetId="3" hidden="1">#REF!</definedName>
    <definedName name="BExZY3DEOYNIHRV56IY5LJXZK8RU" localSheetId="1" hidden="1">#REF!</definedName>
    <definedName name="BExZY3DEOYNIHRV56IY5LJXZK8RU" hidden="1">#REF!</definedName>
    <definedName name="BExZY49QRZIR6CA41LFA9LM6EULU" localSheetId="16" hidden="1">#REF!</definedName>
    <definedName name="BExZY49QRZIR6CA41LFA9LM6EULU" localSheetId="15" hidden="1">#REF!</definedName>
    <definedName name="BExZY49QRZIR6CA41LFA9LM6EULU" localSheetId="14" hidden="1">#REF!</definedName>
    <definedName name="BExZY49QRZIR6CA41LFA9LM6EULU" localSheetId="13" hidden="1">#REF!</definedName>
    <definedName name="BExZY49QRZIR6CA41LFA9LM6EULU" localSheetId="12" hidden="1">#REF!</definedName>
    <definedName name="BExZY49QRZIR6CA41LFA9LM6EULU" localSheetId="11" hidden="1">#REF!</definedName>
    <definedName name="BExZY49QRZIR6CA41LFA9LM6EULU" localSheetId="10" hidden="1">#REF!</definedName>
    <definedName name="BExZY49QRZIR6CA41LFA9LM6EULU" localSheetId="9" hidden="1">#REF!</definedName>
    <definedName name="BExZY49QRZIR6CA41LFA9LM6EULU" localSheetId="8" hidden="1">#REF!</definedName>
    <definedName name="BExZY49QRZIR6CA41LFA9LM6EULU" localSheetId="7" hidden="1">#REF!</definedName>
    <definedName name="BExZY49QRZIR6CA41LFA9LM6EULU" localSheetId="6" hidden="1">#REF!</definedName>
    <definedName name="BExZY49QRZIR6CA41LFA9LM6EULU" localSheetId="3" hidden="1">#REF!</definedName>
    <definedName name="BExZY49QRZIR6CA41LFA9LM6EULU" localSheetId="1" hidden="1">#REF!</definedName>
    <definedName name="BExZY49QRZIR6CA41LFA9LM6EULU" hidden="1">#REF!</definedName>
    <definedName name="BExZYTG2G7W27YATTETFDDCZ0C4U" localSheetId="16" hidden="1">#REF!</definedName>
    <definedName name="BExZYTG2G7W27YATTETFDDCZ0C4U" localSheetId="15" hidden="1">#REF!</definedName>
    <definedName name="BExZYTG2G7W27YATTETFDDCZ0C4U" localSheetId="14" hidden="1">#REF!</definedName>
    <definedName name="BExZYTG2G7W27YATTETFDDCZ0C4U" localSheetId="13" hidden="1">#REF!</definedName>
    <definedName name="BExZYTG2G7W27YATTETFDDCZ0C4U" localSheetId="12" hidden="1">#REF!</definedName>
    <definedName name="BExZYTG2G7W27YATTETFDDCZ0C4U" localSheetId="11" hidden="1">#REF!</definedName>
    <definedName name="BExZYTG2G7W27YATTETFDDCZ0C4U" localSheetId="10" hidden="1">#REF!</definedName>
    <definedName name="BExZYTG2G7W27YATTETFDDCZ0C4U" localSheetId="9" hidden="1">#REF!</definedName>
    <definedName name="BExZYTG2G7W27YATTETFDDCZ0C4U" localSheetId="8" hidden="1">#REF!</definedName>
    <definedName name="BExZYTG2G7W27YATTETFDDCZ0C4U" localSheetId="7" hidden="1">#REF!</definedName>
    <definedName name="BExZYTG2G7W27YATTETFDDCZ0C4U" localSheetId="6" hidden="1">#REF!</definedName>
    <definedName name="BExZYTG2G7W27YATTETFDDCZ0C4U" localSheetId="3" hidden="1">#REF!</definedName>
    <definedName name="BExZYTG2G7W27YATTETFDDCZ0C4U" localSheetId="1" hidden="1">#REF!</definedName>
    <definedName name="BExZYTG2G7W27YATTETFDDCZ0C4U" hidden="1">#REF!</definedName>
    <definedName name="BExZYYOZMC36ROQDWLR5Z17WKHCR" localSheetId="16" hidden="1">#REF!</definedName>
    <definedName name="BExZYYOZMC36ROQDWLR5Z17WKHCR" localSheetId="15" hidden="1">#REF!</definedName>
    <definedName name="BExZYYOZMC36ROQDWLR5Z17WKHCR" localSheetId="14" hidden="1">#REF!</definedName>
    <definedName name="BExZYYOZMC36ROQDWLR5Z17WKHCR" localSheetId="13" hidden="1">#REF!</definedName>
    <definedName name="BExZYYOZMC36ROQDWLR5Z17WKHCR" localSheetId="12" hidden="1">#REF!</definedName>
    <definedName name="BExZYYOZMC36ROQDWLR5Z17WKHCR" localSheetId="11" hidden="1">#REF!</definedName>
    <definedName name="BExZYYOZMC36ROQDWLR5Z17WKHCR" localSheetId="10" hidden="1">#REF!</definedName>
    <definedName name="BExZYYOZMC36ROQDWLR5Z17WKHCR" localSheetId="9" hidden="1">#REF!</definedName>
    <definedName name="BExZYYOZMC36ROQDWLR5Z17WKHCR" localSheetId="8" hidden="1">#REF!</definedName>
    <definedName name="BExZYYOZMC36ROQDWLR5Z17WKHCR" localSheetId="7" hidden="1">#REF!</definedName>
    <definedName name="BExZYYOZMC36ROQDWLR5Z17WKHCR" localSheetId="6" hidden="1">#REF!</definedName>
    <definedName name="BExZYYOZMC36ROQDWLR5Z17WKHCR" localSheetId="3" hidden="1">#REF!</definedName>
    <definedName name="BExZYYOZMC36ROQDWLR5Z17WKHCR" localSheetId="1" hidden="1">#REF!</definedName>
    <definedName name="BExZYYOZMC36ROQDWLR5Z17WKHCR" hidden="1">#REF!</definedName>
    <definedName name="BExZZ2FQA9A8C7CJKMEFQ9VPSLCE" localSheetId="16" hidden="1">#REF!</definedName>
    <definedName name="BExZZ2FQA9A8C7CJKMEFQ9VPSLCE" localSheetId="15" hidden="1">#REF!</definedName>
    <definedName name="BExZZ2FQA9A8C7CJKMEFQ9VPSLCE" localSheetId="14" hidden="1">#REF!</definedName>
    <definedName name="BExZZ2FQA9A8C7CJKMEFQ9VPSLCE" localSheetId="13" hidden="1">#REF!</definedName>
    <definedName name="BExZZ2FQA9A8C7CJKMEFQ9VPSLCE" localSheetId="12" hidden="1">#REF!</definedName>
    <definedName name="BExZZ2FQA9A8C7CJKMEFQ9VPSLCE" localSheetId="11" hidden="1">#REF!</definedName>
    <definedName name="BExZZ2FQA9A8C7CJKMEFQ9VPSLCE" localSheetId="10" hidden="1">#REF!</definedName>
    <definedName name="BExZZ2FQA9A8C7CJKMEFQ9VPSLCE" localSheetId="9" hidden="1">#REF!</definedName>
    <definedName name="BExZZ2FQA9A8C7CJKMEFQ9VPSLCE" localSheetId="8" hidden="1">#REF!</definedName>
    <definedName name="BExZZ2FQA9A8C7CJKMEFQ9VPSLCE" localSheetId="7" hidden="1">#REF!</definedName>
    <definedName name="BExZZ2FQA9A8C7CJKMEFQ9VPSLCE" localSheetId="6" hidden="1">#REF!</definedName>
    <definedName name="BExZZ2FQA9A8C7CJKMEFQ9VPSLCE" localSheetId="3" hidden="1">#REF!</definedName>
    <definedName name="BExZZ2FQA9A8C7CJKMEFQ9VPSLCE" localSheetId="1" hidden="1">#REF!</definedName>
    <definedName name="BExZZ2FQA9A8C7CJKMEFQ9VPSLCE" hidden="1">#REF!</definedName>
    <definedName name="BExZZ7ZGXIMA3OVYAWY3YQSK64LF" localSheetId="16" hidden="1">#REF!</definedName>
    <definedName name="BExZZ7ZGXIMA3OVYAWY3YQSK64LF" localSheetId="15" hidden="1">#REF!</definedName>
    <definedName name="BExZZ7ZGXIMA3OVYAWY3YQSK64LF" localSheetId="14" hidden="1">#REF!</definedName>
    <definedName name="BExZZ7ZGXIMA3OVYAWY3YQSK64LF" localSheetId="13" hidden="1">#REF!</definedName>
    <definedName name="BExZZ7ZGXIMA3OVYAWY3YQSK64LF" localSheetId="12" hidden="1">#REF!</definedName>
    <definedName name="BExZZ7ZGXIMA3OVYAWY3YQSK64LF" localSheetId="11" hidden="1">#REF!</definedName>
    <definedName name="BExZZ7ZGXIMA3OVYAWY3YQSK64LF" localSheetId="10" hidden="1">#REF!</definedName>
    <definedName name="BExZZ7ZGXIMA3OVYAWY3YQSK64LF" localSheetId="9" hidden="1">#REF!</definedName>
    <definedName name="BExZZ7ZGXIMA3OVYAWY3YQSK64LF" localSheetId="8" hidden="1">#REF!</definedName>
    <definedName name="BExZZ7ZGXIMA3OVYAWY3YQSK64LF" localSheetId="7" hidden="1">#REF!</definedName>
    <definedName name="BExZZ7ZGXIMA3OVYAWY3YQSK64LF" localSheetId="6" hidden="1">#REF!</definedName>
    <definedName name="BExZZ7ZGXIMA3OVYAWY3YQSK64LF" localSheetId="3" hidden="1">#REF!</definedName>
    <definedName name="BExZZ7ZGXIMA3OVYAWY3YQSK64LF" localSheetId="1" hidden="1">#REF!</definedName>
    <definedName name="BExZZ7ZGXIMA3OVYAWY3YQSK64LF" hidden="1">#REF!</definedName>
    <definedName name="BExZZ8FKEIFG203MU6SEJ69MINCD" localSheetId="16" hidden="1">#REF!</definedName>
    <definedName name="BExZZ8FKEIFG203MU6SEJ69MINCD" localSheetId="15" hidden="1">#REF!</definedName>
    <definedName name="BExZZ8FKEIFG203MU6SEJ69MINCD" localSheetId="14" hidden="1">#REF!</definedName>
    <definedName name="BExZZ8FKEIFG203MU6SEJ69MINCD" localSheetId="13" hidden="1">#REF!</definedName>
    <definedName name="BExZZ8FKEIFG203MU6SEJ69MINCD" localSheetId="12" hidden="1">#REF!</definedName>
    <definedName name="BExZZ8FKEIFG203MU6SEJ69MINCD" localSheetId="11" hidden="1">#REF!</definedName>
    <definedName name="BExZZ8FKEIFG203MU6SEJ69MINCD" localSheetId="10" hidden="1">#REF!</definedName>
    <definedName name="BExZZ8FKEIFG203MU6SEJ69MINCD" localSheetId="9" hidden="1">#REF!</definedName>
    <definedName name="BExZZ8FKEIFG203MU6SEJ69MINCD" localSheetId="8" hidden="1">#REF!</definedName>
    <definedName name="BExZZ8FKEIFG203MU6SEJ69MINCD" localSheetId="7" hidden="1">#REF!</definedName>
    <definedName name="BExZZ8FKEIFG203MU6SEJ69MINCD" localSheetId="6" hidden="1">#REF!</definedName>
    <definedName name="BExZZ8FKEIFG203MU6SEJ69MINCD" localSheetId="3" hidden="1">#REF!</definedName>
    <definedName name="BExZZ8FKEIFG203MU6SEJ69MINCD" localSheetId="1" hidden="1">#REF!</definedName>
    <definedName name="BExZZ8FKEIFG203MU6SEJ69MINCD" hidden="1">#REF!</definedName>
    <definedName name="BExZZCHAVHW8C2H649KRGVQ0WVRT" localSheetId="16" hidden="1">#REF!</definedName>
    <definedName name="BExZZCHAVHW8C2H649KRGVQ0WVRT" localSheetId="15" hidden="1">#REF!</definedName>
    <definedName name="BExZZCHAVHW8C2H649KRGVQ0WVRT" localSheetId="14" hidden="1">#REF!</definedName>
    <definedName name="BExZZCHAVHW8C2H649KRGVQ0WVRT" localSheetId="13" hidden="1">#REF!</definedName>
    <definedName name="BExZZCHAVHW8C2H649KRGVQ0WVRT" localSheetId="12" hidden="1">#REF!</definedName>
    <definedName name="BExZZCHAVHW8C2H649KRGVQ0WVRT" localSheetId="11" hidden="1">#REF!</definedName>
    <definedName name="BExZZCHAVHW8C2H649KRGVQ0WVRT" localSheetId="10" hidden="1">#REF!</definedName>
    <definedName name="BExZZCHAVHW8C2H649KRGVQ0WVRT" localSheetId="9" hidden="1">#REF!</definedName>
    <definedName name="BExZZCHAVHW8C2H649KRGVQ0WVRT" localSheetId="8" hidden="1">#REF!</definedName>
    <definedName name="BExZZCHAVHW8C2H649KRGVQ0WVRT" localSheetId="7" hidden="1">#REF!</definedName>
    <definedName name="BExZZCHAVHW8C2H649KRGVQ0WVRT" localSheetId="6" hidden="1">#REF!</definedName>
    <definedName name="BExZZCHAVHW8C2H649KRGVQ0WVRT" localSheetId="3" hidden="1">#REF!</definedName>
    <definedName name="BExZZCHAVHW8C2H649KRGVQ0WVRT" localSheetId="1" hidden="1">#REF!</definedName>
    <definedName name="BExZZCHAVHW8C2H649KRGVQ0WVRT" hidden="1">#REF!</definedName>
    <definedName name="BExZZTK54OTLF2YB68BHGOS27GEN" localSheetId="16" hidden="1">#REF!</definedName>
    <definedName name="BExZZTK54OTLF2YB68BHGOS27GEN" localSheetId="15" hidden="1">#REF!</definedName>
    <definedName name="BExZZTK54OTLF2YB68BHGOS27GEN" localSheetId="14" hidden="1">#REF!</definedName>
    <definedName name="BExZZTK54OTLF2YB68BHGOS27GEN" localSheetId="13" hidden="1">#REF!</definedName>
    <definedName name="BExZZTK54OTLF2YB68BHGOS27GEN" localSheetId="12" hidden="1">#REF!</definedName>
    <definedName name="BExZZTK54OTLF2YB68BHGOS27GEN" localSheetId="11" hidden="1">#REF!</definedName>
    <definedName name="BExZZTK54OTLF2YB68BHGOS27GEN" localSheetId="10" hidden="1">#REF!</definedName>
    <definedName name="BExZZTK54OTLF2YB68BHGOS27GEN" localSheetId="9" hidden="1">#REF!</definedName>
    <definedName name="BExZZTK54OTLF2YB68BHGOS27GEN" localSheetId="8" hidden="1">#REF!</definedName>
    <definedName name="BExZZTK54OTLF2YB68BHGOS27GEN" localSheetId="7" hidden="1">#REF!</definedName>
    <definedName name="BExZZTK54OTLF2YB68BHGOS27GEN" localSheetId="6" hidden="1">#REF!</definedName>
    <definedName name="BExZZTK54OTLF2YB68BHGOS27GEN" localSheetId="3" hidden="1">#REF!</definedName>
    <definedName name="BExZZTK54OTLF2YB68BHGOS27GEN" localSheetId="1" hidden="1">#REF!</definedName>
    <definedName name="BExZZTK54OTLF2YB68BHGOS27GEN" hidden="1">#REF!</definedName>
    <definedName name="BExZZXB3JQQG4SIZS4MRU6NNW7HI" localSheetId="16" hidden="1">#REF!</definedName>
    <definedName name="BExZZXB3JQQG4SIZS4MRU6NNW7HI" localSheetId="15" hidden="1">#REF!</definedName>
    <definedName name="BExZZXB3JQQG4SIZS4MRU6NNW7HI" localSheetId="14" hidden="1">#REF!</definedName>
    <definedName name="BExZZXB3JQQG4SIZS4MRU6NNW7HI" localSheetId="13" hidden="1">#REF!</definedName>
    <definedName name="BExZZXB3JQQG4SIZS4MRU6NNW7HI" localSheetId="12" hidden="1">#REF!</definedName>
    <definedName name="BExZZXB3JQQG4SIZS4MRU6NNW7HI" localSheetId="11" hidden="1">#REF!</definedName>
    <definedName name="BExZZXB3JQQG4SIZS4MRU6NNW7HI" localSheetId="10" hidden="1">#REF!</definedName>
    <definedName name="BExZZXB3JQQG4SIZS4MRU6NNW7HI" localSheetId="9" hidden="1">#REF!</definedName>
    <definedName name="BExZZXB3JQQG4SIZS4MRU6NNW7HI" localSheetId="8" hidden="1">#REF!</definedName>
    <definedName name="BExZZXB3JQQG4SIZS4MRU6NNW7HI" localSheetId="7" hidden="1">#REF!</definedName>
    <definedName name="BExZZXB3JQQG4SIZS4MRU6NNW7HI" localSheetId="6" hidden="1">#REF!</definedName>
    <definedName name="BExZZXB3JQQG4SIZS4MRU6NNW7HI" localSheetId="3" hidden="1">#REF!</definedName>
    <definedName name="BExZZXB3JQQG4SIZS4MRU6NNW7HI" localSheetId="1" hidden="1">#REF!</definedName>
    <definedName name="BExZZXB3JQQG4SIZS4MRU6NNW7HI" hidden="1">#REF!</definedName>
    <definedName name="BExZZZEMIIFKMLLV4DJKX5TB9R5V" localSheetId="16" hidden="1">#REF!</definedName>
    <definedName name="BExZZZEMIIFKMLLV4DJKX5TB9R5V" localSheetId="15" hidden="1">#REF!</definedName>
    <definedName name="BExZZZEMIIFKMLLV4DJKX5TB9R5V" localSheetId="14" hidden="1">#REF!</definedName>
    <definedName name="BExZZZEMIIFKMLLV4DJKX5TB9R5V" localSheetId="13" hidden="1">#REF!</definedName>
    <definedName name="BExZZZEMIIFKMLLV4DJKX5TB9R5V" localSheetId="12" hidden="1">#REF!</definedName>
    <definedName name="BExZZZEMIIFKMLLV4DJKX5TB9R5V" localSheetId="11" hidden="1">#REF!</definedName>
    <definedName name="BExZZZEMIIFKMLLV4DJKX5TB9R5V" localSheetId="10" hidden="1">#REF!</definedName>
    <definedName name="BExZZZEMIIFKMLLV4DJKX5TB9R5V" localSheetId="9" hidden="1">#REF!</definedName>
    <definedName name="BExZZZEMIIFKMLLV4DJKX5TB9R5V" localSheetId="8" hidden="1">#REF!</definedName>
    <definedName name="BExZZZEMIIFKMLLV4DJKX5TB9R5V" localSheetId="7" hidden="1">#REF!</definedName>
    <definedName name="BExZZZEMIIFKMLLV4DJKX5TB9R5V" localSheetId="6" hidden="1">#REF!</definedName>
    <definedName name="BExZZZEMIIFKMLLV4DJKX5TB9R5V" localSheetId="3" hidden="1">#REF!</definedName>
    <definedName name="BExZZZEMIIFKMLLV4DJKX5TB9R5V" localSheetId="1" hidden="1">#REF!</definedName>
    <definedName name="BExZZZEMIIFKMLLV4DJKX5TB9R5V" hidden="1">#REF!</definedName>
    <definedName name="BottomRight" localSheetId="16">#REF!</definedName>
    <definedName name="BottomRight" localSheetId="15">#REF!</definedName>
    <definedName name="BottomRight" localSheetId="14">#REF!</definedName>
    <definedName name="BottomRight" localSheetId="13">#REF!</definedName>
    <definedName name="BottomRight" localSheetId="12">#REF!</definedName>
    <definedName name="BottomRight" localSheetId="11">#REF!</definedName>
    <definedName name="BottomRight" localSheetId="10">#REF!</definedName>
    <definedName name="BottomRight" localSheetId="9">#REF!</definedName>
    <definedName name="BottomRight" localSheetId="8">#REF!</definedName>
    <definedName name="BottomRight" localSheetId="7">#REF!</definedName>
    <definedName name="BottomRight" localSheetId="6">#REF!</definedName>
    <definedName name="BottomRight" localSheetId="3">#REF!</definedName>
    <definedName name="BottomRight" localSheetId="1">#REF!</definedName>
    <definedName name="BottomRight">#REF!</definedName>
    <definedName name="Capacity" localSheetId="16">#REF!</definedName>
    <definedName name="Capacity" localSheetId="15">#REF!</definedName>
    <definedName name="Capacity" localSheetId="14">#REF!</definedName>
    <definedName name="Capacity" localSheetId="13">#REF!</definedName>
    <definedName name="Capacity" localSheetId="12">#REF!</definedName>
    <definedName name="Capacity" localSheetId="11">#REF!</definedName>
    <definedName name="Capacity" localSheetId="10">#REF!</definedName>
    <definedName name="Capacity" localSheetId="9">#REF!</definedName>
    <definedName name="Capacity" localSheetId="8">#REF!</definedName>
    <definedName name="Capacity" localSheetId="7">#REF!</definedName>
    <definedName name="Capacity" localSheetId="6">#REF!</definedName>
    <definedName name="Capacity" localSheetId="3">#REF!</definedName>
    <definedName name="Capacity" localSheetId="1">#REF!</definedName>
    <definedName name="Capacity">#REF!</definedName>
    <definedName name="CaseDescription">'[8]Dispatch Cases'!$C$11</definedName>
    <definedName name="CBWorkbookPriority" hidden="1">-2060790043</definedName>
    <definedName name="CCGT_HeatRate">[8]Assumptions!$H$23</definedName>
    <definedName name="CCGTPrice">[8]Assumptions!$H$22</definedName>
    <definedName name="CL_RT" localSheetId="16">#REF!</definedName>
    <definedName name="CL_RT" localSheetId="15">#REF!</definedName>
    <definedName name="CL_RT" localSheetId="14">#REF!</definedName>
    <definedName name="CL_RT" localSheetId="13">#REF!</definedName>
    <definedName name="CL_RT" localSheetId="12">#REF!</definedName>
    <definedName name="CL_RT" localSheetId="11">#REF!</definedName>
    <definedName name="CL_RT" localSheetId="10">#REF!</definedName>
    <definedName name="CL_RT" localSheetId="9">#REF!</definedName>
    <definedName name="CL_RT" localSheetId="8">#REF!</definedName>
    <definedName name="CL_RT" localSheetId="7">#REF!</definedName>
    <definedName name="CL_RT" localSheetId="6">#REF!</definedName>
    <definedName name="CL_RT" localSheetId="3">#REF!</definedName>
    <definedName name="CL_RT" localSheetId="1">#REF!</definedName>
    <definedName name="CL_RT">#REF!</definedName>
    <definedName name="CL_RT2">'[11]Transp Data'!$A$6:$C$81</definedName>
    <definedName name="COLHOUSE" localSheetId="16">[7]model!#REF!</definedName>
    <definedName name="COLHOUSE" localSheetId="15">[7]model!#REF!</definedName>
    <definedName name="COLHOUSE" localSheetId="14">[7]model!#REF!</definedName>
    <definedName name="COLHOUSE" localSheetId="13">[7]model!#REF!</definedName>
    <definedName name="COLHOUSE" localSheetId="12">[7]model!#REF!</definedName>
    <definedName name="COLHOUSE" localSheetId="11">[7]model!#REF!</definedName>
    <definedName name="COLHOUSE" localSheetId="10">[7]model!#REF!</definedName>
    <definedName name="COLHOUSE" localSheetId="9">[7]model!#REF!</definedName>
    <definedName name="COLHOUSE" localSheetId="8">[7]model!#REF!</definedName>
    <definedName name="COLHOUSE" localSheetId="7">[7]model!#REF!</definedName>
    <definedName name="COLHOUSE" localSheetId="6">[7]model!#REF!</definedName>
    <definedName name="COLHOUSE" localSheetId="3">[7]model!#REF!</definedName>
    <definedName name="COLHOUSE" localSheetId="1">[7]model!#REF!</definedName>
    <definedName name="COLHOUSE">[7]model!#REF!</definedName>
    <definedName name="COLXFER" localSheetId="16">[7]model!#REF!</definedName>
    <definedName name="COLXFER" localSheetId="15">[7]model!#REF!</definedName>
    <definedName name="COLXFER" localSheetId="14">[7]model!#REF!</definedName>
    <definedName name="COLXFER" localSheetId="13">[7]model!#REF!</definedName>
    <definedName name="COLXFER" localSheetId="12">[7]model!#REF!</definedName>
    <definedName name="COLXFER" localSheetId="11">[7]model!#REF!</definedName>
    <definedName name="COLXFER" localSheetId="10">[7]model!#REF!</definedName>
    <definedName name="COLXFER" localSheetId="9">[7]model!#REF!</definedName>
    <definedName name="COLXFER" localSheetId="8">[7]model!#REF!</definedName>
    <definedName name="COLXFER" localSheetId="7">[7]model!#REF!</definedName>
    <definedName name="COLXFER" localSheetId="6">[7]model!#REF!</definedName>
    <definedName name="COLXFER" localSheetId="3">[7]model!#REF!</definedName>
    <definedName name="COLXFER" localSheetId="1">[7]model!#REF!</definedName>
    <definedName name="COLXFER">[7]model!#REF!</definedName>
    <definedName name="CombWC_LineItem" localSheetId="16">[6]BS!#REF!</definedName>
    <definedName name="CombWC_LineItem" localSheetId="15">[6]BS!#REF!</definedName>
    <definedName name="CombWC_LineItem" localSheetId="14">[6]BS!#REF!</definedName>
    <definedName name="CombWC_LineItem" localSheetId="13">[6]BS!#REF!</definedName>
    <definedName name="CombWC_LineItem" localSheetId="12">[6]BS!#REF!</definedName>
    <definedName name="CombWC_LineItem" localSheetId="11">[6]BS!#REF!</definedName>
    <definedName name="CombWC_LineItem" localSheetId="10">[6]BS!#REF!</definedName>
    <definedName name="CombWC_LineItem" localSheetId="9">[6]BS!#REF!</definedName>
    <definedName name="CombWC_LineItem" localSheetId="8">[6]BS!#REF!</definedName>
    <definedName name="CombWC_LineItem" localSheetId="7">[6]BS!#REF!</definedName>
    <definedName name="CombWC_LineItem" localSheetId="6">[6]BS!#REF!</definedName>
    <definedName name="CombWC_LineItem" localSheetId="3">[6]BS!#REF!</definedName>
    <definedName name="CombWC_LineItem" localSheetId="1">[6]BS!#REF!</definedName>
    <definedName name="CombWC_LineItem">[6]BS!#REF!</definedName>
    <definedName name="COMMON_ADMIN_ALLOCATED" localSheetId="16">#REF!</definedName>
    <definedName name="COMMON_ADMIN_ALLOCATED" localSheetId="15">#REF!</definedName>
    <definedName name="COMMON_ADMIN_ALLOCATED" localSheetId="14">#REF!</definedName>
    <definedName name="COMMON_ADMIN_ALLOCATED" localSheetId="13">#REF!</definedName>
    <definedName name="COMMON_ADMIN_ALLOCATED" localSheetId="12">#REF!</definedName>
    <definedName name="COMMON_ADMIN_ALLOCATED" localSheetId="11">#REF!</definedName>
    <definedName name="COMMON_ADMIN_ALLOCATED" localSheetId="10">#REF!</definedName>
    <definedName name="COMMON_ADMIN_ALLOCATED" localSheetId="9">#REF!</definedName>
    <definedName name="COMMON_ADMIN_ALLOCATED" localSheetId="8">#REF!</definedName>
    <definedName name="COMMON_ADMIN_ALLOCATED" localSheetId="7">#REF!</definedName>
    <definedName name="COMMON_ADMIN_ALLOCATED" localSheetId="6">#REF!</definedName>
    <definedName name="COMMON_ADMIN_ALLOCATED" localSheetId="3">#REF!</definedName>
    <definedName name="COMMON_ADMIN_ALLOCATED" localSheetId="1">#REF!</definedName>
    <definedName name="COMMON_ADMIN_ALLOCATED">#REF!</definedName>
    <definedName name="COMPINSR" localSheetId="16">#REF!</definedName>
    <definedName name="COMPINSR" localSheetId="15">#REF!</definedName>
    <definedName name="COMPINSR" localSheetId="14">#REF!</definedName>
    <definedName name="COMPINSR" localSheetId="13">#REF!</definedName>
    <definedName name="COMPINSR" localSheetId="12">#REF!</definedName>
    <definedName name="COMPINSR" localSheetId="11">#REF!</definedName>
    <definedName name="COMPINSR" localSheetId="10">#REF!</definedName>
    <definedName name="COMPINSR" localSheetId="9">#REF!</definedName>
    <definedName name="COMPINSR" localSheetId="8">#REF!</definedName>
    <definedName name="COMPINSR" localSheetId="7">#REF!</definedName>
    <definedName name="COMPINSR" localSheetId="6">#REF!</definedName>
    <definedName name="COMPINSR" localSheetId="3">#REF!</definedName>
    <definedName name="COMPINSR" localSheetId="1">#REF!</definedName>
    <definedName name="COMPINSR">#REF!</definedName>
    <definedName name="CONSERV" localSheetId="16">#REF!</definedName>
    <definedName name="CONSERV" localSheetId="15">#REF!</definedName>
    <definedName name="CONSERV" localSheetId="14">#REF!</definedName>
    <definedName name="CONSERV" localSheetId="13">#REF!</definedName>
    <definedName name="CONSERV" localSheetId="12">#REF!</definedName>
    <definedName name="CONSERV" localSheetId="11">#REF!</definedName>
    <definedName name="CONSERV" localSheetId="10">#REF!</definedName>
    <definedName name="CONSERV" localSheetId="9">#REF!</definedName>
    <definedName name="CONSERV" localSheetId="8">#REF!</definedName>
    <definedName name="CONSERV" localSheetId="7">#REF!</definedName>
    <definedName name="CONSERV" localSheetId="6">#REF!</definedName>
    <definedName name="CONSERV" localSheetId="3">#REF!</definedName>
    <definedName name="CONSERV" localSheetId="1">#REF!</definedName>
    <definedName name="CONSERV">#REF!</definedName>
    <definedName name="Consv_Rdr_Rt" localSheetId="16">[12]Sch_120!#REF!</definedName>
    <definedName name="Consv_Rdr_Rt" localSheetId="15">[12]Sch_120!#REF!</definedName>
    <definedName name="Consv_Rdr_Rt" localSheetId="14">[12]Sch_120!#REF!</definedName>
    <definedName name="Consv_Rdr_Rt" localSheetId="13">[12]Sch_120!#REF!</definedName>
    <definedName name="Consv_Rdr_Rt" localSheetId="12">[12]Sch_120!#REF!</definedName>
    <definedName name="Consv_Rdr_Rt" localSheetId="11">[12]Sch_120!#REF!</definedName>
    <definedName name="Consv_Rdr_Rt" localSheetId="10">[12]Sch_120!#REF!</definedName>
    <definedName name="Consv_Rdr_Rt" localSheetId="9">[12]Sch_120!#REF!</definedName>
    <definedName name="Consv_Rdr_Rt" localSheetId="8">[12]Sch_120!#REF!</definedName>
    <definedName name="Consv_Rdr_Rt" localSheetId="7">[12]Sch_120!#REF!</definedName>
    <definedName name="Consv_Rdr_Rt" localSheetId="6">[12]Sch_120!#REF!</definedName>
    <definedName name="Consv_Rdr_Rt" localSheetId="3">[12]Sch_120!#REF!</definedName>
    <definedName name="Consv_Rdr_Rt" localSheetId="1">[12]Sch_120!#REF!</definedName>
    <definedName name="Consv_Rdr_Rt">[12]Sch_120!#REF!</definedName>
    <definedName name="ContractDate" localSheetId="16">'[13]Dispatch Cases'!#REF!</definedName>
    <definedName name="ContractDate" localSheetId="15">'[13]Dispatch Cases'!#REF!</definedName>
    <definedName name="ContractDate" localSheetId="14">'[13]Dispatch Cases'!#REF!</definedName>
    <definedName name="ContractDate" localSheetId="13">'[13]Dispatch Cases'!#REF!</definedName>
    <definedName name="ContractDate" localSheetId="12">'[13]Dispatch Cases'!#REF!</definedName>
    <definedName name="ContractDate" localSheetId="11">'[13]Dispatch Cases'!#REF!</definedName>
    <definedName name="ContractDate" localSheetId="10">'[13]Dispatch Cases'!#REF!</definedName>
    <definedName name="ContractDate" localSheetId="9">'[13]Dispatch Cases'!#REF!</definedName>
    <definedName name="ContractDate" localSheetId="8">'[13]Dispatch Cases'!#REF!</definedName>
    <definedName name="ContractDate" localSheetId="7">'[13]Dispatch Cases'!#REF!</definedName>
    <definedName name="ContractDate" localSheetId="6">'[13]Dispatch Cases'!#REF!</definedName>
    <definedName name="ContractDate" localSheetId="3">'[13]Dispatch Cases'!#REF!</definedName>
    <definedName name="ContractDate" localSheetId="1">'[13]Dispatch Cases'!#REF!</definedName>
    <definedName name="ContractDate">'[13]Dispatch Cases'!#REF!</definedName>
    <definedName name="Conv_Factor" localSheetId="16">[12]Sch_120!#REF!</definedName>
    <definedName name="Conv_Factor" localSheetId="15">[12]Sch_120!#REF!</definedName>
    <definedName name="Conv_Factor" localSheetId="14">[12]Sch_120!#REF!</definedName>
    <definedName name="Conv_Factor" localSheetId="13">[12]Sch_120!#REF!</definedName>
    <definedName name="Conv_Factor" localSheetId="12">[12]Sch_120!#REF!</definedName>
    <definedName name="Conv_Factor" localSheetId="11">[12]Sch_120!#REF!</definedName>
    <definedName name="Conv_Factor" localSheetId="10">[12]Sch_120!#REF!</definedName>
    <definedName name="Conv_Factor" localSheetId="9">[12]Sch_120!#REF!</definedName>
    <definedName name="Conv_Factor" localSheetId="8">[12]Sch_120!#REF!</definedName>
    <definedName name="Conv_Factor" localSheetId="7">[12]Sch_120!#REF!</definedName>
    <definedName name="Conv_Factor" localSheetId="6">[12]Sch_120!#REF!</definedName>
    <definedName name="Conv_Factor" localSheetId="3">[12]Sch_120!#REF!</definedName>
    <definedName name="Conv_Factor" localSheetId="1">[12]Sch_120!#REF!</definedName>
    <definedName name="Conv_Factor">[12]Sch_120!#REF!</definedName>
    <definedName name="ConversionFactor">[8]Assumptions!$I$65</definedName>
    <definedName name="CONVFACT" localSheetId="16">#REF!</definedName>
    <definedName name="CONVFACT" localSheetId="15">#REF!</definedName>
    <definedName name="CONVFACT" localSheetId="14">#REF!</definedName>
    <definedName name="CONVFACT" localSheetId="13">#REF!</definedName>
    <definedName name="CONVFACT" localSheetId="12">#REF!</definedName>
    <definedName name="CONVFACT" localSheetId="11">#REF!</definedName>
    <definedName name="CONVFACT" localSheetId="10">#REF!</definedName>
    <definedName name="CONVFACT" localSheetId="9">#REF!</definedName>
    <definedName name="CONVFACT" localSheetId="8">#REF!</definedName>
    <definedName name="CONVFACT" localSheetId="7">#REF!</definedName>
    <definedName name="CONVFACT" localSheetId="6">#REF!</definedName>
    <definedName name="CONVFACT" localSheetId="3">#REF!</definedName>
    <definedName name="CONVFACT" localSheetId="1">#REF!</definedName>
    <definedName name="CONVFACT">#REF!</definedName>
    <definedName name="CurrQtr">'[14]Inc Stmt'!$AJ$222</definedName>
    <definedName name="cust" localSheetId="16">#REF!</definedName>
    <definedName name="cust" localSheetId="15">#REF!</definedName>
    <definedName name="cust" localSheetId="14">#REF!</definedName>
    <definedName name="cust" localSheetId="13">#REF!</definedName>
    <definedName name="cust" localSheetId="12">#REF!</definedName>
    <definedName name="cust" localSheetId="11">#REF!</definedName>
    <definedName name="cust" localSheetId="10">#REF!</definedName>
    <definedName name="cust" localSheetId="9">#REF!</definedName>
    <definedName name="cust" localSheetId="8">#REF!</definedName>
    <definedName name="cust" localSheetId="7">#REF!</definedName>
    <definedName name="cust" localSheetId="6">#REF!</definedName>
    <definedName name="cust" localSheetId="3">#REF!</definedName>
    <definedName name="cust" localSheetId="1">#REF!</definedName>
    <definedName name="cust">#REF!</definedName>
    <definedName name="CUSTDEP" localSheetId="16">#REF!</definedName>
    <definedName name="CUSTDEP" localSheetId="15">#REF!</definedName>
    <definedName name="CUSTDEP" localSheetId="14">#REF!</definedName>
    <definedName name="CUSTDEP" localSheetId="13">#REF!</definedName>
    <definedName name="CUSTDEP" localSheetId="12">#REF!</definedName>
    <definedName name="CUSTDEP" localSheetId="11">#REF!</definedName>
    <definedName name="CUSTDEP" localSheetId="10">#REF!</definedName>
    <definedName name="CUSTDEP" localSheetId="9">#REF!</definedName>
    <definedName name="CUSTDEP" localSheetId="8">#REF!</definedName>
    <definedName name="CUSTDEP" localSheetId="7">#REF!</definedName>
    <definedName name="CUSTDEP" localSheetId="6">#REF!</definedName>
    <definedName name="CUSTDEP" localSheetId="3">#REF!</definedName>
    <definedName name="CUSTDEP" localSheetId="1">#REF!</definedName>
    <definedName name="CUSTDEP">#REF!</definedName>
    <definedName name="Data" localSheetId="16">#REF!</definedName>
    <definedName name="Data" localSheetId="15">#REF!</definedName>
    <definedName name="Data" localSheetId="14">#REF!</definedName>
    <definedName name="Data" localSheetId="13">#REF!</definedName>
    <definedName name="Data" localSheetId="12">#REF!</definedName>
    <definedName name="Data" localSheetId="11">#REF!</definedName>
    <definedName name="Data" localSheetId="10">#REF!</definedName>
    <definedName name="Data" localSheetId="9">#REF!</definedName>
    <definedName name="Data" localSheetId="8">#REF!</definedName>
    <definedName name="Data" localSheetId="7">#REF!</definedName>
    <definedName name="Data" localSheetId="6">#REF!</definedName>
    <definedName name="Data" localSheetId="3">#REF!</definedName>
    <definedName name="Data" localSheetId="1">#REF!</definedName>
    <definedName name="Data">#REF!</definedName>
    <definedName name="Data.Avg">'[14]Avg Amts'!$A$5:$BP$34</definedName>
    <definedName name="Data.Qtrs.Avg">'[14]Avg Amts'!$A$5:$IV$5</definedName>
    <definedName name="DebtPerc">[8]Assumptions!$I$58</definedName>
    <definedName name="Dec02AMA" localSheetId="16">[4]BS!#REF!</definedName>
    <definedName name="Dec02AMA" localSheetId="15">[4]BS!#REF!</definedName>
    <definedName name="Dec02AMA" localSheetId="14">[4]BS!#REF!</definedName>
    <definedName name="Dec02AMA" localSheetId="13">[4]BS!#REF!</definedName>
    <definedName name="Dec02AMA" localSheetId="12">[4]BS!#REF!</definedName>
    <definedName name="Dec02AMA" localSheetId="11">[4]BS!#REF!</definedName>
    <definedName name="Dec02AMA" localSheetId="10">[4]BS!#REF!</definedName>
    <definedName name="Dec02AMA" localSheetId="9">[4]BS!#REF!</definedName>
    <definedName name="Dec02AMA" localSheetId="8">[4]BS!#REF!</definedName>
    <definedName name="Dec02AMA" localSheetId="7">[4]BS!#REF!</definedName>
    <definedName name="Dec02AMA" localSheetId="6">[4]BS!#REF!</definedName>
    <definedName name="Dec02AMA" localSheetId="3">[4]BS!#REF!</definedName>
    <definedName name="Dec02AMA" localSheetId="1">[4]BS!#REF!</definedName>
    <definedName name="Dec02AMA">[4]BS!#REF!</definedName>
    <definedName name="Dec03AMA">[2]BS!$AJ$7:$AJ$3582</definedName>
    <definedName name="Dec04AMA">[3]BS!$AO$7:$AO$3582</definedName>
    <definedName name="Degree_Days" localSheetId="16">#REF!</definedName>
    <definedName name="Degree_Days" localSheetId="15">#REF!</definedName>
    <definedName name="Degree_Days" localSheetId="14">#REF!</definedName>
    <definedName name="Degree_Days" localSheetId="13">#REF!</definedName>
    <definedName name="Degree_Days" localSheetId="12">#REF!</definedName>
    <definedName name="Degree_Days" localSheetId="11">#REF!</definedName>
    <definedName name="Degree_Days" localSheetId="10">#REF!</definedName>
    <definedName name="Degree_Days" localSheetId="9">#REF!</definedName>
    <definedName name="Degree_Days" localSheetId="8">#REF!</definedName>
    <definedName name="Degree_Days" localSheetId="7">#REF!</definedName>
    <definedName name="Degree_Days" localSheetId="6">#REF!</definedName>
    <definedName name="Degree_Days" localSheetId="3">#REF!</definedName>
    <definedName name="Degree_Days" localSheetId="1">#REF!</definedName>
    <definedName name="Degree_Days">#REF!</definedName>
    <definedName name="DELETE01" hidden="1">{#N/A,#N/A,FALSE,"Coversheet";#N/A,#N/A,FALSE,"QA"}</definedName>
    <definedName name="DELETE02" hidden="1">{#N/A,#N/A,FALSE,"Schedule F";#N/A,#N/A,FALSE,"Schedule G"}</definedName>
    <definedName name="Delete06" hidden="1">{#N/A,#N/A,FALSE,"Coversheet";#N/A,#N/A,FALSE,"QA"}</definedName>
    <definedName name="Delete09" hidden="1">{#N/A,#N/A,FALSE,"Coversheet";#N/A,#N/A,FALSE,"QA"}</definedName>
    <definedName name="Delete1" hidden="1">{#N/A,#N/A,FALSE,"Coversheet";#N/A,#N/A,FALSE,"QA"}</definedName>
    <definedName name="Delete10" hidden="1">{#N/A,#N/A,FALSE,"Schedule F";#N/A,#N/A,FALSE,"Schedule G"}</definedName>
    <definedName name="Delete21" hidden="1">{#N/A,#N/A,FALSE,"Coversheet";#N/A,#N/A,FALSE,"QA"}</definedName>
    <definedName name="DEPRECIATION" localSheetId="16">#REF!</definedName>
    <definedName name="DEPRECIATION" localSheetId="15">#REF!</definedName>
    <definedName name="DEPRECIATION" localSheetId="14">#REF!</definedName>
    <definedName name="DEPRECIATION" localSheetId="13">#REF!</definedName>
    <definedName name="DEPRECIATION" localSheetId="12">#REF!</definedName>
    <definedName name="DEPRECIATION" localSheetId="11">#REF!</definedName>
    <definedName name="DEPRECIATION" localSheetId="10">#REF!</definedName>
    <definedName name="DEPRECIATION" localSheetId="9">#REF!</definedName>
    <definedName name="DEPRECIATION" localSheetId="8">#REF!</definedName>
    <definedName name="DEPRECIATION" localSheetId="7">#REF!</definedName>
    <definedName name="DEPRECIATION" localSheetId="6">#REF!</definedName>
    <definedName name="DEPRECIATION" localSheetId="3">#REF!</definedName>
    <definedName name="DEPRECIATION" localSheetId="1">#REF!</definedName>
    <definedName name="DEPRECIATION">#REF!</definedName>
    <definedName name="DF_HeatRate">[8]Assumptions!$L$23</definedName>
    <definedName name="DFIT" hidden="1">{#N/A,#N/A,FALSE,"Coversheet";#N/A,#N/A,FALSE,"QA"}</definedName>
    <definedName name="Disc" localSheetId="16">'[13]Debt Amortization'!#REF!</definedName>
    <definedName name="Disc" localSheetId="15">'[13]Debt Amortization'!#REF!</definedName>
    <definedName name="Disc" localSheetId="14">'[13]Debt Amortization'!#REF!</definedName>
    <definedName name="Disc" localSheetId="13">'[13]Debt Amortization'!#REF!</definedName>
    <definedName name="Disc" localSheetId="12">'[13]Debt Amortization'!#REF!</definedName>
    <definedName name="Disc" localSheetId="11">'[13]Debt Amortization'!#REF!</definedName>
    <definedName name="Disc" localSheetId="10">'[13]Debt Amortization'!#REF!</definedName>
    <definedName name="Disc" localSheetId="9">'[13]Debt Amortization'!#REF!</definedName>
    <definedName name="Disc" localSheetId="8">'[13]Debt Amortization'!#REF!</definedName>
    <definedName name="Disc" localSheetId="7">'[13]Debt Amortization'!#REF!</definedName>
    <definedName name="Disc" localSheetId="6">'[13]Debt Amortization'!#REF!</definedName>
    <definedName name="Disc" localSheetId="3">'[13]Debt Amortization'!#REF!</definedName>
    <definedName name="Disc" localSheetId="1">'[13]Debt Amortization'!#REF!</definedName>
    <definedName name="Disc">'[13]Debt Amortization'!#REF!</definedName>
    <definedName name="DOCKET" localSheetId="16">#REF!</definedName>
    <definedName name="DOCKET" localSheetId="15">#REF!</definedName>
    <definedName name="DOCKET" localSheetId="14">#REF!</definedName>
    <definedName name="DOCKET" localSheetId="13">#REF!</definedName>
    <definedName name="DOCKET" localSheetId="12">#REF!</definedName>
    <definedName name="DOCKET" localSheetId="11">#REF!</definedName>
    <definedName name="DOCKET" localSheetId="10">#REF!</definedName>
    <definedName name="DOCKET" localSheetId="9">#REF!</definedName>
    <definedName name="DOCKET" localSheetId="8">#REF!</definedName>
    <definedName name="DOCKET" localSheetId="7">#REF!</definedName>
    <definedName name="DOCKET" localSheetId="6">#REF!</definedName>
    <definedName name="DOCKET" localSheetId="3">#REF!</definedName>
    <definedName name="DOCKET" localSheetId="1">#REF!</definedName>
    <definedName name="DOCKET">#REF!</definedName>
    <definedName name="ee" hidden="1">{#N/A,#N/A,FALSE,"Month ";#N/A,#N/A,FALSE,"YTD";#N/A,#N/A,FALSE,"12 mo ended"}</definedName>
    <definedName name="Electp1" localSheetId="16">#REF!</definedName>
    <definedName name="Electp1" localSheetId="15">#REF!</definedName>
    <definedName name="Electp1" localSheetId="14">#REF!</definedName>
    <definedName name="Electp1" localSheetId="13">#REF!</definedName>
    <definedName name="Electp1" localSheetId="12">#REF!</definedName>
    <definedName name="Electp1" localSheetId="11">#REF!</definedName>
    <definedName name="Electp1" localSheetId="10">#REF!</definedName>
    <definedName name="Electp1" localSheetId="9">#REF!</definedName>
    <definedName name="Electp1" localSheetId="8">#REF!</definedName>
    <definedName name="Electp1" localSheetId="7">#REF!</definedName>
    <definedName name="Electp1" localSheetId="6">#REF!</definedName>
    <definedName name="Electp1" localSheetId="3">#REF!</definedName>
    <definedName name="Electp1" localSheetId="1">#REF!</definedName>
    <definedName name="Electp1">#REF!</definedName>
    <definedName name="Electp2" localSheetId="16">#REF!</definedName>
    <definedName name="Electp2" localSheetId="15">#REF!</definedName>
    <definedName name="Electp2" localSheetId="14">#REF!</definedName>
    <definedName name="Electp2" localSheetId="13">#REF!</definedName>
    <definedName name="Electp2" localSheetId="12">#REF!</definedName>
    <definedName name="Electp2" localSheetId="11">#REF!</definedName>
    <definedName name="Electp2" localSheetId="10">#REF!</definedName>
    <definedName name="Electp2" localSheetId="9">#REF!</definedName>
    <definedName name="Electp2" localSheetId="8">#REF!</definedName>
    <definedName name="Electp2" localSheetId="7">#REF!</definedName>
    <definedName name="Electp2" localSheetId="6">#REF!</definedName>
    <definedName name="Electp2" localSheetId="3">#REF!</definedName>
    <definedName name="Electp2" localSheetId="1">#REF!</definedName>
    <definedName name="Electp2">#REF!</definedName>
    <definedName name="Electric_Prices">'[15]Monthly Price Summary'!$B$4:$E$27</definedName>
    <definedName name="ElecWC_LineItems" localSheetId="16">[6]BS!#REF!</definedName>
    <definedName name="ElecWC_LineItems" localSheetId="15">[6]BS!#REF!</definedName>
    <definedName name="ElecWC_LineItems" localSheetId="14">[6]BS!#REF!</definedName>
    <definedName name="ElecWC_LineItems" localSheetId="13">[6]BS!#REF!</definedName>
    <definedName name="ElecWC_LineItems" localSheetId="12">[6]BS!#REF!</definedName>
    <definedName name="ElecWC_LineItems" localSheetId="11">[6]BS!#REF!</definedName>
    <definedName name="ElecWC_LineItems" localSheetId="10">[6]BS!#REF!</definedName>
    <definedName name="ElecWC_LineItems" localSheetId="9">[6]BS!#REF!</definedName>
    <definedName name="ElecWC_LineItems" localSheetId="8">[6]BS!#REF!</definedName>
    <definedName name="ElecWC_LineItems" localSheetId="7">[6]BS!#REF!</definedName>
    <definedName name="ElecWC_LineItems" localSheetId="6">[6]BS!#REF!</definedName>
    <definedName name="ElecWC_LineItems" localSheetId="3">[6]BS!#REF!</definedName>
    <definedName name="ElecWC_LineItems" localSheetId="1">[6]BS!#REF!</definedName>
    <definedName name="ElecWC_LineItems">[6]BS!#REF!</definedName>
    <definedName name="ElRBLine">[3]BS!$AQ$7:$AQ$3303</definedName>
    <definedName name="EMPLBENE" localSheetId="16">#REF!</definedName>
    <definedName name="EMPLBENE" localSheetId="15">#REF!</definedName>
    <definedName name="EMPLBENE" localSheetId="14">#REF!</definedName>
    <definedName name="EMPLBENE" localSheetId="13">#REF!</definedName>
    <definedName name="EMPLBENE" localSheetId="12">#REF!</definedName>
    <definedName name="EMPLBENE" localSheetId="11">#REF!</definedName>
    <definedName name="EMPLBENE" localSheetId="10">#REF!</definedName>
    <definedName name="EMPLBENE" localSheetId="9">#REF!</definedName>
    <definedName name="EMPLBENE" localSheetId="8">#REF!</definedName>
    <definedName name="EMPLBENE" localSheetId="7">#REF!</definedName>
    <definedName name="EMPLBENE" localSheetId="6">#REF!</definedName>
    <definedName name="EMPLBENE" localSheetId="3">#REF!</definedName>
    <definedName name="EMPLBENE" localSheetId="1">#REF!</definedName>
    <definedName name="EMPLBENE">#REF!</definedName>
    <definedName name="EndDate">[8]Assumptions!$C$11</definedName>
    <definedName name="error" hidden="1">{#N/A,#N/A,FALSE,"Coversheet";#N/A,#N/A,FALSE,"QA"}</definedName>
    <definedName name="Estimate" hidden="1">{#N/A,#N/A,FALSE,"Summ";#N/A,#N/A,FALSE,"General"}</definedName>
    <definedName name="ex" hidden="1">{#N/A,#N/A,FALSE,"Summ";#N/A,#N/A,FALSE,"General"}</definedName>
    <definedName name="FACTORS" localSheetId="16">#REF!</definedName>
    <definedName name="FACTORS" localSheetId="15">#REF!</definedName>
    <definedName name="FACTORS" localSheetId="14">#REF!</definedName>
    <definedName name="FACTORS" localSheetId="13">#REF!</definedName>
    <definedName name="FACTORS" localSheetId="12">#REF!</definedName>
    <definedName name="FACTORS" localSheetId="11">#REF!</definedName>
    <definedName name="FACTORS" localSheetId="10">#REF!</definedName>
    <definedName name="FACTORS" localSheetId="9">#REF!</definedName>
    <definedName name="FACTORS" localSheetId="8">#REF!</definedName>
    <definedName name="FACTORS" localSheetId="7">#REF!</definedName>
    <definedName name="FACTORS" localSheetId="6">#REF!</definedName>
    <definedName name="FACTORS" localSheetId="3">#REF!</definedName>
    <definedName name="FACTORS" localSheetId="1">#REF!</definedName>
    <definedName name="FACTORS">#REF!</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hidden="1">{#N/A,#N/A,FALSE,"Month ";#N/A,#N/A,FALSE,"YTD";#N/A,#N/A,FALSE,"12 mo ended"}</definedName>
    <definedName name="Feb03AMA" localSheetId="16">[4]BS!#REF!</definedName>
    <definedName name="Feb03AMA" localSheetId="15">[4]BS!#REF!</definedName>
    <definedName name="Feb03AMA" localSheetId="14">[4]BS!#REF!</definedName>
    <definedName name="Feb03AMA" localSheetId="13">[4]BS!#REF!</definedName>
    <definedName name="Feb03AMA" localSheetId="12">[4]BS!#REF!</definedName>
    <definedName name="Feb03AMA" localSheetId="11">[4]BS!#REF!</definedName>
    <definedName name="Feb03AMA" localSheetId="10">[4]BS!#REF!</definedName>
    <definedName name="Feb03AMA" localSheetId="9">[4]BS!#REF!</definedName>
    <definedName name="Feb03AMA" localSheetId="8">[4]BS!#REF!</definedName>
    <definedName name="Feb03AMA" localSheetId="7">[4]BS!#REF!</definedName>
    <definedName name="Feb03AMA" localSheetId="6">[4]BS!#REF!</definedName>
    <definedName name="Feb03AMA" localSheetId="3">[4]BS!#REF!</definedName>
    <definedName name="Feb03AMA" localSheetId="1">[4]BS!#REF!</definedName>
    <definedName name="Feb03AMA">[4]BS!#REF!</definedName>
    <definedName name="Feb04AMA">[3]BS!$AE$7:$AE$3582</definedName>
    <definedName name="Feb05AMA" localSheetId="16">[6]BS!#REF!</definedName>
    <definedName name="Feb05AMA" localSheetId="15">[6]BS!#REF!</definedName>
    <definedName name="Feb05AMA" localSheetId="14">[6]BS!#REF!</definedName>
    <definedName name="Feb05AMA" localSheetId="13">[6]BS!#REF!</definedName>
    <definedName name="Feb05AMA" localSheetId="12">[6]BS!#REF!</definedName>
    <definedName name="Feb05AMA" localSheetId="11">[6]BS!#REF!</definedName>
    <definedName name="Feb05AMA" localSheetId="10">[6]BS!#REF!</definedName>
    <definedName name="Feb05AMA" localSheetId="9">[6]BS!#REF!</definedName>
    <definedName name="Feb05AMA" localSheetId="8">[6]BS!#REF!</definedName>
    <definedName name="Feb05AMA" localSheetId="7">[6]BS!#REF!</definedName>
    <definedName name="Feb05AMA" localSheetId="6">[6]BS!#REF!</definedName>
    <definedName name="Feb05AMA" localSheetId="3">[6]BS!#REF!</definedName>
    <definedName name="Feb05AMA" localSheetId="1">[6]BS!#REF!</definedName>
    <definedName name="Feb05AMA">[6]BS!#REF!</definedName>
    <definedName name="Fed_Cap_Tax">[16]Inputs!$E$112</definedName>
    <definedName name="FEDERAL_INCOME_TAX" localSheetId="16">#REF!</definedName>
    <definedName name="FEDERAL_INCOME_TAX" localSheetId="15">#REF!</definedName>
    <definedName name="FEDERAL_INCOME_TAX" localSheetId="14">#REF!</definedName>
    <definedName name="FEDERAL_INCOME_TAX" localSheetId="13">#REF!</definedName>
    <definedName name="FEDERAL_INCOME_TAX" localSheetId="12">#REF!</definedName>
    <definedName name="FEDERAL_INCOME_TAX" localSheetId="11">#REF!</definedName>
    <definedName name="FEDERAL_INCOME_TAX" localSheetId="10">#REF!</definedName>
    <definedName name="FEDERAL_INCOME_TAX" localSheetId="9">#REF!</definedName>
    <definedName name="FEDERAL_INCOME_TAX" localSheetId="8">#REF!</definedName>
    <definedName name="FEDERAL_INCOME_TAX" localSheetId="7">#REF!</definedName>
    <definedName name="FEDERAL_INCOME_TAX" localSheetId="6">#REF!</definedName>
    <definedName name="FEDERAL_INCOME_TAX" localSheetId="3">#REF!</definedName>
    <definedName name="FEDERAL_INCOME_TAX" localSheetId="1">#REF!</definedName>
    <definedName name="FEDERAL_INCOME_TAX">#REF!</definedName>
    <definedName name="FedTaxRate">[8]Assumptions!$C$33</definedName>
    <definedName name="FF" localSheetId="16">#REF!</definedName>
    <definedName name="FF" localSheetId="15">#REF!</definedName>
    <definedName name="FF" localSheetId="14">#REF!</definedName>
    <definedName name="FF" localSheetId="13">#REF!</definedName>
    <definedName name="FF" localSheetId="12">#REF!</definedName>
    <definedName name="FF" localSheetId="11">#REF!</definedName>
    <definedName name="FF" localSheetId="10">#REF!</definedName>
    <definedName name="FF" localSheetId="9">#REF!</definedName>
    <definedName name="FF" localSheetId="8">#REF!</definedName>
    <definedName name="FF" localSheetId="7">#REF!</definedName>
    <definedName name="FF" localSheetId="6">#REF!</definedName>
    <definedName name="FF" localSheetId="3">#REF!</definedName>
    <definedName name="FF" localSheetId="1">#REF!</definedName>
    <definedName name="FF">#REF!</definedName>
    <definedName name="ffff" hidden="1">{#N/A,#N/A,FALSE,"Coversheet";#N/A,#N/A,FALSE,"QA"}</definedName>
    <definedName name="fffgf" hidden="1">{#N/A,#N/A,FALSE,"Coversheet";#N/A,#N/A,FALSE,"QA"}</definedName>
    <definedName name="FIELDCHRG" localSheetId="16">#REF!</definedName>
    <definedName name="FIELDCHRG" localSheetId="15">#REF!</definedName>
    <definedName name="FIELDCHRG" localSheetId="14">#REF!</definedName>
    <definedName name="FIELDCHRG" localSheetId="13">#REF!</definedName>
    <definedName name="FIELDCHRG" localSheetId="12">#REF!</definedName>
    <definedName name="FIELDCHRG" localSheetId="11">#REF!</definedName>
    <definedName name="FIELDCHRG" localSheetId="10">#REF!</definedName>
    <definedName name="FIELDCHRG" localSheetId="9">#REF!</definedName>
    <definedName name="FIELDCHRG" localSheetId="8">#REF!</definedName>
    <definedName name="FIELDCHRG" localSheetId="7">#REF!</definedName>
    <definedName name="FIELDCHRG" localSheetId="6">#REF!</definedName>
    <definedName name="FIELDCHRG" localSheetId="3">#REF!</definedName>
    <definedName name="FIELDCHRG" localSheetId="1">#REF!</definedName>
    <definedName name="FIELDCHRG">#REF!</definedName>
    <definedName name="Final" localSheetId="16">#REF!</definedName>
    <definedName name="Final" localSheetId="15">#REF!</definedName>
    <definedName name="Final" localSheetId="14">#REF!</definedName>
    <definedName name="Final" localSheetId="13">#REF!</definedName>
    <definedName name="Final" localSheetId="12">#REF!</definedName>
    <definedName name="Final" localSheetId="11">#REF!</definedName>
    <definedName name="Final" localSheetId="10">#REF!</definedName>
    <definedName name="Final" localSheetId="9">#REF!</definedName>
    <definedName name="Final" localSheetId="8">#REF!</definedName>
    <definedName name="Final" localSheetId="7">#REF!</definedName>
    <definedName name="Final" localSheetId="6">#REF!</definedName>
    <definedName name="Final" localSheetId="3">#REF!</definedName>
    <definedName name="Final" localSheetId="1">#REF!</definedName>
    <definedName name="Final">#REF!</definedName>
    <definedName name="FIT" localSheetId="16">'[17]2.29'!#REF!</definedName>
    <definedName name="FIT" localSheetId="15">'[17]2.29'!#REF!</definedName>
    <definedName name="FIT" localSheetId="14">'[17]2.29'!#REF!</definedName>
    <definedName name="FIT" localSheetId="13">'[17]2.29'!#REF!</definedName>
    <definedName name="FIT" localSheetId="12">'[17]2.29'!#REF!</definedName>
    <definedName name="FIT" localSheetId="11">'[17]2.29'!#REF!</definedName>
    <definedName name="FIT" localSheetId="10">'[17]2.29'!#REF!</definedName>
    <definedName name="FIT" localSheetId="9">'[17]2.29'!#REF!</definedName>
    <definedName name="FIT" localSheetId="8">'[17]2.29'!#REF!</definedName>
    <definedName name="FIT" localSheetId="7">'[17]2.29'!#REF!</definedName>
    <definedName name="FIT" localSheetId="6">'[17]2.29'!#REF!</definedName>
    <definedName name="FIT" localSheetId="3">'[17]2.29'!#REF!</definedName>
    <definedName name="FIT" localSheetId="1">'[17]2.29'!#REF!</definedName>
    <definedName name="FIT">'[17]2.29'!#REF!</definedName>
    <definedName name="Fuel" localSheetId="16">#REF!</definedName>
    <definedName name="Fuel" localSheetId="15">#REF!</definedName>
    <definedName name="Fuel" localSheetId="14">#REF!</definedName>
    <definedName name="Fuel" localSheetId="13">#REF!</definedName>
    <definedName name="Fuel" localSheetId="12">#REF!</definedName>
    <definedName name="Fuel" localSheetId="11">#REF!</definedName>
    <definedName name="Fuel" localSheetId="10">#REF!</definedName>
    <definedName name="Fuel" localSheetId="9">#REF!</definedName>
    <definedName name="Fuel" localSheetId="8">#REF!</definedName>
    <definedName name="Fuel" localSheetId="7">#REF!</definedName>
    <definedName name="Fuel" localSheetId="6">#REF!</definedName>
    <definedName name="Fuel" localSheetId="3">#REF!</definedName>
    <definedName name="Fuel" localSheetId="1">#REF!</definedName>
    <definedName name="Fuel">#REF!</definedName>
    <definedName name="GasRBLine">[3]BS!$AS$7:$AS$3631</definedName>
    <definedName name="GasWC_LineItem">[3]BS!$AR$7:$AR$3631</definedName>
    <definedName name="GeoDate" localSheetId="16">'[13]Dispatch Cases'!#REF!</definedName>
    <definedName name="GeoDate" localSheetId="15">'[13]Dispatch Cases'!#REF!</definedName>
    <definedName name="GeoDate" localSheetId="14">'[13]Dispatch Cases'!#REF!</definedName>
    <definedName name="GeoDate" localSheetId="13">'[13]Dispatch Cases'!#REF!</definedName>
    <definedName name="GeoDate" localSheetId="12">'[13]Dispatch Cases'!#REF!</definedName>
    <definedName name="GeoDate" localSheetId="11">'[13]Dispatch Cases'!#REF!</definedName>
    <definedName name="GeoDate" localSheetId="10">'[13]Dispatch Cases'!#REF!</definedName>
    <definedName name="GeoDate" localSheetId="9">'[13]Dispatch Cases'!#REF!</definedName>
    <definedName name="GeoDate" localSheetId="8">'[13]Dispatch Cases'!#REF!</definedName>
    <definedName name="GeoDate" localSheetId="7">'[13]Dispatch Cases'!#REF!</definedName>
    <definedName name="GeoDate" localSheetId="6">'[13]Dispatch Cases'!#REF!</definedName>
    <definedName name="GeoDate" localSheetId="3">'[13]Dispatch Cases'!#REF!</definedName>
    <definedName name="GeoDate" localSheetId="1">'[13]Dispatch Cases'!#REF!</definedName>
    <definedName name="GeoDate">'[13]Dispatch Cases'!#REF!</definedName>
    <definedName name="graph" localSheetId="16">#REF!</definedName>
    <definedName name="graph" localSheetId="15">#REF!</definedName>
    <definedName name="graph" localSheetId="14">#REF!</definedName>
    <definedName name="graph" localSheetId="13">#REF!</definedName>
    <definedName name="graph" localSheetId="12">#REF!</definedName>
    <definedName name="graph" localSheetId="11">#REF!</definedName>
    <definedName name="graph" localSheetId="10">#REF!</definedName>
    <definedName name="graph" localSheetId="9">#REF!</definedName>
    <definedName name="graph" localSheetId="8">#REF!</definedName>
    <definedName name="graph" localSheetId="7">#REF!</definedName>
    <definedName name="graph" localSheetId="6">#REF!</definedName>
    <definedName name="graph" localSheetId="3">#REF!</definedName>
    <definedName name="graph" localSheetId="1">#REF!</definedName>
    <definedName name="graph">#REF!</definedName>
    <definedName name="helllo" hidden="1">{#N/A,#N/A,FALSE,"Pg 6b CustCount_Gas";#N/A,#N/A,FALSE,"QA";#N/A,#N/A,FALSE,"Report";#N/A,#N/A,FALSE,"forecast"}</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hidden="1">{#N/A,#N/A,FALSE,"Coversheet";#N/A,#N/A,FALSE,"QA"}</definedName>
    <definedName name="HTML_CodePage" hidden="1">1252</definedName>
    <definedName name="HTML_Control" hidden="1">{"'Sheet1'!$A$1:$J$121"}</definedName>
    <definedName name="HTML_Description" hidden="1">""</definedName>
    <definedName name="HTML_Email" hidden="1">""</definedName>
    <definedName name="HTML_Header" hidden="1">"Sheet1"</definedName>
    <definedName name="HTML_LastUpdate" hidden="1">"10/21/99"</definedName>
    <definedName name="HTML_LineAfter" hidden="1">FALSE</definedName>
    <definedName name="HTML_LineBefore" hidden="1">FALSE</definedName>
    <definedName name="HTML_Name" hidden="1">"Paulette Peoples"</definedName>
    <definedName name="HTML_OBDlg2" hidden="1">TRUE</definedName>
    <definedName name="HTML_OBDlg4" hidden="1">TRUE</definedName>
    <definedName name="HTML_OS" hidden="1">0</definedName>
    <definedName name="HTML_PathFile" hidden="1">"\\Bhincres01\groups\Mkt_Dev\EXECMKTR\RIGS\RigBible\Web NA.htm"</definedName>
    <definedName name="HTML_Title" hidden="1">"Total North America"</definedName>
    <definedName name="HydroCap" localSheetId="16">#REF!</definedName>
    <definedName name="HydroCap" localSheetId="15">#REF!</definedName>
    <definedName name="HydroCap" localSheetId="14">#REF!</definedName>
    <definedName name="HydroCap" localSheetId="13">#REF!</definedName>
    <definedName name="HydroCap" localSheetId="12">#REF!</definedName>
    <definedName name="HydroCap" localSheetId="11">#REF!</definedName>
    <definedName name="HydroCap" localSheetId="10">#REF!</definedName>
    <definedName name="HydroCap" localSheetId="9">#REF!</definedName>
    <definedName name="HydroCap" localSheetId="8">#REF!</definedName>
    <definedName name="HydroCap" localSheetId="7">#REF!</definedName>
    <definedName name="HydroCap" localSheetId="6">#REF!</definedName>
    <definedName name="HydroCap" localSheetId="3">#REF!</definedName>
    <definedName name="HydroCap" localSheetId="1">#REF!</definedName>
    <definedName name="HydroCap">#REF!</definedName>
    <definedName name="HydroGen" localSheetId="16">[13]Dispatch!#REF!</definedName>
    <definedName name="HydroGen" localSheetId="15">[13]Dispatch!#REF!</definedName>
    <definedName name="HydroGen" localSheetId="14">[13]Dispatch!#REF!</definedName>
    <definedName name="HydroGen" localSheetId="13">[13]Dispatch!#REF!</definedName>
    <definedName name="HydroGen" localSheetId="12">[13]Dispatch!#REF!</definedName>
    <definedName name="HydroGen" localSheetId="11">[13]Dispatch!#REF!</definedName>
    <definedName name="HydroGen" localSheetId="10">[13]Dispatch!#REF!</definedName>
    <definedName name="HydroGen" localSheetId="9">[13]Dispatch!#REF!</definedName>
    <definedName name="HydroGen" localSheetId="8">[13]Dispatch!#REF!</definedName>
    <definedName name="HydroGen" localSheetId="7">[13]Dispatch!#REF!</definedName>
    <definedName name="HydroGen" localSheetId="6">[13]Dispatch!#REF!</definedName>
    <definedName name="HydroGen" localSheetId="3">[13]Dispatch!#REF!</definedName>
    <definedName name="HydroGen" localSheetId="1">[13]Dispatch!#REF!</definedName>
    <definedName name="HydroGen">[13]Dispatch!#REF!</definedName>
    <definedName name="inact" localSheetId="16">#REF!</definedName>
    <definedName name="inact" localSheetId="15">#REF!</definedName>
    <definedName name="inact" localSheetId="14">#REF!</definedName>
    <definedName name="inact" localSheetId="13">#REF!</definedName>
    <definedName name="inact" localSheetId="12">#REF!</definedName>
    <definedName name="inact" localSheetId="11">#REF!</definedName>
    <definedName name="inact" localSheetId="10">#REF!</definedName>
    <definedName name="inact" localSheetId="9">#REF!</definedName>
    <definedName name="inact" localSheetId="8">#REF!</definedName>
    <definedName name="inact" localSheetId="7">#REF!</definedName>
    <definedName name="inact" localSheetId="6">#REF!</definedName>
    <definedName name="inact" localSheetId="3">#REF!</definedName>
    <definedName name="inact" localSheetId="1">#REF!</definedName>
    <definedName name="inact">#REF!</definedName>
    <definedName name="income_satement_ytd" hidden="1">{#N/A,#N/A,FALSE,"monthly";#N/A,#N/A,FALSE,"year to date";#N/A,#N/A,FALSE,"12_months_IS";#N/A,#N/A,FALSE,"balance sheet";#N/A,#N/A,FALSE,"op_revenues_12m";#N/A,#N/A,FALSE,"op_revenues_ytd";#N/A,#N/A,FALSE,"op_revenues_cm"}</definedName>
    <definedName name="INCSTMNT" localSheetId="16">#REF!</definedName>
    <definedName name="INCSTMNT" localSheetId="15">#REF!</definedName>
    <definedName name="INCSTMNT" localSheetId="14">#REF!</definedName>
    <definedName name="INCSTMNT" localSheetId="13">#REF!</definedName>
    <definedName name="INCSTMNT" localSheetId="12">#REF!</definedName>
    <definedName name="INCSTMNT" localSheetId="11">#REF!</definedName>
    <definedName name="INCSTMNT" localSheetId="10">#REF!</definedName>
    <definedName name="INCSTMNT" localSheetId="9">#REF!</definedName>
    <definedName name="INCSTMNT" localSheetId="8">#REF!</definedName>
    <definedName name="INCSTMNT" localSheetId="7">#REF!</definedName>
    <definedName name="INCSTMNT" localSheetId="6">#REF!</definedName>
    <definedName name="INCSTMNT" localSheetId="3">#REF!</definedName>
    <definedName name="INCSTMNT" localSheetId="1">#REF!</definedName>
    <definedName name="INCSTMNT">#REF!</definedName>
    <definedName name="INCSTMT" localSheetId="16">#REF!</definedName>
    <definedName name="INCSTMT" localSheetId="15">#REF!</definedName>
    <definedName name="INCSTMT" localSheetId="14">#REF!</definedName>
    <definedName name="INCSTMT" localSheetId="13">#REF!</definedName>
    <definedName name="INCSTMT" localSheetId="12">#REF!</definedName>
    <definedName name="INCSTMT" localSheetId="11">#REF!</definedName>
    <definedName name="INCSTMT" localSheetId="10">#REF!</definedName>
    <definedName name="INCSTMT" localSheetId="9">#REF!</definedName>
    <definedName name="INCSTMT" localSheetId="8">#REF!</definedName>
    <definedName name="INCSTMT" localSheetId="7">#REF!</definedName>
    <definedName name="INCSTMT" localSheetId="6">#REF!</definedName>
    <definedName name="INCSTMT" localSheetId="3">#REF!</definedName>
    <definedName name="INCSTMT" localSheetId="1">#REF!</definedName>
    <definedName name="INCSTMT">#REF!</definedName>
    <definedName name="Inputs" localSheetId="16">'[18]Daily Calc'!#REF!</definedName>
    <definedName name="Inputs" localSheetId="15">'[18]Daily Calc'!#REF!</definedName>
    <definedName name="Inputs" localSheetId="14">'[18]Daily Calc'!#REF!</definedName>
    <definedName name="Inputs" localSheetId="13">'[18]Daily Calc'!#REF!</definedName>
    <definedName name="Inputs" localSheetId="12">'[18]Daily Calc'!#REF!</definedName>
    <definedName name="Inputs" localSheetId="11">'[18]Daily Calc'!#REF!</definedName>
    <definedName name="Inputs" localSheetId="10">'[18]Daily Calc'!#REF!</definedName>
    <definedName name="Inputs" localSheetId="9">'[18]Daily Calc'!#REF!</definedName>
    <definedName name="Inputs" localSheetId="8">'[18]Daily Calc'!#REF!</definedName>
    <definedName name="Inputs" localSheetId="7">'[18]Daily Calc'!#REF!</definedName>
    <definedName name="Inputs" localSheetId="6">'[18]Daily Calc'!#REF!</definedName>
    <definedName name="Inputs" localSheetId="3">'[18]Daily Calc'!#REF!</definedName>
    <definedName name="Inputs" localSheetId="1">'[18]Daily Calc'!#REF!</definedName>
    <definedName name="Inputs">'[18]Daily Calc'!#REF!</definedName>
    <definedName name="INTRESEXCH" localSheetId="16">#REF!</definedName>
    <definedName name="INTRESEXCH" localSheetId="15">#REF!</definedName>
    <definedName name="INTRESEXCH" localSheetId="14">#REF!</definedName>
    <definedName name="INTRESEXCH" localSheetId="13">#REF!</definedName>
    <definedName name="INTRESEXCH" localSheetId="12">#REF!</definedName>
    <definedName name="INTRESEXCH" localSheetId="11">#REF!</definedName>
    <definedName name="INTRESEXCH" localSheetId="10">#REF!</definedName>
    <definedName name="INTRESEXCH" localSheetId="9">#REF!</definedName>
    <definedName name="INTRESEXCH" localSheetId="8">#REF!</definedName>
    <definedName name="INTRESEXCH" localSheetId="7">#REF!</definedName>
    <definedName name="INTRESEXCH" localSheetId="6">#REF!</definedName>
    <definedName name="INTRESEXCH" localSheetId="3">#REF!</definedName>
    <definedName name="INTRESEXCH" localSheetId="1">#REF!</definedName>
    <definedName name="INTRESEXCH">#REF!</definedName>
    <definedName name="INVPLAN" localSheetId="16">#REF!</definedName>
    <definedName name="INVPLAN" localSheetId="15">#REF!</definedName>
    <definedName name="INVPLAN" localSheetId="14">#REF!</definedName>
    <definedName name="INVPLAN" localSheetId="13">#REF!</definedName>
    <definedName name="INVPLAN" localSheetId="12">#REF!</definedName>
    <definedName name="INVPLAN" localSheetId="11">#REF!</definedName>
    <definedName name="INVPLAN" localSheetId="10">#REF!</definedName>
    <definedName name="INVPLAN" localSheetId="9">#REF!</definedName>
    <definedName name="INVPLAN" localSheetId="8">#REF!</definedName>
    <definedName name="INVPLAN" localSheetId="7">#REF!</definedName>
    <definedName name="INVPLAN" localSheetId="6">#REF!</definedName>
    <definedName name="INVPLAN" localSheetId="3">#REF!</definedName>
    <definedName name="INVPLAN" localSheetId="1">#REF!</definedName>
    <definedName name="INVPLAN">#REF!</definedName>
    <definedName name="ISytd" hidden="1">{#N/A,#N/A,FALSE,"monthly";#N/A,#N/A,FALSE,"year to date";#N/A,#N/A,FALSE,"12_months_IS";#N/A,#N/A,FALSE,"balance sheet";#N/A,#N/A,FALSE,"op_revenues_12m";#N/A,#N/A,FALSE,"op_revenues_ytd";#N/A,#N/A,FALSE,"op_revenues_cm"}</definedName>
    <definedName name="Jan03AMA" localSheetId="16">[4]BS!#REF!</definedName>
    <definedName name="Jan03AMA" localSheetId="15">[4]BS!#REF!</definedName>
    <definedName name="Jan03AMA" localSheetId="14">[4]BS!#REF!</definedName>
    <definedName name="Jan03AMA" localSheetId="13">[4]BS!#REF!</definedName>
    <definedName name="Jan03AMA" localSheetId="12">[4]BS!#REF!</definedName>
    <definedName name="Jan03AMA" localSheetId="11">[4]BS!#REF!</definedName>
    <definedName name="Jan03AMA" localSheetId="10">[4]BS!#REF!</definedName>
    <definedName name="Jan03AMA" localSheetId="9">[4]BS!#REF!</definedName>
    <definedName name="Jan03AMA" localSheetId="8">[4]BS!#REF!</definedName>
    <definedName name="Jan03AMA" localSheetId="7">[4]BS!#REF!</definedName>
    <definedName name="Jan03AMA" localSheetId="6">[4]BS!#REF!</definedName>
    <definedName name="Jan03AMA" localSheetId="3">[4]BS!#REF!</definedName>
    <definedName name="Jan03AMA" localSheetId="1">[4]BS!#REF!</definedName>
    <definedName name="Jan03AMA">[4]BS!#REF!</definedName>
    <definedName name="Jan04AMA">[3]BS!$AD$7:$AD$3582</definedName>
    <definedName name="Jan05AMA" localSheetId="16">[6]BS!#REF!</definedName>
    <definedName name="Jan05AMA" localSheetId="15">[6]BS!#REF!</definedName>
    <definedName name="Jan05AMA" localSheetId="14">[6]BS!#REF!</definedName>
    <definedName name="Jan05AMA" localSheetId="13">[6]BS!#REF!</definedName>
    <definedName name="Jan05AMA" localSheetId="12">[6]BS!#REF!</definedName>
    <definedName name="Jan05AMA" localSheetId="11">[6]BS!#REF!</definedName>
    <definedName name="Jan05AMA" localSheetId="10">[6]BS!#REF!</definedName>
    <definedName name="Jan05AMA" localSheetId="9">[6]BS!#REF!</definedName>
    <definedName name="Jan05AMA" localSheetId="8">[6]BS!#REF!</definedName>
    <definedName name="Jan05AMA" localSheetId="7">[6]BS!#REF!</definedName>
    <definedName name="Jan05AMA" localSheetId="6">[6]BS!#REF!</definedName>
    <definedName name="Jan05AMA" localSheetId="3">[6]BS!#REF!</definedName>
    <definedName name="Jan05AMA" localSheetId="1">[6]BS!#REF!</definedName>
    <definedName name="Jan05AMA">[6]BS!#REF!</definedName>
    <definedName name="Jane" hidden="1">{#N/A,#N/A,FALSE,"Expenditures";#N/A,#N/A,FALSE,"Property Placed In-Service";#N/A,#N/A,FALSE,"Removals";#N/A,#N/A,FALSE,"Retirements";#N/A,#N/A,FALSE,"CWIP Balances";#N/A,#N/A,FALSE,"CWIP_Expend_Ratios";#N/A,#N/A,FALSE,"CWIP_Yr_End"}</definedName>
    <definedName name="jfkljsdkljiejgr" hidden="1">{#N/A,#N/A,FALSE,"Summ";#N/A,#N/A,FALSE,"General"}</definedName>
    <definedName name="Jul03AMA" localSheetId="16">[4]BS!#REF!</definedName>
    <definedName name="Jul03AMA" localSheetId="15">[4]BS!#REF!</definedName>
    <definedName name="Jul03AMA" localSheetId="14">[4]BS!#REF!</definedName>
    <definedName name="Jul03AMA" localSheetId="13">[4]BS!#REF!</definedName>
    <definedName name="Jul03AMA" localSheetId="12">[4]BS!#REF!</definedName>
    <definedName name="Jul03AMA" localSheetId="11">[4]BS!#REF!</definedName>
    <definedName name="Jul03AMA" localSheetId="10">[4]BS!#REF!</definedName>
    <definedName name="Jul03AMA" localSheetId="9">[4]BS!#REF!</definedName>
    <definedName name="Jul03AMA" localSheetId="8">[4]BS!#REF!</definedName>
    <definedName name="Jul03AMA" localSheetId="7">[4]BS!#REF!</definedName>
    <definedName name="Jul03AMA" localSheetId="6">[4]BS!#REF!</definedName>
    <definedName name="Jul03AMA" localSheetId="3">[4]BS!#REF!</definedName>
    <definedName name="Jul03AMA" localSheetId="1">[4]BS!#REF!</definedName>
    <definedName name="Jul03AMA">[4]BS!#REF!</definedName>
    <definedName name="Jul04AMA">[3]BS!$AJ$7:$AJ$3582</definedName>
    <definedName name="Jul05AMA" localSheetId="16">[6]BS!#REF!</definedName>
    <definedName name="Jul05AMA" localSheetId="15">[6]BS!#REF!</definedName>
    <definedName name="Jul05AMA" localSheetId="14">[6]BS!#REF!</definedName>
    <definedName name="Jul05AMA" localSheetId="13">[6]BS!#REF!</definedName>
    <definedName name="Jul05AMA" localSheetId="12">[6]BS!#REF!</definedName>
    <definedName name="Jul05AMA" localSheetId="11">[6]BS!#REF!</definedName>
    <definedName name="Jul05AMA" localSheetId="10">[6]BS!#REF!</definedName>
    <definedName name="Jul05AMA" localSheetId="9">[6]BS!#REF!</definedName>
    <definedName name="Jul05AMA" localSheetId="8">[6]BS!#REF!</definedName>
    <definedName name="Jul05AMA" localSheetId="7">[6]BS!#REF!</definedName>
    <definedName name="Jul05AMA" localSheetId="6">[6]BS!#REF!</definedName>
    <definedName name="Jul05AMA" localSheetId="3">[6]BS!#REF!</definedName>
    <definedName name="Jul05AMA" localSheetId="1">[6]BS!#REF!</definedName>
    <definedName name="Jul05AMA">[6]BS!#REF!</definedName>
    <definedName name="Jun03AMA" localSheetId="16">[4]BS!#REF!</definedName>
    <definedName name="Jun03AMA" localSheetId="15">[4]BS!#REF!</definedName>
    <definedName name="Jun03AMA" localSheetId="14">[4]BS!#REF!</definedName>
    <definedName name="Jun03AMA" localSheetId="13">[4]BS!#REF!</definedName>
    <definedName name="Jun03AMA" localSheetId="12">[4]BS!#REF!</definedName>
    <definedName name="Jun03AMA" localSheetId="11">[4]BS!#REF!</definedName>
    <definedName name="Jun03AMA" localSheetId="10">[4]BS!#REF!</definedName>
    <definedName name="Jun03AMA" localSheetId="9">[4]BS!#REF!</definedName>
    <definedName name="Jun03AMA" localSheetId="8">[4]BS!#REF!</definedName>
    <definedName name="Jun03AMA" localSheetId="7">[4]BS!#REF!</definedName>
    <definedName name="Jun03AMA" localSheetId="6">[4]BS!#REF!</definedName>
    <definedName name="Jun03AMA" localSheetId="3">[4]BS!#REF!</definedName>
    <definedName name="Jun03AMA" localSheetId="1">[4]BS!#REF!</definedName>
    <definedName name="Jun03AMA">[4]BS!#REF!</definedName>
    <definedName name="Jun04AMA">[3]BS!$AI$7:$AI$3582</definedName>
    <definedName name="Jun05AMA" localSheetId="16">[6]BS!#REF!</definedName>
    <definedName name="Jun05AMA" localSheetId="15">[6]BS!#REF!</definedName>
    <definedName name="Jun05AMA" localSheetId="14">[6]BS!#REF!</definedName>
    <definedName name="Jun05AMA" localSheetId="13">[6]BS!#REF!</definedName>
    <definedName name="Jun05AMA" localSheetId="12">[6]BS!#REF!</definedName>
    <definedName name="Jun05AMA" localSheetId="11">[6]BS!#REF!</definedName>
    <definedName name="Jun05AMA" localSheetId="10">[6]BS!#REF!</definedName>
    <definedName name="Jun05AMA" localSheetId="9">[6]BS!#REF!</definedName>
    <definedName name="Jun05AMA" localSheetId="8">[6]BS!#REF!</definedName>
    <definedName name="Jun05AMA" localSheetId="7">[6]BS!#REF!</definedName>
    <definedName name="Jun05AMA" localSheetId="6">[6]BS!#REF!</definedName>
    <definedName name="Jun05AMA" localSheetId="3">[6]BS!#REF!</definedName>
    <definedName name="Jun05AMA" localSheetId="1">[6]BS!#REF!</definedName>
    <definedName name="Jun05AMA">[6]BS!#REF!</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TEPAY" localSheetId="16">#REF!</definedName>
    <definedName name="LATEPAY" localSheetId="15">#REF!</definedName>
    <definedName name="LATEPAY" localSheetId="14">#REF!</definedName>
    <definedName name="LATEPAY" localSheetId="13">#REF!</definedName>
    <definedName name="LATEPAY" localSheetId="12">#REF!</definedName>
    <definedName name="LATEPAY" localSheetId="11">#REF!</definedName>
    <definedName name="LATEPAY" localSheetId="10">#REF!</definedName>
    <definedName name="LATEPAY" localSheetId="9">#REF!</definedName>
    <definedName name="LATEPAY" localSheetId="8">#REF!</definedName>
    <definedName name="LATEPAY" localSheetId="7">#REF!</definedName>
    <definedName name="LATEPAY" localSheetId="6">#REF!</definedName>
    <definedName name="LATEPAY" localSheetId="3">#REF!</definedName>
    <definedName name="LATEPAY" localSheetId="1">#REF!</definedName>
    <definedName name="LATEPAY">#REF!</definedName>
    <definedName name="Line_10" localSheetId="16">#REF!</definedName>
    <definedName name="Line_10" localSheetId="15">#REF!</definedName>
    <definedName name="Line_10" localSheetId="14">#REF!</definedName>
    <definedName name="Line_10" localSheetId="13">#REF!</definedName>
    <definedName name="Line_10" localSheetId="12">#REF!</definedName>
    <definedName name="Line_10" localSheetId="11">#REF!</definedName>
    <definedName name="Line_10" localSheetId="10">#REF!</definedName>
    <definedName name="Line_10" localSheetId="9">#REF!</definedName>
    <definedName name="Line_10" localSheetId="8">#REF!</definedName>
    <definedName name="Line_10" localSheetId="7">#REF!</definedName>
    <definedName name="Line_10" localSheetId="6">#REF!</definedName>
    <definedName name="Line_10" localSheetId="3">#REF!</definedName>
    <definedName name="Line_10" localSheetId="1">#REF!</definedName>
    <definedName name="Line_10">#REF!</definedName>
    <definedName name="Line_11" localSheetId="16">#REF!</definedName>
    <definedName name="Line_11" localSheetId="15">#REF!</definedName>
    <definedName name="Line_11" localSheetId="14">#REF!</definedName>
    <definedName name="Line_11" localSheetId="13">#REF!</definedName>
    <definedName name="Line_11" localSheetId="12">#REF!</definedName>
    <definedName name="Line_11" localSheetId="11">#REF!</definedName>
    <definedName name="Line_11" localSheetId="10">#REF!</definedName>
    <definedName name="Line_11" localSheetId="9">#REF!</definedName>
    <definedName name="Line_11" localSheetId="8">#REF!</definedName>
    <definedName name="Line_11" localSheetId="7">#REF!</definedName>
    <definedName name="Line_11" localSheetId="6">#REF!</definedName>
    <definedName name="Line_11" localSheetId="3">#REF!</definedName>
    <definedName name="Line_11" localSheetId="1">#REF!</definedName>
    <definedName name="Line_11">#REF!</definedName>
    <definedName name="Line_12" localSheetId="16">#REF!</definedName>
    <definedName name="Line_12" localSheetId="15">#REF!</definedName>
    <definedName name="Line_12" localSheetId="14">#REF!</definedName>
    <definedName name="Line_12" localSheetId="13">#REF!</definedName>
    <definedName name="Line_12" localSheetId="12">#REF!</definedName>
    <definedName name="Line_12" localSheetId="11">#REF!</definedName>
    <definedName name="Line_12" localSheetId="10">#REF!</definedName>
    <definedName name="Line_12" localSheetId="9">#REF!</definedName>
    <definedName name="Line_12" localSheetId="8">#REF!</definedName>
    <definedName name="Line_12" localSheetId="7">#REF!</definedName>
    <definedName name="Line_12" localSheetId="6">#REF!</definedName>
    <definedName name="Line_12" localSheetId="3">#REF!</definedName>
    <definedName name="Line_12" localSheetId="1">#REF!</definedName>
    <definedName name="Line_12">#REF!</definedName>
    <definedName name="line_14" localSheetId="16">#REF!</definedName>
    <definedName name="line_14" localSheetId="15">#REF!</definedName>
    <definedName name="line_14" localSheetId="14">#REF!</definedName>
    <definedName name="line_14" localSheetId="13">#REF!</definedName>
    <definedName name="line_14" localSheetId="12">#REF!</definedName>
    <definedName name="line_14" localSheetId="11">#REF!</definedName>
    <definedName name="line_14" localSheetId="10">#REF!</definedName>
    <definedName name="line_14" localSheetId="9">#REF!</definedName>
    <definedName name="line_14" localSheetId="8">#REF!</definedName>
    <definedName name="line_14" localSheetId="7">#REF!</definedName>
    <definedName name="line_14" localSheetId="6">#REF!</definedName>
    <definedName name="line_14" localSheetId="3">#REF!</definedName>
    <definedName name="line_14" localSheetId="1">#REF!</definedName>
    <definedName name="line_14">#REF!</definedName>
    <definedName name="Line_15" localSheetId="16">#REF!</definedName>
    <definedName name="Line_15" localSheetId="15">#REF!</definedName>
    <definedName name="Line_15" localSheetId="14">#REF!</definedName>
    <definedName name="Line_15" localSheetId="13">#REF!</definedName>
    <definedName name="Line_15" localSheetId="12">#REF!</definedName>
    <definedName name="Line_15" localSheetId="11">#REF!</definedName>
    <definedName name="Line_15" localSheetId="10">#REF!</definedName>
    <definedName name="Line_15" localSheetId="9">#REF!</definedName>
    <definedName name="Line_15" localSheetId="8">#REF!</definedName>
    <definedName name="Line_15" localSheetId="7">#REF!</definedName>
    <definedName name="Line_15" localSheetId="6">#REF!</definedName>
    <definedName name="Line_15" localSheetId="3">#REF!</definedName>
    <definedName name="Line_15" localSheetId="1">#REF!</definedName>
    <definedName name="Line_15">#REF!</definedName>
    <definedName name="Line_19" localSheetId="16">#REF!</definedName>
    <definedName name="Line_19" localSheetId="15">#REF!</definedName>
    <definedName name="Line_19" localSheetId="14">#REF!</definedName>
    <definedName name="Line_19" localSheetId="13">#REF!</definedName>
    <definedName name="Line_19" localSheetId="12">#REF!</definedName>
    <definedName name="Line_19" localSheetId="11">#REF!</definedName>
    <definedName name="Line_19" localSheetId="10">#REF!</definedName>
    <definedName name="Line_19" localSheetId="9">#REF!</definedName>
    <definedName name="Line_19" localSheetId="8">#REF!</definedName>
    <definedName name="Line_19" localSheetId="7">#REF!</definedName>
    <definedName name="Line_19" localSheetId="6">#REF!</definedName>
    <definedName name="Line_19" localSheetId="3">#REF!</definedName>
    <definedName name="Line_19" localSheetId="1">#REF!</definedName>
    <definedName name="Line_19">#REF!</definedName>
    <definedName name="Line_22" localSheetId="16">#REF!</definedName>
    <definedName name="Line_22" localSheetId="15">#REF!</definedName>
    <definedName name="Line_22" localSheetId="14">#REF!</definedName>
    <definedName name="Line_22" localSheetId="13">#REF!</definedName>
    <definedName name="Line_22" localSheetId="12">#REF!</definedName>
    <definedName name="Line_22" localSheetId="11">#REF!</definedName>
    <definedName name="Line_22" localSheetId="10">#REF!</definedName>
    <definedName name="Line_22" localSheetId="9">#REF!</definedName>
    <definedName name="Line_22" localSheetId="8">#REF!</definedName>
    <definedName name="Line_22" localSheetId="7">#REF!</definedName>
    <definedName name="Line_22" localSheetId="6">#REF!</definedName>
    <definedName name="Line_22" localSheetId="3">#REF!</definedName>
    <definedName name="Line_22" localSheetId="1">#REF!</definedName>
    <definedName name="Line_22">#REF!</definedName>
    <definedName name="Line_23" localSheetId="16">#REF!</definedName>
    <definedName name="Line_23" localSheetId="15">#REF!</definedName>
    <definedName name="Line_23" localSheetId="14">#REF!</definedName>
    <definedName name="Line_23" localSheetId="13">#REF!</definedName>
    <definedName name="Line_23" localSheetId="12">#REF!</definedName>
    <definedName name="Line_23" localSheetId="11">#REF!</definedName>
    <definedName name="Line_23" localSheetId="10">#REF!</definedName>
    <definedName name="Line_23" localSheetId="9">#REF!</definedName>
    <definedName name="Line_23" localSheetId="8">#REF!</definedName>
    <definedName name="Line_23" localSheetId="7">#REF!</definedName>
    <definedName name="Line_23" localSheetId="6">#REF!</definedName>
    <definedName name="Line_23" localSheetId="3">#REF!</definedName>
    <definedName name="Line_23" localSheetId="1">#REF!</definedName>
    <definedName name="Line_23">#REF!</definedName>
    <definedName name="Line_25" localSheetId="16">#REF!</definedName>
    <definedName name="Line_25" localSheetId="15">#REF!</definedName>
    <definedName name="Line_25" localSheetId="14">#REF!</definedName>
    <definedName name="Line_25" localSheetId="13">#REF!</definedName>
    <definedName name="Line_25" localSheetId="12">#REF!</definedName>
    <definedName name="Line_25" localSheetId="11">#REF!</definedName>
    <definedName name="Line_25" localSheetId="10">#REF!</definedName>
    <definedName name="Line_25" localSheetId="9">#REF!</definedName>
    <definedName name="Line_25" localSheetId="8">#REF!</definedName>
    <definedName name="Line_25" localSheetId="7">#REF!</definedName>
    <definedName name="Line_25" localSheetId="6">#REF!</definedName>
    <definedName name="Line_25" localSheetId="3">#REF!</definedName>
    <definedName name="Line_25" localSheetId="1">#REF!</definedName>
    <definedName name="Line_25">#REF!</definedName>
    <definedName name="LoadArray">'[19]Load Source Data'!$C$78:$X$89</definedName>
    <definedName name="LoadGrowthAdder" localSheetId="16">#REF!</definedName>
    <definedName name="LoadGrowthAdder" localSheetId="15">#REF!</definedName>
    <definedName name="LoadGrowthAdder" localSheetId="14">#REF!</definedName>
    <definedName name="LoadGrowthAdder" localSheetId="13">#REF!</definedName>
    <definedName name="LoadGrowthAdder" localSheetId="12">#REF!</definedName>
    <definedName name="LoadGrowthAdder" localSheetId="11">#REF!</definedName>
    <definedName name="LoadGrowthAdder" localSheetId="10">#REF!</definedName>
    <definedName name="LoadGrowthAdder" localSheetId="9">#REF!</definedName>
    <definedName name="LoadGrowthAdder" localSheetId="8">#REF!</definedName>
    <definedName name="LoadGrowthAdder" localSheetId="7">#REF!</definedName>
    <definedName name="LoadGrowthAdder" localSheetId="6">#REF!</definedName>
    <definedName name="LoadGrowthAdder" localSheetId="3">#REF!</definedName>
    <definedName name="LoadGrowthAdder" localSheetId="1">#REF!</definedName>
    <definedName name="LoadGrowthAdder">#REF!</definedName>
    <definedName name="lookup" hidden="1">{#N/A,#N/A,FALSE,"Coversheet";#N/A,#N/A,FALSE,"QA"}</definedName>
    <definedName name="Mar03AMA" localSheetId="16">[4]BS!#REF!</definedName>
    <definedName name="Mar03AMA" localSheetId="15">[4]BS!#REF!</definedName>
    <definedName name="Mar03AMA" localSheetId="14">[4]BS!#REF!</definedName>
    <definedName name="Mar03AMA" localSheetId="13">[4]BS!#REF!</definedName>
    <definedName name="Mar03AMA" localSheetId="12">[4]BS!#REF!</definedName>
    <definedName name="Mar03AMA" localSheetId="11">[4]BS!#REF!</definedName>
    <definedName name="Mar03AMA" localSheetId="10">[4]BS!#REF!</definedName>
    <definedName name="Mar03AMA" localSheetId="9">[4]BS!#REF!</definedName>
    <definedName name="Mar03AMA" localSheetId="8">[4]BS!#REF!</definedName>
    <definedName name="Mar03AMA" localSheetId="7">[4]BS!#REF!</definedName>
    <definedName name="Mar03AMA" localSheetId="6">[4]BS!#REF!</definedName>
    <definedName name="Mar03AMA" localSheetId="3">[4]BS!#REF!</definedName>
    <definedName name="Mar03AMA" localSheetId="1">[4]BS!#REF!</definedName>
    <definedName name="Mar03AMA">[4]BS!#REF!</definedName>
    <definedName name="Mar04AMA">[3]BS!$AF$7:$AF$3582</definedName>
    <definedName name="Mar05AMA" localSheetId="16">[6]BS!#REF!</definedName>
    <definedName name="Mar05AMA" localSheetId="15">[6]BS!#REF!</definedName>
    <definedName name="Mar05AMA" localSheetId="14">[6]BS!#REF!</definedName>
    <definedName name="Mar05AMA" localSheetId="13">[6]BS!#REF!</definedName>
    <definedName name="Mar05AMA" localSheetId="12">[6]BS!#REF!</definedName>
    <definedName name="Mar05AMA" localSheetId="11">[6]BS!#REF!</definedName>
    <definedName name="Mar05AMA" localSheetId="10">[6]BS!#REF!</definedName>
    <definedName name="Mar05AMA" localSheetId="9">[6]BS!#REF!</definedName>
    <definedName name="Mar05AMA" localSheetId="8">[6]BS!#REF!</definedName>
    <definedName name="Mar05AMA" localSheetId="7">[6]BS!#REF!</definedName>
    <definedName name="Mar05AMA" localSheetId="6">[6]BS!#REF!</definedName>
    <definedName name="Mar05AMA" localSheetId="3">[6]BS!#REF!</definedName>
    <definedName name="Mar05AMA" localSheetId="1">[6]BS!#REF!</definedName>
    <definedName name="Mar05AMA">[6]BS!#REF!</definedName>
    <definedName name="May03AMA" localSheetId="16">[4]BS!#REF!</definedName>
    <definedName name="May03AMA" localSheetId="15">[4]BS!#REF!</definedName>
    <definedName name="May03AMA" localSheetId="14">[4]BS!#REF!</definedName>
    <definedName name="May03AMA" localSheetId="13">[4]BS!#REF!</definedName>
    <definedName name="May03AMA" localSheetId="12">[4]BS!#REF!</definedName>
    <definedName name="May03AMA" localSheetId="11">[4]BS!#REF!</definedName>
    <definedName name="May03AMA" localSheetId="10">[4]BS!#REF!</definedName>
    <definedName name="May03AMA" localSheetId="9">[4]BS!#REF!</definedName>
    <definedName name="May03AMA" localSheetId="8">[4]BS!#REF!</definedName>
    <definedName name="May03AMA" localSheetId="7">[4]BS!#REF!</definedName>
    <definedName name="May03AMA" localSheetId="6">[4]BS!#REF!</definedName>
    <definedName name="May03AMA" localSheetId="3">[4]BS!#REF!</definedName>
    <definedName name="May03AMA" localSheetId="1">[4]BS!#REF!</definedName>
    <definedName name="May03AMA">[4]BS!#REF!</definedName>
    <definedName name="May04AMA">[3]BS!$AH$7:$AH$3582</definedName>
    <definedName name="May05AMA" localSheetId="16">[6]BS!#REF!</definedName>
    <definedName name="May05AMA" localSheetId="15">[6]BS!#REF!</definedName>
    <definedName name="May05AMA" localSheetId="14">[6]BS!#REF!</definedName>
    <definedName name="May05AMA" localSheetId="13">[6]BS!#REF!</definedName>
    <definedName name="May05AMA" localSheetId="12">[6]BS!#REF!</definedName>
    <definedName name="May05AMA" localSheetId="11">[6]BS!#REF!</definedName>
    <definedName name="May05AMA" localSheetId="10">[6]BS!#REF!</definedName>
    <definedName name="May05AMA" localSheetId="9">[6]BS!#REF!</definedName>
    <definedName name="May05AMA" localSheetId="8">[6]BS!#REF!</definedName>
    <definedName name="May05AMA" localSheetId="7">[6]BS!#REF!</definedName>
    <definedName name="May05AMA" localSheetId="6">[6]BS!#REF!</definedName>
    <definedName name="May05AMA" localSheetId="3">[6]BS!#REF!</definedName>
    <definedName name="May05AMA" localSheetId="1">[6]BS!#REF!</definedName>
    <definedName name="May05AMA">[6]BS!#REF!</definedName>
    <definedName name="MERGER_COST">[20]Sheet1!$AF$3:$AJ$28</definedName>
    <definedName name="MERGERCOSTS" localSheetId="16">[21]model!#REF!</definedName>
    <definedName name="MERGERCOSTS" localSheetId="15">[21]model!#REF!</definedName>
    <definedName name="MERGERCOSTS" localSheetId="14">[21]model!#REF!</definedName>
    <definedName name="MERGERCOSTS" localSheetId="13">[21]model!#REF!</definedName>
    <definedName name="MERGERCOSTS" localSheetId="12">[21]model!#REF!</definedName>
    <definedName name="MERGERCOSTS" localSheetId="11">[21]model!#REF!</definedName>
    <definedName name="MERGERCOSTS" localSheetId="10">[21]model!#REF!</definedName>
    <definedName name="MERGERCOSTS" localSheetId="9">[21]model!#REF!</definedName>
    <definedName name="MERGERCOSTS" localSheetId="8">[21]model!#REF!</definedName>
    <definedName name="MERGERCOSTS" localSheetId="7">[21]model!#REF!</definedName>
    <definedName name="MERGERCOSTS" localSheetId="6">[21]model!#REF!</definedName>
    <definedName name="MERGERCOSTS" localSheetId="3">[21]model!#REF!</definedName>
    <definedName name="MERGERCOSTS" localSheetId="1">[21]model!#REF!</definedName>
    <definedName name="MERGERCOSTS">[21]model!#REF!</definedName>
    <definedName name="Miller" hidden="1">{#N/A,#N/A,FALSE,"Expenditures";#N/A,#N/A,FALSE,"Property Placed In-Service";#N/A,#N/A,FALSE,"CWIP Balances"}</definedName>
    <definedName name="MISCELLANEOUS" localSheetId="16">#REF!</definedName>
    <definedName name="MISCELLANEOUS" localSheetId="15">#REF!</definedName>
    <definedName name="MISCELLANEOUS" localSheetId="14">#REF!</definedName>
    <definedName name="MISCELLANEOUS" localSheetId="13">#REF!</definedName>
    <definedName name="MISCELLANEOUS" localSheetId="12">#REF!</definedName>
    <definedName name="MISCELLANEOUS" localSheetId="11">#REF!</definedName>
    <definedName name="MISCELLANEOUS" localSheetId="10">#REF!</definedName>
    <definedName name="MISCELLANEOUS" localSheetId="9">#REF!</definedName>
    <definedName name="MISCELLANEOUS" localSheetId="8">#REF!</definedName>
    <definedName name="MISCELLANEOUS" localSheetId="7">#REF!</definedName>
    <definedName name="MISCELLANEOUS" localSheetId="6">#REF!</definedName>
    <definedName name="MISCELLANEOUS" localSheetId="3">#REF!</definedName>
    <definedName name="MISCELLANEOUS" localSheetId="1">#REF!</definedName>
    <definedName name="MISCELLANEOUS">#REF!</definedName>
    <definedName name="MonTotalDispatch" localSheetId="16">[13]Dispatch!#REF!</definedName>
    <definedName name="MonTotalDispatch" localSheetId="15">[13]Dispatch!#REF!</definedName>
    <definedName name="MonTotalDispatch" localSheetId="14">[13]Dispatch!#REF!</definedName>
    <definedName name="MonTotalDispatch" localSheetId="13">[13]Dispatch!#REF!</definedName>
    <definedName name="MonTotalDispatch" localSheetId="12">[13]Dispatch!#REF!</definedName>
    <definedName name="MonTotalDispatch" localSheetId="11">[13]Dispatch!#REF!</definedName>
    <definedName name="MonTotalDispatch" localSheetId="10">[13]Dispatch!#REF!</definedName>
    <definedName name="MonTotalDispatch" localSheetId="9">[13]Dispatch!#REF!</definedName>
    <definedName name="MonTotalDispatch" localSheetId="8">[13]Dispatch!#REF!</definedName>
    <definedName name="MonTotalDispatch" localSheetId="7">[13]Dispatch!#REF!</definedName>
    <definedName name="MonTotalDispatch" localSheetId="6">[13]Dispatch!#REF!</definedName>
    <definedName name="MonTotalDispatch" localSheetId="3">[13]Dispatch!#REF!</definedName>
    <definedName name="MonTotalDispatch" localSheetId="1">[13]Dispatch!#REF!</definedName>
    <definedName name="MonTotalDispatch">[13]Dispatch!#REF!</definedName>
    <definedName name="MT" localSheetId="16">#REF!</definedName>
    <definedName name="MT" localSheetId="15">#REF!</definedName>
    <definedName name="MT" localSheetId="14">#REF!</definedName>
    <definedName name="MT" localSheetId="13">#REF!</definedName>
    <definedName name="MT" localSheetId="12">#REF!</definedName>
    <definedName name="MT" localSheetId="11">#REF!</definedName>
    <definedName name="MT" localSheetId="10">#REF!</definedName>
    <definedName name="MT" localSheetId="9">#REF!</definedName>
    <definedName name="MT" localSheetId="8">#REF!</definedName>
    <definedName name="MT" localSheetId="7">#REF!</definedName>
    <definedName name="MT" localSheetId="6">#REF!</definedName>
    <definedName name="MT" localSheetId="3">#REF!</definedName>
    <definedName name="MT" localSheetId="1">#REF!</definedName>
    <definedName name="MT">#REF!</definedName>
    <definedName name="MTD_Format">[22]Mthly!$B$11:$D$11,[22]Mthly!$B$32:$D$32</definedName>
    <definedName name="MustRunGen" localSheetId="16">[13]Dispatch!#REF!</definedName>
    <definedName name="MustRunGen" localSheetId="15">[13]Dispatch!#REF!</definedName>
    <definedName name="MustRunGen" localSheetId="14">[13]Dispatch!#REF!</definedName>
    <definedName name="MustRunGen" localSheetId="13">[13]Dispatch!#REF!</definedName>
    <definedName name="MustRunGen" localSheetId="12">[13]Dispatch!#REF!</definedName>
    <definedName name="MustRunGen" localSheetId="11">[13]Dispatch!#REF!</definedName>
    <definedName name="MustRunGen" localSheetId="10">[13]Dispatch!#REF!</definedName>
    <definedName name="MustRunGen" localSheetId="9">[13]Dispatch!#REF!</definedName>
    <definedName name="MustRunGen" localSheetId="8">[13]Dispatch!#REF!</definedName>
    <definedName name="MustRunGen" localSheetId="7">[13]Dispatch!#REF!</definedName>
    <definedName name="MustRunGen" localSheetId="6">[13]Dispatch!#REF!</definedName>
    <definedName name="MustRunGen" localSheetId="3">[13]Dispatch!#REF!</definedName>
    <definedName name="MustRunGen" localSheetId="1">[13]Dispatch!#REF!</definedName>
    <definedName name="MustRunGen">[13]Dispatch!#REF!</definedName>
    <definedName name="new" hidden="1">{#N/A,#N/A,FALSE,"Summ";#N/A,#N/A,FALSE,"General"}</definedName>
    <definedName name="Nov03AMA">[2]BS!$AI$7:$AI$3582</definedName>
    <definedName name="Nov04AMA">[3]BS!$AN$7:$AN$3582</definedName>
    <definedName name="NWSales_MWH" localSheetId="16">[5]DT_A_AMW93!#REF!</definedName>
    <definedName name="NWSales_MWH" localSheetId="15">[5]DT_A_AMW93!#REF!</definedName>
    <definedName name="NWSales_MWH" localSheetId="14">[5]DT_A_AMW93!#REF!</definedName>
    <definedName name="NWSales_MWH" localSheetId="13">[5]DT_A_AMW93!#REF!</definedName>
    <definedName name="NWSales_MWH" localSheetId="12">[5]DT_A_AMW93!#REF!</definedName>
    <definedName name="NWSales_MWH" localSheetId="11">[5]DT_A_AMW93!#REF!</definedName>
    <definedName name="NWSales_MWH" localSheetId="10">[5]DT_A_AMW93!#REF!</definedName>
    <definedName name="NWSales_MWH" localSheetId="9">[5]DT_A_AMW93!#REF!</definedName>
    <definedName name="NWSales_MWH" localSheetId="8">[5]DT_A_AMW93!#REF!</definedName>
    <definedName name="NWSales_MWH" localSheetId="7">[5]DT_A_AMW93!#REF!</definedName>
    <definedName name="NWSales_MWH" localSheetId="6">[5]DT_A_AMW93!#REF!</definedName>
    <definedName name="NWSales_MWH" localSheetId="3">[5]DT_A_AMW93!#REF!</definedName>
    <definedName name="NWSales_MWH" localSheetId="1">[5]DT_A_AMW93!#REF!</definedName>
    <definedName name="NWSales_MWH">[5]DT_A_AMW93!#REF!</definedName>
    <definedName name="OBCLEASE" localSheetId="16">#REF!</definedName>
    <definedName name="OBCLEASE" localSheetId="15">#REF!</definedName>
    <definedName name="OBCLEASE" localSheetId="14">#REF!</definedName>
    <definedName name="OBCLEASE" localSheetId="13">#REF!</definedName>
    <definedName name="OBCLEASE" localSheetId="12">#REF!</definedName>
    <definedName name="OBCLEASE" localSheetId="11">#REF!</definedName>
    <definedName name="OBCLEASE" localSheetId="10">#REF!</definedName>
    <definedName name="OBCLEASE" localSheetId="9">#REF!</definedName>
    <definedName name="OBCLEASE" localSheetId="8">#REF!</definedName>
    <definedName name="OBCLEASE" localSheetId="7">#REF!</definedName>
    <definedName name="OBCLEASE" localSheetId="6">#REF!</definedName>
    <definedName name="OBCLEASE" localSheetId="3">#REF!</definedName>
    <definedName name="OBCLEASE" localSheetId="1">#REF!</definedName>
    <definedName name="OBCLEASE">#REF!</definedName>
    <definedName name="Oct03AMA">[2]BS!$AH$7:$AH$3582</definedName>
    <definedName name="Oct04AMA">[3]BS!$AM$7:$AM$3582</definedName>
    <definedName name="OPEXPPF" localSheetId="16">#REF!</definedName>
    <definedName name="OPEXPPF" localSheetId="15">#REF!</definedName>
    <definedName name="OPEXPPF" localSheetId="14">#REF!</definedName>
    <definedName name="OPEXPPF" localSheetId="13">#REF!</definedName>
    <definedName name="OPEXPPF" localSheetId="12">#REF!</definedName>
    <definedName name="OPEXPPF" localSheetId="11">#REF!</definedName>
    <definedName name="OPEXPPF" localSheetId="10">#REF!</definedName>
    <definedName name="OPEXPPF" localSheetId="9">#REF!</definedName>
    <definedName name="OPEXPPF" localSheetId="8">#REF!</definedName>
    <definedName name="OPEXPPF" localSheetId="7">#REF!</definedName>
    <definedName name="OPEXPPF" localSheetId="6">#REF!</definedName>
    <definedName name="OPEXPPF" localSheetId="3">#REF!</definedName>
    <definedName name="OPEXPPF" localSheetId="1">#REF!</definedName>
    <definedName name="OPEXPPF">#REF!</definedName>
    <definedName name="OPEXPRS" localSheetId="16">#REF!</definedName>
    <definedName name="OPEXPRS" localSheetId="15">#REF!</definedName>
    <definedName name="OPEXPRS" localSheetId="14">#REF!</definedName>
    <definedName name="OPEXPRS" localSheetId="13">#REF!</definedName>
    <definedName name="OPEXPRS" localSheetId="12">#REF!</definedName>
    <definedName name="OPEXPRS" localSheetId="11">#REF!</definedName>
    <definedName name="OPEXPRS" localSheetId="10">#REF!</definedName>
    <definedName name="OPEXPRS" localSheetId="9">#REF!</definedName>
    <definedName name="OPEXPRS" localSheetId="8">#REF!</definedName>
    <definedName name="OPEXPRS" localSheetId="7">#REF!</definedName>
    <definedName name="OPEXPRS" localSheetId="6">#REF!</definedName>
    <definedName name="OPEXPRS" localSheetId="3">#REF!</definedName>
    <definedName name="OPEXPRS" localSheetId="1">#REF!</definedName>
    <definedName name="OPEXPRS">#REF!</definedName>
    <definedName name="outlookdata">'[23]pivoted data'!$D$3:$Q$90</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ge1" localSheetId="16">#REF!</definedName>
    <definedName name="Page1" localSheetId="15">#REF!</definedName>
    <definedName name="Page1" localSheetId="14">#REF!</definedName>
    <definedName name="Page1" localSheetId="13">#REF!</definedName>
    <definedName name="Page1" localSheetId="12">#REF!</definedName>
    <definedName name="Page1" localSheetId="11">#REF!</definedName>
    <definedName name="Page1" localSheetId="10">#REF!</definedName>
    <definedName name="Page1" localSheetId="9">#REF!</definedName>
    <definedName name="Page1" localSheetId="8">#REF!</definedName>
    <definedName name="Page1" localSheetId="7">#REF!</definedName>
    <definedName name="Page1" localSheetId="6">#REF!</definedName>
    <definedName name="Page1" localSheetId="3">#REF!</definedName>
    <definedName name="Page1" localSheetId="1">#REF!</definedName>
    <definedName name="Page1">#REF!</definedName>
    <definedName name="Page2" localSheetId="16">#REF!</definedName>
    <definedName name="Page2" localSheetId="15">#REF!</definedName>
    <definedName name="Page2" localSheetId="14">#REF!</definedName>
    <definedName name="Page2" localSheetId="13">#REF!</definedName>
    <definedName name="Page2" localSheetId="12">#REF!</definedName>
    <definedName name="Page2" localSheetId="11">#REF!</definedName>
    <definedName name="Page2" localSheetId="10">#REF!</definedName>
    <definedName name="Page2" localSheetId="9">#REF!</definedName>
    <definedName name="Page2" localSheetId="8">#REF!</definedName>
    <definedName name="Page2" localSheetId="7">#REF!</definedName>
    <definedName name="Page2" localSheetId="6">#REF!</definedName>
    <definedName name="Page2" localSheetId="3">#REF!</definedName>
    <definedName name="Page2" localSheetId="1">#REF!</definedName>
    <definedName name="Page2">#REF!</definedName>
    <definedName name="PEBBLE" localSheetId="16">#REF!</definedName>
    <definedName name="PEBBLE" localSheetId="15">#REF!</definedName>
    <definedName name="PEBBLE" localSheetId="14">#REF!</definedName>
    <definedName name="PEBBLE" localSheetId="13">#REF!</definedName>
    <definedName name="PEBBLE" localSheetId="12">#REF!</definedName>
    <definedName name="PEBBLE" localSheetId="11">#REF!</definedName>
    <definedName name="PEBBLE" localSheetId="10">#REF!</definedName>
    <definedName name="PEBBLE" localSheetId="9">#REF!</definedName>
    <definedName name="PEBBLE" localSheetId="8">#REF!</definedName>
    <definedName name="PEBBLE" localSheetId="7">#REF!</definedName>
    <definedName name="PEBBLE" localSheetId="6">#REF!</definedName>
    <definedName name="PEBBLE" localSheetId="3">#REF!</definedName>
    <definedName name="PEBBLE" localSheetId="1">#REF!</definedName>
    <definedName name="PEBBLE">#REF!</definedName>
    <definedName name="Percent_debt">[16]Inputs!$E$129</definedName>
    <definedName name="PERCENTAGES_CALCULATED" localSheetId="16">#REF!</definedName>
    <definedName name="PERCENTAGES_CALCULATED" localSheetId="15">#REF!</definedName>
    <definedName name="PERCENTAGES_CALCULATED" localSheetId="14">#REF!</definedName>
    <definedName name="PERCENTAGES_CALCULATED" localSheetId="13">#REF!</definedName>
    <definedName name="PERCENTAGES_CALCULATED" localSheetId="12">#REF!</definedName>
    <definedName name="PERCENTAGES_CALCULATED" localSheetId="11">#REF!</definedName>
    <definedName name="PERCENTAGES_CALCULATED" localSheetId="10">#REF!</definedName>
    <definedName name="PERCENTAGES_CALCULATED" localSheetId="9">#REF!</definedName>
    <definedName name="PERCENTAGES_CALCULATED" localSheetId="8">#REF!</definedName>
    <definedName name="PERCENTAGES_CALCULATED" localSheetId="7">#REF!</definedName>
    <definedName name="PERCENTAGES_CALCULATED" localSheetId="6">#REF!</definedName>
    <definedName name="PERCENTAGES_CALCULATED" localSheetId="3">#REF!</definedName>
    <definedName name="PERCENTAGES_CALCULATED" localSheetId="1">#REF!</definedName>
    <definedName name="PERCENTAGES_CALCULATED">#REF!</definedName>
    <definedName name="PreTaxDebtCost">[8]Assumptions!$I$56</definedName>
    <definedName name="PreTaxWACC">[8]Assumptions!$I$62</definedName>
    <definedName name="PriceCaseTable" localSheetId="16">#REF!</definedName>
    <definedName name="PriceCaseTable" localSheetId="15">#REF!</definedName>
    <definedName name="PriceCaseTable" localSheetId="14">#REF!</definedName>
    <definedName name="PriceCaseTable" localSheetId="13">#REF!</definedName>
    <definedName name="PriceCaseTable" localSheetId="12">#REF!</definedName>
    <definedName name="PriceCaseTable" localSheetId="11">#REF!</definedName>
    <definedName name="PriceCaseTable" localSheetId="10">#REF!</definedName>
    <definedName name="PriceCaseTable" localSheetId="9">#REF!</definedName>
    <definedName name="PriceCaseTable" localSheetId="8">#REF!</definedName>
    <definedName name="PriceCaseTable" localSheetId="7">#REF!</definedName>
    <definedName name="PriceCaseTable" localSheetId="6">#REF!</definedName>
    <definedName name="PriceCaseTable" localSheetId="3">#REF!</definedName>
    <definedName name="PriceCaseTable" localSheetId="1">#REF!</definedName>
    <definedName name="PriceCaseTable">#REF!</definedName>
    <definedName name="Prices_Aurora">'[15]Monthly Price Summary'!$C$4:$H$63</definedName>
    <definedName name="_xlnm.Print_Area" localSheetId="16">'01.2022 Base Rate Revenue'!$A$1:$I$45,'01.2022 Base Rate Revenue'!$A$47:$K$87,'01.2022 Base Rate Revenue'!$A$89:$I$109,'01.2022 Base Rate Revenue'!$N$24:$X$41</definedName>
    <definedName name="_xlnm.Print_Area" localSheetId="15">'02.2022 Base Rate Revenue'!$A$1:$K$45,'02.2022 Base Rate Revenue'!$A$47:$K$87,'02.2022 Base Rate Revenue'!$A$89:$I$109,'02.2022 Base Rate Revenue'!$N$23:$X$45</definedName>
    <definedName name="_xlnm.Print_Area" localSheetId="14">'03.2022 Base Rate Revenue'!$A$1:$K$45,'03.2022 Base Rate Revenue'!$A$47:$K$87,'03.2022 Base Rate Revenue'!$A$89:$I$109,'03.2022 Base Rate Revenue'!$N$24:$X$42</definedName>
    <definedName name="_xlnm.Print_Area" localSheetId="13">'04.2022 Base Rate Revenue'!$A$1:$I$45,'04.2022 Base Rate Revenue'!$A$47:$L$87,'04.2022 Base Rate Revenue'!$A$89:$J$109,'04.2022 Base Rate Revenue'!$N$24:$X$42</definedName>
    <definedName name="_xlnm.Print_Area" localSheetId="12">'05.2022 Base Rate Revenue'!$A$1:$K$45,'05.2022 Base Rate Revenue'!$A$47:$K$87,'05.2022 Base Rate Revenue'!$A$89:$J$110,'05.2022 Base Rate Revenue'!$N$24:$X$42</definedName>
    <definedName name="_xlnm.Print_Area" localSheetId="11">'06.2022 Base Rate Revenue'!$A$1:$K$45,'06.2022 Base Rate Revenue'!$A$47:$K$87,'06.2022 Base Rate Revenue'!$A$89:$J$110,'06.2022 Base Rate Revenue'!$N$23:$X$42</definedName>
    <definedName name="_xlnm.Print_Area" localSheetId="10">'07.2022 Base Rate Revenue'!$A$1:$I$45,'07.2022 Base Rate Revenue'!$A$47:$K$87,'07.2022 Base Rate Revenue'!$A$89:$I$110,'07.2022 Base Rate Revenue'!$N$24:$X$42</definedName>
    <definedName name="_xlnm.Print_Area" localSheetId="9">'08.2022 Base Rate Revenue'!$A$1:$I$45,'08.2022 Base Rate Revenue'!$A$47:$L$87,'08.2022 Base Rate Revenue'!$A$89:$J$111,'08.2022 Base Rate Revenue'!$N$23:$X$42</definedName>
    <definedName name="_xlnm.Print_Area" localSheetId="8">'09.2022 Base Rate Revenue'!$A$1:$I$45,'09.2022 Base Rate Revenue'!$A$47:$K$88,'09.2022 Base Rate Revenue'!$A$89:$I$110,'09.2022 Base Rate Revenue'!$N$23:$X$42</definedName>
    <definedName name="_xlnm.Print_Area" localSheetId="7">'10.2022 Base Rate Revenue'!$A$1:$I$45,'10.2022 Base Rate Revenue'!$A$47:$L$88,'10.2022 Base Rate Revenue'!$A$89:$I$110,'10.2022 Base Rate Revenue'!$M$24:$X$42</definedName>
    <definedName name="_xlnm.Print_Area" localSheetId="6">'11.2022 Base Rate Revenue'!$A$1:$I$45,'11.2022 Base Rate Revenue'!$A$47:$L$87,'11.2022 Base Rate Revenue'!$A$89:$I$111,'11.2022 Base Rate Revenue'!$N$24:$X$42</definedName>
    <definedName name="_xlnm.Print_Area" localSheetId="5">'12.2022 Base Rate Revenue'!$A$1:$K$45,'12.2022 Base Rate Revenue'!$A$47:$M$88,'12.2022 Base Rate Revenue'!$A$89:$I$110,'12.2022 Base Rate Revenue'!$N$24:$X$41</definedName>
    <definedName name="_xlnm.Print_Area" localSheetId="4">'Annual Adjustment (Dec Only)'!$A$1:$E$32</definedName>
    <definedName name="_xlnm.Print_Area" localSheetId="3">'Deferral Calc'!$A$1:$Q$72</definedName>
    <definedName name="_xlnm.Print_Titles" localSheetId="3">'Deferral Calc'!$1:$8</definedName>
    <definedName name="PRO_FORMA" localSheetId="16">#REF!</definedName>
    <definedName name="PRO_FORMA" localSheetId="15">#REF!</definedName>
    <definedName name="PRO_FORMA" localSheetId="14">#REF!</definedName>
    <definedName name="PRO_FORMA" localSheetId="13">#REF!</definedName>
    <definedName name="PRO_FORMA" localSheetId="12">#REF!</definedName>
    <definedName name="PRO_FORMA" localSheetId="11">#REF!</definedName>
    <definedName name="PRO_FORMA" localSheetId="10">#REF!</definedName>
    <definedName name="PRO_FORMA" localSheetId="9">#REF!</definedName>
    <definedName name="PRO_FORMA" localSheetId="8">#REF!</definedName>
    <definedName name="PRO_FORMA" localSheetId="7">#REF!</definedName>
    <definedName name="PRO_FORMA" localSheetId="6">#REF!</definedName>
    <definedName name="PRO_FORMA" localSheetId="3">#REF!</definedName>
    <definedName name="PRO_FORMA" localSheetId="1">#REF!</definedName>
    <definedName name="PRO_FORMA">#REF!</definedName>
    <definedName name="PRODADJ" localSheetId="16">#REF!</definedName>
    <definedName name="PRODADJ" localSheetId="15">#REF!</definedName>
    <definedName name="PRODADJ" localSheetId="14">#REF!</definedName>
    <definedName name="PRODADJ" localSheetId="13">#REF!</definedName>
    <definedName name="PRODADJ" localSheetId="12">#REF!</definedName>
    <definedName name="PRODADJ" localSheetId="11">#REF!</definedName>
    <definedName name="PRODADJ" localSheetId="10">#REF!</definedName>
    <definedName name="PRODADJ" localSheetId="9">#REF!</definedName>
    <definedName name="PRODADJ" localSheetId="8">#REF!</definedName>
    <definedName name="PRODADJ" localSheetId="7">#REF!</definedName>
    <definedName name="PRODADJ" localSheetId="6">#REF!</definedName>
    <definedName name="PRODADJ" localSheetId="3">#REF!</definedName>
    <definedName name="PRODADJ" localSheetId="1">#REF!</definedName>
    <definedName name="PRODADJ">#REF!</definedName>
    <definedName name="Prodprop" localSheetId="16">#REF!</definedName>
    <definedName name="Prodprop" localSheetId="15">#REF!</definedName>
    <definedName name="Prodprop" localSheetId="14">#REF!</definedName>
    <definedName name="Prodprop" localSheetId="13">#REF!</definedName>
    <definedName name="Prodprop" localSheetId="12">#REF!</definedName>
    <definedName name="Prodprop" localSheetId="11">#REF!</definedName>
    <definedName name="Prodprop" localSheetId="10">#REF!</definedName>
    <definedName name="Prodprop" localSheetId="9">#REF!</definedName>
    <definedName name="Prodprop" localSheetId="8">#REF!</definedName>
    <definedName name="Prodprop" localSheetId="7">#REF!</definedName>
    <definedName name="Prodprop" localSheetId="6">#REF!</definedName>
    <definedName name="Prodprop" localSheetId="3">#REF!</definedName>
    <definedName name="Prodprop" localSheetId="1">#REF!</definedName>
    <definedName name="Prodprop">#REF!</definedName>
    <definedName name="Production_Factor" localSheetId="16">#REF!</definedName>
    <definedName name="Production_Factor" localSheetId="15">#REF!</definedName>
    <definedName name="Production_Factor" localSheetId="14">#REF!</definedName>
    <definedName name="Production_Factor" localSheetId="13">#REF!</definedName>
    <definedName name="Production_Factor" localSheetId="12">#REF!</definedName>
    <definedName name="Production_Factor" localSheetId="11">#REF!</definedName>
    <definedName name="Production_Factor" localSheetId="10">#REF!</definedName>
    <definedName name="Production_Factor" localSheetId="9">#REF!</definedName>
    <definedName name="Production_Factor" localSheetId="8">#REF!</definedName>
    <definedName name="Production_Factor" localSheetId="7">#REF!</definedName>
    <definedName name="Production_Factor" localSheetId="6">#REF!</definedName>
    <definedName name="Production_Factor" localSheetId="3">#REF!</definedName>
    <definedName name="Production_Factor" localSheetId="1">#REF!</definedName>
    <definedName name="Production_Factor">#REF!</definedName>
    <definedName name="PROPSALES" localSheetId="16">#REF!</definedName>
    <definedName name="PROPSALES" localSheetId="15">#REF!</definedName>
    <definedName name="PROPSALES" localSheetId="14">#REF!</definedName>
    <definedName name="PROPSALES" localSheetId="13">#REF!</definedName>
    <definedName name="PROPSALES" localSheetId="12">#REF!</definedName>
    <definedName name="PROPSALES" localSheetId="11">#REF!</definedName>
    <definedName name="PROPSALES" localSheetId="10">#REF!</definedName>
    <definedName name="PROPSALES" localSheetId="9">#REF!</definedName>
    <definedName name="PROPSALES" localSheetId="8">#REF!</definedName>
    <definedName name="PROPSALES" localSheetId="7">#REF!</definedName>
    <definedName name="PROPSALES" localSheetId="6">#REF!</definedName>
    <definedName name="PROPSALES" localSheetId="3">#REF!</definedName>
    <definedName name="PROPSALES" localSheetId="1">#REF!</definedName>
    <definedName name="PROPSALES">#REF!</definedName>
    <definedName name="Prov_Cap_Tax">[16]Inputs!$E$111</definedName>
    <definedName name="PSPL" localSheetId="16">#REF!</definedName>
    <definedName name="PSPL" localSheetId="15">#REF!</definedName>
    <definedName name="PSPL" localSheetId="14">#REF!</definedName>
    <definedName name="PSPL" localSheetId="13">#REF!</definedName>
    <definedName name="PSPL" localSheetId="12">#REF!</definedName>
    <definedName name="PSPL" localSheetId="11">#REF!</definedName>
    <definedName name="PSPL" localSheetId="10">#REF!</definedName>
    <definedName name="PSPL" localSheetId="9">#REF!</definedName>
    <definedName name="PSPL" localSheetId="8">#REF!</definedName>
    <definedName name="PSPL" localSheetId="7">#REF!</definedName>
    <definedName name="PSPL" localSheetId="6">#REF!</definedName>
    <definedName name="PSPL" localSheetId="3">#REF!</definedName>
    <definedName name="PSPL" localSheetId="1">#REF!</definedName>
    <definedName name="PSPL">#REF!</definedName>
    <definedName name="PWRCSTPF" localSheetId="16">#REF!</definedName>
    <definedName name="PWRCSTPF" localSheetId="15">#REF!</definedName>
    <definedName name="PWRCSTPF" localSheetId="14">#REF!</definedName>
    <definedName name="PWRCSTPF" localSheetId="13">#REF!</definedName>
    <definedName name="PWRCSTPF" localSheetId="12">#REF!</definedName>
    <definedName name="PWRCSTPF" localSheetId="11">#REF!</definedName>
    <definedName name="PWRCSTPF" localSheetId="10">#REF!</definedName>
    <definedName name="PWRCSTPF" localSheetId="9">#REF!</definedName>
    <definedName name="PWRCSTPF" localSheetId="8">#REF!</definedName>
    <definedName name="PWRCSTPF" localSheetId="7">#REF!</definedName>
    <definedName name="PWRCSTPF" localSheetId="6">#REF!</definedName>
    <definedName name="PWRCSTPF" localSheetId="3">#REF!</definedName>
    <definedName name="PWRCSTPF" localSheetId="1">#REF!</definedName>
    <definedName name="PWRCSTPF">#REF!</definedName>
    <definedName name="PWRCSTRS" localSheetId="16">#REF!</definedName>
    <definedName name="PWRCSTRS" localSheetId="15">#REF!</definedName>
    <definedName name="PWRCSTRS" localSheetId="14">#REF!</definedName>
    <definedName name="PWRCSTRS" localSheetId="13">#REF!</definedName>
    <definedName name="PWRCSTRS" localSheetId="12">#REF!</definedName>
    <definedName name="PWRCSTRS" localSheetId="11">#REF!</definedName>
    <definedName name="PWRCSTRS" localSheetId="10">#REF!</definedName>
    <definedName name="PWRCSTRS" localSheetId="9">#REF!</definedName>
    <definedName name="PWRCSTRS" localSheetId="8">#REF!</definedName>
    <definedName name="PWRCSTRS" localSheetId="7">#REF!</definedName>
    <definedName name="PWRCSTRS" localSheetId="6">#REF!</definedName>
    <definedName name="PWRCSTRS" localSheetId="3">#REF!</definedName>
    <definedName name="PWRCSTRS" localSheetId="1">#REF!</definedName>
    <definedName name="PWRCSTRS">#REF!</definedName>
    <definedName name="PWRCSTWP" localSheetId="16">#REF!</definedName>
    <definedName name="PWRCSTWP" localSheetId="15">#REF!</definedName>
    <definedName name="PWRCSTWP" localSheetId="14">#REF!</definedName>
    <definedName name="PWRCSTWP" localSheetId="13">#REF!</definedName>
    <definedName name="PWRCSTWP" localSheetId="12">#REF!</definedName>
    <definedName name="PWRCSTWP" localSheetId="11">#REF!</definedName>
    <definedName name="PWRCSTWP" localSheetId="10">#REF!</definedName>
    <definedName name="PWRCSTWP" localSheetId="9">#REF!</definedName>
    <definedName name="PWRCSTWP" localSheetId="8">#REF!</definedName>
    <definedName name="PWRCSTWP" localSheetId="7">#REF!</definedName>
    <definedName name="PWRCSTWP" localSheetId="6">#REF!</definedName>
    <definedName name="PWRCSTWP" localSheetId="3">#REF!</definedName>
    <definedName name="PWRCSTWP" localSheetId="1">#REF!</definedName>
    <definedName name="PWRCSTWP">#REF!</definedName>
    <definedName name="PWRCSTWR" localSheetId="16">#REF!</definedName>
    <definedName name="PWRCSTWR" localSheetId="15">#REF!</definedName>
    <definedName name="PWRCSTWR" localSheetId="14">#REF!</definedName>
    <definedName name="PWRCSTWR" localSheetId="13">#REF!</definedName>
    <definedName name="PWRCSTWR" localSheetId="12">#REF!</definedName>
    <definedName name="PWRCSTWR" localSheetId="11">#REF!</definedName>
    <definedName name="PWRCSTWR" localSheetId="10">#REF!</definedName>
    <definedName name="PWRCSTWR" localSheetId="9">#REF!</definedName>
    <definedName name="PWRCSTWR" localSheetId="8">#REF!</definedName>
    <definedName name="PWRCSTWR" localSheetId="7">#REF!</definedName>
    <definedName name="PWRCSTWR" localSheetId="6">#REF!</definedName>
    <definedName name="PWRCSTWR" localSheetId="3">#REF!</definedName>
    <definedName name="PWRCSTWR" localSheetId="1">#REF!</definedName>
    <definedName name="PWRCSTWR">#REF!</definedName>
    <definedName name="PXPACC1_ALL_MERGE" localSheetId="16">#REF!</definedName>
    <definedName name="PXPACC1_ALL_MERGE" localSheetId="15">#REF!</definedName>
    <definedName name="PXPACC1_ALL_MERGE" localSheetId="14">#REF!</definedName>
    <definedName name="PXPACC1_ALL_MERGE" localSheetId="13">#REF!</definedName>
    <definedName name="PXPACC1_ALL_MERGE" localSheetId="12">#REF!</definedName>
    <definedName name="PXPACC1_ALL_MERGE" localSheetId="11">#REF!</definedName>
    <definedName name="PXPACC1_ALL_MERGE" localSheetId="10">#REF!</definedName>
    <definedName name="PXPACC1_ALL_MERGE" localSheetId="9">#REF!</definedName>
    <definedName name="PXPACC1_ALL_MERGE" localSheetId="8">#REF!</definedName>
    <definedName name="PXPACC1_ALL_MERGE" localSheetId="7">#REF!</definedName>
    <definedName name="PXPACC1_ALL_MERGE" localSheetId="6">#REF!</definedName>
    <definedName name="PXPACC1_ALL_MERGE" localSheetId="3">#REF!</definedName>
    <definedName name="PXPACC1_ALL_MERGE" localSheetId="1">#REF!</definedName>
    <definedName name="PXPACC1_ALL_MERGE">#REF!</definedName>
    <definedName name="q" hidden="1">{#N/A,#N/A,FALSE,"Coversheet";#N/A,#N/A,FALSE,"QA"}</definedName>
    <definedName name="QA" localSheetId="16">[24]IPOA2002!#REF!</definedName>
    <definedName name="QA" localSheetId="15">[24]IPOA2002!#REF!</definedName>
    <definedName name="QA" localSheetId="14">[24]IPOA2002!#REF!</definedName>
    <definedName name="QA" localSheetId="13">[24]IPOA2002!#REF!</definedName>
    <definedName name="QA" localSheetId="12">[24]IPOA2002!#REF!</definedName>
    <definedName name="QA" localSheetId="11">[24]IPOA2002!#REF!</definedName>
    <definedName name="QA" localSheetId="10">[24]IPOA2002!#REF!</definedName>
    <definedName name="QA" localSheetId="9">[24]IPOA2002!#REF!</definedName>
    <definedName name="QA" localSheetId="8">[24]IPOA2002!#REF!</definedName>
    <definedName name="QA" localSheetId="7">[24]IPOA2002!#REF!</definedName>
    <definedName name="QA" localSheetId="6">[24]IPOA2002!#REF!</definedName>
    <definedName name="QA" localSheetId="3">[24]IPOA2002!#REF!</definedName>
    <definedName name="QA" localSheetId="1">[24]IPOA2002!#REF!</definedName>
    <definedName name="QA">[24]IPOA2002!#REF!</definedName>
    <definedName name="qqq" hidden="1">{#N/A,#N/A,FALSE,"schA"}</definedName>
    <definedName name="RATE" localSheetId="16">#REF!</definedName>
    <definedName name="RATE" localSheetId="15">#REF!</definedName>
    <definedName name="RATE" localSheetId="14">#REF!</definedName>
    <definedName name="RATE" localSheetId="13">#REF!</definedName>
    <definedName name="RATE" localSheetId="12">#REF!</definedName>
    <definedName name="RATE" localSheetId="11">#REF!</definedName>
    <definedName name="RATE" localSheetId="10">#REF!</definedName>
    <definedName name="RATE" localSheetId="9">#REF!</definedName>
    <definedName name="RATE" localSheetId="8">#REF!</definedName>
    <definedName name="RATE" localSheetId="7">#REF!</definedName>
    <definedName name="RATE" localSheetId="6">#REF!</definedName>
    <definedName name="RATE" localSheetId="3">#REF!</definedName>
    <definedName name="RATE" localSheetId="1">#REF!</definedName>
    <definedName name="RATE">#REF!</definedName>
    <definedName name="RATE2">'[11]Transp Data'!$A$8:$I$112</definedName>
    <definedName name="RATEBASE" localSheetId="16">#REF!</definedName>
    <definedName name="RATEBASE" localSheetId="15">#REF!</definedName>
    <definedName name="RATEBASE" localSheetId="14">#REF!</definedName>
    <definedName name="RATEBASE" localSheetId="13">#REF!</definedName>
    <definedName name="RATEBASE" localSheetId="12">#REF!</definedName>
    <definedName name="RATEBASE" localSheetId="11">#REF!</definedName>
    <definedName name="RATEBASE" localSheetId="10">#REF!</definedName>
    <definedName name="RATEBASE" localSheetId="9">#REF!</definedName>
    <definedName name="RATEBASE" localSheetId="8">#REF!</definedName>
    <definedName name="RATEBASE" localSheetId="7">#REF!</definedName>
    <definedName name="RATEBASE" localSheetId="6">#REF!</definedName>
    <definedName name="RATEBASE" localSheetId="3">#REF!</definedName>
    <definedName name="RATEBASE" localSheetId="1">#REF!</definedName>
    <definedName name="RATEBASE">#REF!</definedName>
    <definedName name="RATEBASE_U95" localSheetId="16">#REF!</definedName>
    <definedName name="RATEBASE_U95" localSheetId="15">#REF!</definedName>
    <definedName name="RATEBASE_U95" localSheetId="14">#REF!</definedName>
    <definedName name="RATEBASE_U95" localSheetId="13">#REF!</definedName>
    <definedName name="RATEBASE_U95" localSheetId="12">#REF!</definedName>
    <definedName name="RATEBASE_U95" localSheetId="11">#REF!</definedName>
    <definedName name="RATEBASE_U95" localSheetId="10">#REF!</definedName>
    <definedName name="RATEBASE_U95" localSheetId="9">#REF!</definedName>
    <definedName name="RATEBASE_U95" localSheetId="8">#REF!</definedName>
    <definedName name="RATEBASE_U95" localSheetId="7">#REF!</definedName>
    <definedName name="RATEBASE_U95" localSheetId="6">#REF!</definedName>
    <definedName name="RATEBASE_U95" localSheetId="3">#REF!</definedName>
    <definedName name="RATEBASE_U95" localSheetId="1">#REF!</definedName>
    <definedName name="RATEBASE_U95">#REF!</definedName>
    <definedName name="RATECASE" localSheetId="16">#REF!</definedName>
    <definedName name="RATECASE" localSheetId="15">#REF!</definedName>
    <definedName name="RATECASE" localSheetId="14">#REF!</definedName>
    <definedName name="RATECASE" localSheetId="13">#REF!</definedName>
    <definedName name="RATECASE" localSheetId="12">#REF!</definedName>
    <definedName name="RATECASE" localSheetId="11">#REF!</definedName>
    <definedName name="RATECASE" localSheetId="10">#REF!</definedName>
    <definedName name="RATECASE" localSheetId="9">#REF!</definedName>
    <definedName name="RATECASE" localSheetId="8">#REF!</definedName>
    <definedName name="RATECASE" localSheetId="7">#REF!</definedName>
    <definedName name="RATECASE" localSheetId="6">#REF!</definedName>
    <definedName name="RATECASE" localSheetId="3">#REF!</definedName>
    <definedName name="RATECASE" localSheetId="1">#REF!</definedName>
    <definedName name="RATECASE">#REF!</definedName>
    <definedName name="regasset" localSheetId="16">#REF!</definedName>
    <definedName name="regasset" localSheetId="15">#REF!</definedName>
    <definedName name="regasset" localSheetId="14">#REF!</definedName>
    <definedName name="regasset" localSheetId="13">#REF!</definedName>
    <definedName name="regasset" localSheetId="12">#REF!</definedName>
    <definedName name="regasset" localSheetId="11">#REF!</definedName>
    <definedName name="regasset" localSheetId="10">#REF!</definedName>
    <definedName name="regasset" localSheetId="9">#REF!</definedName>
    <definedName name="regasset" localSheetId="8">#REF!</definedName>
    <definedName name="regasset" localSheetId="7">#REF!</definedName>
    <definedName name="regasset" localSheetId="6">#REF!</definedName>
    <definedName name="regasset" localSheetId="3">#REF!</definedName>
    <definedName name="regasset" localSheetId="1">#REF!</definedName>
    <definedName name="regasset">#REF!</definedName>
    <definedName name="resource_lookup">'[25]#REF'!$B$3:$C$112</definedName>
    <definedName name="RESTATING" localSheetId="16">#REF!</definedName>
    <definedName name="RESTATING" localSheetId="15">#REF!</definedName>
    <definedName name="RESTATING" localSheetId="14">#REF!</definedName>
    <definedName name="RESTATING" localSheetId="13">#REF!</definedName>
    <definedName name="RESTATING" localSheetId="12">#REF!</definedName>
    <definedName name="RESTATING" localSheetId="11">#REF!</definedName>
    <definedName name="RESTATING" localSheetId="10">#REF!</definedName>
    <definedName name="RESTATING" localSheetId="9">#REF!</definedName>
    <definedName name="RESTATING" localSheetId="8">#REF!</definedName>
    <definedName name="RESTATING" localSheetId="7">#REF!</definedName>
    <definedName name="RESTATING" localSheetId="6">#REF!</definedName>
    <definedName name="RESTATING" localSheetId="3">#REF!</definedName>
    <definedName name="RESTATING" localSheetId="1">#REF!</definedName>
    <definedName name="RESTATING">#REF!</definedName>
    <definedName name="Results" localSheetId="16">#REF!</definedName>
    <definedName name="Results" localSheetId="15">#REF!</definedName>
    <definedName name="Results" localSheetId="14">#REF!</definedName>
    <definedName name="Results" localSheetId="13">#REF!</definedName>
    <definedName name="Results" localSheetId="12">#REF!</definedName>
    <definedName name="Results" localSheetId="11">#REF!</definedName>
    <definedName name="Results" localSheetId="10">#REF!</definedName>
    <definedName name="Results" localSheetId="9">#REF!</definedName>
    <definedName name="Results" localSheetId="8">#REF!</definedName>
    <definedName name="Results" localSheetId="7">#REF!</definedName>
    <definedName name="Results" localSheetId="6">#REF!</definedName>
    <definedName name="Results" localSheetId="3">#REF!</definedName>
    <definedName name="Results" localSheetId="1">#REF!</definedName>
    <definedName name="Results">#REF!</definedName>
    <definedName name="RETIREPLAN" localSheetId="16">#REF!</definedName>
    <definedName name="RETIREPLAN" localSheetId="15">#REF!</definedName>
    <definedName name="RETIREPLAN" localSheetId="14">#REF!</definedName>
    <definedName name="RETIREPLAN" localSheetId="13">#REF!</definedName>
    <definedName name="RETIREPLAN" localSheetId="12">#REF!</definedName>
    <definedName name="RETIREPLAN" localSheetId="11">#REF!</definedName>
    <definedName name="RETIREPLAN" localSheetId="10">#REF!</definedName>
    <definedName name="RETIREPLAN" localSheetId="9">#REF!</definedName>
    <definedName name="RETIREPLAN" localSheetId="8">#REF!</definedName>
    <definedName name="RETIREPLAN" localSheetId="7">#REF!</definedName>
    <definedName name="RETIREPLAN" localSheetId="6">#REF!</definedName>
    <definedName name="RETIREPLAN" localSheetId="3">#REF!</definedName>
    <definedName name="RETIREPLAN" localSheetId="1">#REF!</definedName>
    <definedName name="RETIREPLAN">#REF!</definedName>
    <definedName name="REV" localSheetId="16">#REF!</definedName>
    <definedName name="REV" localSheetId="15">#REF!</definedName>
    <definedName name="REV" localSheetId="14">#REF!</definedName>
    <definedName name="REV" localSheetId="13">#REF!</definedName>
    <definedName name="REV" localSheetId="12">#REF!</definedName>
    <definedName name="REV" localSheetId="11">#REF!</definedName>
    <definedName name="REV" localSheetId="10">#REF!</definedName>
    <definedName name="REV" localSheetId="9">#REF!</definedName>
    <definedName name="REV" localSheetId="8">#REF!</definedName>
    <definedName name="REV" localSheetId="7">#REF!</definedName>
    <definedName name="REV" localSheetId="6">#REF!</definedName>
    <definedName name="REV" localSheetId="3">#REF!</definedName>
    <definedName name="REV" localSheetId="1">#REF!</definedName>
    <definedName name="REV">#REF!</definedName>
    <definedName name="REVADJ" localSheetId="16">#REF!</definedName>
    <definedName name="REVADJ" localSheetId="15">#REF!</definedName>
    <definedName name="REVADJ" localSheetId="14">#REF!</definedName>
    <definedName name="REVADJ" localSheetId="13">#REF!</definedName>
    <definedName name="REVADJ" localSheetId="12">#REF!</definedName>
    <definedName name="REVADJ" localSheetId="11">#REF!</definedName>
    <definedName name="REVADJ" localSheetId="10">#REF!</definedName>
    <definedName name="REVADJ" localSheetId="9">#REF!</definedName>
    <definedName name="REVADJ" localSheetId="8">#REF!</definedName>
    <definedName name="REVADJ" localSheetId="7">#REF!</definedName>
    <definedName name="REVADJ" localSheetId="6">#REF!</definedName>
    <definedName name="REVADJ" localSheetId="3">#REF!</definedName>
    <definedName name="REVADJ" localSheetId="1">#REF!</definedName>
    <definedName name="REVADJ">#REF!</definedName>
    <definedName name="REVREQ" localSheetId="16">#REF!</definedName>
    <definedName name="REVREQ" localSheetId="15">#REF!</definedName>
    <definedName name="REVREQ" localSheetId="14">#REF!</definedName>
    <definedName name="REVREQ" localSheetId="13">#REF!</definedName>
    <definedName name="REVREQ" localSheetId="12">#REF!</definedName>
    <definedName name="REVREQ" localSheetId="11">#REF!</definedName>
    <definedName name="REVREQ" localSheetId="10">#REF!</definedName>
    <definedName name="REVREQ" localSheetId="9">#REF!</definedName>
    <definedName name="REVREQ" localSheetId="8">#REF!</definedName>
    <definedName name="REVREQ" localSheetId="7">#REF!</definedName>
    <definedName name="REVREQ" localSheetId="6">#REF!</definedName>
    <definedName name="REVREQ" localSheetId="3">#REF!</definedName>
    <definedName name="REVREQ" localSheetId="1">#REF!</definedName>
    <definedName name="REVREQ">#REF!</definedName>
    <definedName name="ROE" localSheetId="16">#REF!</definedName>
    <definedName name="ROE" localSheetId="15">#REF!</definedName>
    <definedName name="ROE" localSheetId="14">#REF!</definedName>
    <definedName name="ROE" localSheetId="13">#REF!</definedName>
    <definedName name="ROE" localSheetId="12">#REF!</definedName>
    <definedName name="ROE" localSheetId="11">#REF!</definedName>
    <definedName name="ROE" localSheetId="10">#REF!</definedName>
    <definedName name="ROE" localSheetId="9">#REF!</definedName>
    <definedName name="ROE" localSheetId="8">#REF!</definedName>
    <definedName name="ROE" localSheetId="7">#REF!</definedName>
    <definedName name="ROE" localSheetId="6">#REF!</definedName>
    <definedName name="ROE" localSheetId="3">#REF!</definedName>
    <definedName name="ROE" localSheetId="1">#REF!</definedName>
    <definedName name="ROE">#REF!</definedName>
    <definedName name="ROR" localSheetId="16">#REF!</definedName>
    <definedName name="ROR" localSheetId="15">#REF!</definedName>
    <definedName name="ROR" localSheetId="14">#REF!</definedName>
    <definedName name="ROR" localSheetId="13">#REF!</definedName>
    <definedName name="ROR" localSheetId="12">#REF!</definedName>
    <definedName name="ROR" localSheetId="11">#REF!</definedName>
    <definedName name="ROR" localSheetId="10">#REF!</definedName>
    <definedName name="ROR" localSheetId="9">#REF!</definedName>
    <definedName name="ROR" localSheetId="8">#REF!</definedName>
    <definedName name="ROR" localSheetId="7">#REF!</definedName>
    <definedName name="ROR" localSheetId="6">#REF!</definedName>
    <definedName name="ROR" localSheetId="3">#REF!</definedName>
    <definedName name="ROR" localSheetId="1">#REF!</definedName>
    <definedName name="ROR">#REF!</definedName>
    <definedName name="SALESRESALEP" localSheetId="16">#REF!</definedName>
    <definedName name="SALESRESALEP" localSheetId="15">#REF!</definedName>
    <definedName name="SALESRESALEP" localSheetId="14">#REF!</definedName>
    <definedName name="SALESRESALEP" localSheetId="13">#REF!</definedName>
    <definedName name="SALESRESALEP" localSheetId="12">#REF!</definedName>
    <definedName name="SALESRESALEP" localSheetId="11">#REF!</definedName>
    <definedName name="SALESRESALEP" localSheetId="10">#REF!</definedName>
    <definedName name="SALESRESALEP" localSheetId="9">#REF!</definedName>
    <definedName name="SALESRESALEP" localSheetId="8">#REF!</definedName>
    <definedName name="SALESRESALEP" localSheetId="7">#REF!</definedName>
    <definedName name="SALESRESALEP" localSheetId="6">#REF!</definedName>
    <definedName name="SALESRESALEP" localSheetId="3">#REF!</definedName>
    <definedName name="SALESRESALEP" localSheetId="1">#REF!</definedName>
    <definedName name="SALESRESALEP">#REF!</definedName>
    <definedName name="SALESRESALER" localSheetId="16">#REF!</definedName>
    <definedName name="SALESRESALER" localSheetId="15">#REF!</definedName>
    <definedName name="SALESRESALER" localSheetId="14">#REF!</definedName>
    <definedName name="SALESRESALER" localSheetId="13">#REF!</definedName>
    <definedName name="SALESRESALER" localSheetId="12">#REF!</definedName>
    <definedName name="SALESRESALER" localSheetId="11">#REF!</definedName>
    <definedName name="SALESRESALER" localSheetId="10">#REF!</definedName>
    <definedName name="SALESRESALER" localSheetId="9">#REF!</definedName>
    <definedName name="SALESRESALER" localSheetId="8">#REF!</definedName>
    <definedName name="SALESRESALER" localSheetId="7">#REF!</definedName>
    <definedName name="SALESRESALER" localSheetId="6">#REF!</definedName>
    <definedName name="SALESRESALER" localSheetId="3">#REF!</definedName>
    <definedName name="SALESRESALER" localSheetId="1">#REF!</definedName>
    <definedName name="SALESRESALER">#REF!</definedName>
    <definedName name="SAPBEXhrIndnt" hidden="1">"Wide"</definedName>
    <definedName name="SAPsysID" hidden="1">"708C5W7SBKP804JT78WJ0JNKI"</definedName>
    <definedName name="SAPwbID" hidden="1">"ARS"</definedName>
    <definedName name="sdlfhsdlhfkl" hidden="1">{#N/A,#N/A,FALSE,"Summ";#N/A,#N/A,FALSE,"General"}</definedName>
    <definedName name="SecSSW_MWH" localSheetId="16">[5]DT_A_AMW93!#REF!</definedName>
    <definedName name="SecSSW_MWH" localSheetId="15">[5]DT_A_AMW93!#REF!</definedName>
    <definedName name="SecSSW_MWH" localSheetId="14">[5]DT_A_AMW93!#REF!</definedName>
    <definedName name="SecSSW_MWH" localSheetId="13">[5]DT_A_AMW93!#REF!</definedName>
    <definedName name="SecSSW_MWH" localSheetId="12">[5]DT_A_AMW93!#REF!</definedName>
    <definedName name="SecSSW_MWH" localSheetId="11">[5]DT_A_AMW93!#REF!</definedName>
    <definedName name="SecSSW_MWH" localSheetId="10">[5]DT_A_AMW93!#REF!</definedName>
    <definedName name="SecSSW_MWH" localSheetId="9">[5]DT_A_AMW93!#REF!</definedName>
    <definedName name="SecSSW_MWH" localSheetId="8">[5]DT_A_AMW93!#REF!</definedName>
    <definedName name="SecSSW_MWH" localSheetId="7">[5]DT_A_AMW93!#REF!</definedName>
    <definedName name="SecSSW_MWH" localSheetId="6">[5]DT_A_AMW93!#REF!</definedName>
    <definedName name="SecSSW_MWH" localSheetId="3">[5]DT_A_AMW93!#REF!</definedName>
    <definedName name="SecSSW_MWH" localSheetId="1">[5]DT_A_AMW93!#REF!</definedName>
    <definedName name="SecSSW_MWH">[5]DT_A_AMW93!#REF!</definedName>
    <definedName name="Sep03AMA">[2]BS!$AG$7:$AG$3582</definedName>
    <definedName name="Sep04AMA">[3]BS!$AL$7:$AL$3582</definedName>
    <definedName name="seven" hidden="1">{#N/A,#N/A,FALSE,"CRPT";#N/A,#N/A,FALSE,"TREND";#N/A,#N/A,FALSE,"%Curve"}</definedName>
    <definedName name="six" hidden="1">{#N/A,#N/A,FALSE,"Drill Sites";"WP 212",#N/A,FALSE,"MWAG EOR";"WP 213",#N/A,FALSE,"MWAG EOR";#N/A,#N/A,FALSE,"Misc. Facility";#N/A,#N/A,FALSE,"WWTP"}</definedName>
    <definedName name="SKAGIT" localSheetId="16">#REF!</definedName>
    <definedName name="SKAGIT" localSheetId="15">#REF!</definedName>
    <definedName name="SKAGIT" localSheetId="14">#REF!</definedName>
    <definedName name="SKAGIT" localSheetId="13">#REF!</definedName>
    <definedName name="SKAGIT" localSheetId="12">#REF!</definedName>
    <definedName name="SKAGIT" localSheetId="11">#REF!</definedName>
    <definedName name="SKAGIT" localSheetId="10">#REF!</definedName>
    <definedName name="SKAGIT" localSheetId="9">#REF!</definedName>
    <definedName name="SKAGIT" localSheetId="8">#REF!</definedName>
    <definedName name="SKAGIT" localSheetId="7">#REF!</definedName>
    <definedName name="SKAGIT" localSheetId="6">#REF!</definedName>
    <definedName name="SKAGIT" localSheetId="3">#REF!</definedName>
    <definedName name="SKAGIT" localSheetId="1">#REF!</definedName>
    <definedName name="SKAGIT">#REF!</definedName>
    <definedName name="SLFINSURANCE" localSheetId="16">#REF!</definedName>
    <definedName name="SLFINSURANCE" localSheetId="15">#REF!</definedName>
    <definedName name="SLFINSURANCE" localSheetId="14">#REF!</definedName>
    <definedName name="SLFINSURANCE" localSheetId="13">#REF!</definedName>
    <definedName name="SLFINSURANCE" localSheetId="12">#REF!</definedName>
    <definedName name="SLFINSURANCE" localSheetId="11">#REF!</definedName>
    <definedName name="SLFINSURANCE" localSheetId="10">#REF!</definedName>
    <definedName name="SLFINSURANCE" localSheetId="9">#REF!</definedName>
    <definedName name="SLFINSURANCE" localSheetId="8">#REF!</definedName>
    <definedName name="SLFINSURANCE" localSheetId="7">#REF!</definedName>
    <definedName name="SLFINSURANCE" localSheetId="6">#REF!</definedName>
    <definedName name="SLFINSURANCE" localSheetId="3">#REF!</definedName>
    <definedName name="SLFINSURANCE" localSheetId="1">#REF!</definedName>
    <definedName name="SLFINSURANCE">#REF!</definedName>
    <definedName name="SolarDate" localSheetId="16">'[13]Dispatch Cases'!#REF!</definedName>
    <definedName name="SolarDate" localSheetId="15">'[13]Dispatch Cases'!#REF!</definedName>
    <definedName name="SolarDate" localSheetId="14">'[13]Dispatch Cases'!#REF!</definedName>
    <definedName name="SolarDate" localSheetId="13">'[13]Dispatch Cases'!#REF!</definedName>
    <definedName name="SolarDate" localSheetId="12">'[13]Dispatch Cases'!#REF!</definedName>
    <definedName name="SolarDate" localSheetId="11">'[13]Dispatch Cases'!#REF!</definedName>
    <definedName name="SolarDate" localSheetId="10">'[13]Dispatch Cases'!#REF!</definedName>
    <definedName name="SolarDate" localSheetId="9">'[13]Dispatch Cases'!#REF!</definedName>
    <definedName name="SolarDate" localSheetId="8">'[13]Dispatch Cases'!#REF!</definedName>
    <definedName name="SolarDate" localSheetId="7">'[13]Dispatch Cases'!#REF!</definedName>
    <definedName name="SolarDate" localSheetId="6">'[13]Dispatch Cases'!#REF!</definedName>
    <definedName name="SolarDate" localSheetId="3">'[13]Dispatch Cases'!#REF!</definedName>
    <definedName name="SolarDate" localSheetId="1">'[13]Dispatch Cases'!#REF!</definedName>
    <definedName name="SolarDate">'[13]Dispatch Cases'!#REF!</definedName>
    <definedName name="STAFFREDUC" localSheetId="16">#REF!</definedName>
    <definedName name="STAFFREDUC" localSheetId="15">#REF!</definedName>
    <definedName name="STAFFREDUC" localSheetId="14">#REF!</definedName>
    <definedName name="STAFFREDUC" localSheetId="13">#REF!</definedName>
    <definedName name="STAFFREDUC" localSheetId="12">#REF!</definedName>
    <definedName name="STAFFREDUC" localSheetId="11">#REF!</definedName>
    <definedName name="STAFFREDUC" localSheetId="10">#REF!</definedName>
    <definedName name="STAFFREDUC" localSheetId="9">#REF!</definedName>
    <definedName name="STAFFREDUC" localSheetId="8">#REF!</definedName>
    <definedName name="STAFFREDUC" localSheetId="7">#REF!</definedName>
    <definedName name="STAFFREDUC" localSheetId="6">#REF!</definedName>
    <definedName name="STAFFREDUC" localSheetId="3">#REF!</definedName>
    <definedName name="STAFFREDUC" localSheetId="1">#REF!</definedName>
    <definedName name="STAFFREDUC">#REF!</definedName>
    <definedName name="StartDate">[8]Assumptions!$C$9</definedName>
    <definedName name="STORM" localSheetId="16">#REF!</definedName>
    <definedName name="STORM" localSheetId="15">#REF!</definedName>
    <definedName name="STORM" localSheetId="14">#REF!</definedName>
    <definedName name="STORM" localSheetId="13">#REF!</definedName>
    <definedName name="STORM" localSheetId="12">#REF!</definedName>
    <definedName name="STORM" localSheetId="11">#REF!</definedName>
    <definedName name="STORM" localSheetId="10">#REF!</definedName>
    <definedName name="STORM" localSheetId="9">#REF!</definedName>
    <definedName name="STORM" localSheetId="8">#REF!</definedName>
    <definedName name="STORM" localSheetId="7">#REF!</definedName>
    <definedName name="STORM" localSheetId="6">#REF!</definedName>
    <definedName name="STORM" localSheetId="3">#REF!</definedName>
    <definedName name="STORM" localSheetId="1">#REF!</definedName>
    <definedName name="STORM">#REF!</definedName>
    <definedName name="SUMMARY" localSheetId="16">#REF!</definedName>
    <definedName name="SUMMARY" localSheetId="15">#REF!</definedName>
    <definedName name="SUMMARY" localSheetId="14">#REF!</definedName>
    <definedName name="SUMMARY" localSheetId="13">#REF!</definedName>
    <definedName name="SUMMARY" localSheetId="12">#REF!</definedName>
    <definedName name="SUMMARY" localSheetId="11">#REF!</definedName>
    <definedName name="SUMMARY" localSheetId="10">#REF!</definedName>
    <definedName name="SUMMARY" localSheetId="9">#REF!</definedName>
    <definedName name="SUMMARY" localSheetId="8">#REF!</definedName>
    <definedName name="SUMMARY" localSheetId="7">#REF!</definedName>
    <definedName name="SUMMARY" localSheetId="6">#REF!</definedName>
    <definedName name="SUMMARY" localSheetId="3">#REF!</definedName>
    <definedName name="SUMMARY" localSheetId="1">#REF!</definedName>
    <definedName name="SUMMARY">#REF!</definedName>
    <definedName name="SWSales_MWH" localSheetId="16">[5]DT_A_AMW93!#REF!</definedName>
    <definedName name="SWSales_MWH" localSheetId="15">[5]DT_A_AMW93!#REF!</definedName>
    <definedName name="SWSales_MWH" localSheetId="14">[5]DT_A_AMW93!#REF!</definedName>
    <definedName name="SWSales_MWH" localSheetId="13">[5]DT_A_AMW93!#REF!</definedName>
    <definedName name="SWSales_MWH" localSheetId="12">[5]DT_A_AMW93!#REF!</definedName>
    <definedName name="SWSales_MWH" localSheetId="11">[5]DT_A_AMW93!#REF!</definedName>
    <definedName name="SWSales_MWH" localSheetId="10">[5]DT_A_AMW93!#REF!</definedName>
    <definedName name="SWSales_MWH" localSheetId="9">[5]DT_A_AMW93!#REF!</definedName>
    <definedName name="SWSales_MWH" localSheetId="8">[5]DT_A_AMW93!#REF!</definedName>
    <definedName name="SWSales_MWH" localSheetId="7">[5]DT_A_AMW93!#REF!</definedName>
    <definedName name="SWSales_MWH" localSheetId="6">[5]DT_A_AMW93!#REF!</definedName>
    <definedName name="SWSales_MWH" localSheetId="3">[5]DT_A_AMW93!#REF!</definedName>
    <definedName name="SWSales_MWH" localSheetId="1">[5]DT_A_AMW93!#REF!</definedName>
    <definedName name="SWSales_MWH">[5]DT_A_AMW93!#REF!</definedName>
    <definedName name="t" hidden="1">{#N/A,#N/A,FALSE,"CESTSUM";#N/A,#N/A,FALSE,"est sum A";#N/A,#N/A,FALSE,"est detail A"}</definedName>
    <definedName name="TAXCORPLIC" localSheetId="16">#REF!</definedName>
    <definedName name="TAXCORPLIC" localSheetId="15">#REF!</definedName>
    <definedName name="TAXCORPLIC" localSheetId="14">#REF!</definedName>
    <definedName name="TAXCORPLIC" localSheetId="13">#REF!</definedName>
    <definedName name="TAXCORPLIC" localSheetId="12">#REF!</definedName>
    <definedName name="TAXCORPLIC" localSheetId="11">#REF!</definedName>
    <definedName name="TAXCORPLIC" localSheetId="10">#REF!</definedName>
    <definedName name="TAXCORPLIC" localSheetId="9">#REF!</definedName>
    <definedName name="TAXCORPLIC" localSheetId="8">#REF!</definedName>
    <definedName name="TAXCORPLIC" localSheetId="7">#REF!</definedName>
    <definedName name="TAXCORPLIC" localSheetId="6">#REF!</definedName>
    <definedName name="TAXCORPLIC" localSheetId="3">#REF!</definedName>
    <definedName name="TAXCORPLIC" localSheetId="1">#REF!</definedName>
    <definedName name="TAXCORPLIC">#REF!</definedName>
    <definedName name="TAXENERGYP" localSheetId="16">#REF!</definedName>
    <definedName name="TAXENERGYP" localSheetId="15">#REF!</definedName>
    <definedName name="TAXENERGYP" localSheetId="14">#REF!</definedName>
    <definedName name="TAXENERGYP" localSheetId="13">#REF!</definedName>
    <definedName name="TAXENERGYP" localSheetId="12">#REF!</definedName>
    <definedName name="TAXENERGYP" localSheetId="11">#REF!</definedName>
    <definedName name="TAXENERGYP" localSheetId="10">#REF!</definedName>
    <definedName name="TAXENERGYP" localSheetId="9">#REF!</definedName>
    <definedName name="TAXENERGYP" localSheetId="8">#REF!</definedName>
    <definedName name="TAXENERGYP" localSheetId="7">#REF!</definedName>
    <definedName name="TAXENERGYP" localSheetId="6">#REF!</definedName>
    <definedName name="TAXENERGYP" localSheetId="3">#REF!</definedName>
    <definedName name="TAXENERGYP" localSheetId="1">#REF!</definedName>
    <definedName name="TAXENERGYP">#REF!</definedName>
    <definedName name="TAXENERGYR" localSheetId="16">#REF!</definedName>
    <definedName name="TAXENERGYR" localSheetId="15">#REF!</definedName>
    <definedName name="TAXENERGYR" localSheetId="14">#REF!</definedName>
    <definedName name="TAXENERGYR" localSheetId="13">#REF!</definedName>
    <definedName name="TAXENERGYR" localSheetId="12">#REF!</definedName>
    <definedName name="TAXENERGYR" localSheetId="11">#REF!</definedName>
    <definedName name="TAXENERGYR" localSheetId="10">#REF!</definedName>
    <definedName name="TAXENERGYR" localSheetId="9">#REF!</definedName>
    <definedName name="TAXENERGYR" localSheetId="8">#REF!</definedName>
    <definedName name="TAXENERGYR" localSheetId="7">#REF!</definedName>
    <definedName name="TAXENERGYR" localSheetId="6">#REF!</definedName>
    <definedName name="TAXENERGYR" localSheetId="3">#REF!</definedName>
    <definedName name="TAXENERGYR" localSheetId="1">#REF!</definedName>
    <definedName name="TAXENERGYR">#REF!</definedName>
    <definedName name="TAXEXCISE" localSheetId="16">#REF!</definedName>
    <definedName name="TAXEXCISE" localSheetId="15">#REF!</definedName>
    <definedName name="TAXEXCISE" localSheetId="14">#REF!</definedName>
    <definedName name="TAXEXCISE" localSheetId="13">#REF!</definedName>
    <definedName name="TAXEXCISE" localSheetId="12">#REF!</definedName>
    <definedName name="TAXEXCISE" localSheetId="11">#REF!</definedName>
    <definedName name="TAXEXCISE" localSheetId="10">#REF!</definedName>
    <definedName name="TAXEXCISE" localSheetId="9">#REF!</definedName>
    <definedName name="TAXEXCISE" localSheetId="8">#REF!</definedName>
    <definedName name="TAXEXCISE" localSheetId="7">#REF!</definedName>
    <definedName name="TAXEXCISE" localSheetId="6">#REF!</definedName>
    <definedName name="TAXEXCISE" localSheetId="3">#REF!</definedName>
    <definedName name="TAXEXCISE" localSheetId="1">#REF!</definedName>
    <definedName name="TAXEXCISE">#REF!</definedName>
    <definedName name="TAXFICA" localSheetId="16">#REF!</definedName>
    <definedName name="TAXFICA" localSheetId="15">#REF!</definedName>
    <definedName name="TAXFICA" localSheetId="14">#REF!</definedName>
    <definedName name="TAXFICA" localSheetId="13">#REF!</definedName>
    <definedName name="TAXFICA" localSheetId="12">#REF!</definedName>
    <definedName name="TAXFICA" localSheetId="11">#REF!</definedName>
    <definedName name="TAXFICA" localSheetId="10">#REF!</definedName>
    <definedName name="TAXFICA" localSheetId="9">#REF!</definedName>
    <definedName name="TAXFICA" localSheetId="8">#REF!</definedName>
    <definedName name="TAXFICA" localSheetId="7">#REF!</definedName>
    <definedName name="TAXFICA" localSheetId="6">#REF!</definedName>
    <definedName name="TAXFICA" localSheetId="3">#REF!</definedName>
    <definedName name="TAXFICA" localSheetId="1">#REF!</definedName>
    <definedName name="TAXFICA">#REF!</definedName>
    <definedName name="TAXFUT" localSheetId="16">#REF!</definedName>
    <definedName name="TAXFUT" localSheetId="15">#REF!</definedName>
    <definedName name="TAXFUT" localSheetId="14">#REF!</definedName>
    <definedName name="TAXFUT" localSheetId="13">#REF!</definedName>
    <definedName name="TAXFUT" localSheetId="12">#REF!</definedName>
    <definedName name="TAXFUT" localSheetId="11">#REF!</definedName>
    <definedName name="TAXFUT" localSheetId="10">#REF!</definedName>
    <definedName name="TAXFUT" localSheetId="9">#REF!</definedName>
    <definedName name="TAXFUT" localSheetId="8">#REF!</definedName>
    <definedName name="TAXFUT" localSheetId="7">#REF!</definedName>
    <definedName name="TAXFUT" localSheetId="6">#REF!</definedName>
    <definedName name="TAXFUT" localSheetId="3">#REF!</definedName>
    <definedName name="TAXFUT" localSheetId="1">#REF!</definedName>
    <definedName name="TAXFUT">#REF!</definedName>
    <definedName name="TAXINCOME" localSheetId="16">#REF!</definedName>
    <definedName name="TAXINCOME" localSheetId="15">#REF!</definedName>
    <definedName name="TAXINCOME" localSheetId="14">#REF!</definedName>
    <definedName name="TAXINCOME" localSheetId="13">#REF!</definedName>
    <definedName name="TAXINCOME" localSheetId="12">#REF!</definedName>
    <definedName name="TAXINCOME" localSheetId="11">#REF!</definedName>
    <definedName name="TAXINCOME" localSheetId="10">#REF!</definedName>
    <definedName name="TAXINCOME" localSheetId="9">#REF!</definedName>
    <definedName name="TAXINCOME" localSheetId="8">#REF!</definedName>
    <definedName name="TAXINCOME" localSheetId="7">#REF!</definedName>
    <definedName name="TAXINCOME" localSheetId="6">#REF!</definedName>
    <definedName name="TAXINCOME" localSheetId="3">#REF!</definedName>
    <definedName name="TAXINCOME" localSheetId="1">#REF!</definedName>
    <definedName name="TAXINCOME">#REF!</definedName>
    <definedName name="TAXMEDICARE" localSheetId="16">#REF!</definedName>
    <definedName name="TAXMEDICARE" localSheetId="15">#REF!</definedName>
    <definedName name="TAXMEDICARE" localSheetId="14">#REF!</definedName>
    <definedName name="TAXMEDICARE" localSheetId="13">#REF!</definedName>
    <definedName name="TAXMEDICARE" localSheetId="12">#REF!</definedName>
    <definedName name="TAXMEDICARE" localSheetId="11">#REF!</definedName>
    <definedName name="TAXMEDICARE" localSheetId="10">#REF!</definedName>
    <definedName name="TAXMEDICARE" localSheetId="9">#REF!</definedName>
    <definedName name="TAXMEDICARE" localSheetId="8">#REF!</definedName>
    <definedName name="TAXMEDICARE" localSheetId="7">#REF!</definedName>
    <definedName name="TAXMEDICARE" localSheetId="6">#REF!</definedName>
    <definedName name="TAXMEDICARE" localSheetId="3">#REF!</definedName>
    <definedName name="TAXMEDICARE" localSheetId="1">#REF!</definedName>
    <definedName name="TAXMEDICARE">#REF!</definedName>
    <definedName name="TAXPFINT" localSheetId="16">#REF!</definedName>
    <definedName name="TAXPFINT" localSheetId="15">#REF!</definedName>
    <definedName name="TAXPFINT" localSheetId="14">#REF!</definedName>
    <definedName name="TAXPFINT" localSheetId="13">#REF!</definedName>
    <definedName name="TAXPFINT" localSheetId="12">#REF!</definedName>
    <definedName name="TAXPFINT" localSheetId="11">#REF!</definedName>
    <definedName name="TAXPFINT" localSheetId="10">#REF!</definedName>
    <definedName name="TAXPFINT" localSheetId="9">#REF!</definedName>
    <definedName name="TAXPFINT" localSheetId="8">#REF!</definedName>
    <definedName name="TAXPFINT" localSheetId="7">#REF!</definedName>
    <definedName name="TAXPFINT" localSheetId="6">#REF!</definedName>
    <definedName name="TAXPFINT" localSheetId="3">#REF!</definedName>
    <definedName name="TAXPFINT" localSheetId="1">#REF!</definedName>
    <definedName name="TAXPFINT">#REF!</definedName>
    <definedName name="TAXPROPERTY" localSheetId="16">#REF!</definedName>
    <definedName name="TAXPROPERTY" localSheetId="15">#REF!</definedName>
    <definedName name="TAXPROPERTY" localSheetId="14">#REF!</definedName>
    <definedName name="TAXPROPERTY" localSheetId="13">#REF!</definedName>
    <definedName name="TAXPROPERTY" localSheetId="12">#REF!</definedName>
    <definedName name="TAXPROPERTY" localSheetId="11">#REF!</definedName>
    <definedName name="TAXPROPERTY" localSheetId="10">#REF!</definedName>
    <definedName name="TAXPROPERTY" localSheetId="9">#REF!</definedName>
    <definedName name="TAXPROPERTY" localSheetId="8">#REF!</definedName>
    <definedName name="TAXPROPERTY" localSheetId="7">#REF!</definedName>
    <definedName name="TAXPROPERTY" localSheetId="6">#REF!</definedName>
    <definedName name="TAXPROPERTY" localSheetId="3">#REF!</definedName>
    <definedName name="TAXPROPERTY" localSheetId="1">#REF!</definedName>
    <definedName name="TAXPROPERTY">#REF!</definedName>
    <definedName name="TAXSUT" localSheetId="16">#REF!</definedName>
    <definedName name="TAXSUT" localSheetId="15">#REF!</definedName>
    <definedName name="TAXSUT" localSheetId="14">#REF!</definedName>
    <definedName name="TAXSUT" localSheetId="13">#REF!</definedName>
    <definedName name="TAXSUT" localSheetId="12">#REF!</definedName>
    <definedName name="TAXSUT" localSheetId="11">#REF!</definedName>
    <definedName name="TAXSUT" localSheetId="10">#REF!</definedName>
    <definedName name="TAXSUT" localSheetId="9">#REF!</definedName>
    <definedName name="TAXSUT" localSheetId="8">#REF!</definedName>
    <definedName name="TAXSUT" localSheetId="7">#REF!</definedName>
    <definedName name="TAXSUT" localSheetId="6">#REF!</definedName>
    <definedName name="TAXSUT" localSheetId="3">#REF!</definedName>
    <definedName name="TAXSUT" localSheetId="1">#REF!</definedName>
    <definedName name="TAXSUT">#REF!</definedName>
    <definedName name="tem" hidden="1">{#N/A,#N/A,FALSE,"Summ";#N/A,#N/A,FALSE,"General"}</definedName>
    <definedName name="TEMP" hidden="1">{#N/A,#N/A,FALSE,"Summ";#N/A,#N/A,FALSE,"General"}</definedName>
    <definedName name="Temp1" hidden="1">{#N/A,#N/A,FALSE,"CESTSUM";#N/A,#N/A,FALSE,"est sum A";#N/A,#N/A,FALSE,"est detail A"}</definedName>
    <definedName name="temp2" hidden="1">{#N/A,#N/A,FALSE,"CESTSUM";#N/A,#N/A,FALSE,"est sum A";#N/A,#N/A,FALSE,"est detail A"}</definedName>
    <definedName name="TEMPADJ" localSheetId="16">#REF!</definedName>
    <definedName name="TEMPADJ" localSheetId="15">#REF!</definedName>
    <definedName name="TEMPADJ" localSheetId="14">#REF!</definedName>
    <definedName name="TEMPADJ" localSheetId="13">#REF!</definedName>
    <definedName name="TEMPADJ" localSheetId="12">#REF!</definedName>
    <definedName name="TEMPADJ" localSheetId="11">#REF!</definedName>
    <definedName name="TEMPADJ" localSheetId="10">#REF!</definedName>
    <definedName name="TEMPADJ" localSheetId="9">#REF!</definedName>
    <definedName name="TEMPADJ" localSheetId="8">#REF!</definedName>
    <definedName name="TEMPADJ" localSheetId="7">#REF!</definedName>
    <definedName name="TEMPADJ" localSheetId="6">#REF!</definedName>
    <definedName name="TEMPADJ" localSheetId="3">#REF!</definedName>
    <definedName name="TEMPADJ" localSheetId="1">#REF!</definedName>
    <definedName name="TEMPADJ">#REF!</definedName>
    <definedName name="TenaskaShare" localSheetId="16">[13]Dispatch!#REF!</definedName>
    <definedName name="TenaskaShare" localSheetId="15">[13]Dispatch!#REF!</definedName>
    <definedName name="TenaskaShare" localSheetId="14">[13]Dispatch!#REF!</definedName>
    <definedName name="TenaskaShare" localSheetId="13">[13]Dispatch!#REF!</definedName>
    <definedName name="TenaskaShare" localSheetId="12">[13]Dispatch!#REF!</definedName>
    <definedName name="TenaskaShare" localSheetId="11">[13]Dispatch!#REF!</definedName>
    <definedName name="TenaskaShare" localSheetId="10">[13]Dispatch!#REF!</definedName>
    <definedName name="TenaskaShare" localSheetId="9">[13]Dispatch!#REF!</definedName>
    <definedName name="TenaskaShare" localSheetId="8">[13]Dispatch!#REF!</definedName>
    <definedName name="TenaskaShare" localSheetId="7">[13]Dispatch!#REF!</definedName>
    <definedName name="TenaskaShare" localSheetId="6">[13]Dispatch!#REF!</definedName>
    <definedName name="TenaskaShare" localSheetId="3">[13]Dispatch!#REF!</definedName>
    <definedName name="TenaskaShare" localSheetId="1">[13]Dispatch!#REF!</definedName>
    <definedName name="TenaskaShare">[13]Dispatch!#REF!</definedName>
    <definedName name="Test" localSheetId="16">[6]BS!#REF!</definedName>
    <definedName name="Test" localSheetId="15">[6]BS!#REF!</definedName>
    <definedName name="Test" localSheetId="14">[6]BS!#REF!</definedName>
    <definedName name="Test" localSheetId="13">[6]BS!#REF!</definedName>
    <definedName name="Test" localSheetId="12">[6]BS!#REF!</definedName>
    <definedName name="Test" localSheetId="11">[6]BS!#REF!</definedName>
    <definedName name="Test" localSheetId="10">[6]BS!#REF!</definedName>
    <definedName name="Test" localSheetId="9">[6]BS!#REF!</definedName>
    <definedName name="Test" localSheetId="8">[6]BS!#REF!</definedName>
    <definedName name="Test" localSheetId="7">[6]BS!#REF!</definedName>
    <definedName name="Test" localSheetId="6">[6]BS!#REF!</definedName>
    <definedName name="Test" localSheetId="3">[6]BS!#REF!</definedName>
    <definedName name="Test" localSheetId="1">[6]BS!#REF!</definedName>
    <definedName name="Test">[6]BS!#REF!</definedName>
    <definedName name="TESTYEAR" localSheetId="16">#REF!</definedName>
    <definedName name="TESTYEAR" localSheetId="15">#REF!</definedName>
    <definedName name="TESTYEAR" localSheetId="14">#REF!</definedName>
    <definedName name="TESTYEAR" localSheetId="13">#REF!</definedName>
    <definedName name="TESTYEAR" localSheetId="12">#REF!</definedName>
    <definedName name="TESTYEAR" localSheetId="11">#REF!</definedName>
    <definedName name="TESTYEAR" localSheetId="10">#REF!</definedName>
    <definedName name="TESTYEAR" localSheetId="9">#REF!</definedName>
    <definedName name="TESTYEAR" localSheetId="8">#REF!</definedName>
    <definedName name="TESTYEAR" localSheetId="7">#REF!</definedName>
    <definedName name="TESTYEAR" localSheetId="6">#REF!</definedName>
    <definedName name="TESTYEAR" localSheetId="3">#REF!</definedName>
    <definedName name="TESTYEAR" localSheetId="1">#REF!</definedName>
    <definedName name="TESTYEAR">#REF!</definedName>
    <definedName name="Therm_upload" localSheetId="16">#REF!</definedName>
    <definedName name="Therm_upload" localSheetId="15">#REF!</definedName>
    <definedName name="Therm_upload" localSheetId="14">#REF!</definedName>
    <definedName name="Therm_upload" localSheetId="13">#REF!</definedName>
    <definedName name="Therm_upload" localSheetId="12">#REF!</definedName>
    <definedName name="Therm_upload" localSheetId="11">#REF!</definedName>
    <definedName name="Therm_upload" localSheetId="10">#REF!</definedName>
    <definedName name="Therm_upload" localSheetId="9">#REF!</definedName>
    <definedName name="Therm_upload" localSheetId="8">#REF!</definedName>
    <definedName name="Therm_upload" localSheetId="7">#REF!</definedName>
    <definedName name="Therm_upload" localSheetId="6">#REF!</definedName>
    <definedName name="Therm_upload" localSheetId="3">#REF!</definedName>
    <definedName name="Therm_upload" localSheetId="1">#REF!</definedName>
    <definedName name="Therm_upload">#REF!</definedName>
    <definedName name="ThermalBookLife">[8]Assumptions!$C$25</definedName>
    <definedName name="therms" localSheetId="16">#REF!</definedName>
    <definedName name="therms" localSheetId="15">#REF!</definedName>
    <definedName name="therms" localSheetId="14">#REF!</definedName>
    <definedName name="therms" localSheetId="13">#REF!</definedName>
    <definedName name="therms" localSheetId="12">#REF!</definedName>
    <definedName name="therms" localSheetId="11">#REF!</definedName>
    <definedName name="therms" localSheetId="10">#REF!</definedName>
    <definedName name="therms" localSheetId="9">#REF!</definedName>
    <definedName name="therms" localSheetId="8">#REF!</definedName>
    <definedName name="therms" localSheetId="7">#REF!</definedName>
    <definedName name="therms" localSheetId="6">#REF!</definedName>
    <definedName name="therms" localSheetId="3">#REF!</definedName>
    <definedName name="therms" localSheetId="1">#REF!</definedName>
    <definedName name="therms">#REF!</definedName>
    <definedName name="THM_ALL_YEARS" localSheetId="16">#REF!</definedName>
    <definedName name="THM_ALL_YEARS" localSheetId="15">#REF!</definedName>
    <definedName name="THM_ALL_YEARS" localSheetId="14">#REF!</definedName>
    <definedName name="THM_ALL_YEARS" localSheetId="13">#REF!</definedName>
    <definedName name="THM_ALL_YEARS" localSheetId="12">#REF!</definedName>
    <definedName name="THM_ALL_YEARS" localSheetId="11">#REF!</definedName>
    <definedName name="THM_ALL_YEARS" localSheetId="10">#REF!</definedName>
    <definedName name="THM_ALL_YEARS" localSheetId="9">#REF!</definedName>
    <definedName name="THM_ALL_YEARS" localSheetId="8">#REF!</definedName>
    <definedName name="THM_ALL_YEARS" localSheetId="7">#REF!</definedName>
    <definedName name="THM_ALL_YEARS" localSheetId="6">#REF!</definedName>
    <definedName name="THM_ALL_YEARS" localSheetId="3">#REF!</definedName>
    <definedName name="THM_ALL_YEARS" localSheetId="1">#REF!</definedName>
    <definedName name="THM_ALL_YEARS">#REF!</definedName>
    <definedName name="Title">[8]Assumptions!$A$1</definedName>
    <definedName name="TopLeft" localSheetId="16">#REF!</definedName>
    <definedName name="TopLeft" localSheetId="15">#REF!</definedName>
    <definedName name="TopLeft" localSheetId="14">#REF!</definedName>
    <definedName name="TopLeft" localSheetId="13">#REF!</definedName>
    <definedName name="TopLeft" localSheetId="12">#REF!</definedName>
    <definedName name="TopLeft" localSheetId="11">#REF!</definedName>
    <definedName name="TopLeft" localSheetId="10">#REF!</definedName>
    <definedName name="TopLeft" localSheetId="9">#REF!</definedName>
    <definedName name="TopLeft" localSheetId="8">#REF!</definedName>
    <definedName name="TopLeft" localSheetId="7">#REF!</definedName>
    <definedName name="TopLeft" localSheetId="6">#REF!</definedName>
    <definedName name="TopLeft" localSheetId="3">#REF!</definedName>
    <definedName name="TopLeft" localSheetId="1">#REF!</definedName>
    <definedName name="TopLeft">#REF!</definedName>
    <definedName name="tr" hidden="1">{#N/A,#N/A,FALSE,"CESTSUM";#N/A,#N/A,FALSE,"est sum A";#N/A,#N/A,FALSE,"est detail A"}</definedName>
    <definedName name="TRADING_NET" localSheetId="16">[5]DT_A_DOL93!#REF!</definedName>
    <definedName name="TRADING_NET" localSheetId="15">[5]DT_A_DOL93!#REF!</definedName>
    <definedName name="TRADING_NET" localSheetId="14">[5]DT_A_DOL93!#REF!</definedName>
    <definedName name="TRADING_NET" localSheetId="13">[5]DT_A_DOL93!#REF!</definedName>
    <definedName name="TRADING_NET" localSheetId="12">[5]DT_A_DOL93!#REF!</definedName>
    <definedName name="TRADING_NET" localSheetId="11">[5]DT_A_DOL93!#REF!</definedName>
    <definedName name="TRADING_NET" localSheetId="10">[5]DT_A_DOL93!#REF!</definedName>
    <definedName name="TRADING_NET" localSheetId="9">[5]DT_A_DOL93!#REF!</definedName>
    <definedName name="TRADING_NET" localSheetId="8">[5]DT_A_DOL93!#REF!</definedName>
    <definedName name="TRADING_NET" localSheetId="7">[5]DT_A_DOL93!#REF!</definedName>
    <definedName name="TRADING_NET" localSheetId="6">[5]DT_A_DOL93!#REF!</definedName>
    <definedName name="TRADING_NET" localSheetId="3">[5]DT_A_DOL93!#REF!</definedName>
    <definedName name="TRADING_NET" localSheetId="1">[5]DT_A_DOL93!#REF!</definedName>
    <definedName name="TRADING_NET">[5]DT_A_DOL93!#REF!</definedName>
    <definedName name="tran_revenue" localSheetId="16">#REF!</definedName>
    <definedName name="tran_revenue" localSheetId="15">#REF!</definedName>
    <definedName name="tran_revenue" localSheetId="14">#REF!</definedName>
    <definedName name="tran_revenue" localSheetId="13">#REF!</definedName>
    <definedName name="tran_revenue" localSheetId="12">#REF!</definedName>
    <definedName name="tran_revenue" localSheetId="11">#REF!</definedName>
    <definedName name="tran_revenue" localSheetId="10">#REF!</definedName>
    <definedName name="tran_revenue" localSheetId="9">#REF!</definedName>
    <definedName name="tran_revenue" localSheetId="8">#REF!</definedName>
    <definedName name="tran_revenue" localSheetId="7">#REF!</definedName>
    <definedName name="tran_revenue" localSheetId="6">#REF!</definedName>
    <definedName name="tran_revenue" localSheetId="3">#REF!</definedName>
    <definedName name="tran_revenue" localSheetId="1">#REF!</definedName>
    <definedName name="tran_revenue">#REF!</definedName>
    <definedName name="Transfer" localSheetId="16" hidden="1">#REF!</definedName>
    <definedName name="Transfer" localSheetId="15" hidden="1">#REF!</definedName>
    <definedName name="Transfer" localSheetId="14" hidden="1">#REF!</definedName>
    <definedName name="Transfer" localSheetId="13" hidden="1">#REF!</definedName>
    <definedName name="Transfer" localSheetId="12" hidden="1">#REF!</definedName>
    <definedName name="Transfer" localSheetId="11" hidden="1">#REF!</definedName>
    <definedName name="Transfer" localSheetId="10" hidden="1">#REF!</definedName>
    <definedName name="Transfer" localSheetId="9" hidden="1">#REF!</definedName>
    <definedName name="Transfer" localSheetId="8" hidden="1">#REF!</definedName>
    <definedName name="Transfer" localSheetId="7" hidden="1">#REF!</definedName>
    <definedName name="Transfer" localSheetId="6" hidden="1">#REF!</definedName>
    <definedName name="Transfer" localSheetId="3" hidden="1">#REF!</definedName>
    <definedName name="Transfer" localSheetId="1" hidden="1">#REF!</definedName>
    <definedName name="Transfer" hidden="1">#REF!</definedName>
    <definedName name="Transfers" localSheetId="16" hidden="1">#REF!</definedName>
    <definedName name="Transfers" localSheetId="15" hidden="1">#REF!</definedName>
    <definedName name="Transfers" localSheetId="14" hidden="1">#REF!</definedName>
    <definedName name="Transfers" localSheetId="13" hidden="1">#REF!</definedName>
    <definedName name="Transfers" localSheetId="12" hidden="1">#REF!</definedName>
    <definedName name="Transfers" localSheetId="11" hidden="1">#REF!</definedName>
    <definedName name="Transfers" localSheetId="10" hidden="1">#REF!</definedName>
    <definedName name="Transfers" localSheetId="9" hidden="1">#REF!</definedName>
    <definedName name="Transfers" localSheetId="8" hidden="1">#REF!</definedName>
    <definedName name="Transfers" localSheetId="7" hidden="1">#REF!</definedName>
    <definedName name="Transfers" localSheetId="6" hidden="1">#REF!</definedName>
    <definedName name="Transfers" localSheetId="3" hidden="1">#REF!</definedName>
    <definedName name="Transfers" localSheetId="1" hidden="1">#REF!</definedName>
    <definedName name="Transfers" hidden="1">#REF!</definedName>
    <definedName name="u" hidden="1">{#N/A,#N/A,FALSE,"Summ";#N/A,#N/A,FALSE,"General"}</definedName>
    <definedName name="UBakerAvail" localSheetId="16">#REF!</definedName>
    <definedName name="UBakerAvail" localSheetId="15">#REF!</definedName>
    <definedName name="UBakerAvail" localSheetId="14">#REF!</definedName>
    <definedName name="UBakerAvail" localSheetId="13">#REF!</definedName>
    <definedName name="UBakerAvail" localSheetId="12">#REF!</definedName>
    <definedName name="UBakerAvail" localSheetId="11">#REF!</definedName>
    <definedName name="UBakerAvail" localSheetId="10">#REF!</definedName>
    <definedName name="UBakerAvail" localSheetId="9">#REF!</definedName>
    <definedName name="UBakerAvail" localSheetId="8">#REF!</definedName>
    <definedName name="UBakerAvail" localSheetId="7">#REF!</definedName>
    <definedName name="UBakerAvail" localSheetId="6">#REF!</definedName>
    <definedName name="UBakerAvail" localSheetId="3">#REF!</definedName>
    <definedName name="UBakerAvail" localSheetId="1">#REF!</definedName>
    <definedName name="UBakerAvail">#REF!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COMPARE" localSheetId="16">#REF!</definedName>
    <definedName name="UNITCOMPARE" localSheetId="15">#REF!</definedName>
    <definedName name="UNITCOMPARE" localSheetId="14">#REF!</definedName>
    <definedName name="UNITCOMPARE" localSheetId="13">#REF!</definedName>
    <definedName name="UNITCOMPARE" localSheetId="12">#REF!</definedName>
    <definedName name="UNITCOMPARE" localSheetId="11">#REF!</definedName>
    <definedName name="UNITCOMPARE" localSheetId="10">#REF!</definedName>
    <definedName name="UNITCOMPARE" localSheetId="9">#REF!</definedName>
    <definedName name="UNITCOMPARE" localSheetId="8">#REF!</definedName>
    <definedName name="UNITCOMPARE" localSheetId="7">#REF!</definedName>
    <definedName name="UNITCOMPARE" localSheetId="6">#REF!</definedName>
    <definedName name="UNITCOMPARE" localSheetId="3">#REF!</definedName>
    <definedName name="UNITCOMPARE" localSheetId="1">#REF!</definedName>
    <definedName name="UNITCOMPARE">#REF!</definedName>
    <definedName name="UNITCOSTS" localSheetId="16">#REF!</definedName>
    <definedName name="UNITCOSTS" localSheetId="15">#REF!</definedName>
    <definedName name="UNITCOSTS" localSheetId="14">#REF!</definedName>
    <definedName name="UNITCOSTS" localSheetId="13">#REF!</definedName>
    <definedName name="UNITCOSTS" localSheetId="12">#REF!</definedName>
    <definedName name="UNITCOSTS" localSheetId="11">#REF!</definedName>
    <definedName name="UNITCOSTS" localSheetId="10">#REF!</definedName>
    <definedName name="UNITCOSTS" localSheetId="9">#REF!</definedName>
    <definedName name="UNITCOSTS" localSheetId="8">#REF!</definedName>
    <definedName name="UNITCOSTS" localSheetId="7">#REF!</definedName>
    <definedName name="UNITCOSTS" localSheetId="6">#REF!</definedName>
    <definedName name="UNITCOSTS" localSheetId="3">#REF!</definedName>
    <definedName name="UNITCOSTS" localSheetId="1">#REF!</definedName>
    <definedName name="UNITCOSTS">#REF!</definedName>
    <definedName name="UTG" localSheetId="16">#REF!</definedName>
    <definedName name="UTG" localSheetId="15">#REF!</definedName>
    <definedName name="UTG" localSheetId="14">#REF!</definedName>
    <definedName name="UTG" localSheetId="13">#REF!</definedName>
    <definedName name="UTG" localSheetId="12">#REF!</definedName>
    <definedName name="UTG" localSheetId="11">#REF!</definedName>
    <definedName name="UTG" localSheetId="10">#REF!</definedName>
    <definedName name="UTG" localSheetId="9">#REF!</definedName>
    <definedName name="UTG" localSheetId="8">#REF!</definedName>
    <definedName name="UTG" localSheetId="7">#REF!</definedName>
    <definedName name="UTG" localSheetId="6">#REF!</definedName>
    <definedName name="UTG" localSheetId="3">#REF!</definedName>
    <definedName name="UTG" localSheetId="1">#REF!</definedName>
    <definedName name="UTG">#REF!</definedName>
    <definedName name="UTN" localSheetId="16">#REF!</definedName>
    <definedName name="UTN" localSheetId="15">#REF!</definedName>
    <definedName name="UTN" localSheetId="14">#REF!</definedName>
    <definedName name="UTN" localSheetId="13">#REF!</definedName>
    <definedName name="UTN" localSheetId="12">#REF!</definedName>
    <definedName name="UTN" localSheetId="11">#REF!</definedName>
    <definedName name="UTN" localSheetId="10">#REF!</definedName>
    <definedName name="UTN" localSheetId="9">#REF!</definedName>
    <definedName name="UTN" localSheetId="8">#REF!</definedName>
    <definedName name="UTN" localSheetId="7">#REF!</definedName>
    <definedName name="UTN" localSheetId="6">#REF!</definedName>
    <definedName name="UTN" localSheetId="3">#REF!</definedName>
    <definedName name="UTN" localSheetId="1">#REF!</definedName>
    <definedName name="UTN">#REF!</definedName>
    <definedName name="v" hidden="1">{#N/A,#N/A,FALSE,"Coversheet";#N/A,#N/A,FALSE,"QA"}</definedName>
    <definedName name="Value" hidden="1">{#N/A,#N/A,FALSE,"Summ";#N/A,#N/A,FALSE,"General"}</definedName>
    <definedName name="VOMEsc">[8]Assumptions!$C$21</definedName>
    <definedName name="w" hidden="1">{#N/A,#N/A,FALSE,"Schedule F";#N/A,#N/A,FALSE,"Schedule G"}</definedName>
    <definedName name="WACC">[8]Assumptions!$I$61</definedName>
    <definedName name="WAGES" localSheetId="16">[7]model!#REF!</definedName>
    <definedName name="WAGES" localSheetId="15">[7]model!#REF!</definedName>
    <definedName name="WAGES" localSheetId="14">[7]model!#REF!</definedName>
    <definedName name="WAGES" localSheetId="13">[7]model!#REF!</definedName>
    <definedName name="WAGES" localSheetId="12">[7]model!#REF!</definedName>
    <definedName name="WAGES" localSheetId="11">[7]model!#REF!</definedName>
    <definedName name="WAGES" localSheetId="10">[7]model!#REF!</definedName>
    <definedName name="WAGES" localSheetId="9">[7]model!#REF!</definedName>
    <definedName name="WAGES" localSheetId="8">[7]model!#REF!</definedName>
    <definedName name="WAGES" localSheetId="7">[7]model!#REF!</definedName>
    <definedName name="WAGES" localSheetId="6">[7]model!#REF!</definedName>
    <definedName name="WAGES" localSheetId="3">[7]model!#REF!</definedName>
    <definedName name="WAGES" localSheetId="1">[7]model!#REF!</definedName>
    <definedName name="WAGES">[7]model!#REF!</definedName>
    <definedName name="we" hidden="1">{#N/A,#N/A,FALSE,"Pg 6b CustCount_Gas";#N/A,#N/A,FALSE,"QA";#N/A,#N/A,FALSE,"Report";#N/A,#N/A,FALSE,"forecast"}</definedName>
    <definedName name="WH" hidden="1">{#N/A,#N/A,FALSE,"Coversheet";#N/A,#N/A,FALSE,"QA"}</definedName>
    <definedName name="WindDate" localSheetId="16">'[26]Dispatch Cases'!#REF!</definedName>
    <definedName name="WindDate" localSheetId="15">'[26]Dispatch Cases'!#REF!</definedName>
    <definedName name="WindDate" localSheetId="14">'[26]Dispatch Cases'!#REF!</definedName>
    <definedName name="WindDate" localSheetId="13">'[26]Dispatch Cases'!#REF!</definedName>
    <definedName name="WindDate" localSheetId="12">'[26]Dispatch Cases'!#REF!</definedName>
    <definedName name="WindDate" localSheetId="11">'[26]Dispatch Cases'!#REF!</definedName>
    <definedName name="WindDate" localSheetId="10">'[26]Dispatch Cases'!#REF!</definedName>
    <definedName name="WindDate" localSheetId="9">'[26]Dispatch Cases'!#REF!</definedName>
    <definedName name="WindDate" localSheetId="8">'[26]Dispatch Cases'!#REF!</definedName>
    <definedName name="WindDate" localSheetId="7">'[26]Dispatch Cases'!#REF!</definedName>
    <definedName name="WindDate" localSheetId="6">'[26]Dispatch Cases'!#REF!</definedName>
    <definedName name="WindDate" localSheetId="3">'[26]Dispatch Cases'!#REF!</definedName>
    <definedName name="WindDate" localSheetId="1">'[26]Dispatch Cases'!#REF!</definedName>
    <definedName name="WindDate">'[26]Dispatch Cases'!#REF!</definedName>
    <definedName name="WRKCAP" localSheetId="16">[7]model!#REF!</definedName>
    <definedName name="WRKCAP" localSheetId="15">[7]model!#REF!</definedName>
    <definedName name="WRKCAP" localSheetId="14">[7]model!#REF!</definedName>
    <definedName name="WRKCAP" localSheetId="13">[7]model!#REF!</definedName>
    <definedName name="WRKCAP" localSheetId="12">[7]model!#REF!</definedName>
    <definedName name="WRKCAP" localSheetId="11">[7]model!#REF!</definedName>
    <definedName name="WRKCAP" localSheetId="10">[7]model!#REF!</definedName>
    <definedName name="WRKCAP" localSheetId="9">[7]model!#REF!</definedName>
    <definedName name="WRKCAP" localSheetId="8">[7]model!#REF!</definedName>
    <definedName name="WRKCAP" localSheetId="7">[7]model!#REF!</definedName>
    <definedName name="WRKCAP" localSheetId="6">[7]model!#REF!</definedName>
    <definedName name="WRKCAP" localSheetId="3">[7]model!#REF!</definedName>
    <definedName name="WRKCAP" localSheetId="1">[7]model!#REF!</definedName>
    <definedName name="WRKCAP">[7]model!#REF!</definedName>
    <definedName name="wrn.1._.Bi._.Monthly._.CR." hidden="1">{#N/A,#N/A,FALSE,"Drill Sites";"WP 212",#N/A,FALSE,"MWAG EOR";"WP 213",#N/A,FALSE,"MWAG EOR";#N/A,#N/A,FALSE,"Misc. Facility";#N/A,#N/A,FALSE,"WWTP"}</definedName>
    <definedName name="wrn.10_day._.Package." hidden="1">{#N/A,#N/A,FALSE,"Balance_Sheet";#N/A,#N/A,FALSE,"income_statement_monthly";#N/A,#N/A,FALSE,"income_statement_Quarter";#N/A,#N/A,FALSE,"income_statement_ytd";#N/A,#N/A,FALSE,"income_statement_12Months"}</definedName>
    <definedName name="wrn.AAI." hidden="1">{#N/A,#N/A,FALSE,"CRPT";#N/A,#N/A,FALSE,"TREND";#N/A,#N/A,FALSE,"%Curve"}</definedName>
    <definedName name="wrn.AAI._.Report." hidden="1">{#N/A,#N/A,FALSE,"CRPT";#N/A,#N/A,FALSE,"TREND";#N/A,#N/A,FALSE,"% CURVE"}</definedName>
    <definedName name="wrn.Anvil." hidden="1">{#N/A,#N/A,FALSE,"CRPT";#N/A,#N/A,FALSE,"PCS ";#N/A,#N/A,FALSE,"TREND";#N/A,#N/A,FALSE,"% CURVE";#N/A,#N/A,FALSE,"FWICALC";#N/A,#N/A,FALSE,"CONTINGENCY";#N/A,#N/A,FALSE,"7616 Fab";#N/A,#N/A,FALSE,"7616 NSK"}</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hidden="1">{#N/A,#N/A,FALSE,"Pg 6b CustCount_Gas";#N/A,#N/A,FALSE,"QA";#N/A,#N/A,FALSE,"Report";#N/A,#N/A,FALSE,"forecast"}</definedName>
    <definedName name="wrn.ECR." hidden="1">{#N/A,#N/A,FALSE,"schA"}</definedName>
    <definedName name="wrn.ESTIMATE." hidden="1">{#N/A,#N/A,FALSE,"CESTSUM";#N/A,#N/A,FALSE,"est sum A";#N/A,#N/A,FALSE,"est detail A"}</definedName>
    <definedName name="wrn.Fundamental." hidden="1">{#N/A,#N/A,TRUE,"CoverPage";#N/A,#N/A,TRUE,"Gas";#N/A,#N/A,TRUE,"Power";#N/A,#N/A,TRUE,"Historical DJ Mthly Prices"}</definedName>
    <definedName name="wrn.Fundamental2" hidden="1">{#N/A,#N/A,TRUE,"CoverPage";#N/A,#N/A,TRUE,"Gas";#N/A,#N/A,TRUE,"Power";#N/A,#N/A,TRUE,"Historical DJ Mthly Prices"}</definedName>
    <definedName name="wrn.IEO." hidden="1">{#N/A,#N/A,FALSE,"SUMMARY";#N/A,#N/A,FALSE,"AE7616";#N/A,#N/A,FALSE,"AE7617";#N/A,#N/A,FALSE,"AE7618";#N/A,#N/A,FALSE,"AE7619"}</definedName>
    <definedName name="wrn.Incentive._.Overhead." hidden="1">{#N/A,#N/A,FALSE,"Coversheet";#N/A,#N/A,FALSE,"QA"}</definedName>
    <definedName name="wrn.limit_reports." hidden="1">{#N/A,#N/A,FALSE,"Schedule F";#N/A,#N/A,FALSE,"Schedule G"}</definedName>
    <definedName name="wrn.MARGIN_WO_QTR." hidden="1">{#N/A,#N/A,FALSE,"Month ";#N/A,#N/A,FALSE,"YTD";#N/A,#N/A,FALSE,"12 mo ended"}</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Project._.Services." hidden="1">{#N/A,#N/A,FALSE,"BASE";#N/A,#N/A,FALSE,"LOOPS";#N/A,#N/A,FALSE,"PLC"}</definedName>
    <definedName name="wrn.SCHEDULE." hidden="1">{#N/A,#N/A,FALSE,"7617 Fab";#N/A,#N/A,FALSE,"7617 NSK"}</definedName>
    <definedName name="wrn.SLB." hidden="1">{#N/A,#N/A,FALSE,"SUMMARY";#N/A,#N/A,FALSE,"AE7616";#N/A,#N/A,FALSE,"AE7617";#N/A,#N/A,FALSE,"AE7618";#N/A,#N/A,FALSE,"AE7619";#N/A,#N/A,FALSE,"Target Materials"}</definedName>
    <definedName name="wrn.Small._.Tools._.Overhead." hidden="1">{#N/A,#N/A,FALSE,"2002 Small Tool OH";#N/A,#N/A,FALSE,"QA"}</definedName>
    <definedName name="wrn.Summary." hidden="1">{#N/A,#N/A,FALSE,"Summ";#N/A,#N/A,FALSE,"General"}</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hidden="1">{#N/A,#N/A,FALSE,"Expenditures";#N/A,#N/A,FALSE,"Property Placed In-Service";#N/A,#N/A,FALSE,"Removals";#N/A,#N/A,FALSE,"Retirements";#N/A,#N/A,FALSE,"CWIP Balances";#N/A,#N/A,FALSE,"CWIP_Expend_Ratios";#N/A,#N/A,FALSE,"CWIP_Yr_End"}</definedName>
    <definedName name="wrn.USIM_Data_Abbrev3." hidden="1">{#N/A,#N/A,FALSE,"Expenditures";#N/A,#N/A,FALSE,"Property Placed In-Service";#N/A,#N/A,FALSE,"CWIP Balances"}</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ww" hidden="1">{#N/A,#N/A,FALSE,"schA"}</definedName>
    <definedName name="x" hidden="1">{#N/A,#N/A,FALSE,"Coversheet";#N/A,#N/A,FALSE,"QA"}</definedName>
    <definedName name="xx" hidden="1">{#N/A,#N/A,FALSE,"Balance_Sheet";#N/A,#N/A,FALSE,"income_statement_monthly";#N/A,#N/A,FALSE,"income_statement_Quarter";#N/A,#N/A,FALSE,"income_statement_ytd";#N/A,#N/A,FALSE,"income_statement_12Months"}</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ears_evaluated">'[27]Revison Inputs'!$B$6</definedName>
    <definedName name="yuf" hidden="1">{#N/A,#N/A,FALSE,"Summ";#N/A,#N/A,FALSE,"General"}</definedName>
    <definedName name="z" hidden="1">{#N/A,#N/A,FALSE,"Coversheet";#N/A,#N/A,FALSE,"QA"}</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68" i="37" l="1"/>
  <c r="K68" i="37" l="1"/>
  <c r="J68" i="37"/>
  <c r="H68" i="37"/>
  <c r="G68" i="37"/>
  <c r="E68" i="37"/>
  <c r="D68" i="37"/>
  <c r="C68" i="37"/>
  <c r="F34" i="37"/>
  <c r="G11" i="37"/>
  <c r="N49" i="37"/>
  <c r="O49" i="37"/>
  <c r="O58" i="37"/>
  <c r="O59" i="37"/>
  <c r="O29" i="24" l="1"/>
  <c r="N58" i="37" l="1"/>
  <c r="N59" i="37"/>
  <c r="P49" i="37"/>
  <c r="D34" i="37"/>
  <c r="E12" i="37"/>
  <c r="E11" i="37" s="1"/>
  <c r="I69" i="37" l="1"/>
  <c r="I70" i="37"/>
  <c r="I71" i="37"/>
  <c r="I72" i="37"/>
  <c r="I73" i="37"/>
  <c r="I74" i="37"/>
  <c r="I75" i="37"/>
  <c r="I77" i="37"/>
  <c r="I78" i="37"/>
  <c r="I79" i="37"/>
  <c r="I80" i="37"/>
  <c r="H69" i="37"/>
  <c r="H70" i="37"/>
  <c r="H71" i="37"/>
  <c r="H72" i="37"/>
  <c r="H73" i="37"/>
  <c r="H74" i="37"/>
  <c r="H75" i="37"/>
  <c r="H76" i="37"/>
  <c r="H77" i="37"/>
  <c r="H78" i="37"/>
  <c r="H79" i="37"/>
  <c r="H80" i="37"/>
  <c r="E69" i="37"/>
  <c r="E70" i="37"/>
  <c r="E71" i="37"/>
  <c r="E72" i="37"/>
  <c r="E73" i="37"/>
  <c r="E74" i="37"/>
  <c r="E75" i="37"/>
  <c r="E77" i="37"/>
  <c r="E78" i="37"/>
  <c r="E79" i="37"/>
  <c r="E80" i="37"/>
  <c r="P63" i="37"/>
  <c r="Q58" i="37"/>
  <c r="Q59" i="37"/>
  <c r="Q49" i="37"/>
  <c r="P58" i="37"/>
  <c r="P59" i="37"/>
  <c r="P68" i="37"/>
  <c r="E76" i="37"/>
  <c r="D15" i="37"/>
  <c r="D16" i="37"/>
  <c r="D14" i="37"/>
  <c r="D12" i="37"/>
  <c r="D11" i="37"/>
  <c r="D9" i="37"/>
  <c r="D8" i="37"/>
  <c r="D6" i="37"/>
  <c r="D5" i="37"/>
  <c r="J20" i="54"/>
  <c r="D15" i="54"/>
  <c r="D14" i="54"/>
  <c r="D9" i="54"/>
  <c r="D8" i="54"/>
  <c r="D6" i="54"/>
  <c r="D5" i="54"/>
  <c r="D3" i="54"/>
  <c r="H109" i="37"/>
  <c r="G109" i="37"/>
  <c r="F109" i="37"/>
  <c r="E109" i="37"/>
  <c r="D109" i="37"/>
  <c r="C109" i="37"/>
  <c r="H107" i="37"/>
  <c r="G107" i="37"/>
  <c r="F107" i="37"/>
  <c r="E107" i="37"/>
  <c r="D107" i="37"/>
  <c r="C107" i="37"/>
  <c r="H105" i="37"/>
  <c r="G105" i="37"/>
  <c r="F105" i="37"/>
  <c r="E105" i="37"/>
  <c r="D105" i="37"/>
  <c r="C105" i="37"/>
  <c r="I104" i="37"/>
  <c r="I103" i="37"/>
  <c r="I102" i="37"/>
  <c r="I101" i="37"/>
  <c r="I100" i="37"/>
  <c r="I99" i="37"/>
  <c r="I98" i="37"/>
  <c r="I97" i="37"/>
  <c r="I96" i="37"/>
  <c r="I95" i="37"/>
  <c r="I94" i="37"/>
  <c r="I93" i="37"/>
  <c r="D80" i="37"/>
  <c r="D79" i="37"/>
  <c r="D78" i="37"/>
  <c r="D77" i="37"/>
  <c r="D75" i="37"/>
  <c r="D74" i="37"/>
  <c r="D73" i="37"/>
  <c r="D72" i="37"/>
  <c r="D71" i="37"/>
  <c r="D70" i="37"/>
  <c r="D69" i="37"/>
  <c r="Q63" i="37"/>
  <c r="Q62" i="37"/>
  <c r="P62" i="37"/>
  <c r="I61" i="37"/>
  <c r="I60" i="37"/>
  <c r="I57" i="37"/>
  <c r="I54" i="37"/>
  <c r="I51" i="37"/>
  <c r="I50" i="37"/>
  <c r="F45" i="37"/>
  <c r="E45" i="37"/>
  <c r="D45" i="37"/>
  <c r="C45" i="37"/>
  <c r="F43" i="37"/>
  <c r="E43" i="37"/>
  <c r="D43" i="37"/>
  <c r="C43" i="37"/>
  <c r="E41" i="37"/>
  <c r="G40" i="37"/>
  <c r="I40" i="37" s="1"/>
  <c r="G39" i="37"/>
  <c r="I39" i="37" s="1"/>
  <c r="G38" i="37"/>
  <c r="I38" i="37" s="1"/>
  <c r="O37" i="37"/>
  <c r="G37" i="37"/>
  <c r="AA36" i="37"/>
  <c r="T36" i="37"/>
  <c r="V36" i="37" s="1"/>
  <c r="Q36" i="37"/>
  <c r="S36" i="37" s="1"/>
  <c r="P36" i="37"/>
  <c r="G36" i="37"/>
  <c r="AA35" i="37"/>
  <c r="T35" i="37"/>
  <c r="V35" i="37" s="1"/>
  <c r="Q35" i="37"/>
  <c r="S35" i="37" s="1"/>
  <c r="P35" i="37"/>
  <c r="G35" i="37"/>
  <c r="AA34" i="37"/>
  <c r="T34" i="37"/>
  <c r="Q34" i="37"/>
  <c r="S34" i="37" s="1"/>
  <c r="P34" i="37"/>
  <c r="F41" i="37"/>
  <c r="D41" i="37"/>
  <c r="C34" i="37"/>
  <c r="C41" i="37" s="1"/>
  <c r="AA33" i="37"/>
  <c r="T33" i="37"/>
  <c r="V33" i="37" s="1"/>
  <c r="Q33" i="37"/>
  <c r="S33" i="37" s="1"/>
  <c r="P33" i="37"/>
  <c r="G33" i="37"/>
  <c r="AA32" i="37"/>
  <c r="T32" i="37"/>
  <c r="V32" i="37" s="1"/>
  <c r="Q32" i="37"/>
  <c r="S32" i="37" s="1"/>
  <c r="P32" i="37"/>
  <c r="G32" i="37"/>
  <c r="AA31" i="37"/>
  <c r="T31" i="37"/>
  <c r="Q31" i="37"/>
  <c r="S31" i="37" s="1"/>
  <c r="P31" i="37"/>
  <c r="G31" i="37"/>
  <c r="AA30" i="37"/>
  <c r="T30" i="37"/>
  <c r="V30" i="37" s="1"/>
  <c r="Q30" i="37"/>
  <c r="S30" i="37" s="1"/>
  <c r="P30" i="37"/>
  <c r="G30" i="37"/>
  <c r="AA29" i="37"/>
  <c r="T29" i="37"/>
  <c r="V29" i="37" s="1"/>
  <c r="Q29" i="37"/>
  <c r="S29" i="37" s="1"/>
  <c r="P29" i="37"/>
  <c r="G29" i="37"/>
  <c r="AA28" i="37"/>
  <c r="T28" i="37"/>
  <c r="V28" i="37" s="1"/>
  <c r="Q28" i="37"/>
  <c r="S28" i="37" s="1"/>
  <c r="P28" i="37"/>
  <c r="G28" i="37"/>
  <c r="AA27" i="37"/>
  <c r="T27" i="37"/>
  <c r="V27" i="37" s="1"/>
  <c r="Q27" i="37"/>
  <c r="S27" i="37" s="1"/>
  <c r="P27" i="37"/>
  <c r="G27" i="37"/>
  <c r="AA26" i="37"/>
  <c r="T26" i="37"/>
  <c r="Q26" i="37"/>
  <c r="P26" i="37"/>
  <c r="G26" i="37"/>
  <c r="AD25" i="37"/>
  <c r="AA25" i="37"/>
  <c r="Z25" i="37"/>
  <c r="X25" i="37"/>
  <c r="V25" i="37"/>
  <c r="T25" i="37"/>
  <c r="Q25" i="37"/>
  <c r="P25" i="37"/>
  <c r="O25" i="37"/>
  <c r="K23" i="37"/>
  <c r="J23" i="37"/>
  <c r="G23" i="37"/>
  <c r="F23" i="37"/>
  <c r="E23" i="37"/>
  <c r="C23" i="37"/>
  <c r="K21" i="37"/>
  <c r="G21" i="37"/>
  <c r="F21" i="37"/>
  <c r="E21" i="37"/>
  <c r="C21" i="37"/>
  <c r="K19" i="37"/>
  <c r="F19" i="37"/>
  <c r="H18" i="37"/>
  <c r="I18" i="37" s="1"/>
  <c r="H17" i="37"/>
  <c r="I17" i="37" s="1"/>
  <c r="H16" i="37"/>
  <c r="I16" i="37" s="1"/>
  <c r="H15" i="37"/>
  <c r="K80" i="37" s="1"/>
  <c r="H14" i="37"/>
  <c r="K79" i="37" s="1"/>
  <c r="H13" i="37"/>
  <c r="K78" i="37" s="1"/>
  <c r="H12" i="37"/>
  <c r="K77" i="37" s="1"/>
  <c r="C11" i="37"/>
  <c r="C19" i="37" s="1"/>
  <c r="M10" i="37"/>
  <c r="H10" i="37"/>
  <c r="K75" i="37" s="1"/>
  <c r="M9" i="37"/>
  <c r="H9" i="37"/>
  <c r="K74" i="37" s="1"/>
  <c r="M8" i="37"/>
  <c r="H8" i="37"/>
  <c r="K73" i="37" s="1"/>
  <c r="M7" i="37"/>
  <c r="H7" i="37"/>
  <c r="K72" i="37" s="1"/>
  <c r="M6" i="37"/>
  <c r="H6" i="37"/>
  <c r="K71" i="37" s="1"/>
  <c r="M5" i="37"/>
  <c r="H5" i="37"/>
  <c r="K70" i="37" s="1"/>
  <c r="M4" i="37"/>
  <c r="H4" i="37"/>
  <c r="K69" i="37" s="1"/>
  <c r="M3" i="37"/>
  <c r="H3" i="37"/>
  <c r="O23" i="24"/>
  <c r="R26" i="55"/>
  <c r="S127" i="55"/>
  <c r="S125" i="55"/>
  <c r="S124" i="55"/>
  <c r="S123" i="55"/>
  <c r="S143" i="55"/>
  <c r="S142" i="55"/>
  <c r="S141" i="55"/>
  <c r="F30" i="55"/>
  <c r="T163" i="55"/>
  <c r="U163" i="55" s="1"/>
  <c r="S163" i="55"/>
  <c r="S160" i="55"/>
  <c r="R163" i="55"/>
  <c r="S151" i="55"/>
  <c r="S152" i="55"/>
  <c r="S153" i="55"/>
  <c r="S154" i="55"/>
  <c r="S155" i="55"/>
  <c r="S156" i="55"/>
  <c r="S150" i="55"/>
  <c r="Q154" i="55"/>
  <c r="E150" i="55"/>
  <c r="P156" i="55"/>
  <c r="O156" i="55"/>
  <c r="N156" i="55"/>
  <c r="M156" i="55"/>
  <c r="L156" i="55"/>
  <c r="K156" i="55"/>
  <c r="J156" i="55"/>
  <c r="I156" i="55"/>
  <c r="H156" i="55"/>
  <c r="G156" i="55"/>
  <c r="F156" i="55"/>
  <c r="E156" i="55"/>
  <c r="P155" i="55"/>
  <c r="O155" i="55"/>
  <c r="N155" i="55"/>
  <c r="M155" i="55"/>
  <c r="L155" i="55"/>
  <c r="K155" i="55"/>
  <c r="J155" i="55"/>
  <c r="I155" i="55"/>
  <c r="H155" i="55"/>
  <c r="G155" i="55"/>
  <c r="F155" i="55"/>
  <c r="E155" i="55"/>
  <c r="P154" i="55"/>
  <c r="O154" i="55"/>
  <c r="N154" i="55"/>
  <c r="M154" i="55"/>
  <c r="L154" i="55"/>
  <c r="K154" i="55"/>
  <c r="J154" i="55"/>
  <c r="I154" i="55"/>
  <c r="H154" i="55"/>
  <c r="G154" i="55"/>
  <c r="F154" i="55"/>
  <c r="E154" i="55"/>
  <c r="P153" i="55"/>
  <c r="O153" i="55"/>
  <c r="N153" i="55"/>
  <c r="M153" i="55"/>
  <c r="L153" i="55"/>
  <c r="K153" i="55"/>
  <c r="J153" i="55"/>
  <c r="I153" i="55"/>
  <c r="H153" i="55"/>
  <c r="G153" i="55"/>
  <c r="F153" i="55"/>
  <c r="E153" i="55"/>
  <c r="P152" i="55"/>
  <c r="O152" i="55"/>
  <c r="N152" i="55"/>
  <c r="M152" i="55"/>
  <c r="L152" i="55"/>
  <c r="K152" i="55"/>
  <c r="J152" i="55"/>
  <c r="I152" i="55"/>
  <c r="H152" i="55"/>
  <c r="G152" i="55"/>
  <c r="F152" i="55"/>
  <c r="E152" i="55"/>
  <c r="P151" i="55"/>
  <c r="O151" i="55"/>
  <c r="N151" i="55"/>
  <c r="M151" i="55"/>
  <c r="L151" i="55"/>
  <c r="K151" i="55"/>
  <c r="J151" i="55"/>
  <c r="I151" i="55"/>
  <c r="H151" i="55"/>
  <c r="G151" i="55"/>
  <c r="F151" i="55"/>
  <c r="E151" i="55"/>
  <c r="P150" i="55"/>
  <c r="O150" i="55"/>
  <c r="N150" i="55"/>
  <c r="M150" i="55"/>
  <c r="L150" i="55"/>
  <c r="K150" i="55"/>
  <c r="K157" i="55" s="1"/>
  <c r="J150" i="55"/>
  <c r="I150" i="55"/>
  <c r="H150" i="55"/>
  <c r="G150" i="55"/>
  <c r="F150" i="55"/>
  <c r="J157" i="55"/>
  <c r="L157" i="55"/>
  <c r="E157" i="55"/>
  <c r="I157" i="55"/>
  <c r="M157" i="55"/>
  <c r="E135" i="55"/>
  <c r="J13" i="55"/>
  <c r="J10" i="55"/>
  <c r="J9" i="55"/>
  <c r="H9" i="55"/>
  <c r="P51" i="37" l="1"/>
  <c r="O51" i="37"/>
  <c r="N51" i="37"/>
  <c r="O54" i="37"/>
  <c r="N54" i="37"/>
  <c r="O57" i="37"/>
  <c r="N57" i="37"/>
  <c r="P57" i="37" s="1"/>
  <c r="C77" i="37"/>
  <c r="O60" i="37"/>
  <c r="N60" i="37"/>
  <c r="C75" i="37"/>
  <c r="E84" i="37"/>
  <c r="E82" i="37"/>
  <c r="O61" i="37"/>
  <c r="Q61" i="37" s="1"/>
  <c r="N61" i="37"/>
  <c r="C73" i="37"/>
  <c r="I86" i="37"/>
  <c r="O50" i="37"/>
  <c r="N50" i="37"/>
  <c r="E86" i="37"/>
  <c r="F68" i="37"/>
  <c r="D84" i="37"/>
  <c r="K84" i="37"/>
  <c r="C72" i="37"/>
  <c r="C80" i="37"/>
  <c r="C71" i="37"/>
  <c r="C79" i="37"/>
  <c r="C70" i="37"/>
  <c r="C78" i="37"/>
  <c r="C69" i="37"/>
  <c r="C84" i="37" s="1"/>
  <c r="C74" i="37"/>
  <c r="I76" i="37"/>
  <c r="I82" i="37" s="1"/>
  <c r="I84" i="37"/>
  <c r="R63" i="37"/>
  <c r="Z27" i="37"/>
  <c r="AB27" i="37" s="1"/>
  <c r="Z36" i="37"/>
  <c r="AB36" i="37" s="1"/>
  <c r="I107" i="37"/>
  <c r="Z32" i="37"/>
  <c r="AB32" i="37" s="1"/>
  <c r="Z26" i="37"/>
  <c r="R62" i="37"/>
  <c r="Q37" i="37"/>
  <c r="Z34" i="37"/>
  <c r="AB34" i="37" s="1"/>
  <c r="G34" i="37"/>
  <c r="G41" i="37" s="1"/>
  <c r="Z33" i="37"/>
  <c r="AB33" i="37" s="1"/>
  <c r="Z30" i="37"/>
  <c r="AB30" i="37" s="1"/>
  <c r="Z31" i="37"/>
  <c r="AB31" i="37" s="1"/>
  <c r="I105" i="37"/>
  <c r="Q51" i="37"/>
  <c r="I53" i="37"/>
  <c r="Z35" i="37"/>
  <c r="AB35" i="37" s="1"/>
  <c r="I109" i="37"/>
  <c r="D23" i="37"/>
  <c r="G43" i="37"/>
  <c r="G45" i="37"/>
  <c r="G19" i="37"/>
  <c r="H11" i="37"/>
  <c r="D76" i="37"/>
  <c r="R58" i="37"/>
  <c r="D86" i="37"/>
  <c r="Z29" i="37"/>
  <c r="AB29" i="37" s="1"/>
  <c r="I4" i="37"/>
  <c r="L4" i="37" s="1"/>
  <c r="J70" i="37"/>
  <c r="I8" i="37"/>
  <c r="L8" i="37" s="1"/>
  <c r="X27" i="37"/>
  <c r="X30" i="37"/>
  <c r="I6" i="37"/>
  <c r="L6" i="37" s="1"/>
  <c r="V31" i="37"/>
  <c r="X31" i="37" s="1"/>
  <c r="V34" i="37"/>
  <c r="X34" i="37" s="1"/>
  <c r="J72" i="37"/>
  <c r="J79" i="37"/>
  <c r="H86" i="37"/>
  <c r="T37" i="37"/>
  <c r="J73" i="37"/>
  <c r="J80" i="37"/>
  <c r="H84" i="37"/>
  <c r="H82" i="37"/>
  <c r="H23" i="37"/>
  <c r="V26" i="37"/>
  <c r="Z28" i="37"/>
  <c r="AB28" i="37" s="1"/>
  <c r="I10" i="37"/>
  <c r="L10" i="37" s="1"/>
  <c r="I12" i="37"/>
  <c r="AA41" i="37"/>
  <c r="AC41" i="37" s="1"/>
  <c r="X33" i="37"/>
  <c r="X36" i="37"/>
  <c r="AC36" i="37" s="1"/>
  <c r="R59" i="37"/>
  <c r="H21" i="37"/>
  <c r="J69" i="37"/>
  <c r="X28" i="37"/>
  <c r="K86" i="37"/>
  <c r="X32" i="37"/>
  <c r="X35" i="37"/>
  <c r="AB26" i="37"/>
  <c r="X29" i="37"/>
  <c r="R49" i="37"/>
  <c r="P37" i="37"/>
  <c r="P50" i="37"/>
  <c r="P54" i="37"/>
  <c r="P61" i="37"/>
  <c r="I14" i="37"/>
  <c r="L14" i="37" s="1"/>
  <c r="E19" i="37"/>
  <c r="S26" i="37"/>
  <c r="Q50" i="37"/>
  <c r="Q54" i="37"/>
  <c r="I3" i="37"/>
  <c r="I5" i="37"/>
  <c r="I7" i="37"/>
  <c r="L7" i="37" s="1"/>
  <c r="I9" i="37"/>
  <c r="L9" i="37" s="1"/>
  <c r="AA40" i="37"/>
  <c r="AC40" i="37" s="1"/>
  <c r="P60" i="37"/>
  <c r="F69" i="37"/>
  <c r="F70" i="37"/>
  <c r="F71" i="37"/>
  <c r="F72" i="37"/>
  <c r="F73" i="37"/>
  <c r="F74" i="37"/>
  <c r="F75" i="37"/>
  <c r="F77" i="37"/>
  <c r="F78" i="37"/>
  <c r="F79" i="37"/>
  <c r="F80" i="37"/>
  <c r="I52" i="37"/>
  <c r="I56" i="37"/>
  <c r="Q57" i="37"/>
  <c r="Q60" i="37"/>
  <c r="G69" i="37"/>
  <c r="G70" i="37"/>
  <c r="G71" i="37"/>
  <c r="G72" i="37"/>
  <c r="G73" i="37"/>
  <c r="G74" i="37"/>
  <c r="G75" i="37"/>
  <c r="G77" i="37"/>
  <c r="G78" i="37"/>
  <c r="G79" i="37"/>
  <c r="G80" i="37"/>
  <c r="I13" i="37"/>
  <c r="L13" i="37" s="1"/>
  <c r="I15" i="37"/>
  <c r="L15" i="37" s="1"/>
  <c r="I55" i="37"/>
  <c r="J77" i="37"/>
  <c r="J78" i="37"/>
  <c r="G157" i="55"/>
  <c r="H157" i="55"/>
  <c r="F157" i="55"/>
  <c r="P157" i="55"/>
  <c r="N157" i="55"/>
  <c r="O157" i="55"/>
  <c r="L79" i="37" l="1"/>
  <c r="O53" i="37"/>
  <c r="N53" i="37"/>
  <c r="P53" i="37" s="1"/>
  <c r="R51" i="37"/>
  <c r="L80" i="37"/>
  <c r="H37" i="37" s="1"/>
  <c r="I37" i="37" s="1"/>
  <c r="M15" i="37" s="1"/>
  <c r="L77" i="37"/>
  <c r="O55" i="37"/>
  <c r="Q55" i="37" s="1"/>
  <c r="N55" i="37"/>
  <c r="O52" i="37"/>
  <c r="Q52" i="37" s="1"/>
  <c r="N52" i="37"/>
  <c r="P52" i="37" s="1"/>
  <c r="O56" i="37"/>
  <c r="Q56" i="37" s="1"/>
  <c r="N56" i="37"/>
  <c r="P56" i="37" s="1"/>
  <c r="L73" i="37"/>
  <c r="L72" i="37"/>
  <c r="H30" i="37" s="1"/>
  <c r="I30" i="37" s="1"/>
  <c r="L69" i="37"/>
  <c r="L78" i="37"/>
  <c r="C86" i="37"/>
  <c r="D82" i="37"/>
  <c r="S45" i="37" s="1"/>
  <c r="L70" i="37"/>
  <c r="L68" i="37"/>
  <c r="AC32" i="37"/>
  <c r="AD32" i="37" s="1"/>
  <c r="AC33" i="37"/>
  <c r="K76" i="37"/>
  <c r="K82" i="37" s="1"/>
  <c r="C76" i="37"/>
  <c r="R57" i="37"/>
  <c r="Q53" i="37"/>
  <c r="AC27" i="37"/>
  <c r="AC34" i="37"/>
  <c r="AE34" i="37" s="1"/>
  <c r="H26" i="37"/>
  <c r="AC31" i="37"/>
  <c r="AE31" i="37" s="1"/>
  <c r="AB37" i="37"/>
  <c r="Z37" i="37"/>
  <c r="AC35" i="37"/>
  <c r="AE35" i="37" s="1"/>
  <c r="AC29" i="37"/>
  <c r="AD29" i="37" s="1"/>
  <c r="AC30" i="37"/>
  <c r="AE30" i="37" s="1"/>
  <c r="J76" i="37"/>
  <c r="G76" i="37"/>
  <c r="G82" i="37" s="1"/>
  <c r="H19" i="37"/>
  <c r="F76" i="37"/>
  <c r="F82" i="37" s="1"/>
  <c r="I11" i="37"/>
  <c r="L11" i="37" s="1"/>
  <c r="R61" i="37"/>
  <c r="H31" i="37"/>
  <c r="I31" i="37" s="1"/>
  <c r="R54" i="37"/>
  <c r="R50" i="37"/>
  <c r="V37" i="37"/>
  <c r="G86" i="37"/>
  <c r="AE33" i="37"/>
  <c r="AD33" i="37"/>
  <c r="H36" i="37"/>
  <c r="I36" i="37" s="1"/>
  <c r="M14" i="37" s="1"/>
  <c r="P55" i="37"/>
  <c r="J74" i="37"/>
  <c r="J71" i="37"/>
  <c r="L71" i="37" s="1"/>
  <c r="J84" i="37"/>
  <c r="H35" i="37"/>
  <c r="I35" i="37" s="1"/>
  <c r="M13" i="37" s="1"/>
  <c r="F86" i="37"/>
  <c r="X26" i="37"/>
  <c r="S37" i="37"/>
  <c r="R60" i="37"/>
  <c r="H27" i="37"/>
  <c r="I27" i="37" s="1"/>
  <c r="L5" i="37"/>
  <c r="I23" i="37"/>
  <c r="AE36" i="37"/>
  <c r="AD36" i="37"/>
  <c r="I21" i="37"/>
  <c r="J75" i="37"/>
  <c r="L75" i="37" s="1"/>
  <c r="G84" i="37"/>
  <c r="F84" i="37"/>
  <c r="AC28" i="37"/>
  <c r="X41" i="37"/>
  <c r="AD41" i="37" s="1"/>
  <c r="AE41" i="37" s="1"/>
  <c r="R53" i="37" l="1"/>
  <c r="P67" i="37"/>
  <c r="AE32" i="37"/>
  <c r="H33" i="37"/>
  <c r="I33" i="37" s="1"/>
  <c r="L74" i="37"/>
  <c r="L86" i="37" s="1"/>
  <c r="L76" i="37"/>
  <c r="L82" i="37" s="1"/>
  <c r="C82" i="37"/>
  <c r="AD34" i="37"/>
  <c r="AD30" i="37"/>
  <c r="I19" i="37"/>
  <c r="AD35" i="37"/>
  <c r="AE27" i="37"/>
  <c r="AD27" i="37"/>
  <c r="AE29" i="37"/>
  <c r="AD31" i="37"/>
  <c r="R55" i="37"/>
  <c r="H29" i="37"/>
  <c r="I29" i="37" s="1"/>
  <c r="J82" i="37"/>
  <c r="S43" i="37"/>
  <c r="L84" i="37"/>
  <c r="H43" i="37"/>
  <c r="I26" i="37"/>
  <c r="AD28" i="37"/>
  <c r="AE28" i="37"/>
  <c r="R52" i="37"/>
  <c r="H28" i="37"/>
  <c r="R56" i="37"/>
  <c r="X37" i="37"/>
  <c r="X40" i="37"/>
  <c r="AD40" i="37" s="1"/>
  <c r="AE40" i="37" s="1"/>
  <c r="AC26" i="37"/>
  <c r="J86" i="37"/>
  <c r="Q67" i="37"/>
  <c r="H32" i="37" l="1"/>
  <c r="I32" i="37" s="1"/>
  <c r="H34" i="37"/>
  <c r="I34" i="37" s="1"/>
  <c r="M11" i="37" s="1"/>
  <c r="R67" i="37"/>
  <c r="R68" i="37"/>
  <c r="AE26" i="37"/>
  <c r="AD26" i="37"/>
  <c r="AD37" i="37" s="1"/>
  <c r="AC37" i="37"/>
  <c r="AE37" i="37" s="1"/>
  <c r="I28" i="37"/>
  <c r="I45" i="37" s="1"/>
  <c r="H45" i="37"/>
  <c r="I43" i="37"/>
  <c r="H41" i="37" l="1"/>
  <c r="I41" i="37"/>
  <c r="N49" i="54" l="1"/>
  <c r="M49" i="54"/>
  <c r="C68" i="54"/>
  <c r="N50" i="54"/>
  <c r="N51" i="54"/>
  <c r="N52" i="54"/>
  <c r="N53" i="54"/>
  <c r="N54" i="54"/>
  <c r="N55" i="54"/>
  <c r="N56" i="54"/>
  <c r="N57" i="54"/>
  <c r="N58" i="54"/>
  <c r="N59" i="54"/>
  <c r="N60" i="54"/>
  <c r="N61" i="54"/>
  <c r="F34" i="54" l="1"/>
  <c r="E12" i="54"/>
  <c r="D34" i="54"/>
  <c r="E11" i="54"/>
  <c r="J72" i="54"/>
  <c r="G69" i="54"/>
  <c r="D68" i="54"/>
  <c r="C69" i="54"/>
  <c r="C70" i="54"/>
  <c r="C71" i="54"/>
  <c r="C72" i="54"/>
  <c r="C73" i="54"/>
  <c r="C74" i="54"/>
  <c r="C75" i="54"/>
  <c r="C76" i="54"/>
  <c r="C77" i="54"/>
  <c r="C78" i="54"/>
  <c r="C79" i="54"/>
  <c r="C80" i="54"/>
  <c r="M50" i="54"/>
  <c r="M51" i="54"/>
  <c r="M52" i="54"/>
  <c r="M53" i="54"/>
  <c r="M54" i="54"/>
  <c r="M55" i="54"/>
  <c r="M56" i="54"/>
  <c r="M57" i="54"/>
  <c r="M58" i="54"/>
  <c r="M59" i="54"/>
  <c r="M60" i="54"/>
  <c r="M61" i="54"/>
  <c r="K75" i="54" l="1"/>
  <c r="H33" i="54" s="1"/>
  <c r="I33" i="54" s="1"/>
  <c r="K72" i="54"/>
  <c r="D69" i="54"/>
  <c r="D70" i="54"/>
  <c r="D71" i="54"/>
  <c r="D72" i="54"/>
  <c r="D73" i="54"/>
  <c r="D74" i="54"/>
  <c r="D75" i="54"/>
  <c r="D76" i="54"/>
  <c r="D77" i="54"/>
  <c r="D78" i="54"/>
  <c r="D79" i="54"/>
  <c r="D80" i="54"/>
  <c r="D81" i="54"/>
  <c r="G70" i="54"/>
  <c r="G71" i="54"/>
  <c r="G72" i="54"/>
  <c r="G73" i="54"/>
  <c r="G74" i="54"/>
  <c r="G75" i="54"/>
  <c r="G76" i="54"/>
  <c r="G77" i="54"/>
  <c r="G78" i="54"/>
  <c r="G79" i="54"/>
  <c r="G80" i="54"/>
  <c r="G81" i="54"/>
  <c r="G68" i="54"/>
  <c r="P51" i="54"/>
  <c r="P58" i="54"/>
  <c r="O57" i="54"/>
  <c r="P49" i="54"/>
  <c r="O58" i="54"/>
  <c r="O59" i="54"/>
  <c r="O49" i="54"/>
  <c r="O68" i="54"/>
  <c r="H109" i="54"/>
  <c r="G109" i="54"/>
  <c r="F109" i="54"/>
  <c r="E109" i="54"/>
  <c r="D109" i="54"/>
  <c r="C109" i="54"/>
  <c r="H107" i="54"/>
  <c r="G107" i="54"/>
  <c r="F107" i="54"/>
  <c r="E107" i="54"/>
  <c r="D107" i="54"/>
  <c r="C107" i="54"/>
  <c r="H105" i="54"/>
  <c r="G105" i="54"/>
  <c r="F105" i="54"/>
  <c r="E105" i="54"/>
  <c r="D105" i="54"/>
  <c r="C105" i="54"/>
  <c r="I104" i="54"/>
  <c r="I103" i="54"/>
  <c r="I102" i="54"/>
  <c r="I101" i="54"/>
  <c r="I100" i="54"/>
  <c r="I99" i="54"/>
  <c r="I98" i="54"/>
  <c r="I97" i="54"/>
  <c r="I96" i="54"/>
  <c r="I95" i="54"/>
  <c r="I109" i="54" s="1"/>
  <c r="I94" i="54"/>
  <c r="I93" i="54"/>
  <c r="E75" i="54"/>
  <c r="P63" i="54"/>
  <c r="O63" i="54"/>
  <c r="Q63" i="54" s="1"/>
  <c r="P62" i="54"/>
  <c r="O62" i="54"/>
  <c r="Q62" i="54" s="1"/>
  <c r="I61" i="54"/>
  <c r="P61" i="54" s="1"/>
  <c r="O60" i="54"/>
  <c r="I60" i="54"/>
  <c r="P60" i="54" s="1"/>
  <c r="P59" i="54"/>
  <c r="I57" i="54"/>
  <c r="I54" i="54"/>
  <c r="P54" i="54" s="1"/>
  <c r="I51" i="54"/>
  <c r="I53" i="54" s="1"/>
  <c r="I50" i="54"/>
  <c r="P50" i="54" s="1"/>
  <c r="F45" i="54"/>
  <c r="E45" i="54"/>
  <c r="D45" i="54"/>
  <c r="C45" i="54"/>
  <c r="F43" i="54"/>
  <c r="E43" i="54"/>
  <c r="D43" i="54"/>
  <c r="C43" i="54"/>
  <c r="E41" i="54"/>
  <c r="D41" i="54"/>
  <c r="G40" i="54"/>
  <c r="I40" i="54" s="1"/>
  <c r="G39" i="54"/>
  <c r="I39" i="54" s="1"/>
  <c r="G38" i="54"/>
  <c r="I38" i="54" s="1"/>
  <c r="O37" i="54"/>
  <c r="G37" i="54"/>
  <c r="AA36" i="54"/>
  <c r="V36" i="54"/>
  <c r="T36" i="54"/>
  <c r="Q36" i="54"/>
  <c r="S36" i="54" s="1"/>
  <c r="P36" i="54"/>
  <c r="G36" i="54"/>
  <c r="AA35" i="54"/>
  <c r="V35" i="54"/>
  <c r="T35" i="54"/>
  <c r="Q35" i="54"/>
  <c r="S35" i="54" s="1"/>
  <c r="P35" i="54"/>
  <c r="G35" i="54"/>
  <c r="AA34" i="54"/>
  <c r="T34" i="54"/>
  <c r="V34" i="54" s="1"/>
  <c r="Q34" i="54"/>
  <c r="S34" i="54" s="1"/>
  <c r="P34" i="54"/>
  <c r="G34" i="54"/>
  <c r="F41" i="54"/>
  <c r="C34" i="54"/>
  <c r="C41" i="54" s="1"/>
  <c r="AA33" i="54"/>
  <c r="T33" i="54"/>
  <c r="V33" i="54" s="1"/>
  <c r="S33" i="54"/>
  <c r="Q33" i="54"/>
  <c r="P33" i="54"/>
  <c r="G33" i="54"/>
  <c r="AA32" i="54"/>
  <c r="V32" i="54"/>
  <c r="T32" i="54"/>
  <c r="Q32" i="54"/>
  <c r="S32" i="54" s="1"/>
  <c r="P32" i="54"/>
  <c r="G32" i="54"/>
  <c r="AA31" i="54"/>
  <c r="T31" i="54"/>
  <c r="V31" i="54" s="1"/>
  <c r="Q31" i="54"/>
  <c r="S31" i="54" s="1"/>
  <c r="P31" i="54"/>
  <c r="G31" i="54"/>
  <c r="AA30" i="54"/>
  <c r="T30" i="54"/>
  <c r="V30" i="54" s="1"/>
  <c r="X30" i="54" s="1"/>
  <c r="S30" i="54"/>
  <c r="Q30" i="54"/>
  <c r="P30" i="54"/>
  <c r="H30" i="54"/>
  <c r="G30" i="54"/>
  <c r="AA29" i="54"/>
  <c r="T29" i="54"/>
  <c r="V29" i="54" s="1"/>
  <c r="Q29" i="54"/>
  <c r="S29" i="54" s="1"/>
  <c r="P29" i="54"/>
  <c r="G29" i="54"/>
  <c r="AA28" i="54"/>
  <c r="T28" i="54"/>
  <c r="V28" i="54" s="1"/>
  <c r="Q28" i="54"/>
  <c r="S28" i="54" s="1"/>
  <c r="P28" i="54"/>
  <c r="G28" i="54"/>
  <c r="AA27" i="54"/>
  <c r="V27" i="54"/>
  <c r="T27" i="54"/>
  <c r="Q27" i="54"/>
  <c r="S27" i="54" s="1"/>
  <c r="P27" i="54"/>
  <c r="G27" i="54"/>
  <c r="AA26" i="54"/>
  <c r="T26" i="54"/>
  <c r="T37" i="54" s="1"/>
  <c r="Q26" i="54"/>
  <c r="P26" i="54"/>
  <c r="G26" i="54"/>
  <c r="AD25" i="54"/>
  <c r="AA25" i="54"/>
  <c r="Z25" i="54"/>
  <c r="X25" i="54"/>
  <c r="V25" i="54"/>
  <c r="T25" i="54"/>
  <c r="Q25" i="54"/>
  <c r="P25" i="54"/>
  <c r="O25" i="54"/>
  <c r="K23" i="54"/>
  <c r="J23" i="54"/>
  <c r="G23" i="54"/>
  <c r="F23" i="54"/>
  <c r="E23" i="54"/>
  <c r="D23" i="54"/>
  <c r="C23" i="54"/>
  <c r="K21" i="54"/>
  <c r="J21" i="54"/>
  <c r="G21" i="54"/>
  <c r="F21" i="54"/>
  <c r="E21" i="54"/>
  <c r="D21" i="54"/>
  <c r="C21" i="54"/>
  <c r="K19" i="54"/>
  <c r="J19" i="54"/>
  <c r="F19" i="54"/>
  <c r="C19" i="54"/>
  <c r="H18" i="54"/>
  <c r="I18" i="54" s="1"/>
  <c r="I17" i="54"/>
  <c r="H17" i="54"/>
  <c r="I16" i="54"/>
  <c r="H16" i="54"/>
  <c r="D16" i="54"/>
  <c r="H15" i="54"/>
  <c r="J80" i="54" s="1"/>
  <c r="H14" i="54"/>
  <c r="H13" i="54"/>
  <c r="I78" i="54" s="1"/>
  <c r="H12" i="54"/>
  <c r="E77" i="54" s="1"/>
  <c r="D12" i="54"/>
  <c r="H11" i="54"/>
  <c r="F76" i="54" s="1"/>
  <c r="E19" i="54"/>
  <c r="D11" i="54"/>
  <c r="D19" i="54" s="1"/>
  <c r="C11" i="54"/>
  <c r="M10" i="54"/>
  <c r="H10" i="54"/>
  <c r="F75" i="54" s="1"/>
  <c r="M9" i="54"/>
  <c r="H9" i="54"/>
  <c r="I9" i="54" s="1"/>
  <c r="M8" i="54"/>
  <c r="H8" i="54"/>
  <c r="E73" i="54" s="1"/>
  <c r="M7" i="54"/>
  <c r="H7" i="54"/>
  <c r="I7" i="54" s="1"/>
  <c r="M6" i="54"/>
  <c r="H6" i="54"/>
  <c r="M5" i="54"/>
  <c r="H5" i="54"/>
  <c r="J70" i="54" s="1"/>
  <c r="M4" i="54"/>
  <c r="H4" i="54"/>
  <c r="M3" i="54"/>
  <c r="H3" i="54"/>
  <c r="I68" i="54" s="1"/>
  <c r="Z35" i="54" l="1"/>
  <c r="AB35" i="54" s="1"/>
  <c r="Z32" i="54"/>
  <c r="AB32" i="54" s="1"/>
  <c r="I30" i="54"/>
  <c r="I105" i="54"/>
  <c r="G43" i="54"/>
  <c r="F71" i="54"/>
  <c r="I71" i="54"/>
  <c r="E68" i="54"/>
  <c r="F68" i="54"/>
  <c r="Q37" i="54"/>
  <c r="P37" i="54"/>
  <c r="K81" i="54"/>
  <c r="Q59" i="54"/>
  <c r="Q49" i="54"/>
  <c r="X28" i="54"/>
  <c r="G45" i="54"/>
  <c r="H23" i="54"/>
  <c r="AA41" i="54"/>
  <c r="AC41" i="54" s="1"/>
  <c r="Z36" i="54"/>
  <c r="AB36" i="54" s="1"/>
  <c r="Q58" i="54"/>
  <c r="E78" i="54"/>
  <c r="J69" i="54"/>
  <c r="Z27" i="54"/>
  <c r="AB27" i="54" s="1"/>
  <c r="X32" i="54"/>
  <c r="Z33" i="54"/>
  <c r="AB33" i="54" s="1"/>
  <c r="X35" i="54"/>
  <c r="X36" i="54"/>
  <c r="D86" i="54"/>
  <c r="F73" i="54"/>
  <c r="E76" i="54"/>
  <c r="J78" i="54"/>
  <c r="I12" i="54"/>
  <c r="X27" i="54"/>
  <c r="G86" i="54"/>
  <c r="Z30" i="54"/>
  <c r="AB30" i="54" s="1"/>
  <c r="AC30" i="54" s="1"/>
  <c r="X31" i="54"/>
  <c r="X33" i="54"/>
  <c r="X34" i="54"/>
  <c r="AC34" i="54" s="1"/>
  <c r="AE34" i="54" s="1"/>
  <c r="Q60" i="54"/>
  <c r="D84" i="54"/>
  <c r="I76" i="54"/>
  <c r="G82" i="54"/>
  <c r="Z31" i="54"/>
  <c r="AB31" i="54" s="1"/>
  <c r="Z34" i="54"/>
  <c r="AB34" i="54" s="1"/>
  <c r="J71" i="54"/>
  <c r="L9" i="54"/>
  <c r="I72" i="54"/>
  <c r="O53" i="54"/>
  <c r="P53" i="54"/>
  <c r="L7" i="54"/>
  <c r="X29" i="54"/>
  <c r="Z29" i="54"/>
  <c r="AB29" i="54" s="1"/>
  <c r="G41" i="54"/>
  <c r="I107" i="54"/>
  <c r="G19" i="54"/>
  <c r="V26" i="54"/>
  <c r="V37" i="54" s="1"/>
  <c r="Z28" i="54"/>
  <c r="AB28" i="54" s="1"/>
  <c r="I52" i="54"/>
  <c r="I56" i="54"/>
  <c r="P57" i="54"/>
  <c r="Q57" i="54" s="1"/>
  <c r="E69" i="54"/>
  <c r="J73" i="54"/>
  <c r="F78" i="54"/>
  <c r="E79" i="54"/>
  <c r="G84" i="54"/>
  <c r="F77" i="54"/>
  <c r="H19" i="54"/>
  <c r="F69" i="54"/>
  <c r="E70" i="54"/>
  <c r="J74" i="54"/>
  <c r="F79" i="54"/>
  <c r="E80" i="54"/>
  <c r="AA40" i="54"/>
  <c r="AC40" i="54" s="1"/>
  <c r="I73" i="54"/>
  <c r="I4" i="54"/>
  <c r="I6" i="54"/>
  <c r="I8" i="54"/>
  <c r="I10" i="54"/>
  <c r="I11" i="54"/>
  <c r="I13" i="54"/>
  <c r="I15" i="54"/>
  <c r="Z26" i="54"/>
  <c r="I55" i="54"/>
  <c r="J68" i="54"/>
  <c r="F70" i="54"/>
  <c r="E71" i="54"/>
  <c r="J75" i="54"/>
  <c r="J76" i="54"/>
  <c r="I77" i="54"/>
  <c r="F80" i="54"/>
  <c r="H21" i="54"/>
  <c r="O51" i="54"/>
  <c r="Q51" i="54" s="1"/>
  <c r="E72" i="54"/>
  <c r="J77" i="54"/>
  <c r="I69" i="54"/>
  <c r="F72" i="54"/>
  <c r="E74" i="54"/>
  <c r="I79" i="54"/>
  <c r="D82" i="54"/>
  <c r="S45" i="54" s="1"/>
  <c r="O54" i="54"/>
  <c r="Q54" i="54" s="1"/>
  <c r="F74" i="54"/>
  <c r="J79" i="54"/>
  <c r="O50" i="54"/>
  <c r="O61" i="54"/>
  <c r="Q61" i="54" s="1"/>
  <c r="I70" i="54"/>
  <c r="I80" i="54"/>
  <c r="I3" i="54"/>
  <c r="I5" i="54"/>
  <c r="I14" i="54"/>
  <c r="S26" i="54"/>
  <c r="AC35" i="54" l="1"/>
  <c r="AE35" i="54" s="1"/>
  <c r="K76" i="54"/>
  <c r="K77" i="54"/>
  <c r="AC32" i="54"/>
  <c r="AE32" i="54" s="1"/>
  <c r="K73" i="54"/>
  <c r="AC36" i="54"/>
  <c r="AE36" i="54" s="1"/>
  <c r="AC33" i="54"/>
  <c r="AC27" i="54"/>
  <c r="AE27" i="54" s="1"/>
  <c r="Q53" i="54"/>
  <c r="AD35" i="54"/>
  <c r="X41" i="54"/>
  <c r="AD41" i="54" s="1"/>
  <c r="AE41" i="54" s="1"/>
  <c r="AC28" i="54"/>
  <c r="AE28" i="54" s="1"/>
  <c r="AE30" i="54"/>
  <c r="AD30" i="54"/>
  <c r="AC31" i="54"/>
  <c r="F82" i="54"/>
  <c r="AD34" i="54"/>
  <c r="J86" i="54"/>
  <c r="AB26" i="54"/>
  <c r="AB37" i="54" s="1"/>
  <c r="Z37" i="54"/>
  <c r="E86" i="54"/>
  <c r="P52" i="54"/>
  <c r="O52" i="54"/>
  <c r="Q50" i="54"/>
  <c r="I21" i="54"/>
  <c r="I19" i="54"/>
  <c r="L3" i="54"/>
  <c r="K80" i="54"/>
  <c r="H37" i="54" s="1"/>
  <c r="I37" i="54" s="1"/>
  <c r="M15" i="54" s="1"/>
  <c r="L15" i="54"/>
  <c r="C86" i="54"/>
  <c r="K70" i="54"/>
  <c r="AD36" i="54"/>
  <c r="L13" i="54"/>
  <c r="K78" i="54"/>
  <c r="H35" i="54" s="1"/>
  <c r="I35" i="54" s="1"/>
  <c r="M13" i="54" s="1"/>
  <c r="I84" i="54"/>
  <c r="F84" i="54"/>
  <c r="L11" i="54"/>
  <c r="E84" i="54"/>
  <c r="E82" i="54"/>
  <c r="C84" i="54"/>
  <c r="C82" i="54"/>
  <c r="K68" i="54"/>
  <c r="H26" i="54" s="1"/>
  <c r="L10" i="54"/>
  <c r="F86" i="54"/>
  <c r="L8" i="54"/>
  <c r="I23" i="54"/>
  <c r="L5" i="54"/>
  <c r="J84" i="54"/>
  <c r="J82" i="54"/>
  <c r="L6" i="54"/>
  <c r="H31" i="54"/>
  <c r="I31" i="54" s="1"/>
  <c r="S37" i="54"/>
  <c r="S43" i="54" s="1"/>
  <c r="X26" i="54"/>
  <c r="K79" i="54"/>
  <c r="H36" i="54" s="1"/>
  <c r="I36" i="54" s="1"/>
  <c r="M14" i="54" s="1"/>
  <c r="L14" i="54"/>
  <c r="P55" i="54"/>
  <c r="O55" i="54"/>
  <c r="I74" i="54"/>
  <c r="K74" i="54" s="1"/>
  <c r="K69" i="54"/>
  <c r="H27" i="54" s="1"/>
  <c r="I27" i="54" s="1"/>
  <c r="L4" i="54"/>
  <c r="P56" i="54"/>
  <c r="I75" i="54"/>
  <c r="O56" i="54"/>
  <c r="AC29" i="54"/>
  <c r="AD33" i="54"/>
  <c r="AE33" i="54"/>
  <c r="AD32" i="54" l="1"/>
  <c r="AD27" i="54"/>
  <c r="AD28" i="54"/>
  <c r="I82" i="54"/>
  <c r="K71" i="54"/>
  <c r="H29" i="54" s="1"/>
  <c r="I29" i="54" s="1"/>
  <c r="AD31" i="54"/>
  <c r="AE31" i="54"/>
  <c r="O67" i="54"/>
  <c r="H32" i="54"/>
  <c r="I32" i="54" s="1"/>
  <c r="I86" i="54"/>
  <c r="H28" i="54"/>
  <c r="AE29" i="54"/>
  <c r="AD29" i="54"/>
  <c r="Q55" i="54"/>
  <c r="H34" i="54"/>
  <c r="I34" i="54" s="1"/>
  <c r="M11" i="54" s="1"/>
  <c r="Q52" i="54"/>
  <c r="P67" i="54"/>
  <c r="Q56" i="54"/>
  <c r="X40" i="54"/>
  <c r="AC26" i="54"/>
  <c r="X37" i="54"/>
  <c r="H84" i="54"/>
  <c r="H82" i="54"/>
  <c r="H86" i="54"/>
  <c r="K84" i="54"/>
  <c r="AD40" i="54" l="1"/>
  <c r="AE40" i="54" s="1"/>
  <c r="K82" i="54"/>
  <c r="Q68" i="54" s="1"/>
  <c r="K86" i="54"/>
  <c r="Q67" i="54"/>
  <c r="H43" i="54"/>
  <c r="I26" i="54"/>
  <c r="H41" i="54"/>
  <c r="H45" i="54"/>
  <c r="I28" i="54"/>
  <c r="I45" i="54" s="1"/>
  <c r="AD26" i="54"/>
  <c r="AD37" i="54" s="1"/>
  <c r="AC37" i="54"/>
  <c r="AE37" i="54" s="1"/>
  <c r="AE26" i="54"/>
  <c r="I43" i="54" l="1"/>
  <c r="I41" i="54"/>
  <c r="J20" i="53" l="1"/>
  <c r="D34" i="53"/>
  <c r="E12" i="53"/>
  <c r="E11" i="53"/>
  <c r="F34" i="53"/>
  <c r="F41" i="53" s="1"/>
  <c r="G11" i="53"/>
  <c r="M49" i="53"/>
  <c r="N49" i="53"/>
  <c r="D68" i="53"/>
  <c r="G68" i="53"/>
  <c r="O68" i="53"/>
  <c r="N50" i="53"/>
  <c r="N51" i="53"/>
  <c r="P51" i="53" s="1"/>
  <c r="N52" i="53"/>
  <c r="N53" i="53"/>
  <c r="N54" i="53"/>
  <c r="N55" i="53"/>
  <c r="N56" i="53"/>
  <c r="N57" i="53"/>
  <c r="N58" i="53"/>
  <c r="N59" i="53"/>
  <c r="P59" i="53" s="1"/>
  <c r="N60" i="53"/>
  <c r="P60" i="53" s="1"/>
  <c r="N61" i="53"/>
  <c r="P61" i="53" s="1"/>
  <c r="P49" i="53"/>
  <c r="G69" i="53"/>
  <c r="G70" i="53"/>
  <c r="G71" i="53"/>
  <c r="G72" i="53"/>
  <c r="G73" i="53"/>
  <c r="G74" i="53"/>
  <c r="G75" i="53"/>
  <c r="G76" i="53"/>
  <c r="G77" i="53"/>
  <c r="G78" i="53"/>
  <c r="G79" i="53"/>
  <c r="G80" i="53"/>
  <c r="G81" i="53"/>
  <c r="D69" i="53"/>
  <c r="D70" i="53"/>
  <c r="D71" i="53"/>
  <c r="D72" i="53"/>
  <c r="D73" i="53"/>
  <c r="D74" i="53"/>
  <c r="D75" i="53"/>
  <c r="D76" i="53"/>
  <c r="D77" i="53"/>
  <c r="D78" i="53"/>
  <c r="D79" i="53"/>
  <c r="D80" i="53"/>
  <c r="D81" i="53"/>
  <c r="I50" i="53"/>
  <c r="I51" i="53"/>
  <c r="I52" i="53" s="1"/>
  <c r="I53" i="53"/>
  <c r="I54" i="53"/>
  <c r="I55" i="53"/>
  <c r="I56" i="53"/>
  <c r="I57" i="53"/>
  <c r="P57" i="53" s="1"/>
  <c r="I60" i="53"/>
  <c r="I61" i="53"/>
  <c r="H78" i="53"/>
  <c r="J72" i="53"/>
  <c r="J73" i="53"/>
  <c r="J75" i="53"/>
  <c r="J77" i="53"/>
  <c r="J78" i="53"/>
  <c r="J79" i="53"/>
  <c r="E68" i="53"/>
  <c r="M60" i="53"/>
  <c r="O60" i="53" s="1"/>
  <c r="H109" i="53"/>
  <c r="G109" i="53"/>
  <c r="F109" i="53"/>
  <c r="E109" i="53"/>
  <c r="D109" i="53"/>
  <c r="C109" i="53"/>
  <c r="H107" i="53"/>
  <c r="G107" i="53"/>
  <c r="F107" i="53"/>
  <c r="E107" i="53"/>
  <c r="D107" i="53"/>
  <c r="C107" i="53"/>
  <c r="H105" i="53"/>
  <c r="G105" i="53"/>
  <c r="F105" i="53"/>
  <c r="E105" i="53"/>
  <c r="D105" i="53"/>
  <c r="C105" i="53"/>
  <c r="I104" i="53"/>
  <c r="I103" i="53"/>
  <c r="I102" i="53"/>
  <c r="I101" i="53"/>
  <c r="I100" i="53"/>
  <c r="I99" i="53"/>
  <c r="I98" i="53"/>
  <c r="I97" i="53"/>
  <c r="I96" i="53"/>
  <c r="I95" i="53"/>
  <c r="I94" i="53"/>
  <c r="I93" i="53"/>
  <c r="K81" i="53"/>
  <c r="P63" i="53"/>
  <c r="O63" i="53"/>
  <c r="Q63" i="53" s="1"/>
  <c r="P62" i="53"/>
  <c r="Q62" i="53" s="1"/>
  <c r="O62" i="53"/>
  <c r="M59" i="53"/>
  <c r="O59" i="53" s="1"/>
  <c r="P58" i="53"/>
  <c r="M58" i="53"/>
  <c r="O58" i="53" s="1"/>
  <c r="M51" i="53"/>
  <c r="O51" i="53" s="1"/>
  <c r="O49" i="53"/>
  <c r="F45" i="53"/>
  <c r="E45" i="53"/>
  <c r="D45" i="53"/>
  <c r="C45" i="53"/>
  <c r="F43" i="53"/>
  <c r="E43" i="53"/>
  <c r="D43" i="53"/>
  <c r="C43" i="53"/>
  <c r="E41" i="53"/>
  <c r="C41" i="53"/>
  <c r="G40" i="53"/>
  <c r="I40" i="53" s="1"/>
  <c r="G39" i="53"/>
  <c r="I39" i="53" s="1"/>
  <c r="G38" i="53"/>
  <c r="I38" i="53" s="1"/>
  <c r="O37" i="53"/>
  <c r="G37" i="53"/>
  <c r="AA36" i="53"/>
  <c r="T36" i="53"/>
  <c r="S36" i="53"/>
  <c r="Q36" i="53"/>
  <c r="P36" i="53"/>
  <c r="G36" i="53"/>
  <c r="AA35" i="53"/>
  <c r="T35" i="53"/>
  <c r="Q35" i="53"/>
  <c r="S35" i="53" s="1"/>
  <c r="P35" i="53"/>
  <c r="G35" i="53"/>
  <c r="AA34" i="53"/>
  <c r="T34" i="53"/>
  <c r="Z34" i="53" s="1"/>
  <c r="S34" i="53"/>
  <c r="Q34" i="53"/>
  <c r="P34" i="53"/>
  <c r="D41" i="53"/>
  <c r="C34" i="53"/>
  <c r="AA33" i="53"/>
  <c r="Z33" i="53"/>
  <c r="T33" i="53"/>
  <c r="V33" i="53" s="1"/>
  <c r="X33" i="53" s="1"/>
  <c r="S33" i="53"/>
  <c r="Q33" i="53"/>
  <c r="P33" i="53"/>
  <c r="H33" i="53"/>
  <c r="G33" i="53"/>
  <c r="I33" i="53" s="1"/>
  <c r="AA32" i="53"/>
  <c r="T32" i="53"/>
  <c r="Q32" i="53"/>
  <c r="S32" i="53" s="1"/>
  <c r="P32" i="53"/>
  <c r="G32" i="53"/>
  <c r="AA31" i="53"/>
  <c r="T31" i="53"/>
  <c r="S31" i="53"/>
  <c r="Q31" i="53"/>
  <c r="P31" i="53"/>
  <c r="G31" i="53"/>
  <c r="AA30" i="53"/>
  <c r="T30" i="53"/>
  <c r="V30" i="53" s="1"/>
  <c r="S30" i="53"/>
  <c r="Q30" i="53"/>
  <c r="P30" i="53"/>
  <c r="H30" i="53"/>
  <c r="G30" i="53"/>
  <c r="I30" i="53" s="1"/>
  <c r="AA29" i="53"/>
  <c r="T29" i="53"/>
  <c r="V29" i="53" s="1"/>
  <c r="Q29" i="53"/>
  <c r="S29" i="53" s="1"/>
  <c r="P29" i="53"/>
  <c r="G29" i="53"/>
  <c r="AA28" i="53"/>
  <c r="T28" i="53"/>
  <c r="V28" i="53" s="1"/>
  <c r="Q28" i="53"/>
  <c r="P28" i="53"/>
  <c r="G28" i="53"/>
  <c r="AA27" i="53"/>
  <c r="T27" i="53"/>
  <c r="V27" i="53" s="1"/>
  <c r="Q27" i="53"/>
  <c r="S27" i="53" s="1"/>
  <c r="P27" i="53"/>
  <c r="G27" i="53"/>
  <c r="AA26" i="53"/>
  <c r="T26" i="53"/>
  <c r="Q26" i="53"/>
  <c r="P26" i="53"/>
  <c r="G26" i="53"/>
  <c r="G43" i="53" s="1"/>
  <c r="AD25" i="53"/>
  <c r="AA25" i="53"/>
  <c r="Z25" i="53"/>
  <c r="X25" i="53"/>
  <c r="V25" i="53"/>
  <c r="T25" i="53"/>
  <c r="Q25" i="53"/>
  <c r="P25" i="53"/>
  <c r="O25" i="53"/>
  <c r="K23" i="53"/>
  <c r="J23" i="53"/>
  <c r="G23" i="53"/>
  <c r="F23" i="53"/>
  <c r="E23" i="53"/>
  <c r="D23" i="53"/>
  <c r="C23" i="53"/>
  <c r="K21" i="53"/>
  <c r="J21" i="53"/>
  <c r="G21" i="53"/>
  <c r="F21" i="53"/>
  <c r="E21" i="53"/>
  <c r="D21" i="53"/>
  <c r="C21" i="53"/>
  <c r="K19" i="53"/>
  <c r="J19" i="53"/>
  <c r="F19" i="53"/>
  <c r="C19" i="53"/>
  <c r="I18" i="53"/>
  <c r="H18" i="53"/>
  <c r="H17" i="53"/>
  <c r="I17" i="53" s="1"/>
  <c r="H16" i="53"/>
  <c r="I16" i="53" s="1"/>
  <c r="D16" i="53"/>
  <c r="H15" i="53"/>
  <c r="F80" i="53" s="1"/>
  <c r="H14" i="53"/>
  <c r="I79" i="53" s="1"/>
  <c r="I13" i="53"/>
  <c r="H13" i="53"/>
  <c r="H12" i="53"/>
  <c r="D12" i="53"/>
  <c r="D19" i="53" s="1"/>
  <c r="H11" i="53"/>
  <c r="J76" i="53" s="1"/>
  <c r="G19" i="53"/>
  <c r="D11" i="53"/>
  <c r="C11" i="53"/>
  <c r="M10" i="53"/>
  <c r="I10" i="53"/>
  <c r="H75" i="53" s="1"/>
  <c r="H10" i="53"/>
  <c r="M9" i="53"/>
  <c r="H9" i="53"/>
  <c r="E74" i="53" s="1"/>
  <c r="M8" i="53"/>
  <c r="H8" i="53"/>
  <c r="F73" i="53" s="1"/>
  <c r="M7" i="53"/>
  <c r="H7" i="53"/>
  <c r="F72" i="53" s="1"/>
  <c r="M6" i="53"/>
  <c r="H6" i="53"/>
  <c r="J71" i="53" s="1"/>
  <c r="M5" i="53"/>
  <c r="H5" i="53"/>
  <c r="F70" i="53" s="1"/>
  <c r="M4" i="53"/>
  <c r="H4" i="53"/>
  <c r="J69" i="53" s="1"/>
  <c r="M3" i="53"/>
  <c r="H3" i="53"/>
  <c r="C68" i="53" s="1"/>
  <c r="Z36" i="53" l="1"/>
  <c r="AB36" i="53" s="1"/>
  <c r="Z35" i="53"/>
  <c r="Z31" i="53"/>
  <c r="P37" i="53"/>
  <c r="L10" i="53"/>
  <c r="Z26" i="53"/>
  <c r="AB26" i="53" s="1"/>
  <c r="AB33" i="53"/>
  <c r="AB31" i="53"/>
  <c r="AB35" i="53"/>
  <c r="AB34" i="53"/>
  <c r="J80" i="53"/>
  <c r="Z32" i="53"/>
  <c r="AB32" i="53" s="1"/>
  <c r="J74" i="53"/>
  <c r="Q37" i="53"/>
  <c r="J70" i="53"/>
  <c r="J68" i="53"/>
  <c r="I68" i="53"/>
  <c r="I109" i="53"/>
  <c r="I105" i="53"/>
  <c r="M57" i="53"/>
  <c r="O57" i="53" s="1"/>
  <c r="Q57" i="53" s="1"/>
  <c r="Q60" i="53"/>
  <c r="Q59" i="53"/>
  <c r="Q49" i="53"/>
  <c r="G45" i="53"/>
  <c r="V36" i="53"/>
  <c r="X36" i="53" s="1"/>
  <c r="X35" i="53"/>
  <c r="V35" i="53"/>
  <c r="Q51" i="53"/>
  <c r="I4" i="53"/>
  <c r="H69" i="53" s="1"/>
  <c r="Z27" i="53"/>
  <c r="AB27" i="53" s="1"/>
  <c r="I6" i="53"/>
  <c r="H71" i="53" s="1"/>
  <c r="L13" i="53"/>
  <c r="X27" i="53"/>
  <c r="Z30" i="53"/>
  <c r="AB30" i="53" s="1"/>
  <c r="V32" i="53"/>
  <c r="X32" i="53" s="1"/>
  <c r="C75" i="53"/>
  <c r="Z29" i="53"/>
  <c r="AB29" i="53" s="1"/>
  <c r="C76" i="53"/>
  <c r="L4" i="53"/>
  <c r="I15" i="53"/>
  <c r="H80" i="53" s="1"/>
  <c r="T37" i="53"/>
  <c r="V31" i="53"/>
  <c r="X31" i="53" s="1"/>
  <c r="C77" i="53"/>
  <c r="E73" i="53"/>
  <c r="I12" i="53"/>
  <c r="H77" i="53" s="1"/>
  <c r="H21" i="53"/>
  <c r="H23" i="53"/>
  <c r="X29" i="53"/>
  <c r="I77" i="53"/>
  <c r="V34" i="53"/>
  <c r="X34" i="53" s="1"/>
  <c r="AC34" i="53" s="1"/>
  <c r="F71" i="53"/>
  <c r="Z28" i="53"/>
  <c r="AB28" i="53" s="1"/>
  <c r="I8" i="53"/>
  <c r="H73" i="53" s="1"/>
  <c r="AA41" i="53"/>
  <c r="AC41" i="53" s="1"/>
  <c r="I69" i="53"/>
  <c r="E72" i="53"/>
  <c r="I78" i="53"/>
  <c r="P56" i="53"/>
  <c r="I75" i="53"/>
  <c r="M56" i="53"/>
  <c r="O56" i="53" s="1"/>
  <c r="X30" i="53"/>
  <c r="AC30" i="53" s="1"/>
  <c r="AC33" i="53"/>
  <c r="Q58" i="53"/>
  <c r="M50" i="53"/>
  <c r="O50" i="53" s="1"/>
  <c r="M54" i="53"/>
  <c r="O54" i="53" s="1"/>
  <c r="M61" i="53"/>
  <c r="O61" i="53" s="1"/>
  <c r="Q61" i="53" s="1"/>
  <c r="I70" i="53"/>
  <c r="F74" i="53"/>
  <c r="E75" i="53"/>
  <c r="E76" i="53"/>
  <c r="C78" i="53"/>
  <c r="I80" i="53"/>
  <c r="I107" i="53"/>
  <c r="G34" i="53"/>
  <c r="G41" i="53" s="1"/>
  <c r="I3" i="53"/>
  <c r="H68" i="53" s="1"/>
  <c r="I5" i="53"/>
  <c r="H70" i="53" s="1"/>
  <c r="I7" i="53"/>
  <c r="H72" i="53" s="1"/>
  <c r="I9" i="53"/>
  <c r="H74" i="53" s="1"/>
  <c r="I14" i="53"/>
  <c r="H79" i="53" s="1"/>
  <c r="S26" i="53"/>
  <c r="P50" i="53"/>
  <c r="P54" i="53"/>
  <c r="F68" i="53"/>
  <c r="C69" i="53"/>
  <c r="C84" i="53" s="1"/>
  <c r="F75" i="53"/>
  <c r="F76" i="53"/>
  <c r="E77" i="53"/>
  <c r="C79" i="53"/>
  <c r="AA40" i="53"/>
  <c r="AC40" i="53" s="1"/>
  <c r="D84" i="53"/>
  <c r="C70" i="53"/>
  <c r="I73" i="53"/>
  <c r="F77" i="53"/>
  <c r="E78" i="53"/>
  <c r="C80" i="53"/>
  <c r="S28" i="53"/>
  <c r="X28" i="53" s="1"/>
  <c r="V26" i="53"/>
  <c r="E69" i="53"/>
  <c r="C71" i="53"/>
  <c r="I74" i="53"/>
  <c r="F78" i="53"/>
  <c r="E79" i="53"/>
  <c r="H19" i="53"/>
  <c r="F69" i="53"/>
  <c r="E70" i="53"/>
  <c r="C72" i="53"/>
  <c r="C73" i="53"/>
  <c r="I76" i="53"/>
  <c r="F79" i="53"/>
  <c r="E80" i="53"/>
  <c r="E71" i="53"/>
  <c r="C74" i="53"/>
  <c r="AC36" i="53" l="1"/>
  <c r="AD36" i="53" s="1"/>
  <c r="AC35" i="53"/>
  <c r="AE35" i="53" s="1"/>
  <c r="AC32" i="53"/>
  <c r="AC31" i="53"/>
  <c r="AE31" i="53" s="1"/>
  <c r="F86" i="53"/>
  <c r="AC27" i="53"/>
  <c r="AE27" i="53" s="1"/>
  <c r="Q54" i="53"/>
  <c r="M55" i="53"/>
  <c r="O55" i="53" s="1"/>
  <c r="P55" i="53"/>
  <c r="AE36" i="53"/>
  <c r="V37" i="53"/>
  <c r="K77" i="53"/>
  <c r="AB37" i="53"/>
  <c r="C82" i="53"/>
  <c r="AE32" i="53"/>
  <c r="AD32" i="53"/>
  <c r="AC29" i="53"/>
  <c r="Q50" i="53"/>
  <c r="G86" i="53"/>
  <c r="K73" i="53"/>
  <c r="H31" i="53" s="1"/>
  <c r="I31" i="53" s="1"/>
  <c r="L8" i="53"/>
  <c r="K80" i="53"/>
  <c r="H37" i="53" s="1"/>
  <c r="I37" i="53" s="1"/>
  <c r="M15" i="53" s="1"/>
  <c r="L15" i="53"/>
  <c r="Z37" i="53"/>
  <c r="Q56" i="53"/>
  <c r="L6" i="53"/>
  <c r="G84" i="53"/>
  <c r="G82" i="53"/>
  <c r="X26" i="53"/>
  <c r="S37" i="53"/>
  <c r="S43" i="53" s="1"/>
  <c r="D86" i="53"/>
  <c r="AD31" i="53"/>
  <c r="D82" i="53"/>
  <c r="S45" i="53" s="1"/>
  <c r="I11" i="53"/>
  <c r="H76" i="53" s="1"/>
  <c r="E19" i="53"/>
  <c r="J86" i="53"/>
  <c r="K74" i="53"/>
  <c r="H32" i="53" s="1"/>
  <c r="I32" i="53" s="1"/>
  <c r="L9" i="53"/>
  <c r="K78" i="53"/>
  <c r="H35" i="53" s="1"/>
  <c r="I35" i="53" s="1"/>
  <c r="M13" i="53" s="1"/>
  <c r="AD30" i="53"/>
  <c r="AE30" i="53"/>
  <c r="AE33" i="53"/>
  <c r="AD33" i="53"/>
  <c r="K79" i="53"/>
  <c r="H36" i="53" s="1"/>
  <c r="I36" i="53" s="1"/>
  <c r="M14" i="53" s="1"/>
  <c r="L14" i="53"/>
  <c r="J84" i="53"/>
  <c r="J82" i="53"/>
  <c r="P52" i="53"/>
  <c r="M52" i="53"/>
  <c r="O52" i="53" s="1"/>
  <c r="I71" i="53"/>
  <c r="K69" i="53"/>
  <c r="H27" i="53" s="1"/>
  <c r="I27" i="53" s="1"/>
  <c r="L7" i="53"/>
  <c r="E84" i="53"/>
  <c r="E82" i="53"/>
  <c r="F82" i="53"/>
  <c r="F84" i="53"/>
  <c r="E86" i="53"/>
  <c r="I21" i="53"/>
  <c r="K68" i="53"/>
  <c r="L3" i="53"/>
  <c r="C86" i="53"/>
  <c r="P53" i="53"/>
  <c r="I72" i="53"/>
  <c r="M53" i="53"/>
  <c r="O53" i="53" s="1"/>
  <c r="AD35" i="53"/>
  <c r="I23" i="53"/>
  <c r="L5" i="53"/>
  <c r="X41" i="53"/>
  <c r="AD41" i="53" s="1"/>
  <c r="AE41" i="53" s="1"/>
  <c r="AC28" i="53"/>
  <c r="I84" i="53"/>
  <c r="AE34" i="53"/>
  <c r="AD34" i="53"/>
  <c r="AD27" i="53" l="1"/>
  <c r="O67" i="53"/>
  <c r="Q55" i="53"/>
  <c r="Q53" i="53"/>
  <c r="AE29" i="53"/>
  <c r="AD29" i="53"/>
  <c r="I86" i="53"/>
  <c r="K84" i="53"/>
  <c r="H26" i="53"/>
  <c r="H86" i="53"/>
  <c r="I82" i="53"/>
  <c r="Q52" i="53"/>
  <c r="P67" i="53"/>
  <c r="L11" i="53"/>
  <c r="K76" i="53"/>
  <c r="H34" i="53" s="1"/>
  <c r="I34" i="53" s="1"/>
  <c r="M11" i="53" s="1"/>
  <c r="X37" i="53"/>
  <c r="X40" i="53"/>
  <c r="AD40" i="53" s="1"/>
  <c r="AE40" i="53" s="1"/>
  <c r="AC26" i="53"/>
  <c r="K70" i="53"/>
  <c r="AE28" i="53"/>
  <c r="AD28" i="53"/>
  <c r="H84" i="53"/>
  <c r="K71" i="53"/>
  <c r="H29" i="53" s="1"/>
  <c r="I29" i="53" s="1"/>
  <c r="I19" i="53"/>
  <c r="Q67" i="53" l="1"/>
  <c r="H43" i="53"/>
  <c r="I26" i="53"/>
  <c r="H82" i="53"/>
  <c r="AE26" i="53"/>
  <c r="AD26" i="53"/>
  <c r="AD37" i="53" s="1"/>
  <c r="AC37" i="53"/>
  <c r="AE37" i="53" s="1"/>
  <c r="K86" i="53"/>
  <c r="H28" i="53"/>
  <c r="K82" i="53"/>
  <c r="Q68" i="53" s="1"/>
  <c r="H45" i="53" l="1"/>
  <c r="I28" i="53"/>
  <c r="I45" i="53" s="1"/>
  <c r="I43" i="53"/>
  <c r="H41" i="53"/>
  <c r="I41" i="53" l="1"/>
  <c r="F34" i="52" l="1"/>
  <c r="G11" i="52"/>
  <c r="J20" i="52"/>
  <c r="E12" i="52"/>
  <c r="E11" i="52" s="1"/>
  <c r="D34" i="52"/>
  <c r="G34" i="52" s="1"/>
  <c r="O68" i="52"/>
  <c r="H109" i="52"/>
  <c r="G109" i="52"/>
  <c r="F109" i="52"/>
  <c r="E109" i="52"/>
  <c r="D109" i="52"/>
  <c r="C109" i="52"/>
  <c r="H107" i="52"/>
  <c r="G107" i="52"/>
  <c r="F107" i="52"/>
  <c r="E107" i="52"/>
  <c r="D107" i="52"/>
  <c r="C107" i="52"/>
  <c r="H105" i="52"/>
  <c r="G105" i="52"/>
  <c r="F105" i="52"/>
  <c r="E105" i="52"/>
  <c r="D105" i="52"/>
  <c r="C105" i="52"/>
  <c r="I104" i="52"/>
  <c r="I103" i="52"/>
  <c r="I102" i="52"/>
  <c r="I101" i="52"/>
  <c r="I100" i="52"/>
  <c r="I99" i="52"/>
  <c r="I98" i="52"/>
  <c r="I97" i="52"/>
  <c r="I96" i="52"/>
  <c r="I95" i="52"/>
  <c r="I94" i="52"/>
  <c r="I93" i="52"/>
  <c r="K81" i="52"/>
  <c r="Q63" i="52"/>
  <c r="P63" i="52"/>
  <c r="O63" i="52"/>
  <c r="Q62" i="52"/>
  <c r="P62" i="52"/>
  <c r="O62" i="52"/>
  <c r="I61" i="52"/>
  <c r="N61" i="52" s="1"/>
  <c r="P61" i="52" s="1"/>
  <c r="M60" i="52"/>
  <c r="O60" i="52" s="1"/>
  <c r="I60" i="52"/>
  <c r="P59" i="52"/>
  <c r="O59" i="52"/>
  <c r="N59" i="52"/>
  <c r="M59" i="52"/>
  <c r="P58" i="52"/>
  <c r="N58" i="52"/>
  <c r="M58" i="52"/>
  <c r="O58" i="52" s="1"/>
  <c r="M57" i="52"/>
  <c r="O57" i="52" s="1"/>
  <c r="I57" i="52"/>
  <c r="I54" i="52"/>
  <c r="I55" i="52" s="1"/>
  <c r="M53" i="52"/>
  <c r="O53" i="52" s="1"/>
  <c r="I53" i="52"/>
  <c r="N53" i="52" s="1"/>
  <c r="P53" i="52" s="1"/>
  <c r="N51" i="52"/>
  <c r="P51" i="52" s="1"/>
  <c r="I51" i="52"/>
  <c r="M51" i="52" s="1"/>
  <c r="O51" i="52" s="1"/>
  <c r="I50" i="52"/>
  <c r="P49" i="52"/>
  <c r="N49" i="52"/>
  <c r="M49" i="52"/>
  <c r="O49" i="52" s="1"/>
  <c r="F45" i="52"/>
  <c r="E45" i="52"/>
  <c r="D45" i="52"/>
  <c r="C45" i="52"/>
  <c r="F43" i="52"/>
  <c r="E43" i="52"/>
  <c r="D43" i="52"/>
  <c r="C43" i="52"/>
  <c r="E41" i="52"/>
  <c r="G40" i="52"/>
  <c r="I40" i="52" s="1"/>
  <c r="G39" i="52"/>
  <c r="I39" i="52" s="1"/>
  <c r="G38" i="52"/>
  <c r="I38" i="52" s="1"/>
  <c r="O37" i="52"/>
  <c r="G37" i="52"/>
  <c r="AA36" i="52"/>
  <c r="T36" i="52"/>
  <c r="V36" i="52" s="1"/>
  <c r="S36" i="52"/>
  <c r="Q36" i="52"/>
  <c r="P36" i="52"/>
  <c r="G36" i="52"/>
  <c r="AA35" i="52"/>
  <c r="T35" i="52"/>
  <c r="V35" i="52" s="1"/>
  <c r="Q35" i="52"/>
  <c r="Z35" i="52" s="1"/>
  <c r="AB35" i="52" s="1"/>
  <c r="P35" i="52"/>
  <c r="G35" i="52"/>
  <c r="AA34" i="52"/>
  <c r="T34" i="52"/>
  <c r="V34" i="52" s="1"/>
  <c r="X34" i="52" s="1"/>
  <c r="S34" i="52"/>
  <c r="Q34" i="52"/>
  <c r="P34" i="52"/>
  <c r="F41" i="52"/>
  <c r="C34" i="52"/>
  <c r="C41" i="52" s="1"/>
  <c r="AA33" i="52"/>
  <c r="T33" i="52"/>
  <c r="V33" i="52" s="1"/>
  <c r="S33" i="52"/>
  <c r="Q33" i="52"/>
  <c r="P33" i="52"/>
  <c r="Z33" i="52" s="1"/>
  <c r="AB33" i="52" s="1"/>
  <c r="H33" i="52"/>
  <c r="G33" i="52"/>
  <c r="I33" i="52" s="1"/>
  <c r="AA32" i="52"/>
  <c r="T32" i="52"/>
  <c r="V32" i="52" s="1"/>
  <c r="Q32" i="52"/>
  <c r="P32" i="52"/>
  <c r="G32" i="52"/>
  <c r="AA31" i="52"/>
  <c r="T31" i="52"/>
  <c r="V31" i="52" s="1"/>
  <c r="Q31" i="52"/>
  <c r="S31" i="52" s="1"/>
  <c r="P31" i="52"/>
  <c r="G31" i="52"/>
  <c r="AA30" i="52"/>
  <c r="V30" i="52"/>
  <c r="T30" i="52"/>
  <c r="Q30" i="52"/>
  <c r="S30" i="52" s="1"/>
  <c r="P30" i="52"/>
  <c r="H30" i="52"/>
  <c r="G30" i="52"/>
  <c r="I30" i="52" s="1"/>
  <c r="AA29" i="52"/>
  <c r="T29" i="52"/>
  <c r="V29" i="52" s="1"/>
  <c r="Q29" i="52"/>
  <c r="S29" i="52" s="1"/>
  <c r="P29" i="52"/>
  <c r="G29" i="52"/>
  <c r="AA28" i="52"/>
  <c r="T28" i="52"/>
  <c r="V28" i="52" s="1"/>
  <c r="Q28" i="52"/>
  <c r="S28" i="52" s="1"/>
  <c r="P28" i="52"/>
  <c r="G28" i="52"/>
  <c r="AA27" i="52"/>
  <c r="T27" i="52"/>
  <c r="V27" i="52" s="1"/>
  <c r="Q27" i="52"/>
  <c r="P27" i="52"/>
  <c r="G27" i="52"/>
  <c r="AA26" i="52"/>
  <c r="T26" i="52"/>
  <c r="S26" i="52"/>
  <c r="Q26" i="52"/>
  <c r="P26" i="52"/>
  <c r="G26" i="52"/>
  <c r="AD25" i="52"/>
  <c r="AA25" i="52"/>
  <c r="Z25" i="52"/>
  <c r="X25" i="52"/>
  <c r="V25" i="52"/>
  <c r="T25" i="52"/>
  <c r="Q25" i="52"/>
  <c r="P25" i="52"/>
  <c r="O25" i="52"/>
  <c r="K23" i="52"/>
  <c r="J23" i="52"/>
  <c r="G23" i="52"/>
  <c r="F23" i="52"/>
  <c r="E23" i="52"/>
  <c r="D23" i="52"/>
  <c r="C23" i="52"/>
  <c r="K21" i="52"/>
  <c r="J21" i="52"/>
  <c r="G21" i="52"/>
  <c r="F21" i="52"/>
  <c r="E21" i="52"/>
  <c r="D21" i="52"/>
  <c r="C21" i="52"/>
  <c r="K19" i="52"/>
  <c r="J19" i="52"/>
  <c r="F19" i="52"/>
  <c r="I18" i="52"/>
  <c r="H18" i="52"/>
  <c r="H17" i="52"/>
  <c r="I17" i="52" s="1"/>
  <c r="I16" i="52"/>
  <c r="H16" i="52"/>
  <c r="D16" i="52"/>
  <c r="H15" i="52"/>
  <c r="G80" i="52" s="1"/>
  <c r="H14" i="52"/>
  <c r="G79" i="52" s="1"/>
  <c r="H13" i="52"/>
  <c r="J78" i="52" s="1"/>
  <c r="H12" i="52"/>
  <c r="C77" i="52" s="1"/>
  <c r="D12" i="52"/>
  <c r="D11" i="52"/>
  <c r="D19" i="52" s="1"/>
  <c r="C11" i="52"/>
  <c r="C19" i="52" s="1"/>
  <c r="M10" i="52"/>
  <c r="H10" i="52"/>
  <c r="D75" i="52" s="1"/>
  <c r="M9" i="52"/>
  <c r="H9" i="52"/>
  <c r="E74" i="52" s="1"/>
  <c r="M8" i="52"/>
  <c r="H8" i="52"/>
  <c r="F73" i="52" s="1"/>
  <c r="M7" i="52"/>
  <c r="H7" i="52"/>
  <c r="F72" i="52" s="1"/>
  <c r="M6" i="52"/>
  <c r="H6" i="52"/>
  <c r="G71" i="52" s="1"/>
  <c r="M5" i="52"/>
  <c r="H5" i="52"/>
  <c r="I5" i="52" s="1"/>
  <c r="H70" i="52" s="1"/>
  <c r="M4" i="52"/>
  <c r="H4" i="52"/>
  <c r="G69" i="52" s="1"/>
  <c r="M3" i="52"/>
  <c r="H3" i="52"/>
  <c r="D68" i="52" s="1"/>
  <c r="Z31" i="52" l="1"/>
  <c r="AB31" i="52" s="1"/>
  <c r="I9" i="52"/>
  <c r="H74" i="52" s="1"/>
  <c r="X28" i="52"/>
  <c r="Z29" i="52"/>
  <c r="AB29" i="52" s="1"/>
  <c r="I3" i="52"/>
  <c r="L3" i="52" s="1"/>
  <c r="Q37" i="52"/>
  <c r="D41" i="52"/>
  <c r="P37" i="52"/>
  <c r="I105" i="52"/>
  <c r="I109" i="52"/>
  <c r="G43" i="52"/>
  <c r="G41" i="52"/>
  <c r="I14" i="52"/>
  <c r="H79" i="52" s="1"/>
  <c r="L9" i="52"/>
  <c r="Z32" i="52"/>
  <c r="AB32" i="52" s="1"/>
  <c r="X31" i="52"/>
  <c r="J71" i="52"/>
  <c r="AA40" i="52"/>
  <c r="AC40" i="52" s="1"/>
  <c r="Z27" i="52"/>
  <c r="AB27" i="52" s="1"/>
  <c r="I7" i="52"/>
  <c r="I12" i="52"/>
  <c r="H77" i="52" s="1"/>
  <c r="I72" i="52"/>
  <c r="H23" i="52"/>
  <c r="X33" i="52"/>
  <c r="AC33" i="52" s="1"/>
  <c r="Z34" i="52"/>
  <c r="AB34" i="52" s="1"/>
  <c r="Q59" i="52"/>
  <c r="I73" i="52"/>
  <c r="I79" i="52"/>
  <c r="L5" i="52"/>
  <c r="I69" i="52"/>
  <c r="G68" i="52"/>
  <c r="G84" i="52" s="1"/>
  <c r="G75" i="52"/>
  <c r="AA41" i="52"/>
  <c r="AC41" i="52" s="1"/>
  <c r="AC34" i="52"/>
  <c r="AE34" i="52" s="1"/>
  <c r="Z36" i="52"/>
  <c r="AB36" i="52" s="1"/>
  <c r="E78" i="52"/>
  <c r="X30" i="52"/>
  <c r="D69" i="52"/>
  <c r="D84" i="52" s="1"/>
  <c r="D79" i="52"/>
  <c r="X36" i="52"/>
  <c r="Q53" i="52"/>
  <c r="C70" i="52"/>
  <c r="C80" i="52"/>
  <c r="N55" i="52"/>
  <c r="P55" i="52" s="1"/>
  <c r="M55" i="52"/>
  <c r="O55" i="52" s="1"/>
  <c r="I74" i="52"/>
  <c r="Q49" i="52"/>
  <c r="X29" i="52"/>
  <c r="AC29" i="52" s="1"/>
  <c r="Q51" i="52"/>
  <c r="Q58" i="52"/>
  <c r="S27" i="52"/>
  <c r="M50" i="52"/>
  <c r="O50" i="52" s="1"/>
  <c r="M54" i="52"/>
  <c r="O54" i="52" s="1"/>
  <c r="M61" i="52"/>
  <c r="O61" i="52" s="1"/>
  <c r="Q61" i="52" s="1"/>
  <c r="E68" i="52"/>
  <c r="J69" i="52"/>
  <c r="I70" i="52"/>
  <c r="G72" i="52"/>
  <c r="G73" i="52"/>
  <c r="F74" i="52"/>
  <c r="E75" i="52"/>
  <c r="D77" i="52"/>
  <c r="C78" i="52"/>
  <c r="J79" i="52"/>
  <c r="I80" i="52"/>
  <c r="I107" i="52"/>
  <c r="E19" i="52"/>
  <c r="Z30" i="52"/>
  <c r="AB30" i="52" s="1"/>
  <c r="N50" i="52"/>
  <c r="P50" i="52" s="1"/>
  <c r="N54" i="52"/>
  <c r="P54" i="52" s="1"/>
  <c r="F68" i="52"/>
  <c r="C69" i="52"/>
  <c r="J70" i="52"/>
  <c r="G74" i="52"/>
  <c r="F75" i="52"/>
  <c r="E77" i="52"/>
  <c r="D78" i="52"/>
  <c r="C79" i="52"/>
  <c r="J80" i="52"/>
  <c r="G19" i="52"/>
  <c r="V26" i="52"/>
  <c r="V37" i="52" s="1"/>
  <c r="Z28" i="52"/>
  <c r="AB28" i="52" s="1"/>
  <c r="AC28" i="52" s="1"/>
  <c r="S32" i="52"/>
  <c r="X32" i="52" s="1"/>
  <c r="S35" i="52"/>
  <c r="X35" i="52" s="1"/>
  <c r="AC35" i="52" s="1"/>
  <c r="T37" i="52"/>
  <c r="I52" i="52"/>
  <c r="I56" i="52"/>
  <c r="N57" i="52"/>
  <c r="P57" i="52" s="1"/>
  <c r="Q57" i="52" s="1"/>
  <c r="N60" i="52"/>
  <c r="P60" i="52" s="1"/>
  <c r="Q60" i="52" s="1"/>
  <c r="E69" i="52"/>
  <c r="D70" i="52"/>
  <c r="C71" i="52"/>
  <c r="J72" i="52"/>
  <c r="J73" i="52"/>
  <c r="G77" i="52"/>
  <c r="F78" i="52"/>
  <c r="E79" i="52"/>
  <c r="D80" i="52"/>
  <c r="F77" i="52"/>
  <c r="H11" i="52"/>
  <c r="H19" i="52" s="1"/>
  <c r="I68" i="52"/>
  <c r="F69" i="52"/>
  <c r="E70" i="52"/>
  <c r="D71" i="52"/>
  <c r="C72" i="52"/>
  <c r="C73" i="52"/>
  <c r="J74" i="52"/>
  <c r="G78" i="52"/>
  <c r="F79" i="52"/>
  <c r="E80" i="52"/>
  <c r="I4" i="52"/>
  <c r="I6" i="52"/>
  <c r="I8" i="52"/>
  <c r="I10" i="52"/>
  <c r="I13" i="52"/>
  <c r="I15" i="52"/>
  <c r="Z26" i="52"/>
  <c r="J68" i="52"/>
  <c r="F70" i="52"/>
  <c r="E71" i="52"/>
  <c r="D72" i="52"/>
  <c r="D73" i="52"/>
  <c r="C74" i="52"/>
  <c r="J75" i="52"/>
  <c r="I77" i="52"/>
  <c r="F80" i="52"/>
  <c r="H21" i="52"/>
  <c r="G45" i="52"/>
  <c r="C68" i="52"/>
  <c r="G70" i="52"/>
  <c r="F71" i="52"/>
  <c r="E72" i="52"/>
  <c r="E73" i="52"/>
  <c r="D74" i="52"/>
  <c r="C75" i="52"/>
  <c r="J77" i="52"/>
  <c r="I78" i="52"/>
  <c r="AC31" i="52" l="1"/>
  <c r="H68" i="52"/>
  <c r="K68" i="52" s="1"/>
  <c r="L14" i="52"/>
  <c r="AC32" i="52"/>
  <c r="AE32" i="52" s="1"/>
  <c r="I11" i="52"/>
  <c r="L11" i="52" s="1"/>
  <c r="C86" i="52"/>
  <c r="AD34" i="52"/>
  <c r="AC36" i="52"/>
  <c r="G86" i="52"/>
  <c r="D86" i="52"/>
  <c r="AC30" i="52"/>
  <c r="AE30" i="52" s="1"/>
  <c r="K77" i="52"/>
  <c r="H72" i="52"/>
  <c r="L7" i="52"/>
  <c r="AD28" i="52"/>
  <c r="AE28" i="52"/>
  <c r="X41" i="52"/>
  <c r="AD41" i="52" s="1"/>
  <c r="AE41" i="52" s="1"/>
  <c r="H69" i="52"/>
  <c r="L4" i="52"/>
  <c r="E86" i="52"/>
  <c r="L6" i="52"/>
  <c r="H71" i="52"/>
  <c r="AE33" i="52"/>
  <c r="AD33" i="52"/>
  <c r="AB26" i="52"/>
  <c r="AB37" i="52" s="1"/>
  <c r="Z37" i="52"/>
  <c r="X27" i="52"/>
  <c r="AC27" i="52" s="1"/>
  <c r="S37" i="52"/>
  <c r="S43" i="52" s="1"/>
  <c r="AE29" i="52"/>
  <c r="AD29" i="52"/>
  <c r="K74" i="52"/>
  <c r="H32" i="52" s="1"/>
  <c r="I32" i="52" s="1"/>
  <c r="I84" i="52"/>
  <c r="J86" i="52"/>
  <c r="I23" i="52"/>
  <c r="C84" i="52"/>
  <c r="H80" i="52"/>
  <c r="K80" i="52" s="1"/>
  <c r="H37" i="52" s="1"/>
  <c r="I37" i="52" s="1"/>
  <c r="M15" i="52" s="1"/>
  <c r="L15" i="52"/>
  <c r="K70" i="52"/>
  <c r="AE35" i="52"/>
  <c r="AD35" i="52"/>
  <c r="L13" i="52"/>
  <c r="H78" i="52"/>
  <c r="K78" i="52" s="1"/>
  <c r="H35" i="52" s="1"/>
  <c r="I35" i="52" s="1"/>
  <c r="M13" i="52" s="1"/>
  <c r="N56" i="52"/>
  <c r="P56" i="52" s="1"/>
  <c r="I75" i="52"/>
  <c r="M56" i="52"/>
  <c r="O56" i="52" s="1"/>
  <c r="F84" i="52"/>
  <c r="AE31" i="52"/>
  <c r="AD31" i="52"/>
  <c r="X26" i="52"/>
  <c r="L10" i="52"/>
  <c r="H75" i="52"/>
  <c r="N52" i="52"/>
  <c r="P52" i="52" s="1"/>
  <c r="M52" i="52"/>
  <c r="O52" i="52" s="1"/>
  <c r="O67" i="52" s="1"/>
  <c r="I71" i="52"/>
  <c r="I86" i="52" s="1"/>
  <c r="K79" i="52"/>
  <c r="H36" i="52" s="1"/>
  <c r="I36" i="52" s="1"/>
  <c r="M14" i="52" s="1"/>
  <c r="Q54" i="52"/>
  <c r="E84" i="52"/>
  <c r="I21" i="52"/>
  <c r="J84" i="52"/>
  <c r="F86" i="52"/>
  <c r="L8" i="52"/>
  <c r="H73" i="52"/>
  <c r="K73" i="52" s="1"/>
  <c r="H31" i="52" s="1"/>
  <c r="I31" i="52" s="1"/>
  <c r="D76" i="52"/>
  <c r="D82" i="52" s="1"/>
  <c r="S45" i="52" s="1"/>
  <c r="C76" i="52"/>
  <c r="C82" i="52" s="1"/>
  <c r="J76" i="52"/>
  <c r="J82" i="52" s="1"/>
  <c r="G76" i="52"/>
  <c r="G82" i="52" s="1"/>
  <c r="F76" i="52"/>
  <c r="F82" i="52" s="1"/>
  <c r="E76" i="52"/>
  <c r="E82" i="52" s="1"/>
  <c r="Q50" i="52"/>
  <c r="I76" i="52"/>
  <c r="Q55" i="52"/>
  <c r="AD32" i="52" l="1"/>
  <c r="I19" i="52"/>
  <c r="H76" i="52"/>
  <c r="H82" i="52" s="1"/>
  <c r="H86" i="52"/>
  <c r="K69" i="52"/>
  <c r="H27" i="52" s="1"/>
  <c r="I27" i="52" s="1"/>
  <c r="AD30" i="52"/>
  <c r="AD36" i="52"/>
  <c r="AE36" i="52"/>
  <c r="Q56" i="52"/>
  <c r="K71" i="52"/>
  <c r="H29" i="52" s="1"/>
  <c r="I29" i="52" s="1"/>
  <c r="X37" i="52"/>
  <c r="X40" i="52"/>
  <c r="AD40" i="52" s="1"/>
  <c r="AE40" i="52" s="1"/>
  <c r="AC26" i="52"/>
  <c r="I82" i="52"/>
  <c r="H84" i="52"/>
  <c r="AE27" i="52"/>
  <c r="AD27" i="52"/>
  <c r="Q52" i="52"/>
  <c r="Q67" i="52" s="1"/>
  <c r="P67" i="52"/>
  <c r="K86" i="52"/>
  <c r="H28" i="52"/>
  <c r="H26" i="52"/>
  <c r="K76" i="52" l="1"/>
  <c r="H34" i="52" s="1"/>
  <c r="I34" i="52" s="1"/>
  <c r="M11" i="52" s="1"/>
  <c r="K84" i="52"/>
  <c r="H43" i="52"/>
  <c r="I26" i="52"/>
  <c r="H45" i="52"/>
  <c r="I28" i="52"/>
  <c r="I45" i="52" s="1"/>
  <c r="AE26" i="52"/>
  <c r="AD26" i="52"/>
  <c r="AD37" i="52" s="1"/>
  <c r="AC37" i="52"/>
  <c r="AE37" i="52" s="1"/>
  <c r="K82" i="52" l="1"/>
  <c r="Q68" i="52" s="1"/>
  <c r="H41" i="52"/>
  <c r="I41" i="52"/>
  <c r="I43" i="52"/>
  <c r="G26" i="50" l="1"/>
  <c r="I26" i="50"/>
  <c r="I43" i="50" s="1"/>
  <c r="L93" i="42"/>
  <c r="F34" i="50"/>
  <c r="J20" i="50"/>
  <c r="E12" i="50"/>
  <c r="E11" i="50" s="1"/>
  <c r="G11" i="50"/>
  <c r="D34" i="50"/>
  <c r="G34" i="50" s="1"/>
  <c r="N50" i="50"/>
  <c r="N51" i="50"/>
  <c r="P51" i="50" s="1"/>
  <c r="N52" i="50"/>
  <c r="N53" i="50"/>
  <c r="N54" i="50"/>
  <c r="N55" i="50"/>
  <c r="N56" i="50"/>
  <c r="N57" i="50"/>
  <c r="N58" i="50"/>
  <c r="N59" i="50"/>
  <c r="P59" i="50" s="1"/>
  <c r="N60" i="50"/>
  <c r="N61" i="50"/>
  <c r="N49" i="50"/>
  <c r="M49" i="50"/>
  <c r="N50" i="51"/>
  <c r="N51" i="51"/>
  <c r="N52" i="51"/>
  <c r="N53" i="51"/>
  <c r="N54" i="51"/>
  <c r="N55" i="51"/>
  <c r="N56" i="51"/>
  <c r="N57" i="51"/>
  <c r="N58" i="51"/>
  <c r="N59" i="51"/>
  <c r="N60" i="51"/>
  <c r="N61" i="51"/>
  <c r="N49" i="51"/>
  <c r="M49" i="51"/>
  <c r="J70" i="50"/>
  <c r="J72" i="50"/>
  <c r="J75" i="50"/>
  <c r="J77" i="50"/>
  <c r="J78" i="50"/>
  <c r="H109" i="50"/>
  <c r="G109" i="50"/>
  <c r="F109" i="50"/>
  <c r="E109" i="50"/>
  <c r="D109" i="50"/>
  <c r="C109" i="50"/>
  <c r="H107" i="50"/>
  <c r="G107" i="50"/>
  <c r="F107" i="50"/>
  <c r="E107" i="50"/>
  <c r="D107" i="50"/>
  <c r="C107" i="50"/>
  <c r="H105" i="50"/>
  <c r="G105" i="50"/>
  <c r="F105" i="50"/>
  <c r="E105" i="50"/>
  <c r="D105" i="50"/>
  <c r="C105" i="50"/>
  <c r="I104" i="50"/>
  <c r="I103" i="50"/>
  <c r="I102" i="50"/>
  <c r="I101" i="50"/>
  <c r="I100" i="50"/>
  <c r="I99" i="50"/>
  <c r="I98" i="50"/>
  <c r="I97" i="50"/>
  <c r="I96" i="50"/>
  <c r="I95" i="50"/>
  <c r="I94" i="50"/>
  <c r="I93" i="50"/>
  <c r="I107" i="50" s="1"/>
  <c r="K81" i="50"/>
  <c r="F72" i="50"/>
  <c r="P63" i="50"/>
  <c r="Q63" i="50" s="1"/>
  <c r="O63" i="50"/>
  <c r="Q62" i="50"/>
  <c r="P62" i="50"/>
  <c r="O62" i="50"/>
  <c r="I61" i="50"/>
  <c r="P61" i="50" s="1"/>
  <c r="I60" i="50"/>
  <c r="M59" i="50"/>
  <c r="O59" i="50" s="1"/>
  <c r="P58" i="50"/>
  <c r="M58" i="50"/>
  <c r="O58" i="50" s="1"/>
  <c r="I57" i="50"/>
  <c r="I54" i="50"/>
  <c r="I55" i="50" s="1"/>
  <c r="I51" i="50"/>
  <c r="M51" i="50" s="1"/>
  <c r="O51" i="50" s="1"/>
  <c r="I50" i="50"/>
  <c r="P49" i="50"/>
  <c r="O49" i="50"/>
  <c r="F45" i="50"/>
  <c r="E45" i="50"/>
  <c r="D45" i="50"/>
  <c r="C45" i="50"/>
  <c r="F43" i="50"/>
  <c r="E43" i="50"/>
  <c r="D43" i="50"/>
  <c r="C43" i="50"/>
  <c r="E41" i="50"/>
  <c r="D41" i="50"/>
  <c r="C41" i="50"/>
  <c r="G40" i="50"/>
  <c r="I40" i="50" s="1"/>
  <c r="G39" i="50"/>
  <c r="I39" i="50" s="1"/>
  <c r="G38" i="50"/>
  <c r="I38" i="50" s="1"/>
  <c r="O37" i="50"/>
  <c r="G37" i="50"/>
  <c r="AA36" i="50"/>
  <c r="T36" i="50"/>
  <c r="V36" i="50" s="1"/>
  <c r="Q36" i="50"/>
  <c r="P36" i="50"/>
  <c r="G36" i="50"/>
  <c r="AA35" i="50"/>
  <c r="V35" i="50"/>
  <c r="T35" i="50"/>
  <c r="Q35" i="50"/>
  <c r="S35" i="50" s="1"/>
  <c r="P35" i="50"/>
  <c r="G35" i="50"/>
  <c r="AA34" i="50"/>
  <c r="T34" i="50"/>
  <c r="V34" i="50" s="1"/>
  <c r="Q34" i="50"/>
  <c r="S34" i="50" s="1"/>
  <c r="P34" i="50"/>
  <c r="F41" i="50"/>
  <c r="C34" i="50"/>
  <c r="AA33" i="50"/>
  <c r="T33" i="50"/>
  <c r="V33" i="50" s="1"/>
  <c r="Q33" i="50"/>
  <c r="S33" i="50" s="1"/>
  <c r="P33" i="50"/>
  <c r="H33" i="50"/>
  <c r="G33" i="50"/>
  <c r="I33" i="50" s="1"/>
  <c r="AA32" i="50"/>
  <c r="T32" i="50"/>
  <c r="V32" i="50" s="1"/>
  <c r="Q32" i="50"/>
  <c r="S32" i="50" s="1"/>
  <c r="P32" i="50"/>
  <c r="G32" i="50"/>
  <c r="AA31" i="50"/>
  <c r="T31" i="50"/>
  <c r="V31" i="50" s="1"/>
  <c r="Q31" i="50"/>
  <c r="S31" i="50" s="1"/>
  <c r="P31" i="50"/>
  <c r="G31" i="50"/>
  <c r="AA30" i="50"/>
  <c r="T30" i="50"/>
  <c r="S30" i="50"/>
  <c r="Q30" i="50"/>
  <c r="P30" i="50"/>
  <c r="H30" i="50"/>
  <c r="G30" i="50"/>
  <c r="I30" i="50" s="1"/>
  <c r="AA29" i="50"/>
  <c r="T29" i="50"/>
  <c r="V29" i="50" s="1"/>
  <c r="Q29" i="50"/>
  <c r="S29" i="50" s="1"/>
  <c r="X29" i="50" s="1"/>
  <c r="P29" i="50"/>
  <c r="G29" i="50"/>
  <c r="AA28" i="50"/>
  <c r="T28" i="50"/>
  <c r="V28" i="50" s="1"/>
  <c r="Q28" i="50"/>
  <c r="S28" i="50" s="1"/>
  <c r="P28" i="50"/>
  <c r="G28" i="50"/>
  <c r="AA27" i="50"/>
  <c r="T27" i="50"/>
  <c r="V27" i="50" s="1"/>
  <c r="Q27" i="50"/>
  <c r="S27" i="50" s="1"/>
  <c r="P27" i="50"/>
  <c r="G27" i="50"/>
  <c r="AA26" i="50"/>
  <c r="T26" i="50"/>
  <c r="Q26" i="50"/>
  <c r="Q37" i="50" s="1"/>
  <c r="P26" i="50"/>
  <c r="AD25" i="50"/>
  <c r="AA25" i="50"/>
  <c r="Z25" i="50"/>
  <c r="X25" i="50"/>
  <c r="V25" i="50"/>
  <c r="T25" i="50"/>
  <c r="Q25" i="50"/>
  <c r="P25" i="50"/>
  <c r="O25" i="50"/>
  <c r="K23" i="50"/>
  <c r="J23" i="50"/>
  <c r="G23" i="50"/>
  <c r="F23" i="50"/>
  <c r="E23" i="50"/>
  <c r="C23" i="50"/>
  <c r="K21" i="50"/>
  <c r="J21" i="50"/>
  <c r="G21" i="50"/>
  <c r="F21" i="50"/>
  <c r="E21" i="50"/>
  <c r="C21" i="50"/>
  <c r="K19" i="50"/>
  <c r="J19" i="50"/>
  <c r="F19" i="50"/>
  <c r="C19" i="50"/>
  <c r="H18" i="50"/>
  <c r="I18" i="50" s="1"/>
  <c r="H17" i="50"/>
  <c r="I17" i="50" s="1"/>
  <c r="H16" i="50"/>
  <c r="I16" i="50" s="1"/>
  <c r="D16" i="50"/>
  <c r="H15" i="50"/>
  <c r="G80" i="50" s="1"/>
  <c r="H14" i="50"/>
  <c r="G79" i="50" s="1"/>
  <c r="H13" i="50"/>
  <c r="I78" i="50" s="1"/>
  <c r="H12" i="50"/>
  <c r="I77" i="50" s="1"/>
  <c r="D12" i="50"/>
  <c r="D11" i="50"/>
  <c r="C11" i="50"/>
  <c r="M10" i="50"/>
  <c r="H10" i="50"/>
  <c r="C75" i="50" s="1"/>
  <c r="M9" i="50"/>
  <c r="H9" i="50"/>
  <c r="D74" i="50" s="1"/>
  <c r="M8" i="50"/>
  <c r="H8" i="50"/>
  <c r="E73" i="50" s="1"/>
  <c r="M7" i="50"/>
  <c r="I7" i="50"/>
  <c r="L7" i="50" s="1"/>
  <c r="H7" i="50"/>
  <c r="E72" i="50" s="1"/>
  <c r="M6" i="50"/>
  <c r="H6" i="50"/>
  <c r="F71" i="50" s="1"/>
  <c r="M5" i="50"/>
  <c r="H5" i="50"/>
  <c r="G70" i="50" s="1"/>
  <c r="D23" i="50"/>
  <c r="M4" i="50"/>
  <c r="H4" i="50"/>
  <c r="G69" i="50" s="1"/>
  <c r="M3" i="50"/>
  <c r="H3" i="50"/>
  <c r="C68" i="50" s="1"/>
  <c r="D21" i="50"/>
  <c r="J80" i="50" l="1"/>
  <c r="J79" i="50"/>
  <c r="J86" i="50" s="1"/>
  <c r="Z35" i="50"/>
  <c r="AB35" i="50" s="1"/>
  <c r="I109" i="50"/>
  <c r="J74" i="50"/>
  <c r="J73" i="50"/>
  <c r="J71" i="50"/>
  <c r="J69" i="50"/>
  <c r="S26" i="50"/>
  <c r="J68" i="50"/>
  <c r="Z36" i="50"/>
  <c r="AB36" i="50" s="1"/>
  <c r="Z30" i="50"/>
  <c r="AB30" i="50" s="1"/>
  <c r="Q49" i="50"/>
  <c r="G43" i="50"/>
  <c r="G45" i="50"/>
  <c r="Q58" i="50"/>
  <c r="I3" i="50"/>
  <c r="H68" i="50" s="1"/>
  <c r="Z32" i="50"/>
  <c r="AB32" i="50" s="1"/>
  <c r="I69" i="50"/>
  <c r="I9" i="50"/>
  <c r="L9" i="50" s="1"/>
  <c r="I15" i="50"/>
  <c r="H80" i="50" s="1"/>
  <c r="Z26" i="50"/>
  <c r="AB26" i="50" s="1"/>
  <c r="I13" i="50"/>
  <c r="H78" i="50" s="1"/>
  <c r="T37" i="50"/>
  <c r="AA41" i="50"/>
  <c r="AC41" i="50" s="1"/>
  <c r="V30" i="50"/>
  <c r="X35" i="50"/>
  <c r="AC35" i="50" s="1"/>
  <c r="AD35" i="50" s="1"/>
  <c r="Q59" i="50"/>
  <c r="D68" i="50"/>
  <c r="I79" i="50"/>
  <c r="J84" i="50"/>
  <c r="E74" i="50"/>
  <c r="X28" i="50"/>
  <c r="X32" i="50"/>
  <c r="AC32" i="50" s="1"/>
  <c r="Z33" i="50"/>
  <c r="AB33" i="50" s="1"/>
  <c r="Z34" i="50"/>
  <c r="AB34" i="50" s="1"/>
  <c r="Z27" i="50"/>
  <c r="AB27" i="50" s="1"/>
  <c r="D75" i="50"/>
  <c r="X27" i="50"/>
  <c r="X31" i="50"/>
  <c r="X30" i="50"/>
  <c r="AC30" i="50" s="1"/>
  <c r="AE30" i="50" s="1"/>
  <c r="Q51" i="50"/>
  <c r="M55" i="50"/>
  <c r="O55" i="50" s="1"/>
  <c r="I74" i="50"/>
  <c r="P55" i="50"/>
  <c r="X33" i="50"/>
  <c r="X34" i="50"/>
  <c r="H23" i="50"/>
  <c r="I8" i="50"/>
  <c r="I12" i="50"/>
  <c r="H77" i="50" s="1"/>
  <c r="I14" i="50"/>
  <c r="D19" i="50"/>
  <c r="Z31" i="50"/>
  <c r="AB31" i="50" s="1"/>
  <c r="P37" i="50"/>
  <c r="M50" i="50"/>
  <c r="O50" i="50" s="1"/>
  <c r="M54" i="50"/>
  <c r="O54" i="50" s="1"/>
  <c r="M61" i="50"/>
  <c r="O61" i="50" s="1"/>
  <c r="Q61" i="50" s="1"/>
  <c r="E68" i="50"/>
  <c r="I70" i="50"/>
  <c r="G72" i="50"/>
  <c r="G73" i="50"/>
  <c r="F74" i="50"/>
  <c r="E75" i="50"/>
  <c r="D77" i="50"/>
  <c r="C78" i="50"/>
  <c r="I80" i="50"/>
  <c r="I5" i="50"/>
  <c r="H11" i="50"/>
  <c r="E19" i="50"/>
  <c r="P50" i="50"/>
  <c r="I53" i="50"/>
  <c r="P54" i="50"/>
  <c r="Q54" i="50" s="1"/>
  <c r="F68" i="50"/>
  <c r="C69" i="50"/>
  <c r="C84" i="50" s="1"/>
  <c r="H72" i="50"/>
  <c r="G74" i="50"/>
  <c r="F75" i="50"/>
  <c r="E77" i="50"/>
  <c r="D78" i="50"/>
  <c r="C79" i="50"/>
  <c r="I105" i="50"/>
  <c r="F73" i="50"/>
  <c r="I10" i="50"/>
  <c r="Z29" i="50"/>
  <c r="AB29" i="50" s="1"/>
  <c r="AC29" i="50" s="1"/>
  <c r="S36" i="50"/>
  <c r="X36" i="50" s="1"/>
  <c r="AA40" i="50"/>
  <c r="AC40" i="50" s="1"/>
  <c r="G41" i="50"/>
  <c r="M57" i="50"/>
  <c r="O57" i="50" s="1"/>
  <c r="M60" i="50"/>
  <c r="O60" i="50" s="1"/>
  <c r="G68" i="50"/>
  <c r="D69" i="50"/>
  <c r="C70" i="50"/>
  <c r="I73" i="50"/>
  <c r="G75" i="50"/>
  <c r="F77" i="50"/>
  <c r="E78" i="50"/>
  <c r="D79" i="50"/>
  <c r="C80" i="50"/>
  <c r="G71" i="50"/>
  <c r="C77" i="50"/>
  <c r="G19" i="50"/>
  <c r="V26" i="50"/>
  <c r="Z28" i="50"/>
  <c r="AB28" i="50" s="1"/>
  <c r="I52" i="50"/>
  <c r="I56" i="50"/>
  <c r="P57" i="50"/>
  <c r="P60" i="50"/>
  <c r="E69" i="50"/>
  <c r="D70" i="50"/>
  <c r="C71" i="50"/>
  <c r="G77" i="50"/>
  <c r="F78" i="50"/>
  <c r="E79" i="50"/>
  <c r="D80" i="50"/>
  <c r="I4" i="50"/>
  <c r="I68" i="50"/>
  <c r="F69" i="50"/>
  <c r="E70" i="50"/>
  <c r="D71" i="50"/>
  <c r="C72" i="50"/>
  <c r="C73" i="50"/>
  <c r="G78" i="50"/>
  <c r="F79" i="50"/>
  <c r="E80" i="50"/>
  <c r="F70" i="50"/>
  <c r="E71" i="50"/>
  <c r="D72" i="50"/>
  <c r="D73" i="50"/>
  <c r="C74" i="50"/>
  <c r="F80" i="50"/>
  <c r="I6" i="50"/>
  <c r="H21" i="50"/>
  <c r="AC36" i="50" l="1"/>
  <c r="AE36" i="50" s="1"/>
  <c r="I76" i="50"/>
  <c r="J76" i="50"/>
  <c r="J82" i="50" s="1"/>
  <c r="D84" i="50"/>
  <c r="L3" i="50"/>
  <c r="Q55" i="50"/>
  <c r="L15" i="50"/>
  <c r="AE35" i="50"/>
  <c r="Q57" i="50"/>
  <c r="H19" i="50"/>
  <c r="L13" i="50"/>
  <c r="V37" i="50"/>
  <c r="H74" i="50"/>
  <c r="K74" i="50" s="1"/>
  <c r="H32" i="50" s="1"/>
  <c r="I32" i="50" s="1"/>
  <c r="Q50" i="50"/>
  <c r="AC34" i="50"/>
  <c r="AE34" i="50" s="1"/>
  <c r="AD30" i="50"/>
  <c r="G86" i="50"/>
  <c r="K78" i="50"/>
  <c r="H35" i="50" s="1"/>
  <c r="I35" i="50" s="1"/>
  <c r="M13" i="50" s="1"/>
  <c r="AC28" i="50"/>
  <c r="AD28" i="50" s="1"/>
  <c r="AC31" i="50"/>
  <c r="AE31" i="50" s="1"/>
  <c r="AC33" i="50"/>
  <c r="AE33" i="50" s="1"/>
  <c r="Q60" i="50"/>
  <c r="AC27" i="50"/>
  <c r="AD29" i="50"/>
  <c r="AE29" i="50"/>
  <c r="P52" i="50"/>
  <c r="M52" i="50"/>
  <c r="O52" i="50" s="1"/>
  <c r="I71" i="50"/>
  <c r="I86" i="50" s="1"/>
  <c r="I21" i="50"/>
  <c r="H79" i="50"/>
  <c r="K79" i="50" s="1"/>
  <c r="H36" i="50" s="1"/>
  <c r="I36" i="50" s="1"/>
  <c r="M14" i="50" s="1"/>
  <c r="L14" i="50"/>
  <c r="F84" i="50"/>
  <c r="E84" i="50"/>
  <c r="D86" i="50"/>
  <c r="H73" i="50"/>
  <c r="K73" i="50" s="1"/>
  <c r="H31" i="50" s="1"/>
  <c r="I31" i="50" s="1"/>
  <c r="L8" i="50"/>
  <c r="AE32" i="50"/>
  <c r="AD32" i="50"/>
  <c r="H69" i="50"/>
  <c r="H84" i="50" s="1"/>
  <c r="L4" i="50"/>
  <c r="P53" i="50"/>
  <c r="I72" i="50"/>
  <c r="M53" i="50"/>
  <c r="O53" i="50" s="1"/>
  <c r="X41" i="50"/>
  <c r="AD41" i="50" s="1"/>
  <c r="AE41" i="50" s="1"/>
  <c r="K68" i="50"/>
  <c r="AB37" i="50"/>
  <c r="F86" i="50"/>
  <c r="E86" i="50"/>
  <c r="K77" i="50"/>
  <c r="S37" i="50"/>
  <c r="Z37" i="50"/>
  <c r="L6" i="50"/>
  <c r="H71" i="50"/>
  <c r="C86" i="50"/>
  <c r="X26" i="50"/>
  <c r="I84" i="50"/>
  <c r="K80" i="50"/>
  <c r="H37" i="50" s="1"/>
  <c r="I37" i="50" s="1"/>
  <c r="M15" i="50" s="1"/>
  <c r="C76" i="50"/>
  <c r="D76" i="50"/>
  <c r="D82" i="50" s="1"/>
  <c r="S45" i="50" s="1"/>
  <c r="G76" i="50"/>
  <c r="G82" i="50" s="1"/>
  <c r="F76" i="50"/>
  <c r="F82" i="50" s="1"/>
  <c r="E76" i="50"/>
  <c r="E82" i="50" s="1"/>
  <c r="P56" i="50"/>
  <c r="I75" i="50"/>
  <c r="M56" i="50"/>
  <c r="O56" i="50" s="1"/>
  <c r="G84" i="50"/>
  <c r="H75" i="50"/>
  <c r="L10" i="50"/>
  <c r="H70" i="50"/>
  <c r="K70" i="50" s="1"/>
  <c r="L5" i="50"/>
  <c r="I23" i="50"/>
  <c r="I11" i="50"/>
  <c r="I19" i="50" s="1"/>
  <c r="AD36" i="50" l="1"/>
  <c r="AD34" i="50"/>
  <c r="AD33" i="50"/>
  <c r="S43" i="50"/>
  <c r="AD31" i="50"/>
  <c r="AE28" i="50"/>
  <c r="AE27" i="50"/>
  <c r="AD27" i="50"/>
  <c r="K71" i="50"/>
  <c r="H29" i="50" s="1"/>
  <c r="I29" i="50" s="1"/>
  <c r="H86" i="50"/>
  <c r="I82" i="50"/>
  <c r="C82" i="50"/>
  <c r="H26" i="50"/>
  <c r="H76" i="50"/>
  <c r="H82" i="50" s="1"/>
  <c r="L11" i="50"/>
  <c r="Q52" i="50"/>
  <c r="P67" i="50"/>
  <c r="X37" i="50"/>
  <c r="X40" i="50"/>
  <c r="AD40" i="50" s="1"/>
  <c r="AE40" i="50" s="1"/>
  <c r="AC26" i="50"/>
  <c r="K69" i="50"/>
  <c r="H27" i="50" s="1"/>
  <c r="I27" i="50" s="1"/>
  <c r="O67" i="50"/>
  <c r="Q56" i="50"/>
  <c r="H28" i="50"/>
  <c r="Q53" i="50"/>
  <c r="K76" i="50" l="1"/>
  <c r="H34" i="50" s="1"/>
  <c r="I34" i="50" s="1"/>
  <c r="M11" i="50" s="1"/>
  <c r="K86" i="50"/>
  <c r="K82" i="50"/>
  <c r="Q68" i="50" s="1"/>
  <c r="Q67" i="50"/>
  <c r="AE26" i="50"/>
  <c r="AD26" i="50"/>
  <c r="AD37" i="50" s="1"/>
  <c r="AC37" i="50"/>
  <c r="AE37" i="50" s="1"/>
  <c r="K84" i="50"/>
  <c r="H43" i="50"/>
  <c r="H41" i="50"/>
  <c r="H45" i="50"/>
  <c r="I28" i="50"/>
  <c r="I45" i="50" s="1"/>
  <c r="I41" i="50" l="1"/>
  <c r="F34" i="51" l="1"/>
  <c r="G11" i="51"/>
  <c r="E12" i="51" l="1"/>
  <c r="D34" i="51"/>
  <c r="E11" i="51"/>
  <c r="E19" i="51" s="1"/>
  <c r="C11" i="51"/>
  <c r="J69" i="51"/>
  <c r="J70" i="51"/>
  <c r="J71" i="51"/>
  <c r="J72" i="51"/>
  <c r="J73" i="51"/>
  <c r="J74" i="51"/>
  <c r="J75" i="51"/>
  <c r="J76" i="51"/>
  <c r="J77" i="51"/>
  <c r="J78" i="51"/>
  <c r="J79" i="51"/>
  <c r="J80" i="51"/>
  <c r="J68" i="51"/>
  <c r="O68" i="51"/>
  <c r="J20" i="51"/>
  <c r="H109" i="51"/>
  <c r="G109" i="51"/>
  <c r="F109" i="51"/>
  <c r="E109" i="51"/>
  <c r="D109" i="51"/>
  <c r="C109" i="51"/>
  <c r="H107" i="51"/>
  <c r="G107" i="51"/>
  <c r="F107" i="51"/>
  <c r="E107" i="51"/>
  <c r="D107" i="51"/>
  <c r="C107" i="51"/>
  <c r="H105" i="51"/>
  <c r="G105" i="51"/>
  <c r="F105" i="51"/>
  <c r="E105" i="51"/>
  <c r="D105" i="51"/>
  <c r="C105" i="51"/>
  <c r="I104" i="51"/>
  <c r="I103" i="51"/>
  <c r="I102" i="51"/>
  <c r="I101" i="51"/>
  <c r="I100" i="51"/>
  <c r="I99" i="51"/>
  <c r="I98" i="51"/>
  <c r="I97" i="51"/>
  <c r="I96" i="51"/>
  <c r="I95" i="51"/>
  <c r="I94" i="51"/>
  <c r="I93" i="51"/>
  <c r="K81" i="51"/>
  <c r="P63" i="51"/>
  <c r="O63" i="51"/>
  <c r="Q63" i="51" s="1"/>
  <c r="P62" i="51"/>
  <c r="Q62" i="51" s="1"/>
  <c r="O62" i="51"/>
  <c r="I61" i="51"/>
  <c r="P60" i="51"/>
  <c r="M60" i="51"/>
  <c r="O60" i="51" s="1"/>
  <c r="I60" i="51"/>
  <c r="P59" i="51"/>
  <c r="O59" i="51"/>
  <c r="M59" i="51"/>
  <c r="P58" i="51"/>
  <c r="Q58" i="51" s="1"/>
  <c r="M58" i="51"/>
  <c r="O58" i="51" s="1"/>
  <c r="M57" i="51"/>
  <c r="O57" i="51" s="1"/>
  <c r="I57" i="51"/>
  <c r="I54" i="51"/>
  <c r="P51" i="51"/>
  <c r="M51" i="51"/>
  <c r="O51" i="51" s="1"/>
  <c r="I51" i="51"/>
  <c r="I52" i="51" s="1"/>
  <c r="I50" i="51"/>
  <c r="P50" i="51" s="1"/>
  <c r="P49" i="51"/>
  <c r="O49" i="51"/>
  <c r="F45" i="51"/>
  <c r="E45" i="51"/>
  <c r="D45" i="51"/>
  <c r="C45" i="51"/>
  <c r="F43" i="51"/>
  <c r="E43" i="51"/>
  <c r="D43" i="51"/>
  <c r="C43" i="51"/>
  <c r="E41" i="51"/>
  <c r="D41" i="51"/>
  <c r="C41" i="51"/>
  <c r="I40" i="51"/>
  <c r="G40" i="51"/>
  <c r="G39" i="51"/>
  <c r="I39" i="51" s="1"/>
  <c r="G38" i="51"/>
  <c r="I38" i="51" s="1"/>
  <c r="O37" i="51"/>
  <c r="G37" i="51"/>
  <c r="AA36" i="51"/>
  <c r="T36" i="51"/>
  <c r="S36" i="51"/>
  <c r="Q36" i="51"/>
  <c r="P36" i="51"/>
  <c r="G36" i="51"/>
  <c r="AA35" i="51"/>
  <c r="T35" i="51"/>
  <c r="V35" i="51" s="1"/>
  <c r="Q35" i="51"/>
  <c r="S35" i="51" s="1"/>
  <c r="P35" i="51"/>
  <c r="G35" i="51"/>
  <c r="AA34" i="51"/>
  <c r="V34" i="51"/>
  <c r="X34" i="51" s="1"/>
  <c r="T34" i="51"/>
  <c r="S34" i="51"/>
  <c r="Q34" i="51"/>
  <c r="P34" i="51"/>
  <c r="F41" i="51"/>
  <c r="C34" i="51"/>
  <c r="AA33" i="51"/>
  <c r="T33" i="51"/>
  <c r="V33" i="51" s="1"/>
  <c r="X33" i="51" s="1"/>
  <c r="S33" i="51"/>
  <c r="Q33" i="51"/>
  <c r="P33" i="51"/>
  <c r="H33" i="51"/>
  <c r="G33" i="51"/>
  <c r="I33" i="51" s="1"/>
  <c r="AA32" i="51"/>
  <c r="T32" i="51"/>
  <c r="V32" i="51" s="1"/>
  <c r="Q32" i="51"/>
  <c r="S32" i="51" s="1"/>
  <c r="P32" i="51"/>
  <c r="G32" i="51"/>
  <c r="AA31" i="51"/>
  <c r="T31" i="51"/>
  <c r="S31" i="51"/>
  <c r="Q31" i="51"/>
  <c r="P31" i="51"/>
  <c r="G31" i="51"/>
  <c r="AA30" i="51"/>
  <c r="T30" i="51"/>
  <c r="V30" i="51" s="1"/>
  <c r="X30" i="51" s="1"/>
  <c r="S30" i="51"/>
  <c r="Q30" i="51"/>
  <c r="P30" i="51"/>
  <c r="Z30" i="51" s="1"/>
  <c r="AB30" i="51" s="1"/>
  <c r="H30" i="51"/>
  <c r="G30" i="51"/>
  <c r="I30" i="51" s="1"/>
  <c r="AA29" i="51"/>
  <c r="T29" i="51"/>
  <c r="V29" i="51" s="1"/>
  <c r="Q29" i="51"/>
  <c r="P29" i="51"/>
  <c r="G29" i="51"/>
  <c r="AA28" i="51"/>
  <c r="T28" i="51"/>
  <c r="V28" i="51" s="1"/>
  <c r="Q28" i="51"/>
  <c r="S28" i="51" s="1"/>
  <c r="X28" i="51" s="1"/>
  <c r="P28" i="51"/>
  <c r="G28" i="51"/>
  <c r="AA27" i="51"/>
  <c r="T27" i="51"/>
  <c r="V27" i="51" s="1"/>
  <c r="Q27" i="51"/>
  <c r="S27" i="51" s="1"/>
  <c r="P27" i="51"/>
  <c r="G27" i="51"/>
  <c r="AA26" i="51"/>
  <c r="T26" i="51"/>
  <c r="Q26" i="51"/>
  <c r="P26" i="51"/>
  <c r="G26" i="51"/>
  <c r="AD25" i="51"/>
  <c r="AA25" i="51"/>
  <c r="Z25" i="51"/>
  <c r="X25" i="51"/>
  <c r="V25" i="51"/>
  <c r="T25" i="51"/>
  <c r="Q25" i="51"/>
  <c r="P25" i="51"/>
  <c r="O25" i="51"/>
  <c r="K23" i="51"/>
  <c r="J23" i="51"/>
  <c r="G23" i="51"/>
  <c r="F23" i="51"/>
  <c r="E23" i="51"/>
  <c r="C23" i="51"/>
  <c r="K21" i="51"/>
  <c r="J21" i="51"/>
  <c r="G21" i="51"/>
  <c r="F21" i="51"/>
  <c r="E21" i="51"/>
  <c r="C21" i="51"/>
  <c r="K19" i="51"/>
  <c r="J19" i="51"/>
  <c r="F19" i="51"/>
  <c r="H18" i="51"/>
  <c r="I18" i="51" s="1"/>
  <c r="H17" i="51"/>
  <c r="I17" i="51" s="1"/>
  <c r="I16" i="51"/>
  <c r="H16" i="51"/>
  <c r="D16" i="51"/>
  <c r="H15" i="51"/>
  <c r="F80" i="51" s="1"/>
  <c r="D15" i="51"/>
  <c r="H14" i="51"/>
  <c r="I79" i="51" s="1"/>
  <c r="D14" i="51"/>
  <c r="H13" i="51"/>
  <c r="D13" i="51"/>
  <c r="H12" i="51"/>
  <c r="D12" i="51"/>
  <c r="D11" i="51"/>
  <c r="C19" i="51"/>
  <c r="M10" i="51"/>
  <c r="H10" i="51"/>
  <c r="F75" i="51" s="1"/>
  <c r="D10" i="51"/>
  <c r="M9" i="51"/>
  <c r="H9" i="51"/>
  <c r="C74" i="51" s="1"/>
  <c r="D9" i="51"/>
  <c r="M8" i="51"/>
  <c r="H8" i="51"/>
  <c r="F73" i="51" s="1"/>
  <c r="D8" i="51"/>
  <c r="M7" i="51"/>
  <c r="H7" i="51"/>
  <c r="D7" i="51"/>
  <c r="M6" i="51"/>
  <c r="H6" i="51"/>
  <c r="G71" i="51" s="1"/>
  <c r="D6" i="51"/>
  <c r="M5" i="51"/>
  <c r="H5" i="51"/>
  <c r="D5" i="51"/>
  <c r="D23" i="51" s="1"/>
  <c r="M4" i="51"/>
  <c r="H4" i="51"/>
  <c r="F69" i="51" s="1"/>
  <c r="D4" i="51"/>
  <c r="M3" i="51"/>
  <c r="H3" i="51"/>
  <c r="D68" i="51" s="1"/>
  <c r="D3" i="51"/>
  <c r="D19" i="51" s="1"/>
  <c r="F34" i="49"/>
  <c r="G11" i="49"/>
  <c r="E12" i="49"/>
  <c r="E11" i="49"/>
  <c r="D34" i="49"/>
  <c r="C34" i="49"/>
  <c r="C41" i="49" s="1"/>
  <c r="O68" i="49"/>
  <c r="H12" i="49"/>
  <c r="H109" i="49"/>
  <c r="G109" i="49"/>
  <c r="F109" i="49"/>
  <c r="E109" i="49"/>
  <c r="D109" i="49"/>
  <c r="C109" i="49"/>
  <c r="H107" i="49"/>
  <c r="G107" i="49"/>
  <c r="F107" i="49"/>
  <c r="E107" i="49"/>
  <c r="D107" i="49"/>
  <c r="C107" i="49"/>
  <c r="H105" i="49"/>
  <c r="G105" i="49"/>
  <c r="F105" i="49"/>
  <c r="E105" i="49"/>
  <c r="D105" i="49"/>
  <c r="C105" i="49"/>
  <c r="I104" i="49"/>
  <c r="I103" i="49"/>
  <c r="I102" i="49"/>
  <c r="I101" i="49"/>
  <c r="I100" i="49"/>
  <c r="I99" i="49"/>
  <c r="I98" i="49"/>
  <c r="I97" i="49"/>
  <c r="I96" i="49"/>
  <c r="I95" i="49"/>
  <c r="I94" i="49"/>
  <c r="I93" i="49"/>
  <c r="I107" i="49" s="1"/>
  <c r="K81" i="49"/>
  <c r="P63" i="49"/>
  <c r="O63" i="49"/>
  <c r="P62" i="49"/>
  <c r="Q62" i="49" s="1"/>
  <c r="O62" i="49"/>
  <c r="N61" i="49"/>
  <c r="P61" i="49" s="1"/>
  <c r="I61" i="49"/>
  <c r="I60" i="49"/>
  <c r="N59" i="49"/>
  <c r="P59" i="49" s="1"/>
  <c r="M59" i="49"/>
  <c r="O59" i="49" s="1"/>
  <c r="O58" i="49"/>
  <c r="N58" i="49"/>
  <c r="P58" i="49" s="1"/>
  <c r="M58" i="49"/>
  <c r="I57" i="49"/>
  <c r="I55" i="49"/>
  <c r="N55" i="49" s="1"/>
  <c r="P55" i="49" s="1"/>
  <c r="N54" i="49"/>
  <c r="P54" i="49" s="1"/>
  <c r="I54" i="49"/>
  <c r="I56" i="49" s="1"/>
  <c r="I51" i="49"/>
  <c r="N51" i="49" s="1"/>
  <c r="P51" i="49" s="1"/>
  <c r="N50" i="49"/>
  <c r="P50" i="49" s="1"/>
  <c r="I50" i="49"/>
  <c r="P49" i="49"/>
  <c r="O49" i="49"/>
  <c r="N49" i="49"/>
  <c r="M49" i="49"/>
  <c r="F45" i="49"/>
  <c r="E45" i="49"/>
  <c r="D45" i="49"/>
  <c r="C45" i="49"/>
  <c r="F43" i="49"/>
  <c r="E43" i="49"/>
  <c r="D43" i="49"/>
  <c r="C43" i="49"/>
  <c r="E41" i="49"/>
  <c r="G40" i="49"/>
  <c r="I40" i="49" s="1"/>
  <c r="G39" i="49"/>
  <c r="I39" i="49" s="1"/>
  <c r="G38" i="49"/>
  <c r="I38" i="49" s="1"/>
  <c r="O37" i="49"/>
  <c r="G37" i="49"/>
  <c r="AA36" i="49"/>
  <c r="T36" i="49"/>
  <c r="V36" i="49" s="1"/>
  <c r="Q36" i="49"/>
  <c r="P36" i="49"/>
  <c r="G36" i="49"/>
  <c r="AA35" i="49"/>
  <c r="T35" i="49"/>
  <c r="V35" i="49" s="1"/>
  <c r="Q35" i="49"/>
  <c r="S35" i="49" s="1"/>
  <c r="P35" i="49"/>
  <c r="G35" i="49"/>
  <c r="AA34" i="49"/>
  <c r="T34" i="49"/>
  <c r="V34" i="49" s="1"/>
  <c r="S34" i="49"/>
  <c r="Q34" i="49"/>
  <c r="P34" i="49"/>
  <c r="F41" i="49"/>
  <c r="D41" i="49"/>
  <c r="AA33" i="49"/>
  <c r="T33" i="49"/>
  <c r="V33" i="49" s="1"/>
  <c r="Q33" i="49"/>
  <c r="P33" i="49"/>
  <c r="H33" i="49"/>
  <c r="G33" i="49"/>
  <c r="I33" i="49" s="1"/>
  <c r="AA32" i="49"/>
  <c r="T32" i="49"/>
  <c r="V32" i="49" s="1"/>
  <c r="Q32" i="49"/>
  <c r="S32" i="49" s="1"/>
  <c r="P32" i="49"/>
  <c r="Z32" i="49" s="1"/>
  <c r="AB32" i="49" s="1"/>
  <c r="G32" i="49"/>
  <c r="AA31" i="49"/>
  <c r="T31" i="49"/>
  <c r="V31" i="49" s="1"/>
  <c r="Q31" i="49"/>
  <c r="S31" i="49" s="1"/>
  <c r="X31" i="49" s="1"/>
  <c r="P31" i="49"/>
  <c r="G31" i="49"/>
  <c r="AA30" i="49"/>
  <c r="T30" i="49"/>
  <c r="V30" i="49" s="1"/>
  <c r="Q30" i="49"/>
  <c r="S30" i="49" s="1"/>
  <c r="P30" i="49"/>
  <c r="H30" i="49"/>
  <c r="G30" i="49"/>
  <c r="I30" i="49" s="1"/>
  <c r="AA29" i="49"/>
  <c r="T29" i="49"/>
  <c r="V29" i="49" s="1"/>
  <c r="Q29" i="49"/>
  <c r="S29" i="49" s="1"/>
  <c r="P29" i="49"/>
  <c r="G29" i="49"/>
  <c r="AA28" i="49"/>
  <c r="T28" i="49"/>
  <c r="V28" i="49" s="1"/>
  <c r="Q28" i="49"/>
  <c r="S28" i="49" s="1"/>
  <c r="P28" i="49"/>
  <c r="G28" i="49"/>
  <c r="AA27" i="49"/>
  <c r="T27" i="49"/>
  <c r="V27" i="49" s="1"/>
  <c r="Q27" i="49"/>
  <c r="P27" i="49"/>
  <c r="G27" i="49"/>
  <c r="AA26" i="49"/>
  <c r="T26" i="49"/>
  <c r="V26" i="49" s="1"/>
  <c r="S26" i="49"/>
  <c r="Q26" i="49"/>
  <c r="P26" i="49"/>
  <c r="G26" i="49"/>
  <c r="AD25" i="49"/>
  <c r="AA25" i="49"/>
  <c r="Z25" i="49"/>
  <c r="X25" i="49"/>
  <c r="V25" i="49"/>
  <c r="T25" i="49"/>
  <c r="Q25" i="49"/>
  <c r="P25" i="49"/>
  <c r="O25" i="49"/>
  <c r="K23" i="49"/>
  <c r="J23" i="49"/>
  <c r="G23" i="49"/>
  <c r="F23" i="49"/>
  <c r="E23" i="49"/>
  <c r="C23" i="49"/>
  <c r="K21" i="49"/>
  <c r="J21" i="49"/>
  <c r="G21" i="49"/>
  <c r="F21" i="49"/>
  <c r="E21" i="49"/>
  <c r="C21" i="49"/>
  <c r="K19" i="49"/>
  <c r="J19" i="49"/>
  <c r="J20" i="49" s="1"/>
  <c r="F19" i="49"/>
  <c r="H18" i="49"/>
  <c r="I18" i="49" s="1"/>
  <c r="H17" i="49"/>
  <c r="I17" i="49" s="1"/>
  <c r="H16" i="49"/>
  <c r="I16" i="49" s="1"/>
  <c r="D16" i="49"/>
  <c r="H15" i="49"/>
  <c r="G80" i="49" s="1"/>
  <c r="D15" i="49"/>
  <c r="H14" i="49"/>
  <c r="G79" i="49" s="1"/>
  <c r="D14" i="49"/>
  <c r="H13" i="49"/>
  <c r="J78" i="49" s="1"/>
  <c r="D13" i="49"/>
  <c r="C77" i="49"/>
  <c r="D12" i="49"/>
  <c r="H11" i="49"/>
  <c r="D76" i="49" s="1"/>
  <c r="D11" i="49"/>
  <c r="C11" i="49"/>
  <c r="C19" i="49" s="1"/>
  <c r="M10" i="49"/>
  <c r="H10" i="49"/>
  <c r="D75" i="49" s="1"/>
  <c r="D10" i="49"/>
  <c r="M9" i="49"/>
  <c r="H9" i="49"/>
  <c r="E74" i="49" s="1"/>
  <c r="D9" i="49"/>
  <c r="M8" i="49"/>
  <c r="H8" i="49"/>
  <c r="F73" i="49" s="1"/>
  <c r="D8" i="49"/>
  <c r="M7" i="49"/>
  <c r="I7" i="49"/>
  <c r="H72" i="49" s="1"/>
  <c r="H7" i="49"/>
  <c r="F72" i="49" s="1"/>
  <c r="D7" i="49"/>
  <c r="M6" i="49"/>
  <c r="H6" i="49"/>
  <c r="G71" i="49" s="1"/>
  <c r="D6" i="49"/>
  <c r="M5" i="49"/>
  <c r="H5" i="49"/>
  <c r="D5" i="49"/>
  <c r="D23" i="49" s="1"/>
  <c r="M4" i="49"/>
  <c r="I4" i="49"/>
  <c r="H69" i="49" s="1"/>
  <c r="H4" i="49"/>
  <c r="G69" i="49" s="1"/>
  <c r="D4" i="49"/>
  <c r="M3" i="49"/>
  <c r="H3" i="49"/>
  <c r="D68" i="49" s="1"/>
  <c r="D3" i="49"/>
  <c r="D21" i="49" s="1"/>
  <c r="G43" i="51" l="1"/>
  <c r="Z35" i="51"/>
  <c r="AB35" i="51" s="1"/>
  <c r="Q60" i="51"/>
  <c r="I9" i="51"/>
  <c r="H74" i="51" s="1"/>
  <c r="Z32" i="51"/>
  <c r="AB32" i="51" s="1"/>
  <c r="Q49" i="51"/>
  <c r="Z36" i="51"/>
  <c r="AB36" i="51" s="1"/>
  <c r="Z34" i="51"/>
  <c r="AB34" i="51" s="1"/>
  <c r="L9" i="51"/>
  <c r="AA40" i="51"/>
  <c r="AC40" i="51" s="1"/>
  <c r="Z31" i="51"/>
  <c r="AB31" i="51" s="1"/>
  <c r="G45" i="51"/>
  <c r="V36" i="51"/>
  <c r="X36" i="51" s="1"/>
  <c r="X35" i="51"/>
  <c r="V31" i="51"/>
  <c r="X31" i="51" s="1"/>
  <c r="Z29" i="51"/>
  <c r="AB29" i="51" s="1"/>
  <c r="AA41" i="51"/>
  <c r="AC41" i="51" s="1"/>
  <c r="I4" i="51"/>
  <c r="H69" i="51" s="1"/>
  <c r="I3" i="51"/>
  <c r="H68" i="51" s="1"/>
  <c r="D69" i="51"/>
  <c r="C75" i="51"/>
  <c r="AC30" i="51"/>
  <c r="AE30" i="51" s="1"/>
  <c r="G69" i="51"/>
  <c r="D75" i="51"/>
  <c r="E75" i="51"/>
  <c r="I14" i="51"/>
  <c r="H79" i="51" s="1"/>
  <c r="AC34" i="51"/>
  <c r="AD34" i="51" s="1"/>
  <c r="G75" i="51"/>
  <c r="H21" i="51"/>
  <c r="Z27" i="51"/>
  <c r="AB27" i="51" s="1"/>
  <c r="F71" i="51"/>
  <c r="X27" i="51"/>
  <c r="X32" i="51"/>
  <c r="AC32" i="51" s="1"/>
  <c r="AE32" i="51" s="1"/>
  <c r="Z33" i="51"/>
  <c r="AB33" i="51" s="1"/>
  <c r="C68" i="51"/>
  <c r="I10" i="51"/>
  <c r="I15" i="51"/>
  <c r="H80" i="51" s="1"/>
  <c r="D74" i="51"/>
  <c r="E74" i="51"/>
  <c r="G80" i="51"/>
  <c r="I77" i="51"/>
  <c r="G77" i="51"/>
  <c r="F77" i="51"/>
  <c r="E77" i="51"/>
  <c r="D77" i="51"/>
  <c r="F70" i="51"/>
  <c r="E70" i="51"/>
  <c r="D70" i="51"/>
  <c r="C70" i="51"/>
  <c r="I5" i="51"/>
  <c r="I70" i="51"/>
  <c r="S29" i="51"/>
  <c r="X29" i="51" s="1"/>
  <c r="G70" i="51"/>
  <c r="D72" i="51"/>
  <c r="C72" i="51"/>
  <c r="I7" i="51"/>
  <c r="G72" i="51"/>
  <c r="Q37" i="51"/>
  <c r="S26" i="51"/>
  <c r="M50" i="51"/>
  <c r="O50" i="51" s="1"/>
  <c r="Q50" i="51" s="1"/>
  <c r="P61" i="51"/>
  <c r="I80" i="51"/>
  <c r="M61" i="51"/>
  <c r="O61" i="51" s="1"/>
  <c r="G78" i="51"/>
  <c r="F78" i="51"/>
  <c r="I13" i="51"/>
  <c r="E78" i="51"/>
  <c r="D78" i="51"/>
  <c r="C78" i="51"/>
  <c r="I55" i="51"/>
  <c r="I56" i="51"/>
  <c r="I73" i="51"/>
  <c r="P54" i="51"/>
  <c r="I105" i="51"/>
  <c r="I107" i="51"/>
  <c r="Z26" i="51"/>
  <c r="M54" i="51"/>
  <c r="O54" i="51" s="1"/>
  <c r="Q59" i="51"/>
  <c r="H23" i="51"/>
  <c r="D73" i="51"/>
  <c r="C73" i="51"/>
  <c r="G73" i="51"/>
  <c r="Z28" i="51"/>
  <c r="AB28" i="51" s="1"/>
  <c r="AC28" i="51" s="1"/>
  <c r="G34" i="51"/>
  <c r="G41" i="51" s="1"/>
  <c r="Q51" i="51"/>
  <c r="E72" i="51"/>
  <c r="I109" i="51"/>
  <c r="T37" i="51"/>
  <c r="V26" i="51"/>
  <c r="V37" i="51" s="1"/>
  <c r="P52" i="51"/>
  <c r="M52" i="51"/>
  <c r="O52" i="51" s="1"/>
  <c r="I71" i="51"/>
  <c r="C77" i="51"/>
  <c r="P57" i="51"/>
  <c r="Q57" i="51" s="1"/>
  <c r="G19" i="51"/>
  <c r="H11" i="51"/>
  <c r="H19" i="51" s="1"/>
  <c r="E71" i="51"/>
  <c r="D71" i="51"/>
  <c r="C71" i="51"/>
  <c r="D21" i="51"/>
  <c r="I6" i="51"/>
  <c r="I8" i="51"/>
  <c r="G79" i="51"/>
  <c r="F79" i="51"/>
  <c r="E79" i="51"/>
  <c r="D79" i="51"/>
  <c r="C79" i="51"/>
  <c r="AC33" i="51"/>
  <c r="F72" i="51"/>
  <c r="I78" i="51"/>
  <c r="I12" i="51"/>
  <c r="H77" i="51" s="1"/>
  <c r="I68" i="51"/>
  <c r="G68" i="51"/>
  <c r="F68" i="51"/>
  <c r="E68" i="51"/>
  <c r="H75" i="51"/>
  <c r="L10" i="51"/>
  <c r="P37" i="51"/>
  <c r="I69" i="51"/>
  <c r="E73" i="51"/>
  <c r="D84" i="51"/>
  <c r="F74" i="51"/>
  <c r="I53" i="51"/>
  <c r="C69" i="51"/>
  <c r="G74" i="51"/>
  <c r="C80" i="51"/>
  <c r="E69" i="51"/>
  <c r="D80" i="51"/>
  <c r="E80" i="51"/>
  <c r="I109" i="49"/>
  <c r="X35" i="49"/>
  <c r="Q37" i="49"/>
  <c r="X32" i="49"/>
  <c r="X26" i="49"/>
  <c r="Z34" i="49"/>
  <c r="AB34" i="49" s="1"/>
  <c r="Z36" i="49"/>
  <c r="AB36" i="49" s="1"/>
  <c r="Z33" i="49"/>
  <c r="AB33" i="49" s="1"/>
  <c r="G43" i="49"/>
  <c r="G45" i="49"/>
  <c r="Q58" i="49"/>
  <c r="H23" i="49"/>
  <c r="Z29" i="49"/>
  <c r="AB29" i="49" s="1"/>
  <c r="I69" i="49"/>
  <c r="Z26" i="49"/>
  <c r="AB26" i="49" s="1"/>
  <c r="AC26" i="49" s="1"/>
  <c r="Z27" i="49"/>
  <c r="AB27" i="49" s="1"/>
  <c r="I13" i="49"/>
  <c r="H78" i="49" s="1"/>
  <c r="I79" i="49"/>
  <c r="L7" i="49"/>
  <c r="AA41" i="49"/>
  <c r="AC41" i="49" s="1"/>
  <c r="I76" i="49"/>
  <c r="I80" i="49"/>
  <c r="AA40" i="49"/>
  <c r="AC40" i="49" s="1"/>
  <c r="X28" i="49"/>
  <c r="Z31" i="49"/>
  <c r="AB31" i="49" s="1"/>
  <c r="AC31" i="49" s="1"/>
  <c r="Q49" i="49"/>
  <c r="AC32" i="49"/>
  <c r="AE32" i="49" s="1"/>
  <c r="I5" i="49"/>
  <c r="H70" i="49" s="1"/>
  <c r="L13" i="49"/>
  <c r="T37" i="49"/>
  <c r="Z35" i="49"/>
  <c r="AB35" i="49" s="1"/>
  <c r="Q63" i="49"/>
  <c r="I11" i="49"/>
  <c r="E19" i="49"/>
  <c r="V37" i="49"/>
  <c r="X30" i="49"/>
  <c r="N56" i="49"/>
  <c r="P56" i="49" s="1"/>
  <c r="I75" i="49"/>
  <c r="M56" i="49"/>
  <c r="O56" i="49" s="1"/>
  <c r="Q59" i="49"/>
  <c r="X29" i="49"/>
  <c r="AC35" i="49"/>
  <c r="X34" i="49"/>
  <c r="AC34" i="49" s="1"/>
  <c r="I8" i="49"/>
  <c r="I12" i="49"/>
  <c r="H77" i="49" s="1"/>
  <c r="I14" i="49"/>
  <c r="D19" i="49"/>
  <c r="S27" i="49"/>
  <c r="X27" i="49" s="1"/>
  <c r="P37" i="49"/>
  <c r="M50" i="49"/>
  <c r="O50" i="49" s="1"/>
  <c r="Q50" i="49" s="1"/>
  <c r="M54" i="49"/>
  <c r="O54" i="49" s="1"/>
  <c r="Q54" i="49" s="1"/>
  <c r="M61" i="49"/>
  <c r="O61" i="49" s="1"/>
  <c r="Q61" i="49" s="1"/>
  <c r="E68" i="49"/>
  <c r="J69" i="49"/>
  <c r="I70" i="49"/>
  <c r="G72" i="49"/>
  <c r="G73" i="49"/>
  <c r="F74" i="49"/>
  <c r="E75" i="49"/>
  <c r="E76" i="49"/>
  <c r="D77" i="49"/>
  <c r="C78" i="49"/>
  <c r="J79" i="49"/>
  <c r="Z30" i="49"/>
  <c r="AB30" i="49" s="1"/>
  <c r="I53" i="49"/>
  <c r="F68" i="49"/>
  <c r="C69" i="49"/>
  <c r="J70" i="49"/>
  <c r="G74" i="49"/>
  <c r="F75" i="49"/>
  <c r="F76" i="49"/>
  <c r="E77" i="49"/>
  <c r="D78" i="49"/>
  <c r="C79" i="49"/>
  <c r="J80" i="49"/>
  <c r="I105" i="49"/>
  <c r="L5" i="49"/>
  <c r="I10" i="49"/>
  <c r="S33" i="49"/>
  <c r="X33" i="49" s="1"/>
  <c r="AC33" i="49" s="1"/>
  <c r="S36" i="49"/>
  <c r="X36" i="49" s="1"/>
  <c r="AC36" i="49" s="1"/>
  <c r="M57" i="49"/>
  <c r="O57" i="49" s="1"/>
  <c r="M60" i="49"/>
  <c r="O60" i="49" s="1"/>
  <c r="G68" i="49"/>
  <c r="D69" i="49"/>
  <c r="C70" i="49"/>
  <c r="J71" i="49"/>
  <c r="I73" i="49"/>
  <c r="G75" i="49"/>
  <c r="G76" i="49"/>
  <c r="F77" i="49"/>
  <c r="E78" i="49"/>
  <c r="D79" i="49"/>
  <c r="C80" i="49"/>
  <c r="G19" i="49"/>
  <c r="Z28" i="49"/>
  <c r="AB28" i="49" s="1"/>
  <c r="I52" i="49"/>
  <c r="N57" i="49"/>
  <c r="P57" i="49" s="1"/>
  <c r="Q57" i="49" s="1"/>
  <c r="N60" i="49"/>
  <c r="P60" i="49" s="1"/>
  <c r="Q60" i="49" s="1"/>
  <c r="E69" i="49"/>
  <c r="D70" i="49"/>
  <c r="C71" i="49"/>
  <c r="J72" i="49"/>
  <c r="J73" i="49"/>
  <c r="I74" i="49"/>
  <c r="G77" i="49"/>
  <c r="F78" i="49"/>
  <c r="E79" i="49"/>
  <c r="D80" i="49"/>
  <c r="H19" i="49"/>
  <c r="I68" i="49"/>
  <c r="F69" i="49"/>
  <c r="E70" i="49"/>
  <c r="D71" i="49"/>
  <c r="C72" i="49"/>
  <c r="C73" i="49"/>
  <c r="J74" i="49"/>
  <c r="G78" i="49"/>
  <c r="F79" i="49"/>
  <c r="E80" i="49"/>
  <c r="L4" i="49"/>
  <c r="I9" i="49"/>
  <c r="I15" i="49"/>
  <c r="J68" i="49"/>
  <c r="F70" i="49"/>
  <c r="E71" i="49"/>
  <c r="D72" i="49"/>
  <c r="D73" i="49"/>
  <c r="C74" i="49"/>
  <c r="J75" i="49"/>
  <c r="J76" i="49"/>
  <c r="I77" i="49"/>
  <c r="F80" i="49"/>
  <c r="I6" i="49"/>
  <c r="H21" i="49"/>
  <c r="M51" i="49"/>
  <c r="O51" i="49" s="1"/>
  <c r="Q51" i="49" s="1"/>
  <c r="M55" i="49"/>
  <c r="O55" i="49" s="1"/>
  <c r="Q55" i="49" s="1"/>
  <c r="C68" i="49"/>
  <c r="G70" i="49"/>
  <c r="F71" i="49"/>
  <c r="E72" i="49"/>
  <c r="E73" i="49"/>
  <c r="D74" i="49"/>
  <c r="C75" i="49"/>
  <c r="C76" i="49"/>
  <c r="J77" i="49"/>
  <c r="I78" i="49"/>
  <c r="I3" i="49"/>
  <c r="G34" i="49"/>
  <c r="G41" i="49" s="1"/>
  <c r="AC31" i="51" l="1"/>
  <c r="AD31" i="51" s="1"/>
  <c r="H84" i="51"/>
  <c r="L4" i="51"/>
  <c r="AE34" i="51"/>
  <c r="AD30" i="51"/>
  <c r="AC36" i="51"/>
  <c r="AE36" i="51" s="1"/>
  <c r="L15" i="51"/>
  <c r="AC29" i="51"/>
  <c r="AC35" i="51"/>
  <c r="AE35" i="51" s="1"/>
  <c r="L14" i="51"/>
  <c r="AD32" i="51"/>
  <c r="AC27" i="51"/>
  <c r="AE27" i="51" s="1"/>
  <c r="I21" i="51"/>
  <c r="L3" i="51"/>
  <c r="K68" i="51"/>
  <c r="D86" i="51"/>
  <c r="G86" i="51"/>
  <c r="Q54" i="51"/>
  <c r="K69" i="51"/>
  <c r="H27" i="51" s="1"/>
  <c r="I27" i="51" s="1"/>
  <c r="AE28" i="51"/>
  <c r="AD28" i="51"/>
  <c r="X26" i="51"/>
  <c r="S37" i="51"/>
  <c r="S43" i="51" s="1"/>
  <c r="J82" i="51"/>
  <c r="I76" i="51"/>
  <c r="G76" i="51"/>
  <c r="F76" i="51"/>
  <c r="F82" i="51" s="1"/>
  <c r="E76" i="51"/>
  <c r="E82" i="51" s="1"/>
  <c r="D76" i="51"/>
  <c r="D82" i="51" s="1"/>
  <c r="S45" i="51" s="1"/>
  <c r="C76" i="51"/>
  <c r="I11" i="51"/>
  <c r="I19" i="51" s="1"/>
  <c r="J84" i="51"/>
  <c r="AE33" i="51"/>
  <c r="AD33" i="51"/>
  <c r="H73" i="51"/>
  <c r="L8" i="51"/>
  <c r="P56" i="51"/>
  <c r="I75" i="51"/>
  <c r="M56" i="51"/>
  <c r="O56" i="51" s="1"/>
  <c r="F86" i="51"/>
  <c r="I84" i="51"/>
  <c r="E86" i="51"/>
  <c r="H71" i="51"/>
  <c r="L6" i="51"/>
  <c r="I74" i="51"/>
  <c r="K74" i="51" s="1"/>
  <c r="H32" i="51" s="1"/>
  <c r="I32" i="51" s="1"/>
  <c r="P55" i="51"/>
  <c r="M55" i="51"/>
  <c r="O55" i="51" s="1"/>
  <c r="AE29" i="51"/>
  <c r="AD29" i="51"/>
  <c r="X41" i="51"/>
  <c r="AD41" i="51" s="1"/>
  <c r="AE41" i="51" s="1"/>
  <c r="K77" i="51"/>
  <c r="AB26" i="51"/>
  <c r="AB37" i="51" s="1"/>
  <c r="Z37" i="51"/>
  <c r="K80" i="51"/>
  <c r="H37" i="51" s="1"/>
  <c r="I37" i="51" s="1"/>
  <c r="M15" i="51" s="1"/>
  <c r="E84" i="51"/>
  <c r="C82" i="51"/>
  <c r="K79" i="51"/>
  <c r="H36" i="51" s="1"/>
  <c r="I36" i="51" s="1"/>
  <c r="M14" i="51" s="1"/>
  <c r="Q61" i="51"/>
  <c r="H70" i="51"/>
  <c r="K70" i="51" s="1"/>
  <c r="I23" i="51"/>
  <c r="L5" i="51"/>
  <c r="L7" i="51"/>
  <c r="H72" i="51"/>
  <c r="F84" i="51"/>
  <c r="C84" i="51"/>
  <c r="K71" i="51"/>
  <c r="H29" i="51" s="1"/>
  <c r="I29" i="51" s="1"/>
  <c r="J86" i="51"/>
  <c r="P53" i="51"/>
  <c r="I72" i="51"/>
  <c r="M53" i="51"/>
  <c r="O53" i="51" s="1"/>
  <c r="O67" i="51" s="1"/>
  <c r="K73" i="51"/>
  <c r="H31" i="51" s="1"/>
  <c r="I31" i="51" s="1"/>
  <c r="G84" i="51"/>
  <c r="G82" i="51"/>
  <c r="Q52" i="51"/>
  <c r="H78" i="51"/>
  <c r="K78" i="51" s="1"/>
  <c r="H35" i="51" s="1"/>
  <c r="I35" i="51" s="1"/>
  <c r="M13" i="51" s="1"/>
  <c r="L13" i="51"/>
  <c r="C86" i="51"/>
  <c r="AD32" i="49"/>
  <c r="AC29" i="49"/>
  <c r="AE29" i="49" s="1"/>
  <c r="AC28" i="49"/>
  <c r="AC27" i="49"/>
  <c r="AE27" i="49" s="1"/>
  <c r="AB37" i="49"/>
  <c r="I23" i="49"/>
  <c r="Q56" i="49"/>
  <c r="D82" i="49"/>
  <c r="S45" i="49" s="1"/>
  <c r="K77" i="49"/>
  <c r="K69" i="49"/>
  <c r="H27" i="49" s="1"/>
  <c r="I27" i="49" s="1"/>
  <c r="D84" i="49"/>
  <c r="I21" i="49"/>
  <c r="I19" i="49"/>
  <c r="H68" i="49"/>
  <c r="K68" i="49" s="1"/>
  <c r="L3" i="49"/>
  <c r="AE33" i="49"/>
  <c r="AD33" i="49"/>
  <c r="X37" i="49"/>
  <c r="G86" i="49"/>
  <c r="F86" i="49"/>
  <c r="C86" i="49"/>
  <c r="K70" i="49"/>
  <c r="H75" i="49"/>
  <c r="L10" i="49"/>
  <c r="AE26" i="49"/>
  <c r="AD26" i="49"/>
  <c r="C84" i="49"/>
  <c r="C82" i="49"/>
  <c r="J84" i="49"/>
  <c r="J82" i="49"/>
  <c r="D86" i="49"/>
  <c r="K78" i="49"/>
  <c r="H35" i="49" s="1"/>
  <c r="I35" i="49" s="1"/>
  <c r="M13" i="49" s="1"/>
  <c r="AE35" i="49"/>
  <c r="AD35" i="49"/>
  <c r="AC30" i="49"/>
  <c r="H76" i="49"/>
  <c r="K76" i="49" s="1"/>
  <c r="L11" i="49"/>
  <c r="H80" i="49"/>
  <c r="K80" i="49" s="1"/>
  <c r="H37" i="49" s="1"/>
  <c r="I37" i="49" s="1"/>
  <c r="M15" i="49" s="1"/>
  <c r="L15" i="49"/>
  <c r="G84" i="49"/>
  <c r="G82" i="49"/>
  <c r="J86" i="49"/>
  <c r="E84" i="49"/>
  <c r="E82" i="49"/>
  <c r="X41" i="49"/>
  <c r="AD41" i="49" s="1"/>
  <c r="AE41" i="49" s="1"/>
  <c r="S37" i="49"/>
  <c r="S43" i="49" s="1"/>
  <c r="L9" i="49"/>
  <c r="H74" i="49"/>
  <c r="K74" i="49" s="1"/>
  <c r="H32" i="49" s="1"/>
  <c r="I32" i="49" s="1"/>
  <c r="H79" i="49"/>
  <c r="K79" i="49" s="1"/>
  <c r="H36" i="49" s="1"/>
  <c r="I36" i="49" s="1"/>
  <c r="M14" i="49" s="1"/>
  <c r="L14" i="49"/>
  <c r="AD28" i="49"/>
  <c r="AE28" i="49"/>
  <c r="Z37" i="49"/>
  <c r="E86" i="49"/>
  <c r="F82" i="49"/>
  <c r="F84" i="49"/>
  <c r="AE31" i="49"/>
  <c r="AD31" i="49"/>
  <c r="N52" i="49"/>
  <c r="P52" i="49" s="1"/>
  <c r="M52" i="49"/>
  <c r="O52" i="49" s="1"/>
  <c r="O67" i="49" s="1"/>
  <c r="I71" i="49"/>
  <c r="I86" i="49" s="1"/>
  <c r="N53" i="49"/>
  <c r="P53" i="49" s="1"/>
  <c r="I72" i="49"/>
  <c r="M53" i="49"/>
  <c r="O53" i="49" s="1"/>
  <c r="H73" i="49"/>
  <c r="K73" i="49" s="1"/>
  <c r="H31" i="49" s="1"/>
  <c r="I31" i="49" s="1"/>
  <c r="L8" i="49"/>
  <c r="I84" i="49"/>
  <c r="AE36" i="49"/>
  <c r="AD36" i="49"/>
  <c r="X40" i="49"/>
  <c r="AD40" i="49" s="1"/>
  <c r="AE40" i="49" s="1"/>
  <c r="AE34" i="49"/>
  <c r="AD34" i="49"/>
  <c r="L6" i="49"/>
  <c r="H71" i="49"/>
  <c r="AD27" i="49"/>
  <c r="AE31" i="51" l="1"/>
  <c r="AD35" i="51"/>
  <c r="AD36" i="51"/>
  <c r="I82" i="51"/>
  <c r="AD27" i="51"/>
  <c r="K84" i="51"/>
  <c r="I86" i="51"/>
  <c r="H26" i="51"/>
  <c r="I26" i="51" s="1"/>
  <c r="Q55" i="51"/>
  <c r="K86" i="51"/>
  <c r="H28" i="51"/>
  <c r="H86" i="51"/>
  <c r="Q56" i="51"/>
  <c r="H76" i="51"/>
  <c r="H82" i="51" s="1"/>
  <c r="L11" i="51"/>
  <c r="K76" i="51"/>
  <c r="H34" i="51" s="1"/>
  <c r="I34" i="51" s="1"/>
  <c r="M11" i="51" s="1"/>
  <c r="X37" i="51"/>
  <c r="X40" i="51"/>
  <c r="AD40" i="51" s="1"/>
  <c r="AE40" i="51" s="1"/>
  <c r="AC26" i="51"/>
  <c r="Q53" i="51"/>
  <c r="P67" i="51"/>
  <c r="O68" i="50" s="1"/>
  <c r="AD29" i="49"/>
  <c r="AC37" i="49"/>
  <c r="AE37" i="49" s="1"/>
  <c r="H34" i="49"/>
  <c r="I34" i="49" s="1"/>
  <c r="M11" i="49" s="1"/>
  <c r="I82" i="49"/>
  <c r="Q53" i="49"/>
  <c r="AE30" i="49"/>
  <c r="AD30" i="49"/>
  <c r="H28" i="49"/>
  <c r="H86" i="49"/>
  <c r="K84" i="49"/>
  <c r="H26" i="49"/>
  <c r="Q52" i="49"/>
  <c r="Q67" i="49" s="1"/>
  <c r="P67" i="49"/>
  <c r="H84" i="49"/>
  <c r="H82" i="49"/>
  <c r="K71" i="49"/>
  <c r="H29" i="49" s="1"/>
  <c r="I29" i="49" s="1"/>
  <c r="Q67" i="51" l="1"/>
  <c r="H43" i="51"/>
  <c r="K82" i="51"/>
  <c r="Q68" i="51" s="1"/>
  <c r="AD26" i="51"/>
  <c r="AD37" i="51" s="1"/>
  <c r="AE26" i="51"/>
  <c r="AC37" i="51"/>
  <c r="AE37" i="51" s="1"/>
  <c r="H45" i="51"/>
  <c r="I28" i="51"/>
  <c r="I45" i="51" s="1"/>
  <c r="I43" i="51"/>
  <c r="H41" i="51"/>
  <c r="K82" i="49"/>
  <c r="Q68" i="49" s="1"/>
  <c r="AD37" i="49"/>
  <c r="K86" i="49"/>
  <c r="H43" i="49"/>
  <c r="H41" i="49"/>
  <c r="I26" i="49"/>
  <c r="H45" i="49"/>
  <c r="I28" i="49"/>
  <c r="I45" i="49" s="1"/>
  <c r="I41" i="51" l="1"/>
  <c r="I41" i="49"/>
  <c r="I43" i="49"/>
  <c r="F34" i="48" l="1"/>
  <c r="G11" i="48"/>
  <c r="O37" i="48"/>
  <c r="E12" i="48"/>
  <c r="E11" i="48" s="1"/>
  <c r="E19" i="48" s="1"/>
  <c r="D34" i="48"/>
  <c r="C34" i="48"/>
  <c r="O68" i="48"/>
  <c r="J20" i="48"/>
  <c r="H109" i="48"/>
  <c r="G109" i="48"/>
  <c r="F109" i="48"/>
  <c r="E109" i="48"/>
  <c r="D109" i="48"/>
  <c r="C109" i="48"/>
  <c r="H107" i="48"/>
  <c r="G107" i="48"/>
  <c r="F107" i="48"/>
  <c r="E107" i="48"/>
  <c r="D107" i="48"/>
  <c r="C107" i="48"/>
  <c r="H105" i="48"/>
  <c r="G105" i="48"/>
  <c r="F105" i="48"/>
  <c r="E105" i="48"/>
  <c r="D105" i="48"/>
  <c r="C105" i="48"/>
  <c r="I104" i="48"/>
  <c r="I103" i="48"/>
  <c r="I102" i="48"/>
  <c r="I101" i="48"/>
  <c r="I100" i="48"/>
  <c r="I99" i="48"/>
  <c r="I98" i="48"/>
  <c r="I97" i="48"/>
  <c r="I96" i="48"/>
  <c r="I95" i="48"/>
  <c r="I94" i="48"/>
  <c r="I107" i="48" s="1"/>
  <c r="I93" i="48"/>
  <c r="K81" i="48"/>
  <c r="E75" i="48"/>
  <c r="P63" i="48"/>
  <c r="O63" i="48"/>
  <c r="Q63" i="48" s="1"/>
  <c r="P62" i="48"/>
  <c r="O62" i="48"/>
  <c r="Q62" i="48" s="1"/>
  <c r="M61" i="48"/>
  <c r="O61" i="48" s="1"/>
  <c r="I61" i="48"/>
  <c r="N61" i="48" s="1"/>
  <c r="P61" i="48" s="1"/>
  <c r="N60" i="48"/>
  <c r="P60" i="48" s="1"/>
  <c r="M60" i="48"/>
  <c r="O60" i="48" s="1"/>
  <c r="I60" i="48"/>
  <c r="N59" i="48"/>
  <c r="P59" i="48" s="1"/>
  <c r="M59" i="48"/>
  <c r="O59" i="48" s="1"/>
  <c r="N58" i="48"/>
  <c r="P58" i="48" s="1"/>
  <c r="M58" i="48"/>
  <c r="O58" i="48" s="1"/>
  <c r="N57" i="48"/>
  <c r="M57" i="48"/>
  <c r="O57" i="48" s="1"/>
  <c r="I57" i="48"/>
  <c r="M54" i="48"/>
  <c r="O54" i="48" s="1"/>
  <c r="I54" i="48"/>
  <c r="I55" i="48" s="1"/>
  <c r="I52" i="48"/>
  <c r="N52" i="48" s="1"/>
  <c r="P52" i="48" s="1"/>
  <c r="N51" i="48"/>
  <c r="P51" i="48" s="1"/>
  <c r="I51" i="48"/>
  <c r="M51" i="48" s="1"/>
  <c r="O51" i="48" s="1"/>
  <c r="M50" i="48"/>
  <c r="O50" i="48" s="1"/>
  <c r="I50" i="48"/>
  <c r="N49" i="48"/>
  <c r="P49" i="48" s="1"/>
  <c r="M49" i="48"/>
  <c r="O49" i="48" s="1"/>
  <c r="F45" i="48"/>
  <c r="E45" i="48"/>
  <c r="D45" i="48"/>
  <c r="C45" i="48"/>
  <c r="F43" i="48"/>
  <c r="E43" i="48"/>
  <c r="D43" i="48"/>
  <c r="C43" i="48"/>
  <c r="E41" i="48"/>
  <c r="G40" i="48"/>
  <c r="I40" i="48" s="1"/>
  <c r="G39" i="48"/>
  <c r="I39" i="48" s="1"/>
  <c r="G38" i="48"/>
  <c r="I38" i="48" s="1"/>
  <c r="G37" i="48"/>
  <c r="AA36" i="48"/>
  <c r="T36" i="48"/>
  <c r="V36" i="48" s="1"/>
  <c r="Q36" i="48"/>
  <c r="S36" i="48" s="1"/>
  <c r="P36" i="48"/>
  <c r="Z36" i="48" s="1"/>
  <c r="AB36" i="48" s="1"/>
  <c r="G36" i="48"/>
  <c r="AA35" i="48"/>
  <c r="T35" i="48"/>
  <c r="V35" i="48" s="1"/>
  <c r="Q35" i="48"/>
  <c r="P35" i="48"/>
  <c r="G35" i="48"/>
  <c r="AA34" i="48"/>
  <c r="T34" i="48"/>
  <c r="V34" i="48" s="1"/>
  <c r="Q34" i="48"/>
  <c r="S34" i="48" s="1"/>
  <c r="P34" i="48"/>
  <c r="F41" i="48"/>
  <c r="D41" i="48"/>
  <c r="C41" i="48"/>
  <c r="AA33" i="48"/>
  <c r="T33" i="48"/>
  <c r="V33" i="48" s="1"/>
  <c r="S33" i="48"/>
  <c r="Q33" i="48"/>
  <c r="P33" i="48"/>
  <c r="H33" i="48"/>
  <c r="G33" i="48"/>
  <c r="I33" i="48" s="1"/>
  <c r="AA32" i="48"/>
  <c r="T32" i="48"/>
  <c r="V32" i="48" s="1"/>
  <c r="Q32" i="48"/>
  <c r="P32" i="48"/>
  <c r="G32" i="48"/>
  <c r="AA31" i="48"/>
  <c r="T31" i="48"/>
  <c r="V31" i="48" s="1"/>
  <c r="Q31" i="48"/>
  <c r="S31" i="48" s="1"/>
  <c r="X31" i="48" s="1"/>
  <c r="P31" i="48"/>
  <c r="G31" i="48"/>
  <c r="AA30" i="48"/>
  <c r="T30" i="48"/>
  <c r="V30" i="48" s="1"/>
  <c r="X30" i="48" s="1"/>
  <c r="AC30" i="48" s="1"/>
  <c r="S30" i="48"/>
  <c r="Q30" i="48"/>
  <c r="P30" i="48"/>
  <c r="Z30" i="48" s="1"/>
  <c r="AB30" i="48" s="1"/>
  <c r="H30" i="48"/>
  <c r="G30" i="48"/>
  <c r="I30" i="48" s="1"/>
  <c r="AA29" i="48"/>
  <c r="T29" i="48"/>
  <c r="Z29" i="48" s="1"/>
  <c r="AB29" i="48" s="1"/>
  <c r="Q29" i="48"/>
  <c r="S29" i="48" s="1"/>
  <c r="P29" i="48"/>
  <c r="G29" i="48"/>
  <c r="AA28" i="48"/>
  <c r="T28" i="48"/>
  <c r="V28" i="48" s="1"/>
  <c r="Q28" i="48"/>
  <c r="S28" i="48" s="1"/>
  <c r="P28" i="48"/>
  <c r="G28" i="48"/>
  <c r="AA27" i="48"/>
  <c r="V27" i="48"/>
  <c r="T27" i="48"/>
  <c r="Q27" i="48"/>
  <c r="S27" i="48" s="1"/>
  <c r="P27" i="48"/>
  <c r="G27" i="48"/>
  <c r="AA26" i="48"/>
  <c r="T26" i="48"/>
  <c r="Q26" i="48"/>
  <c r="P26" i="48"/>
  <c r="G26" i="48"/>
  <c r="AD25" i="48"/>
  <c r="AA25" i="48"/>
  <c r="Z25" i="48"/>
  <c r="X25" i="48"/>
  <c r="V25" i="48"/>
  <c r="T25" i="48"/>
  <c r="Q25" i="48"/>
  <c r="P25" i="48"/>
  <c r="O25" i="48"/>
  <c r="K23" i="48"/>
  <c r="J23" i="48"/>
  <c r="G23" i="48"/>
  <c r="F23" i="48"/>
  <c r="E23" i="48"/>
  <c r="C23" i="48"/>
  <c r="K21" i="48"/>
  <c r="J21" i="48"/>
  <c r="G21" i="48"/>
  <c r="F21" i="48"/>
  <c r="E21" i="48"/>
  <c r="C21" i="48"/>
  <c r="K19" i="48"/>
  <c r="J19" i="48"/>
  <c r="F19" i="48"/>
  <c r="H18" i="48"/>
  <c r="I18" i="48" s="1"/>
  <c r="H17" i="48"/>
  <c r="I17" i="48" s="1"/>
  <c r="H16" i="48"/>
  <c r="I16" i="48" s="1"/>
  <c r="D16" i="48"/>
  <c r="H15" i="48"/>
  <c r="G80" i="48" s="1"/>
  <c r="D15" i="48"/>
  <c r="H14" i="48"/>
  <c r="G79" i="48" s="1"/>
  <c r="D14" i="48"/>
  <c r="H13" i="48"/>
  <c r="J78" i="48" s="1"/>
  <c r="D13" i="48"/>
  <c r="H12" i="48"/>
  <c r="C77" i="48" s="1"/>
  <c r="D12" i="48"/>
  <c r="D11" i="48"/>
  <c r="C11" i="48"/>
  <c r="C19" i="48" s="1"/>
  <c r="M10" i="48"/>
  <c r="I10" i="48"/>
  <c r="L10" i="48" s="1"/>
  <c r="H10" i="48"/>
  <c r="D75" i="48" s="1"/>
  <c r="D10" i="48"/>
  <c r="M9" i="48"/>
  <c r="H9" i="48"/>
  <c r="E74" i="48" s="1"/>
  <c r="D9" i="48"/>
  <c r="M8" i="48"/>
  <c r="H8" i="48"/>
  <c r="F73" i="48" s="1"/>
  <c r="D8" i="48"/>
  <c r="M7" i="48"/>
  <c r="H7" i="48"/>
  <c r="F72" i="48" s="1"/>
  <c r="D7" i="48"/>
  <c r="M6" i="48"/>
  <c r="H6" i="48"/>
  <c r="G71" i="48" s="1"/>
  <c r="D6" i="48"/>
  <c r="M5" i="48"/>
  <c r="H5" i="48"/>
  <c r="D5" i="48"/>
  <c r="D23" i="48" s="1"/>
  <c r="M4" i="48"/>
  <c r="H4" i="48"/>
  <c r="G69" i="48" s="1"/>
  <c r="D4" i="48"/>
  <c r="M3" i="48"/>
  <c r="H3" i="48"/>
  <c r="D68" i="48" s="1"/>
  <c r="D3" i="48"/>
  <c r="D21" i="48" l="1"/>
  <c r="D19" i="48"/>
  <c r="I15" i="48"/>
  <c r="L15" i="48" s="1"/>
  <c r="X28" i="48"/>
  <c r="E68" i="48"/>
  <c r="G43" i="48"/>
  <c r="Z35" i="48"/>
  <c r="AB35" i="48" s="1"/>
  <c r="I12" i="48"/>
  <c r="H77" i="48" s="1"/>
  <c r="D77" i="48"/>
  <c r="F77" i="48"/>
  <c r="Z32" i="48"/>
  <c r="AB32" i="48" s="1"/>
  <c r="I8" i="48"/>
  <c r="L8" i="48" s="1"/>
  <c r="AA41" i="48"/>
  <c r="AC41" i="48" s="1"/>
  <c r="Z27" i="48"/>
  <c r="AB27" i="48" s="1"/>
  <c r="AA40" i="48"/>
  <c r="AC40" i="48" s="1"/>
  <c r="I69" i="48"/>
  <c r="T37" i="48"/>
  <c r="Z34" i="48"/>
  <c r="AB34" i="48" s="1"/>
  <c r="Q61" i="48"/>
  <c r="G68" i="48"/>
  <c r="G84" i="48" s="1"/>
  <c r="G75" i="48"/>
  <c r="V29" i="48"/>
  <c r="Z31" i="48"/>
  <c r="AB31" i="48" s="1"/>
  <c r="AC31" i="48" s="1"/>
  <c r="X36" i="48"/>
  <c r="AC36" i="48" s="1"/>
  <c r="J71" i="48"/>
  <c r="D79" i="48"/>
  <c r="H80" i="48"/>
  <c r="X29" i="48"/>
  <c r="AC29" i="48" s="1"/>
  <c r="AD29" i="48" s="1"/>
  <c r="D69" i="48"/>
  <c r="D84" i="48" s="1"/>
  <c r="I9" i="48"/>
  <c r="J69" i="48"/>
  <c r="H23" i="48"/>
  <c r="I14" i="48"/>
  <c r="Q59" i="48"/>
  <c r="G73" i="48"/>
  <c r="J79" i="48"/>
  <c r="H73" i="48"/>
  <c r="I3" i="48"/>
  <c r="X27" i="48"/>
  <c r="AC27" i="48" s="1"/>
  <c r="AE27" i="48" s="1"/>
  <c r="Z33" i="48"/>
  <c r="AB33" i="48" s="1"/>
  <c r="I79" i="48"/>
  <c r="I73" i="48"/>
  <c r="C80" i="48"/>
  <c r="Z26" i="48"/>
  <c r="AB26" i="48" s="1"/>
  <c r="X34" i="48"/>
  <c r="AC34" i="48" s="1"/>
  <c r="F74" i="48"/>
  <c r="I80" i="48"/>
  <c r="H75" i="48"/>
  <c r="I109" i="48"/>
  <c r="I105" i="48"/>
  <c r="P57" i="48"/>
  <c r="Q57" i="48" s="1"/>
  <c r="Q49" i="48"/>
  <c r="X33" i="48"/>
  <c r="AC33" i="48" s="1"/>
  <c r="Q51" i="48"/>
  <c r="Q58" i="48"/>
  <c r="Q60" i="48"/>
  <c r="N55" i="48"/>
  <c r="P55" i="48" s="1"/>
  <c r="M55" i="48"/>
  <c r="O55" i="48" s="1"/>
  <c r="I74" i="48"/>
  <c r="AE30" i="48"/>
  <c r="AD30" i="48"/>
  <c r="P37" i="48"/>
  <c r="I70" i="48"/>
  <c r="G72" i="48"/>
  <c r="C78" i="48"/>
  <c r="I5" i="48"/>
  <c r="H70" i="48" s="1"/>
  <c r="H11" i="48"/>
  <c r="S26" i="48"/>
  <c r="Q37" i="48"/>
  <c r="N50" i="48"/>
  <c r="P50" i="48" s="1"/>
  <c r="Q50" i="48" s="1"/>
  <c r="I53" i="48"/>
  <c r="N54" i="48"/>
  <c r="P54" i="48" s="1"/>
  <c r="Q54" i="48" s="1"/>
  <c r="F68" i="48"/>
  <c r="C69" i="48"/>
  <c r="J70" i="48"/>
  <c r="I71" i="48"/>
  <c r="G74" i="48"/>
  <c r="F75" i="48"/>
  <c r="E77" i="48"/>
  <c r="D78" i="48"/>
  <c r="C79" i="48"/>
  <c r="J80" i="48"/>
  <c r="I7" i="48"/>
  <c r="I13" i="48"/>
  <c r="G19" i="48"/>
  <c r="V26" i="48"/>
  <c r="V37" i="48" s="1"/>
  <c r="Z28" i="48"/>
  <c r="AB28" i="48" s="1"/>
  <c r="AC28" i="48" s="1"/>
  <c r="S32" i="48"/>
  <c r="X32" i="48" s="1"/>
  <c r="S35" i="48"/>
  <c r="X35" i="48" s="1"/>
  <c r="I56" i="48"/>
  <c r="E69" i="48"/>
  <c r="D70" i="48"/>
  <c r="C71" i="48"/>
  <c r="J72" i="48"/>
  <c r="J73" i="48"/>
  <c r="G77" i="48"/>
  <c r="F78" i="48"/>
  <c r="E79" i="48"/>
  <c r="D80" i="48"/>
  <c r="I4" i="48"/>
  <c r="M52" i="48"/>
  <c r="O52" i="48" s="1"/>
  <c r="Q52" i="48" s="1"/>
  <c r="I68" i="48"/>
  <c r="F69" i="48"/>
  <c r="E70" i="48"/>
  <c r="D71" i="48"/>
  <c r="C72" i="48"/>
  <c r="C73" i="48"/>
  <c r="J74" i="48"/>
  <c r="G78" i="48"/>
  <c r="F79" i="48"/>
  <c r="E80" i="48"/>
  <c r="E78" i="48"/>
  <c r="J68" i="48"/>
  <c r="F70" i="48"/>
  <c r="E71" i="48"/>
  <c r="D72" i="48"/>
  <c r="D73" i="48"/>
  <c r="C74" i="48"/>
  <c r="J75" i="48"/>
  <c r="I77" i="48"/>
  <c r="F80" i="48"/>
  <c r="I6" i="48"/>
  <c r="H21" i="48"/>
  <c r="G45" i="48"/>
  <c r="C68" i="48"/>
  <c r="G70" i="48"/>
  <c r="F71" i="48"/>
  <c r="E72" i="48"/>
  <c r="E73" i="48"/>
  <c r="D74" i="48"/>
  <c r="C75" i="48"/>
  <c r="J77" i="48"/>
  <c r="I78" i="48"/>
  <c r="C70" i="48"/>
  <c r="G34" i="48"/>
  <c r="G41" i="48" s="1"/>
  <c r="E84" i="48" l="1"/>
  <c r="AC35" i="48"/>
  <c r="AE35" i="48" s="1"/>
  <c r="K77" i="48"/>
  <c r="AC32" i="48"/>
  <c r="AE32" i="48" s="1"/>
  <c r="AE29" i="48"/>
  <c r="AD27" i="48"/>
  <c r="AE31" i="48"/>
  <c r="AD31" i="48"/>
  <c r="E86" i="48"/>
  <c r="L3" i="48"/>
  <c r="H68" i="48"/>
  <c r="K80" i="48"/>
  <c r="H37" i="48" s="1"/>
  <c r="I37" i="48" s="1"/>
  <c r="M15" i="48" s="1"/>
  <c r="L9" i="48"/>
  <c r="H74" i="48"/>
  <c r="K74" i="48" s="1"/>
  <c r="H32" i="48" s="1"/>
  <c r="I32" i="48" s="1"/>
  <c r="L4" i="48"/>
  <c r="H69" i="48"/>
  <c r="K69" i="48" s="1"/>
  <c r="H27" i="48" s="1"/>
  <c r="I27" i="48" s="1"/>
  <c r="L13" i="48"/>
  <c r="H78" i="48"/>
  <c r="K78" i="48" s="1"/>
  <c r="H35" i="48" s="1"/>
  <c r="I35" i="48" s="1"/>
  <c r="M13" i="48" s="1"/>
  <c r="L6" i="48"/>
  <c r="H71" i="48"/>
  <c r="L7" i="48"/>
  <c r="H72" i="48"/>
  <c r="L14" i="48"/>
  <c r="H79" i="48"/>
  <c r="K79" i="48" s="1"/>
  <c r="H36" i="48" s="1"/>
  <c r="I36" i="48" s="1"/>
  <c r="M14" i="48" s="1"/>
  <c r="AD28" i="48"/>
  <c r="AE28" i="48"/>
  <c r="C86" i="48"/>
  <c r="K70" i="48"/>
  <c r="D76" i="48"/>
  <c r="D82" i="48" s="1"/>
  <c r="S45" i="48" s="1"/>
  <c r="G76" i="48"/>
  <c r="G82" i="48" s="1"/>
  <c r="I11" i="48"/>
  <c r="I19" i="48" s="1"/>
  <c r="C76" i="48"/>
  <c r="J76" i="48"/>
  <c r="J82" i="48" s="1"/>
  <c r="F76" i="48"/>
  <c r="F82" i="48" s="1"/>
  <c r="E76" i="48"/>
  <c r="E82" i="48" s="1"/>
  <c r="AD36" i="48"/>
  <c r="AE36" i="48"/>
  <c r="Z37" i="48"/>
  <c r="AB37" i="48"/>
  <c r="K73" i="48"/>
  <c r="H31" i="48" s="1"/>
  <c r="I31" i="48" s="1"/>
  <c r="J84" i="48"/>
  <c r="I21" i="48"/>
  <c r="X41" i="48"/>
  <c r="AD41" i="48" s="1"/>
  <c r="AE41" i="48" s="1"/>
  <c r="M53" i="48"/>
  <c r="O53" i="48" s="1"/>
  <c r="O67" i="48" s="1"/>
  <c r="N53" i="48"/>
  <c r="P53" i="48" s="1"/>
  <c r="I72" i="48"/>
  <c r="I86" i="48" s="1"/>
  <c r="F86" i="48"/>
  <c r="H19" i="48"/>
  <c r="Q55" i="48"/>
  <c r="AD33" i="48"/>
  <c r="AE33" i="48"/>
  <c r="D86" i="48"/>
  <c r="S37" i="48"/>
  <c r="S43" i="48" s="1"/>
  <c r="X26" i="48"/>
  <c r="I76" i="48"/>
  <c r="J86" i="48"/>
  <c r="G86" i="48"/>
  <c r="N56" i="48"/>
  <c r="P56" i="48" s="1"/>
  <c r="I75" i="48"/>
  <c r="M56" i="48"/>
  <c r="O56" i="48" s="1"/>
  <c r="L5" i="48"/>
  <c r="I23" i="48"/>
  <c r="C84" i="48"/>
  <c r="C82" i="48"/>
  <c r="I84" i="48"/>
  <c r="F84" i="48"/>
  <c r="AE34" i="48"/>
  <c r="AD34" i="48"/>
  <c r="AD35" i="48" l="1"/>
  <c r="H86" i="48"/>
  <c r="I82" i="48"/>
  <c r="AD32" i="48"/>
  <c r="H84" i="48"/>
  <c r="K71" i="48"/>
  <c r="H29" i="48" s="1"/>
  <c r="I29" i="48" s="1"/>
  <c r="L11" i="48"/>
  <c r="H76" i="48"/>
  <c r="K76" i="48" s="1"/>
  <c r="H34" i="48" s="1"/>
  <c r="I34" i="48" s="1"/>
  <c r="M11" i="48" s="1"/>
  <c r="K68" i="48"/>
  <c r="H26" i="48" s="1"/>
  <c r="Q56" i="48"/>
  <c r="Q53" i="48"/>
  <c r="Q67" i="48" s="1"/>
  <c r="P67" i="48"/>
  <c r="H28" i="48"/>
  <c r="X37" i="48"/>
  <c r="AC26" i="48"/>
  <c r="X40" i="48"/>
  <c r="AD40" i="48" s="1"/>
  <c r="AE40" i="48" s="1"/>
  <c r="K86" i="48" l="1"/>
  <c r="K84" i="48"/>
  <c r="H82" i="48"/>
  <c r="H43" i="48"/>
  <c r="I26" i="48"/>
  <c r="H41" i="48"/>
  <c r="K82" i="48"/>
  <c r="Q68" i="48" s="1"/>
  <c r="H45" i="48"/>
  <c r="I28" i="48"/>
  <c r="I45" i="48" s="1"/>
  <c r="AC37" i="48"/>
  <c r="AE37" i="48" s="1"/>
  <c r="AE26" i="48"/>
  <c r="AD26" i="48"/>
  <c r="AD37" i="48" s="1"/>
  <c r="I43" i="48" l="1"/>
  <c r="I41" i="48"/>
  <c r="C45" i="47" l="1"/>
  <c r="C43" i="47"/>
  <c r="H68" i="47"/>
  <c r="H82" i="47"/>
  <c r="F34" i="47"/>
  <c r="G11" i="47"/>
  <c r="H76" i="47" s="1"/>
  <c r="E12" i="47"/>
  <c r="E11" i="47" s="1"/>
  <c r="D34" i="47"/>
  <c r="H69" i="47"/>
  <c r="H70" i="47"/>
  <c r="H71" i="47"/>
  <c r="H72" i="47"/>
  <c r="H73" i="47"/>
  <c r="H74" i="47"/>
  <c r="H75" i="47"/>
  <c r="H77" i="47"/>
  <c r="H78" i="47"/>
  <c r="H79" i="47"/>
  <c r="H80" i="47"/>
  <c r="O68" i="47"/>
  <c r="N50" i="47"/>
  <c r="N51" i="47"/>
  <c r="N52" i="47"/>
  <c r="N53" i="47"/>
  <c r="N54" i="47"/>
  <c r="N55" i="47"/>
  <c r="N56" i="47"/>
  <c r="N57" i="47"/>
  <c r="N58" i="47"/>
  <c r="N59" i="47"/>
  <c r="N60" i="47"/>
  <c r="N61" i="47"/>
  <c r="N49" i="47"/>
  <c r="M49" i="47"/>
  <c r="H109" i="47"/>
  <c r="G109" i="47"/>
  <c r="F109" i="47"/>
  <c r="E109" i="47"/>
  <c r="D109" i="47"/>
  <c r="C109" i="47"/>
  <c r="H107" i="47"/>
  <c r="G107" i="47"/>
  <c r="F107" i="47"/>
  <c r="E107" i="47"/>
  <c r="D107" i="47"/>
  <c r="C107" i="47"/>
  <c r="H105" i="47"/>
  <c r="G105" i="47"/>
  <c r="F105" i="47"/>
  <c r="E105" i="47"/>
  <c r="D105" i="47"/>
  <c r="C105" i="47"/>
  <c r="I104" i="47"/>
  <c r="I103" i="47"/>
  <c r="I102" i="47"/>
  <c r="I101" i="47"/>
  <c r="I100" i="47"/>
  <c r="I99" i="47"/>
  <c r="I98" i="47"/>
  <c r="I97" i="47"/>
  <c r="I96" i="47"/>
  <c r="I95" i="47"/>
  <c r="I94" i="47"/>
  <c r="I93" i="47"/>
  <c r="K81" i="47"/>
  <c r="Q63" i="47"/>
  <c r="P63" i="47"/>
  <c r="O63" i="47"/>
  <c r="P62" i="47"/>
  <c r="O62" i="47"/>
  <c r="I61" i="47"/>
  <c r="P61" i="47" s="1"/>
  <c r="P60" i="47"/>
  <c r="M60" i="47"/>
  <c r="O60" i="47" s="1"/>
  <c r="I60" i="47"/>
  <c r="P59" i="47"/>
  <c r="M59" i="47"/>
  <c r="O59" i="47" s="1"/>
  <c r="P58" i="47"/>
  <c r="M58" i="47"/>
  <c r="O58" i="47" s="1"/>
  <c r="M57" i="47"/>
  <c r="O57" i="47" s="1"/>
  <c r="I57" i="47"/>
  <c r="I56" i="47"/>
  <c r="I55" i="47"/>
  <c r="M55" i="47" s="1"/>
  <c r="O55" i="47" s="1"/>
  <c r="I54" i="47"/>
  <c r="I51" i="47"/>
  <c r="M51" i="47" s="1"/>
  <c r="O51" i="47" s="1"/>
  <c r="I50" i="47"/>
  <c r="P50" i="47" s="1"/>
  <c r="P49" i="47"/>
  <c r="O49" i="47"/>
  <c r="F45" i="47"/>
  <c r="E45" i="47"/>
  <c r="D45" i="47"/>
  <c r="F43" i="47"/>
  <c r="E43" i="47"/>
  <c r="D43" i="47"/>
  <c r="E41" i="47"/>
  <c r="G40" i="47"/>
  <c r="I40" i="47" s="1"/>
  <c r="G39" i="47"/>
  <c r="I39" i="47" s="1"/>
  <c r="G38" i="47"/>
  <c r="I38" i="47" s="1"/>
  <c r="O37" i="47"/>
  <c r="G37" i="47"/>
  <c r="AA36" i="47"/>
  <c r="T36" i="47"/>
  <c r="Q36" i="47"/>
  <c r="S36" i="47" s="1"/>
  <c r="P36" i="47"/>
  <c r="G36" i="47"/>
  <c r="AA35" i="47"/>
  <c r="T35" i="47"/>
  <c r="V35" i="47" s="1"/>
  <c r="Q35" i="47"/>
  <c r="S35" i="47" s="1"/>
  <c r="P35" i="47"/>
  <c r="G35" i="47"/>
  <c r="AA34" i="47"/>
  <c r="T34" i="47"/>
  <c r="V34" i="47" s="1"/>
  <c r="Q34" i="47"/>
  <c r="S34" i="47" s="1"/>
  <c r="P34" i="47"/>
  <c r="F41" i="47"/>
  <c r="D41" i="47"/>
  <c r="C34" i="47"/>
  <c r="C41" i="47" s="1"/>
  <c r="AA33" i="47"/>
  <c r="T33" i="47"/>
  <c r="Q33" i="47"/>
  <c r="S33" i="47" s="1"/>
  <c r="P33" i="47"/>
  <c r="H33" i="47"/>
  <c r="G33" i="47"/>
  <c r="I33" i="47" s="1"/>
  <c r="AA32" i="47"/>
  <c r="T32" i="47"/>
  <c r="V32" i="47" s="1"/>
  <c r="Q32" i="47"/>
  <c r="S32" i="47" s="1"/>
  <c r="P32" i="47"/>
  <c r="G32" i="47"/>
  <c r="AA31" i="47"/>
  <c r="T31" i="47"/>
  <c r="V31" i="47" s="1"/>
  <c r="Q31" i="47"/>
  <c r="S31" i="47" s="1"/>
  <c r="P31" i="47"/>
  <c r="G31" i="47"/>
  <c r="AA30" i="47"/>
  <c r="T30" i="47"/>
  <c r="V30" i="47" s="1"/>
  <c r="Q30" i="47"/>
  <c r="S30" i="47" s="1"/>
  <c r="P30" i="47"/>
  <c r="H30" i="47"/>
  <c r="G30" i="47"/>
  <c r="I30" i="47" s="1"/>
  <c r="AA29" i="47"/>
  <c r="T29" i="47"/>
  <c r="V29" i="47" s="1"/>
  <c r="Q29" i="47"/>
  <c r="S29" i="47" s="1"/>
  <c r="P29" i="47"/>
  <c r="G29" i="47"/>
  <c r="AA28" i="47"/>
  <c r="T28" i="47"/>
  <c r="V28" i="47" s="1"/>
  <c r="Q28" i="47"/>
  <c r="S28" i="47" s="1"/>
  <c r="P28" i="47"/>
  <c r="G28" i="47"/>
  <c r="AA27" i="47"/>
  <c r="Z27" i="47"/>
  <c r="AB27" i="47" s="1"/>
  <c r="T27" i="47"/>
  <c r="V27" i="47" s="1"/>
  <c r="Q27" i="47"/>
  <c r="S27" i="47" s="1"/>
  <c r="P27" i="47"/>
  <c r="G27" i="47"/>
  <c r="AA26" i="47"/>
  <c r="T26" i="47"/>
  <c r="Q26" i="47"/>
  <c r="P26" i="47"/>
  <c r="G26" i="47"/>
  <c r="AD25" i="47"/>
  <c r="AA25" i="47"/>
  <c r="Z25" i="47"/>
  <c r="X25" i="47"/>
  <c r="V25" i="47"/>
  <c r="T25" i="47"/>
  <c r="Q25" i="47"/>
  <c r="P25" i="47"/>
  <c r="O25" i="47"/>
  <c r="K23" i="47"/>
  <c r="J23" i="47"/>
  <c r="G23" i="47"/>
  <c r="F23" i="47"/>
  <c r="E23" i="47"/>
  <c r="C23" i="47"/>
  <c r="K21" i="47"/>
  <c r="J21" i="47"/>
  <c r="G21" i="47"/>
  <c r="F21" i="47"/>
  <c r="E21" i="47"/>
  <c r="C21" i="47"/>
  <c r="K19" i="47"/>
  <c r="J19" i="47"/>
  <c r="J20" i="47" s="1"/>
  <c r="F19" i="47"/>
  <c r="H18" i="47"/>
  <c r="I18" i="47" s="1"/>
  <c r="H17" i="47"/>
  <c r="I17" i="47" s="1"/>
  <c r="H16" i="47"/>
  <c r="I16" i="47" s="1"/>
  <c r="D16" i="47"/>
  <c r="H15" i="47"/>
  <c r="D15" i="47"/>
  <c r="H14" i="47"/>
  <c r="C79" i="47" s="1"/>
  <c r="D14" i="47"/>
  <c r="H13" i="47"/>
  <c r="J78" i="47" s="1"/>
  <c r="D13" i="47"/>
  <c r="H12" i="47"/>
  <c r="E77" i="47" s="1"/>
  <c r="D12" i="47"/>
  <c r="H11" i="47"/>
  <c r="D76" i="47" s="1"/>
  <c r="D11" i="47"/>
  <c r="C11" i="47"/>
  <c r="C19" i="47" s="1"/>
  <c r="M10" i="47"/>
  <c r="H10" i="47"/>
  <c r="D75" i="47" s="1"/>
  <c r="D10" i="47"/>
  <c r="M9" i="47"/>
  <c r="H9" i="47"/>
  <c r="E74" i="47" s="1"/>
  <c r="D9" i="47"/>
  <c r="M8" i="47"/>
  <c r="H8" i="47"/>
  <c r="D8" i="47"/>
  <c r="M7" i="47"/>
  <c r="H7" i="47"/>
  <c r="F72" i="47" s="1"/>
  <c r="D7" i="47"/>
  <c r="M6" i="47"/>
  <c r="H6" i="47"/>
  <c r="G71" i="47" s="1"/>
  <c r="D6" i="47"/>
  <c r="M5" i="47"/>
  <c r="H5" i="47"/>
  <c r="J70" i="47" s="1"/>
  <c r="D5" i="47"/>
  <c r="M4" i="47"/>
  <c r="H4" i="47"/>
  <c r="D4" i="47"/>
  <c r="M3" i="47"/>
  <c r="H3" i="47"/>
  <c r="C68" i="47" s="1"/>
  <c r="D3" i="47"/>
  <c r="I105" i="47" l="1"/>
  <c r="I109" i="47"/>
  <c r="D23" i="47"/>
  <c r="D19" i="47"/>
  <c r="D21" i="47"/>
  <c r="I10" i="47"/>
  <c r="L10" i="47" s="1"/>
  <c r="Z34" i="47"/>
  <c r="AB34" i="47" s="1"/>
  <c r="P57" i="47"/>
  <c r="G19" i="47"/>
  <c r="Q37" i="47"/>
  <c r="Z36" i="47"/>
  <c r="AB36" i="47" s="1"/>
  <c r="P37" i="47"/>
  <c r="Z35" i="47"/>
  <c r="AB35" i="47" s="1"/>
  <c r="Z26" i="47"/>
  <c r="AB26" i="47" s="1"/>
  <c r="Z33" i="47"/>
  <c r="AB33" i="47" s="1"/>
  <c r="P56" i="47"/>
  <c r="Q60" i="47"/>
  <c r="J77" i="47"/>
  <c r="Q57" i="47"/>
  <c r="Z32" i="47"/>
  <c r="AB32" i="47" s="1"/>
  <c r="X32" i="47"/>
  <c r="Z31" i="47"/>
  <c r="AB31" i="47" s="1"/>
  <c r="E73" i="47"/>
  <c r="I5" i="47"/>
  <c r="L5" i="47" s="1"/>
  <c r="C70" i="47"/>
  <c r="G43" i="47"/>
  <c r="G45" i="47"/>
  <c r="D70" i="47"/>
  <c r="F73" i="47"/>
  <c r="D79" i="47"/>
  <c r="AA41" i="47"/>
  <c r="AC41" i="47" s="1"/>
  <c r="X34" i="47"/>
  <c r="E70" i="47"/>
  <c r="J73" i="47"/>
  <c r="E79" i="47"/>
  <c r="AA40" i="47"/>
  <c r="AC40" i="47" s="1"/>
  <c r="X28" i="47"/>
  <c r="I73" i="47"/>
  <c r="Q62" i="47"/>
  <c r="F70" i="47"/>
  <c r="C77" i="47"/>
  <c r="F79" i="47"/>
  <c r="X27" i="47"/>
  <c r="AC27" i="47" s="1"/>
  <c r="AD27" i="47" s="1"/>
  <c r="V33" i="47"/>
  <c r="X33" i="47" s="1"/>
  <c r="G70" i="47"/>
  <c r="F77" i="47"/>
  <c r="G79" i="47"/>
  <c r="I12" i="47"/>
  <c r="X31" i="47"/>
  <c r="G77" i="47"/>
  <c r="T37" i="47"/>
  <c r="Z30" i="47"/>
  <c r="AB30" i="47" s="1"/>
  <c r="C73" i="47"/>
  <c r="I79" i="47"/>
  <c r="V26" i="47"/>
  <c r="Z29" i="47"/>
  <c r="AB29" i="47" s="1"/>
  <c r="D73" i="47"/>
  <c r="I77" i="47"/>
  <c r="AC34" i="47"/>
  <c r="Q58" i="47"/>
  <c r="Q59" i="47"/>
  <c r="X30" i="47"/>
  <c r="AC30" i="47" s="1"/>
  <c r="X29" i="47"/>
  <c r="X35" i="47"/>
  <c r="Q49" i="47"/>
  <c r="I13" i="47"/>
  <c r="L13" i="47" s="1"/>
  <c r="I15" i="47"/>
  <c r="L15" i="47" s="1"/>
  <c r="H23" i="47"/>
  <c r="G34" i="47"/>
  <c r="G41" i="47" s="1"/>
  <c r="I3" i="47"/>
  <c r="M50" i="47"/>
  <c r="O50" i="47" s="1"/>
  <c r="Q50" i="47" s="1"/>
  <c r="M54" i="47"/>
  <c r="O54" i="47" s="1"/>
  <c r="M61" i="47"/>
  <c r="O61" i="47" s="1"/>
  <c r="Q61" i="47" s="1"/>
  <c r="E68" i="47"/>
  <c r="J69" i="47"/>
  <c r="I70" i="47"/>
  <c r="H86" i="47"/>
  <c r="G72" i="47"/>
  <c r="G73" i="47"/>
  <c r="F74" i="47"/>
  <c r="E75" i="47"/>
  <c r="E76" i="47"/>
  <c r="D77" i="47"/>
  <c r="C78" i="47"/>
  <c r="J79" i="47"/>
  <c r="I80" i="47"/>
  <c r="I107" i="47"/>
  <c r="I9" i="47"/>
  <c r="L9" i="47" s="1"/>
  <c r="I6" i="47"/>
  <c r="L6" i="47" s="1"/>
  <c r="P51" i="47"/>
  <c r="Q51" i="47" s="1"/>
  <c r="P55" i="47"/>
  <c r="Q55" i="47" s="1"/>
  <c r="D68" i="47"/>
  <c r="I69" i="47"/>
  <c r="I8" i="47"/>
  <c r="L8" i="47" s="1"/>
  <c r="I14" i="47"/>
  <c r="L14" i="47" s="1"/>
  <c r="S26" i="47"/>
  <c r="I53" i="47"/>
  <c r="P54" i="47"/>
  <c r="F68" i="47"/>
  <c r="C69" i="47"/>
  <c r="C84" i="47" s="1"/>
  <c r="G74" i="47"/>
  <c r="F75" i="47"/>
  <c r="F76" i="47"/>
  <c r="D78" i="47"/>
  <c r="J80" i="47"/>
  <c r="G68" i="47"/>
  <c r="D69" i="47"/>
  <c r="J71" i="47"/>
  <c r="G75" i="47"/>
  <c r="G76" i="47"/>
  <c r="E78" i="47"/>
  <c r="C80" i="47"/>
  <c r="Z28" i="47"/>
  <c r="AB28" i="47" s="1"/>
  <c r="I52" i="47"/>
  <c r="E69" i="47"/>
  <c r="C71" i="47"/>
  <c r="J72" i="47"/>
  <c r="I74" i="47"/>
  <c r="F78" i="47"/>
  <c r="D80" i="47"/>
  <c r="I7" i="47"/>
  <c r="L7" i="47" s="1"/>
  <c r="V36" i="47"/>
  <c r="X36" i="47" s="1"/>
  <c r="M56" i="47"/>
  <c r="O56" i="47" s="1"/>
  <c r="I68" i="47"/>
  <c r="F69" i="47"/>
  <c r="D71" i="47"/>
  <c r="C72" i="47"/>
  <c r="J74" i="47"/>
  <c r="I75" i="47"/>
  <c r="I76" i="47"/>
  <c r="G78" i="47"/>
  <c r="E80" i="47"/>
  <c r="I4" i="47"/>
  <c r="L4" i="47" s="1"/>
  <c r="J68" i="47"/>
  <c r="G69" i="47"/>
  <c r="E71" i="47"/>
  <c r="D72" i="47"/>
  <c r="C74" i="47"/>
  <c r="J75" i="47"/>
  <c r="J76" i="47"/>
  <c r="F80" i="47"/>
  <c r="H19" i="47"/>
  <c r="H21" i="47"/>
  <c r="F71" i="47"/>
  <c r="E72" i="47"/>
  <c r="D74" i="47"/>
  <c r="C75" i="47"/>
  <c r="C76" i="47"/>
  <c r="I78" i="47"/>
  <c r="G80" i="47"/>
  <c r="AC35" i="47" l="1"/>
  <c r="AE35" i="47" s="1"/>
  <c r="AC28" i="47"/>
  <c r="AE28" i="47" s="1"/>
  <c r="AC33" i="47"/>
  <c r="AE33" i="47" s="1"/>
  <c r="AC36" i="47"/>
  <c r="AE36" i="47" s="1"/>
  <c r="AC32" i="47"/>
  <c r="AD32" i="47" s="1"/>
  <c r="Q56" i="47"/>
  <c r="K77" i="47"/>
  <c r="K73" i="47"/>
  <c r="H31" i="47" s="1"/>
  <c r="I31" i="47" s="1"/>
  <c r="Q54" i="47"/>
  <c r="AC31" i="47"/>
  <c r="AE31" i="47" s="1"/>
  <c r="F86" i="47"/>
  <c r="J86" i="47"/>
  <c r="G86" i="47"/>
  <c r="I23" i="47"/>
  <c r="AC29" i="47"/>
  <c r="AD29" i="47" s="1"/>
  <c r="AE27" i="47"/>
  <c r="E86" i="47"/>
  <c r="D86" i="47"/>
  <c r="K79" i="47"/>
  <c r="H36" i="47" s="1"/>
  <c r="I36" i="47" s="1"/>
  <c r="M14" i="47" s="1"/>
  <c r="AD28" i="47"/>
  <c r="K76" i="47"/>
  <c r="H34" i="47" s="1"/>
  <c r="I34" i="47" s="1"/>
  <c r="K69" i="47"/>
  <c r="H27" i="47" s="1"/>
  <c r="I27" i="47" s="1"/>
  <c r="D84" i="47"/>
  <c r="D82" i="47"/>
  <c r="S45" i="47" s="1"/>
  <c r="K68" i="47"/>
  <c r="I84" i="47"/>
  <c r="I21" i="47"/>
  <c r="L3" i="47"/>
  <c r="K74" i="47"/>
  <c r="H32" i="47" s="1"/>
  <c r="I32" i="47" s="1"/>
  <c r="P53" i="47"/>
  <c r="I72" i="47"/>
  <c r="M53" i="47"/>
  <c r="O53" i="47" s="1"/>
  <c r="AB37" i="47"/>
  <c r="X41" i="47"/>
  <c r="AD41" i="47" s="1"/>
  <c r="AE41" i="47" s="1"/>
  <c r="J84" i="47"/>
  <c r="J82" i="47"/>
  <c r="K80" i="47"/>
  <c r="H37" i="47" s="1"/>
  <c r="I37" i="47" s="1"/>
  <c r="M15" i="47" s="1"/>
  <c r="F82" i="47"/>
  <c r="F84" i="47"/>
  <c r="AE29" i="47"/>
  <c r="X26" i="47"/>
  <c r="S37" i="47"/>
  <c r="E84" i="47"/>
  <c r="E82" i="47"/>
  <c r="C86" i="47"/>
  <c r="AE30" i="47"/>
  <c r="AD30" i="47"/>
  <c r="G84" i="47"/>
  <c r="G82" i="47"/>
  <c r="H84" i="47"/>
  <c r="V37" i="47"/>
  <c r="AE34" i="47"/>
  <c r="AD34" i="47"/>
  <c r="I11" i="47"/>
  <c r="L11" i="47" s="1"/>
  <c r="E19" i="47"/>
  <c r="K78" i="47"/>
  <c r="H35" i="47" s="1"/>
  <c r="I35" i="47" s="1"/>
  <c r="M13" i="47" s="1"/>
  <c r="Z37" i="47"/>
  <c r="P52" i="47"/>
  <c r="M52" i="47"/>
  <c r="O52" i="47" s="1"/>
  <c r="O67" i="47" s="1"/>
  <c r="I71" i="47"/>
  <c r="K71" i="47" s="1"/>
  <c r="H29" i="47" s="1"/>
  <c r="I29" i="47" s="1"/>
  <c r="K70" i="47"/>
  <c r="C82" i="47"/>
  <c r="AD35" i="47" l="1"/>
  <c r="AE32" i="47"/>
  <c r="AD33" i="47"/>
  <c r="AD36" i="47"/>
  <c r="AD31" i="47"/>
  <c r="M11" i="47"/>
  <c r="I86" i="47"/>
  <c r="S43" i="47"/>
  <c r="I19" i="47"/>
  <c r="K84" i="47"/>
  <c r="H26" i="47"/>
  <c r="K82" i="47"/>
  <c r="Q68" i="47" s="1"/>
  <c r="X37" i="47"/>
  <c r="X40" i="47"/>
  <c r="AD40" i="47" s="1"/>
  <c r="AE40" i="47" s="1"/>
  <c r="AC26" i="47"/>
  <c r="Q53" i="47"/>
  <c r="I82" i="47"/>
  <c r="K86" i="47"/>
  <c r="H28" i="47"/>
  <c r="Q52" i="47"/>
  <c r="P67" i="47"/>
  <c r="Q67" i="47" l="1"/>
  <c r="H41" i="47"/>
  <c r="H43" i="47"/>
  <c r="I26" i="47"/>
  <c r="H45" i="47"/>
  <c r="I28" i="47"/>
  <c r="I45" i="47" s="1"/>
  <c r="AE26" i="47"/>
  <c r="AD26" i="47"/>
  <c r="AD37" i="47" s="1"/>
  <c r="AC37" i="47"/>
  <c r="AE37" i="47" s="1"/>
  <c r="I41" i="47" l="1"/>
  <c r="I43" i="47"/>
  <c r="F34" i="46" l="1"/>
  <c r="G11" i="46"/>
  <c r="E12" i="46"/>
  <c r="E11" i="46"/>
  <c r="D34" i="46"/>
  <c r="C11" i="46"/>
  <c r="O68" i="46" l="1"/>
  <c r="H109" i="46" l="1"/>
  <c r="G109" i="46"/>
  <c r="F109" i="46"/>
  <c r="E109" i="46"/>
  <c r="D109" i="46"/>
  <c r="C109" i="46"/>
  <c r="H107" i="46"/>
  <c r="G107" i="46"/>
  <c r="F107" i="46"/>
  <c r="E107" i="46"/>
  <c r="D107" i="46"/>
  <c r="C107" i="46"/>
  <c r="H105" i="46"/>
  <c r="G105" i="46"/>
  <c r="F105" i="46"/>
  <c r="E105" i="46"/>
  <c r="D105" i="46"/>
  <c r="C105" i="46"/>
  <c r="I104" i="46"/>
  <c r="I103" i="46"/>
  <c r="I102" i="46"/>
  <c r="I101" i="46"/>
  <c r="I100" i="46"/>
  <c r="I99" i="46"/>
  <c r="I98" i="46"/>
  <c r="I97" i="46"/>
  <c r="I96" i="46"/>
  <c r="I95" i="46"/>
  <c r="I94" i="46"/>
  <c r="I93" i="46"/>
  <c r="K81" i="46"/>
  <c r="P63" i="46"/>
  <c r="O63" i="46"/>
  <c r="Q63" i="46" s="1"/>
  <c r="P62" i="46"/>
  <c r="O62" i="46"/>
  <c r="Q62" i="46" s="1"/>
  <c r="M61" i="46"/>
  <c r="O61" i="46" s="1"/>
  <c r="I61" i="46"/>
  <c r="N61" i="46" s="1"/>
  <c r="P61" i="46" s="1"/>
  <c r="Q61" i="46" s="1"/>
  <c r="N60" i="46"/>
  <c r="P60" i="46" s="1"/>
  <c r="M60" i="46"/>
  <c r="O60" i="46" s="1"/>
  <c r="I60" i="46"/>
  <c r="P59" i="46"/>
  <c r="N59" i="46"/>
  <c r="M59" i="46"/>
  <c r="O59" i="46" s="1"/>
  <c r="Q59" i="46" s="1"/>
  <c r="N58" i="46"/>
  <c r="P58" i="46" s="1"/>
  <c r="M58" i="46"/>
  <c r="O58" i="46" s="1"/>
  <c r="N57" i="46"/>
  <c r="M57" i="46"/>
  <c r="O57" i="46" s="1"/>
  <c r="I57" i="46"/>
  <c r="M54" i="46"/>
  <c r="O54" i="46" s="1"/>
  <c r="I54" i="46"/>
  <c r="I55" i="46" s="1"/>
  <c r="M52" i="46"/>
  <c r="O52" i="46" s="1"/>
  <c r="I52" i="46"/>
  <c r="N52" i="46" s="1"/>
  <c r="P52" i="46" s="1"/>
  <c r="N51" i="46"/>
  <c r="P51" i="46" s="1"/>
  <c r="I51" i="46"/>
  <c r="M51" i="46" s="1"/>
  <c r="O51" i="46" s="1"/>
  <c r="M50" i="46"/>
  <c r="O50" i="46" s="1"/>
  <c r="I50" i="46"/>
  <c r="N49" i="46"/>
  <c r="P49" i="46" s="1"/>
  <c r="M49" i="46"/>
  <c r="O49" i="46" s="1"/>
  <c r="F45" i="46"/>
  <c r="E45" i="46"/>
  <c r="D45" i="46"/>
  <c r="C45" i="46"/>
  <c r="F43" i="46"/>
  <c r="E43" i="46"/>
  <c r="D43" i="46"/>
  <c r="C43" i="46"/>
  <c r="E41" i="46"/>
  <c r="D41" i="46"/>
  <c r="G40" i="46"/>
  <c r="I40" i="46" s="1"/>
  <c r="G39" i="46"/>
  <c r="I39" i="46" s="1"/>
  <c r="G38" i="46"/>
  <c r="I38" i="46" s="1"/>
  <c r="O37" i="46"/>
  <c r="G37" i="46"/>
  <c r="AA36" i="46"/>
  <c r="T36" i="46"/>
  <c r="V36" i="46" s="1"/>
  <c r="Q36" i="46"/>
  <c r="S36" i="46" s="1"/>
  <c r="P36" i="46"/>
  <c r="G36" i="46"/>
  <c r="AA35" i="46"/>
  <c r="T35" i="46"/>
  <c r="V35" i="46" s="1"/>
  <c r="Q35" i="46"/>
  <c r="P35" i="46"/>
  <c r="G35" i="46"/>
  <c r="AA34" i="46"/>
  <c r="T34" i="46"/>
  <c r="V34" i="46" s="1"/>
  <c r="X34" i="46" s="1"/>
  <c r="S34" i="46"/>
  <c r="Q34" i="46"/>
  <c r="P34" i="46"/>
  <c r="G34" i="46"/>
  <c r="F41" i="46"/>
  <c r="C34" i="46"/>
  <c r="C41" i="46" s="1"/>
  <c r="AA33" i="46"/>
  <c r="T33" i="46"/>
  <c r="V33" i="46" s="1"/>
  <c r="Q33" i="46"/>
  <c r="S33" i="46" s="1"/>
  <c r="X33" i="46" s="1"/>
  <c r="P33" i="46"/>
  <c r="Z33" i="46" s="1"/>
  <c r="AB33" i="46" s="1"/>
  <c r="H33" i="46"/>
  <c r="G33" i="46"/>
  <c r="I33" i="46" s="1"/>
  <c r="AA32" i="46"/>
  <c r="T32" i="46"/>
  <c r="V32" i="46" s="1"/>
  <c r="Q32" i="46"/>
  <c r="S32" i="46" s="1"/>
  <c r="P32" i="46"/>
  <c r="G32" i="46"/>
  <c r="AA31" i="46"/>
  <c r="T31" i="46"/>
  <c r="V31" i="46" s="1"/>
  <c r="Q31" i="46"/>
  <c r="P31" i="46"/>
  <c r="G31" i="46"/>
  <c r="AA30" i="46"/>
  <c r="T30" i="46"/>
  <c r="V30" i="46" s="1"/>
  <c r="X30" i="46" s="1"/>
  <c r="S30" i="46"/>
  <c r="Q30" i="46"/>
  <c r="P30" i="46"/>
  <c r="H30" i="46"/>
  <c r="G30" i="46"/>
  <c r="I30" i="46" s="1"/>
  <c r="AA29" i="46"/>
  <c r="T29" i="46"/>
  <c r="V29" i="46" s="1"/>
  <c r="Q29" i="46"/>
  <c r="S29" i="46" s="1"/>
  <c r="P29" i="46"/>
  <c r="G29" i="46"/>
  <c r="AA28" i="46"/>
  <c r="T28" i="46"/>
  <c r="Q28" i="46"/>
  <c r="S28" i="46" s="1"/>
  <c r="P28" i="46"/>
  <c r="G28" i="46"/>
  <c r="AA27" i="46"/>
  <c r="T27" i="46"/>
  <c r="Z27" i="46" s="1"/>
  <c r="AB27" i="46" s="1"/>
  <c r="Q27" i="46"/>
  <c r="S27" i="46" s="1"/>
  <c r="P27" i="46"/>
  <c r="G27" i="46"/>
  <c r="AA26" i="46"/>
  <c r="T26" i="46"/>
  <c r="V26" i="46" s="1"/>
  <c r="Q26" i="46"/>
  <c r="S26" i="46" s="1"/>
  <c r="P26" i="46"/>
  <c r="G26" i="46"/>
  <c r="AD25" i="46"/>
  <c r="AA25" i="46"/>
  <c r="Z25" i="46"/>
  <c r="X25" i="46"/>
  <c r="V25" i="46"/>
  <c r="T25" i="46"/>
  <c r="Q25" i="46"/>
  <c r="P25" i="46"/>
  <c r="O25" i="46"/>
  <c r="K23" i="46"/>
  <c r="G23" i="46"/>
  <c r="F23" i="46"/>
  <c r="E23" i="46"/>
  <c r="C23" i="46"/>
  <c r="K21" i="46"/>
  <c r="J21" i="46"/>
  <c r="G21" i="46"/>
  <c r="F21" i="46"/>
  <c r="E21" i="46"/>
  <c r="C21" i="46"/>
  <c r="K19" i="46"/>
  <c r="F19" i="46"/>
  <c r="C19" i="46"/>
  <c r="H18" i="46"/>
  <c r="I18" i="46" s="1"/>
  <c r="H17" i="46"/>
  <c r="I17" i="46" s="1"/>
  <c r="H16" i="46"/>
  <c r="I16" i="46" s="1"/>
  <c r="D16" i="46"/>
  <c r="H15" i="46"/>
  <c r="H80" i="46" s="1"/>
  <c r="D15" i="46"/>
  <c r="J19" i="46"/>
  <c r="H14" i="46"/>
  <c r="I79" i="46" s="1"/>
  <c r="H13" i="46"/>
  <c r="J78" i="46" s="1"/>
  <c r="D13" i="46"/>
  <c r="H12" i="46"/>
  <c r="C77" i="46" s="1"/>
  <c r="D12" i="46"/>
  <c r="H11" i="46"/>
  <c r="D76" i="46" s="1"/>
  <c r="P57" i="46"/>
  <c r="Q57" i="46" s="1"/>
  <c r="D11" i="46"/>
  <c r="M10" i="46"/>
  <c r="H10" i="46"/>
  <c r="D75" i="46" s="1"/>
  <c r="D10" i="46"/>
  <c r="M9" i="46"/>
  <c r="H9" i="46"/>
  <c r="E74" i="46" s="1"/>
  <c r="D9" i="46"/>
  <c r="M8" i="46"/>
  <c r="H8" i="46"/>
  <c r="F73" i="46" s="1"/>
  <c r="D8" i="46"/>
  <c r="M7" i="46"/>
  <c r="H7" i="46"/>
  <c r="F72" i="46" s="1"/>
  <c r="D7" i="46"/>
  <c r="M6" i="46"/>
  <c r="H6" i="46"/>
  <c r="G71" i="46" s="1"/>
  <c r="D6" i="46"/>
  <c r="M5" i="46"/>
  <c r="H5" i="46"/>
  <c r="H70" i="46" s="1"/>
  <c r="D5" i="46"/>
  <c r="M4" i="46"/>
  <c r="H4" i="46"/>
  <c r="H69" i="46" s="1"/>
  <c r="D4" i="46"/>
  <c r="M3" i="46"/>
  <c r="H3" i="46"/>
  <c r="D68" i="46" s="1"/>
  <c r="D3" i="46"/>
  <c r="E26" i="42"/>
  <c r="F34" i="45"/>
  <c r="J14" i="45"/>
  <c r="G11" i="45"/>
  <c r="D34" i="45"/>
  <c r="E12" i="45"/>
  <c r="E11" i="45" s="1"/>
  <c r="I109" i="46" l="1"/>
  <c r="I105" i="46"/>
  <c r="I5" i="46"/>
  <c r="D21" i="46"/>
  <c r="F13" i="24" s="1"/>
  <c r="Z31" i="46"/>
  <c r="AB31" i="46" s="1"/>
  <c r="Z28" i="46"/>
  <c r="AB28" i="46" s="1"/>
  <c r="G43" i="46"/>
  <c r="G45" i="46"/>
  <c r="AA41" i="46"/>
  <c r="AC41" i="46" s="1"/>
  <c r="Z35" i="46"/>
  <c r="AB35" i="46" s="1"/>
  <c r="I6" i="46"/>
  <c r="L6" i="46" s="1"/>
  <c r="I4" i="46"/>
  <c r="L4" i="46" s="1"/>
  <c r="AA40" i="46"/>
  <c r="AC40" i="46" s="1"/>
  <c r="I80" i="46"/>
  <c r="I12" i="46"/>
  <c r="I15" i="46"/>
  <c r="L15" i="46" s="1"/>
  <c r="V28" i="46"/>
  <c r="X28" i="46" s="1"/>
  <c r="AC28" i="46" s="1"/>
  <c r="X32" i="46"/>
  <c r="D69" i="46"/>
  <c r="D84" i="46" s="1"/>
  <c r="J69" i="46"/>
  <c r="X26" i="46"/>
  <c r="I70" i="46"/>
  <c r="T37" i="46"/>
  <c r="Z29" i="46"/>
  <c r="AB29" i="46" s="1"/>
  <c r="Z34" i="46"/>
  <c r="AB34" i="46" s="1"/>
  <c r="AC34" i="46" s="1"/>
  <c r="AE34" i="46" s="1"/>
  <c r="Z36" i="46"/>
  <c r="AB36" i="46" s="1"/>
  <c r="AC36" i="46" s="1"/>
  <c r="H71" i="46"/>
  <c r="X29" i="46"/>
  <c r="I69" i="46"/>
  <c r="G73" i="46"/>
  <c r="X36" i="46"/>
  <c r="D77" i="46"/>
  <c r="Z30" i="46"/>
  <c r="AB30" i="46" s="1"/>
  <c r="AC30" i="46" s="1"/>
  <c r="AE30" i="46" s="1"/>
  <c r="Z32" i="46"/>
  <c r="AB32" i="46" s="1"/>
  <c r="E68" i="46"/>
  <c r="J79" i="46"/>
  <c r="N55" i="46"/>
  <c r="P55" i="46" s="1"/>
  <c r="M55" i="46"/>
  <c r="O55" i="46" s="1"/>
  <c r="I74" i="46"/>
  <c r="Q49" i="46"/>
  <c r="Q60" i="46"/>
  <c r="AC33" i="46"/>
  <c r="Q51" i="46"/>
  <c r="Q52" i="46"/>
  <c r="Q58" i="46"/>
  <c r="P37" i="46"/>
  <c r="I107" i="46"/>
  <c r="I10" i="46"/>
  <c r="L10" i="46" s="1"/>
  <c r="G72" i="46"/>
  <c r="F74" i="46"/>
  <c r="E75" i="46"/>
  <c r="E76" i="46"/>
  <c r="C78" i="46"/>
  <c r="I7" i="46"/>
  <c r="L7" i="46" s="1"/>
  <c r="I13" i="46"/>
  <c r="L13" i="46" s="1"/>
  <c r="V27" i="46"/>
  <c r="X27" i="46" s="1"/>
  <c r="Q37" i="46"/>
  <c r="N50" i="46"/>
  <c r="P50" i="46" s="1"/>
  <c r="Q50" i="46" s="1"/>
  <c r="I53" i="46"/>
  <c r="N54" i="46"/>
  <c r="P54" i="46" s="1"/>
  <c r="Q54" i="46" s="1"/>
  <c r="F68" i="46"/>
  <c r="C69" i="46"/>
  <c r="J70" i="46"/>
  <c r="I71" i="46"/>
  <c r="H72" i="46"/>
  <c r="H73" i="46"/>
  <c r="G74" i="46"/>
  <c r="F75" i="46"/>
  <c r="F76" i="46"/>
  <c r="E77" i="46"/>
  <c r="D78" i="46"/>
  <c r="C79" i="46"/>
  <c r="J80" i="46"/>
  <c r="G68" i="46"/>
  <c r="C70" i="46"/>
  <c r="J71" i="46"/>
  <c r="I73" i="46"/>
  <c r="H74" i="46"/>
  <c r="G75" i="46"/>
  <c r="G76" i="46"/>
  <c r="F77" i="46"/>
  <c r="E78" i="46"/>
  <c r="D79" i="46"/>
  <c r="C80" i="46"/>
  <c r="G41" i="46"/>
  <c r="I9" i="46"/>
  <c r="L9" i="46" s="1"/>
  <c r="G19" i="46"/>
  <c r="S31" i="46"/>
  <c r="X31" i="46" s="1"/>
  <c r="AC31" i="46" s="1"/>
  <c r="S35" i="46"/>
  <c r="X35" i="46" s="1"/>
  <c r="I56" i="46"/>
  <c r="H68" i="46"/>
  <c r="E69" i="46"/>
  <c r="D70" i="46"/>
  <c r="C71" i="46"/>
  <c r="J72" i="46"/>
  <c r="J73" i="46"/>
  <c r="H75" i="46"/>
  <c r="H76" i="46"/>
  <c r="G77" i="46"/>
  <c r="F78" i="46"/>
  <c r="E79" i="46"/>
  <c r="D80" i="46"/>
  <c r="J23" i="46"/>
  <c r="D14" i="46"/>
  <c r="D23" i="46" s="1"/>
  <c r="F44" i="24" s="1"/>
  <c r="H19" i="46"/>
  <c r="Z26" i="46"/>
  <c r="I68" i="46"/>
  <c r="F69" i="46"/>
  <c r="E70" i="46"/>
  <c r="D71" i="46"/>
  <c r="C72" i="46"/>
  <c r="C73" i="46"/>
  <c r="J74" i="46"/>
  <c r="I76" i="46"/>
  <c r="H77" i="46"/>
  <c r="G78" i="46"/>
  <c r="F79" i="46"/>
  <c r="E80" i="46"/>
  <c r="L5" i="46"/>
  <c r="I3" i="46"/>
  <c r="H21" i="46"/>
  <c r="J68" i="46"/>
  <c r="G69" i="46"/>
  <c r="F70" i="46"/>
  <c r="E71" i="46"/>
  <c r="D72" i="46"/>
  <c r="D73" i="46"/>
  <c r="C74" i="46"/>
  <c r="J75" i="46"/>
  <c r="J76" i="46"/>
  <c r="I77" i="46"/>
  <c r="H78" i="46"/>
  <c r="G79" i="46"/>
  <c r="F80" i="46"/>
  <c r="I8" i="46"/>
  <c r="L8" i="46" s="1"/>
  <c r="I14" i="46"/>
  <c r="H23" i="46"/>
  <c r="C68" i="46"/>
  <c r="G70" i="46"/>
  <c r="F71" i="46"/>
  <c r="E72" i="46"/>
  <c r="E73" i="46"/>
  <c r="D74" i="46"/>
  <c r="C75" i="46"/>
  <c r="C76" i="46"/>
  <c r="J77" i="46"/>
  <c r="I78" i="46"/>
  <c r="H79" i="46"/>
  <c r="G80" i="46"/>
  <c r="E34" i="45"/>
  <c r="K21" i="45"/>
  <c r="K23" i="45"/>
  <c r="J23" i="45"/>
  <c r="J21" i="45"/>
  <c r="K19" i="45"/>
  <c r="J19" i="45"/>
  <c r="D4" i="45"/>
  <c r="D5" i="45"/>
  <c r="D6" i="45"/>
  <c r="D7" i="45"/>
  <c r="D8" i="45"/>
  <c r="D9" i="45"/>
  <c r="D10" i="45"/>
  <c r="D11" i="45"/>
  <c r="D12" i="45"/>
  <c r="D13" i="45"/>
  <c r="D14" i="45"/>
  <c r="D15" i="45"/>
  <c r="D16" i="45"/>
  <c r="D3" i="45"/>
  <c r="J15" i="45"/>
  <c r="C11" i="45"/>
  <c r="O44" i="24"/>
  <c r="N44" i="24"/>
  <c r="M44" i="24"/>
  <c r="L44" i="24"/>
  <c r="K44" i="24"/>
  <c r="J44" i="24"/>
  <c r="I44" i="24"/>
  <c r="H44" i="24"/>
  <c r="G44" i="24"/>
  <c r="D44" i="24"/>
  <c r="E35" i="24"/>
  <c r="N13" i="24"/>
  <c r="M13" i="24"/>
  <c r="L13" i="24"/>
  <c r="K13" i="24"/>
  <c r="J13" i="24"/>
  <c r="I13" i="24"/>
  <c r="H13" i="24"/>
  <c r="G13" i="24"/>
  <c r="D13" i="24"/>
  <c r="O68" i="45"/>
  <c r="H109" i="45"/>
  <c r="G109" i="45"/>
  <c r="F109" i="45"/>
  <c r="E109" i="45"/>
  <c r="D109" i="45"/>
  <c r="C109" i="45"/>
  <c r="H107" i="45"/>
  <c r="G107" i="45"/>
  <c r="F107" i="45"/>
  <c r="E107" i="45"/>
  <c r="D107" i="45"/>
  <c r="C107" i="45"/>
  <c r="H105" i="45"/>
  <c r="G105" i="45"/>
  <c r="F105" i="45"/>
  <c r="E105" i="45"/>
  <c r="D105" i="45"/>
  <c r="C105" i="45"/>
  <c r="I104" i="45"/>
  <c r="I103" i="45"/>
  <c r="I102" i="45"/>
  <c r="I101" i="45"/>
  <c r="I100" i="45"/>
  <c r="I99" i="45"/>
  <c r="I98" i="45"/>
  <c r="I97" i="45"/>
  <c r="I96" i="45"/>
  <c r="I95" i="45"/>
  <c r="I94" i="45"/>
  <c r="I93" i="45"/>
  <c r="K81" i="45"/>
  <c r="P63" i="45"/>
  <c r="O63" i="45"/>
  <c r="P62" i="45"/>
  <c r="O62" i="45"/>
  <c r="N61" i="45"/>
  <c r="P61" i="45" s="1"/>
  <c r="I61" i="45"/>
  <c r="M61" i="45" s="1"/>
  <c r="O61" i="45" s="1"/>
  <c r="P60" i="45"/>
  <c r="I60" i="45"/>
  <c r="N60" i="45" s="1"/>
  <c r="N59" i="45"/>
  <c r="P59" i="45" s="1"/>
  <c r="M59" i="45"/>
  <c r="O59" i="45" s="1"/>
  <c r="P58" i="45"/>
  <c r="Q58" i="45" s="1"/>
  <c r="O58" i="45"/>
  <c r="N58" i="45"/>
  <c r="M58" i="45"/>
  <c r="I57" i="45"/>
  <c r="N56" i="45"/>
  <c r="P56" i="45" s="1"/>
  <c r="M56" i="45"/>
  <c r="O56" i="45" s="1"/>
  <c r="M55" i="45"/>
  <c r="O55" i="45" s="1"/>
  <c r="I55" i="45"/>
  <c r="N54" i="45"/>
  <c r="P54" i="45" s="1"/>
  <c r="I54" i="45"/>
  <c r="I56" i="45" s="1"/>
  <c r="I51" i="45"/>
  <c r="M51" i="45" s="1"/>
  <c r="O51" i="45" s="1"/>
  <c r="N50" i="45"/>
  <c r="P50" i="45" s="1"/>
  <c r="I50" i="45"/>
  <c r="M50" i="45" s="1"/>
  <c r="O50" i="45" s="1"/>
  <c r="Q49" i="45"/>
  <c r="P49" i="45"/>
  <c r="O49" i="45"/>
  <c r="N49" i="45"/>
  <c r="M49" i="45"/>
  <c r="F45" i="45"/>
  <c r="E45" i="45"/>
  <c r="D45" i="45"/>
  <c r="C45" i="45"/>
  <c r="F43" i="45"/>
  <c r="E43" i="45"/>
  <c r="D43" i="45"/>
  <c r="C43" i="45"/>
  <c r="E41" i="45"/>
  <c r="G40" i="45"/>
  <c r="I40" i="45" s="1"/>
  <c r="G39" i="45"/>
  <c r="I39" i="45" s="1"/>
  <c r="G38" i="45"/>
  <c r="I38" i="45" s="1"/>
  <c r="O37" i="45"/>
  <c r="G37" i="45"/>
  <c r="AA36" i="45"/>
  <c r="V36" i="45"/>
  <c r="T36" i="45"/>
  <c r="Q36" i="45"/>
  <c r="S36" i="45" s="1"/>
  <c r="P36" i="45"/>
  <c r="G36" i="45"/>
  <c r="AA35" i="45"/>
  <c r="T35" i="45"/>
  <c r="V35" i="45" s="1"/>
  <c r="X35" i="45" s="1"/>
  <c r="Q35" i="45"/>
  <c r="S35" i="45" s="1"/>
  <c r="P35" i="45"/>
  <c r="G35" i="45"/>
  <c r="AA34" i="45"/>
  <c r="V34" i="45"/>
  <c r="T34" i="45"/>
  <c r="Q34" i="45"/>
  <c r="S34" i="45" s="1"/>
  <c r="P34" i="45"/>
  <c r="F41" i="45"/>
  <c r="C34" i="45"/>
  <c r="C41" i="45" s="1"/>
  <c r="AA33" i="45"/>
  <c r="T33" i="45"/>
  <c r="V33" i="45" s="1"/>
  <c r="Q33" i="45"/>
  <c r="S33" i="45" s="1"/>
  <c r="P33" i="45"/>
  <c r="H33" i="45"/>
  <c r="G33" i="45"/>
  <c r="I33" i="45" s="1"/>
  <c r="AA32" i="45"/>
  <c r="T32" i="45"/>
  <c r="V32" i="45" s="1"/>
  <c r="X32" i="45" s="1"/>
  <c r="Q32" i="45"/>
  <c r="S32" i="45" s="1"/>
  <c r="P32" i="45"/>
  <c r="G32" i="45"/>
  <c r="AA31" i="45"/>
  <c r="T31" i="45"/>
  <c r="V31" i="45" s="1"/>
  <c r="Q31" i="45"/>
  <c r="S31" i="45" s="1"/>
  <c r="P31" i="45"/>
  <c r="G31" i="45"/>
  <c r="AA30" i="45"/>
  <c r="T30" i="45"/>
  <c r="V30" i="45" s="1"/>
  <c r="Q30" i="45"/>
  <c r="S30" i="45" s="1"/>
  <c r="X30" i="45" s="1"/>
  <c r="P30" i="45"/>
  <c r="H30" i="45"/>
  <c r="G30" i="45"/>
  <c r="AA29" i="45"/>
  <c r="T29" i="45"/>
  <c r="V29" i="45" s="1"/>
  <c r="Q29" i="45"/>
  <c r="S29" i="45" s="1"/>
  <c r="P29" i="45"/>
  <c r="G29" i="45"/>
  <c r="AA28" i="45"/>
  <c r="T28" i="45"/>
  <c r="V28" i="45" s="1"/>
  <c r="Q28" i="45"/>
  <c r="S28" i="45" s="1"/>
  <c r="P28" i="45"/>
  <c r="G28" i="45"/>
  <c r="AA27" i="45"/>
  <c r="T27" i="45"/>
  <c r="V27" i="45" s="1"/>
  <c r="Q27" i="45"/>
  <c r="S27" i="45" s="1"/>
  <c r="P27" i="45"/>
  <c r="G27" i="45"/>
  <c r="AA26" i="45"/>
  <c r="T26" i="45"/>
  <c r="Q26" i="45"/>
  <c r="S26" i="45" s="1"/>
  <c r="P26" i="45"/>
  <c r="G26" i="45"/>
  <c r="AD25" i="45"/>
  <c r="AA25" i="45"/>
  <c r="Z25" i="45"/>
  <c r="X25" i="45"/>
  <c r="V25" i="45"/>
  <c r="T25" i="45"/>
  <c r="Q25" i="45"/>
  <c r="P25" i="45"/>
  <c r="O25" i="45"/>
  <c r="G23" i="45"/>
  <c r="F23" i="45"/>
  <c r="E23" i="45"/>
  <c r="C23" i="45"/>
  <c r="G21" i="45"/>
  <c r="F21" i="45"/>
  <c r="E21" i="45"/>
  <c r="C21" i="45"/>
  <c r="G19" i="45"/>
  <c r="F19" i="45"/>
  <c r="C19" i="45"/>
  <c r="H18" i="45"/>
  <c r="I18" i="45" s="1"/>
  <c r="H17" i="45"/>
  <c r="I17" i="45" s="1"/>
  <c r="H16" i="45"/>
  <c r="I16" i="45" s="1"/>
  <c r="H15" i="45"/>
  <c r="H80" i="45" s="1"/>
  <c r="H14" i="45"/>
  <c r="G79" i="45" s="1"/>
  <c r="H13" i="45"/>
  <c r="G78" i="45" s="1"/>
  <c r="H12" i="45"/>
  <c r="H77" i="45" s="1"/>
  <c r="H11" i="45"/>
  <c r="I11" i="45" s="1"/>
  <c r="E19" i="45"/>
  <c r="M10" i="45"/>
  <c r="H10" i="45"/>
  <c r="M9" i="45"/>
  <c r="H9" i="45"/>
  <c r="C74" i="45" s="1"/>
  <c r="M8" i="45"/>
  <c r="H8" i="45"/>
  <c r="I8" i="45" s="1"/>
  <c r="M7" i="45"/>
  <c r="H7" i="45"/>
  <c r="F72" i="45" s="1"/>
  <c r="M6" i="45"/>
  <c r="H6" i="45"/>
  <c r="E71" i="45" s="1"/>
  <c r="M5" i="45"/>
  <c r="H5" i="45"/>
  <c r="G70" i="45" s="1"/>
  <c r="M4" i="45"/>
  <c r="H4" i="45"/>
  <c r="G69" i="45" s="1"/>
  <c r="M3" i="45"/>
  <c r="H3" i="45"/>
  <c r="J68" i="45" s="1"/>
  <c r="AC35" i="46" l="1"/>
  <c r="AD35" i="46" s="1"/>
  <c r="AC32" i="46"/>
  <c r="AD32" i="46" s="1"/>
  <c r="G86" i="46"/>
  <c r="AC29" i="46"/>
  <c r="AD29" i="46" s="1"/>
  <c r="AD30" i="46"/>
  <c r="H86" i="46"/>
  <c r="K77" i="46"/>
  <c r="AD34" i="46"/>
  <c r="E86" i="46"/>
  <c r="D82" i="46"/>
  <c r="S45" i="46" s="1"/>
  <c r="E84" i="46"/>
  <c r="AC27" i="46"/>
  <c r="X37" i="46"/>
  <c r="X40" i="46"/>
  <c r="AD40" i="46" s="1"/>
  <c r="AE40" i="46" s="1"/>
  <c r="I11" i="46"/>
  <c r="L11" i="46" s="1"/>
  <c r="E19" i="46"/>
  <c r="AE35" i="46"/>
  <c r="G84" i="46"/>
  <c r="G82" i="46"/>
  <c r="E82" i="46"/>
  <c r="I21" i="46"/>
  <c r="L3" i="46"/>
  <c r="K73" i="46"/>
  <c r="H31" i="46" s="1"/>
  <c r="I31" i="46" s="1"/>
  <c r="Q55" i="46"/>
  <c r="K79" i="46"/>
  <c r="H36" i="46" s="1"/>
  <c r="I36" i="46" s="1"/>
  <c r="M14" i="46" s="1"/>
  <c r="AE28" i="46"/>
  <c r="AD28" i="46"/>
  <c r="F86" i="46"/>
  <c r="K71" i="46"/>
  <c r="H29" i="46" s="1"/>
  <c r="I29" i="46" s="1"/>
  <c r="J86" i="46"/>
  <c r="X41" i="46"/>
  <c r="AD41" i="46" s="1"/>
  <c r="AE41" i="46" s="1"/>
  <c r="I23" i="46"/>
  <c r="V37" i="46"/>
  <c r="D86" i="46"/>
  <c r="K69" i="46"/>
  <c r="H27" i="46" s="1"/>
  <c r="I27" i="46" s="1"/>
  <c r="P67" i="46"/>
  <c r="AE36" i="46"/>
  <c r="AD36" i="46"/>
  <c r="K68" i="46"/>
  <c r="C84" i="46"/>
  <c r="C82" i="46"/>
  <c r="J84" i="46"/>
  <c r="J82" i="46"/>
  <c r="S37" i="46"/>
  <c r="F82" i="46"/>
  <c r="F84" i="46"/>
  <c r="K78" i="46"/>
  <c r="H35" i="46" s="1"/>
  <c r="I35" i="46" s="1"/>
  <c r="M13" i="46" s="1"/>
  <c r="AE33" i="46"/>
  <c r="AD33" i="46"/>
  <c r="K76" i="46"/>
  <c r="I84" i="46"/>
  <c r="H84" i="46"/>
  <c r="H82" i="46"/>
  <c r="K80" i="46"/>
  <c r="H37" i="46" s="1"/>
  <c r="I37" i="46" s="1"/>
  <c r="M15" i="46" s="1"/>
  <c r="D19" i="46"/>
  <c r="L14" i="46"/>
  <c r="K74" i="46"/>
  <c r="H32" i="46" s="1"/>
  <c r="I32" i="46" s="1"/>
  <c r="Z37" i="46"/>
  <c r="AB26" i="46"/>
  <c r="N56" i="46"/>
  <c r="P56" i="46" s="1"/>
  <c r="I75" i="46"/>
  <c r="M56" i="46"/>
  <c r="O56" i="46" s="1"/>
  <c r="C86" i="46"/>
  <c r="K70" i="46"/>
  <c r="N53" i="46"/>
  <c r="P53" i="46" s="1"/>
  <c r="I72" i="46"/>
  <c r="I86" i="46" s="1"/>
  <c r="M53" i="46"/>
  <c r="O53" i="46" s="1"/>
  <c r="AE31" i="46"/>
  <c r="AD31" i="46"/>
  <c r="I109" i="45"/>
  <c r="D23" i="45"/>
  <c r="E44" i="24" s="1"/>
  <c r="D19" i="45"/>
  <c r="X31" i="45"/>
  <c r="Z26" i="45"/>
  <c r="AB26" i="45" s="1"/>
  <c r="Z27" i="45"/>
  <c r="AB27" i="45" s="1"/>
  <c r="I30" i="45"/>
  <c r="D21" i="45"/>
  <c r="E13" i="24"/>
  <c r="L8" i="45"/>
  <c r="X36" i="45"/>
  <c r="C68" i="45"/>
  <c r="Z35" i="45"/>
  <c r="AB35" i="45" s="1"/>
  <c r="AC35" i="45" s="1"/>
  <c r="D74" i="45"/>
  <c r="Z34" i="45"/>
  <c r="I77" i="45"/>
  <c r="X27" i="45"/>
  <c r="AC27" i="45" s="1"/>
  <c r="C78" i="45"/>
  <c r="Q63" i="45"/>
  <c r="Z29" i="45"/>
  <c r="AB29" i="45" s="1"/>
  <c r="E78" i="45"/>
  <c r="D73" i="45"/>
  <c r="Z28" i="45"/>
  <c r="AB28" i="45" s="1"/>
  <c r="X29" i="45"/>
  <c r="Q50" i="45"/>
  <c r="J76" i="45"/>
  <c r="H78" i="45"/>
  <c r="I12" i="45"/>
  <c r="X28" i="45"/>
  <c r="X33" i="45"/>
  <c r="F70" i="45"/>
  <c r="C77" i="45"/>
  <c r="I78" i="45"/>
  <c r="I6" i="45"/>
  <c r="L6" i="45" s="1"/>
  <c r="Q61" i="45"/>
  <c r="D77" i="45"/>
  <c r="J78" i="45"/>
  <c r="I15" i="45"/>
  <c r="L15" i="45" s="1"/>
  <c r="Z31" i="45"/>
  <c r="AB31" i="45" s="1"/>
  <c r="AC31" i="45" s="1"/>
  <c r="G71" i="45"/>
  <c r="F77" i="45"/>
  <c r="F80" i="45"/>
  <c r="D72" i="45"/>
  <c r="G80" i="45"/>
  <c r="E72" i="45"/>
  <c r="J77" i="45"/>
  <c r="L11" i="45"/>
  <c r="F69" i="45"/>
  <c r="E69" i="45"/>
  <c r="D69" i="45"/>
  <c r="C69" i="45"/>
  <c r="J69" i="45"/>
  <c r="J84" i="45" s="1"/>
  <c r="Q37" i="45"/>
  <c r="Q56" i="45"/>
  <c r="G75" i="45"/>
  <c r="H75" i="45"/>
  <c r="F75" i="45"/>
  <c r="E75" i="45"/>
  <c r="AB34" i="45"/>
  <c r="I76" i="45"/>
  <c r="D75" i="45"/>
  <c r="E70" i="45"/>
  <c r="I5" i="45"/>
  <c r="C70" i="45"/>
  <c r="D70" i="45"/>
  <c r="J70" i="45"/>
  <c r="C73" i="45"/>
  <c r="I73" i="45"/>
  <c r="J73" i="45"/>
  <c r="H73" i="45"/>
  <c r="G73" i="45"/>
  <c r="Z30" i="45"/>
  <c r="AB30" i="45" s="1"/>
  <c r="AC30" i="45" s="1"/>
  <c r="Z33" i="45"/>
  <c r="AB33" i="45" s="1"/>
  <c r="Q59" i="45"/>
  <c r="I68" i="45"/>
  <c r="H70" i="45"/>
  <c r="E73" i="45"/>
  <c r="J75" i="45"/>
  <c r="D41" i="45"/>
  <c r="G34" i="45"/>
  <c r="G41" i="45" s="1"/>
  <c r="AA41" i="45"/>
  <c r="AC41" i="45" s="1"/>
  <c r="H69" i="45"/>
  <c r="E74" i="45"/>
  <c r="I4" i="45"/>
  <c r="L4" i="45" s="1"/>
  <c r="H76" i="45"/>
  <c r="G76" i="45"/>
  <c r="F76" i="45"/>
  <c r="E76" i="45"/>
  <c r="C72" i="45"/>
  <c r="I7" i="45"/>
  <c r="L7" i="45" s="1"/>
  <c r="J72" i="45"/>
  <c r="H72" i="45"/>
  <c r="G72" i="45"/>
  <c r="C75" i="45"/>
  <c r="F79" i="45"/>
  <c r="D79" i="45"/>
  <c r="E79" i="45"/>
  <c r="C79" i="45"/>
  <c r="I14" i="45"/>
  <c r="L14" i="45" s="1"/>
  <c r="J79" i="45"/>
  <c r="AA40" i="45"/>
  <c r="AC40" i="45" s="1"/>
  <c r="P37" i="45"/>
  <c r="Z36" i="45"/>
  <c r="AB36" i="45" s="1"/>
  <c r="I75" i="45"/>
  <c r="S37" i="45"/>
  <c r="Z32" i="45"/>
  <c r="AB32" i="45" s="1"/>
  <c r="AC32" i="45" s="1"/>
  <c r="X34" i="45"/>
  <c r="AC34" i="45" s="1"/>
  <c r="G43" i="45"/>
  <c r="F73" i="45"/>
  <c r="C76" i="45"/>
  <c r="H79" i="45"/>
  <c r="I105" i="45"/>
  <c r="I69" i="45"/>
  <c r="G45" i="45"/>
  <c r="I10" i="45"/>
  <c r="L10" i="45" s="1"/>
  <c r="I52" i="45"/>
  <c r="I53" i="45"/>
  <c r="I70" i="45"/>
  <c r="N51" i="45"/>
  <c r="P51" i="45" s="1"/>
  <c r="Q51" i="45" s="1"/>
  <c r="H68" i="45"/>
  <c r="H19" i="45"/>
  <c r="H21" i="45"/>
  <c r="I3" i="45"/>
  <c r="F68" i="45"/>
  <c r="G68" i="45"/>
  <c r="E68" i="45"/>
  <c r="D68" i="45"/>
  <c r="D71" i="45"/>
  <c r="J71" i="45"/>
  <c r="C71" i="45"/>
  <c r="H71" i="45"/>
  <c r="E80" i="45"/>
  <c r="C80" i="45"/>
  <c r="D80" i="45"/>
  <c r="J80" i="45"/>
  <c r="H23" i="45"/>
  <c r="T37" i="45"/>
  <c r="I74" i="45"/>
  <c r="N55" i="45"/>
  <c r="P55" i="45" s="1"/>
  <c r="Q55" i="45" s="1"/>
  <c r="Q62" i="45"/>
  <c r="F71" i="45"/>
  <c r="D76" i="45"/>
  <c r="I79" i="45"/>
  <c r="J74" i="45"/>
  <c r="I9" i="45"/>
  <c r="L9" i="45" s="1"/>
  <c r="H74" i="45"/>
  <c r="G74" i="45"/>
  <c r="F74" i="45"/>
  <c r="I80" i="45"/>
  <c r="I107" i="45"/>
  <c r="M54" i="45"/>
  <c r="O54" i="45" s="1"/>
  <c r="Q54" i="45" s="1"/>
  <c r="E77" i="45"/>
  <c r="D78" i="45"/>
  <c r="M57" i="45"/>
  <c r="O57" i="45" s="1"/>
  <c r="M60" i="45"/>
  <c r="O60" i="45" s="1"/>
  <c r="Q60" i="45" s="1"/>
  <c r="G77" i="45"/>
  <c r="F78" i="45"/>
  <c r="I13" i="45"/>
  <c r="L13" i="45" s="1"/>
  <c r="V26" i="45"/>
  <c r="N57" i="45"/>
  <c r="P57" i="45" s="1"/>
  <c r="H3" i="44"/>
  <c r="G11" i="44"/>
  <c r="F34" i="44"/>
  <c r="I19" i="46" l="1"/>
  <c r="AE29" i="46"/>
  <c r="H34" i="46"/>
  <c r="I34" i="46" s="1"/>
  <c r="M11" i="46" s="1"/>
  <c r="AE32" i="46"/>
  <c r="S43" i="46"/>
  <c r="Q53" i="46"/>
  <c r="Q56" i="46"/>
  <c r="Q67" i="46" s="1"/>
  <c r="AD27" i="46"/>
  <c r="AE27" i="46"/>
  <c r="O67" i="46"/>
  <c r="AB37" i="46"/>
  <c r="AC26" i="46"/>
  <c r="I82" i="46"/>
  <c r="K84" i="46"/>
  <c r="K82" i="46"/>
  <c r="Q68" i="46" s="1"/>
  <c r="H26" i="46"/>
  <c r="K86" i="46"/>
  <c r="H28" i="46"/>
  <c r="AC36" i="45"/>
  <c r="AC28" i="45"/>
  <c r="AC33" i="45"/>
  <c r="AE35" i="45"/>
  <c r="AD35" i="45"/>
  <c r="AC29" i="45"/>
  <c r="K74" i="45"/>
  <c r="H32" i="45" s="1"/>
  <c r="I32" i="45" s="1"/>
  <c r="K77" i="45"/>
  <c r="G86" i="45"/>
  <c r="K78" i="45"/>
  <c r="H35" i="45" s="1"/>
  <c r="I35" i="45" s="1"/>
  <c r="M13" i="45" s="1"/>
  <c r="F86" i="45"/>
  <c r="AE30" i="45"/>
  <c r="AD30" i="45"/>
  <c r="AD32" i="45"/>
  <c r="AE32" i="45"/>
  <c r="AE33" i="45"/>
  <c r="AD33" i="45"/>
  <c r="H84" i="45"/>
  <c r="H82" i="45"/>
  <c r="AB37" i="45"/>
  <c r="K70" i="45"/>
  <c r="C86" i="45"/>
  <c r="E84" i="45"/>
  <c r="E82" i="45"/>
  <c r="K79" i="45"/>
  <c r="H36" i="45" s="1"/>
  <c r="I36" i="45" s="1"/>
  <c r="M14" i="45" s="1"/>
  <c r="L5" i="45"/>
  <c r="I23" i="45"/>
  <c r="K69" i="45"/>
  <c r="H27" i="45" s="1"/>
  <c r="I27" i="45" s="1"/>
  <c r="J82" i="45"/>
  <c r="K80" i="45"/>
  <c r="H37" i="45" s="1"/>
  <c r="I37" i="45" s="1"/>
  <c r="M15" i="45" s="1"/>
  <c r="N53" i="45"/>
  <c r="P53" i="45" s="1"/>
  <c r="M53" i="45"/>
  <c r="O53" i="45" s="1"/>
  <c r="I72" i="45"/>
  <c r="E86" i="45"/>
  <c r="I71" i="45"/>
  <c r="I82" i="45" s="1"/>
  <c r="N52" i="45"/>
  <c r="P52" i="45" s="1"/>
  <c r="P67" i="45" s="1"/>
  <c r="M52" i="45"/>
  <c r="O52" i="45" s="1"/>
  <c r="I84" i="45"/>
  <c r="I21" i="45"/>
  <c r="L3" i="45"/>
  <c r="I19" i="45"/>
  <c r="D86" i="45"/>
  <c r="AE36" i="45"/>
  <c r="AD36" i="45"/>
  <c r="D84" i="45"/>
  <c r="D82" i="45"/>
  <c r="S45" i="45" s="1"/>
  <c r="AE31" i="45"/>
  <c r="AD31" i="45"/>
  <c r="C82" i="45"/>
  <c r="K68" i="45"/>
  <c r="G84" i="45"/>
  <c r="G82" i="45"/>
  <c r="F84" i="45"/>
  <c r="F82" i="45"/>
  <c r="Q57" i="45"/>
  <c r="K73" i="45"/>
  <c r="H31" i="45" s="1"/>
  <c r="I31" i="45" s="1"/>
  <c r="X41" i="45"/>
  <c r="AD41" i="45" s="1"/>
  <c r="AE41" i="45" s="1"/>
  <c r="Z37" i="45"/>
  <c r="K76" i="45"/>
  <c r="H34" i="45" s="1"/>
  <c r="I34" i="45" s="1"/>
  <c r="M11" i="45" s="1"/>
  <c r="H86" i="45"/>
  <c r="V37" i="45"/>
  <c r="S43" i="45" s="1"/>
  <c r="X26" i="45"/>
  <c r="C84" i="45"/>
  <c r="AE34" i="45"/>
  <c r="AD34" i="45"/>
  <c r="J86" i="45"/>
  <c r="AE28" i="45"/>
  <c r="AD28" i="45"/>
  <c r="AD27" i="45"/>
  <c r="AE27" i="45"/>
  <c r="L13" i="44"/>
  <c r="L7" i="44"/>
  <c r="L10" i="44"/>
  <c r="L11" i="44"/>
  <c r="H43" i="46" l="1"/>
  <c r="H41" i="46"/>
  <c r="I26" i="46"/>
  <c r="AD26" i="46"/>
  <c r="AD37" i="46" s="1"/>
  <c r="AE26" i="46"/>
  <c r="AC37" i="46"/>
  <c r="AE37" i="46" s="1"/>
  <c r="H45" i="46"/>
  <c r="I28" i="46"/>
  <c r="I45" i="46" s="1"/>
  <c r="AD29" i="45"/>
  <c r="AE29" i="45"/>
  <c r="O67" i="45"/>
  <c r="H28" i="45"/>
  <c r="K71" i="45"/>
  <c r="H29" i="45" s="1"/>
  <c r="I29" i="45" s="1"/>
  <c r="Q53" i="45"/>
  <c r="K84" i="45"/>
  <c r="H26" i="45"/>
  <c r="Q52" i="45"/>
  <c r="X40" i="45"/>
  <c r="AD40" i="45" s="1"/>
  <c r="AE40" i="45" s="1"/>
  <c r="AC26" i="45"/>
  <c r="X37" i="45"/>
  <c r="I86" i="45"/>
  <c r="E11" i="44"/>
  <c r="E19" i="44" s="1"/>
  <c r="D34" i="44"/>
  <c r="D23" i="44"/>
  <c r="D21" i="44"/>
  <c r="D19" i="44"/>
  <c r="D15" i="44"/>
  <c r="D14" i="44"/>
  <c r="C23" i="44"/>
  <c r="C21" i="44"/>
  <c r="E45" i="44"/>
  <c r="G39" i="44"/>
  <c r="I39" i="44" s="1"/>
  <c r="G40" i="44"/>
  <c r="I40" i="44" s="1"/>
  <c r="H109" i="44"/>
  <c r="G109" i="44"/>
  <c r="F109" i="44"/>
  <c r="E109" i="44"/>
  <c r="D109" i="44"/>
  <c r="C109" i="44"/>
  <c r="H107" i="44"/>
  <c r="G107" i="44"/>
  <c r="F107" i="44"/>
  <c r="E107" i="44"/>
  <c r="D107" i="44"/>
  <c r="C107" i="44"/>
  <c r="H105" i="44"/>
  <c r="G105" i="44"/>
  <c r="F105" i="44"/>
  <c r="E105" i="44"/>
  <c r="D105" i="44"/>
  <c r="C105" i="44"/>
  <c r="I104" i="44"/>
  <c r="I103" i="44"/>
  <c r="I102" i="44"/>
  <c r="I101" i="44"/>
  <c r="I100" i="44"/>
  <c r="I99" i="44"/>
  <c r="I98" i="44"/>
  <c r="I97" i="44"/>
  <c r="I96" i="44"/>
  <c r="I95" i="44"/>
  <c r="I94" i="44"/>
  <c r="I93" i="44"/>
  <c r="K81" i="44"/>
  <c r="P63" i="44"/>
  <c r="O63" i="44"/>
  <c r="P62" i="44"/>
  <c r="O62" i="44"/>
  <c r="Q62" i="44" s="1"/>
  <c r="N61" i="44"/>
  <c r="P61" i="44" s="1"/>
  <c r="I61" i="44"/>
  <c r="I60" i="44"/>
  <c r="N59" i="44"/>
  <c r="P59" i="44" s="1"/>
  <c r="M59" i="44"/>
  <c r="O59" i="44" s="1"/>
  <c r="O58" i="44"/>
  <c r="N58" i="44"/>
  <c r="P58" i="44" s="1"/>
  <c r="Q58" i="44" s="1"/>
  <c r="M58" i="44"/>
  <c r="I57" i="44"/>
  <c r="I55" i="44"/>
  <c r="N55" i="44" s="1"/>
  <c r="P55" i="44" s="1"/>
  <c r="N54" i="44"/>
  <c r="P54" i="44" s="1"/>
  <c r="I54" i="44"/>
  <c r="I56" i="44" s="1"/>
  <c r="I53" i="44"/>
  <c r="N53" i="44" s="1"/>
  <c r="P53" i="44" s="1"/>
  <c r="I51" i="44"/>
  <c r="N51" i="44" s="1"/>
  <c r="P51" i="44" s="1"/>
  <c r="N50" i="44"/>
  <c r="P50" i="44" s="1"/>
  <c r="I50" i="44"/>
  <c r="P49" i="44"/>
  <c r="O49" i="44"/>
  <c r="N49" i="44"/>
  <c r="M49" i="44"/>
  <c r="F45" i="44"/>
  <c r="D45" i="44"/>
  <c r="C45" i="44"/>
  <c r="F43" i="44"/>
  <c r="E43" i="44"/>
  <c r="D43" i="44"/>
  <c r="C43" i="44"/>
  <c r="F41" i="44"/>
  <c r="G38" i="44"/>
  <c r="I38" i="44" s="1"/>
  <c r="O37" i="44"/>
  <c r="G37" i="44"/>
  <c r="AA36" i="44"/>
  <c r="T36" i="44"/>
  <c r="V36" i="44" s="1"/>
  <c r="Q36" i="44"/>
  <c r="S36" i="44" s="1"/>
  <c r="P36" i="44"/>
  <c r="G36" i="44"/>
  <c r="AA35" i="44"/>
  <c r="T35" i="44"/>
  <c r="V35" i="44" s="1"/>
  <c r="Q35" i="44"/>
  <c r="S35" i="44" s="1"/>
  <c r="P35" i="44"/>
  <c r="G35" i="44"/>
  <c r="AA34" i="44"/>
  <c r="T34" i="44"/>
  <c r="V34" i="44" s="1"/>
  <c r="S34" i="44"/>
  <c r="Q34" i="44"/>
  <c r="P34" i="44"/>
  <c r="D41" i="44"/>
  <c r="C34" i="44"/>
  <c r="C41" i="44" s="1"/>
  <c r="AA33" i="44"/>
  <c r="T33" i="44"/>
  <c r="V33" i="44" s="1"/>
  <c r="Q33" i="44"/>
  <c r="P33" i="44"/>
  <c r="H33" i="44"/>
  <c r="G33" i="44"/>
  <c r="I33" i="44" s="1"/>
  <c r="AA32" i="44"/>
  <c r="T32" i="44"/>
  <c r="V32" i="44" s="1"/>
  <c r="Q32" i="44"/>
  <c r="S32" i="44" s="1"/>
  <c r="P32" i="44"/>
  <c r="AA31" i="44"/>
  <c r="T31" i="44"/>
  <c r="V31" i="44" s="1"/>
  <c r="Q31" i="44"/>
  <c r="S31" i="44" s="1"/>
  <c r="P31" i="44"/>
  <c r="G31" i="44"/>
  <c r="AA30" i="44"/>
  <c r="T30" i="44"/>
  <c r="V30" i="44" s="1"/>
  <c r="Q30" i="44"/>
  <c r="S30" i="44" s="1"/>
  <c r="P30" i="44"/>
  <c r="H30" i="44"/>
  <c r="G30" i="44"/>
  <c r="I30" i="44" s="1"/>
  <c r="AA29" i="44"/>
  <c r="T29" i="44"/>
  <c r="V29" i="44" s="1"/>
  <c r="Q29" i="44"/>
  <c r="S29" i="44" s="1"/>
  <c r="P29" i="44"/>
  <c r="G29" i="44"/>
  <c r="AA28" i="44"/>
  <c r="T28" i="44"/>
  <c r="V28" i="44" s="1"/>
  <c r="Q28" i="44"/>
  <c r="S28" i="44" s="1"/>
  <c r="P28" i="44"/>
  <c r="G28" i="44"/>
  <c r="AA27" i="44"/>
  <c r="T27" i="44"/>
  <c r="V27" i="44" s="1"/>
  <c r="Q27" i="44"/>
  <c r="S27" i="44" s="1"/>
  <c r="P27" i="44"/>
  <c r="G27" i="44"/>
  <c r="AA26" i="44"/>
  <c r="T26" i="44"/>
  <c r="Q26" i="44"/>
  <c r="S26" i="44" s="1"/>
  <c r="P26" i="44"/>
  <c r="G26" i="44"/>
  <c r="AD25" i="44"/>
  <c r="AA25" i="44"/>
  <c r="Z25" i="44"/>
  <c r="X25" i="44"/>
  <c r="V25" i="44"/>
  <c r="T25" i="44"/>
  <c r="Q25" i="44"/>
  <c r="P25" i="44"/>
  <c r="O25" i="44"/>
  <c r="G23" i="44"/>
  <c r="F23" i="44"/>
  <c r="E23" i="44"/>
  <c r="G21" i="44"/>
  <c r="F21" i="44"/>
  <c r="E21" i="44"/>
  <c r="F19" i="44"/>
  <c r="C19" i="44"/>
  <c r="H18" i="44"/>
  <c r="I18" i="44" s="1"/>
  <c r="H17" i="44"/>
  <c r="I17" i="44" s="1"/>
  <c r="H16" i="44"/>
  <c r="I16" i="44" s="1"/>
  <c r="H15" i="44"/>
  <c r="H80" i="44" s="1"/>
  <c r="H14" i="44"/>
  <c r="H79" i="44" s="1"/>
  <c r="H13" i="44"/>
  <c r="J78" i="44" s="1"/>
  <c r="H12" i="44"/>
  <c r="C77" i="44" s="1"/>
  <c r="C11" i="44"/>
  <c r="M10" i="44"/>
  <c r="H10" i="44"/>
  <c r="D75" i="44" s="1"/>
  <c r="M9" i="44"/>
  <c r="H9" i="44"/>
  <c r="E74" i="44" s="1"/>
  <c r="M8" i="44"/>
  <c r="H8" i="44"/>
  <c r="F73" i="44" s="1"/>
  <c r="M7" i="44"/>
  <c r="H7" i="44"/>
  <c r="F72" i="44" s="1"/>
  <c r="M6" i="44"/>
  <c r="H6" i="44"/>
  <c r="G71" i="44" s="1"/>
  <c r="M5" i="44"/>
  <c r="H5" i="44"/>
  <c r="H70" i="44" s="1"/>
  <c r="M4" i="44"/>
  <c r="H4" i="44"/>
  <c r="C69" i="44" s="1"/>
  <c r="M3" i="44"/>
  <c r="D68" i="44"/>
  <c r="I41" i="46" l="1"/>
  <c r="I43" i="46"/>
  <c r="Q67" i="45"/>
  <c r="K86" i="45"/>
  <c r="H45" i="45"/>
  <c r="I28" i="45"/>
  <c r="I45" i="45" s="1"/>
  <c r="AE26" i="45"/>
  <c r="AC37" i="45"/>
  <c r="AE37" i="45" s="1"/>
  <c r="AD26" i="45"/>
  <c r="AD37" i="45" s="1"/>
  <c r="H41" i="45"/>
  <c r="H43" i="45"/>
  <c r="I26" i="45"/>
  <c r="K82" i="45"/>
  <c r="Q68" i="45" s="1"/>
  <c r="I105" i="44"/>
  <c r="I109" i="44"/>
  <c r="X35" i="44"/>
  <c r="Z35" i="44"/>
  <c r="AB35" i="44" s="1"/>
  <c r="I9" i="44"/>
  <c r="L9" i="44" s="1"/>
  <c r="X32" i="44"/>
  <c r="Z29" i="44"/>
  <c r="AB29" i="44" s="1"/>
  <c r="AA40" i="44"/>
  <c r="AC40" i="44" s="1"/>
  <c r="Q37" i="44"/>
  <c r="Z26" i="44"/>
  <c r="AB26" i="44" s="1"/>
  <c r="I5" i="44"/>
  <c r="L5" i="44" s="1"/>
  <c r="Z30" i="44"/>
  <c r="AB30" i="44" s="1"/>
  <c r="X28" i="44"/>
  <c r="Z27" i="44"/>
  <c r="AB27" i="44" s="1"/>
  <c r="Z36" i="44"/>
  <c r="AB36" i="44" s="1"/>
  <c r="G43" i="44"/>
  <c r="G32" i="44"/>
  <c r="G45" i="44" s="1"/>
  <c r="E41" i="44"/>
  <c r="D78" i="44"/>
  <c r="I12" i="44"/>
  <c r="X29" i="44"/>
  <c r="AA41" i="44"/>
  <c r="AC41" i="44" s="1"/>
  <c r="Q63" i="44"/>
  <c r="Z32" i="44"/>
  <c r="AB32" i="44" s="1"/>
  <c r="AC32" i="44" s="1"/>
  <c r="AC35" i="44"/>
  <c r="AE35" i="44" s="1"/>
  <c r="I7" i="44"/>
  <c r="I79" i="44"/>
  <c r="J70" i="44"/>
  <c r="I80" i="44"/>
  <c r="H72" i="44"/>
  <c r="G74" i="44"/>
  <c r="X36" i="44"/>
  <c r="AC36" i="44" s="1"/>
  <c r="AD36" i="44" s="1"/>
  <c r="I69" i="44"/>
  <c r="E77" i="44"/>
  <c r="I3" i="44"/>
  <c r="L3" i="44" s="1"/>
  <c r="F68" i="44"/>
  <c r="Q49" i="44"/>
  <c r="N56" i="44"/>
  <c r="P56" i="44" s="1"/>
  <c r="I75" i="44"/>
  <c r="M56" i="44"/>
  <c r="O56" i="44" s="1"/>
  <c r="Q59" i="44"/>
  <c r="X34" i="44"/>
  <c r="X27" i="44"/>
  <c r="X31" i="44"/>
  <c r="X30" i="44"/>
  <c r="AC30" i="44" s="1"/>
  <c r="H73" i="44"/>
  <c r="I8" i="44"/>
  <c r="L8" i="44" s="1"/>
  <c r="H11" i="44"/>
  <c r="H19" i="44" s="1"/>
  <c r="I13" i="44"/>
  <c r="I15" i="44"/>
  <c r="L15" i="44" s="1"/>
  <c r="Z31" i="44"/>
  <c r="AB31" i="44" s="1"/>
  <c r="Z34" i="44"/>
  <c r="AB34" i="44" s="1"/>
  <c r="P37" i="44"/>
  <c r="M50" i="44"/>
  <c r="O50" i="44" s="1"/>
  <c r="Q50" i="44" s="1"/>
  <c r="M54" i="44"/>
  <c r="O54" i="44" s="1"/>
  <c r="Q54" i="44" s="1"/>
  <c r="M61" i="44"/>
  <c r="O61" i="44" s="1"/>
  <c r="Q61" i="44" s="1"/>
  <c r="E68" i="44"/>
  <c r="J69" i="44"/>
  <c r="I70" i="44"/>
  <c r="H71" i="44"/>
  <c r="G72" i="44"/>
  <c r="G73" i="44"/>
  <c r="F74" i="44"/>
  <c r="E75" i="44"/>
  <c r="D77" i="44"/>
  <c r="C78" i="44"/>
  <c r="J79" i="44"/>
  <c r="I107" i="44"/>
  <c r="F75" i="44"/>
  <c r="C79" i="44"/>
  <c r="J80" i="44"/>
  <c r="S33" i="44"/>
  <c r="X33" i="44" s="1"/>
  <c r="S37" i="44"/>
  <c r="M53" i="44"/>
  <c r="O53" i="44" s="1"/>
  <c r="Q53" i="44" s="1"/>
  <c r="M57" i="44"/>
  <c r="O57" i="44" s="1"/>
  <c r="M60" i="44"/>
  <c r="O60" i="44" s="1"/>
  <c r="G68" i="44"/>
  <c r="D69" i="44"/>
  <c r="D84" i="44" s="1"/>
  <c r="C70" i="44"/>
  <c r="J71" i="44"/>
  <c r="I72" i="44"/>
  <c r="I73" i="44"/>
  <c r="H74" i="44"/>
  <c r="G75" i="44"/>
  <c r="F77" i="44"/>
  <c r="E78" i="44"/>
  <c r="D79" i="44"/>
  <c r="C80" i="44"/>
  <c r="I10" i="44"/>
  <c r="H21" i="44"/>
  <c r="V26" i="44"/>
  <c r="V37" i="44" s="1"/>
  <c r="Z28" i="44"/>
  <c r="AB28" i="44" s="1"/>
  <c r="T37" i="44"/>
  <c r="I52" i="44"/>
  <c r="N57" i="44"/>
  <c r="P57" i="44" s="1"/>
  <c r="N60" i="44"/>
  <c r="P60" i="44" s="1"/>
  <c r="Q60" i="44" s="1"/>
  <c r="H68" i="44"/>
  <c r="E69" i="44"/>
  <c r="D70" i="44"/>
  <c r="C71" i="44"/>
  <c r="J72" i="44"/>
  <c r="J73" i="44"/>
  <c r="I74" i="44"/>
  <c r="H75" i="44"/>
  <c r="G77" i="44"/>
  <c r="F78" i="44"/>
  <c r="E79" i="44"/>
  <c r="D80" i="44"/>
  <c r="I4" i="44"/>
  <c r="L4" i="44" s="1"/>
  <c r="I14" i="44"/>
  <c r="L14" i="44" s="1"/>
  <c r="G19" i="44"/>
  <c r="I68" i="44"/>
  <c r="F69" i="44"/>
  <c r="E70" i="44"/>
  <c r="D71" i="44"/>
  <c r="C72" i="44"/>
  <c r="C73" i="44"/>
  <c r="J74" i="44"/>
  <c r="H77" i="44"/>
  <c r="G78" i="44"/>
  <c r="F79" i="44"/>
  <c r="E80" i="44"/>
  <c r="H23" i="44"/>
  <c r="I6" i="44"/>
  <c r="L6" i="44" s="1"/>
  <c r="J68" i="44"/>
  <c r="G69" i="44"/>
  <c r="F70" i="44"/>
  <c r="E71" i="44"/>
  <c r="D72" i="44"/>
  <c r="D73" i="44"/>
  <c r="C74" i="44"/>
  <c r="J75" i="44"/>
  <c r="I77" i="44"/>
  <c r="H78" i="44"/>
  <c r="G79" i="44"/>
  <c r="F80" i="44"/>
  <c r="Z33" i="44"/>
  <c r="AB33" i="44" s="1"/>
  <c r="M51" i="44"/>
  <c r="O51" i="44" s="1"/>
  <c r="Q51" i="44" s="1"/>
  <c r="M55" i="44"/>
  <c r="O55" i="44" s="1"/>
  <c r="Q55" i="44" s="1"/>
  <c r="C68" i="44"/>
  <c r="H69" i="44"/>
  <c r="G70" i="44"/>
  <c r="F71" i="44"/>
  <c r="E72" i="44"/>
  <c r="E73" i="44"/>
  <c r="D74" i="44"/>
  <c r="C75" i="44"/>
  <c r="J77" i="44"/>
  <c r="I78" i="44"/>
  <c r="G80" i="44"/>
  <c r="G34" i="44"/>
  <c r="I43" i="45" l="1"/>
  <c r="I41" i="45"/>
  <c r="G41" i="44"/>
  <c r="AC29" i="44"/>
  <c r="AE29" i="44" s="1"/>
  <c r="AD35" i="44"/>
  <c r="J86" i="44"/>
  <c r="AC28" i="44"/>
  <c r="AE28" i="44" s="1"/>
  <c r="AD29" i="44"/>
  <c r="AC27" i="44"/>
  <c r="AE27" i="44" s="1"/>
  <c r="K77" i="44"/>
  <c r="Q57" i="44"/>
  <c r="AE36" i="44"/>
  <c r="K80" i="44"/>
  <c r="H37" i="44" s="1"/>
  <c r="I37" i="44" s="1"/>
  <c r="M15" i="44" s="1"/>
  <c r="H86" i="44"/>
  <c r="I21" i="44"/>
  <c r="S43" i="44"/>
  <c r="X26" i="44"/>
  <c r="X40" i="44" s="1"/>
  <c r="AD40" i="44" s="1"/>
  <c r="AE40" i="44" s="1"/>
  <c r="AD28" i="44"/>
  <c r="H84" i="44"/>
  <c r="K68" i="44"/>
  <c r="C84" i="44"/>
  <c r="K78" i="44"/>
  <c r="H35" i="44" s="1"/>
  <c r="I35" i="44" s="1"/>
  <c r="M13" i="44" s="1"/>
  <c r="K69" i="44"/>
  <c r="H27" i="44" s="1"/>
  <c r="I27" i="44" s="1"/>
  <c r="J84" i="44"/>
  <c r="C86" i="44"/>
  <c r="K70" i="44"/>
  <c r="AC33" i="44"/>
  <c r="E84" i="44"/>
  <c r="K73" i="44"/>
  <c r="H31" i="44" s="1"/>
  <c r="I31" i="44" s="1"/>
  <c r="K74" i="44"/>
  <c r="H32" i="44" s="1"/>
  <c r="I32" i="44" s="1"/>
  <c r="I23" i="44"/>
  <c r="I71" i="44"/>
  <c r="I86" i="44" s="1"/>
  <c r="N52" i="44"/>
  <c r="P52" i="44" s="1"/>
  <c r="M52" i="44"/>
  <c r="O52" i="44" s="1"/>
  <c r="O67" i="44" s="1"/>
  <c r="D76" i="44"/>
  <c r="D82" i="44" s="1"/>
  <c r="S45" i="44" s="1"/>
  <c r="C76" i="44"/>
  <c r="I11" i="44"/>
  <c r="J76" i="44"/>
  <c r="J82" i="44" s="1"/>
  <c r="H76" i="44"/>
  <c r="H82" i="44" s="1"/>
  <c r="G76" i="44"/>
  <c r="F76" i="44"/>
  <c r="F82" i="44" s="1"/>
  <c r="E76" i="44"/>
  <c r="E82" i="44" s="1"/>
  <c r="I76" i="44"/>
  <c r="Q56" i="44"/>
  <c r="G84" i="44"/>
  <c r="G82" i="44"/>
  <c r="K79" i="44"/>
  <c r="H36" i="44" s="1"/>
  <c r="I36" i="44" s="1"/>
  <c r="M14" i="44" s="1"/>
  <c r="E86" i="44"/>
  <c r="K71" i="44"/>
  <c r="H29" i="44" s="1"/>
  <c r="I29" i="44" s="1"/>
  <c r="AE32" i="44"/>
  <c r="AD32" i="44"/>
  <c r="AC34" i="44"/>
  <c r="D86" i="44"/>
  <c r="AD27" i="44"/>
  <c r="Z37" i="44"/>
  <c r="G86" i="44"/>
  <c r="F86" i="44"/>
  <c r="I84" i="44"/>
  <c r="F84" i="44"/>
  <c r="AE30" i="44"/>
  <c r="AD30" i="44"/>
  <c r="AC31" i="44"/>
  <c r="X41" i="44"/>
  <c r="AD41" i="44" s="1"/>
  <c r="AE41" i="44" s="1"/>
  <c r="AB37" i="44"/>
  <c r="I82" i="44" l="1"/>
  <c r="AC26" i="44"/>
  <c r="AD26" i="44" s="1"/>
  <c r="K76" i="44"/>
  <c r="H34" i="44" s="1"/>
  <c r="I34" i="44" s="1"/>
  <c r="M11" i="44" s="1"/>
  <c r="X37" i="44"/>
  <c r="AE34" i="44"/>
  <c r="AD34" i="44"/>
  <c r="AE31" i="44"/>
  <c r="AD31" i="44"/>
  <c r="Q52" i="44"/>
  <c r="Q67" i="44" s="1"/>
  <c r="P67" i="44"/>
  <c r="C82" i="44"/>
  <c r="I19" i="44"/>
  <c r="AE33" i="44"/>
  <c r="AD33" i="44"/>
  <c r="K86" i="44"/>
  <c r="H28" i="44"/>
  <c r="K84" i="44"/>
  <c r="H26" i="44"/>
  <c r="AC37" i="44" l="1"/>
  <c r="AE37" i="44" s="1"/>
  <c r="AE26" i="44"/>
  <c r="K82" i="44"/>
  <c r="Q68" i="44" s="1"/>
  <c r="H45" i="44"/>
  <c r="I28" i="44"/>
  <c r="I45" i="44" s="1"/>
  <c r="AD37" i="44"/>
  <c r="H43" i="44"/>
  <c r="I26" i="44"/>
  <c r="H41" i="44"/>
  <c r="I41" i="44" l="1"/>
  <c r="I43" i="44"/>
  <c r="G30" i="42" l="1"/>
  <c r="F55" i="42" l="1"/>
  <c r="N6" i="42"/>
  <c r="R164" i="42"/>
  <c r="R155" i="42"/>
  <c r="Q167" i="42"/>
  <c r="F167" i="42"/>
  <c r="G167" i="42"/>
  <c r="H167" i="42"/>
  <c r="I167" i="42"/>
  <c r="J167" i="42"/>
  <c r="K167" i="42"/>
  <c r="L167" i="42"/>
  <c r="M167" i="42"/>
  <c r="N167" i="42"/>
  <c r="O167" i="42"/>
  <c r="P167" i="42"/>
  <c r="E167" i="42"/>
  <c r="Q158" i="42"/>
  <c r="F158" i="42"/>
  <c r="G158" i="42"/>
  <c r="H158" i="42"/>
  <c r="I158" i="42"/>
  <c r="J158" i="42"/>
  <c r="K158" i="42"/>
  <c r="L158" i="42"/>
  <c r="M158" i="42"/>
  <c r="N158" i="42"/>
  <c r="O158" i="42"/>
  <c r="P158" i="42"/>
  <c r="E158" i="42"/>
  <c r="Q157" i="42"/>
  <c r="Q123" i="42"/>
  <c r="Q124" i="42"/>
  <c r="Q125" i="42"/>
  <c r="Q126" i="42"/>
  <c r="Q127" i="42"/>
  <c r="Q128" i="42"/>
  <c r="G33" i="42"/>
  <c r="F33" i="42"/>
  <c r="F31" i="42"/>
  <c r="F30" i="42"/>
  <c r="E27" i="42"/>
  <c r="D29" i="24" s="1"/>
  <c r="I21" i="42"/>
  <c r="H21" i="42"/>
  <c r="G21" i="42"/>
  <c r="G32" i="42" s="1"/>
  <c r="G34" i="42" s="1"/>
  <c r="F21" i="42"/>
  <c r="F32" i="42" s="1"/>
  <c r="F34" i="42" s="1"/>
  <c r="E19" i="42"/>
  <c r="J13" i="42"/>
  <c r="G13" i="42"/>
  <c r="E13" i="42" s="1"/>
  <c r="K11" i="42"/>
  <c r="I11" i="42"/>
  <c r="H11" i="42"/>
  <c r="G11" i="42"/>
  <c r="K10" i="42"/>
  <c r="J10" i="42"/>
  <c r="J11" i="42" s="1"/>
  <c r="I10" i="42"/>
  <c r="H10" i="42"/>
  <c r="G10" i="42"/>
  <c r="F10" i="42"/>
  <c r="F11" i="42" s="1"/>
  <c r="E9" i="42"/>
  <c r="E21" i="42" l="1"/>
  <c r="K14" i="42"/>
  <c r="K15" i="42" s="1"/>
  <c r="J14" i="42"/>
  <c r="J15" i="42" s="1"/>
  <c r="I14" i="42"/>
  <c r="I15" i="42" s="1"/>
  <c r="I17" i="42" s="1"/>
  <c r="I23" i="42" s="1"/>
  <c r="I39" i="42" s="1"/>
  <c r="I40" i="42" s="1"/>
  <c r="E14" i="42"/>
  <c r="H14" i="42"/>
  <c r="H15" i="42" s="1"/>
  <c r="H17" i="42" s="1"/>
  <c r="H23" i="42" s="1"/>
  <c r="H39" i="42" s="1"/>
  <c r="H40" i="42" s="1"/>
  <c r="G14" i="42"/>
  <c r="G15" i="42" s="1"/>
  <c r="G17" i="42" s="1"/>
  <c r="G23" i="42" s="1"/>
  <c r="F14" i="42"/>
  <c r="F15" i="42" s="1"/>
  <c r="F17" i="42" s="1"/>
  <c r="E11" i="42"/>
  <c r="G31" i="42"/>
  <c r="E10" i="42"/>
  <c r="G39" i="42" l="1"/>
  <c r="G40" i="42" s="1"/>
  <c r="F53" i="42"/>
  <c r="F57" i="42" s="1"/>
  <c r="E15" i="42"/>
  <c r="E17" i="42"/>
  <c r="F23" i="42"/>
  <c r="E23" i="42" l="1"/>
  <c r="F39" i="42"/>
  <c r="F40" i="42" s="1"/>
  <c r="I51" i="24" l="1"/>
  <c r="I50" i="24"/>
  <c r="I49" i="24"/>
  <c r="I48" i="24"/>
  <c r="I20" i="24"/>
  <c r="I19" i="24"/>
  <c r="I18" i="24"/>
  <c r="I17" i="24"/>
  <c r="H51" i="24"/>
  <c r="H50" i="24"/>
  <c r="H49" i="24"/>
  <c r="H48" i="24"/>
  <c r="H20" i="24"/>
  <c r="H19" i="24"/>
  <c r="H18" i="24"/>
  <c r="H17" i="24"/>
  <c r="G51" i="24"/>
  <c r="G50" i="24"/>
  <c r="G49" i="24"/>
  <c r="G48" i="24"/>
  <c r="G20" i="24"/>
  <c r="G19" i="24"/>
  <c r="G18" i="24"/>
  <c r="G17" i="24"/>
  <c r="F51" i="24"/>
  <c r="F50" i="24"/>
  <c r="F49" i="24"/>
  <c r="F48" i="24"/>
  <c r="F53" i="24" s="1"/>
  <c r="F20" i="24"/>
  <c r="F19" i="24"/>
  <c r="F18" i="24"/>
  <c r="F17" i="24"/>
  <c r="E51" i="24"/>
  <c r="E50" i="24"/>
  <c r="E49" i="24"/>
  <c r="E48" i="24"/>
  <c r="E20" i="24"/>
  <c r="E19" i="24"/>
  <c r="E18" i="24"/>
  <c r="E17" i="24"/>
  <c r="D51" i="24"/>
  <c r="D49" i="24"/>
  <c r="D48" i="24"/>
  <c r="D53" i="24" s="1"/>
  <c r="D19" i="24"/>
  <c r="D20" i="24"/>
  <c r="D47" i="24"/>
  <c r="E47" i="24"/>
  <c r="E46" i="24"/>
  <c r="E45" i="24"/>
  <c r="F47" i="24"/>
  <c r="F46" i="24"/>
  <c r="F45" i="24"/>
  <c r="D66" i="24"/>
  <c r="E66" i="24"/>
  <c r="D18" i="24"/>
  <c r="D17" i="24"/>
  <c r="D16" i="24"/>
  <c r="E16" i="24"/>
  <c r="E15" i="24"/>
  <c r="E14" i="24"/>
  <c r="F16" i="24"/>
  <c r="F15" i="24"/>
  <c r="F14" i="24"/>
  <c r="F58" i="24" l="1"/>
  <c r="F59" i="24"/>
  <c r="E58" i="24"/>
  <c r="D58" i="24"/>
  <c r="E53" i="24"/>
  <c r="E59" i="24"/>
  <c r="D14" i="24" l="1"/>
  <c r="D45" i="24"/>
  <c r="E57" i="24"/>
  <c r="F57" i="24"/>
  <c r="D50" i="24"/>
  <c r="D59" i="24" l="1"/>
  <c r="D46" i="24" l="1"/>
  <c r="D57" i="24" s="1"/>
  <c r="D15" i="24" l="1"/>
  <c r="E26" i="24" l="1"/>
  <c r="F26" i="24"/>
  <c r="D27" i="24"/>
  <c r="F22" i="24"/>
  <c r="F27" i="24"/>
  <c r="D22" i="24"/>
  <c r="E22" i="24"/>
  <c r="D26" i="24"/>
  <c r="E27" i="24"/>
  <c r="D28" i="24"/>
  <c r="E28" i="24"/>
  <c r="F28" i="24"/>
  <c r="F66" i="24" l="1"/>
  <c r="O51" i="24" l="1"/>
  <c r="O50" i="24"/>
  <c r="O49" i="24"/>
  <c r="O48" i="24"/>
  <c r="O20" i="24"/>
  <c r="O19" i="24"/>
  <c r="O18" i="24"/>
  <c r="O17" i="24"/>
  <c r="N51" i="24" l="1"/>
  <c r="N50" i="24"/>
  <c r="N49" i="24"/>
  <c r="N48" i="24"/>
  <c r="N20" i="24"/>
  <c r="N19" i="24"/>
  <c r="N18" i="24"/>
  <c r="N17" i="24"/>
  <c r="M17" i="24" l="1"/>
  <c r="M50" i="24"/>
  <c r="M51" i="24"/>
  <c r="M49" i="24"/>
  <c r="M48" i="24"/>
  <c r="M19" i="24"/>
  <c r="M20" i="24"/>
  <c r="M18" i="24"/>
  <c r="L50" i="24" l="1"/>
  <c r="L51" i="24"/>
  <c r="L49" i="24"/>
  <c r="L48" i="24"/>
  <c r="L19" i="24"/>
  <c r="L20" i="24"/>
  <c r="L18" i="24"/>
  <c r="L17" i="24"/>
  <c r="K49" i="24" l="1"/>
  <c r="K48" i="24"/>
  <c r="K50" i="24"/>
  <c r="K51" i="24"/>
  <c r="K19" i="24"/>
  <c r="K20" i="24"/>
  <c r="K18" i="24"/>
  <c r="K17" i="24"/>
  <c r="I66" i="24" l="1"/>
  <c r="C69" i="24" l="1"/>
  <c r="C59" i="24"/>
  <c r="C58" i="24"/>
  <c r="C57" i="24"/>
  <c r="C53" i="24"/>
  <c r="A58" i="24"/>
  <c r="A59" i="24" s="1"/>
  <c r="A60" i="24" s="1"/>
  <c r="A61" i="24" s="1"/>
  <c r="A62" i="24" s="1"/>
  <c r="C63" i="24" s="1"/>
  <c r="A54" i="24"/>
  <c r="A55" i="24" s="1"/>
  <c r="C38" i="24"/>
  <c r="C32" i="24"/>
  <c r="C28" i="24"/>
  <c r="C27" i="24"/>
  <c r="C26" i="24"/>
  <c r="C22" i="24"/>
  <c r="A23" i="24"/>
  <c r="A24" i="24" s="1"/>
  <c r="C24" i="24" l="1"/>
  <c r="J51" i="24" l="1"/>
  <c r="J50" i="24"/>
  <c r="J49" i="24"/>
  <c r="J48" i="24"/>
  <c r="J20" i="24"/>
  <c r="J19" i="24"/>
  <c r="J18" i="24"/>
  <c r="J17" i="24"/>
  <c r="O47" i="24" l="1"/>
  <c r="O58" i="24" s="1"/>
  <c r="O46" i="24"/>
  <c r="O57" i="24" s="1"/>
  <c r="O45" i="24"/>
  <c r="O53" i="24"/>
  <c r="N47" i="24"/>
  <c r="N58" i="24" s="1"/>
  <c r="N46" i="24"/>
  <c r="N57" i="24" s="1"/>
  <c r="N45" i="24"/>
  <c r="N53" i="24"/>
  <c r="M47" i="24"/>
  <c r="M58" i="24" s="1"/>
  <c r="M46" i="24"/>
  <c r="M57" i="24" s="1"/>
  <c r="M45" i="24"/>
  <c r="M53" i="24"/>
  <c r="L47" i="24"/>
  <c r="L58" i="24" s="1"/>
  <c r="L46" i="24"/>
  <c r="L57" i="24" s="1"/>
  <c r="L45" i="24"/>
  <c r="L53" i="24"/>
  <c r="K47" i="24"/>
  <c r="K58" i="24" s="1"/>
  <c r="K46" i="24"/>
  <c r="K57" i="24" s="1"/>
  <c r="K45" i="24"/>
  <c r="K53" i="24"/>
  <c r="J47" i="24"/>
  <c r="J58" i="24" s="1"/>
  <c r="J46" i="24"/>
  <c r="J57" i="24" s="1"/>
  <c r="J45" i="24"/>
  <c r="J53" i="24"/>
  <c r="I47" i="24"/>
  <c r="I58" i="24" s="1"/>
  <c r="I46" i="24"/>
  <c r="I57" i="24" s="1"/>
  <c r="I45" i="24"/>
  <c r="I53" i="24"/>
  <c r="H47" i="24"/>
  <c r="H58" i="24" s="1"/>
  <c r="H46" i="24"/>
  <c r="H57" i="24" s="1"/>
  <c r="H45" i="24"/>
  <c r="H53" i="24"/>
  <c r="G47" i="24"/>
  <c r="G58" i="24" s="1"/>
  <c r="G46" i="24"/>
  <c r="G57" i="24" s="1"/>
  <c r="G45" i="24"/>
  <c r="O16" i="24"/>
  <c r="O27" i="24" s="1"/>
  <c r="O15" i="24"/>
  <c r="O26" i="24" s="1"/>
  <c r="O14" i="24"/>
  <c r="N16" i="24"/>
  <c r="N27" i="24" s="1"/>
  <c r="N15" i="24"/>
  <c r="N26" i="24" s="1"/>
  <c r="N14" i="24"/>
  <c r="N22" i="24"/>
  <c r="M16" i="24"/>
  <c r="M27" i="24" s="1"/>
  <c r="M15" i="24"/>
  <c r="M26" i="24" s="1"/>
  <c r="M14" i="24"/>
  <c r="M22" i="24"/>
  <c r="L16" i="24"/>
  <c r="L27" i="24" s="1"/>
  <c r="L15" i="24"/>
  <c r="L26" i="24" s="1"/>
  <c r="L14" i="24"/>
  <c r="L22" i="24"/>
  <c r="K16" i="24"/>
  <c r="K27" i="24" s="1"/>
  <c r="K15" i="24"/>
  <c r="K26" i="24" s="1"/>
  <c r="K14" i="24"/>
  <c r="K22" i="24"/>
  <c r="J16" i="24"/>
  <c r="J27" i="24" s="1"/>
  <c r="J15" i="24"/>
  <c r="J26" i="24" s="1"/>
  <c r="J14" i="24"/>
  <c r="J22" i="24"/>
  <c r="I16" i="24"/>
  <c r="I27" i="24" s="1"/>
  <c r="I15" i="24"/>
  <c r="I26" i="24" s="1"/>
  <c r="I14" i="24"/>
  <c r="I22" i="24"/>
  <c r="H16" i="24"/>
  <c r="H27" i="24" s="1"/>
  <c r="H15" i="24"/>
  <c r="H26" i="24" s="1"/>
  <c r="H14" i="24"/>
  <c r="H22" i="24"/>
  <c r="G16" i="24"/>
  <c r="G27" i="24" s="1"/>
  <c r="G15" i="24"/>
  <c r="G14" i="24"/>
  <c r="G22" i="24"/>
  <c r="H28" i="24" l="1"/>
  <c r="O28" i="24"/>
  <c r="O59" i="24"/>
  <c r="N59" i="24"/>
  <c r="N28" i="24"/>
  <c r="M28" i="24"/>
  <c r="M59" i="24"/>
  <c r="G59" i="24"/>
  <c r="H59" i="24"/>
  <c r="L59" i="24"/>
  <c r="L28" i="24"/>
  <c r="K28" i="24"/>
  <c r="K59" i="24"/>
  <c r="J59" i="24"/>
  <c r="J28" i="24"/>
  <c r="I28" i="24"/>
  <c r="I59" i="24"/>
  <c r="D27" i="56"/>
  <c r="G53" i="24"/>
  <c r="D20" i="56" s="1"/>
  <c r="G26" i="24"/>
  <c r="G28" i="24"/>
  <c r="Q163" i="55" l="1"/>
  <c r="Q160" i="55"/>
  <c r="R157" i="55"/>
  <c r="O159" i="55"/>
  <c r="O161" i="55" s="1"/>
  <c r="N159" i="55"/>
  <c r="N161" i="55" s="1"/>
  <c r="M159" i="55"/>
  <c r="M161" i="55" s="1"/>
  <c r="J159" i="55"/>
  <c r="J161" i="55" s="1"/>
  <c r="G159" i="55"/>
  <c r="G161" i="55" s="1"/>
  <c r="F159" i="55"/>
  <c r="F161" i="55" s="1"/>
  <c r="E159" i="55"/>
  <c r="P147" i="55"/>
  <c r="O147" i="55"/>
  <c r="N147" i="55"/>
  <c r="M147" i="55"/>
  <c r="L147" i="55"/>
  <c r="K147" i="55"/>
  <c r="J147" i="55"/>
  <c r="I147" i="55"/>
  <c r="H147" i="55"/>
  <c r="G147" i="55"/>
  <c r="F147" i="55"/>
  <c r="E147" i="55"/>
  <c r="Q146" i="55"/>
  <c r="Q145" i="55"/>
  <c r="Q144" i="55"/>
  <c r="Q143" i="55"/>
  <c r="Q142" i="55"/>
  <c r="Q141" i="55"/>
  <c r="Q138" i="55"/>
  <c r="P135" i="55"/>
  <c r="O135" i="55"/>
  <c r="N135" i="55"/>
  <c r="M135" i="55"/>
  <c r="L135" i="55"/>
  <c r="K135" i="55"/>
  <c r="J135" i="55"/>
  <c r="I135" i="55"/>
  <c r="H135" i="55"/>
  <c r="G135" i="55"/>
  <c r="F135" i="55"/>
  <c r="Q134" i="55"/>
  <c r="Q132" i="55"/>
  <c r="P129" i="55"/>
  <c r="O129" i="55"/>
  <c r="N129" i="55"/>
  <c r="M129" i="55"/>
  <c r="L129" i="55"/>
  <c r="K129" i="55"/>
  <c r="J129" i="55"/>
  <c r="I129" i="55"/>
  <c r="H129" i="55"/>
  <c r="G129" i="55"/>
  <c r="F129" i="55"/>
  <c r="E129" i="55"/>
  <c r="Q128" i="55"/>
  <c r="Q127" i="55"/>
  <c r="Q126" i="55"/>
  <c r="Q125" i="55"/>
  <c r="Q124" i="55"/>
  <c r="Q123" i="55"/>
  <c r="P120" i="55"/>
  <c r="O120" i="55"/>
  <c r="N120" i="55"/>
  <c r="M120" i="55"/>
  <c r="L120" i="55"/>
  <c r="K120" i="55"/>
  <c r="J120" i="55"/>
  <c r="I120" i="55"/>
  <c r="H120" i="55"/>
  <c r="G120" i="55"/>
  <c r="F120" i="55"/>
  <c r="E120" i="55"/>
  <c r="Q119" i="55"/>
  <c r="Q118" i="55"/>
  <c r="Q117" i="55"/>
  <c r="Q116" i="55"/>
  <c r="Q115" i="55"/>
  <c r="Q114" i="55"/>
  <c r="N162" i="55" l="1"/>
  <c r="N164" i="55" s="1"/>
  <c r="K162" i="55"/>
  <c r="K164" i="55" s="1"/>
  <c r="Q120" i="55"/>
  <c r="L162" i="55"/>
  <c r="L164" i="55" s="1"/>
  <c r="E162" i="55"/>
  <c r="E164" i="55" s="1"/>
  <c r="J162" i="55"/>
  <c r="J164" i="55" s="1"/>
  <c r="Q129" i="55"/>
  <c r="Q156" i="55"/>
  <c r="Q147" i="55"/>
  <c r="Q153" i="55"/>
  <c r="Q155" i="55"/>
  <c r="Q151" i="55"/>
  <c r="M162" i="55"/>
  <c r="M164" i="55" s="1"/>
  <c r="Q152" i="55"/>
  <c r="Q135" i="55"/>
  <c r="O162" i="55"/>
  <c r="O164" i="55" s="1"/>
  <c r="H162" i="55"/>
  <c r="H164" i="55" s="1"/>
  <c r="P162" i="55"/>
  <c r="P164" i="55" s="1"/>
  <c r="E161" i="55"/>
  <c r="H159" i="55"/>
  <c r="H161" i="55" s="1"/>
  <c r="P159" i="55"/>
  <c r="P161" i="55" s="1"/>
  <c r="F162" i="55"/>
  <c r="F164" i="55" s="1"/>
  <c r="G162" i="55"/>
  <c r="G164" i="55" s="1"/>
  <c r="I159" i="55"/>
  <c r="I161" i="55" s="1"/>
  <c r="K159" i="55"/>
  <c r="K161" i="55" s="1"/>
  <c r="L159" i="55"/>
  <c r="L161" i="55" s="1"/>
  <c r="I162" i="55"/>
  <c r="I164" i="55" s="1"/>
  <c r="Q150" i="55"/>
  <c r="Q159" i="55" l="1"/>
  <c r="Q161" i="55" s="1"/>
  <c r="Q157" i="55"/>
  <c r="N166" i="55" s="1"/>
  <c r="Q162" i="55"/>
  <c r="Q164" i="55" s="1"/>
  <c r="K79" i="55"/>
  <c r="A91" i="55"/>
  <c r="A92" i="55" s="1"/>
  <c r="A93" i="55" s="1"/>
  <c r="A95" i="55" s="1"/>
  <c r="A96" i="55" s="1"/>
  <c r="A78" i="55"/>
  <c r="A79" i="55" s="1"/>
  <c r="A80" i="55" s="1"/>
  <c r="B73" i="55"/>
  <c r="B71" i="55"/>
  <c r="D57" i="55"/>
  <c r="A48" i="55"/>
  <c r="G33" i="55"/>
  <c r="F33" i="55"/>
  <c r="G31" i="55"/>
  <c r="F31" i="55"/>
  <c r="G30" i="55"/>
  <c r="F55" i="55" s="1"/>
  <c r="E55" i="55"/>
  <c r="T160" i="55" s="1"/>
  <c r="U160" i="55" s="1"/>
  <c r="I21" i="55"/>
  <c r="H21" i="55"/>
  <c r="G21" i="55"/>
  <c r="F21" i="55"/>
  <c r="F32" i="55" s="1"/>
  <c r="R20" i="55"/>
  <c r="R22" i="55" s="1"/>
  <c r="E19" i="55"/>
  <c r="E13" i="55"/>
  <c r="K11" i="55"/>
  <c r="J11" i="55"/>
  <c r="I11" i="55"/>
  <c r="H11" i="55"/>
  <c r="G11" i="55"/>
  <c r="F11" i="55"/>
  <c r="E10" i="55"/>
  <c r="E9" i="55"/>
  <c r="N5" i="55"/>
  <c r="E166" i="55" l="1"/>
  <c r="K166" i="55"/>
  <c r="D93" i="55"/>
  <c r="L166" i="55"/>
  <c r="M166" i="55"/>
  <c r="J166" i="55"/>
  <c r="O166" i="55"/>
  <c r="G166" i="55"/>
  <c r="F166" i="55"/>
  <c r="P166" i="55"/>
  <c r="H166" i="55"/>
  <c r="I166" i="55"/>
  <c r="E26" i="55"/>
  <c r="E27" i="55" s="1"/>
  <c r="E14" i="55" s="1"/>
  <c r="G32" i="55"/>
  <c r="G34" i="55" s="1"/>
  <c r="E11" i="55"/>
  <c r="J83" i="55"/>
  <c r="D97" i="55"/>
  <c r="A97" i="55"/>
  <c r="G79" i="55"/>
  <c r="E79" i="55"/>
  <c r="H83" i="55"/>
  <c r="P83" i="55"/>
  <c r="M83" i="55"/>
  <c r="F83" i="55"/>
  <c r="I79" i="55"/>
  <c r="E65" i="55"/>
  <c r="F34" i="55"/>
  <c r="G83" i="55"/>
  <c r="O83" i="55"/>
  <c r="K83" i="55"/>
  <c r="M79" i="55"/>
  <c r="I83" i="55"/>
  <c r="L79" i="55"/>
  <c r="N79" i="55"/>
  <c r="L83" i="55"/>
  <c r="F79" i="55"/>
  <c r="E21" i="55"/>
  <c r="J14" i="55" l="1"/>
  <c r="J15" i="55" s="1"/>
  <c r="K14" i="55"/>
  <c r="K15" i="55" s="1"/>
  <c r="H14" i="55"/>
  <c r="H15" i="55" s="1"/>
  <c r="H17" i="55" s="1"/>
  <c r="H23" i="55" s="1"/>
  <c r="H39" i="55" s="1"/>
  <c r="H40" i="55" s="1"/>
  <c r="G14" i="55"/>
  <c r="G15" i="55" s="1"/>
  <c r="G17" i="55" s="1"/>
  <c r="G23" i="55" s="1"/>
  <c r="G39" i="55" s="1"/>
  <c r="G40" i="55" s="1"/>
  <c r="Q166" i="55"/>
  <c r="I14" i="55"/>
  <c r="I15" i="55" s="1"/>
  <c r="I17" i="55" s="1"/>
  <c r="I23" i="55" s="1"/>
  <c r="I39" i="55" s="1"/>
  <c r="I40" i="55" s="1"/>
  <c r="F14" i="55"/>
  <c r="F15" i="55" s="1"/>
  <c r="F17" i="55" s="1"/>
  <c r="F65" i="55"/>
  <c r="J79" i="55"/>
  <c r="H79" i="55"/>
  <c r="E83" i="55"/>
  <c r="P79" i="55"/>
  <c r="O79" i="55"/>
  <c r="N83" i="55"/>
  <c r="D60" i="24" l="1"/>
  <c r="D61" i="24" s="1"/>
  <c r="D62" i="24" s="1"/>
  <c r="D63" i="24" s="1"/>
  <c r="E29" i="24"/>
  <c r="F29" i="24" s="1"/>
  <c r="G29" i="24" s="1"/>
  <c r="H29" i="24" s="1"/>
  <c r="I29" i="24" s="1"/>
  <c r="J29" i="24" s="1"/>
  <c r="K29" i="24" s="1"/>
  <c r="L29" i="24" s="1"/>
  <c r="M29" i="24" s="1"/>
  <c r="N29" i="24" s="1"/>
  <c r="D30" i="24"/>
  <c r="D31" i="24" s="1"/>
  <c r="D32" i="24" s="1"/>
  <c r="F53" i="55"/>
  <c r="F57" i="55" s="1"/>
  <c r="Q96" i="55" s="1"/>
  <c r="Q79" i="55"/>
  <c r="K80" i="55" s="1"/>
  <c r="F66" i="55"/>
  <c r="E17" i="55"/>
  <c r="F23" i="55"/>
  <c r="E53" i="55" s="1"/>
  <c r="E57" i="55" s="1"/>
  <c r="E66" i="55"/>
  <c r="E15" i="55"/>
  <c r="Q83" i="55"/>
  <c r="N80" i="55" l="1"/>
  <c r="F80" i="55"/>
  <c r="L80" i="55"/>
  <c r="M80" i="55"/>
  <c r="E80" i="55"/>
  <c r="G80" i="55"/>
  <c r="E60" i="24"/>
  <c r="E61" i="24" s="1"/>
  <c r="E62" i="24" s="1"/>
  <c r="E63" i="24" s="1"/>
  <c r="E30" i="24"/>
  <c r="E31" i="24" s="1"/>
  <c r="E32" i="24" s="1"/>
  <c r="P80" i="55"/>
  <c r="J80" i="55"/>
  <c r="H80" i="55"/>
  <c r="O80" i="55"/>
  <c r="I80" i="55"/>
  <c r="F64" i="55"/>
  <c r="F67" i="55" s="1"/>
  <c r="E23" i="55"/>
  <c r="F39" i="55"/>
  <c r="F40" i="55" s="1"/>
  <c r="L84" i="55"/>
  <c r="L97" i="55" s="1"/>
  <c r="G84" i="55"/>
  <c r="G97" i="55" s="1"/>
  <c r="P84" i="55"/>
  <c r="P97" i="55" s="1"/>
  <c r="O54" i="24" s="1"/>
  <c r="F84" i="55"/>
  <c r="F97" i="55" s="1"/>
  <c r="J84" i="55"/>
  <c r="J97" i="55" s="1"/>
  <c r="O84" i="55"/>
  <c r="O97" i="55" s="1"/>
  <c r="K84" i="55"/>
  <c r="K97" i="55" s="1"/>
  <c r="M84" i="55"/>
  <c r="M97" i="55" s="1"/>
  <c r="H84" i="55"/>
  <c r="H97" i="55" s="1"/>
  <c r="I84" i="55"/>
  <c r="I97" i="55" s="1"/>
  <c r="E84" i="55"/>
  <c r="E97" i="55" s="1"/>
  <c r="N84" i="55"/>
  <c r="N97" i="55" s="1"/>
  <c r="Q92" i="55"/>
  <c r="E64" i="55"/>
  <c r="E67" i="55" s="1"/>
  <c r="Q80" i="55" l="1"/>
  <c r="F60" i="24"/>
  <c r="F61" i="24" s="1"/>
  <c r="F62" i="24" s="1"/>
  <c r="F63" i="24" s="1"/>
  <c r="F30" i="24"/>
  <c r="F31" i="24" s="1"/>
  <c r="F32" i="24" s="1"/>
  <c r="J93" i="55"/>
  <c r="I93" i="55"/>
  <c r="P93" i="55"/>
  <c r="H93" i="55"/>
  <c r="O93" i="55"/>
  <c r="N93" i="55"/>
  <c r="F93" i="55"/>
  <c r="G93" i="55"/>
  <c r="M93" i="55"/>
  <c r="E93" i="55"/>
  <c r="L93" i="55"/>
  <c r="K93" i="55"/>
  <c r="Q84" i="55"/>
  <c r="Q97" i="55"/>
  <c r="H30" i="24" l="1"/>
  <c r="H31" i="24" s="1"/>
  <c r="H32" i="24" s="1"/>
  <c r="Q93" i="55"/>
  <c r="G60" i="24" l="1"/>
  <c r="H60" i="24"/>
  <c r="Q164" i="42" l="1"/>
  <c r="Q161" i="42"/>
  <c r="P154" i="42"/>
  <c r="O154" i="42"/>
  <c r="N154" i="42"/>
  <c r="M154" i="42"/>
  <c r="L154" i="42"/>
  <c r="K154" i="42"/>
  <c r="J154" i="42"/>
  <c r="I154" i="42"/>
  <c r="H154" i="42"/>
  <c r="G154" i="42"/>
  <c r="F154" i="42"/>
  <c r="E154" i="42"/>
  <c r="P153" i="42"/>
  <c r="O153" i="42"/>
  <c r="N153" i="42"/>
  <c r="M153" i="42"/>
  <c r="L153" i="42"/>
  <c r="K153" i="42"/>
  <c r="J153" i="42"/>
  <c r="I153" i="42"/>
  <c r="H153" i="42"/>
  <c r="G153" i="42"/>
  <c r="F153" i="42"/>
  <c r="E153" i="42"/>
  <c r="P152" i="42"/>
  <c r="O152" i="42"/>
  <c r="N152" i="42"/>
  <c r="M152" i="42"/>
  <c r="L152" i="42"/>
  <c r="K152" i="42"/>
  <c r="J152" i="42"/>
  <c r="I152" i="42"/>
  <c r="H152" i="42"/>
  <c r="G152" i="42"/>
  <c r="F152" i="42"/>
  <c r="E152" i="42"/>
  <c r="P151" i="42"/>
  <c r="O151" i="42"/>
  <c r="N151" i="42"/>
  <c r="M151" i="42"/>
  <c r="L151" i="42"/>
  <c r="K151" i="42"/>
  <c r="J151" i="42"/>
  <c r="I151" i="42"/>
  <c r="H151" i="42"/>
  <c r="G151" i="42"/>
  <c r="F151" i="42"/>
  <c r="E151" i="42"/>
  <c r="P150" i="42"/>
  <c r="O150" i="42"/>
  <c r="N150" i="42"/>
  <c r="M150" i="42"/>
  <c r="L150" i="42"/>
  <c r="K150" i="42"/>
  <c r="J150" i="42"/>
  <c r="I150" i="42"/>
  <c r="H150" i="42"/>
  <c r="G150" i="42"/>
  <c r="F150" i="42"/>
  <c r="E150" i="42"/>
  <c r="P149" i="42"/>
  <c r="O149" i="42"/>
  <c r="O160" i="42" s="1"/>
  <c r="O162" i="42" s="1"/>
  <c r="N149" i="42"/>
  <c r="N160" i="42" s="1"/>
  <c r="N162" i="42" s="1"/>
  <c r="M149" i="42"/>
  <c r="L149" i="42"/>
  <c r="K149" i="42"/>
  <c r="K160" i="42" s="1"/>
  <c r="K162" i="42" s="1"/>
  <c r="J149" i="42"/>
  <c r="J160" i="42" s="1"/>
  <c r="J162" i="42" s="1"/>
  <c r="I149" i="42"/>
  <c r="H149" i="42"/>
  <c r="G149" i="42"/>
  <c r="G160" i="42" s="1"/>
  <c r="G162" i="42" s="1"/>
  <c r="F149" i="42"/>
  <c r="F160" i="42" s="1"/>
  <c r="F162" i="42" s="1"/>
  <c r="E149" i="42"/>
  <c r="P146" i="42"/>
  <c r="O146" i="42"/>
  <c r="N146" i="42"/>
  <c r="M146" i="42"/>
  <c r="L146" i="42"/>
  <c r="K146" i="42"/>
  <c r="J146" i="42"/>
  <c r="I146" i="42"/>
  <c r="H146" i="42"/>
  <c r="G146" i="42"/>
  <c r="F146" i="42"/>
  <c r="E146" i="42"/>
  <c r="Q145" i="42"/>
  <c r="Q144" i="42"/>
  <c r="Q143" i="42"/>
  <c r="Q142" i="42"/>
  <c r="Q141" i="42"/>
  <c r="Q140" i="42"/>
  <c r="Q137" i="42"/>
  <c r="P134" i="42"/>
  <c r="O134" i="42"/>
  <c r="N134" i="42"/>
  <c r="M134" i="42"/>
  <c r="L134" i="42"/>
  <c r="K134" i="42"/>
  <c r="J134" i="42"/>
  <c r="I134" i="42"/>
  <c r="H134" i="42"/>
  <c r="G134" i="42"/>
  <c r="F134" i="42"/>
  <c r="E134" i="42"/>
  <c r="Q133" i="42"/>
  <c r="Q132" i="42"/>
  <c r="P129" i="42"/>
  <c r="O129" i="42"/>
  <c r="N129" i="42"/>
  <c r="M129" i="42"/>
  <c r="L129" i="42"/>
  <c r="K129" i="42"/>
  <c r="J129" i="42"/>
  <c r="I129" i="42"/>
  <c r="H129" i="42"/>
  <c r="G129" i="42"/>
  <c r="F129" i="42"/>
  <c r="E129" i="42"/>
  <c r="P120" i="42"/>
  <c r="O120" i="42"/>
  <c r="N120" i="42"/>
  <c r="M120" i="42"/>
  <c r="L120" i="42"/>
  <c r="K120" i="42"/>
  <c r="J120" i="42"/>
  <c r="I120" i="42"/>
  <c r="H120" i="42"/>
  <c r="G120" i="42"/>
  <c r="F120" i="42"/>
  <c r="E120" i="42"/>
  <c r="Q119" i="42"/>
  <c r="Q118" i="42"/>
  <c r="Q117" i="42"/>
  <c r="Q116" i="42"/>
  <c r="Q115" i="42"/>
  <c r="Q114" i="42"/>
  <c r="R20" i="42"/>
  <c r="R22" i="42" s="1"/>
  <c r="K163" i="42" l="1"/>
  <c r="K165" i="42" s="1"/>
  <c r="I155" i="42"/>
  <c r="M163" i="42"/>
  <c r="M83" i="42" s="1"/>
  <c r="L155" i="42"/>
  <c r="I163" i="42"/>
  <c r="I83" i="42" s="1"/>
  <c r="H155" i="42"/>
  <c r="P155" i="42"/>
  <c r="L163" i="42"/>
  <c r="Q150" i="42"/>
  <c r="Q152" i="42"/>
  <c r="Q154" i="42"/>
  <c r="N79" i="42"/>
  <c r="J163" i="42"/>
  <c r="J165" i="42" s="1"/>
  <c r="F79" i="42"/>
  <c r="R26" i="42"/>
  <c r="M165" i="42"/>
  <c r="E163" i="42"/>
  <c r="Q120" i="42"/>
  <c r="G79" i="42"/>
  <c r="Q129" i="42"/>
  <c r="G163" i="42"/>
  <c r="O163" i="42"/>
  <c r="K83" i="42"/>
  <c r="H163" i="42"/>
  <c r="P163" i="42"/>
  <c r="Q146" i="42"/>
  <c r="E155" i="42"/>
  <c r="M155" i="42"/>
  <c r="Q151" i="42"/>
  <c r="Q153" i="42"/>
  <c r="K79" i="42"/>
  <c r="O79" i="42"/>
  <c r="Q134" i="42"/>
  <c r="F163" i="42"/>
  <c r="N163" i="42"/>
  <c r="J79" i="42"/>
  <c r="I60" i="24"/>
  <c r="F155" i="42"/>
  <c r="J155" i="42"/>
  <c r="N155" i="42"/>
  <c r="H160" i="42"/>
  <c r="L160" i="42"/>
  <c r="P160" i="42"/>
  <c r="Q149" i="42"/>
  <c r="G155" i="42"/>
  <c r="K155" i="42"/>
  <c r="O155" i="42"/>
  <c r="E160" i="42"/>
  <c r="E79" i="42" s="1"/>
  <c r="I160" i="42"/>
  <c r="M160" i="42"/>
  <c r="B73" i="42"/>
  <c r="B71" i="42"/>
  <c r="A91" i="42"/>
  <c r="A92" i="42" s="1"/>
  <c r="A78" i="42"/>
  <c r="A79" i="42" s="1"/>
  <c r="A80" i="42" s="1"/>
  <c r="A48" i="42"/>
  <c r="D57" i="42"/>
  <c r="E55" i="42"/>
  <c r="I165" i="42" l="1"/>
  <c r="J83" i="42"/>
  <c r="D93" i="42"/>
  <c r="Q155" i="42"/>
  <c r="L165" i="42"/>
  <c r="L83" i="42"/>
  <c r="E65" i="42"/>
  <c r="N165" i="42"/>
  <c r="N83" i="42"/>
  <c r="E165" i="42"/>
  <c r="E83" i="42"/>
  <c r="F165" i="42"/>
  <c r="F83" i="42"/>
  <c r="Q163" i="42"/>
  <c r="Q165" i="42" s="1"/>
  <c r="P165" i="42"/>
  <c r="P83" i="42"/>
  <c r="G165" i="42"/>
  <c r="G83" i="42"/>
  <c r="O165" i="42"/>
  <c r="O83" i="42"/>
  <c r="M162" i="42"/>
  <c r="M79" i="42"/>
  <c r="P162" i="42"/>
  <c r="P79" i="42"/>
  <c r="H165" i="42"/>
  <c r="H83" i="42"/>
  <c r="I162" i="42"/>
  <c r="I79" i="42"/>
  <c r="L162" i="42"/>
  <c r="L79" i="42"/>
  <c r="H162" i="42"/>
  <c r="H79" i="42"/>
  <c r="J60" i="24"/>
  <c r="E162" i="42"/>
  <c r="Q160" i="42"/>
  <c r="Q162" i="42" s="1"/>
  <c r="E53" i="42"/>
  <c r="E57" i="42" s="1"/>
  <c r="E66" i="42"/>
  <c r="A93" i="42"/>
  <c r="A95" i="42" s="1"/>
  <c r="A96" i="42" s="1"/>
  <c r="D97" i="42" s="1"/>
  <c r="Q79" i="42" l="1"/>
  <c r="F80" i="42" s="1"/>
  <c r="Q83" i="42"/>
  <c r="M84" i="42" s="1"/>
  <c r="F65" i="42"/>
  <c r="E64" i="42"/>
  <c r="E67" i="42" s="1"/>
  <c r="Q92" i="42"/>
  <c r="K60" i="24"/>
  <c r="E80" i="42"/>
  <c r="H80" i="42"/>
  <c r="O80" i="42"/>
  <c r="P80" i="42"/>
  <c r="K80" i="42"/>
  <c r="F66" i="42"/>
  <c r="A97" i="42"/>
  <c r="G80" i="42" l="1"/>
  <c r="L80" i="42"/>
  <c r="I80" i="42"/>
  <c r="I93" i="42" s="1"/>
  <c r="H23" i="24" s="1"/>
  <c r="K84" i="42"/>
  <c r="N80" i="42"/>
  <c r="I84" i="42"/>
  <c r="N84" i="42"/>
  <c r="L84" i="42"/>
  <c r="P84" i="42"/>
  <c r="H84" i="42"/>
  <c r="E84" i="42"/>
  <c r="G84" i="42"/>
  <c r="J80" i="42"/>
  <c r="J93" i="42" s="1"/>
  <c r="I23" i="24" s="1"/>
  <c r="F84" i="42"/>
  <c r="M80" i="42"/>
  <c r="M93" i="42" s="1"/>
  <c r="L23" i="24" s="1"/>
  <c r="J84" i="42"/>
  <c r="O84" i="42"/>
  <c r="F93" i="42"/>
  <c r="E23" i="24" s="1"/>
  <c r="E24" i="24" s="1"/>
  <c r="E33" i="24" s="1"/>
  <c r="E34" i="24" s="1"/>
  <c r="E93" i="42"/>
  <c r="D23" i="24" s="1"/>
  <c r="N93" i="42"/>
  <c r="M23" i="24" s="1"/>
  <c r="K93" i="42"/>
  <c r="J23" i="24" s="1"/>
  <c r="K23" i="24"/>
  <c r="G93" i="42"/>
  <c r="F23" i="24" s="1"/>
  <c r="F24" i="24" s="1"/>
  <c r="F33" i="24" s="1"/>
  <c r="F34" i="24" s="1"/>
  <c r="O93" i="42"/>
  <c r="N23" i="24" s="1"/>
  <c r="N24" i="24" s="1"/>
  <c r="H93" i="42"/>
  <c r="G23" i="24" s="1"/>
  <c r="P93" i="42"/>
  <c r="N30" i="24"/>
  <c r="N31" i="24" s="1"/>
  <c r="L60" i="24"/>
  <c r="D7" i="56" l="1"/>
  <c r="D24" i="24"/>
  <c r="D33" i="24" s="1"/>
  <c r="D14" i="56"/>
  <c r="N33" i="24"/>
  <c r="N34" i="24" s="1"/>
  <c r="Q80" i="42"/>
  <c r="Q84" i="42"/>
  <c r="Q93" i="42"/>
  <c r="M60" i="24"/>
  <c r="M61" i="24" s="1"/>
  <c r="D34" i="24" l="1"/>
  <c r="D36" i="24" s="1"/>
  <c r="D38" i="24" s="1"/>
  <c r="F64" i="42"/>
  <c r="F67" i="42" s="1"/>
  <c r="Q96" i="42"/>
  <c r="O60" i="24"/>
  <c r="N60" i="24"/>
  <c r="D37" i="24" l="1"/>
  <c r="E36" i="24"/>
  <c r="E37" i="24" s="1"/>
  <c r="L97" i="42"/>
  <c r="K54" i="24" s="1"/>
  <c r="E97" i="42"/>
  <c r="D54" i="24" s="1"/>
  <c r="D21" i="56" s="1"/>
  <c r="M97" i="42"/>
  <c r="L54" i="24" s="1"/>
  <c r="H97" i="42"/>
  <c r="G54" i="24" s="1"/>
  <c r="G55" i="24" s="1"/>
  <c r="P97" i="42"/>
  <c r="I97" i="42"/>
  <c r="H54" i="24" s="1"/>
  <c r="F97" i="42"/>
  <c r="E54" i="24" s="1"/>
  <c r="E55" i="24" s="1"/>
  <c r="E64" i="24" s="1"/>
  <c r="E65" i="24" s="1"/>
  <c r="N97" i="42"/>
  <c r="M54" i="24" s="1"/>
  <c r="G97" i="42"/>
  <c r="F54" i="24" s="1"/>
  <c r="F55" i="24" s="1"/>
  <c r="F64" i="24" s="1"/>
  <c r="O97" i="42"/>
  <c r="N54" i="24" s="1"/>
  <c r="J97" i="42"/>
  <c r="I54" i="24" s="1"/>
  <c r="K97" i="42"/>
  <c r="J54" i="24" s="1"/>
  <c r="D55" i="24" l="1"/>
  <c r="D64" i="24" s="1"/>
  <c r="F65" i="24"/>
  <c r="E38" i="24"/>
  <c r="D28" i="56"/>
  <c r="D29" i="56" s="1"/>
  <c r="M55" i="24"/>
  <c r="D22" i="56"/>
  <c r="Q97" i="42"/>
  <c r="F36" i="24" l="1"/>
  <c r="F37" i="24" s="1"/>
  <c r="D65" i="24"/>
  <c r="D67" i="24" s="1"/>
  <c r="D69" i="24" s="1"/>
  <c r="F38" i="24" l="1"/>
  <c r="D68" i="24"/>
  <c r="E67" i="24"/>
  <c r="E68" i="24" s="1"/>
  <c r="D71" i="24"/>
  <c r="E69" i="24" l="1"/>
  <c r="F67" i="24" s="1"/>
  <c r="E71" i="24" l="1"/>
  <c r="F69" i="24"/>
  <c r="F71" i="24" s="1"/>
  <c r="F68" i="24"/>
  <c r="H66" i="24" l="1"/>
  <c r="L66" i="24" l="1"/>
  <c r="J66" i="24" l="1"/>
  <c r="K66" i="24"/>
  <c r="M66" i="24"/>
  <c r="N66" i="24"/>
  <c r="O66" i="24"/>
  <c r="C71" i="24" l="1"/>
  <c r="I61" i="24"/>
  <c r="C31" i="24"/>
  <c r="C30" i="24"/>
  <c r="J30" i="24"/>
  <c r="E7" i="24"/>
  <c r="D4" i="24"/>
  <c r="E4" i="24" s="1"/>
  <c r="F4" i="24" s="1"/>
  <c r="G4" i="24" s="1"/>
  <c r="H4" i="24" s="1"/>
  <c r="I4" i="24" s="1"/>
  <c r="J4" i="24" s="1"/>
  <c r="K4" i="24" s="1"/>
  <c r="L4" i="24" s="1"/>
  <c r="M4" i="24" s="1"/>
  <c r="N4" i="24" s="1"/>
  <c r="O4" i="24" s="1"/>
  <c r="F7" i="24" l="1"/>
  <c r="C33" i="24"/>
  <c r="L30" i="24"/>
  <c r="L31" i="24" s="1"/>
  <c r="L32" i="24" s="1"/>
  <c r="G61" i="24"/>
  <c r="G62" i="24" s="1"/>
  <c r="G63" i="24" s="1"/>
  <c r="K61" i="24"/>
  <c r="K62" i="24" s="1"/>
  <c r="K63" i="24" s="1"/>
  <c r="O61" i="24"/>
  <c r="O62" i="24" s="1"/>
  <c r="O63" i="24" s="1"/>
  <c r="I30" i="24"/>
  <c r="I31" i="24" s="1"/>
  <c r="I32" i="24" s="1"/>
  <c r="C55" i="24"/>
  <c r="H61" i="24"/>
  <c r="H62" i="24" s="1"/>
  <c r="H63" i="24" s="1"/>
  <c r="L61" i="24"/>
  <c r="L62" i="24" s="1"/>
  <c r="L63" i="24" s="1"/>
  <c r="G30" i="24"/>
  <c r="G31" i="24" s="1"/>
  <c r="G32" i="24" s="1"/>
  <c r="K30" i="24"/>
  <c r="O30" i="24"/>
  <c r="O31" i="24" s="1"/>
  <c r="J61" i="24"/>
  <c r="J62" i="24" s="1"/>
  <c r="J63" i="24" s="1"/>
  <c r="N61" i="24"/>
  <c r="N62" i="24" s="1"/>
  <c r="N63" i="24" s="1"/>
  <c r="J31" i="24"/>
  <c r="J32" i="24" s="1"/>
  <c r="N32" i="24"/>
  <c r="I62" i="24"/>
  <c r="I63" i="24" s="1"/>
  <c r="M62" i="24"/>
  <c r="M63" i="24" s="1"/>
  <c r="Q53" i="24"/>
  <c r="Q58" i="24"/>
  <c r="Q27" i="24"/>
  <c r="K31" i="24" l="1"/>
  <c r="K32" i="24" s="1"/>
  <c r="G7" i="24"/>
  <c r="M30" i="24"/>
  <c r="M31" i="24" s="1"/>
  <c r="M32" i="24" s="1"/>
  <c r="Q28" i="24"/>
  <c r="Q59" i="24"/>
  <c r="Q61" i="24"/>
  <c r="H7" i="24" l="1"/>
  <c r="Q30" i="24"/>
  <c r="C64" i="24"/>
  <c r="C62" i="24"/>
  <c r="G66" i="24"/>
  <c r="C61" i="24"/>
  <c r="I7" i="24" l="1"/>
  <c r="K24" i="24"/>
  <c r="K33" i="24" s="1"/>
  <c r="K34" i="24" s="1"/>
  <c r="L24" i="24"/>
  <c r="L33" i="24" s="1"/>
  <c r="L34" i="24" s="1"/>
  <c r="M24" i="24"/>
  <c r="M33" i="24" s="1"/>
  <c r="M34" i="24" s="1"/>
  <c r="J24" i="24"/>
  <c r="J33" i="24" s="1"/>
  <c r="J34" i="24" s="1"/>
  <c r="I24" i="24"/>
  <c r="I33" i="24" s="1"/>
  <c r="I34" i="24" s="1"/>
  <c r="H24" i="24"/>
  <c r="G24" i="24"/>
  <c r="I55" i="24"/>
  <c r="I64" i="24" s="1"/>
  <c r="I65" i="24" s="1"/>
  <c r="G64" i="24"/>
  <c r="G65" i="24" s="1"/>
  <c r="K55" i="24"/>
  <c r="K64" i="24" s="1"/>
  <c r="K65" i="24" s="1"/>
  <c r="L55" i="24"/>
  <c r="L64" i="24" s="1"/>
  <c r="L65" i="24" s="1"/>
  <c r="H55" i="24"/>
  <c r="J55" i="24"/>
  <c r="J64" i="24" s="1"/>
  <c r="J65" i="24" s="1"/>
  <c r="N55" i="24"/>
  <c r="N64" i="24" s="1"/>
  <c r="N65" i="24" s="1"/>
  <c r="Q62" i="24"/>
  <c r="Q63" i="24" s="1"/>
  <c r="Q57" i="24"/>
  <c r="M64" i="24"/>
  <c r="M65" i="24" s="1"/>
  <c r="D24" i="56" l="1"/>
  <c r="D25" i="56" s="1"/>
  <c r="D31" i="56" s="1"/>
  <c r="O55" i="24" s="1"/>
  <c r="D10" i="56"/>
  <c r="H33" i="24"/>
  <c r="H64" i="24"/>
  <c r="G33" i="24"/>
  <c r="G34" i="24" s="1"/>
  <c r="J7" i="24"/>
  <c r="Q26" i="24"/>
  <c r="H65" i="24" l="1"/>
  <c r="H34" i="24"/>
  <c r="O64" i="24"/>
  <c r="K7" i="24"/>
  <c r="Q31" i="24"/>
  <c r="O65" i="24" l="1"/>
  <c r="L7" i="24"/>
  <c r="Q65" i="24" l="1"/>
  <c r="M7" i="24"/>
  <c r="Q55" i="24"/>
  <c r="Q54" i="24" s="1"/>
  <c r="N7" i="24" l="1"/>
  <c r="Q64" i="24"/>
  <c r="O7" i="24" l="1"/>
  <c r="G36" i="24" l="1"/>
  <c r="G37" i="24" l="1"/>
  <c r="G38" i="24"/>
  <c r="H36" i="24" l="1"/>
  <c r="H38" i="24" s="1"/>
  <c r="I36" i="24" s="1"/>
  <c r="H37" i="24" l="1"/>
  <c r="I37" i="24"/>
  <c r="I38" i="24"/>
  <c r="J36" i="24" s="1"/>
  <c r="G67" i="24" l="1"/>
  <c r="J37" i="24"/>
  <c r="J38" i="24"/>
  <c r="K36" i="24" s="1"/>
  <c r="K37" i="24" l="1"/>
  <c r="G68" i="24"/>
  <c r="G69" i="24"/>
  <c r="H67" i="24" s="1"/>
  <c r="K38" i="24"/>
  <c r="L36" i="24" s="1"/>
  <c r="H68" i="24" l="1"/>
  <c r="G71" i="24"/>
  <c r="H69" i="24"/>
  <c r="I67" i="24" s="1"/>
  <c r="L38" i="24"/>
  <c r="M36" i="24" s="1"/>
  <c r="L37" i="24"/>
  <c r="H71" i="24" l="1"/>
  <c r="M37" i="24"/>
  <c r="M38" i="24"/>
  <c r="N36" i="24" s="1"/>
  <c r="N38" i="24" s="1"/>
  <c r="I69" i="24"/>
  <c r="J67" i="24" s="1"/>
  <c r="I68" i="24"/>
  <c r="N37" i="24" l="1"/>
  <c r="I71" i="24"/>
  <c r="J69" i="24"/>
  <c r="J71" i="24" s="1"/>
  <c r="J68" i="24"/>
  <c r="K67" i="24" l="1"/>
  <c r="K68" i="24" l="1"/>
  <c r="K69" i="24"/>
  <c r="K71" i="24" s="1"/>
  <c r="L67" i="24" l="1"/>
  <c r="L69" i="24" l="1"/>
  <c r="L71" i="24" s="1"/>
  <c r="L68" i="24"/>
  <c r="M67" i="24" l="1"/>
  <c r="M68" i="24" l="1"/>
  <c r="M69" i="24"/>
  <c r="M71" i="24" s="1"/>
  <c r="N67" i="24" l="1"/>
  <c r="N68" i="24" l="1"/>
  <c r="N69" i="24"/>
  <c r="O67" i="24" s="1"/>
  <c r="N71" i="24" l="1"/>
  <c r="O69" i="24"/>
  <c r="O68" i="24"/>
  <c r="Q67" i="24"/>
  <c r="Q68" i="24" s="1"/>
  <c r="J19" i="37" l="1"/>
  <c r="J20" i="37" s="1"/>
  <c r="J21" i="37"/>
  <c r="D3" i="37"/>
  <c r="L3" i="37" s="1"/>
  <c r="D19" i="37"/>
  <c r="D21" i="37" l="1"/>
  <c r="O13" i="24" s="1"/>
  <c r="O22" i="24" s="1"/>
  <c r="D6" i="56" s="1"/>
  <c r="D8" i="56" s="1"/>
  <c r="D11" i="56" s="1"/>
  <c r="O32" i="24" l="1"/>
  <c r="D13" i="56"/>
  <c r="D15" i="56" s="1"/>
  <c r="D17" i="56" s="1"/>
  <c r="O24" i="24" s="1"/>
  <c r="Q22" i="24"/>
  <c r="Q24" i="24" l="1"/>
  <c r="Q23" i="24" s="1"/>
  <c r="O33" i="24"/>
  <c r="Q32" i="24"/>
  <c r="Q33" i="24" l="1"/>
  <c r="O34" i="24"/>
  <c r="Q34" i="24" s="1"/>
  <c r="O36" i="24" l="1"/>
  <c r="O37" i="24" s="1"/>
  <c r="Q37" i="24" s="1"/>
  <c r="O38" i="24" l="1"/>
  <c r="O71" i="24" s="1"/>
  <c r="Q36"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38" authorId="0" shapeId="0" xr:uid="{00000000-0006-0000-0100-000001000000}">
      <text>
        <r>
          <rPr>
            <b/>
            <sz val="9"/>
            <color indexed="81"/>
            <rFont val="Tahoma"/>
            <family val="2"/>
          </rPr>
          <t>Author:</t>
        </r>
        <r>
          <rPr>
            <sz val="9"/>
            <color indexed="81"/>
            <rFont val="Tahoma"/>
            <family val="2"/>
          </rPr>
          <t xml:space="preserve">
Unbilled true-ups, and large customer abnormal usage adjustments if any</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tc={1A58F564-5DD8-47EF-8B27-B2D2D18052F8}</author>
    <author>gzhkw6</author>
    <author>tc={1A722C2F-6126-418C-860D-90B3577F4110}</author>
    <author>Knox, Tara</author>
  </authors>
  <commentList>
    <comment ref="E11" authorId="0" shapeId="0" xr:uid="{1A58F564-5DD8-47EF-8B27-B2D2D18052F8}">
      <text>
        <t>[Threaded comment]
Your version of Excel allows you to read this threaded comment; however, any edits to it will get removed if the file is opened in a newer version of Excel. Learn more: https://go.microsoft.com/fwlink/?linkid=870924
Comment:
    Reduce by 3rd block below</t>
      </text>
    </comment>
    <comment ref="F12" authorId="1" shapeId="0" xr:uid="{9E961FE7-3E69-4C70-B4E3-BB1D16C709A0}">
      <text>
        <r>
          <rPr>
            <b/>
            <sz val="9"/>
            <color indexed="81"/>
            <rFont val="Tahoma"/>
            <family val="2"/>
          </rPr>
          <t>tlk:</t>
        </r>
        <r>
          <rPr>
            <sz val="9"/>
            <color indexed="81"/>
            <rFont val="Tahoma"/>
            <family val="2"/>
          </rPr>
          <t xml:space="preserve">
estimated unbilled 3rd block, doesn't affect decoupling</t>
        </r>
      </text>
    </comment>
    <comment ref="G12" authorId="1" shapeId="0" xr:uid="{7F6CC033-3CCA-40A5-8373-9C124B5D0F2E}">
      <text>
        <r>
          <rPr>
            <b/>
            <sz val="9"/>
            <color indexed="81"/>
            <rFont val="Tahoma"/>
            <family val="2"/>
          </rPr>
          <t>tlk:</t>
        </r>
        <r>
          <rPr>
            <sz val="9"/>
            <color indexed="81"/>
            <rFont val="Tahoma"/>
            <family val="2"/>
          </rPr>
          <t xml:space="preserve">
estimated unbilled 3rd block, doesn't affect decoupling</t>
        </r>
      </text>
    </comment>
    <comment ref="A34" authorId="2" shapeId="0" xr:uid="{1A722C2F-6126-418C-860D-90B3577F4110}">
      <text>
        <t>[Threaded comment]
Your version of Excel allows you to read this threaded comment; however, any edits to it will get removed if the file is opened in a newer version of Excel. Learn more: https://go.microsoft.com/fwlink/?linkid=870924
Comment:
    Net with WA025B</t>
      </text>
    </comment>
    <comment ref="G62" authorId="3" shapeId="0" xr:uid="{D3E6B03C-9EB9-49CE-AFB9-9FEA4EA6A7AC}">
      <text>
        <r>
          <rPr>
            <b/>
            <sz val="9"/>
            <color indexed="81"/>
            <rFont val="Tahoma"/>
            <family val="2"/>
          </rPr>
          <t>Knox, Tara:</t>
        </r>
        <r>
          <rPr>
            <sz val="9"/>
            <color indexed="81"/>
            <rFont val="Tahoma"/>
            <family val="2"/>
          </rPr>
          <t xml:space="preserve">
1.51% of base rates, street lights not included in unbilled calculations</t>
        </r>
      </text>
    </comment>
    <comment ref="G63" authorId="3" shapeId="0" xr:uid="{402CE933-F351-4F9A-8EBC-B11B8D6735EC}">
      <text>
        <r>
          <rPr>
            <b/>
            <sz val="9"/>
            <color indexed="81"/>
            <rFont val="Tahoma"/>
            <family val="2"/>
          </rPr>
          <t>Knox, Tara:</t>
        </r>
        <r>
          <rPr>
            <sz val="9"/>
            <color indexed="81"/>
            <rFont val="Tahoma"/>
            <family val="2"/>
          </rPr>
          <t xml:space="preserve">
1.51% of base rates, street lights not included in unbilled calculations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tc={11867AF7-E57F-4E56-8AD2-ABFDE6034F97}</author>
    <author>gzhkw6</author>
    <author>tc={A37F6137-CD13-4222-A6AE-D5DE5604C8C5}</author>
    <author>Knox, Tara</author>
  </authors>
  <commentList>
    <comment ref="E11" authorId="0" shapeId="0" xr:uid="{11867AF7-E57F-4E56-8AD2-ABFDE6034F97}">
      <text>
        <t>[Threaded comment]
Your version of Excel allows you to read this threaded comment; however, any edits to it will get removed if the file is opened in a newer version of Excel. Learn more: https://go.microsoft.com/fwlink/?linkid=870924
Comment:
    Reduce by 3rd block below</t>
      </text>
    </comment>
    <comment ref="F12" authorId="1" shapeId="0" xr:uid="{0A46EB15-5B93-483C-B1BB-42E6EB650517}">
      <text>
        <r>
          <rPr>
            <b/>
            <sz val="9"/>
            <color indexed="81"/>
            <rFont val="Tahoma"/>
            <family val="2"/>
          </rPr>
          <t>tlk:</t>
        </r>
        <r>
          <rPr>
            <sz val="9"/>
            <color indexed="81"/>
            <rFont val="Tahoma"/>
            <family val="2"/>
          </rPr>
          <t xml:space="preserve">
estimated unbilled 3rd block, doesn't affect decoupling</t>
        </r>
      </text>
    </comment>
    <comment ref="G12" authorId="1" shapeId="0" xr:uid="{B45A5189-BC11-491F-8A8A-E2DF2A781C1F}">
      <text>
        <r>
          <rPr>
            <b/>
            <sz val="9"/>
            <color indexed="81"/>
            <rFont val="Tahoma"/>
            <family val="2"/>
          </rPr>
          <t>tlk:</t>
        </r>
        <r>
          <rPr>
            <sz val="9"/>
            <color indexed="81"/>
            <rFont val="Tahoma"/>
            <family val="2"/>
          </rPr>
          <t xml:space="preserve">
estimated unbilled 3rd block, doesn't affect decoupling</t>
        </r>
      </text>
    </comment>
    <comment ref="A34" authorId="2" shapeId="0" xr:uid="{A37F6137-CD13-4222-A6AE-D5DE5604C8C5}">
      <text>
        <t>[Threaded comment]
Your version of Excel allows you to read this threaded comment; however, any edits to it will get removed if the file is opened in a newer version of Excel. Learn more: https://go.microsoft.com/fwlink/?linkid=870924
Comment:
    Net with WA025B</t>
      </text>
    </comment>
    <comment ref="G62" authorId="3" shapeId="0" xr:uid="{02C2E160-69BC-4CC7-B4BE-FF71E2CBCF17}">
      <text>
        <r>
          <rPr>
            <b/>
            <sz val="9"/>
            <color indexed="81"/>
            <rFont val="Tahoma"/>
            <family val="2"/>
          </rPr>
          <t>Knox, Tara:</t>
        </r>
        <r>
          <rPr>
            <sz val="9"/>
            <color indexed="81"/>
            <rFont val="Tahoma"/>
            <family val="2"/>
          </rPr>
          <t xml:space="preserve">
1.51% of base rates, street lights not included in unbilled calculations</t>
        </r>
      </text>
    </comment>
    <comment ref="G63" authorId="3" shapeId="0" xr:uid="{F4646928-31BA-4930-916B-BA4B41978C53}">
      <text>
        <r>
          <rPr>
            <b/>
            <sz val="9"/>
            <color indexed="81"/>
            <rFont val="Tahoma"/>
            <family val="2"/>
          </rPr>
          <t>Knox, Tara:</t>
        </r>
        <r>
          <rPr>
            <sz val="9"/>
            <color indexed="81"/>
            <rFont val="Tahoma"/>
            <family val="2"/>
          </rPr>
          <t xml:space="preserve">
1.51% of base rates, street lights not included in unbilled calculations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tc={B1549E72-9EA0-45C8-9C03-2407DD043910}</author>
    <author>gzhkw6</author>
    <author>tc={7F4F1131-553B-4157-B4C2-C45707212E02}</author>
    <author>Knox, Tara</author>
  </authors>
  <commentList>
    <comment ref="E11" authorId="0" shapeId="0" xr:uid="{B1549E72-9EA0-45C8-9C03-2407DD043910}">
      <text>
        <t>[Threaded comment]
Your version of Excel allows you to read this threaded comment; however, any edits to it will get removed if the file is opened in a newer version of Excel. Learn more: https://go.microsoft.com/fwlink/?linkid=870924
Comment:
    Reduce by 3rd block below</t>
      </text>
    </comment>
    <comment ref="F12" authorId="1" shapeId="0" xr:uid="{C031CB14-1799-44B9-BB58-F62EBF4028A3}">
      <text>
        <r>
          <rPr>
            <b/>
            <sz val="9"/>
            <color indexed="81"/>
            <rFont val="Tahoma"/>
            <family val="2"/>
          </rPr>
          <t>tlk:</t>
        </r>
        <r>
          <rPr>
            <sz val="9"/>
            <color indexed="81"/>
            <rFont val="Tahoma"/>
            <family val="2"/>
          </rPr>
          <t xml:space="preserve">
estimated unbilled 3rd block, doesn't affect decoupling</t>
        </r>
      </text>
    </comment>
    <comment ref="G12" authorId="1" shapeId="0" xr:uid="{DDF1BB50-20B4-47AF-BBDD-DE837162A3F0}">
      <text>
        <r>
          <rPr>
            <b/>
            <sz val="9"/>
            <color indexed="81"/>
            <rFont val="Tahoma"/>
            <family val="2"/>
          </rPr>
          <t>tlk:</t>
        </r>
        <r>
          <rPr>
            <sz val="9"/>
            <color indexed="81"/>
            <rFont val="Tahoma"/>
            <family val="2"/>
          </rPr>
          <t xml:space="preserve">
estimated unbilled 3rd block, doesn't affect decoupling</t>
        </r>
      </text>
    </comment>
    <comment ref="A34" authorId="2" shapeId="0" xr:uid="{7F4F1131-553B-4157-B4C2-C45707212E02}">
      <text>
        <t>[Threaded comment]
Your version of Excel allows you to read this threaded comment; however, any edits to it will get removed if the file is opened in a newer version of Excel. Learn more: https://go.microsoft.com/fwlink/?linkid=870924
Comment:
    Net with WA025B</t>
      </text>
    </comment>
    <comment ref="G62" authorId="3" shapeId="0" xr:uid="{AF370D3B-7080-40FE-979F-57113BBCCE6E}">
      <text>
        <r>
          <rPr>
            <b/>
            <sz val="9"/>
            <color indexed="81"/>
            <rFont val="Tahoma"/>
            <family val="2"/>
          </rPr>
          <t>Knox, Tara:</t>
        </r>
        <r>
          <rPr>
            <sz val="9"/>
            <color indexed="81"/>
            <rFont val="Tahoma"/>
            <family val="2"/>
          </rPr>
          <t xml:space="preserve">
1.51% of base rates, street lights not included in unbilled calculations</t>
        </r>
      </text>
    </comment>
    <comment ref="G63" authorId="3" shapeId="0" xr:uid="{A20C95DB-538B-4A70-82FC-41A48A022D35}">
      <text>
        <r>
          <rPr>
            <b/>
            <sz val="9"/>
            <color indexed="81"/>
            <rFont val="Tahoma"/>
            <family val="2"/>
          </rPr>
          <t>Knox, Tara:</t>
        </r>
        <r>
          <rPr>
            <sz val="9"/>
            <color indexed="81"/>
            <rFont val="Tahoma"/>
            <family val="2"/>
          </rPr>
          <t xml:space="preserve">
1.51% of base rates, street lights not included in unbilled calculations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tc={7F88BFF4-49F0-403A-B9ED-02E7E8D34896}</author>
    <author>gzhkw6</author>
    <author>tc={C30B30DA-96BE-44E7-B3DD-B1F65287DA9E}</author>
    <author>Knox, Tara</author>
  </authors>
  <commentList>
    <comment ref="E11" authorId="0" shapeId="0" xr:uid="{7F88BFF4-49F0-403A-B9ED-02E7E8D34896}">
      <text>
        <t>[Threaded comment]
Your version of Excel allows you to read this threaded comment; however, any edits to it will get removed if the file is opened in a newer version of Excel. Learn more: https://go.microsoft.com/fwlink/?linkid=870924
Comment:
    Reduce by 3rd block below</t>
      </text>
    </comment>
    <comment ref="F12" authorId="1" shapeId="0" xr:uid="{9DCF9793-7F01-4C3F-94D2-01D9F24E5549}">
      <text>
        <r>
          <rPr>
            <b/>
            <sz val="9"/>
            <color indexed="81"/>
            <rFont val="Tahoma"/>
            <family val="2"/>
          </rPr>
          <t>tlk:</t>
        </r>
        <r>
          <rPr>
            <sz val="9"/>
            <color indexed="81"/>
            <rFont val="Tahoma"/>
            <family val="2"/>
          </rPr>
          <t xml:space="preserve">
estimated unbilled 3rd block, doesn't affect decoupling</t>
        </r>
      </text>
    </comment>
    <comment ref="G12" authorId="1" shapeId="0" xr:uid="{26332EFC-7C94-4ABB-99E7-365C882227FB}">
      <text>
        <r>
          <rPr>
            <b/>
            <sz val="9"/>
            <color indexed="81"/>
            <rFont val="Tahoma"/>
            <family val="2"/>
          </rPr>
          <t>tlk:</t>
        </r>
        <r>
          <rPr>
            <sz val="9"/>
            <color indexed="81"/>
            <rFont val="Tahoma"/>
            <family val="2"/>
          </rPr>
          <t xml:space="preserve">
estimated unbilled 3rd block, doesn't affect decoupling</t>
        </r>
      </text>
    </comment>
    <comment ref="A34" authorId="2" shapeId="0" xr:uid="{C30B30DA-96BE-44E7-B3DD-B1F65287DA9E}">
      <text>
        <t>[Threaded comment]
Your version of Excel allows you to read this threaded comment; however, any edits to it will get removed if the file is opened in a newer version of Excel. Learn more: https://go.microsoft.com/fwlink/?linkid=870924
Comment:
    Net with WA025B</t>
      </text>
    </comment>
    <comment ref="G62" authorId="3" shapeId="0" xr:uid="{3ADE067E-FF3D-4ADF-A9F9-F5EE0B384BD6}">
      <text>
        <r>
          <rPr>
            <b/>
            <sz val="9"/>
            <color indexed="81"/>
            <rFont val="Tahoma"/>
            <family val="2"/>
          </rPr>
          <t>Knox, Tara:</t>
        </r>
        <r>
          <rPr>
            <sz val="9"/>
            <color indexed="81"/>
            <rFont val="Tahoma"/>
            <family val="2"/>
          </rPr>
          <t xml:space="preserve">
1.51% of base rates, street lights not included in unbilled calculations</t>
        </r>
      </text>
    </comment>
    <comment ref="G63" authorId="3" shapeId="0" xr:uid="{4B4A16AE-4D15-433A-90D8-B2EDB919EB92}">
      <text>
        <r>
          <rPr>
            <b/>
            <sz val="9"/>
            <color indexed="81"/>
            <rFont val="Tahoma"/>
            <family val="2"/>
          </rPr>
          <t>Knox, Tara:</t>
        </r>
        <r>
          <rPr>
            <sz val="9"/>
            <color indexed="81"/>
            <rFont val="Tahoma"/>
            <family val="2"/>
          </rPr>
          <t xml:space="preserve">
1.51% of base rates, street lights not included in unbilled calculations</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tc={DFC4D260-FF3E-471B-92CB-2C3DC56FE3B1}</author>
    <author>gzhkw6</author>
    <author>Knox, Tara</author>
    <author>tc={549A8AE1-2D18-4738-AFCF-1460144970B1}</author>
  </authors>
  <commentList>
    <comment ref="E11" authorId="0" shapeId="0" xr:uid="{DFC4D260-FF3E-471B-92CB-2C3DC56FE3B1}">
      <text>
        <t>[Threaded comment]
Your version of Excel allows you to read this threaded comment; however, any edits to it will get removed if the file is opened in a newer version of Excel. Learn more: https://go.microsoft.com/fwlink/?linkid=870924
Comment:
    Reduce by 3rd block below</t>
      </text>
    </comment>
    <comment ref="F12" authorId="1" shapeId="0" xr:uid="{72326E6B-15A3-47FF-9E30-023C13026FAD}">
      <text>
        <r>
          <rPr>
            <b/>
            <sz val="9"/>
            <color indexed="81"/>
            <rFont val="Tahoma"/>
            <family val="2"/>
          </rPr>
          <t>tlk:</t>
        </r>
        <r>
          <rPr>
            <sz val="9"/>
            <color indexed="81"/>
            <rFont val="Tahoma"/>
            <family val="2"/>
          </rPr>
          <t xml:space="preserve">
estimated unbilled 3rd block, doesn't affect decoupling</t>
        </r>
      </text>
    </comment>
    <comment ref="G12" authorId="1" shapeId="0" xr:uid="{DC914802-3C57-407B-94A1-BE2A4CEBD6DE}">
      <text>
        <r>
          <rPr>
            <b/>
            <sz val="9"/>
            <color indexed="81"/>
            <rFont val="Tahoma"/>
            <family val="2"/>
          </rPr>
          <t>tlk:</t>
        </r>
        <r>
          <rPr>
            <sz val="9"/>
            <color indexed="81"/>
            <rFont val="Tahoma"/>
            <family val="2"/>
          </rPr>
          <t xml:space="preserve">
estimated unbilled 3rd block, doesn't affect decoupling</t>
        </r>
      </text>
    </comment>
    <comment ref="J20" authorId="2" shapeId="0" xr:uid="{D76F8DB1-1F20-4D76-82F7-66630A86F7F6}">
      <text>
        <r>
          <rPr>
            <b/>
            <sz val="9"/>
            <color indexed="81"/>
            <rFont val="Tahoma"/>
            <family val="2"/>
          </rPr>
          <t>Knox, Tara:</t>
        </r>
        <r>
          <rPr>
            <sz val="9"/>
            <color indexed="81"/>
            <rFont val="Tahoma"/>
            <family val="2"/>
          </rPr>
          <t xml:space="preserve">
reversal values changed by 10 non-res customers</t>
        </r>
      </text>
    </comment>
    <comment ref="A34" authorId="3" shapeId="0" xr:uid="{549A8AE1-2D18-4738-AFCF-1460144970B1}">
      <text>
        <t>[Threaded comment]
Your version of Excel allows you to read this threaded comment; however, any edits to it will get removed if the file is opened in a newer version of Excel. Learn more: https://go.microsoft.com/fwlink/?linkid=870924
Comment:
    Net with WA025B</t>
      </text>
    </comment>
    <comment ref="G62" authorId="2" shapeId="0" xr:uid="{4FE47D4B-E583-466B-BC84-7BDF4178BE8C}">
      <text>
        <r>
          <rPr>
            <b/>
            <sz val="9"/>
            <color indexed="81"/>
            <rFont val="Tahoma"/>
            <family val="2"/>
          </rPr>
          <t>Knox, Tara:</t>
        </r>
        <r>
          <rPr>
            <sz val="9"/>
            <color indexed="81"/>
            <rFont val="Tahoma"/>
            <family val="2"/>
          </rPr>
          <t xml:space="preserve">
1.51% of base rates, street lights not included in unbilled calculations</t>
        </r>
      </text>
    </comment>
    <comment ref="G63" authorId="2" shapeId="0" xr:uid="{746A6659-8FC6-4569-A1FB-C64B6C1EE692}">
      <text>
        <r>
          <rPr>
            <b/>
            <sz val="9"/>
            <color indexed="81"/>
            <rFont val="Tahoma"/>
            <family val="2"/>
          </rPr>
          <t>Knox, Tara:</t>
        </r>
        <r>
          <rPr>
            <sz val="9"/>
            <color indexed="81"/>
            <rFont val="Tahoma"/>
            <family val="2"/>
          </rPr>
          <t xml:space="preserve">
1.51% of base rates, street lights not included in unbilled calculations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tc={268D69AB-F2CF-447D-9C89-74D190592D65}</author>
    <author>gzhkw6</author>
    <author>tc={153763FE-F5E1-4ECA-8C80-73A5180E994B}</author>
    <author>Knox, Tara</author>
  </authors>
  <commentList>
    <comment ref="E11" authorId="0" shapeId="0" xr:uid="{268D69AB-F2CF-447D-9C89-74D190592D65}">
      <text>
        <t>[Threaded comment]
Your version of Excel allows you to read this threaded comment; however, any edits to it will get removed if the file is opened in a newer version of Excel. Learn more: https://go.microsoft.com/fwlink/?linkid=870924
Comment:
    Reduce by 3rd block below</t>
      </text>
    </comment>
    <comment ref="F12" authorId="1" shapeId="0" xr:uid="{8EF5F298-43E3-4F7B-B45D-81E5B36EB847}">
      <text>
        <r>
          <rPr>
            <b/>
            <sz val="9"/>
            <color indexed="81"/>
            <rFont val="Tahoma"/>
            <family val="2"/>
          </rPr>
          <t>tlk:</t>
        </r>
        <r>
          <rPr>
            <sz val="9"/>
            <color indexed="81"/>
            <rFont val="Tahoma"/>
            <family val="2"/>
          </rPr>
          <t xml:space="preserve">
estimated unbilled 3rd block, doesn't affect decoupling</t>
        </r>
      </text>
    </comment>
    <comment ref="G12" authorId="1" shapeId="0" xr:uid="{9FAE5E39-5821-4960-89EE-73B62CF1D70F}">
      <text>
        <r>
          <rPr>
            <b/>
            <sz val="9"/>
            <color indexed="81"/>
            <rFont val="Tahoma"/>
            <family val="2"/>
          </rPr>
          <t>tlk:</t>
        </r>
        <r>
          <rPr>
            <sz val="9"/>
            <color indexed="81"/>
            <rFont val="Tahoma"/>
            <family val="2"/>
          </rPr>
          <t xml:space="preserve">
estimated unbilled 3rd block, doesn't affect decoupling</t>
        </r>
      </text>
    </comment>
    <comment ref="A34" authorId="2" shapeId="0" xr:uid="{153763FE-F5E1-4ECA-8C80-73A5180E994B}">
      <text>
        <t>[Threaded comment]
Your version of Excel allows you to read this threaded comment; however, any edits to it will get removed if the file is opened in a newer version of Excel. Learn more: https://go.microsoft.com/fwlink/?linkid=870924
Comment:
    Net with WA025B</t>
      </text>
    </comment>
    <comment ref="G62" authorId="3" shapeId="0" xr:uid="{213D2438-D822-42BE-9D99-FDAAC3C098C4}">
      <text>
        <r>
          <rPr>
            <b/>
            <sz val="9"/>
            <color indexed="81"/>
            <rFont val="Tahoma"/>
            <family val="2"/>
          </rPr>
          <t>Knox, Tara:</t>
        </r>
        <r>
          <rPr>
            <sz val="9"/>
            <color indexed="81"/>
            <rFont val="Tahoma"/>
            <family val="2"/>
          </rPr>
          <t xml:space="preserve">
1.51% of base rates, street lights not included in unbilled calculations</t>
        </r>
      </text>
    </comment>
    <comment ref="G63" authorId="3" shapeId="0" xr:uid="{AAC5AE81-4F25-44C3-A2CD-40705B687742}">
      <text>
        <r>
          <rPr>
            <b/>
            <sz val="9"/>
            <color indexed="81"/>
            <rFont val="Tahoma"/>
            <family val="2"/>
          </rPr>
          <t>Knox, Tara:</t>
        </r>
        <r>
          <rPr>
            <sz val="9"/>
            <color indexed="81"/>
            <rFont val="Tahoma"/>
            <family val="2"/>
          </rPr>
          <t xml:space="preserve">
1.51% of base rates, street lights not included in unbilled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37" authorId="0" shapeId="0" xr:uid="{00000000-0006-0000-0200-000001000000}">
      <text>
        <r>
          <rPr>
            <b/>
            <sz val="9"/>
            <color indexed="81"/>
            <rFont val="Tahoma"/>
            <family val="2"/>
          </rPr>
          <t>Author:</t>
        </r>
        <r>
          <rPr>
            <sz val="9"/>
            <color indexed="81"/>
            <rFont val="Tahoma"/>
            <family val="2"/>
          </rPr>
          <t xml:space="preserve">
Unbilled true-ups, and large customer abnormal usage adjustments if any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Garbarino, Marcus</author>
  </authors>
  <commentList>
    <comment ref="O24" authorId="0" shapeId="0" xr:uid="{FBE2E9C0-4E41-464A-8F6F-13F758DBEC3E}">
      <text>
        <r>
          <rPr>
            <b/>
            <sz val="9"/>
            <color indexed="81"/>
            <rFont val="Tahoma"/>
            <family val="2"/>
          </rPr>
          <t>Garbarino, Marcus:</t>
        </r>
        <r>
          <rPr>
            <sz val="9"/>
            <color indexed="81"/>
            <rFont val="Tahoma"/>
            <family val="2"/>
          </rPr>
          <t xml:space="preserve">
Multiplied by 0 until December entry in order to not impact YTD balance</t>
        </r>
      </text>
    </comment>
    <comment ref="O55" authorId="0" shapeId="0" xr:uid="{415BC921-A40E-43A1-8CD4-B63B922A0669}">
      <text>
        <r>
          <rPr>
            <b/>
            <sz val="9"/>
            <color indexed="81"/>
            <rFont val="Tahoma"/>
            <family val="2"/>
          </rPr>
          <t>Garbarino, Marcus:</t>
        </r>
        <r>
          <rPr>
            <sz val="9"/>
            <color indexed="81"/>
            <rFont val="Tahoma"/>
            <family val="2"/>
          </rPr>
          <t xml:space="preserve">
Multiplied by 0 until December entry in order to not impact YTD balance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tc={8E34E3AF-3719-42C0-995C-EA7C4079F830}</author>
    <author>gzhkw6</author>
    <author>tc={49EEEE82-15A9-4B2B-AC4C-FA2A51C95881}</author>
  </authors>
  <commentList>
    <comment ref="E11" authorId="0" shapeId="0" xr:uid="{8E34E3AF-3719-42C0-995C-EA7C4079F830}">
      <text>
        <t>[Threaded comment]
Your version of Excel allows you to read this threaded comment; however, any edits to it will get removed if the file is opened in a newer version of Excel. Learn more: https://go.microsoft.com/fwlink/?linkid=870924
Comment:
    Reduce by 3rd block below</t>
      </text>
    </comment>
    <comment ref="F12" authorId="1" shapeId="0" xr:uid="{73C2E894-7C75-4029-B103-B91686DD7F4F}">
      <text>
        <r>
          <rPr>
            <b/>
            <sz val="9"/>
            <color indexed="81"/>
            <rFont val="Tahoma"/>
            <family val="2"/>
          </rPr>
          <t>tlk:</t>
        </r>
        <r>
          <rPr>
            <sz val="9"/>
            <color indexed="81"/>
            <rFont val="Tahoma"/>
            <family val="2"/>
          </rPr>
          <t xml:space="preserve">
estimated unbilled 3rd block, doesn't affect decoupling</t>
        </r>
      </text>
    </comment>
    <comment ref="G12" authorId="1" shapeId="0" xr:uid="{9C93759A-FE10-4504-A8A0-70B1C27D1AD8}">
      <text>
        <r>
          <rPr>
            <b/>
            <sz val="9"/>
            <color indexed="81"/>
            <rFont val="Tahoma"/>
            <family val="2"/>
          </rPr>
          <t>tlk:</t>
        </r>
        <r>
          <rPr>
            <sz val="9"/>
            <color indexed="81"/>
            <rFont val="Tahoma"/>
            <family val="2"/>
          </rPr>
          <t xml:space="preserve">
estimated unbilled 3rd block, doesn't affect decoupling</t>
        </r>
      </text>
    </comment>
    <comment ref="A34" authorId="2" shapeId="0" xr:uid="{49EEEE82-15A9-4B2B-AC4C-FA2A51C95881}">
      <text>
        <t>[Threaded comment]
Your version of Excel allows you to read this threaded comment; however, any edits to it will get removed if the file is opened in a newer version of Excel. Learn more: https://go.microsoft.com/fwlink/?linkid=870924
Comment:
    Net with WA025B</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tc={FC9DF704-8E35-4AFE-8CF2-D1ECA9604F0F}</author>
    <author>gzhkw6</author>
    <author>tc={0FBF739D-3086-47F1-8D6C-98229EBC12D8}</author>
    <author>Knox, Tara</author>
  </authors>
  <commentList>
    <comment ref="E11" authorId="0" shapeId="0" xr:uid="{FC9DF704-8E35-4AFE-8CF2-D1ECA9604F0F}">
      <text>
        <t>[Threaded comment]
Your version of Excel allows you to read this threaded comment; however, any edits to it will get removed if the file is opened in a newer version of Excel. Learn more: https://go.microsoft.com/fwlink/?linkid=870924
Comment:
    Reduce by 3rd block below</t>
      </text>
    </comment>
    <comment ref="F12" authorId="1" shapeId="0" xr:uid="{5152A90B-5B04-4F73-9F54-B782ADBDB093}">
      <text>
        <r>
          <rPr>
            <b/>
            <sz val="9"/>
            <color indexed="81"/>
            <rFont val="Tahoma"/>
            <family val="2"/>
          </rPr>
          <t>tlk:</t>
        </r>
        <r>
          <rPr>
            <sz val="9"/>
            <color indexed="81"/>
            <rFont val="Tahoma"/>
            <family val="2"/>
          </rPr>
          <t xml:space="preserve">
estimated unbilled 3rd block, doesn't affect decoupling</t>
        </r>
      </text>
    </comment>
    <comment ref="G12" authorId="1" shapeId="0" xr:uid="{AB7E6A34-B043-465B-9D26-491FC196D748}">
      <text>
        <r>
          <rPr>
            <b/>
            <sz val="9"/>
            <color indexed="81"/>
            <rFont val="Tahoma"/>
            <family val="2"/>
          </rPr>
          <t>tlk:</t>
        </r>
        <r>
          <rPr>
            <sz val="9"/>
            <color indexed="81"/>
            <rFont val="Tahoma"/>
            <family val="2"/>
          </rPr>
          <t xml:space="preserve">
estimated unbilled 3rd block, doesn't affect decoupling</t>
        </r>
      </text>
    </comment>
    <comment ref="A34" authorId="2" shapeId="0" xr:uid="{0FBF739D-3086-47F1-8D6C-98229EBC12D8}">
      <text>
        <t>[Threaded comment]
Your version of Excel allows you to read this threaded comment; however, any edits to it will get removed if the file is opened in a newer version of Excel. Learn more: https://go.microsoft.com/fwlink/?linkid=870924
Comment:
    Net with WA025B</t>
      </text>
    </comment>
    <comment ref="G62" authorId="3" shapeId="0" xr:uid="{446036AC-0461-4CC4-98B1-C634B9E69792}">
      <text>
        <r>
          <rPr>
            <b/>
            <sz val="9"/>
            <color indexed="81"/>
            <rFont val="Tahoma"/>
            <family val="2"/>
          </rPr>
          <t>Knox, Tara:</t>
        </r>
        <r>
          <rPr>
            <sz val="9"/>
            <color indexed="81"/>
            <rFont val="Tahoma"/>
            <family val="2"/>
          </rPr>
          <t xml:space="preserve">
1.51% of base rates, street lights not included in unbilled calculations</t>
        </r>
      </text>
    </comment>
    <comment ref="G63" authorId="3" shapeId="0" xr:uid="{27E67FD9-8D88-4F89-AFC1-9CE0EA7B1DC9}">
      <text>
        <r>
          <rPr>
            <b/>
            <sz val="9"/>
            <color indexed="81"/>
            <rFont val="Tahoma"/>
            <family val="2"/>
          </rPr>
          <t>Knox, Tara:</t>
        </r>
        <r>
          <rPr>
            <sz val="9"/>
            <color indexed="81"/>
            <rFont val="Tahoma"/>
            <family val="2"/>
          </rPr>
          <t xml:space="preserve">
1.51% of base rates, street lights not included in unbilled calculations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tc={128D8131-79CE-4EFA-8391-B7EC906B7B90}</author>
    <author>gzhkw6</author>
    <author>tc={AAB8398C-BCD1-4A7D-960E-4721AA0C4991}</author>
    <author>Knox, Tara</author>
  </authors>
  <commentList>
    <comment ref="E11" authorId="0" shapeId="0" xr:uid="{128D8131-79CE-4EFA-8391-B7EC906B7B90}">
      <text>
        <t>[Threaded comment]
Your version of Excel allows you to read this threaded comment; however, any edits to it will get removed if the file is opened in a newer version of Excel. Learn more: https://go.microsoft.com/fwlink/?linkid=870924
Comment:
    Reduce by 3rd block below</t>
      </text>
    </comment>
    <comment ref="F12" authorId="1" shapeId="0" xr:uid="{2EAABC43-D257-4A6A-BBA8-646748C703F2}">
      <text>
        <r>
          <rPr>
            <b/>
            <sz val="9"/>
            <color indexed="81"/>
            <rFont val="Tahoma"/>
            <family val="2"/>
          </rPr>
          <t>tlk:</t>
        </r>
        <r>
          <rPr>
            <sz val="9"/>
            <color indexed="81"/>
            <rFont val="Tahoma"/>
            <family val="2"/>
          </rPr>
          <t xml:space="preserve">
estimated unbilled 3rd block, doesn't affect decoupling</t>
        </r>
      </text>
    </comment>
    <comment ref="G12" authorId="1" shapeId="0" xr:uid="{3B43F6E0-30C0-488D-AF2E-EC74330652AB}">
      <text>
        <r>
          <rPr>
            <b/>
            <sz val="9"/>
            <color indexed="81"/>
            <rFont val="Tahoma"/>
            <family val="2"/>
          </rPr>
          <t>tlk:</t>
        </r>
        <r>
          <rPr>
            <sz val="9"/>
            <color indexed="81"/>
            <rFont val="Tahoma"/>
            <family val="2"/>
          </rPr>
          <t xml:space="preserve">
estimated unbilled 3rd block, doesn't affect decoupling</t>
        </r>
      </text>
    </comment>
    <comment ref="A34" authorId="2" shapeId="0" xr:uid="{AAB8398C-BCD1-4A7D-960E-4721AA0C4991}">
      <text>
        <t>[Threaded comment]
Your version of Excel allows you to read this threaded comment; however, any edits to it will get removed if the file is opened in a newer version of Excel. Learn more: https://go.microsoft.com/fwlink/?linkid=870924
Comment:
    Net with WA025B</t>
      </text>
    </comment>
    <comment ref="G62" authorId="3" shapeId="0" xr:uid="{E7D46063-0157-43C0-97D7-CB5AAC827F27}">
      <text>
        <r>
          <rPr>
            <b/>
            <sz val="9"/>
            <color indexed="81"/>
            <rFont val="Tahoma"/>
            <family val="2"/>
          </rPr>
          <t>Knox, Tara:</t>
        </r>
        <r>
          <rPr>
            <sz val="9"/>
            <color indexed="81"/>
            <rFont val="Tahoma"/>
            <family val="2"/>
          </rPr>
          <t xml:space="preserve">
1.51% of base rates, street lights not included in unbilled calculations</t>
        </r>
      </text>
    </comment>
    <comment ref="L62" authorId="3" shapeId="0" xr:uid="{630508B6-F827-41E7-B48E-B57D77A8E8BA}">
      <text>
        <r>
          <rPr>
            <b/>
            <sz val="9"/>
            <color indexed="81"/>
            <rFont val="Tahoma"/>
            <family val="2"/>
          </rPr>
          <t>Knox, Tara:</t>
        </r>
        <r>
          <rPr>
            <sz val="9"/>
            <color indexed="81"/>
            <rFont val="Tahoma"/>
            <family val="2"/>
          </rPr>
          <t xml:space="preserve">
1.51% of base rates, street lights not included in unbilled calculations</t>
        </r>
      </text>
    </comment>
    <comment ref="G63" authorId="3" shapeId="0" xr:uid="{F1D3C434-47C0-4D6A-8EA1-C883C2DBD0C8}">
      <text>
        <r>
          <rPr>
            <b/>
            <sz val="9"/>
            <color indexed="81"/>
            <rFont val="Tahoma"/>
            <family val="2"/>
          </rPr>
          <t>Knox, Tara:</t>
        </r>
        <r>
          <rPr>
            <sz val="9"/>
            <color indexed="81"/>
            <rFont val="Tahoma"/>
            <family val="2"/>
          </rPr>
          <t xml:space="preserve">
1.51% of base rates, street lights not included in unbilled calculations</t>
        </r>
      </text>
    </comment>
    <comment ref="L63" authorId="3" shapeId="0" xr:uid="{C214D330-DEC3-4C2B-AF86-9781094AC0E1}">
      <text>
        <r>
          <rPr>
            <b/>
            <sz val="9"/>
            <color indexed="81"/>
            <rFont val="Tahoma"/>
            <family val="2"/>
          </rPr>
          <t>Knox, Tara:</t>
        </r>
        <r>
          <rPr>
            <sz val="9"/>
            <color indexed="81"/>
            <rFont val="Tahoma"/>
            <family val="2"/>
          </rPr>
          <t xml:space="preserve">
1.51% of base rates, street lights not included in unbilled calculations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tc={DF9A3323-9789-4781-B67C-9988514DB1F4}</author>
    <author>gzhkw6</author>
    <author>tc={C75D0B83-FDDE-40BD-81AE-E3C24DFC6851}</author>
    <author>Knox, Tara</author>
  </authors>
  <commentList>
    <comment ref="E11" authorId="0" shapeId="0" xr:uid="{DF9A3323-9789-4781-B67C-9988514DB1F4}">
      <text>
        <t>[Threaded comment]
Your version of Excel allows you to read this threaded comment; however, any edits to it will get removed if the file is opened in a newer version of Excel. Learn more: https://go.microsoft.com/fwlink/?linkid=870924
Comment:
    Reduce by 3rd block below</t>
      </text>
    </comment>
    <comment ref="F12" authorId="1" shapeId="0" xr:uid="{73A6485E-8CA0-432A-B045-E39751123EC6}">
      <text>
        <r>
          <rPr>
            <b/>
            <sz val="9"/>
            <color indexed="81"/>
            <rFont val="Tahoma"/>
            <family val="2"/>
          </rPr>
          <t>tlk:</t>
        </r>
        <r>
          <rPr>
            <sz val="9"/>
            <color indexed="81"/>
            <rFont val="Tahoma"/>
            <family val="2"/>
          </rPr>
          <t xml:space="preserve">
estimated unbilled 3rd block, doesn't affect decoupling</t>
        </r>
      </text>
    </comment>
    <comment ref="G12" authorId="1" shapeId="0" xr:uid="{718F5171-F95C-467F-BC47-4BE6A436C359}">
      <text>
        <r>
          <rPr>
            <b/>
            <sz val="9"/>
            <color indexed="81"/>
            <rFont val="Tahoma"/>
            <family val="2"/>
          </rPr>
          <t>tlk:</t>
        </r>
        <r>
          <rPr>
            <sz val="9"/>
            <color indexed="81"/>
            <rFont val="Tahoma"/>
            <family val="2"/>
          </rPr>
          <t xml:space="preserve">
estimated unbilled 3rd block, doesn't affect decoupling</t>
        </r>
      </text>
    </comment>
    <comment ref="A34" authorId="2" shapeId="0" xr:uid="{C75D0B83-FDDE-40BD-81AE-E3C24DFC6851}">
      <text>
        <t>[Threaded comment]
Your version of Excel allows you to read this threaded comment; however, any edits to it will get removed if the file is opened in a newer version of Excel. Learn more: https://go.microsoft.com/fwlink/?linkid=870924
Comment:
    Net with WA025B</t>
      </text>
    </comment>
    <comment ref="G62" authorId="3" shapeId="0" xr:uid="{6065D194-0697-4D9C-90A2-1FA618AE6B27}">
      <text>
        <r>
          <rPr>
            <b/>
            <sz val="9"/>
            <color indexed="81"/>
            <rFont val="Tahoma"/>
            <family val="2"/>
          </rPr>
          <t>Knox, Tara:</t>
        </r>
        <r>
          <rPr>
            <sz val="9"/>
            <color indexed="81"/>
            <rFont val="Tahoma"/>
            <family val="2"/>
          </rPr>
          <t xml:space="preserve">
1.51% of base rates, street lights not included in unbilled calculations</t>
        </r>
      </text>
    </comment>
    <comment ref="G63" authorId="3" shapeId="0" xr:uid="{542F9359-78C0-42A1-B949-902E8ED54FAB}">
      <text>
        <r>
          <rPr>
            <b/>
            <sz val="9"/>
            <color indexed="81"/>
            <rFont val="Tahoma"/>
            <family val="2"/>
          </rPr>
          <t>Knox, Tara:</t>
        </r>
        <r>
          <rPr>
            <sz val="9"/>
            <color indexed="81"/>
            <rFont val="Tahoma"/>
            <family val="2"/>
          </rPr>
          <t xml:space="preserve">
1.51% of base rates, street lights not included in unbilled calculations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tc={EC963D98-E824-45C3-8DA4-029EC64E8C5B}</author>
    <author>gzhkw6</author>
    <author>tc={CA6EEC34-CC41-46A9-9F44-5D3586F5D6CA}</author>
    <author>Knox, Tara</author>
  </authors>
  <commentList>
    <comment ref="E11" authorId="0" shapeId="0" xr:uid="{EC963D98-E824-45C3-8DA4-029EC64E8C5B}">
      <text>
        <t>[Threaded comment]
Your version of Excel allows you to read this threaded comment; however, any edits to it will get removed if the file is opened in a newer version of Excel. Learn more: https://go.microsoft.com/fwlink/?linkid=870924
Comment:
    Reduce by 3rd block below</t>
      </text>
    </comment>
    <comment ref="F12" authorId="1" shapeId="0" xr:uid="{75BC1DC6-9A5B-44E7-89C0-62BA17D54E86}">
      <text>
        <r>
          <rPr>
            <b/>
            <sz val="9"/>
            <color indexed="81"/>
            <rFont val="Tahoma"/>
            <family val="2"/>
          </rPr>
          <t>tlk:</t>
        </r>
        <r>
          <rPr>
            <sz val="9"/>
            <color indexed="81"/>
            <rFont val="Tahoma"/>
            <family val="2"/>
          </rPr>
          <t xml:space="preserve">
estimated unbilled 3rd block, doesn't affect decoupling</t>
        </r>
      </text>
    </comment>
    <comment ref="G12" authorId="1" shapeId="0" xr:uid="{51592435-B2EB-4ADD-9501-742C9EB4F3AA}">
      <text>
        <r>
          <rPr>
            <b/>
            <sz val="9"/>
            <color indexed="81"/>
            <rFont val="Tahoma"/>
            <family val="2"/>
          </rPr>
          <t>tlk:</t>
        </r>
        <r>
          <rPr>
            <sz val="9"/>
            <color indexed="81"/>
            <rFont val="Tahoma"/>
            <family val="2"/>
          </rPr>
          <t xml:space="preserve">
estimated unbilled 3rd block, doesn't affect decoupling</t>
        </r>
      </text>
    </comment>
    <comment ref="A34" authorId="2" shapeId="0" xr:uid="{CA6EEC34-CC41-46A9-9F44-5D3586F5D6CA}">
      <text>
        <t>[Threaded comment]
Your version of Excel allows you to read this threaded comment; however, any edits to it will get removed if the file is opened in a newer version of Excel. Learn more: https://go.microsoft.com/fwlink/?linkid=870924
Comment:
    Net with WA025B</t>
      </text>
    </comment>
    <comment ref="G62" authorId="3" shapeId="0" xr:uid="{BF9DB5C8-1782-4FFD-A0AF-D20C530B9326}">
      <text>
        <r>
          <rPr>
            <b/>
            <sz val="9"/>
            <color indexed="81"/>
            <rFont val="Tahoma"/>
            <family val="2"/>
          </rPr>
          <t>Knox, Tara:</t>
        </r>
        <r>
          <rPr>
            <sz val="9"/>
            <color indexed="81"/>
            <rFont val="Tahoma"/>
            <family val="2"/>
          </rPr>
          <t xml:space="preserve">
1.51% of base rates, street lights not included in unbilled calculations</t>
        </r>
      </text>
    </comment>
    <comment ref="G63" authorId="3" shapeId="0" xr:uid="{E957D88E-5731-4561-9466-08BF1569344D}">
      <text>
        <r>
          <rPr>
            <b/>
            <sz val="9"/>
            <color indexed="81"/>
            <rFont val="Tahoma"/>
            <family val="2"/>
          </rPr>
          <t>Knox, Tara:</t>
        </r>
        <r>
          <rPr>
            <sz val="9"/>
            <color indexed="81"/>
            <rFont val="Tahoma"/>
            <family val="2"/>
          </rPr>
          <t xml:space="preserve">
1.51% of base rates, street lights not included in unbilled calculations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tc={5D982705-D2A8-4537-9629-B51700F2BB65}</author>
    <author>gzhkw6</author>
    <author>tc={C0EBD0C4-0DA1-4DE7-A122-308896F255D4}</author>
    <author>Knox, Tara</author>
  </authors>
  <commentList>
    <comment ref="E11" authorId="0" shapeId="0" xr:uid="{5D982705-D2A8-4537-9629-B51700F2BB65}">
      <text>
        <t>[Threaded comment]
Your version of Excel allows you to read this threaded comment; however, any edits to it will get removed if the file is opened in a newer version of Excel. Learn more: https://go.microsoft.com/fwlink/?linkid=870924
Comment:
    Reduce by 3rd block below</t>
      </text>
    </comment>
    <comment ref="F12" authorId="1" shapeId="0" xr:uid="{10D284A6-D508-45E7-B0D1-E05270D2DC01}">
      <text>
        <r>
          <rPr>
            <b/>
            <sz val="9"/>
            <color indexed="81"/>
            <rFont val="Tahoma"/>
            <family val="2"/>
          </rPr>
          <t>tlk:</t>
        </r>
        <r>
          <rPr>
            <sz val="9"/>
            <color indexed="81"/>
            <rFont val="Tahoma"/>
            <family val="2"/>
          </rPr>
          <t xml:space="preserve">
estimated unbilled 3rd block, doesn't affect decoupling</t>
        </r>
      </text>
    </comment>
    <comment ref="G12" authorId="1" shapeId="0" xr:uid="{BD605005-8976-4F2B-A583-B2FC6CC54603}">
      <text>
        <r>
          <rPr>
            <b/>
            <sz val="9"/>
            <color indexed="81"/>
            <rFont val="Tahoma"/>
            <family val="2"/>
          </rPr>
          <t>tlk:</t>
        </r>
        <r>
          <rPr>
            <sz val="9"/>
            <color indexed="81"/>
            <rFont val="Tahoma"/>
            <family val="2"/>
          </rPr>
          <t xml:space="preserve">
estimated unbilled 3rd block, doesn't affect decoupling</t>
        </r>
      </text>
    </comment>
    <comment ref="A34" authorId="2" shapeId="0" xr:uid="{C0EBD0C4-0DA1-4DE7-A122-308896F255D4}">
      <text>
        <t>[Threaded comment]
Your version of Excel allows you to read this threaded comment; however, any edits to it will get removed if the file is opened in a newer version of Excel. Learn more: https://go.microsoft.com/fwlink/?linkid=870924
Comment:
    Net with WA025B</t>
      </text>
    </comment>
    <comment ref="G62" authorId="3" shapeId="0" xr:uid="{ADECD92B-AA41-4DF8-BCD7-5436465DF5F1}">
      <text>
        <r>
          <rPr>
            <b/>
            <sz val="9"/>
            <color indexed="81"/>
            <rFont val="Tahoma"/>
            <family val="2"/>
          </rPr>
          <t>Knox, Tara:</t>
        </r>
        <r>
          <rPr>
            <sz val="9"/>
            <color indexed="81"/>
            <rFont val="Tahoma"/>
            <family val="2"/>
          </rPr>
          <t xml:space="preserve">
1.51% of base rates, street lights not included in unbilled calculations</t>
        </r>
      </text>
    </comment>
    <comment ref="G63" authorId="3" shapeId="0" xr:uid="{A0618BE7-FF14-4B1B-B34E-3C4075A298DC}">
      <text>
        <r>
          <rPr>
            <b/>
            <sz val="9"/>
            <color indexed="81"/>
            <rFont val="Tahoma"/>
            <family val="2"/>
          </rPr>
          <t>Knox, Tara:</t>
        </r>
        <r>
          <rPr>
            <sz val="9"/>
            <color indexed="81"/>
            <rFont val="Tahoma"/>
            <family val="2"/>
          </rPr>
          <t xml:space="preserve">
1.51% of base rates, street lights not included in unbilled calculations</t>
        </r>
      </text>
    </comment>
  </commentList>
</comments>
</file>

<file path=xl/sharedStrings.xml><?xml version="1.0" encoding="utf-8"?>
<sst xmlns="http://schemas.openxmlformats.org/spreadsheetml/2006/main" count="2825" uniqueCount="349">
  <si>
    <t>(o)</t>
  </si>
  <si>
    <t>(n)</t>
  </si>
  <si>
    <t>(m)</t>
  </si>
  <si>
    <t>(l)</t>
  </si>
  <si>
    <t>(k)</t>
  </si>
  <si>
    <t>(j)</t>
  </si>
  <si>
    <t>(i)</t>
  </si>
  <si>
    <t>(h)</t>
  </si>
  <si>
    <t>(g)</t>
  </si>
  <si>
    <t>(f)</t>
  </si>
  <si>
    <t>(e)</t>
  </si>
  <si>
    <t>(d)</t>
  </si>
  <si>
    <t>(c)</t>
  </si>
  <si>
    <t>(b)</t>
  </si>
  <si>
    <t>(a)</t>
  </si>
  <si>
    <t>Total</t>
  </si>
  <si>
    <t>Source</t>
  </si>
  <si>
    <t>Line No.</t>
  </si>
  <si>
    <t>Non-Residential Schedules*</t>
  </si>
  <si>
    <t>Residential</t>
  </si>
  <si>
    <t>Avista Utilities</t>
  </si>
  <si>
    <t xml:space="preserve"> </t>
  </si>
  <si>
    <t>RESIDENTIAL</t>
  </si>
  <si>
    <t xml:space="preserve">GENERAL SVC. </t>
  </si>
  <si>
    <t>LG. GEN. SVC.</t>
  </si>
  <si>
    <t>EX LG GEN SVC</t>
  </si>
  <si>
    <t>PUMPING</t>
  </si>
  <si>
    <t>ST &amp; AREA LTG</t>
  </si>
  <si>
    <t>TOTAL</t>
  </si>
  <si>
    <t>SCH. 30, 31, 32</t>
  </si>
  <si>
    <t>SCH. 41-48</t>
  </si>
  <si>
    <t>Customer Bills</t>
  </si>
  <si>
    <t>Jan</t>
  </si>
  <si>
    <t>Feb</t>
  </si>
  <si>
    <t>Mar</t>
  </si>
  <si>
    <t>Apr</t>
  </si>
  <si>
    <t>May</t>
  </si>
  <si>
    <t>Jun</t>
  </si>
  <si>
    <t>Jul</t>
  </si>
  <si>
    <t>Aug</t>
  </si>
  <si>
    <t>Sep</t>
  </si>
  <si>
    <t>Oct</t>
  </si>
  <si>
    <t>Nov</t>
  </si>
  <si>
    <t>Dec</t>
  </si>
  <si>
    <t>Electric Sales</t>
  </si>
  <si>
    <t xml:space="preserve"> - Weather-Normalized kWh Sales</t>
  </si>
  <si>
    <t xml:space="preserve">  - % of Annual Total</t>
  </si>
  <si>
    <t>Non-Residential*</t>
  </si>
  <si>
    <t xml:space="preserve"> Electric Decoupling Mechanism</t>
  </si>
  <si>
    <t>% of Total</t>
  </si>
  <si>
    <t>Gross Up Factor for Revenue Related Exp</t>
  </si>
  <si>
    <t>Revenue Data</t>
  </si>
  <si>
    <t>Non-Residential Group</t>
  </si>
  <si>
    <t>Variable Power Supply Revenue (L4 * L5)</t>
  </si>
  <si>
    <t>Basic Charge Revenue (Ln 8 * Ln 9)</t>
  </si>
  <si>
    <t>Decoupled Revenue</t>
  </si>
  <si>
    <t>Delivery &amp; Power Plant Revenue (L3 - L6)</t>
  </si>
  <si>
    <t>Basic Charge Revenues</t>
  </si>
  <si>
    <t>Average Basic Charge</t>
  </si>
  <si>
    <t>Annual kWh</t>
  </si>
  <si>
    <t>Average Number of Customers (Line 8 / 12)</t>
  </si>
  <si>
    <t>Annual Total</t>
  </si>
  <si>
    <t>Decoupled Revenues</t>
  </si>
  <si>
    <t>Decoupled Revenue per Customer</t>
  </si>
  <si>
    <t>Revenues</t>
  </si>
  <si>
    <t>From revenue per customer</t>
  </si>
  <si>
    <t>From power supply</t>
  </si>
  <si>
    <t>From basic charge</t>
  </si>
  <si>
    <t>Development of Annual Decoupled Revenue Per Customer - Electric</t>
  </si>
  <si>
    <t>Monthly Decoupled Revenue Per Customer ("RPC")</t>
  </si>
  <si>
    <t>Development of Monthly Decoupled Revenue Per Customer - Electric</t>
  </si>
  <si>
    <t>Development of Decoupled Revenue by Rate Schedule - Electric</t>
  </si>
  <si>
    <t>Excluded From Decoupling</t>
  </si>
  <si>
    <t>Normalized Usage by Month</t>
  </si>
  <si>
    <t>WASHINGTON ELECTRIC SYSTEM</t>
  </si>
  <si>
    <t>Revenue Run Billed Usage</t>
  </si>
  <si>
    <t>General Svc Schedule 011/012</t>
  </si>
  <si>
    <t>Large Gen Svc Schedule 021/022</t>
  </si>
  <si>
    <t>Street and Area Lights</t>
  </si>
  <si>
    <t>Total Revenue Run Billed Usage</t>
  </si>
  <si>
    <t xml:space="preserve">Net Unbilled Usage </t>
  </si>
  <si>
    <t>Net Unbilled Usage</t>
  </si>
  <si>
    <t>Schedule Shifting Adjustment</t>
  </si>
  <si>
    <t>Other Usage Adjustments</t>
  </si>
  <si>
    <t>Weather Adjustment</t>
  </si>
  <si>
    <t>Total Weather Adjustment</t>
  </si>
  <si>
    <t>Normalized Test Year Usage</t>
  </si>
  <si>
    <t>Total Normalized Test Year Usage</t>
  </si>
  <si>
    <t>Residential Usage</t>
  </si>
  <si>
    <t>Schedule 001 Customers</t>
  </si>
  <si>
    <t>Schedule 001 Norm Use/Customer</t>
  </si>
  <si>
    <t>Non-Residential Group Usage</t>
  </si>
  <si>
    <t>Non-Residential Group Customers</t>
  </si>
  <si>
    <t>Non-Residential Group Norm Use/Customer</t>
  </si>
  <si>
    <t>WA Jurisdiction % of Annual Usage</t>
  </si>
  <si>
    <t>Actual Res Decoupling:</t>
  </si>
  <si>
    <t>456328</t>
  </si>
  <si>
    <t>Res</t>
  </si>
  <si>
    <t>Residential Group</t>
  </si>
  <si>
    <t>Actual Customers</t>
  </si>
  <si>
    <t>Revenue System</t>
  </si>
  <si>
    <t>Monthly Decoupled Revenue per Customer</t>
  </si>
  <si>
    <t>Actual Base Rate Revenue</t>
  </si>
  <si>
    <t>Actual Basic Charge Revenue</t>
  </si>
  <si>
    <t>Retail Revenue Credit ($/kWh)</t>
  </si>
  <si>
    <t>Variable Power Supply Payments</t>
  </si>
  <si>
    <t>Customer Decoupled Payments</t>
  </si>
  <si>
    <t>Residential Revenue Per Customer Received</t>
  </si>
  <si>
    <t>Deferral - Surcharge (Rebate)</t>
  </si>
  <si>
    <t>Deferral - Revenue Related Expenses</t>
  </si>
  <si>
    <t>Rev Conv Factor</t>
  </si>
  <si>
    <t>FERC Rate</t>
  </si>
  <si>
    <t>Interest on Deferral</t>
  </si>
  <si>
    <t>Avg Balance Calc</t>
  </si>
  <si>
    <t>Monthly Residential Deferral Totals</t>
  </si>
  <si>
    <t>Actual Non-Res Decoupling:</t>
  </si>
  <si>
    <t>456338</t>
  </si>
  <si>
    <t>Non-Res</t>
  </si>
  <si>
    <t>Non-Residential Revenue Per Customer Received</t>
  </si>
  <si>
    <t>Monthly Non-Residential Deferral Totals</t>
  </si>
  <si>
    <t>Cumulative Deferral (Rebate)/Surcharge Balance</t>
  </si>
  <si>
    <t>Total Cumulative Deferral (Rebate)/Surcharge Balance</t>
  </si>
  <si>
    <t>WA001</t>
  </si>
  <si>
    <t>WA011</t>
  </si>
  <si>
    <t>WA012</t>
  </si>
  <si>
    <t>WA021</t>
  </si>
  <si>
    <t>WA022</t>
  </si>
  <si>
    <t>WA025</t>
  </si>
  <si>
    <t>WA031</t>
  </si>
  <si>
    <t>WA032</t>
  </si>
  <si>
    <t>EDWA</t>
  </si>
  <si>
    <t>Allowed Revenue Increase (Attachment 1)</t>
  </si>
  <si>
    <t>Retail Revenue Adjustment (line 14)</t>
  </si>
  <si>
    <t>Allowed Basic Charges</t>
  </si>
  <si>
    <t>Grossed Up Retail Revenue Adjustment</t>
  </si>
  <si>
    <t>check calculations - DO NOT PRINT</t>
  </si>
  <si>
    <t>avg decoupled rev/kwh</t>
  </si>
  <si>
    <t>check to avg rate</t>
  </si>
  <si>
    <t>Attachment 4, P. 2 L. 3</t>
  </si>
  <si>
    <t xml:space="preserve">  - Monthly Decoupled RPC</t>
  </si>
  <si>
    <t xml:space="preserve">Line </t>
  </si>
  <si>
    <t>No.</t>
  </si>
  <si>
    <t>Description</t>
  </si>
  <si>
    <t>Factor</t>
  </si>
  <si>
    <t>Expense:</t>
  </si>
  <si>
    <t xml:space="preserve">  Uncollectibles</t>
  </si>
  <si>
    <t xml:space="preserve">  Commission Fees</t>
  </si>
  <si>
    <t xml:space="preserve">  Washington Excise Tax</t>
  </si>
  <si>
    <t xml:space="preserve">    Total Expense</t>
  </si>
  <si>
    <t>Net Operating Income Before FIT</t>
  </si>
  <si>
    <t>REVENUE CONVERSION FACTOR</t>
  </si>
  <si>
    <t xml:space="preserve">Determination of Base Rate Revenue From Revenue System Reports </t>
  </si>
  <si>
    <t>Billed Customers</t>
  </si>
  <si>
    <t>Billed Usage</t>
  </si>
  <si>
    <t>Unbilled Reversal</t>
  </si>
  <si>
    <t>Unbilled Usage</t>
  </si>
  <si>
    <t>Calendar Usage</t>
  </si>
  <si>
    <t>WA002</t>
  </si>
  <si>
    <t>WA025 3rd block</t>
  </si>
  <si>
    <t>WA030</t>
  </si>
  <si>
    <t>Street Lights</t>
  </si>
  <si>
    <t>Sch 47 Area Lights</t>
  </si>
  <si>
    <t>Sch 48 Area Lights</t>
  </si>
  <si>
    <t>Non-Residential</t>
  </si>
  <si>
    <t>Fixed Charges from Billing Determinant Revenue Report</t>
  </si>
  <si>
    <t>Base Rate Billed Revenue From Billing Determinant Revenue Report</t>
  </si>
  <si>
    <t>Unbilled Rev Reversal</t>
  </si>
  <si>
    <t>Unbilled Revenue</t>
  </si>
  <si>
    <t>Calendar Total Revenue</t>
  </si>
  <si>
    <t>Deduct Unbilled Adder Schedule Revenue</t>
  </si>
  <si>
    <t>Base Rate Revenue</t>
  </si>
  <si>
    <t>Street &amp; Area Lights</t>
  </si>
  <si>
    <t>Adder Schedule Revenues</t>
  </si>
  <si>
    <t>Other Revenues</t>
  </si>
  <si>
    <t>Adder Schedule Rate Components:</t>
  </si>
  <si>
    <t>Sch 59</t>
  </si>
  <si>
    <t>Sch 89</t>
  </si>
  <si>
    <t>Sch 91</t>
  </si>
  <si>
    <t>Sch 92</t>
  </si>
  <si>
    <t>Sch 98</t>
  </si>
  <si>
    <t>Net Unbilled Adder Schedule Revenue</t>
  </si>
  <si>
    <t>DJ 213 - Sch 89</t>
  </si>
  <si>
    <t>DJ213 - Sch 91</t>
  </si>
  <si>
    <t xml:space="preserve"> DJ213 - Sch 92</t>
  </si>
  <si>
    <t>DJ475 - Sch 98</t>
  </si>
  <si>
    <t>Total Net Unbilled Adder Schedule Revenue</t>
  </si>
  <si>
    <t>Actual Usage (kWhs)</t>
  </si>
  <si>
    <t>Sch 75</t>
  </si>
  <si>
    <t>Current Month</t>
  </si>
  <si>
    <t>Reasonableness check - do not print</t>
  </si>
  <si>
    <t>Prior Month</t>
  </si>
  <si>
    <t>Unbilled Schedule 75 Revenue</t>
  </si>
  <si>
    <t>Usage Calculated Schedule 75 Revenue</t>
  </si>
  <si>
    <t>Unbilled True-up Sch 75</t>
  </si>
  <si>
    <t>Schedule 001</t>
  </si>
  <si>
    <t>Schedule 002</t>
  </si>
  <si>
    <t>Schedule 011</t>
  </si>
  <si>
    <t>Schedule 012</t>
  </si>
  <si>
    <t>Schedule 021</t>
  </si>
  <si>
    <t>Schedule 022</t>
  </si>
  <si>
    <t>Schedule 030</t>
  </si>
  <si>
    <t>Schedule 031</t>
  </si>
  <si>
    <t>Schedule 032</t>
  </si>
  <si>
    <t>Conversion Factor</t>
  </si>
  <si>
    <t>Calendar kWhs</t>
  </si>
  <si>
    <t>Amortization Rate</t>
  </si>
  <si>
    <t>difference</t>
  </si>
  <si>
    <t>Residential Amortization</t>
  </si>
  <si>
    <t>Non-Residential Amortization</t>
  </si>
  <si>
    <t>Residential Schedule 001/002</t>
  </si>
  <si>
    <t>Extra Large Gen Schedule 025</t>
  </si>
  <si>
    <t>Pumping Schedule 031/032</t>
  </si>
  <si>
    <t>SCHEDULE 1,2</t>
  </si>
  <si>
    <t>AVISTA UTILITIES</t>
  </si>
  <si>
    <t>WASHINGTON ELECTRIC</t>
  </si>
  <si>
    <t xml:space="preserve">  Federal Income Tax @ 21%</t>
  </si>
  <si>
    <t>(Per Order No. 6; UE-120436, dated 6/20/2012 - "hard" CF rounded to 6 digits)</t>
  </si>
  <si>
    <t xml:space="preserve">  -UE-170485 Decoupled RPC</t>
  </si>
  <si>
    <t>December</t>
  </si>
  <si>
    <t>DJ 127 - Sch 59</t>
  </si>
  <si>
    <t>do not print</t>
  </si>
  <si>
    <t>calendar avg kWh/cust</t>
  </si>
  <si>
    <t>billed avg rate/kWh</t>
  </si>
  <si>
    <t>Do not print</t>
  </si>
  <si>
    <t>Prior Month Unbilled Adder Revenue</t>
  </si>
  <si>
    <t>Current Month Unbilled Adder Revenue</t>
  </si>
  <si>
    <t>Net Unbilled Adder Revenue</t>
  </si>
  <si>
    <t>Prior Month Unbilled Adder Total Rate</t>
  </si>
  <si>
    <t>Current Month Unbilled Adder Total Rate</t>
  </si>
  <si>
    <t>Monthly Test Year</t>
  </si>
  <si>
    <t>Check to Net Unbilled Sch 75</t>
  </si>
  <si>
    <t>Pumping Schedule 030/031/032</t>
  </si>
  <si>
    <t>Miller wp</t>
  </si>
  <si>
    <t>Schedule 001/002 Customers</t>
  </si>
  <si>
    <t>Schedule 001/002 Norm Use/Customer</t>
  </si>
  <si>
    <t>New Customers</t>
  </si>
  <si>
    <t>New Customer Usage (kWhs)</t>
  </si>
  <si>
    <t>New Customer Base Rate Revenue</t>
  </si>
  <si>
    <t>New Customer Basic Charge Revenue</t>
  </si>
  <si>
    <t>Actual Customers/Test Year Existing</t>
  </si>
  <si>
    <t>Actual Base Rate Revenue/Test Year Existing</t>
  </si>
  <si>
    <t>Actual Basic Charge Revenue/Test Year Existing</t>
  </si>
  <si>
    <t>Actual Usage (kWhs)/Test Year Existing</t>
  </si>
  <si>
    <t>Ö</t>
  </si>
  <si>
    <t>Summarize New Customer Report</t>
  </si>
  <si>
    <t>Customers</t>
  </si>
  <si>
    <t>Usage</t>
  </si>
  <si>
    <t>Fixed Charge Revenue</t>
  </si>
  <si>
    <t>Adder Schedule Revenue</t>
  </si>
  <si>
    <t>Other Revenue</t>
  </si>
  <si>
    <t>Total Revenue</t>
  </si>
  <si>
    <t>Report Total</t>
  </si>
  <si>
    <t>Residential Total</t>
  </si>
  <si>
    <t>Non-Residential Total</t>
  </si>
  <si>
    <t xml:space="preserve"> DJ213 - Sch 93</t>
  </si>
  <si>
    <t>Attachment 3, Page 1</t>
  </si>
  <si>
    <t>Attachment 3, Page 2</t>
  </si>
  <si>
    <t>Attachment 3, Page 3</t>
  </si>
  <si>
    <t>Attachment 3, Page 4</t>
  </si>
  <si>
    <t>Attachment 3,  Page 3</t>
  </si>
  <si>
    <t xml:space="preserve">
 Sch 93</t>
  </si>
  <si>
    <t>WA011F</t>
  </si>
  <si>
    <t>Net increase/(decrease) to Decoupled Revenue due to Average Calculation</t>
  </si>
  <si>
    <t>A</t>
  </si>
  <si>
    <r>
      <rPr>
        <b/>
        <sz val="10"/>
        <color rgb="FFFF0000"/>
        <rFont val="Times New Roman"/>
        <family val="1"/>
      </rPr>
      <t>A</t>
    </r>
    <r>
      <rPr>
        <b/>
        <sz val="10"/>
        <color theme="1"/>
        <rFont val="Times New Roman"/>
        <family val="1"/>
      </rPr>
      <t xml:space="preserve"> - For December only, see Annual Adjustment workpaper for decoupled revenue calculation.</t>
    </r>
  </si>
  <si>
    <t>December Actual Customers (line 33, column n in Deferral Calc)</t>
  </si>
  <si>
    <t>December Decoupled Revenue per Customer (line 34, column n in Deferral Calc)</t>
  </si>
  <si>
    <t>Total Decoupled Revenue for December using monthly actuals</t>
  </si>
  <si>
    <t>December Actual Customers (line 9, column n in Deferral Calc)</t>
  </si>
  <si>
    <t>December Decoupled Revenue per Customer (line 10, column n in Deferral Calc)</t>
  </si>
  <si>
    <t>Purpose:</t>
  </si>
  <si>
    <t>Procedure:</t>
  </si>
  <si>
    <t>Decoupled Revenue to record for December to reflect true-up</t>
  </si>
  <si>
    <t>As required by UE-190334 (UE-190222, consolidated) paragraph 111, the Company is required to calculate decoupled revenue using YTD average customers, compare to what was recorded using monthly customer counts, and record the difference so that the annual decoupled revenue is based on YTD average customers.</t>
  </si>
  <si>
    <t>January</t>
  </si>
  <si>
    <t>February</t>
  </si>
  <si>
    <t>March</t>
  </si>
  <si>
    <t>April</t>
  </si>
  <si>
    <t>WA023</t>
  </si>
  <si>
    <t>Schedule 023</t>
  </si>
  <si>
    <t>WA013</t>
  </si>
  <si>
    <t>Schedule 013</t>
  </si>
  <si>
    <t>June</t>
  </si>
  <si>
    <t>July</t>
  </si>
  <si>
    <t>August</t>
  </si>
  <si>
    <t>September</t>
  </si>
  <si>
    <t>Washington Docket No. UE-200900 Compliance Filing</t>
  </si>
  <si>
    <t>SCH. 11,12,13</t>
  </si>
  <si>
    <t>SCH. 21,22,23</t>
  </si>
  <si>
    <t>SCH. 25,25I</t>
  </si>
  <si>
    <t>Total Normalized 12ME Dec 2019 Revenue</t>
  </si>
  <si>
    <t xml:space="preserve">Proposed Base Rate Revenue </t>
  </si>
  <si>
    <t>Normalized kWhs (12ME Dec 2019 Test Year)</t>
  </si>
  <si>
    <t>Customer Bills (12ME Dec 2019 Test Year)</t>
  </si>
  <si>
    <t>Retail Revenue Adjustment - (Attachment 5 Approved ERM)</t>
  </si>
  <si>
    <t>* Schedules 11, 12, 13, 21, 22, 23, 31, 32.</t>
  </si>
  <si>
    <t>Test Year # of Customers 12 ME 12.2019</t>
  </si>
  <si>
    <t>WUTC Docket No. UE-200900</t>
  </si>
  <si>
    <t>Twelve Months Ended December 31, 2019</t>
  </si>
  <si>
    <t>October</t>
  </si>
  <si>
    <t>November</t>
  </si>
  <si>
    <t>Revised Schedule 25</t>
  </si>
  <si>
    <t>Revised Total Normalized Test Year</t>
  </si>
  <si>
    <t>TWELVE MONTHS ENDED DECEMBER 31, 2019</t>
  </si>
  <si>
    <t>Attachment 2, Page 4</t>
  </si>
  <si>
    <t xml:space="preserve">* Schedules 11, 12, 13, 21, 22, 23, 31, 32.  </t>
  </si>
  <si>
    <t>Total Annual Authorized Decoupled Revenue using Average Actual Customers</t>
  </si>
  <si>
    <t>WA025/25I</t>
  </si>
  <si>
    <t>WA025/25I 3rd block</t>
  </si>
  <si>
    <r>
      <t>WA Schedule 75</t>
    </r>
    <r>
      <rPr>
        <b/>
        <sz val="11"/>
        <color theme="1"/>
        <rFont val="Times New Roman"/>
        <family val="1"/>
      </rPr>
      <t xml:space="preserve"> 2020 Deferral</t>
    </r>
    <r>
      <rPr>
        <sz val="11"/>
        <color theme="1"/>
        <rFont val="Times New Roman"/>
        <family val="1"/>
      </rPr>
      <t xml:space="preserve"> Decoupling Mechanism Amortization</t>
    </r>
  </si>
  <si>
    <t>8/1/2021 rate</t>
  </si>
  <si>
    <t>UE-210378</t>
  </si>
  <si>
    <t xml:space="preserve">
 Sch 76</t>
  </si>
  <si>
    <t xml:space="preserve"> DJ213 - Sch 76</t>
  </si>
  <si>
    <t>Net Unbilled Customers</t>
  </si>
  <si>
    <t>Unbilled Cust Reversal</t>
  </si>
  <si>
    <t>Unbilled Customers</t>
  </si>
  <si>
    <t>ties to Jan calc</t>
  </si>
  <si>
    <t xml:space="preserve">  -Allowed Decoupled RPC</t>
  </si>
  <si>
    <t>ties to Feb calc</t>
  </si>
  <si>
    <r>
      <t>WA Schedule 75</t>
    </r>
    <r>
      <rPr>
        <b/>
        <sz val="11"/>
        <color theme="1"/>
        <rFont val="Times New Roman"/>
        <family val="1"/>
      </rPr>
      <t xml:space="preserve"> 2021 Deferral</t>
    </r>
    <r>
      <rPr>
        <sz val="11"/>
        <color theme="1"/>
        <rFont val="Times New Roman"/>
        <family val="1"/>
      </rPr>
      <t xml:space="preserve"> Decoupling Mechanism Amortization</t>
    </r>
  </si>
  <si>
    <t>10/1/2022 rate</t>
  </si>
  <si>
    <t>UE-220382</t>
  </si>
  <si>
    <t xml:space="preserve">
 Sch 88</t>
  </si>
  <si>
    <t>Sch 88</t>
  </si>
  <si>
    <t>UE-200900 Base Effective 10/1/2021 &amp; UE-220053 Base Effective 12/21/2022</t>
  </si>
  <si>
    <t>Washington Docket No. UE-220053 Compliance Filing</t>
  </si>
  <si>
    <t>Total Normalized 12ME Sep 2021 Revenue</t>
  </si>
  <si>
    <t>Normalized kWhs (12ME Sep 2021 Test Year)</t>
  </si>
  <si>
    <t>Customer Bills (12ME Sep 2021 Test Year)</t>
  </si>
  <si>
    <t>Test Year # of Customers 12 ME 09.2021</t>
  </si>
  <si>
    <t>WUTC Docket No. UE-220053</t>
  </si>
  <si>
    <t>Twelve Months Ended September 30, 2021</t>
  </si>
  <si>
    <t>Large Gen Svc Schedule 021/022/023</t>
  </si>
  <si>
    <t>Extra Large Gen Schedule 25</t>
  </si>
  <si>
    <t>Extra Large Gen Schedule 25I</t>
  </si>
  <si>
    <t>Extra Large Gen Schedule 025I</t>
  </si>
  <si>
    <t>From Page 2</t>
  </si>
  <si>
    <t>TWELVE MONTHS ENDED SEPTEMBER 30, 2021</t>
  </si>
  <si>
    <t>Sch 78</t>
  </si>
  <si>
    <t>Separately for residential and non-residential, calculated average customers and multiplied that by the sum of decoupled revenue by month  to calculate total allowed decoupled revenue for the period based on average customers. Note, the average customer and decoupled revenue calculations include a proration for the period UE-200900 authorized base was in effect (1/1/2022 - 12/20/2022) and when the UE-220053 authorized base was in effect (12/21/2022 - 12/31/2022 ). This was compared to the amount recorded using monthly actual customers and monthly decoupled revenue per customer. The difference was recorded with the monthly decoupled revenue for December 2022.</t>
  </si>
  <si>
    <t>Less Jan - November Decoupled Revenue (sum of line 11 in Deferral Calc for Jan-Nov 2022)</t>
  </si>
  <si>
    <t>Average Actual Customers (average of line 9 in Deferral Calc)</t>
  </si>
  <si>
    <t>Sum of Decoupled Revenue (sum of line 10 in Deferral Calc)</t>
  </si>
  <si>
    <t>Average Actual Customers (average of line 33 in Deferral Calc)</t>
  </si>
  <si>
    <t>Sum of Decoupled Revenue (sum of line 34 in Deferral Calc)</t>
  </si>
  <si>
    <t>Less Jan - November Decoupled Revenue (sum of line 35 in Deferral Calc for Jan-Nov 2022)</t>
  </si>
  <si>
    <t>Note: Adder Schedule 99 is intentionally ommitted from total net unbilled adder schedule revenue as this adder schedule is base revenue and therefore should not reduce unbilled revenue above.</t>
  </si>
  <si>
    <t>Development of WA Electric Deferrals (Calendar Year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</si>
</sst>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0">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quot;$&quot;* #,##0.00000_);_(&quot;$&quot;* \(#,##0.00000\);_(&quot;$&quot;* &quot;-&quot;??_);_(@_)"/>
    <numFmt numFmtId="166" formatCode="_(* #,##0_);_(* \(#,##0\);_(* &quot;-&quot;??_);_(@_)"/>
    <numFmt numFmtId="167" formatCode="[$-409]mmm\-yy;@"/>
    <numFmt numFmtId="168" formatCode="0.000000"/>
    <numFmt numFmtId="169" formatCode="_(* #,##0.00000_);_(* \(#,##0.00000\);_(* &quot;-&quot;??_);_(@_)"/>
    <numFmt numFmtId="170" formatCode="0.0000000"/>
    <numFmt numFmtId="171" formatCode="0000"/>
    <numFmt numFmtId="172" formatCode="000000"/>
    <numFmt numFmtId="173" formatCode="d\.mmm\.yy"/>
    <numFmt numFmtId="174" formatCode="_-* #,##0.00\ _D_M_-;\-* #,##0.00\ _D_M_-;_-* &quot;-&quot;??\ _D_M_-;_-@_-"/>
    <numFmt numFmtId="175" formatCode="_(* #,##0.000_);_(* \(#,##0.000\);_(* &quot;-&quot;??_);_(@_)"/>
    <numFmt numFmtId="176" formatCode="#."/>
    <numFmt numFmtId="177" formatCode="_-* #,##0.00\ &quot;DM&quot;_-;\-* #,##0.00\ &quot;DM&quot;_-;_-* &quot;-&quot;??\ &quot;DM&quot;_-;_-@_-"/>
    <numFmt numFmtId="178" formatCode="_(* ###0_);_(* \(###0\);_(* &quot;-&quot;_);_(@_)"/>
    <numFmt numFmtId="179" formatCode="&quot;$&quot;#,##0\ ;\(&quot;$&quot;#,##0\)"/>
    <numFmt numFmtId="180" formatCode="mmmm\ d\,\ yyyy"/>
    <numFmt numFmtId="181" formatCode="[Blue]#,##0_);[Magenta]\(#,##0\)"/>
    <numFmt numFmtId="182" formatCode="_([$€-2]* #,##0.00_);_([$€-2]* \(#,##0.00\);_([$€-2]* &quot;-&quot;??_)"/>
    <numFmt numFmtId="183" formatCode="_(&quot;$&quot;* #,##0.0_);_(&quot;$&quot;* \(#,##0.0\);_(&quot;$&quot;* &quot;-&quot;??_);_(@_)"/>
    <numFmt numFmtId="184" formatCode="0.0000_);\(0.0000\)"/>
    <numFmt numFmtId="185" formatCode="0.00_)"/>
    <numFmt numFmtId="186" formatCode="&quot;$&quot;#,##0;\-&quot;$&quot;#,##0"/>
    <numFmt numFmtId="187" formatCode="_(&quot;$&quot;* #,##0.000000_);_(&quot;$&quot;* \(#,##0.000000\);_(&quot;$&quot;* &quot;-&quot;??????_);_(@_)"/>
    <numFmt numFmtId="188" formatCode="#,##0.00\ ;\(#,##0.00\)"/>
    <numFmt numFmtId="189" formatCode="0\ &quot; HR&quot;"/>
    <numFmt numFmtId="190" formatCode="0000000"/>
    <numFmt numFmtId="191" formatCode="0.0000%"/>
    <numFmt numFmtId="192" formatCode="0.00000%"/>
    <numFmt numFmtId="193" formatCode="mmm\-yyyy"/>
    <numFmt numFmtId="194" formatCode="_(&quot;$&quot;* #,##0.000_);_(&quot;$&quot;* \(#,##0.000\);_(&quot;$&quot;* &quot;-&quot;??_);_(@_)"/>
    <numFmt numFmtId="195" formatCode="m/yy"/>
    <numFmt numFmtId="196" formatCode="_(&quot;$&quot;* #,##0.0000_);_(&quot;$&quot;* \(#,##0.0000\);_(&quot;$&quot;* &quot;-&quot;????_);_(@_)"/>
    <numFmt numFmtId="197" formatCode="0.0%"/>
    <numFmt numFmtId="198" formatCode="_(* #,##0.0_);_(* \(#,##0.0\);_(* &quot;-&quot;_);_(@_)"/>
    <numFmt numFmtId="199" formatCode="0.000%"/>
    <numFmt numFmtId="200" formatCode="&quot;$&quot;#,##0.00"/>
    <numFmt numFmtId="201" formatCode="&quot;$&quot;#,##0.00000"/>
    <numFmt numFmtId="202" formatCode="_(&quot;$&quot;* #,##0.0000_);_(&quot;$&quot;* \(#,##0.0000\);_(&quot;$&quot;* &quot;-&quot;??_);_(@_)"/>
    <numFmt numFmtId="203" formatCode="_(* #,##0.000000_);_(* \(#,##0.000000\);_(* &quot;-&quot;??_);_(@_)"/>
    <numFmt numFmtId="204" formatCode="mmm\ yy"/>
    <numFmt numFmtId="205" formatCode="0.00000"/>
    <numFmt numFmtId="209" formatCode="_(* #,##0.0000_);_(* \(#,##0.0000\);_(* &quot;-&quot;??_);_(@_)"/>
  </numFmts>
  <fonts count="143">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font>
    <font>
      <sz val="10"/>
      <color theme="1"/>
      <name val="Arial"/>
      <family val="2"/>
    </font>
    <font>
      <sz val="10"/>
      <name val="Arial"/>
      <family val="2"/>
    </font>
    <font>
      <sz val="12"/>
      <name val="Times New Roman"/>
      <family val="1"/>
    </font>
    <font>
      <sz val="8"/>
      <name val="Helv"/>
    </font>
    <font>
      <sz val="8"/>
      <name val="Antique Olive"/>
      <family val="2"/>
    </font>
    <font>
      <sz val="8"/>
      <name val="Geneva"/>
      <family val="2"/>
    </font>
    <font>
      <b/>
      <u val="double"/>
      <sz val="14"/>
      <name val="Arial MT"/>
    </font>
    <font>
      <b/>
      <sz val="14"/>
      <name val="Arial MT"/>
    </font>
    <font>
      <sz val="11"/>
      <color indexed="8"/>
      <name val="Calibri"/>
      <family val="2"/>
    </font>
    <font>
      <sz val="11"/>
      <color indexed="9"/>
      <name val="Calibri"/>
      <family val="2"/>
    </font>
    <font>
      <sz val="11"/>
      <color indexed="20"/>
      <name val="Calibri"/>
      <family val="2"/>
    </font>
    <font>
      <sz val="10"/>
      <color indexed="8"/>
      <name val="MS Sans Serif"/>
      <family val="2"/>
    </font>
    <font>
      <b/>
      <sz val="11"/>
      <color indexed="52"/>
      <name val="Calibri"/>
      <family val="2"/>
    </font>
    <font>
      <b/>
      <sz val="11"/>
      <color indexed="10"/>
      <name val="Calibri"/>
      <family val="2"/>
      <scheme val="minor"/>
    </font>
    <font>
      <b/>
      <sz val="11"/>
      <color indexed="9"/>
      <name val="Calibri"/>
      <family val="2"/>
    </font>
    <font>
      <sz val="11"/>
      <name val="univers (E1)"/>
    </font>
    <font>
      <sz val="10"/>
      <name val="MS Sans Serif"/>
      <family val="2"/>
    </font>
    <font>
      <sz val="10"/>
      <name val="Geneva"/>
    </font>
    <font>
      <sz val="12"/>
      <name val="Arial"/>
      <family val="2"/>
    </font>
    <font>
      <sz val="10"/>
      <name val="Helv"/>
    </font>
    <font>
      <sz val="12"/>
      <name val="Helv"/>
    </font>
    <font>
      <sz val="12"/>
      <name val="TIMES"/>
    </font>
    <font>
      <sz val="12"/>
      <name val="Times"/>
      <family val="1"/>
    </font>
    <font>
      <sz val="12"/>
      <color indexed="24"/>
      <name val="Arial"/>
      <family val="2"/>
    </font>
    <font>
      <sz val="10"/>
      <color indexed="24"/>
      <name val="Arial"/>
      <family val="2"/>
    </font>
    <font>
      <sz val="1"/>
      <color indexed="16"/>
      <name val="Courier"/>
      <family val="3"/>
    </font>
    <font>
      <sz val="10"/>
      <name val="MS Serif"/>
      <family val="1"/>
    </font>
    <font>
      <sz val="10"/>
      <name val="Courier"/>
      <family val="3"/>
    </font>
    <font>
      <sz val="8"/>
      <color theme="1"/>
      <name val="Arial"/>
      <family val="2"/>
    </font>
    <font>
      <sz val="8"/>
      <color indexed="8"/>
      <name val="Arial"/>
      <family val="2"/>
    </font>
    <font>
      <sz val="10"/>
      <color indexed="22"/>
      <name val="Arial"/>
      <family val="2"/>
    </font>
    <font>
      <b/>
      <sz val="11"/>
      <color indexed="8"/>
      <name val="Calibri"/>
      <family val="2"/>
    </font>
    <font>
      <sz val="8"/>
      <color indexed="12"/>
      <name val="Arial"/>
      <family val="2"/>
    </font>
    <font>
      <i/>
      <sz val="11"/>
      <color indexed="23"/>
      <name val="Calibri"/>
      <family val="2"/>
    </font>
    <font>
      <sz val="11"/>
      <color indexed="17"/>
      <name val="Calibri"/>
      <family val="2"/>
    </font>
    <font>
      <sz val="8"/>
      <name val="Arial"/>
      <family val="2"/>
    </font>
    <font>
      <sz val="12"/>
      <name val="Arial MT"/>
    </font>
    <font>
      <b/>
      <sz val="11"/>
      <name val="Arial"/>
      <family val="2"/>
    </font>
    <font>
      <b/>
      <sz val="12"/>
      <name val="Arial"/>
      <family val="2"/>
    </font>
    <font>
      <b/>
      <sz val="10"/>
      <name val="Arial"/>
      <family val="2"/>
    </font>
    <font>
      <b/>
      <sz val="15"/>
      <color indexed="56"/>
      <name val="Calibri"/>
      <family val="2"/>
    </font>
    <font>
      <b/>
      <sz val="15"/>
      <color indexed="62"/>
      <name val="Calibri"/>
      <family val="2"/>
    </font>
    <font>
      <sz val="18"/>
      <name val="Arial"/>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8"/>
      <name val="Arial"/>
      <family val="2"/>
    </font>
    <font>
      <u/>
      <sz val="10"/>
      <color indexed="12"/>
      <name val="Arial"/>
      <family val="2"/>
    </font>
    <font>
      <sz val="11"/>
      <color indexed="62"/>
      <name val="Calibri"/>
      <family val="2"/>
    </font>
    <font>
      <sz val="10"/>
      <color indexed="12"/>
      <name val="Arial"/>
      <family val="2"/>
    </font>
    <font>
      <b/>
      <sz val="12"/>
      <color indexed="20"/>
      <name val="Arial"/>
      <family val="2"/>
    </font>
    <font>
      <sz val="11"/>
      <color indexed="52"/>
      <name val="Calibri"/>
      <family val="2"/>
    </font>
    <font>
      <sz val="11"/>
      <color indexed="10"/>
      <name val="Calibri"/>
      <family val="2"/>
    </font>
    <font>
      <sz val="11"/>
      <color indexed="60"/>
      <name val="Calibri"/>
      <family val="2"/>
    </font>
    <font>
      <sz val="11"/>
      <color indexed="19"/>
      <name val="Calibri"/>
      <family val="2"/>
      <scheme val="minor"/>
    </font>
    <font>
      <sz val="11"/>
      <color indexed="19"/>
      <name val="Calibri"/>
      <family val="2"/>
    </font>
    <font>
      <sz val="7"/>
      <name val="Small Fonts"/>
      <family val="2"/>
    </font>
    <font>
      <b/>
      <i/>
      <sz val="16"/>
      <name val="Helv"/>
    </font>
    <font>
      <sz val="11"/>
      <color rgb="FF000000"/>
      <name val="Calibri"/>
      <family val="2"/>
      <scheme val="minor"/>
    </font>
    <font>
      <sz val="8"/>
      <name val="MS Sans Serif"/>
      <family val="2"/>
    </font>
    <font>
      <b/>
      <sz val="11"/>
      <color indexed="63"/>
      <name val="Calibri"/>
      <family val="2"/>
    </font>
    <font>
      <b/>
      <sz val="10"/>
      <name val="MS Sans Serif"/>
      <family val="2"/>
    </font>
    <font>
      <sz val="12"/>
      <color indexed="10"/>
      <name val="Arial"/>
      <family val="2"/>
    </font>
    <font>
      <sz val="12"/>
      <color indexed="10"/>
      <name val="TIMES"/>
    </font>
    <font>
      <sz val="12"/>
      <color indexed="10"/>
      <name val="Times"/>
      <family val="1"/>
    </font>
    <font>
      <b/>
      <sz val="10"/>
      <name val="Helv"/>
    </font>
    <font>
      <b/>
      <i/>
      <sz val="10"/>
      <name val="Helv"/>
    </font>
    <font>
      <i/>
      <sz val="10"/>
      <name val="Helv"/>
    </font>
    <font>
      <i/>
      <sz val="10"/>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b/>
      <sz val="8"/>
      <color indexed="62"/>
      <name val="Arial"/>
      <family val="2"/>
    </font>
    <font>
      <b/>
      <sz val="16"/>
      <color indexed="23"/>
      <name val="Arial"/>
      <family val="2"/>
    </font>
    <font>
      <b/>
      <sz val="18"/>
      <color indexed="62"/>
      <name val="Arial"/>
      <family val="2"/>
    </font>
    <font>
      <sz val="10"/>
      <color indexed="10"/>
      <name val="Arial"/>
      <family val="2"/>
    </font>
    <font>
      <b/>
      <sz val="18"/>
      <color indexed="62"/>
      <name val="Cambria"/>
      <family val="2"/>
    </font>
    <font>
      <b/>
      <i/>
      <sz val="12"/>
      <color indexed="12"/>
      <name val="Arial"/>
      <family val="2"/>
    </font>
    <font>
      <b/>
      <u val="double"/>
      <sz val="12"/>
      <name val="Arial MT"/>
    </font>
    <font>
      <b/>
      <sz val="8"/>
      <color indexed="8"/>
      <name val="Helv"/>
    </font>
    <font>
      <b/>
      <i/>
      <sz val="10"/>
      <name val="Arial"/>
      <family val="2"/>
    </font>
    <font>
      <b/>
      <sz val="8"/>
      <name val="Times New Roman"/>
      <family val="1"/>
    </font>
    <font>
      <b/>
      <sz val="10"/>
      <color indexed="10"/>
      <name val="Arial"/>
      <family val="2"/>
    </font>
    <font>
      <b/>
      <sz val="18"/>
      <color indexed="56"/>
      <name val="Cambria"/>
      <family val="2"/>
    </font>
    <font>
      <b/>
      <sz val="12"/>
      <color indexed="56"/>
      <name val="Arial"/>
      <family val="2"/>
    </font>
    <font>
      <b/>
      <sz val="12"/>
      <color indexed="60"/>
      <name val="Arial"/>
      <family val="2"/>
    </font>
    <font>
      <b/>
      <sz val="14"/>
      <color indexed="56"/>
      <name val="Arial"/>
      <family val="2"/>
    </font>
    <font>
      <sz val="9"/>
      <name val="Courier"/>
      <family val="3"/>
    </font>
    <font>
      <sz val="10"/>
      <name val="Times New Roman"/>
      <family val="1"/>
    </font>
    <font>
      <sz val="12"/>
      <color theme="1"/>
      <name val="Times New Roman"/>
      <family val="2"/>
    </font>
    <font>
      <sz val="8"/>
      <color indexed="56"/>
      <name val="Arial"/>
      <family val="2"/>
    </font>
    <font>
      <sz val="10"/>
      <name val="Arial"/>
      <family val="2"/>
    </font>
    <font>
      <u/>
      <sz val="7.5"/>
      <color theme="0"/>
      <name val="Arial"/>
      <family val="2"/>
    </font>
    <font>
      <sz val="12"/>
      <color indexed="10"/>
      <name val="Times New Roman"/>
      <family val="1"/>
    </font>
    <font>
      <sz val="11"/>
      <color theme="1"/>
      <name val="Times New Roman"/>
      <family val="1"/>
    </font>
    <font>
      <sz val="12"/>
      <color theme="1"/>
      <name val="Times New Roman"/>
      <family val="1"/>
    </font>
    <font>
      <b/>
      <sz val="10"/>
      <name val="Times New Roman"/>
      <family val="1"/>
    </font>
    <font>
      <sz val="10"/>
      <color theme="1"/>
      <name val="Times New Roman"/>
      <family val="1"/>
    </font>
    <font>
      <b/>
      <sz val="12"/>
      <name val="Times New Roman"/>
      <family val="1"/>
    </font>
    <font>
      <b/>
      <i/>
      <u/>
      <sz val="12"/>
      <color theme="1"/>
      <name val="Times New Roman"/>
      <family val="1"/>
    </font>
    <font>
      <b/>
      <u/>
      <sz val="10"/>
      <color theme="1"/>
      <name val="Times New Roman"/>
      <family val="1"/>
    </font>
    <font>
      <i/>
      <u/>
      <sz val="10"/>
      <color theme="1"/>
      <name val="Times New Roman"/>
      <family val="1"/>
    </font>
    <font>
      <b/>
      <sz val="14"/>
      <name val="Times New Roman"/>
      <family val="1"/>
    </font>
    <font>
      <b/>
      <sz val="12"/>
      <color theme="1"/>
      <name val="Times New Roman"/>
      <family val="1"/>
    </font>
    <font>
      <b/>
      <sz val="10"/>
      <color theme="1"/>
      <name val="Times New Roman"/>
      <family val="1"/>
    </font>
    <font>
      <b/>
      <i/>
      <sz val="10"/>
      <name val="Times New Roman"/>
      <family val="1"/>
    </font>
    <font>
      <i/>
      <sz val="10"/>
      <name val="Times New Roman"/>
      <family val="1"/>
    </font>
    <font>
      <sz val="10"/>
      <color indexed="48"/>
      <name val="Times New Roman"/>
      <family val="1"/>
    </font>
    <font>
      <sz val="10"/>
      <color rgb="FF0000FF"/>
      <name val="Times New Roman"/>
      <family val="1"/>
    </font>
    <font>
      <sz val="10"/>
      <color rgb="FF3333CC"/>
      <name val="Times New Roman"/>
      <family val="1"/>
    </font>
    <font>
      <sz val="10"/>
      <color rgb="FF0000CC"/>
      <name val="Times New Roman"/>
      <family val="1"/>
    </font>
    <font>
      <sz val="10"/>
      <color rgb="FF3B2CFC"/>
      <name val="Times New Roman"/>
      <family val="1"/>
    </font>
    <font>
      <b/>
      <sz val="11"/>
      <color theme="1"/>
      <name val="Times New Roman"/>
      <family val="1"/>
    </font>
    <font>
      <sz val="9"/>
      <color indexed="81"/>
      <name val="Tahoma"/>
      <family val="2"/>
    </font>
    <font>
      <b/>
      <sz val="9"/>
      <color indexed="81"/>
      <name val="Tahoma"/>
      <family val="2"/>
    </font>
    <font>
      <sz val="11"/>
      <color rgb="FF0000FF"/>
      <name val="Times New Roman"/>
      <family val="1"/>
    </font>
    <font>
      <sz val="11"/>
      <name val="Times New Roman"/>
      <family val="1"/>
    </font>
    <font>
      <sz val="10"/>
      <color theme="1"/>
      <name val="Symbol"/>
      <family val="1"/>
      <charset val="2"/>
    </font>
    <font>
      <sz val="10"/>
      <color theme="1"/>
      <name val="Tahoma"/>
      <family val="2"/>
    </font>
    <font>
      <sz val="8"/>
      <name val="Calibri"/>
      <family val="2"/>
      <scheme val="minor"/>
    </font>
    <font>
      <b/>
      <sz val="10"/>
      <color rgb="FFFF0000"/>
      <name val="Times New Roman"/>
      <family val="1"/>
    </font>
    <font>
      <sz val="10"/>
      <color theme="6" tint="-0.499984740745262"/>
      <name val="Times New Roman"/>
      <family val="1"/>
    </font>
  </fonts>
  <fills count="10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62"/>
      </patternFill>
    </fill>
    <fill>
      <patternFill patternType="solid">
        <fgColor indexed="56"/>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7"/>
      </patternFill>
    </fill>
    <fill>
      <patternFill patternType="solid">
        <fgColor indexed="54"/>
      </patternFill>
    </fill>
    <fill>
      <patternFill patternType="solid">
        <fgColor indexed="26"/>
        <bgColor indexed="26"/>
      </patternFill>
    </fill>
    <fill>
      <patternFill patternType="solid">
        <fgColor indexed="47"/>
        <bgColor indexed="47"/>
      </patternFill>
    </fill>
    <fill>
      <patternFill patternType="solid">
        <fgColor indexed="9"/>
        <bgColor indexed="64"/>
      </patternFill>
    </fill>
    <fill>
      <patternFill patternType="solid">
        <fgColor indexed="22"/>
      </patternFill>
    </fill>
    <fill>
      <patternFill patternType="solid">
        <fgColor indexed="9"/>
      </patternFill>
    </fill>
    <fill>
      <patternFill patternType="solid">
        <fgColor indexed="55"/>
      </patternFill>
    </fill>
    <fill>
      <patternFill patternType="solid">
        <fgColor indexed="22"/>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27"/>
        <bgColor indexed="64"/>
      </patternFill>
    </fill>
    <fill>
      <patternFill patternType="solid">
        <fgColor indexed="43"/>
        <bgColor indexed="64"/>
      </patternFill>
    </fill>
    <fill>
      <patternFill patternType="solid">
        <fgColor indexed="41"/>
        <bgColor indexed="64"/>
      </patternFill>
    </fill>
    <fill>
      <patternFill patternType="mediumGray">
        <fgColor indexed="22"/>
      </patternFill>
    </fill>
    <fill>
      <patternFill patternType="solid">
        <fgColor indexed="8"/>
      </patternFill>
    </fill>
    <fill>
      <patternFill patternType="lightGray">
        <fgColor indexed="8"/>
        <bgColor indexed="8"/>
      </patternFill>
    </fill>
    <fill>
      <patternFill patternType="solid">
        <fgColor indexed="31"/>
        <bgColor indexed="64"/>
      </patternFill>
    </fill>
    <fill>
      <patternFill patternType="solid">
        <fgColor indexed="31"/>
        <bgColor indexed="31"/>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lightDown">
        <fgColor indexed="22"/>
        <bgColor indexed="23"/>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solid">
        <fgColor indexed="20"/>
      </patternFill>
    </fill>
    <fill>
      <patternFill patternType="gray0625">
        <fgColor indexed="8"/>
      </patternFill>
    </fill>
    <fill>
      <patternFill patternType="gray125">
        <fgColor indexed="8"/>
      </patternFill>
    </fill>
    <fill>
      <patternFill patternType="solid">
        <fgColor theme="8" tint="0.59999389629810485"/>
        <bgColor indexed="64"/>
      </patternFill>
    </fill>
    <fill>
      <patternFill patternType="solid">
        <fgColor theme="0" tint="-0.14999847407452621"/>
        <bgColor indexed="64"/>
      </patternFill>
    </fill>
    <fill>
      <patternFill patternType="solid">
        <fgColor rgb="FFFFFF00"/>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9" tint="0.79998168889431442"/>
        <bgColor indexed="64"/>
      </patternFill>
    </fill>
  </fills>
  <borders count="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auto="1"/>
      </bottom>
      <diagonal/>
    </border>
    <border>
      <left/>
      <right/>
      <top/>
      <bottom style="medium">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thin">
        <color indexed="8"/>
      </bottom>
      <diagonal/>
    </border>
    <border>
      <left/>
      <right/>
      <top/>
      <bottom style="double">
        <color indexed="52"/>
      </bottom>
      <diagonal/>
    </border>
    <border>
      <left/>
      <right/>
      <top/>
      <bottom style="double">
        <color indexed="10"/>
      </bottom>
      <diagonal/>
    </border>
    <border>
      <left/>
      <right style="hair">
        <color indexed="64"/>
      </right>
      <top/>
      <bottom style="thin">
        <color indexed="64"/>
      </bottom>
      <diagonal/>
    </border>
    <border>
      <left/>
      <right style="hair">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8"/>
      </top>
      <bottom style="thin">
        <color indexed="8"/>
      </bottom>
      <diagonal/>
    </border>
    <border>
      <left/>
      <right/>
      <top style="thin">
        <color indexed="8"/>
      </top>
      <bottom/>
      <diagonal/>
    </border>
    <border>
      <left/>
      <right/>
      <top style="thin">
        <color indexed="64"/>
      </top>
      <bottom style="double">
        <color indexed="64"/>
      </bottom>
      <diagonal/>
    </border>
    <border>
      <left/>
      <right/>
      <top/>
      <bottom style="thin">
        <color indexed="64"/>
      </bottom>
      <diagonal/>
    </border>
    <border>
      <left/>
      <right/>
      <top style="thin">
        <color indexed="64"/>
      </top>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right/>
      <top style="hair">
        <color indexed="64"/>
      </top>
      <bottom/>
      <diagonal/>
    </border>
    <border>
      <left/>
      <right/>
      <top style="double">
        <color indexed="64"/>
      </top>
      <bottom/>
      <diagonal/>
    </border>
    <border>
      <left/>
      <right/>
      <top style="thin">
        <color indexed="62"/>
      </top>
      <bottom style="double">
        <color indexed="62"/>
      </bottom>
      <diagonal/>
    </border>
    <border>
      <left/>
      <right/>
      <top style="thin">
        <color indexed="56"/>
      </top>
      <bottom style="double">
        <color indexed="56"/>
      </bottom>
      <diagonal/>
    </border>
    <border>
      <left/>
      <right/>
      <top style="double">
        <color indexed="8"/>
      </top>
      <bottom/>
      <diagonal/>
    </border>
    <border>
      <left style="medium">
        <color indexed="64"/>
      </left>
      <right style="medium">
        <color indexed="64"/>
      </right>
      <top style="medium">
        <color indexed="64"/>
      </top>
      <bottom style="medium">
        <color indexed="64"/>
      </bottom>
      <diagonal/>
    </border>
    <border>
      <left style="thick">
        <color auto="1"/>
      </left>
      <right/>
      <top/>
      <bottom/>
      <diagonal/>
    </border>
    <border>
      <left style="thick">
        <color auto="1"/>
      </left>
      <right/>
      <top/>
      <bottom style="thin">
        <color indexed="64"/>
      </bottom>
      <diagonal/>
    </border>
    <border>
      <left/>
      <right/>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style="medium">
        <color indexed="64"/>
      </top>
      <bottom/>
      <diagonal/>
    </border>
  </borders>
  <cellStyleXfs count="9628">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8" fillId="0" borderId="0"/>
    <xf numFmtId="44" fontId="18" fillId="0" borderId="0" applyFont="0" applyFill="0" applyBorder="0" applyAlignment="0" applyProtection="0"/>
    <xf numFmtId="43" fontId="18" fillId="0" borderId="0" applyFont="0" applyFill="0" applyBorder="0" applyAlignment="0" applyProtection="0"/>
    <xf numFmtId="0" fontId="20" fillId="0" borderId="0"/>
    <xf numFmtId="168" fontId="20" fillId="0" borderId="0">
      <alignment horizontal="left" wrapText="1"/>
    </xf>
    <xf numFmtId="168" fontId="20" fillId="0" borderId="0">
      <alignment horizontal="left" wrapText="1"/>
    </xf>
    <xf numFmtId="169" fontId="20"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8" fontId="20" fillId="0" borderId="0">
      <alignment horizontal="left" wrapText="1"/>
    </xf>
    <xf numFmtId="168"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0" fillId="0" borderId="0">
      <alignment horizontal="left" wrapText="1"/>
    </xf>
    <xf numFmtId="0" fontId="20" fillId="0" borderId="0"/>
    <xf numFmtId="0" fontId="20" fillId="0" borderId="0"/>
    <xf numFmtId="0" fontId="20" fillId="0" borderId="0"/>
    <xf numFmtId="0" fontId="20" fillId="0" borderId="0"/>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70" fontId="20" fillId="0" borderId="0">
      <alignment horizontal="left" wrapText="1"/>
    </xf>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69" fontId="20" fillId="0" borderId="0">
      <alignment horizontal="left" wrapText="1"/>
    </xf>
    <xf numFmtId="0" fontId="20" fillId="0" borderId="0"/>
    <xf numFmtId="169" fontId="20" fillId="0" borderId="0">
      <alignment horizontal="left" wrapText="1"/>
    </xf>
    <xf numFmtId="0" fontId="20" fillId="0" borderId="0"/>
    <xf numFmtId="169" fontId="20" fillId="0" borderId="0">
      <alignment horizontal="left" wrapText="1"/>
    </xf>
    <xf numFmtId="169" fontId="20" fillId="0" borderId="0">
      <alignment horizontal="left" wrapText="1"/>
    </xf>
    <xf numFmtId="0" fontId="20" fillId="0" borderId="0"/>
    <xf numFmtId="169" fontId="20" fillId="0" borderId="0">
      <alignment horizontal="left" wrapText="1"/>
    </xf>
    <xf numFmtId="169" fontId="20" fillId="0" borderId="0">
      <alignment horizontal="left" wrapText="1"/>
    </xf>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0" fillId="0" borderId="0"/>
    <xf numFmtId="169" fontId="20" fillId="0" borderId="0">
      <alignment horizontal="left" wrapText="1"/>
    </xf>
    <xf numFmtId="169" fontId="20" fillId="0" borderId="0">
      <alignment horizontal="left" wrapText="1"/>
    </xf>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0" fillId="0" borderId="0"/>
    <xf numFmtId="169" fontId="20" fillId="0" borderId="0">
      <alignment horizontal="left" wrapText="1"/>
    </xf>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0" fillId="0" borderId="0"/>
    <xf numFmtId="169" fontId="20" fillId="0" borderId="0">
      <alignment horizontal="left" wrapText="1"/>
    </xf>
    <xf numFmtId="0" fontId="20" fillId="0" borderId="0"/>
    <xf numFmtId="169" fontId="20" fillId="0" borderId="0">
      <alignment horizontal="left" wrapText="1"/>
    </xf>
    <xf numFmtId="0" fontId="20" fillId="0" borderId="0"/>
    <xf numFmtId="169" fontId="20" fillId="0" borderId="0">
      <alignment horizontal="left" wrapText="1"/>
    </xf>
    <xf numFmtId="0" fontId="20" fillId="0" borderId="0"/>
    <xf numFmtId="169" fontId="20" fillId="0" borderId="0">
      <alignment horizontal="left" wrapText="1"/>
    </xf>
    <xf numFmtId="0" fontId="20" fillId="0" borderId="0"/>
    <xf numFmtId="169" fontId="20" fillId="0" borderId="0">
      <alignment horizontal="left" wrapText="1"/>
    </xf>
    <xf numFmtId="0" fontId="20" fillId="0" borderId="0"/>
    <xf numFmtId="169" fontId="20" fillId="0" borderId="0">
      <alignment horizontal="left" wrapText="1"/>
    </xf>
    <xf numFmtId="0" fontId="20" fillId="0" borderId="0"/>
    <xf numFmtId="169" fontId="20" fillId="0" borderId="0">
      <alignment horizontal="left" wrapText="1"/>
    </xf>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0" fillId="0" borderId="0"/>
    <xf numFmtId="0" fontId="20" fillId="0" borderId="0"/>
    <xf numFmtId="0" fontId="20" fillId="0" borderId="0"/>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1" fillId="0" borderId="0"/>
    <xf numFmtId="0" fontId="21" fillId="0" borderId="0"/>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0" fontId="21" fillId="0" borderId="0"/>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0" fontId="21" fillId="0" borderId="0"/>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9" fontId="20" fillId="0" borderId="0">
      <alignment horizontal="left" wrapText="1"/>
    </xf>
    <xf numFmtId="169" fontId="20" fillId="0" borderId="0">
      <alignment horizontal="left" wrapText="1"/>
    </xf>
    <xf numFmtId="0" fontId="20" fillId="0" borderId="0"/>
    <xf numFmtId="0" fontId="21"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0" fontId="20" fillId="0" borderId="0"/>
    <xf numFmtId="0" fontId="20" fillId="0" borderId="0"/>
    <xf numFmtId="0" fontId="21" fillId="0" borderId="0"/>
    <xf numFmtId="0" fontId="21" fillId="0" borderId="0"/>
    <xf numFmtId="0" fontId="21"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0" fillId="0" borderId="0"/>
    <xf numFmtId="0" fontId="20" fillId="0" borderId="0"/>
    <xf numFmtId="0" fontId="20" fillId="0" borderId="0"/>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9"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0" fontId="20" fillId="0" borderId="0"/>
    <xf numFmtId="0" fontId="20" fillId="0" borderId="0"/>
    <xf numFmtId="168" fontId="22" fillId="0" borderId="0">
      <alignment horizontal="left" wrapText="1"/>
    </xf>
    <xf numFmtId="168" fontId="22" fillId="0" borderId="0">
      <alignment horizontal="left" wrapText="1"/>
    </xf>
    <xf numFmtId="0" fontId="20" fillId="0" borderId="0"/>
    <xf numFmtId="0" fontId="20" fillId="0" borderId="0"/>
    <xf numFmtId="0" fontId="20" fillId="0" borderId="0"/>
    <xf numFmtId="168" fontId="22" fillId="0" borderId="0">
      <alignment horizontal="left" wrapText="1"/>
    </xf>
    <xf numFmtId="168" fontId="22" fillId="0" borderId="0">
      <alignment horizontal="left" wrapText="1"/>
    </xf>
    <xf numFmtId="0" fontId="20" fillId="0" borderId="0"/>
    <xf numFmtId="0" fontId="20" fillId="0" borderId="0"/>
    <xf numFmtId="0" fontId="20" fillId="0" borderId="0"/>
    <xf numFmtId="168" fontId="22" fillId="0" borderId="0">
      <alignment horizontal="left" wrapText="1"/>
    </xf>
    <xf numFmtId="168" fontId="22" fillId="0" borderId="0">
      <alignment horizontal="left" wrapText="1"/>
    </xf>
    <xf numFmtId="0" fontId="20" fillId="0" borderId="0"/>
    <xf numFmtId="0" fontId="20" fillId="0" borderId="0"/>
    <xf numFmtId="0" fontId="20" fillId="0" borderId="0"/>
    <xf numFmtId="168" fontId="22" fillId="0" borderId="0">
      <alignment horizontal="left" wrapText="1"/>
    </xf>
    <xf numFmtId="168" fontId="22" fillId="0" borderId="0">
      <alignment horizontal="left" wrapText="1"/>
    </xf>
    <xf numFmtId="0" fontId="20" fillId="0" borderId="0"/>
    <xf numFmtId="0" fontId="20" fillId="0" borderId="0"/>
    <xf numFmtId="0" fontId="20" fillId="0" borderId="0"/>
    <xf numFmtId="168" fontId="22" fillId="0" borderId="0">
      <alignment horizontal="left" wrapText="1"/>
    </xf>
    <xf numFmtId="168" fontId="22" fillId="0" borderId="0">
      <alignment horizontal="left" wrapText="1"/>
    </xf>
    <xf numFmtId="0" fontId="20" fillId="0" borderId="0"/>
    <xf numFmtId="0" fontId="20" fillId="0" borderId="0"/>
    <xf numFmtId="0" fontId="20" fillId="0" borderId="0"/>
    <xf numFmtId="168" fontId="22" fillId="0" borderId="0">
      <alignment horizontal="left" wrapText="1"/>
    </xf>
    <xf numFmtId="168" fontId="22" fillId="0" borderId="0">
      <alignment horizontal="left" wrapText="1"/>
    </xf>
    <xf numFmtId="0" fontId="20" fillId="0" borderId="0"/>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0" fontId="21" fillId="0" borderId="0"/>
    <xf numFmtId="0" fontId="21" fillId="0" borderId="0"/>
    <xf numFmtId="0" fontId="21" fillId="0" borderId="0"/>
    <xf numFmtId="0" fontId="21" fillId="0" borderId="0"/>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0" fontId="20" fillId="0" borderId="0"/>
    <xf numFmtId="0" fontId="20" fillId="0" borderId="0"/>
    <xf numFmtId="168" fontId="22" fillId="0" borderId="0">
      <alignment horizontal="left" wrapText="1"/>
    </xf>
    <xf numFmtId="168" fontId="22" fillId="0" borderId="0">
      <alignment horizontal="left" wrapText="1"/>
    </xf>
    <xf numFmtId="0" fontId="20" fillId="0" borderId="0"/>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0" fontId="21" fillId="0" borderId="0"/>
    <xf numFmtId="0" fontId="21" fillId="0" borderId="0"/>
    <xf numFmtId="171" fontId="23" fillId="0" borderId="0">
      <alignment horizontal="left"/>
    </xf>
    <xf numFmtId="172" fontId="24" fillId="0" borderId="0">
      <alignment horizontal="left"/>
    </xf>
    <xf numFmtId="0" fontId="25" fillId="0" borderId="11"/>
    <xf numFmtId="0" fontId="26" fillId="0" borderId="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168" fontId="22" fillId="0" borderId="0">
      <alignment horizontal="left" wrapText="1"/>
    </xf>
    <xf numFmtId="0" fontId="27"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68" fontId="22" fillId="0" borderId="0">
      <alignment horizontal="left" wrapText="1"/>
    </xf>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27" fillId="34" borderId="0" applyNumberFormat="0" applyBorder="0" applyAlignment="0" applyProtection="0"/>
    <xf numFmtId="168" fontId="22" fillId="0" borderId="0">
      <alignment horizontal="left" wrapText="1"/>
    </xf>
    <xf numFmtId="0" fontId="27" fillId="34"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168" fontId="22" fillId="0" borderId="0">
      <alignment horizontal="left" wrapText="1"/>
    </xf>
    <xf numFmtId="0" fontId="27"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168" fontId="22" fillId="0" borderId="0">
      <alignment horizontal="left" wrapText="1"/>
    </xf>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7" fillId="36" borderId="0" applyNumberFormat="0" applyBorder="0" applyAlignment="0" applyProtection="0"/>
    <xf numFmtId="168" fontId="22" fillId="0" borderId="0">
      <alignment horizontal="left" wrapText="1"/>
    </xf>
    <xf numFmtId="0" fontId="27" fillId="36"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168" fontId="22" fillId="0" borderId="0">
      <alignment horizontal="left" wrapText="1"/>
    </xf>
    <xf numFmtId="0" fontId="27"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68" fontId="22" fillId="0" borderId="0">
      <alignment horizontal="left" wrapText="1"/>
    </xf>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27" fillId="38" borderId="0" applyNumberFormat="0" applyBorder="0" applyAlignment="0" applyProtection="0"/>
    <xf numFmtId="168" fontId="22" fillId="0" borderId="0">
      <alignment horizontal="left" wrapText="1"/>
    </xf>
    <xf numFmtId="0" fontId="27" fillId="38"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168" fontId="22" fillId="0" borderId="0">
      <alignment horizontal="left" wrapText="1"/>
    </xf>
    <xf numFmtId="0" fontId="27"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168" fontId="22" fillId="0" borderId="0">
      <alignment horizontal="left" wrapText="1"/>
    </xf>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27" fillId="40" borderId="0" applyNumberFormat="0" applyBorder="0" applyAlignment="0" applyProtection="0"/>
    <xf numFmtId="168" fontId="22" fillId="0" borderId="0">
      <alignment horizontal="left" wrapText="1"/>
    </xf>
    <xf numFmtId="0" fontId="27" fillId="40"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168" fontId="22" fillId="0" borderId="0">
      <alignment horizontal="left" wrapText="1"/>
    </xf>
    <xf numFmtId="0" fontId="27" fillId="4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7" fillId="4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168" fontId="22" fillId="0" borderId="0">
      <alignment horizontal="left" wrapText="1"/>
    </xf>
    <xf numFmtId="0" fontId="27"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68" fontId="22" fillId="0" borderId="0">
      <alignment horizontal="left" wrapText="1"/>
    </xf>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27" fillId="41" borderId="0" applyNumberFormat="0" applyBorder="0" applyAlignment="0" applyProtection="0"/>
    <xf numFmtId="168" fontId="22" fillId="0" borderId="0">
      <alignment horizontal="left" wrapText="1"/>
    </xf>
    <xf numFmtId="0" fontId="27" fillId="41"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168" fontId="22" fillId="0" borderId="0">
      <alignment horizontal="left" wrapText="1"/>
    </xf>
    <xf numFmtId="0" fontId="27" fillId="3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68" fontId="22" fillId="0" borderId="0">
      <alignment horizontal="left" wrapText="1"/>
    </xf>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27" fillId="35" borderId="0" applyNumberFormat="0" applyBorder="0" applyAlignment="0" applyProtection="0"/>
    <xf numFmtId="168" fontId="22" fillId="0" borderId="0">
      <alignment horizontal="left" wrapText="1"/>
    </xf>
    <xf numFmtId="0" fontId="27" fillId="35"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168" fontId="22" fillId="0" borderId="0">
      <alignment horizontal="left" wrapText="1"/>
    </xf>
    <xf numFmtId="0" fontId="27" fillId="3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7" fillId="3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168" fontId="22" fillId="0" borderId="0">
      <alignment horizontal="left" wrapText="1"/>
    </xf>
    <xf numFmtId="0" fontId="27" fillId="4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168" fontId="22" fillId="0" borderId="0">
      <alignment horizontal="left" wrapText="1"/>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27" fillId="43" borderId="0" applyNumberFormat="0" applyBorder="0" applyAlignment="0" applyProtection="0"/>
    <xf numFmtId="168" fontId="22" fillId="0" borderId="0">
      <alignment horizontal="left" wrapText="1"/>
    </xf>
    <xf numFmtId="0" fontId="27" fillId="43"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168" fontId="22" fillId="0" borderId="0">
      <alignment horizontal="left" wrapText="1"/>
    </xf>
    <xf numFmtId="0" fontId="27"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168" fontId="22" fillId="0" borderId="0">
      <alignment horizontal="left" wrapText="1"/>
    </xf>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7" fillId="40" borderId="0" applyNumberFormat="0" applyBorder="0" applyAlignment="0" applyProtection="0"/>
    <xf numFmtId="168" fontId="22" fillId="0" borderId="0">
      <alignment horizontal="left" wrapText="1"/>
    </xf>
    <xf numFmtId="0" fontId="27" fillId="40"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168" fontId="22" fillId="0" borderId="0">
      <alignment horizontal="left" wrapText="1"/>
    </xf>
    <xf numFmtId="0" fontId="27" fillId="3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68" fontId="22" fillId="0" borderId="0">
      <alignment horizontal="left" wrapText="1"/>
    </xf>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27" fillId="35" borderId="0" applyNumberFormat="0" applyBorder="0" applyAlignment="0" applyProtection="0"/>
    <xf numFmtId="168" fontId="22" fillId="0" borderId="0">
      <alignment horizontal="left" wrapText="1"/>
    </xf>
    <xf numFmtId="0" fontId="27" fillId="35"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168" fontId="22" fillId="0" borderId="0">
      <alignment horizontal="left" wrapText="1"/>
    </xf>
    <xf numFmtId="0" fontId="27"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68" fontId="22" fillId="0" borderId="0">
      <alignment horizontal="left" wrapText="1"/>
    </xf>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27" fillId="45" borderId="0" applyNumberFormat="0" applyBorder="0" applyAlignment="0" applyProtection="0"/>
    <xf numFmtId="168" fontId="22" fillId="0" borderId="0">
      <alignment horizontal="left" wrapText="1"/>
    </xf>
    <xf numFmtId="0" fontId="27" fillId="45"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17" fillId="12" borderId="0" applyNumberFormat="0" applyBorder="0" applyAlignment="0" applyProtection="0"/>
    <xf numFmtId="0" fontId="17" fillId="42" borderId="0" applyNumberFormat="0" applyBorder="0" applyAlignment="0" applyProtection="0"/>
    <xf numFmtId="168" fontId="22" fillId="0" borderId="0">
      <alignment horizontal="left" wrapText="1"/>
    </xf>
    <xf numFmtId="168" fontId="22" fillId="0" borderId="0">
      <alignment horizontal="left" wrapText="1"/>
    </xf>
    <xf numFmtId="0" fontId="28"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17" fillId="16" borderId="0" applyNumberFormat="0" applyBorder="0" applyAlignment="0" applyProtection="0"/>
    <xf numFmtId="0" fontId="17" fillId="47" borderId="0" applyNumberFormat="0" applyBorder="0" applyAlignment="0" applyProtection="0"/>
    <xf numFmtId="168" fontId="22" fillId="0" borderId="0">
      <alignment horizontal="left" wrapText="1"/>
    </xf>
    <xf numFmtId="168" fontId="22" fillId="0" borderId="0">
      <alignment horizontal="left" wrapText="1"/>
    </xf>
    <xf numFmtId="0" fontId="28"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17" fillId="20" borderId="0" applyNumberFormat="0" applyBorder="0" applyAlignment="0" applyProtection="0"/>
    <xf numFmtId="0" fontId="17" fillId="45" borderId="0" applyNumberFormat="0" applyBorder="0" applyAlignment="0" applyProtection="0"/>
    <xf numFmtId="168" fontId="22" fillId="0" borderId="0">
      <alignment horizontal="left" wrapText="1"/>
    </xf>
    <xf numFmtId="168" fontId="22" fillId="0" borderId="0">
      <alignment horizontal="left" wrapText="1"/>
    </xf>
    <xf numFmtId="0" fontId="28"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17" fillId="24" borderId="0" applyNumberFormat="0" applyBorder="0" applyAlignment="0" applyProtection="0"/>
    <xf numFmtId="0" fontId="17" fillId="36" borderId="0" applyNumberFormat="0" applyBorder="0" applyAlignment="0" applyProtection="0"/>
    <xf numFmtId="168" fontId="22" fillId="0" borderId="0">
      <alignment horizontal="left" wrapText="1"/>
    </xf>
    <xf numFmtId="168" fontId="22" fillId="0" borderId="0">
      <alignment horizontal="left" wrapText="1"/>
    </xf>
    <xf numFmtId="0" fontId="28"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17" fillId="28" borderId="0" applyNumberFormat="0" applyBorder="0" applyAlignment="0" applyProtection="0"/>
    <xf numFmtId="0" fontId="17" fillId="42" borderId="0" applyNumberFormat="0" applyBorder="0" applyAlignment="0" applyProtection="0"/>
    <xf numFmtId="168" fontId="22" fillId="0" borderId="0">
      <alignment horizontal="left" wrapText="1"/>
    </xf>
    <xf numFmtId="168" fontId="22" fillId="0" borderId="0">
      <alignment horizontal="left" wrapText="1"/>
    </xf>
    <xf numFmtId="0" fontId="28"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17" fillId="32" borderId="0" applyNumberFormat="0" applyBorder="0" applyAlignment="0" applyProtection="0"/>
    <xf numFmtId="0" fontId="17" fillId="37" borderId="0" applyNumberFormat="0" applyBorder="0" applyAlignment="0" applyProtection="0"/>
    <xf numFmtId="168" fontId="22" fillId="0" borderId="0">
      <alignment horizontal="left" wrapText="1"/>
    </xf>
    <xf numFmtId="168" fontId="22" fillId="0" borderId="0">
      <alignment horizontal="left" wrapText="1"/>
    </xf>
    <xf numFmtId="0" fontId="28"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8" fillId="53"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17" fillId="9" borderId="0" applyNumberFormat="0" applyBorder="0" applyAlignment="0" applyProtection="0"/>
    <xf numFmtId="0" fontId="17" fillId="55" borderId="0" applyNumberFormat="0" applyBorder="0" applyAlignment="0" applyProtection="0"/>
    <xf numFmtId="168" fontId="22" fillId="0" borderId="0">
      <alignment horizontal="left" wrapText="1"/>
    </xf>
    <xf numFmtId="168" fontId="22" fillId="0" borderId="0">
      <alignment horizontal="left" wrapText="1"/>
    </xf>
    <xf numFmtId="0" fontId="17" fillId="9" borderId="0" applyNumberFormat="0" applyBorder="0" applyAlignment="0" applyProtection="0"/>
    <xf numFmtId="0" fontId="17" fillId="55" borderId="0" applyNumberFormat="0" applyBorder="0" applyAlignment="0" applyProtection="0"/>
    <xf numFmtId="168" fontId="22" fillId="0" borderId="0">
      <alignment horizontal="left" wrapText="1"/>
    </xf>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57" borderId="0" applyNumberFormat="0" applyBorder="0" applyAlignment="0" applyProtection="0"/>
    <xf numFmtId="0" fontId="28" fillId="58"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17" fillId="13" borderId="0" applyNumberFormat="0" applyBorder="0" applyAlignment="0" applyProtection="0"/>
    <xf numFmtId="0" fontId="17" fillId="47" borderId="0" applyNumberFormat="0" applyBorder="0" applyAlignment="0" applyProtection="0"/>
    <xf numFmtId="168" fontId="22" fillId="0" borderId="0">
      <alignment horizontal="left" wrapText="1"/>
    </xf>
    <xf numFmtId="168" fontId="22" fillId="0" borderId="0">
      <alignment horizontal="left" wrapText="1"/>
    </xf>
    <xf numFmtId="0" fontId="17" fillId="13" borderId="0" applyNumberFormat="0" applyBorder="0" applyAlignment="0" applyProtection="0"/>
    <xf numFmtId="0" fontId="17" fillId="47" borderId="0" applyNumberFormat="0" applyBorder="0" applyAlignment="0" applyProtection="0"/>
    <xf numFmtId="168" fontId="22" fillId="0" borderId="0">
      <alignment horizontal="left" wrapText="1"/>
    </xf>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61" borderId="0" applyNumberFormat="0" applyBorder="0" applyAlignment="0" applyProtection="0"/>
    <xf numFmtId="0" fontId="28" fillId="62" borderId="0" applyNumberFormat="0" applyBorder="0" applyAlignment="0" applyProtection="0"/>
    <xf numFmtId="0" fontId="28" fillId="63" borderId="0" applyNumberFormat="0" applyBorder="0" applyAlignment="0" applyProtection="0"/>
    <xf numFmtId="0" fontId="28" fillId="63" borderId="0" applyNumberFormat="0" applyBorder="0" applyAlignment="0" applyProtection="0"/>
    <xf numFmtId="0" fontId="28" fillId="63" borderId="0" applyNumberFormat="0" applyBorder="0" applyAlignment="0" applyProtection="0"/>
    <xf numFmtId="0" fontId="28" fillId="63" borderId="0" applyNumberFormat="0" applyBorder="0" applyAlignment="0" applyProtection="0"/>
    <xf numFmtId="0" fontId="28" fillId="63" borderId="0" applyNumberFormat="0" applyBorder="0" applyAlignment="0" applyProtection="0"/>
    <xf numFmtId="0" fontId="28" fillId="63" borderId="0" applyNumberFormat="0" applyBorder="0" applyAlignment="0" applyProtection="0"/>
    <xf numFmtId="0" fontId="17" fillId="17" borderId="0" applyNumberFormat="0" applyBorder="0" applyAlignment="0" applyProtection="0"/>
    <xf numFmtId="0" fontId="17" fillId="45" borderId="0" applyNumberFormat="0" applyBorder="0" applyAlignment="0" applyProtection="0"/>
    <xf numFmtId="168" fontId="22" fillId="0" borderId="0">
      <alignment horizontal="left" wrapText="1"/>
    </xf>
    <xf numFmtId="168" fontId="22" fillId="0" borderId="0">
      <alignment horizontal="left" wrapText="1"/>
    </xf>
    <xf numFmtId="0" fontId="17" fillId="17" borderId="0" applyNumberFormat="0" applyBorder="0" applyAlignment="0" applyProtection="0"/>
    <xf numFmtId="0" fontId="17" fillId="45" borderId="0" applyNumberFormat="0" applyBorder="0" applyAlignment="0" applyProtection="0"/>
    <xf numFmtId="168" fontId="22" fillId="0" borderId="0">
      <alignment horizontal="left" wrapText="1"/>
    </xf>
    <xf numFmtId="0" fontId="28" fillId="63" borderId="0" applyNumberFormat="0" applyBorder="0" applyAlignment="0" applyProtection="0"/>
    <xf numFmtId="0" fontId="28" fillId="63" borderId="0" applyNumberFormat="0" applyBorder="0" applyAlignment="0" applyProtection="0"/>
    <xf numFmtId="0" fontId="28" fillId="63" borderId="0" applyNumberFormat="0" applyBorder="0" applyAlignment="0" applyProtection="0"/>
    <xf numFmtId="0" fontId="28" fillId="63" borderId="0" applyNumberFormat="0" applyBorder="0" applyAlignment="0" applyProtection="0"/>
    <xf numFmtId="0" fontId="28" fillId="63" borderId="0" applyNumberFormat="0" applyBorder="0" applyAlignment="0" applyProtection="0"/>
    <xf numFmtId="0" fontId="27" fillId="61" borderId="0" applyNumberFormat="0" applyBorder="0" applyAlignment="0" applyProtection="0"/>
    <xf numFmtId="0" fontId="27" fillId="61" borderId="0" applyNumberFormat="0" applyBorder="0" applyAlignment="0" applyProtection="0"/>
    <xf numFmtId="0" fontId="27" fillId="62" borderId="0" applyNumberFormat="0" applyBorder="0" applyAlignment="0" applyProtection="0"/>
    <xf numFmtId="0" fontId="27" fillId="62" borderId="0" applyNumberFormat="0" applyBorder="0" applyAlignment="0" applyProtection="0"/>
    <xf numFmtId="0" fontId="28" fillId="62"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17" fillId="21" borderId="0" applyNumberFormat="0" applyBorder="0" applyAlignment="0" applyProtection="0"/>
    <xf numFmtId="0" fontId="17" fillId="64" borderId="0" applyNumberFormat="0" applyBorder="0" applyAlignment="0" applyProtection="0"/>
    <xf numFmtId="168" fontId="22" fillId="0" borderId="0">
      <alignment horizontal="left" wrapText="1"/>
    </xf>
    <xf numFmtId="168" fontId="22" fillId="0" borderId="0">
      <alignment horizontal="left" wrapText="1"/>
    </xf>
    <xf numFmtId="0" fontId="17" fillId="21" borderId="0" applyNumberFormat="0" applyBorder="0" applyAlignment="0" applyProtection="0"/>
    <xf numFmtId="0" fontId="17" fillId="64" borderId="0" applyNumberFormat="0" applyBorder="0" applyAlignment="0" applyProtection="0"/>
    <xf numFmtId="168" fontId="22" fillId="0" borderId="0">
      <alignment horizontal="left" wrapText="1"/>
    </xf>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8" fillId="52"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168" fontId="22" fillId="0" borderId="0">
      <alignment horizontal="left" wrapText="1"/>
    </xf>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17" fillId="25"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7" fillId="65" borderId="0" applyNumberFormat="0" applyBorder="0" applyAlignment="0" applyProtection="0"/>
    <xf numFmtId="0" fontId="27" fillId="65" borderId="0" applyNumberFormat="0" applyBorder="0" applyAlignment="0" applyProtection="0"/>
    <xf numFmtId="0" fontId="27" fillId="57" borderId="0" applyNumberFormat="0" applyBorder="0" applyAlignment="0" applyProtection="0"/>
    <xf numFmtId="0" fontId="27" fillId="57" borderId="0" applyNumberFormat="0" applyBorder="0" applyAlignment="0" applyProtection="0"/>
    <xf numFmtId="0" fontId="28" fillId="66"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17" fillId="29" borderId="0" applyNumberFormat="0" applyBorder="0" applyAlignment="0" applyProtection="0"/>
    <xf numFmtId="0" fontId="17" fillId="59" borderId="0" applyNumberFormat="0" applyBorder="0" applyAlignment="0" applyProtection="0"/>
    <xf numFmtId="168" fontId="22" fillId="0" borderId="0">
      <alignment horizontal="left" wrapText="1"/>
    </xf>
    <xf numFmtId="168" fontId="22" fillId="0" borderId="0">
      <alignment horizontal="left" wrapText="1"/>
    </xf>
    <xf numFmtId="0" fontId="17" fillId="29" borderId="0" applyNumberFormat="0" applyBorder="0" applyAlignment="0" applyProtection="0"/>
    <xf numFmtId="0" fontId="17" fillId="59" borderId="0" applyNumberFormat="0" applyBorder="0" applyAlignment="0" applyProtection="0"/>
    <xf numFmtId="168" fontId="22" fillId="0" borderId="0">
      <alignment horizontal="left" wrapText="1"/>
    </xf>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7" fillId="3" borderId="0" applyNumberFormat="0" applyBorder="0" applyAlignment="0" applyProtection="0"/>
    <xf numFmtId="0" fontId="7" fillId="40" borderId="0" applyNumberFormat="0" applyBorder="0" applyAlignment="0" applyProtection="0"/>
    <xf numFmtId="168" fontId="22" fillId="0" borderId="0">
      <alignment horizontal="left" wrapText="1"/>
    </xf>
    <xf numFmtId="168" fontId="22" fillId="0" borderId="0">
      <alignment horizontal="left" wrapText="1"/>
    </xf>
    <xf numFmtId="0" fontId="29"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24" fillId="0" borderId="0" applyFont="0" applyFill="0" applyBorder="0" applyAlignment="0" applyProtection="0">
      <alignment horizontal="right"/>
    </xf>
    <xf numFmtId="0" fontId="26" fillId="0" borderId="11"/>
    <xf numFmtId="173" fontId="30" fillId="0" borderId="0" applyFill="0" applyBorder="0" applyAlignment="0"/>
    <xf numFmtId="173" fontId="30" fillId="0" borderId="0" applyFill="0" applyBorder="0" applyAlignment="0"/>
    <xf numFmtId="168" fontId="22" fillId="0" borderId="0">
      <alignment horizontal="left" wrapText="1"/>
    </xf>
    <xf numFmtId="168" fontId="22" fillId="0" borderId="0">
      <alignment horizontal="left" wrapText="1"/>
    </xf>
    <xf numFmtId="173" fontId="30" fillId="0" borderId="0" applyFill="0" applyBorder="0" applyAlignment="0"/>
    <xf numFmtId="41" fontId="20" fillId="67" borderId="0"/>
    <xf numFmtId="0" fontId="31" fillId="68" borderId="12" applyNumberFormat="0" applyAlignment="0" applyProtection="0"/>
    <xf numFmtId="168" fontId="22" fillId="0" borderId="0">
      <alignment horizontal="left" wrapText="1"/>
    </xf>
    <xf numFmtId="0" fontId="31" fillId="68" borderId="12" applyNumberFormat="0" applyAlignment="0" applyProtection="0"/>
    <xf numFmtId="0" fontId="11" fillId="6" borderId="4" applyNumberFormat="0" applyAlignment="0" applyProtection="0"/>
    <xf numFmtId="0" fontId="32" fillId="69" borderId="4" applyNumberFormat="0" applyAlignment="0" applyProtection="0"/>
    <xf numFmtId="168" fontId="22" fillId="0" borderId="0">
      <alignment horizontal="left" wrapText="1"/>
    </xf>
    <xf numFmtId="168" fontId="22" fillId="0" borderId="0">
      <alignment horizontal="left" wrapText="1"/>
    </xf>
    <xf numFmtId="41" fontId="20" fillId="67" borderId="0"/>
    <xf numFmtId="168" fontId="22" fillId="0" borderId="0">
      <alignment horizontal="left" wrapText="1"/>
    </xf>
    <xf numFmtId="41" fontId="20" fillId="67" borderId="0"/>
    <xf numFmtId="0" fontId="11" fillId="6" borderId="4" applyNumberFormat="0" applyAlignment="0" applyProtection="0"/>
    <xf numFmtId="0" fontId="32" fillId="69" borderId="4" applyNumberFormat="0" applyAlignment="0" applyProtection="0"/>
    <xf numFmtId="168" fontId="22" fillId="0" borderId="0">
      <alignment horizontal="left" wrapText="1"/>
    </xf>
    <xf numFmtId="168" fontId="22" fillId="0" borderId="0">
      <alignment horizontal="left" wrapText="1"/>
    </xf>
    <xf numFmtId="41" fontId="20" fillId="67" borderId="0"/>
    <xf numFmtId="41" fontId="20" fillId="67" borderId="0"/>
    <xf numFmtId="168" fontId="22" fillId="0" borderId="0">
      <alignment horizontal="left" wrapText="1"/>
    </xf>
    <xf numFmtId="41" fontId="20" fillId="67" borderId="0"/>
    <xf numFmtId="168" fontId="22" fillId="0" borderId="0">
      <alignment horizontal="left" wrapText="1"/>
    </xf>
    <xf numFmtId="41" fontId="20" fillId="67" borderId="0"/>
    <xf numFmtId="168" fontId="22" fillId="0" borderId="0">
      <alignment horizontal="left" wrapText="1"/>
    </xf>
    <xf numFmtId="41" fontId="20" fillId="67" borderId="0"/>
    <xf numFmtId="168" fontId="22" fillId="0" borderId="0">
      <alignment horizontal="left" wrapText="1"/>
    </xf>
    <xf numFmtId="41" fontId="20" fillId="67" borderId="0"/>
    <xf numFmtId="41" fontId="20" fillId="67" borderId="0"/>
    <xf numFmtId="41" fontId="20" fillId="67" borderId="0"/>
    <xf numFmtId="0" fontId="32" fillId="69" borderId="4" applyNumberFormat="0" applyAlignment="0" applyProtection="0"/>
    <xf numFmtId="0" fontId="11" fillId="6" borderId="4" applyNumberFormat="0" applyAlignment="0" applyProtection="0"/>
    <xf numFmtId="0" fontId="33" fillId="70" borderId="13" applyNumberFormat="0" applyAlignment="0" applyProtection="0"/>
    <xf numFmtId="0" fontId="33" fillId="70" borderId="13" applyNumberFormat="0" applyAlignment="0" applyProtection="0"/>
    <xf numFmtId="168" fontId="22" fillId="0" borderId="0">
      <alignment horizontal="left" wrapText="1"/>
    </xf>
    <xf numFmtId="0" fontId="33" fillId="70" borderId="13" applyNumberFormat="0" applyAlignment="0" applyProtection="0"/>
    <xf numFmtId="168" fontId="22" fillId="0" borderId="0">
      <alignment horizontal="left" wrapText="1"/>
    </xf>
    <xf numFmtId="0" fontId="13" fillId="7" borderId="7" applyNumberFormat="0" applyAlignment="0" applyProtection="0"/>
    <xf numFmtId="0" fontId="33" fillId="70" borderId="13" applyNumberFormat="0" applyAlignment="0" applyProtection="0"/>
    <xf numFmtId="41" fontId="20" fillId="71" borderId="0"/>
    <xf numFmtId="41" fontId="20" fillId="71" borderId="0"/>
    <xf numFmtId="168" fontId="22" fillId="0" borderId="0">
      <alignment horizontal="left" wrapText="1"/>
    </xf>
    <xf numFmtId="41" fontId="20" fillId="71" borderId="0"/>
    <xf numFmtId="41" fontId="20" fillId="71" borderId="0"/>
    <xf numFmtId="168" fontId="22" fillId="0" borderId="0">
      <alignment horizontal="left" wrapText="1"/>
    </xf>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43" fontId="20" fillId="0" borderId="0" applyFont="0" applyFill="0" applyBorder="0" applyAlignment="0" applyProtection="0"/>
    <xf numFmtId="4" fontId="3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168" fontId="22" fillId="0" borderId="0">
      <alignment horizontal="left" wrapText="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168" fontId="22" fillId="0" borderId="0">
      <alignment horizontal="left" wrapText="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168" fontId="22" fillId="0" borderId="0">
      <alignment horizontal="left" wrapText="1"/>
    </xf>
    <xf numFmtId="43" fontId="20"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 fontId="34" fillId="0" borderId="0" applyFont="0" applyFill="0" applyBorder="0" applyAlignment="0" applyProtection="0"/>
    <xf numFmtId="43" fontId="20" fillId="0" borderId="0" applyFont="0" applyFill="0" applyBorder="0" applyAlignment="0" applyProtection="0"/>
    <xf numFmtId="4" fontId="34" fillId="0" borderId="0" applyFont="0" applyFill="0" applyBorder="0" applyAlignment="0" applyProtection="0"/>
    <xf numFmtId="168" fontId="22" fillId="0" borderId="0">
      <alignment horizontal="left" wrapText="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43" fontId="20" fillId="0" borderId="0" applyFont="0" applyFill="0" applyBorder="0" applyAlignment="0" applyProtection="0"/>
    <xf numFmtId="168" fontId="22" fillId="0" borderId="0">
      <alignment horizontal="left" wrapText="1"/>
    </xf>
    <xf numFmtId="43" fontId="20" fillId="0" borderId="0" applyFont="0" applyFill="0" applyBorder="0" applyAlignment="0" applyProtection="0"/>
    <xf numFmtId="168" fontId="22" fillId="0" borderId="0">
      <alignment horizontal="left" wrapText="1"/>
    </xf>
    <xf numFmtId="43" fontId="20"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4" fontId="20" fillId="0" borderId="0" applyFont="0" applyFill="0" applyBorder="0" applyAlignment="0" applyProtection="0"/>
    <xf numFmtId="43" fontId="27" fillId="0" borderId="0" applyFont="0" applyFill="0" applyBorder="0" applyAlignment="0" applyProtection="0"/>
    <xf numFmtId="40" fontId="36"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175" fontId="20" fillId="0" borderId="0" applyFont="0" applyFill="0" applyBorder="0" applyAlignment="0" applyProtection="0"/>
    <xf numFmtId="43" fontId="20" fillId="0" borderId="0" applyFont="0" applyFill="0" applyBorder="0" applyAlignment="0" applyProtection="0"/>
    <xf numFmtId="4" fontId="34"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7" fontId="20" fillId="0" borderId="0" applyFont="0" applyFill="0" applyBorder="0" applyAlignment="0" applyProtection="0"/>
    <xf numFmtId="43" fontId="20" fillId="0" borderId="0" applyFont="0" applyFill="0" applyBorder="0" applyAlignment="0" applyProtection="0"/>
    <xf numFmtId="167" fontId="20" fillId="0" borderId="0" applyFont="0" applyFill="0" applyBorder="0" applyAlignment="0" applyProtection="0"/>
    <xf numFmtId="43"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168" fontId="22" fillId="0" borderId="0">
      <alignment horizontal="left" wrapText="1"/>
    </xf>
    <xf numFmtId="43" fontId="2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43" fontId="20"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168" fontId="22" fillId="0" borderId="0">
      <alignment horizontal="left" wrapText="1"/>
    </xf>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168" fontId="22" fillId="0" borderId="0">
      <alignment horizontal="left" wrapText="1"/>
    </xf>
    <xf numFmtId="43" fontId="1" fillId="0" borderId="0" applyFont="0" applyFill="0" applyBorder="0" applyAlignment="0" applyProtection="0"/>
    <xf numFmtId="43" fontId="27" fillId="0" borderId="0" applyFont="0" applyFill="0" applyBorder="0" applyAlignment="0" applyProtection="0"/>
    <xf numFmtId="168" fontId="22" fillId="0" borderId="0">
      <alignment horizontal="left" wrapText="1"/>
    </xf>
    <xf numFmtId="168" fontId="22" fillId="0" borderId="0">
      <alignment horizontal="left" wrapText="1"/>
    </xf>
    <xf numFmtId="43" fontId="27" fillId="0" borderId="0" applyFont="0" applyFill="0" applyBorder="0" applyAlignment="0" applyProtection="0"/>
    <xf numFmtId="168" fontId="22" fillId="0" borderId="0">
      <alignment horizontal="left" wrapText="1"/>
    </xf>
    <xf numFmtId="43" fontId="27" fillId="0" borderId="0" applyFont="0" applyFill="0" applyBorder="0" applyAlignment="0" applyProtection="0"/>
    <xf numFmtId="168" fontId="22" fillId="0" borderId="0">
      <alignment horizontal="left" wrapText="1"/>
    </xf>
    <xf numFmtId="43" fontId="27" fillId="0" borderId="0" applyFont="0" applyFill="0" applyBorder="0" applyAlignment="0" applyProtection="0"/>
    <xf numFmtId="43" fontId="1" fillId="0" borderId="0" applyFont="0" applyFill="0" applyBorder="0" applyAlignment="0" applyProtection="0"/>
    <xf numFmtId="168" fontId="22" fillId="0" borderId="0">
      <alignment horizontal="left" wrapText="1"/>
    </xf>
    <xf numFmtId="43" fontId="20" fillId="0" borderId="0" applyFont="0" applyFill="0" applyBorder="0" applyAlignment="0" applyProtection="0"/>
    <xf numFmtId="3" fontId="37" fillId="0" borderId="0" applyFill="0" applyBorder="0" applyAlignment="0" applyProtection="0"/>
    <xf numFmtId="0" fontId="38" fillId="0" borderId="0"/>
    <xf numFmtId="0" fontId="38" fillId="0" borderId="0"/>
    <xf numFmtId="0" fontId="38" fillId="0" borderId="0"/>
    <xf numFmtId="0" fontId="39" fillId="0" borderId="0"/>
    <xf numFmtId="0" fontId="39" fillId="0" borderId="0"/>
    <xf numFmtId="0" fontId="40" fillId="0" borderId="0"/>
    <xf numFmtId="0" fontId="41" fillId="0" borderId="0"/>
    <xf numFmtId="0" fontId="41" fillId="0" borderId="0"/>
    <xf numFmtId="0" fontId="40" fillId="0" borderId="0"/>
    <xf numFmtId="0" fontId="41" fillId="0" borderId="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2" fillId="0" borderId="0" applyFont="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2" fillId="0" borderId="0" applyFont="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168" fontId="22" fillId="0" borderId="0">
      <alignment horizontal="left" wrapText="1"/>
    </xf>
    <xf numFmtId="3" fontId="37" fillId="0" borderId="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176" fontId="44" fillId="0" borderId="0">
      <protection locked="0"/>
    </xf>
    <xf numFmtId="0" fontId="40" fillId="0" borderId="0"/>
    <xf numFmtId="0" fontId="41" fillId="0" borderId="0"/>
    <xf numFmtId="0" fontId="41" fillId="0" borderId="0"/>
    <xf numFmtId="0" fontId="40" fillId="0" borderId="0"/>
    <xf numFmtId="0" fontId="39" fillId="0" borderId="0"/>
    <xf numFmtId="0" fontId="41" fillId="0" borderId="0"/>
    <xf numFmtId="0" fontId="45" fillId="0" borderId="0" applyNumberFormat="0" applyAlignment="0">
      <alignment horizontal="left"/>
    </xf>
    <xf numFmtId="0" fontId="45" fillId="0" borderId="0" applyNumberFormat="0" applyAlignment="0">
      <alignment horizontal="left"/>
    </xf>
    <xf numFmtId="168" fontId="22" fillId="0" borderId="0">
      <alignment horizontal="left" wrapText="1"/>
    </xf>
    <xf numFmtId="168" fontId="22" fillId="0" borderId="0">
      <alignment horizontal="left" wrapText="1"/>
    </xf>
    <xf numFmtId="0" fontId="45" fillId="0" borderId="0" applyNumberFormat="0" applyAlignment="0">
      <alignment horizontal="left"/>
    </xf>
    <xf numFmtId="0" fontId="46" fillId="0" borderId="0" applyNumberFormat="0" applyAlignment="0"/>
    <xf numFmtId="0" fontId="46" fillId="0" borderId="0" applyNumberFormat="0" applyAlignment="0"/>
    <xf numFmtId="168" fontId="22" fillId="0" borderId="0">
      <alignment horizontal="left" wrapText="1"/>
    </xf>
    <xf numFmtId="168" fontId="22" fillId="0" borderId="0">
      <alignment horizontal="left" wrapText="1"/>
    </xf>
    <xf numFmtId="0" fontId="46" fillId="0" borderId="0" applyNumberFormat="0" applyAlignment="0"/>
    <xf numFmtId="0" fontId="38" fillId="0" borderId="0"/>
    <xf numFmtId="0" fontId="38" fillId="0" borderId="0"/>
    <xf numFmtId="0" fontId="40" fillId="0" borderId="0"/>
    <xf numFmtId="0" fontId="41" fillId="0" borderId="0"/>
    <xf numFmtId="0" fontId="41" fillId="0" borderId="0"/>
    <xf numFmtId="0" fontId="40" fillId="0" borderId="0"/>
    <xf numFmtId="0" fontId="39" fillId="0" borderId="0"/>
    <xf numFmtId="0" fontId="41" fillId="0" borderId="0"/>
    <xf numFmtId="0" fontId="38" fillId="0" borderId="0"/>
    <xf numFmtId="0" fontId="38" fillId="0" borderId="0"/>
    <xf numFmtId="0" fontId="40" fillId="0" borderId="0"/>
    <xf numFmtId="0" fontId="41" fillId="0" borderId="0"/>
    <xf numFmtId="0" fontId="41" fillId="0" borderId="0"/>
    <xf numFmtId="0" fontId="40" fillId="0" borderId="0"/>
    <xf numFmtId="0" fontId="41" fillId="0" borderId="0"/>
    <xf numFmtId="44" fontId="20"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8" fontId="34"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168" fontId="22" fillId="0" borderId="0">
      <alignment horizontal="left" wrapText="1"/>
    </xf>
    <xf numFmtId="44" fontId="20" fillId="0" borderId="0" applyFont="0" applyFill="0" applyBorder="0" applyAlignment="0" applyProtection="0"/>
    <xf numFmtId="44" fontId="2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8" fontId="34" fillId="0" borderId="0" applyFont="0" applyFill="0" applyBorder="0" applyAlignment="0" applyProtection="0"/>
    <xf numFmtId="44" fontId="1"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168" fontId="22" fillId="0" borderId="0">
      <alignment horizontal="left" wrapText="1"/>
    </xf>
    <xf numFmtId="44" fontId="47" fillId="0" borderId="0" applyFont="0" applyFill="0" applyBorder="0" applyAlignment="0" applyProtection="0"/>
    <xf numFmtId="44" fontId="48" fillId="0" borderId="0" applyFont="0" applyFill="0" applyBorder="0" applyAlignment="0" applyProtection="0"/>
    <xf numFmtId="168" fontId="22" fillId="0" borderId="0">
      <alignment horizontal="left" wrapText="1"/>
    </xf>
    <xf numFmtId="168" fontId="22" fillId="0" borderId="0">
      <alignment horizontal="left" wrapText="1"/>
    </xf>
    <xf numFmtId="8" fontId="38" fillId="0" borderId="0" applyFont="0" applyFill="0" applyBorder="0" applyAlignment="0" applyProtection="0"/>
    <xf numFmtId="44" fontId="27" fillId="0" borderId="0" applyFont="0" applyFill="0" applyBorder="0" applyAlignment="0" applyProtection="0"/>
    <xf numFmtId="44" fontId="1" fillId="0" borderId="0" applyFont="0" applyFill="0" applyBorder="0" applyAlignment="0" applyProtection="0"/>
    <xf numFmtId="168" fontId="22" fillId="0" borderId="0">
      <alignment horizontal="left" wrapText="1"/>
    </xf>
    <xf numFmtId="44" fontId="35"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8" fontId="34"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8" fontId="36"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7" fillId="0" borderId="0" applyFont="0" applyFill="0" applyBorder="0" applyAlignment="0" applyProtection="0"/>
    <xf numFmtId="8" fontId="3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168" fontId="22" fillId="0" borderId="0">
      <alignment horizontal="left" wrapText="1"/>
    </xf>
    <xf numFmtId="44"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68" fontId="22" fillId="0" borderId="0">
      <alignment horizontal="left" wrapText="1"/>
    </xf>
    <xf numFmtId="177" fontId="20" fillId="0" borderId="0" applyFont="0" applyFill="0" applyBorder="0" applyAlignment="0" applyProtection="0"/>
    <xf numFmtId="168" fontId="22" fillId="0" borderId="0">
      <alignment horizontal="left" wrapText="1"/>
    </xf>
    <xf numFmtId="177" fontId="20"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8" fontId="34"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7" fillId="0" borderId="0" applyFont="0" applyFill="0" applyBorder="0" applyAlignment="0" applyProtection="0"/>
    <xf numFmtId="168" fontId="22" fillId="0" borderId="0">
      <alignment horizontal="left" wrapText="1"/>
    </xf>
    <xf numFmtId="168" fontId="22" fillId="0" borderId="0">
      <alignment horizontal="left" wrapText="1"/>
    </xf>
    <xf numFmtId="44" fontId="27" fillId="0" borderId="0" applyFont="0" applyFill="0" applyBorder="0" applyAlignment="0" applyProtection="0"/>
    <xf numFmtId="168" fontId="22" fillId="0" borderId="0">
      <alignment horizontal="left" wrapText="1"/>
    </xf>
    <xf numFmtId="44" fontId="27" fillId="0" borderId="0" applyFont="0" applyFill="0" applyBorder="0" applyAlignment="0" applyProtection="0"/>
    <xf numFmtId="168" fontId="22" fillId="0" borderId="0">
      <alignment horizontal="left" wrapText="1"/>
    </xf>
    <xf numFmtId="168" fontId="22" fillId="0" borderId="0">
      <alignment horizontal="left" wrapText="1"/>
    </xf>
    <xf numFmtId="44" fontId="20" fillId="0" borderId="0" applyFont="0" applyFill="0" applyBorder="0" applyAlignment="0" applyProtection="0"/>
    <xf numFmtId="168" fontId="22" fillId="0" borderId="0">
      <alignment horizontal="left" wrapText="1"/>
    </xf>
    <xf numFmtId="44" fontId="27" fillId="0" borderId="0" applyFont="0" applyFill="0" applyBorder="0" applyAlignment="0" applyProtection="0"/>
    <xf numFmtId="168" fontId="22" fillId="0" borderId="0">
      <alignment horizontal="left" wrapText="1"/>
    </xf>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168" fontId="22" fillId="0" borderId="0">
      <alignment horizontal="left" wrapText="1"/>
    </xf>
    <xf numFmtId="44" fontId="1" fillId="0" borderId="0" applyFont="0" applyFill="0" applyBorder="0" applyAlignment="0" applyProtection="0"/>
    <xf numFmtId="44" fontId="27" fillId="0" borderId="0" applyFont="0" applyFill="0" applyBorder="0" applyAlignment="0" applyProtection="0"/>
    <xf numFmtId="168" fontId="22" fillId="0" borderId="0">
      <alignment horizontal="left" wrapText="1"/>
    </xf>
    <xf numFmtId="168" fontId="22" fillId="0" borderId="0">
      <alignment horizontal="left" wrapText="1"/>
    </xf>
    <xf numFmtId="44" fontId="27" fillId="0" borderId="0" applyFont="0" applyFill="0" applyBorder="0" applyAlignment="0" applyProtection="0"/>
    <xf numFmtId="168" fontId="22" fillId="0" borderId="0">
      <alignment horizontal="left" wrapText="1"/>
    </xf>
    <xf numFmtId="44" fontId="27" fillId="0" borderId="0" applyFont="0" applyFill="0" applyBorder="0" applyAlignment="0" applyProtection="0"/>
    <xf numFmtId="168" fontId="22" fillId="0" borderId="0">
      <alignment horizontal="left" wrapText="1"/>
    </xf>
    <xf numFmtId="44" fontId="27" fillId="0" borderId="0" applyFont="0" applyFill="0" applyBorder="0" applyAlignment="0" applyProtection="0"/>
    <xf numFmtId="44" fontId="1"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5" fontId="37" fillId="0" borderId="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68" fontId="22" fillId="0" borderId="0">
      <alignment horizontal="left" wrapText="1"/>
    </xf>
    <xf numFmtId="168" fontId="22" fillId="0" borderId="0">
      <alignment horizontal="left" wrapText="1"/>
    </xf>
    <xf numFmtId="178" fontId="20" fillId="0" borderId="0" applyFont="0" applyFill="0" applyBorder="0" applyAlignment="0" applyProtection="0"/>
    <xf numFmtId="179" fontId="49"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68" fontId="22" fillId="0" borderId="0">
      <alignment horizontal="left" wrapText="1"/>
    </xf>
    <xf numFmtId="5" fontId="37" fillId="0" borderId="0" applyFill="0" applyBorder="0" applyAlignment="0" applyProtection="0"/>
    <xf numFmtId="178" fontId="20" fillId="0" borderId="0" applyFont="0" applyFill="0" applyBorder="0" applyAlignment="0" applyProtection="0"/>
    <xf numFmtId="179" fontId="37" fillId="0" borderId="0" applyFont="0" applyFill="0" applyBorder="0" applyAlignment="0" applyProtection="0"/>
    <xf numFmtId="5" fontId="37" fillId="0" borderId="0" applyFill="0" applyBorder="0" applyAlignment="0" applyProtection="0"/>
    <xf numFmtId="178" fontId="20" fillId="0" borderId="0" applyFont="0" applyFill="0" applyBorder="0" applyAlignment="0" applyProtection="0"/>
    <xf numFmtId="180" fontId="37" fillId="0" borderId="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2"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2"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2" fillId="0" borderId="0" applyFont="0" applyFill="0" applyBorder="0" applyAlignment="0" applyProtection="0"/>
    <xf numFmtId="168" fontId="22" fillId="0" borderId="0">
      <alignment horizontal="left" wrapText="1"/>
    </xf>
    <xf numFmtId="180" fontId="37" fillId="0" borderId="0" applyFill="0" applyBorder="0" applyAlignment="0" applyProtection="0"/>
    <xf numFmtId="0" fontId="42" fillId="0" borderId="0" applyFont="0" applyFill="0" applyBorder="0" applyAlignment="0" applyProtection="0"/>
    <xf numFmtId="0" fontId="20" fillId="0" borderId="0" applyFont="0" applyFill="0" applyBorder="0" applyAlignment="0" applyProtection="0"/>
    <xf numFmtId="180" fontId="37" fillId="0" borderId="0" applyFill="0" applyBorder="0" applyAlignment="0" applyProtection="0"/>
    <xf numFmtId="0" fontId="49" fillId="0" borderId="0" applyFont="0" applyFill="0" applyBorder="0" applyAlignment="0" applyProtection="0"/>
    <xf numFmtId="0" fontId="26" fillId="0" borderId="0"/>
    <xf numFmtId="0" fontId="50" fillId="72" borderId="0" applyNumberFormat="0" applyBorder="0" applyAlignment="0" applyProtection="0"/>
    <xf numFmtId="0" fontId="50" fillId="72"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168" fontId="20" fillId="0" borderId="0"/>
    <xf numFmtId="168" fontId="20" fillId="0" borderId="0"/>
    <xf numFmtId="168" fontId="20" fillId="0" borderId="0"/>
    <xf numFmtId="168" fontId="22" fillId="0" borderId="0">
      <alignment horizontal="left" wrapText="1"/>
    </xf>
    <xf numFmtId="168" fontId="22" fillId="0" borderId="0">
      <alignment horizontal="left" wrapText="1"/>
    </xf>
    <xf numFmtId="168" fontId="20" fillId="0" borderId="0"/>
    <xf numFmtId="168" fontId="20" fillId="0" borderId="0"/>
    <xf numFmtId="168" fontId="22" fillId="0" borderId="0">
      <alignment horizontal="left" wrapText="1"/>
    </xf>
    <xf numFmtId="168" fontId="20" fillId="0" borderId="0"/>
    <xf numFmtId="168" fontId="22" fillId="0" borderId="0">
      <alignment horizontal="left" wrapText="1"/>
    </xf>
    <xf numFmtId="168" fontId="20" fillId="0" borderId="0"/>
    <xf numFmtId="168" fontId="22" fillId="0" borderId="0">
      <alignment horizontal="left" wrapText="1"/>
    </xf>
    <xf numFmtId="181" fontId="51" fillId="0" borderId="0"/>
    <xf numFmtId="168" fontId="22" fillId="0" borderId="0">
      <alignment horizontal="left" wrapText="1"/>
    </xf>
    <xf numFmtId="168" fontId="20" fillId="0" borderId="0"/>
    <xf numFmtId="168" fontId="22" fillId="0" borderId="0">
      <alignment horizontal="left" wrapText="1"/>
    </xf>
    <xf numFmtId="168" fontId="22" fillId="0" borderId="0">
      <alignment horizontal="left" wrapText="1"/>
    </xf>
    <xf numFmtId="168" fontId="20" fillId="0" borderId="0"/>
    <xf numFmtId="168" fontId="20" fillId="0" borderId="0"/>
    <xf numFmtId="168" fontId="20" fillId="0" borderId="0"/>
    <xf numFmtId="182" fontId="20" fillId="0" borderId="0" applyFont="0" applyFill="0" applyBorder="0" applyAlignment="0" applyProtection="0">
      <alignment horizontal="left" wrapText="1"/>
    </xf>
    <xf numFmtId="182" fontId="20" fillId="0" borderId="0" applyFont="0" applyFill="0" applyBorder="0" applyAlignment="0" applyProtection="0">
      <alignment horizontal="left" wrapText="1"/>
    </xf>
    <xf numFmtId="182" fontId="20" fillId="0" borderId="0" applyFont="0" applyFill="0" applyBorder="0" applyAlignment="0" applyProtection="0">
      <alignment horizontal="left" wrapText="1"/>
    </xf>
    <xf numFmtId="168" fontId="22" fillId="0" borderId="0">
      <alignment horizontal="left" wrapText="1"/>
    </xf>
    <xf numFmtId="168" fontId="22" fillId="0" borderId="0">
      <alignment horizontal="left" wrapText="1"/>
    </xf>
    <xf numFmtId="182" fontId="20" fillId="0" borderId="0" applyFont="0" applyFill="0" applyBorder="0" applyAlignment="0" applyProtection="0">
      <alignment horizontal="left" wrapText="1"/>
    </xf>
    <xf numFmtId="168" fontId="22" fillId="0" borderId="0">
      <alignment horizontal="left" wrapText="1"/>
    </xf>
    <xf numFmtId="168" fontId="22" fillId="0" borderId="0">
      <alignment horizontal="left" wrapText="1"/>
    </xf>
    <xf numFmtId="182" fontId="20" fillId="0" borderId="0" applyFont="0" applyFill="0" applyBorder="0" applyAlignment="0" applyProtection="0">
      <alignment horizontal="left" wrapText="1"/>
    </xf>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168" fontId="22" fillId="0" borderId="0">
      <alignment horizontal="left" wrapText="1"/>
    </xf>
    <xf numFmtId="0" fontId="15" fillId="0" borderId="0" applyNumberFormat="0" applyFill="0" applyBorder="0" applyAlignment="0" applyProtection="0"/>
    <xf numFmtId="0" fontId="52" fillId="0" borderId="0" applyNumberFormat="0" applyFill="0" applyBorder="0" applyAlignment="0" applyProtection="0"/>
    <xf numFmtId="2" fontId="37" fillId="0" borderId="0" applyFill="0" applyBorder="0" applyAlignment="0" applyProtection="0"/>
    <xf numFmtId="2" fontId="42" fillId="0" borderId="0" applyFont="0" applyFill="0" applyBorder="0" applyAlignment="0" applyProtection="0"/>
    <xf numFmtId="168" fontId="22" fillId="0" borderId="0">
      <alignment horizontal="left" wrapText="1"/>
    </xf>
    <xf numFmtId="168" fontId="22" fillId="0" borderId="0">
      <alignment horizontal="left" wrapText="1"/>
    </xf>
    <xf numFmtId="168" fontId="22" fillId="0" borderId="0">
      <alignment horizontal="left" wrapText="1"/>
    </xf>
    <xf numFmtId="2" fontId="37" fillId="0" borderId="0" applyFont="0" applyFill="0" applyBorder="0" applyAlignment="0" applyProtection="0"/>
    <xf numFmtId="2" fontId="37" fillId="0" borderId="0" applyFont="0" applyFill="0" applyBorder="0" applyAlignment="0" applyProtection="0"/>
    <xf numFmtId="2" fontId="37" fillId="0" borderId="0" applyFill="0" applyBorder="0" applyAlignment="0" applyProtection="0"/>
    <xf numFmtId="2" fontId="42" fillId="0" borderId="0" applyFont="0" applyFill="0" applyBorder="0" applyAlignment="0" applyProtection="0"/>
    <xf numFmtId="0" fontId="38" fillId="0" borderId="0"/>
    <xf numFmtId="0" fontId="38" fillId="0" borderId="0"/>
    <xf numFmtId="0" fontId="53" fillId="38"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6" fillId="2" borderId="0" applyNumberFormat="0" applyBorder="0" applyAlignment="0" applyProtection="0"/>
    <xf numFmtId="0" fontId="6" fillId="42" borderId="0" applyNumberFormat="0" applyBorder="0" applyAlignment="0" applyProtection="0"/>
    <xf numFmtId="168" fontId="22" fillId="0" borderId="0">
      <alignment horizontal="left" wrapText="1"/>
    </xf>
    <xf numFmtId="168" fontId="22" fillId="0" borderId="0">
      <alignment horizontal="left" wrapText="1"/>
    </xf>
    <xf numFmtId="0" fontId="53"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168" fontId="22" fillId="0" borderId="0">
      <alignment horizontal="left" wrapText="1"/>
    </xf>
    <xf numFmtId="38" fontId="54" fillId="71" borderId="0" applyNumberFormat="0" applyBorder="0" applyAlignment="0" applyProtection="0"/>
    <xf numFmtId="0"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0" fontId="55" fillId="0" borderId="11"/>
    <xf numFmtId="183" fontId="56" fillId="0" borderId="0" applyNumberFormat="0" applyFill="0" applyBorder="0" applyProtection="0">
      <alignment horizontal="right"/>
    </xf>
    <xf numFmtId="0" fontId="57" fillId="0" borderId="14" applyNumberFormat="0" applyAlignment="0" applyProtection="0">
      <alignment horizontal="left"/>
    </xf>
    <xf numFmtId="0" fontId="57" fillId="0" borderId="14" applyNumberFormat="0" applyAlignment="0" applyProtection="0">
      <alignment horizontal="left"/>
    </xf>
    <xf numFmtId="168" fontId="22" fillId="0" borderId="0">
      <alignment horizontal="left" wrapText="1"/>
    </xf>
    <xf numFmtId="168" fontId="22" fillId="0" borderId="0">
      <alignment horizontal="left" wrapText="1"/>
    </xf>
    <xf numFmtId="0" fontId="57" fillId="0" borderId="14" applyNumberFormat="0" applyAlignment="0" applyProtection="0">
      <alignment horizontal="left"/>
    </xf>
    <xf numFmtId="168" fontId="22" fillId="0" borderId="0">
      <alignment horizontal="left" wrapText="1"/>
    </xf>
    <xf numFmtId="0" fontId="57" fillId="0" borderId="15">
      <alignment horizontal="left"/>
    </xf>
    <xf numFmtId="0" fontId="57" fillId="0" borderId="15">
      <alignment horizontal="left"/>
    </xf>
    <xf numFmtId="168" fontId="22" fillId="0" borderId="0">
      <alignment horizontal="left" wrapText="1"/>
    </xf>
    <xf numFmtId="168" fontId="22" fillId="0" borderId="0">
      <alignment horizontal="left" wrapText="1"/>
    </xf>
    <xf numFmtId="168" fontId="22" fillId="0" borderId="0">
      <alignment horizontal="left" wrapText="1"/>
    </xf>
    <xf numFmtId="0" fontId="57" fillId="0" borderId="15">
      <alignment horizontal="left"/>
    </xf>
    <xf numFmtId="0" fontId="57" fillId="0" borderId="15">
      <alignment horizontal="left"/>
    </xf>
    <xf numFmtId="168" fontId="22" fillId="0" borderId="0">
      <alignment horizontal="left" wrapText="1"/>
    </xf>
    <xf numFmtId="14" fontId="58" fillId="75" borderId="16">
      <alignment horizontal="center" vertical="center" wrapText="1"/>
    </xf>
    <xf numFmtId="0" fontId="42" fillId="0" borderId="0" applyNumberFormat="0" applyFill="0" applyBorder="0" applyAlignment="0" applyProtection="0"/>
    <xf numFmtId="0" fontId="59" fillId="0" borderId="17" applyNumberFormat="0" applyFill="0" applyAlignment="0" applyProtection="0"/>
    <xf numFmtId="0" fontId="59" fillId="0" borderId="17" applyNumberFormat="0" applyFill="0" applyAlignment="0" applyProtection="0"/>
    <xf numFmtId="0" fontId="3" fillId="0" borderId="1" applyNumberFormat="0" applyFill="0" applyAlignment="0" applyProtection="0"/>
    <xf numFmtId="0" fontId="60" fillId="0" borderId="18" applyNumberFormat="0" applyFill="0" applyAlignment="0" applyProtection="0"/>
    <xf numFmtId="168" fontId="22" fillId="0" borderId="0">
      <alignment horizontal="left" wrapText="1"/>
    </xf>
    <xf numFmtId="168" fontId="22" fillId="0" borderId="0">
      <alignment horizontal="left" wrapText="1"/>
    </xf>
    <xf numFmtId="0" fontId="60" fillId="0" borderId="18" applyNumberFormat="0" applyFill="0" applyAlignment="0" applyProtection="0"/>
    <xf numFmtId="0" fontId="3" fillId="0" borderId="1" applyNumberFormat="0" applyFill="0" applyAlignment="0" applyProtection="0"/>
    <xf numFmtId="0" fontId="60" fillId="0" borderId="18" applyNumberFormat="0" applyFill="0" applyAlignment="0" applyProtection="0"/>
    <xf numFmtId="168" fontId="22" fillId="0" borderId="0">
      <alignment horizontal="left" wrapText="1"/>
    </xf>
    <xf numFmtId="168" fontId="22" fillId="0" borderId="0">
      <alignment horizontal="left" wrapText="1"/>
    </xf>
    <xf numFmtId="0" fontId="61" fillId="0" borderId="0" applyNumberFormat="0" applyFill="0" applyBorder="0" applyAlignment="0" applyProtection="0"/>
    <xf numFmtId="168" fontId="22" fillId="0" borderId="0">
      <alignment horizontal="left" wrapText="1"/>
    </xf>
    <xf numFmtId="0" fontId="60" fillId="0" borderId="18" applyNumberFormat="0" applyFill="0" applyAlignment="0" applyProtection="0"/>
    <xf numFmtId="0" fontId="61" fillId="0" borderId="0" applyNumberFormat="0" applyFill="0" applyBorder="0" applyAlignment="0" applyProtection="0"/>
    <xf numFmtId="0" fontId="60" fillId="0" borderId="18" applyNumberFormat="0" applyFill="0" applyAlignment="0" applyProtection="0"/>
    <xf numFmtId="0" fontId="3" fillId="0" borderId="1" applyNumberFormat="0" applyFill="0" applyAlignment="0" applyProtection="0"/>
    <xf numFmtId="0" fontId="42" fillId="0" borderId="0" applyNumberFormat="0" applyFill="0" applyBorder="0" applyAlignment="0" applyProtection="0"/>
    <xf numFmtId="0" fontId="62" fillId="0" borderId="19" applyNumberFormat="0" applyFill="0" applyAlignment="0" applyProtection="0"/>
    <xf numFmtId="0" fontId="62" fillId="0" borderId="19" applyNumberFormat="0" applyFill="0" applyAlignment="0" applyProtection="0"/>
    <xf numFmtId="0" fontId="4" fillId="0" borderId="2" applyNumberFormat="0" applyFill="0" applyAlignment="0" applyProtection="0"/>
    <xf numFmtId="0" fontId="63" fillId="0" borderId="20" applyNumberFormat="0" applyFill="0" applyAlignment="0" applyProtection="0"/>
    <xf numFmtId="168" fontId="22" fillId="0" borderId="0">
      <alignment horizontal="left" wrapText="1"/>
    </xf>
    <xf numFmtId="168" fontId="22" fillId="0" borderId="0">
      <alignment horizontal="left" wrapText="1"/>
    </xf>
    <xf numFmtId="0" fontId="63" fillId="0" borderId="20" applyNumberFormat="0" applyFill="0" applyAlignment="0" applyProtection="0"/>
    <xf numFmtId="0" fontId="4" fillId="0" borderId="2" applyNumberFormat="0" applyFill="0" applyAlignment="0" applyProtection="0"/>
    <xf numFmtId="0" fontId="63" fillId="0" borderId="20" applyNumberFormat="0" applyFill="0" applyAlignment="0" applyProtection="0"/>
    <xf numFmtId="168" fontId="22" fillId="0" borderId="0">
      <alignment horizontal="left" wrapText="1"/>
    </xf>
    <xf numFmtId="168" fontId="22" fillId="0" borderId="0">
      <alignment horizontal="left" wrapText="1"/>
    </xf>
    <xf numFmtId="0" fontId="54" fillId="0" borderId="0" applyNumberFormat="0" applyFill="0" applyBorder="0" applyAlignment="0" applyProtection="0"/>
    <xf numFmtId="168" fontId="22" fillId="0" borderId="0">
      <alignment horizontal="left" wrapText="1"/>
    </xf>
    <xf numFmtId="0" fontId="63" fillId="0" borderId="20" applyNumberFormat="0" applyFill="0" applyAlignment="0" applyProtection="0"/>
    <xf numFmtId="0" fontId="54" fillId="0" borderId="0" applyNumberFormat="0" applyFill="0" applyBorder="0" applyAlignment="0" applyProtection="0"/>
    <xf numFmtId="0" fontId="63" fillId="0" borderId="20" applyNumberFormat="0" applyFill="0" applyAlignment="0" applyProtection="0"/>
    <xf numFmtId="0" fontId="4" fillId="0" borderId="2" applyNumberFormat="0" applyFill="0" applyAlignment="0" applyProtection="0"/>
    <xf numFmtId="0" fontId="64" fillId="0" borderId="21" applyNumberFormat="0" applyFill="0" applyAlignment="0" applyProtection="0"/>
    <xf numFmtId="0" fontId="64" fillId="0" borderId="21" applyNumberFormat="0" applyFill="0" applyAlignment="0" applyProtection="0"/>
    <xf numFmtId="0" fontId="64" fillId="0" borderId="21" applyNumberFormat="0" applyFill="0" applyAlignment="0" applyProtection="0"/>
    <xf numFmtId="0" fontId="64" fillId="0" borderId="21" applyNumberFormat="0" applyFill="0" applyAlignment="0" applyProtection="0"/>
    <xf numFmtId="0" fontId="5" fillId="0" borderId="3" applyNumberFormat="0" applyFill="0" applyAlignment="0" applyProtection="0"/>
    <xf numFmtId="0" fontId="65" fillId="0" borderId="22" applyNumberFormat="0" applyFill="0" applyAlignment="0" applyProtection="0"/>
    <xf numFmtId="168" fontId="22" fillId="0" borderId="0">
      <alignment horizontal="left" wrapText="1"/>
    </xf>
    <xf numFmtId="168" fontId="22" fillId="0" borderId="0">
      <alignment horizontal="left" wrapText="1"/>
    </xf>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5" fillId="0" borderId="0" applyNumberFormat="0" applyFill="0" applyBorder="0" applyAlignment="0" applyProtection="0"/>
    <xf numFmtId="0" fontId="65" fillId="0" borderId="0" applyNumberFormat="0" applyFill="0" applyBorder="0" applyAlignment="0" applyProtection="0"/>
    <xf numFmtId="168" fontId="22" fillId="0" borderId="0">
      <alignment horizontal="left" wrapText="1"/>
    </xf>
    <xf numFmtId="168" fontId="22" fillId="0" borderId="0">
      <alignment horizontal="left" wrapText="1"/>
    </xf>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38" fontId="66" fillId="0" borderId="0"/>
    <xf numFmtId="38" fontId="66" fillId="0" borderId="0"/>
    <xf numFmtId="38" fontId="66" fillId="0" borderId="0"/>
    <xf numFmtId="38" fontId="66" fillId="0" borderId="0"/>
    <xf numFmtId="168" fontId="22" fillId="0" borderId="0">
      <alignment horizontal="left" wrapText="1"/>
    </xf>
    <xf numFmtId="0" fontId="66" fillId="0" borderId="0"/>
    <xf numFmtId="0" fontId="66" fillId="0" borderId="0"/>
    <xf numFmtId="0" fontId="66" fillId="0" borderId="0"/>
    <xf numFmtId="38" fontId="66" fillId="0" borderId="0"/>
    <xf numFmtId="38" fontId="66" fillId="0" borderId="0"/>
    <xf numFmtId="38" fontId="66" fillId="0" borderId="0"/>
    <xf numFmtId="40" fontId="66" fillId="0" borderId="0"/>
    <xf numFmtId="40" fontId="66" fillId="0" borderId="0"/>
    <xf numFmtId="40" fontId="66" fillId="0" borderId="0"/>
    <xf numFmtId="40" fontId="66" fillId="0" borderId="0"/>
    <xf numFmtId="168" fontId="22" fillId="0" borderId="0">
      <alignment horizontal="left" wrapText="1"/>
    </xf>
    <xf numFmtId="0" fontId="66" fillId="0" borderId="0"/>
    <xf numFmtId="0" fontId="66" fillId="0" borderId="0"/>
    <xf numFmtId="0" fontId="66" fillId="0" borderId="0"/>
    <xf numFmtId="40" fontId="66" fillId="0" borderId="0"/>
    <xf numFmtId="40" fontId="66" fillId="0" borderId="0"/>
    <xf numFmtId="40" fontId="66" fillId="0" borderId="0"/>
    <xf numFmtId="0" fontId="67" fillId="0" borderId="0" applyNumberFormat="0" applyFill="0" applyBorder="0" applyAlignment="0" applyProtection="0">
      <alignment vertical="top"/>
      <protection locked="0"/>
    </xf>
    <xf numFmtId="168" fontId="22" fillId="0" borderId="0">
      <alignment horizontal="left" wrapText="1"/>
    </xf>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68" fontId="22" fillId="0" borderId="0">
      <alignment horizontal="left" wrapText="1"/>
    </xf>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0" fontId="68" fillId="41" borderId="12" applyNumberFormat="0" applyAlignment="0" applyProtection="0"/>
    <xf numFmtId="0" fontId="68" fillId="41" borderId="12" applyNumberFormat="0" applyAlignment="0" applyProtection="0"/>
    <xf numFmtId="0" fontId="68" fillId="41" borderId="12" applyNumberFormat="0" applyAlignment="0" applyProtection="0"/>
    <xf numFmtId="0" fontId="68" fillId="41" borderId="12" applyNumberFormat="0" applyAlignment="0" applyProtection="0"/>
    <xf numFmtId="168" fontId="22" fillId="0" borderId="0">
      <alignment horizontal="left" wrapText="1"/>
    </xf>
    <xf numFmtId="0" fontId="68" fillId="41" borderId="12" applyNumberFormat="0" applyAlignment="0" applyProtection="0"/>
    <xf numFmtId="0" fontId="68" fillId="41" borderId="12" applyNumberFormat="0" applyAlignment="0" applyProtection="0"/>
    <xf numFmtId="0" fontId="9" fillId="5" borderId="4" applyNumberFormat="0" applyAlignment="0" applyProtection="0"/>
    <xf numFmtId="0" fontId="9" fillId="44" borderId="4" applyNumberFormat="0" applyAlignment="0" applyProtection="0"/>
    <xf numFmtId="0" fontId="68" fillId="41" borderId="12" applyNumberFormat="0" applyAlignment="0" applyProtection="0"/>
    <xf numFmtId="168" fontId="22" fillId="0" borderId="0">
      <alignment horizontal="left" wrapText="1"/>
    </xf>
    <xf numFmtId="0" fontId="68" fillId="41" borderId="12" applyNumberFormat="0" applyAlignment="0" applyProtection="0"/>
    <xf numFmtId="0" fontId="9" fillId="5" borderId="4" applyNumberFormat="0" applyAlignment="0" applyProtection="0"/>
    <xf numFmtId="0" fontId="9" fillId="44" borderId="4" applyNumberFormat="0" applyAlignment="0" applyProtection="0"/>
    <xf numFmtId="0" fontId="68" fillId="41" borderId="12" applyNumberFormat="0" applyAlignment="0" applyProtection="0"/>
    <xf numFmtId="0" fontId="68" fillId="41" borderId="12" applyNumberFormat="0" applyAlignment="0" applyProtection="0"/>
    <xf numFmtId="0" fontId="68" fillId="41" borderId="12" applyNumberFormat="0" applyAlignment="0" applyProtection="0"/>
    <xf numFmtId="0" fontId="68" fillId="41" borderId="12" applyNumberFormat="0" applyAlignment="0" applyProtection="0"/>
    <xf numFmtId="0" fontId="68" fillId="41" borderId="12" applyNumberFormat="0" applyAlignment="0" applyProtection="0"/>
    <xf numFmtId="0" fontId="68" fillId="41" borderId="12" applyNumberFormat="0" applyAlignment="0" applyProtection="0"/>
    <xf numFmtId="0" fontId="68" fillId="41" borderId="12" applyNumberFormat="0" applyAlignment="0" applyProtection="0"/>
    <xf numFmtId="41" fontId="69" fillId="76" borderId="24">
      <alignment horizontal="left"/>
      <protection locked="0"/>
    </xf>
    <xf numFmtId="168" fontId="22" fillId="0" borderId="0">
      <alignment horizontal="left" wrapText="1"/>
    </xf>
    <xf numFmtId="41" fontId="69" fillId="76" borderId="24">
      <alignment horizontal="left"/>
      <protection locked="0"/>
    </xf>
    <xf numFmtId="10" fontId="69" fillId="76" borderId="24">
      <alignment horizontal="right"/>
      <protection locked="0"/>
    </xf>
    <xf numFmtId="168" fontId="22" fillId="0" borderId="0">
      <alignment horizontal="left" wrapText="1"/>
    </xf>
    <xf numFmtId="10" fontId="69" fillId="76" borderId="24">
      <alignment horizontal="right"/>
      <protection locked="0"/>
    </xf>
    <xf numFmtId="168" fontId="22" fillId="0" borderId="0">
      <alignment horizontal="left" wrapText="1"/>
    </xf>
    <xf numFmtId="41" fontId="69" fillId="76" borderId="24">
      <alignment horizontal="left"/>
      <protection locked="0"/>
    </xf>
    <xf numFmtId="0" fontId="55" fillId="0" borderId="25"/>
    <xf numFmtId="0" fontId="54" fillId="71" borderId="0"/>
    <xf numFmtId="0" fontId="54" fillId="71" borderId="0"/>
    <xf numFmtId="0" fontId="54" fillId="71" borderId="0"/>
    <xf numFmtId="0" fontId="54" fillId="71" borderId="0"/>
    <xf numFmtId="168" fontId="22" fillId="0" borderId="0">
      <alignment horizontal="left" wrapText="1"/>
    </xf>
    <xf numFmtId="3" fontId="70" fillId="0" borderId="0" applyFill="0" applyBorder="0" applyAlignment="0" applyProtection="0"/>
    <xf numFmtId="168" fontId="22" fillId="0" borderId="0">
      <alignment horizontal="left" wrapText="1"/>
    </xf>
    <xf numFmtId="168" fontId="22" fillId="0" borderId="0">
      <alignment horizontal="left" wrapText="1"/>
    </xf>
    <xf numFmtId="3" fontId="70" fillId="0" borderId="0" applyFill="0" applyBorder="0" applyAlignment="0" applyProtection="0"/>
    <xf numFmtId="3" fontId="70" fillId="0" borderId="0" applyFill="0" applyBorder="0" applyAlignment="0" applyProtection="0"/>
    <xf numFmtId="0" fontId="71" fillId="0" borderId="26" applyNumberFormat="0" applyFill="0" applyAlignment="0" applyProtection="0"/>
    <xf numFmtId="0" fontId="71" fillId="0" borderId="26" applyNumberFormat="0" applyFill="0" applyAlignment="0" applyProtection="0"/>
    <xf numFmtId="0" fontId="71" fillId="0" borderId="26" applyNumberFormat="0" applyFill="0" applyAlignment="0" applyProtection="0"/>
    <xf numFmtId="0" fontId="71" fillId="0" borderId="26" applyNumberFormat="0" applyFill="0" applyAlignment="0" applyProtection="0"/>
    <xf numFmtId="0" fontId="12" fillId="0" borderId="6" applyNumberFormat="0" applyFill="0" applyAlignment="0" applyProtection="0"/>
    <xf numFmtId="0" fontId="72" fillId="0" borderId="27" applyNumberFormat="0" applyFill="0" applyAlignment="0" applyProtection="0"/>
    <xf numFmtId="168" fontId="22" fillId="0" borderId="0">
      <alignment horizontal="left" wrapText="1"/>
    </xf>
    <xf numFmtId="168" fontId="22" fillId="0" borderId="0">
      <alignment horizontal="left" wrapText="1"/>
    </xf>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184" fontId="20" fillId="0" borderId="0" applyFont="0" applyFill="0" applyBorder="0" applyAlignment="0" applyProtection="0"/>
    <xf numFmtId="0" fontId="20" fillId="0" borderId="0" applyFont="0" applyFill="0" applyBorder="0" applyAlignment="0" applyProtection="0"/>
    <xf numFmtId="44" fontId="58" fillId="0" borderId="28" applyNumberFormat="0" applyFont="0" applyAlignment="0">
      <alignment horizontal="center"/>
    </xf>
    <xf numFmtId="44" fontId="58" fillId="0" borderId="28" applyNumberFormat="0" applyFont="0" applyAlignment="0">
      <alignment horizontal="center"/>
    </xf>
    <xf numFmtId="44" fontId="58" fillId="0" borderId="28" applyNumberFormat="0" applyFont="0" applyAlignment="0">
      <alignment horizontal="center"/>
    </xf>
    <xf numFmtId="44" fontId="58" fillId="0" borderId="28" applyNumberFormat="0" applyFont="0" applyAlignment="0">
      <alignment horizontal="center"/>
    </xf>
    <xf numFmtId="44" fontId="58" fillId="0" borderId="28" applyNumberFormat="0" applyFont="0" applyAlignment="0">
      <alignment horizontal="center"/>
    </xf>
    <xf numFmtId="44" fontId="58" fillId="0" borderId="28" applyNumberFormat="0" applyFont="0" applyAlignment="0">
      <alignment horizontal="center"/>
    </xf>
    <xf numFmtId="44" fontId="58" fillId="0" borderId="28" applyNumberFormat="0" applyFont="0" applyAlignment="0">
      <alignment horizontal="center"/>
    </xf>
    <xf numFmtId="44" fontId="58" fillId="0" borderId="28" applyNumberFormat="0" applyFont="0" applyAlignment="0">
      <alignment horizontal="center"/>
    </xf>
    <xf numFmtId="44" fontId="58" fillId="0" borderId="28" applyNumberFormat="0" applyFont="0" applyAlignment="0">
      <alignment horizontal="center"/>
    </xf>
    <xf numFmtId="44" fontId="58" fillId="0" borderId="28" applyNumberFormat="0" applyFont="0" applyAlignment="0">
      <alignment horizontal="center"/>
    </xf>
    <xf numFmtId="44" fontId="58" fillId="0" borderId="28" applyNumberFormat="0" applyFont="0" applyAlignment="0">
      <alignment horizontal="center"/>
    </xf>
    <xf numFmtId="168" fontId="22" fillId="0" borderId="0">
      <alignment horizontal="left" wrapText="1"/>
    </xf>
    <xf numFmtId="44" fontId="58" fillId="0" borderId="28" applyNumberFormat="0" applyFont="0" applyAlignment="0">
      <alignment horizontal="center"/>
    </xf>
    <xf numFmtId="44" fontId="58" fillId="0" borderId="28" applyNumberFormat="0" applyFont="0" applyAlignment="0">
      <alignment horizontal="center"/>
    </xf>
    <xf numFmtId="44" fontId="58" fillId="0" borderId="28" applyNumberFormat="0" applyFont="0" applyAlignment="0">
      <alignment horizontal="center"/>
    </xf>
    <xf numFmtId="44" fontId="58" fillId="0" borderId="28" applyNumberFormat="0" applyFont="0" applyAlignment="0">
      <alignment horizontal="center"/>
    </xf>
    <xf numFmtId="44" fontId="58" fillId="0" borderId="29" applyNumberFormat="0" applyFont="0" applyAlignment="0">
      <alignment horizontal="center"/>
    </xf>
    <xf numFmtId="44" fontId="58" fillId="0" borderId="29" applyNumberFormat="0" applyFont="0" applyAlignment="0">
      <alignment horizontal="center"/>
    </xf>
    <xf numFmtId="44" fontId="58" fillId="0" borderId="29" applyNumberFormat="0" applyFont="0" applyAlignment="0">
      <alignment horizontal="center"/>
    </xf>
    <xf numFmtId="44" fontId="58" fillId="0" borderId="29" applyNumberFormat="0" applyFont="0" applyAlignment="0">
      <alignment horizontal="center"/>
    </xf>
    <xf numFmtId="44" fontId="58" fillId="0" borderId="29" applyNumberFormat="0" applyFont="0" applyAlignment="0">
      <alignment horizontal="center"/>
    </xf>
    <xf numFmtId="44" fontId="58" fillId="0" borderId="29" applyNumberFormat="0" applyFont="0" applyAlignment="0">
      <alignment horizontal="center"/>
    </xf>
    <xf numFmtId="44" fontId="58" fillId="0" borderId="29" applyNumberFormat="0" applyFont="0" applyAlignment="0">
      <alignment horizontal="center"/>
    </xf>
    <xf numFmtId="44" fontId="58" fillId="0" borderId="29" applyNumberFormat="0" applyFont="0" applyAlignment="0">
      <alignment horizontal="center"/>
    </xf>
    <xf numFmtId="44" fontId="58" fillId="0" borderId="29" applyNumberFormat="0" applyFont="0" applyAlignment="0">
      <alignment horizontal="center"/>
    </xf>
    <xf numFmtId="44" fontId="58" fillId="0" borderId="29" applyNumberFormat="0" applyFont="0" applyAlignment="0">
      <alignment horizontal="center"/>
    </xf>
    <xf numFmtId="44" fontId="58" fillId="0" borderId="29" applyNumberFormat="0" applyFont="0" applyAlignment="0">
      <alignment horizontal="center"/>
    </xf>
    <xf numFmtId="168" fontId="22" fillId="0" borderId="0">
      <alignment horizontal="left" wrapText="1"/>
    </xf>
    <xf numFmtId="44" fontId="58" fillId="0" borderId="29" applyNumberFormat="0" applyFont="0" applyAlignment="0">
      <alignment horizontal="center"/>
    </xf>
    <xf numFmtId="44" fontId="58" fillId="0" borderId="29" applyNumberFormat="0" applyFont="0" applyAlignment="0">
      <alignment horizontal="center"/>
    </xf>
    <xf numFmtId="44" fontId="58" fillId="0" borderId="29" applyNumberFormat="0" applyFont="0" applyAlignment="0">
      <alignment horizontal="center"/>
    </xf>
    <xf numFmtId="44" fontId="58" fillId="0" borderId="29" applyNumberFormat="0" applyFont="0" applyAlignment="0">
      <alignment horizontal="center"/>
    </xf>
    <xf numFmtId="0" fontId="20" fillId="0" borderId="0" applyFont="0" applyFill="0" applyBorder="0" applyAlignment="0" applyProtection="0"/>
    <xf numFmtId="0" fontId="20" fillId="0" borderId="0" applyFont="0" applyFill="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8" fillId="4" borderId="0" applyNumberFormat="0" applyBorder="0" applyAlignment="0" applyProtection="0"/>
    <xf numFmtId="0" fontId="74" fillId="4" borderId="0" applyNumberFormat="0" applyBorder="0" applyAlignment="0" applyProtection="0"/>
    <xf numFmtId="168" fontId="22" fillId="0" borderId="0">
      <alignment horizontal="left" wrapText="1"/>
    </xf>
    <xf numFmtId="168" fontId="22" fillId="0" borderId="0">
      <alignment horizontal="left" wrapText="1"/>
    </xf>
    <xf numFmtId="0" fontId="75" fillId="4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37" fontId="76" fillId="0" borderId="0"/>
    <xf numFmtId="37" fontId="76" fillId="0" borderId="0"/>
    <xf numFmtId="168" fontId="22" fillId="0" borderId="0">
      <alignment horizontal="left" wrapText="1"/>
    </xf>
    <xf numFmtId="168" fontId="22" fillId="0" borderId="0">
      <alignment horizontal="left" wrapText="1"/>
    </xf>
    <xf numFmtId="37" fontId="76" fillId="0" borderId="0"/>
    <xf numFmtId="185" fontId="77" fillId="0" borderId="0"/>
    <xf numFmtId="186" fontId="20" fillId="0" borderId="0"/>
    <xf numFmtId="186" fontId="20" fillId="0" borderId="0"/>
    <xf numFmtId="168" fontId="22" fillId="0" borderId="0">
      <alignment horizontal="left" wrapText="1"/>
    </xf>
    <xf numFmtId="186" fontId="20" fillId="0" borderId="0"/>
    <xf numFmtId="186" fontId="20" fillId="0" borderId="0"/>
    <xf numFmtId="186" fontId="20" fillId="0" borderId="0"/>
    <xf numFmtId="186" fontId="20" fillId="0" borderId="0"/>
    <xf numFmtId="168" fontId="22" fillId="0" borderId="0">
      <alignment horizontal="left" wrapText="1"/>
    </xf>
    <xf numFmtId="186" fontId="20" fillId="0" borderId="0"/>
    <xf numFmtId="186" fontId="20" fillId="0" borderId="0"/>
    <xf numFmtId="186" fontId="20" fillId="0" borderId="0"/>
    <xf numFmtId="186" fontId="20" fillId="0" borderId="0"/>
    <xf numFmtId="168" fontId="22" fillId="0" borderId="0">
      <alignment horizontal="left" wrapText="1"/>
    </xf>
    <xf numFmtId="186" fontId="20" fillId="0" borderId="0"/>
    <xf numFmtId="186" fontId="20" fillId="0" borderId="0"/>
    <xf numFmtId="187" fontId="22" fillId="0" borderId="0"/>
    <xf numFmtId="187" fontId="22" fillId="0" borderId="0"/>
    <xf numFmtId="185" fontId="77" fillId="0" borderId="0"/>
    <xf numFmtId="0" fontId="20" fillId="0" borderId="0"/>
    <xf numFmtId="185" fontId="77" fillId="0" borderId="0"/>
    <xf numFmtId="188" fontId="20" fillId="0" borderId="0"/>
    <xf numFmtId="168" fontId="22" fillId="0" borderId="0">
      <alignment horizontal="left" wrapText="1"/>
    </xf>
    <xf numFmtId="168" fontId="22" fillId="0" borderId="0">
      <alignment horizontal="left" wrapText="1"/>
    </xf>
    <xf numFmtId="168" fontId="22" fillId="0" borderId="0">
      <alignment horizontal="left" wrapText="1"/>
    </xf>
    <xf numFmtId="187" fontId="22" fillId="0" borderId="0"/>
    <xf numFmtId="189" fontId="20" fillId="0" borderId="0"/>
    <xf numFmtId="190" fontId="36" fillId="0" borderId="0"/>
    <xf numFmtId="169" fontId="20" fillId="0" borderId="0">
      <alignment horizontal="left" wrapText="1"/>
    </xf>
    <xf numFmtId="169" fontId="20" fillId="0" borderId="0">
      <alignment horizontal="left" wrapText="1"/>
    </xf>
    <xf numFmtId="0" fontId="1" fillId="0" borderId="0"/>
    <xf numFmtId="0" fontId="20" fillId="0" borderId="0"/>
    <xf numFmtId="0" fontId="20" fillId="0" borderId="0"/>
    <xf numFmtId="168" fontId="22" fillId="0" borderId="0">
      <alignment horizontal="left" wrapText="1"/>
    </xf>
    <xf numFmtId="0" fontId="20" fillId="0" borderId="0"/>
    <xf numFmtId="168" fontId="22" fillId="0" borderId="0">
      <alignment horizontal="left" wrapText="1"/>
    </xf>
    <xf numFmtId="0" fontId="20" fillId="0" borderId="0"/>
    <xf numFmtId="0" fontId="20" fillId="0" borderId="0"/>
    <xf numFmtId="0" fontId="20" fillId="0" borderId="0"/>
    <xf numFmtId="168" fontId="22" fillId="0" borderId="0">
      <alignment horizontal="left" wrapText="1"/>
    </xf>
    <xf numFmtId="168" fontId="22" fillId="0" borderId="0">
      <alignment horizontal="left" wrapText="1"/>
    </xf>
    <xf numFmtId="0" fontId="20" fillId="0" borderId="0"/>
    <xf numFmtId="0" fontId="20" fillId="0" borderId="0"/>
    <xf numFmtId="0" fontId="20" fillId="0" borderId="0"/>
    <xf numFmtId="168" fontId="22" fillId="0" borderId="0">
      <alignment horizontal="left" wrapText="1"/>
    </xf>
    <xf numFmtId="168" fontId="22"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0" fillId="0" borderId="0" applyFill="0" applyBorder="0" applyAlignment="0" applyProtection="0"/>
    <xf numFmtId="0" fontId="1" fillId="0" borderId="0"/>
    <xf numFmtId="0" fontId="20" fillId="0" borderId="0"/>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0" fontId="1" fillId="0" borderId="0"/>
    <xf numFmtId="0" fontId="20" fillId="0" borderId="0"/>
    <xf numFmtId="0" fontId="20" fillId="0" borderId="0"/>
    <xf numFmtId="168" fontId="22" fillId="0" borderId="0">
      <alignment horizontal="left" wrapText="1"/>
    </xf>
    <xf numFmtId="168" fontId="22"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2" fillId="0" borderId="0">
      <alignment horizontal="left" wrapText="1"/>
    </xf>
    <xf numFmtId="168" fontId="22" fillId="0" borderId="0">
      <alignment horizontal="left" wrapText="1"/>
    </xf>
    <xf numFmtId="168" fontId="22" fillId="0" borderId="0">
      <alignment horizontal="left" wrapText="1"/>
    </xf>
    <xf numFmtId="0" fontId="1" fillId="0" borderId="0"/>
    <xf numFmtId="0" fontId="1" fillId="0" borderId="0"/>
    <xf numFmtId="0" fontId="20" fillId="0" borderId="0"/>
    <xf numFmtId="0" fontId="1" fillId="0" borderId="0"/>
    <xf numFmtId="0" fontId="1" fillId="0" borderId="0"/>
    <xf numFmtId="168" fontId="20" fillId="0" borderId="0">
      <alignment horizontal="left" wrapText="1"/>
    </xf>
    <xf numFmtId="0" fontId="1" fillId="0" borderId="0"/>
    <xf numFmtId="168" fontId="20" fillId="0" borderId="0">
      <alignment horizontal="left" wrapText="1"/>
    </xf>
    <xf numFmtId="168" fontId="20" fillId="0" borderId="0">
      <alignment horizontal="left" wrapText="1"/>
    </xf>
    <xf numFmtId="168" fontId="20" fillId="0" borderId="0">
      <alignment horizontal="left" wrapText="1"/>
    </xf>
    <xf numFmtId="0" fontId="1" fillId="0" borderId="0"/>
    <xf numFmtId="0" fontId="20" fillId="0" borderId="0"/>
    <xf numFmtId="0" fontId="20" fillId="0" borderId="0"/>
    <xf numFmtId="168" fontId="22" fillId="0" borderId="0">
      <alignment horizontal="left" wrapText="1"/>
    </xf>
    <xf numFmtId="168" fontId="22"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0" fontId="1" fillId="0" borderId="0"/>
    <xf numFmtId="0" fontId="20" fillId="0" borderId="0"/>
    <xf numFmtId="0" fontId="20" fillId="0" borderId="0"/>
    <xf numFmtId="168" fontId="22" fillId="0" borderId="0">
      <alignment horizontal="left" wrapText="1"/>
    </xf>
    <xf numFmtId="168" fontId="22"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0" fontId="20" fillId="0" borderId="0"/>
    <xf numFmtId="0" fontId="20" fillId="0" borderId="0"/>
    <xf numFmtId="168" fontId="22" fillId="0" borderId="0">
      <alignment horizontal="left" wrapText="1"/>
    </xf>
    <xf numFmtId="0" fontId="20" fillId="0" borderId="0"/>
    <xf numFmtId="186" fontId="22" fillId="0" borderId="0">
      <alignment horizontal="left" wrapText="1"/>
    </xf>
    <xf numFmtId="0" fontId="27" fillId="0" borderId="0"/>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0" fontId="1" fillId="0" borderId="0"/>
    <xf numFmtId="186" fontId="22"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0" fillId="0" borderId="0"/>
    <xf numFmtId="0" fontId="1" fillId="0" borderId="0"/>
    <xf numFmtId="186" fontId="22"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0" fillId="0" borderId="0"/>
    <xf numFmtId="186" fontId="22" fillId="0" borderId="0">
      <alignment horizontal="left" wrapText="1"/>
    </xf>
    <xf numFmtId="0" fontId="20" fillId="0" borderId="0"/>
    <xf numFmtId="168" fontId="22" fillId="0" borderId="0">
      <alignment horizontal="left" wrapText="1"/>
    </xf>
    <xf numFmtId="0" fontId="20" fillId="0" borderId="0"/>
    <xf numFmtId="186" fontId="22" fillId="0" borderId="0">
      <alignment horizontal="left" wrapText="1"/>
    </xf>
    <xf numFmtId="168" fontId="20" fillId="0" borderId="0">
      <alignment horizontal="left" wrapText="1"/>
    </xf>
    <xf numFmtId="186" fontId="22"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86" fontId="22" fillId="0" borderId="0">
      <alignment horizontal="left" wrapText="1"/>
    </xf>
    <xf numFmtId="186" fontId="22" fillId="0" borderId="0">
      <alignment horizontal="left" wrapText="1"/>
    </xf>
    <xf numFmtId="186" fontId="22" fillId="0" borderId="0">
      <alignment horizontal="left" wrapText="1"/>
    </xf>
    <xf numFmtId="168" fontId="20" fillId="0" borderId="0">
      <alignment horizontal="left" wrapText="1"/>
    </xf>
    <xf numFmtId="168" fontId="22" fillId="0" borderId="0">
      <alignment horizontal="left" wrapText="1"/>
    </xf>
    <xf numFmtId="186" fontId="22" fillId="0" borderId="0">
      <alignment horizontal="left" wrapText="1"/>
    </xf>
    <xf numFmtId="0" fontId="20" fillId="0" borderId="0"/>
    <xf numFmtId="0" fontId="20"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78"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0" fillId="0" borderId="0"/>
    <xf numFmtId="0" fontId="27" fillId="0" borderId="0"/>
    <xf numFmtId="0" fontId="27" fillId="0" borderId="0"/>
    <xf numFmtId="0" fontId="27" fillId="0" borderId="0"/>
    <xf numFmtId="0" fontId="20" fillId="0" borderId="0"/>
    <xf numFmtId="168" fontId="22"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0" fontId="27" fillId="0" borderId="0"/>
    <xf numFmtId="0" fontId="35" fillId="0" borderId="0"/>
    <xf numFmtId="168" fontId="22" fillId="0" borderId="0">
      <alignment horizontal="left" wrapText="1"/>
    </xf>
    <xf numFmtId="0" fontId="27" fillId="0" borderId="0"/>
    <xf numFmtId="0" fontId="27" fillId="0" borderId="0"/>
    <xf numFmtId="0" fontId="35" fillId="0" borderId="0"/>
    <xf numFmtId="0" fontId="27" fillId="0" borderId="0"/>
    <xf numFmtId="0" fontId="27" fillId="0" borderId="0"/>
    <xf numFmtId="0" fontId="35" fillId="0" borderId="0"/>
    <xf numFmtId="0" fontId="27" fillId="0" borderId="0"/>
    <xf numFmtId="0" fontId="20" fillId="0" borderId="0"/>
    <xf numFmtId="0" fontId="20" fillId="0" borderId="0"/>
    <xf numFmtId="168" fontId="22"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168" fontId="22" fillId="0" borderId="0">
      <alignment horizontal="left" wrapText="1"/>
    </xf>
    <xf numFmtId="0" fontId="20" fillId="0" borderId="0"/>
    <xf numFmtId="0" fontId="20" fillId="0" borderId="0"/>
    <xf numFmtId="0" fontId="20" fillId="0" borderId="0"/>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0" fontId="20" fillId="0" borderId="0"/>
    <xf numFmtId="168" fontId="22" fillId="0" borderId="0">
      <alignment horizontal="left" wrapText="1"/>
    </xf>
    <xf numFmtId="0" fontId="20" fillId="0" borderId="0"/>
    <xf numFmtId="0" fontId="20" fillId="0" borderId="0"/>
    <xf numFmtId="0" fontId="20" fillId="0" borderId="0"/>
    <xf numFmtId="0" fontId="20" fillId="0" borderId="0"/>
    <xf numFmtId="168" fontId="22" fillId="0" borderId="0">
      <alignment horizontal="left" wrapText="1"/>
    </xf>
    <xf numFmtId="0" fontId="20" fillId="0" borderId="0"/>
    <xf numFmtId="0" fontId="20" fillId="0" borderId="0"/>
    <xf numFmtId="0" fontId="20" fillId="0" borderId="0"/>
    <xf numFmtId="191" fontId="20" fillId="0" borderId="0">
      <alignment horizontal="left" wrapText="1"/>
    </xf>
    <xf numFmtId="191" fontId="20" fillId="0" borderId="0">
      <alignment horizontal="left" wrapText="1"/>
    </xf>
    <xf numFmtId="168" fontId="22" fillId="0" borderId="0">
      <alignment horizontal="left" wrapText="1"/>
    </xf>
    <xf numFmtId="191"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91" fontId="20"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2" fontId="22"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7" fillId="0" borderId="0"/>
    <xf numFmtId="0" fontId="20" fillId="0" borderId="0"/>
    <xf numFmtId="0" fontId="20" fillId="0" borderId="0"/>
    <xf numFmtId="168" fontId="22" fillId="0" borderId="0">
      <alignment horizontal="left" wrapText="1"/>
    </xf>
    <xf numFmtId="0" fontId="20" fillId="0" borderId="0"/>
    <xf numFmtId="0" fontId="20" fillId="0" borderId="0"/>
    <xf numFmtId="0" fontId="20" fillId="0" borderId="0"/>
    <xf numFmtId="0" fontId="22" fillId="0" borderId="0"/>
    <xf numFmtId="193" fontId="22" fillId="0" borderId="0">
      <alignment horizontal="left" wrapText="1"/>
    </xf>
    <xf numFmtId="0" fontId="20" fillId="0" borderId="0"/>
    <xf numFmtId="0" fontId="20" fillId="0" borderId="0"/>
    <xf numFmtId="168" fontId="22" fillId="0" borderId="0">
      <alignment horizontal="left" wrapText="1"/>
    </xf>
    <xf numFmtId="170" fontId="22"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168" fontId="22" fillId="0" borderId="0">
      <alignment horizontal="left" wrapText="1"/>
    </xf>
    <xf numFmtId="0" fontId="20" fillId="0" borderId="0"/>
    <xf numFmtId="168" fontId="22" fillId="0" borderId="0">
      <alignment horizontal="left" wrapText="1"/>
    </xf>
    <xf numFmtId="0" fontId="20" fillId="0" borderId="0"/>
    <xf numFmtId="168" fontId="22" fillId="0" borderId="0">
      <alignment horizontal="left" wrapText="1"/>
    </xf>
    <xf numFmtId="194" fontId="20" fillId="0" borderId="0">
      <alignment horizontal="left" wrapText="1"/>
    </xf>
    <xf numFmtId="0" fontId="1" fillId="0" borderId="0"/>
    <xf numFmtId="0" fontId="1" fillId="0" borderId="0"/>
    <xf numFmtId="0" fontId="1" fillId="0" borderId="0"/>
    <xf numFmtId="0" fontId="20" fillId="0" borderId="0"/>
    <xf numFmtId="164" fontId="20" fillId="0" borderId="0">
      <alignment horizontal="left" wrapText="1"/>
    </xf>
    <xf numFmtId="164" fontId="20" fillId="0" borderId="0">
      <alignment horizontal="left" wrapText="1"/>
    </xf>
    <xf numFmtId="0" fontId="27" fillId="0" borderId="0"/>
    <xf numFmtId="164" fontId="20"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168" fontId="22" fillId="0" borderId="0">
      <alignment horizontal="left" wrapText="1"/>
    </xf>
    <xf numFmtId="0" fontId="20" fillId="0" borderId="0"/>
    <xf numFmtId="0" fontId="20" fillId="0" borderId="0"/>
    <xf numFmtId="0" fontId="1" fillId="0" borderId="0"/>
    <xf numFmtId="0" fontId="20" fillId="0" borderId="0"/>
    <xf numFmtId="0" fontId="20" fillId="0" borderId="0"/>
    <xf numFmtId="0" fontId="22" fillId="0" borderId="0"/>
    <xf numFmtId="0" fontId="20" fillId="0" borderId="0"/>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0" fontId="20" fillId="0" borderId="0"/>
    <xf numFmtId="0" fontId="20" fillId="0" borderId="0"/>
    <xf numFmtId="168" fontId="22" fillId="0" borderId="0">
      <alignment horizontal="left" wrapText="1"/>
    </xf>
    <xf numFmtId="168" fontId="22" fillId="0" borderId="0">
      <alignment horizontal="left" wrapText="1"/>
    </xf>
    <xf numFmtId="0" fontId="20" fillId="0" borderId="0"/>
    <xf numFmtId="168" fontId="22" fillId="0" borderId="0">
      <alignment horizontal="left" wrapText="1"/>
    </xf>
    <xf numFmtId="168" fontId="20" fillId="0" borderId="0">
      <alignment horizontal="left" wrapText="1"/>
    </xf>
    <xf numFmtId="168" fontId="22" fillId="0" borderId="0">
      <alignment horizontal="left" wrapText="1"/>
    </xf>
    <xf numFmtId="0" fontId="20" fillId="0" borderId="0"/>
    <xf numFmtId="168" fontId="22" fillId="0" borderId="0">
      <alignment horizontal="left" wrapText="1"/>
    </xf>
    <xf numFmtId="168" fontId="20" fillId="0" borderId="0">
      <alignment horizontal="left" wrapText="1"/>
    </xf>
    <xf numFmtId="0" fontId="47" fillId="0" borderId="0"/>
    <xf numFmtId="168" fontId="20" fillId="0" borderId="0">
      <alignment horizontal="left" wrapText="1"/>
    </xf>
    <xf numFmtId="168" fontId="22" fillId="0" borderId="0">
      <alignment horizontal="left" wrapText="1"/>
    </xf>
    <xf numFmtId="168" fontId="20" fillId="0" borderId="0">
      <alignment horizontal="left" wrapText="1"/>
    </xf>
    <xf numFmtId="39" fontId="79" fillId="0" borderId="0" applyNumberFormat="0" applyFill="0" applyBorder="0" applyAlignment="0" applyProtection="0"/>
    <xf numFmtId="39" fontId="79" fillId="0" borderId="0" applyNumberFormat="0" applyFill="0" applyBorder="0" applyAlignment="0" applyProtection="0"/>
    <xf numFmtId="168" fontId="22" fillId="0" borderId="0">
      <alignment horizontal="left" wrapText="1"/>
    </xf>
    <xf numFmtId="168" fontId="22" fillId="0" borderId="0">
      <alignment horizontal="left" wrapText="1"/>
    </xf>
    <xf numFmtId="168" fontId="22" fillId="0" borderId="0">
      <alignment horizontal="left" wrapText="1"/>
    </xf>
    <xf numFmtId="39" fontId="79" fillId="0" borderId="0" applyNumberFormat="0" applyFill="0" applyBorder="0" applyAlignment="0" applyProtection="0"/>
    <xf numFmtId="168" fontId="22"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39" fontId="79" fillId="0" borderId="0" applyNumberFormat="0" applyFill="0" applyBorder="0" applyAlignment="0" applyProtection="0"/>
    <xf numFmtId="168" fontId="22" fillId="0" borderId="0">
      <alignment horizontal="left" wrapText="1"/>
    </xf>
    <xf numFmtId="0" fontId="1" fillId="0" borderId="0"/>
    <xf numFmtId="168" fontId="20" fillId="0" borderId="0">
      <alignment horizontal="left" wrapText="1"/>
    </xf>
    <xf numFmtId="168" fontId="20" fillId="0" borderId="0">
      <alignment horizontal="left" wrapText="1"/>
    </xf>
    <xf numFmtId="0" fontId="35" fillId="0" borderId="0"/>
    <xf numFmtId="0" fontId="35" fillId="0" borderId="0"/>
    <xf numFmtId="0" fontId="35" fillId="0" borderId="0"/>
    <xf numFmtId="0" fontId="35" fillId="0" borderId="0"/>
    <xf numFmtId="168" fontId="22" fillId="0" borderId="0">
      <alignment horizontal="left" wrapText="1"/>
    </xf>
    <xf numFmtId="0" fontId="20" fillId="0" borderId="0"/>
    <xf numFmtId="168" fontId="20" fillId="0" borderId="0">
      <alignment horizontal="left" wrapText="1"/>
    </xf>
    <xf numFmtId="0" fontId="1" fillId="0" borderId="0"/>
    <xf numFmtId="0" fontId="1" fillId="0" borderId="0"/>
    <xf numFmtId="0" fontId="1" fillId="0" borderId="0"/>
    <xf numFmtId="0" fontId="1" fillId="0" borderId="0"/>
    <xf numFmtId="0" fontId="1" fillId="0" borderId="0"/>
    <xf numFmtId="168" fontId="22" fillId="0" borderId="0">
      <alignment horizontal="left" wrapText="1"/>
    </xf>
    <xf numFmtId="0" fontId="1" fillId="0" borderId="0"/>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0" fontId="1" fillId="0" borderId="0"/>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0" fontId="20" fillId="0" borderId="0"/>
    <xf numFmtId="0" fontId="20" fillId="0" borderId="0"/>
    <xf numFmtId="168" fontId="22" fillId="0" borderId="0">
      <alignment horizontal="left" wrapText="1"/>
    </xf>
    <xf numFmtId="170" fontId="22" fillId="0" borderId="0">
      <alignment horizontal="left" wrapText="1"/>
    </xf>
    <xf numFmtId="0" fontId="20" fillId="0" borderId="0"/>
    <xf numFmtId="0" fontId="20" fillId="0" borderId="0"/>
    <xf numFmtId="195" fontId="20" fillId="0" borderId="0">
      <alignment horizontal="left" wrapText="1"/>
    </xf>
    <xf numFmtId="0" fontId="20" fillId="0" borderId="0"/>
    <xf numFmtId="0" fontId="1" fillId="0" borderId="0"/>
    <xf numFmtId="0" fontId="20" fillId="0" borderId="0"/>
    <xf numFmtId="0" fontId="20" fillId="0" borderId="0"/>
    <xf numFmtId="0" fontId="27" fillId="0" borderId="0"/>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0" fontId="1" fillId="0" borderId="0"/>
    <xf numFmtId="0" fontId="1" fillId="0" borderId="0"/>
    <xf numFmtId="0" fontId="1" fillId="0" borderId="0"/>
    <xf numFmtId="0" fontId="1" fillId="0" borderId="0"/>
    <xf numFmtId="0" fontId="1" fillId="0" borderId="0"/>
    <xf numFmtId="168" fontId="22" fillId="0" borderId="0">
      <alignment horizontal="left" wrapText="1"/>
    </xf>
    <xf numFmtId="0" fontId="20" fillId="0" borderId="0"/>
    <xf numFmtId="168" fontId="22" fillId="0" borderId="0">
      <alignment horizontal="left" wrapText="1"/>
    </xf>
    <xf numFmtId="168" fontId="20" fillId="0" borderId="0">
      <alignment horizontal="left" wrapText="1"/>
    </xf>
    <xf numFmtId="0" fontId="35" fillId="0" borderId="0"/>
    <xf numFmtId="168" fontId="20" fillId="0" borderId="0">
      <alignment horizontal="left" wrapText="1"/>
    </xf>
    <xf numFmtId="168" fontId="22" fillId="0" borderId="0">
      <alignment horizontal="left" wrapText="1"/>
    </xf>
    <xf numFmtId="0" fontId="35" fillId="0" borderId="0"/>
    <xf numFmtId="168" fontId="20" fillId="0" borderId="0">
      <alignment horizontal="left" wrapText="1"/>
    </xf>
    <xf numFmtId="0" fontId="35" fillId="0" borderId="0"/>
    <xf numFmtId="168" fontId="20" fillId="0" borderId="0">
      <alignment horizontal="left" wrapText="1"/>
    </xf>
    <xf numFmtId="168" fontId="22" fillId="0" borderId="0">
      <alignment horizontal="left" wrapText="1"/>
    </xf>
    <xf numFmtId="0" fontId="35" fillId="0" borderId="0"/>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0" fontId="27" fillId="0" borderId="0"/>
    <xf numFmtId="0" fontId="20" fillId="0" borderId="0"/>
    <xf numFmtId="0" fontId="20" fillId="0" borderId="0"/>
    <xf numFmtId="168" fontId="22" fillId="0" borderId="0">
      <alignment horizontal="left" wrapText="1"/>
    </xf>
    <xf numFmtId="168" fontId="22" fillId="0" borderId="0">
      <alignment horizontal="left" wrapText="1"/>
    </xf>
    <xf numFmtId="170" fontId="22" fillId="0" borderId="0">
      <alignment horizontal="left" wrapText="1"/>
    </xf>
    <xf numFmtId="170" fontId="22" fillId="0" borderId="0">
      <alignment horizontal="left" wrapText="1"/>
    </xf>
    <xf numFmtId="0" fontId="20" fillId="0" borderId="0"/>
    <xf numFmtId="0" fontId="20" fillId="0" borderId="0"/>
    <xf numFmtId="0" fontId="1" fillId="0" borderId="0"/>
    <xf numFmtId="0" fontId="1" fillId="0" borderId="0"/>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0" fontId="27" fillId="0" borderId="0"/>
    <xf numFmtId="0" fontId="20" fillId="0" borderId="0"/>
    <xf numFmtId="0" fontId="20" fillId="0" borderId="0"/>
    <xf numFmtId="168" fontId="22" fillId="0" borderId="0">
      <alignment horizontal="left" wrapText="1"/>
    </xf>
    <xf numFmtId="168" fontId="22" fillId="0" borderId="0">
      <alignment horizontal="left" wrapText="1"/>
    </xf>
    <xf numFmtId="0" fontId="20" fillId="0" borderId="0"/>
    <xf numFmtId="0" fontId="1" fillId="0" borderId="0"/>
    <xf numFmtId="0" fontId="1" fillId="0" borderId="0"/>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0" fontId="20" fillId="0" borderId="0"/>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0" fontId="27" fillId="0" borderId="0"/>
    <xf numFmtId="0" fontId="20" fillId="0" borderId="0"/>
    <xf numFmtId="0" fontId="20" fillId="0" borderId="0"/>
    <xf numFmtId="168" fontId="22" fillId="0" borderId="0">
      <alignment horizontal="left" wrapText="1"/>
    </xf>
    <xf numFmtId="168" fontId="22" fillId="0" borderId="0">
      <alignment horizontal="left" wrapText="1"/>
    </xf>
    <xf numFmtId="168" fontId="20" fillId="0" borderId="0">
      <alignment horizontal="left" wrapText="1"/>
    </xf>
    <xf numFmtId="0" fontId="20" fillId="0" borderId="0"/>
    <xf numFmtId="0" fontId="1" fillId="0" borderId="0"/>
    <xf numFmtId="0" fontId="1" fillId="0" borderId="0"/>
    <xf numFmtId="0" fontId="78" fillId="0" borderId="0"/>
    <xf numFmtId="196"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0" fontId="27" fillId="0" borderId="0"/>
    <xf numFmtId="0" fontId="20" fillId="0" borderId="0"/>
    <xf numFmtId="0" fontId="20" fillId="0" borderId="0"/>
    <xf numFmtId="168" fontId="22" fillId="0" borderId="0">
      <alignment horizontal="left" wrapText="1"/>
    </xf>
    <xf numFmtId="168" fontId="22" fillId="0" borderId="0">
      <alignment horizontal="left" wrapText="1"/>
    </xf>
    <xf numFmtId="0" fontId="1" fillId="0" borderId="0"/>
    <xf numFmtId="0" fontId="1" fillId="0" borderId="0"/>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0" fontId="1" fillId="0" borderId="0"/>
    <xf numFmtId="0" fontId="20" fillId="0" borderId="0"/>
    <xf numFmtId="0" fontId="1" fillId="0" borderId="0"/>
    <xf numFmtId="0" fontId="1" fillId="0" borderId="0"/>
    <xf numFmtId="0" fontId="1" fillId="0" borderId="0"/>
    <xf numFmtId="0" fontId="27" fillId="39" borderId="30"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39" borderId="30"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0" fillId="39" borderId="30"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0" fillId="39" borderId="30" applyNumberFormat="0" applyFont="0" applyAlignment="0" applyProtection="0"/>
    <xf numFmtId="168" fontId="22" fillId="0" borderId="0">
      <alignment horizontal="left" wrapText="1"/>
    </xf>
    <xf numFmtId="0" fontId="20" fillId="39" borderId="30"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2"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168" fontId="22" fillId="0" borderId="0">
      <alignment horizontal="left" wrapText="1"/>
    </xf>
    <xf numFmtId="0" fontId="27"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168" fontId="22" fillId="0" borderId="0">
      <alignment horizontal="left" wrapText="1"/>
    </xf>
    <xf numFmtId="0" fontId="27" fillId="39" borderId="30" applyNumberFormat="0" applyFont="0" applyAlignment="0" applyProtection="0"/>
    <xf numFmtId="0" fontId="27" fillId="39" borderId="30" applyNumberFormat="0" applyFont="0" applyAlignment="0" applyProtection="0"/>
    <xf numFmtId="0" fontId="27" fillId="8" borderId="8"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8" borderId="8"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8" borderId="8"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80" fillId="68" borderId="31" applyNumberFormat="0" applyAlignment="0" applyProtection="0"/>
    <xf numFmtId="0" fontId="80" fillId="68" borderId="31" applyNumberFormat="0" applyAlignment="0" applyProtection="0"/>
    <xf numFmtId="168" fontId="22" fillId="0" borderId="0">
      <alignment horizontal="left" wrapText="1"/>
    </xf>
    <xf numFmtId="0" fontId="80" fillId="68" borderId="31" applyNumberFormat="0" applyAlignment="0" applyProtection="0"/>
    <xf numFmtId="0" fontId="80" fillId="68" borderId="31" applyNumberFormat="0" applyAlignment="0" applyProtection="0"/>
    <xf numFmtId="0" fontId="80" fillId="68" borderId="31" applyNumberFormat="0" applyAlignment="0" applyProtection="0"/>
    <xf numFmtId="0" fontId="10" fillId="6" borderId="5" applyNumberFormat="0" applyAlignment="0" applyProtection="0"/>
    <xf numFmtId="0" fontId="10" fillId="69" borderId="5" applyNumberFormat="0" applyAlignment="0" applyProtection="0"/>
    <xf numFmtId="168" fontId="22" fillId="0" borderId="0">
      <alignment horizontal="left" wrapText="1"/>
    </xf>
    <xf numFmtId="168" fontId="22" fillId="0" borderId="0">
      <alignment horizontal="left" wrapText="1"/>
    </xf>
    <xf numFmtId="0" fontId="80" fillId="69" borderId="31" applyNumberFormat="0" applyAlignment="0" applyProtection="0"/>
    <xf numFmtId="0" fontId="10" fillId="69" borderId="5" applyNumberFormat="0" applyAlignment="0" applyProtection="0"/>
    <xf numFmtId="0" fontId="10" fillId="69" borderId="5" applyNumberFormat="0" applyAlignment="0" applyProtection="0"/>
    <xf numFmtId="0" fontId="38" fillId="0" borderId="0"/>
    <xf numFmtId="0" fontId="38" fillId="0" borderId="0"/>
    <xf numFmtId="0" fontId="38" fillId="0" borderId="0"/>
    <xf numFmtId="0" fontId="39" fillId="0" borderId="0"/>
    <xf numFmtId="0" fontId="39" fillId="0" borderId="0"/>
    <xf numFmtId="0" fontId="40" fillId="0" borderId="0"/>
    <xf numFmtId="0" fontId="41" fillId="0" borderId="0"/>
    <xf numFmtId="0" fontId="41" fillId="0" borderId="0"/>
    <xf numFmtId="0" fontId="40" fillId="0" borderId="0"/>
    <xf numFmtId="0" fontId="39" fillId="0" borderId="0"/>
    <xf numFmtId="0" fontId="41" fillId="0" borderId="0"/>
    <xf numFmtId="197" fontId="20" fillId="0" borderId="0" applyFont="0" applyFill="0" applyBorder="0" applyAlignment="0" applyProtection="0"/>
    <xf numFmtId="10" fontId="20" fillId="0" borderId="0" applyFont="0" applyFill="0" applyBorder="0" applyAlignment="0" applyProtection="0"/>
    <xf numFmtId="10" fontId="20" fillId="0" borderId="0" applyFont="0" applyFill="0" applyBorder="0" applyAlignment="0" applyProtection="0"/>
    <xf numFmtId="10" fontId="20" fillId="0" borderId="0" applyFont="0" applyFill="0" applyBorder="0" applyAlignment="0" applyProtection="0"/>
    <xf numFmtId="168" fontId="22" fillId="0" borderId="0">
      <alignment horizontal="left" wrapText="1"/>
    </xf>
    <xf numFmtId="168" fontId="22" fillId="0" borderId="0">
      <alignment horizontal="left" wrapText="1"/>
    </xf>
    <xf numFmtId="10" fontId="20" fillId="0" borderId="0" applyFont="0" applyFill="0" applyBorder="0" applyAlignment="0" applyProtection="0"/>
    <xf numFmtId="10" fontId="20" fillId="0" borderId="0" applyFont="0" applyFill="0" applyBorder="0" applyAlignment="0" applyProtection="0"/>
    <xf numFmtId="168" fontId="22" fillId="0" borderId="0">
      <alignment horizontal="left" wrapText="1"/>
    </xf>
    <xf numFmtId="10" fontId="20" fillId="0" borderId="0" applyFont="0" applyFill="0" applyBorder="0" applyAlignment="0" applyProtection="0"/>
    <xf numFmtId="168" fontId="22" fillId="0" borderId="0">
      <alignment horizontal="left" wrapText="1"/>
    </xf>
    <xf numFmtId="10" fontId="20" fillId="0" borderId="0" applyFont="0" applyFill="0" applyBorder="0" applyAlignment="0" applyProtection="0"/>
    <xf numFmtId="168" fontId="22" fillId="0" borderId="0">
      <alignment horizontal="left" wrapText="1"/>
    </xf>
    <xf numFmtId="10" fontId="20" fillId="0" borderId="0" applyFont="0" applyFill="0" applyBorder="0" applyAlignment="0" applyProtection="0"/>
    <xf numFmtId="168" fontId="22" fillId="0" borderId="0">
      <alignment horizontal="left" wrapText="1"/>
    </xf>
    <xf numFmtId="168" fontId="22" fillId="0" borderId="0">
      <alignment horizontal="left" wrapText="1"/>
    </xf>
    <xf numFmtId="10" fontId="20" fillId="0" borderId="0" applyFont="0" applyFill="0" applyBorder="0" applyAlignment="0" applyProtection="0"/>
    <xf numFmtId="10" fontId="20"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10" fontId="20" fillId="0" borderId="24"/>
    <xf numFmtId="168" fontId="22" fillId="0" borderId="0">
      <alignment horizontal="left" wrapText="1"/>
    </xf>
    <xf numFmtId="9" fontId="20" fillId="0" borderId="0" applyFont="0" applyFill="0" applyBorder="0" applyAlignment="0" applyProtection="0"/>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9" fontId="20" fillId="0" borderId="0" applyFont="0" applyFill="0" applyBorder="0" applyAlignment="0" applyProtection="0"/>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9" fontId="20" fillId="0" borderId="0" applyFont="0" applyFill="0" applyBorder="0" applyAlignment="0" applyProtection="0"/>
    <xf numFmtId="9" fontId="20" fillId="0" borderId="0" applyFont="0" applyFill="0" applyBorder="0" applyAlignment="0" applyProtection="0"/>
    <xf numFmtId="168" fontId="22" fillId="0" borderId="0">
      <alignment horizontal="left" wrapText="1"/>
    </xf>
    <xf numFmtId="168" fontId="22" fillId="0" borderId="0">
      <alignment horizontal="left" wrapText="1"/>
    </xf>
    <xf numFmtId="9" fontId="20" fillId="0" borderId="0" applyFont="0" applyFill="0" applyBorder="0" applyAlignment="0" applyProtection="0"/>
    <xf numFmtId="168" fontId="22" fillId="0" borderId="0">
      <alignment horizontal="left" wrapText="1"/>
    </xf>
    <xf numFmtId="10" fontId="20" fillId="0" borderId="24"/>
    <xf numFmtId="168" fontId="22" fillId="0" borderId="0">
      <alignment horizontal="left" wrapText="1"/>
    </xf>
    <xf numFmtId="9" fontId="20" fillId="0" borderId="0" applyFont="0" applyFill="0" applyBorder="0" applyAlignment="0" applyProtection="0"/>
    <xf numFmtId="168" fontId="22" fillId="0" borderId="0">
      <alignment horizontal="left" wrapText="1"/>
    </xf>
    <xf numFmtId="10" fontId="20" fillId="0" borderId="24"/>
    <xf numFmtId="10" fontId="20" fillId="0" borderId="24"/>
    <xf numFmtId="9" fontId="47" fillId="0" borderId="0" applyFont="0" applyFill="0" applyBorder="0" applyAlignment="0" applyProtection="0"/>
    <xf numFmtId="9" fontId="48" fillId="0" borderId="0" applyFont="0" applyFill="0" applyBorder="0" applyAlignment="0" applyProtection="0"/>
    <xf numFmtId="168" fontId="22" fillId="0" borderId="0">
      <alignment horizontal="left" wrapText="1"/>
    </xf>
    <xf numFmtId="10" fontId="20" fillId="0" borderId="24"/>
    <xf numFmtId="168" fontId="22" fillId="0" borderId="0">
      <alignment horizontal="left" wrapText="1"/>
    </xf>
    <xf numFmtId="9" fontId="48" fillId="0" borderId="0" applyFont="0" applyFill="0" applyBorder="0" applyAlignment="0" applyProtection="0"/>
    <xf numFmtId="168" fontId="22" fillId="0" borderId="0">
      <alignment horizontal="left" wrapText="1"/>
    </xf>
    <xf numFmtId="9" fontId="27" fillId="0" borderId="0" applyFont="0" applyFill="0" applyBorder="0" applyAlignment="0" applyProtection="0"/>
    <xf numFmtId="10" fontId="20" fillId="0" borderId="24"/>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10" fontId="20" fillId="0" borderId="24"/>
    <xf numFmtId="168" fontId="22" fillId="0" borderId="0">
      <alignment horizontal="left" wrapText="1"/>
    </xf>
    <xf numFmtId="9" fontId="35" fillId="0" borderId="0" applyFont="0" applyFill="0" applyBorder="0" applyAlignment="0" applyProtection="0"/>
    <xf numFmtId="10" fontId="20" fillId="0" borderId="24"/>
    <xf numFmtId="9" fontId="1" fillId="0" borderId="0" applyFont="0" applyFill="0" applyBorder="0" applyAlignment="0" applyProtection="0"/>
    <xf numFmtId="9" fontId="27" fillId="0" borderId="0" applyFont="0" applyFill="0" applyBorder="0" applyAlignment="0" applyProtection="0"/>
    <xf numFmtId="168" fontId="22" fillId="0" borderId="0">
      <alignment horizontal="left" wrapText="1"/>
    </xf>
    <xf numFmtId="168" fontId="22" fillId="0" borderId="0">
      <alignment horizontal="left" wrapText="1"/>
    </xf>
    <xf numFmtId="9" fontId="27" fillId="0" borderId="0" applyFont="0" applyFill="0" applyBorder="0" applyAlignment="0" applyProtection="0"/>
    <xf numFmtId="168" fontId="22" fillId="0" borderId="0">
      <alignment horizontal="left" wrapText="1"/>
    </xf>
    <xf numFmtId="10" fontId="20" fillId="0" borderId="24"/>
    <xf numFmtId="168" fontId="22" fillId="0" borderId="0">
      <alignment horizontal="left" wrapText="1"/>
    </xf>
    <xf numFmtId="9" fontId="27" fillId="0" borderId="0" applyFont="0" applyFill="0" applyBorder="0" applyAlignment="0" applyProtection="0"/>
    <xf numFmtId="168" fontId="22" fillId="0" borderId="0">
      <alignment horizontal="left" wrapText="1"/>
    </xf>
    <xf numFmtId="10" fontId="20" fillId="0" borderId="24"/>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0" fontId="20" fillId="0" borderId="24"/>
    <xf numFmtId="168" fontId="22" fillId="0" borderId="0">
      <alignment horizontal="left" wrapText="1"/>
    </xf>
    <xf numFmtId="9" fontId="27" fillId="0" borderId="0" applyFont="0" applyFill="0" applyBorder="0" applyAlignment="0" applyProtection="0"/>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9" fontId="1" fillId="0" borderId="0" applyFont="0" applyFill="0" applyBorder="0" applyAlignment="0" applyProtection="0"/>
    <xf numFmtId="10" fontId="20" fillId="0" borderId="24"/>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9" fontId="18"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7" fillId="0" borderId="0" applyFont="0" applyFill="0" applyBorder="0" applyAlignment="0" applyProtection="0"/>
    <xf numFmtId="168" fontId="22" fillId="0" borderId="0">
      <alignment horizontal="left" wrapText="1"/>
    </xf>
    <xf numFmtId="9" fontId="20" fillId="0" borderId="0" applyFont="0" applyFill="0" applyBorder="0" applyAlignment="0" applyProtection="0"/>
    <xf numFmtId="9" fontId="34" fillId="0" borderId="0" applyFont="0" applyFill="0" applyBorder="0" applyAlignment="0" applyProtection="0"/>
    <xf numFmtId="9" fontId="20" fillId="0" borderId="0" applyFont="0" applyFill="0" applyBorder="0" applyAlignment="0" applyProtection="0"/>
    <xf numFmtId="168" fontId="22" fillId="0" borderId="0">
      <alignment horizontal="left" wrapText="1"/>
    </xf>
    <xf numFmtId="9" fontId="20" fillId="0" borderId="0" applyFont="0" applyFill="0" applyBorder="0" applyAlignment="0" applyProtection="0"/>
    <xf numFmtId="9" fontId="20" fillId="0" borderId="0" applyFont="0" applyFill="0" applyBorder="0" applyAlignment="0" applyProtection="0"/>
    <xf numFmtId="10" fontId="20" fillId="0" borderId="24"/>
    <xf numFmtId="9" fontId="1" fillId="0" borderId="0" applyFont="0" applyFill="0" applyBorder="0" applyAlignment="0" applyProtection="0"/>
    <xf numFmtId="9" fontId="27" fillId="0" borderId="0" applyFont="0" applyFill="0" applyBorder="0" applyAlignment="0" applyProtection="0"/>
    <xf numFmtId="168" fontId="22" fillId="0" borderId="0">
      <alignment horizontal="left" wrapText="1"/>
    </xf>
    <xf numFmtId="168" fontId="22" fillId="0" borderId="0">
      <alignment horizontal="left" wrapText="1"/>
    </xf>
    <xf numFmtId="9" fontId="27" fillId="0" borderId="0" applyFont="0" applyFill="0" applyBorder="0" applyAlignment="0" applyProtection="0"/>
    <xf numFmtId="168" fontId="22" fillId="0" borderId="0">
      <alignment horizontal="left" wrapText="1"/>
    </xf>
    <xf numFmtId="168" fontId="22" fillId="0" borderId="0">
      <alignment horizontal="left" wrapText="1"/>
    </xf>
    <xf numFmtId="10" fontId="20" fillId="0" borderId="24"/>
    <xf numFmtId="9" fontId="34" fillId="0" borderId="0" applyFont="0" applyFill="0" applyBorder="0" applyAlignment="0" applyProtection="0"/>
    <xf numFmtId="168" fontId="22" fillId="0" borderId="0">
      <alignment horizontal="left" wrapText="1"/>
    </xf>
    <xf numFmtId="10" fontId="20" fillId="0" borderId="24"/>
    <xf numFmtId="9" fontId="35" fillId="0" borderId="0" applyFont="0" applyFill="0" applyBorder="0" applyAlignment="0" applyProtection="0"/>
    <xf numFmtId="10" fontId="20" fillId="0" borderId="24"/>
    <xf numFmtId="168" fontId="22" fillId="0" borderId="0">
      <alignment horizontal="left" wrapText="1"/>
    </xf>
    <xf numFmtId="9" fontId="35" fillId="0" borderId="0" applyFont="0" applyFill="0" applyBorder="0" applyAlignment="0" applyProtection="0"/>
    <xf numFmtId="10" fontId="20" fillId="0" borderId="24"/>
    <xf numFmtId="9" fontId="35" fillId="0" borderId="0" applyFont="0" applyFill="0" applyBorder="0" applyAlignment="0" applyProtection="0"/>
    <xf numFmtId="10" fontId="20" fillId="0" borderId="24"/>
    <xf numFmtId="168" fontId="22" fillId="0" borderId="0">
      <alignment horizontal="left" wrapText="1"/>
    </xf>
    <xf numFmtId="9" fontId="35" fillId="0" borderId="0" applyFont="0" applyFill="0" applyBorder="0" applyAlignment="0" applyProtection="0"/>
    <xf numFmtId="10" fontId="20" fillId="0" borderId="24"/>
    <xf numFmtId="9" fontId="20" fillId="0" borderId="0" applyFont="0" applyFill="0" applyBorder="0" applyAlignment="0" applyProtection="0"/>
    <xf numFmtId="168" fontId="22" fillId="0" borderId="0">
      <alignment horizontal="left" wrapText="1"/>
    </xf>
    <xf numFmtId="10" fontId="20" fillId="0" borderId="24"/>
    <xf numFmtId="168" fontId="22" fillId="0" borderId="0">
      <alignment horizontal="left" wrapText="1"/>
    </xf>
    <xf numFmtId="9" fontId="20" fillId="0" borderId="0" applyFont="0" applyFill="0" applyBorder="0" applyAlignment="0" applyProtection="0"/>
    <xf numFmtId="168" fontId="22" fillId="0" borderId="0">
      <alignment horizontal="left" wrapText="1"/>
    </xf>
    <xf numFmtId="168" fontId="22" fillId="0" borderId="0">
      <alignment horizontal="left" wrapText="1"/>
    </xf>
    <xf numFmtId="10" fontId="20" fillId="0" borderId="24"/>
    <xf numFmtId="10" fontId="20" fillId="0" borderId="24"/>
    <xf numFmtId="168" fontId="22" fillId="0" borderId="0">
      <alignment horizontal="left" wrapText="1"/>
    </xf>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168" fontId="22" fillId="0" borderId="0">
      <alignment horizontal="left" wrapText="1"/>
    </xf>
    <xf numFmtId="168" fontId="22" fillId="0" borderId="0">
      <alignment horizontal="left" wrapText="1"/>
    </xf>
    <xf numFmtId="9" fontId="20" fillId="0" borderId="0" applyFont="0" applyFill="0" applyBorder="0" applyAlignment="0" applyProtection="0"/>
    <xf numFmtId="168" fontId="22" fillId="0" borderId="0">
      <alignment horizontal="left" wrapText="1"/>
    </xf>
    <xf numFmtId="9" fontId="20" fillId="0" borderId="0" applyFont="0" applyFill="0" applyBorder="0" applyAlignment="0" applyProtection="0"/>
    <xf numFmtId="9" fontId="22" fillId="0" borderId="0" applyFont="0" applyFill="0" applyBorder="0" applyAlignment="0" applyProtection="0"/>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9" fontId="20" fillId="0" borderId="0" applyFont="0" applyFill="0" applyBorder="0" applyAlignment="0" applyProtection="0"/>
    <xf numFmtId="9" fontId="20" fillId="0" borderId="0" applyFont="0" applyFill="0" applyBorder="0" applyAlignment="0" applyProtection="0"/>
    <xf numFmtId="9" fontId="27" fillId="0" borderId="0" applyFont="0" applyFill="0" applyBorder="0" applyAlignment="0" applyProtection="0"/>
    <xf numFmtId="9" fontId="20" fillId="0" borderId="0" applyFont="0" applyFill="0" applyBorder="0" applyAlignment="0" applyProtection="0"/>
    <xf numFmtId="168" fontId="22" fillId="0" borderId="0">
      <alignment horizontal="left" wrapText="1"/>
    </xf>
    <xf numFmtId="9" fontId="20" fillId="0" borderId="0" applyFont="0" applyFill="0" applyBorder="0" applyAlignment="0" applyProtection="0"/>
    <xf numFmtId="9" fontId="27" fillId="0" borderId="0" applyFont="0" applyFill="0" applyBorder="0" applyAlignment="0" applyProtection="0"/>
    <xf numFmtId="9" fontId="20" fillId="0" borderId="0" applyFont="0" applyFill="0" applyBorder="0" applyAlignment="0" applyProtection="0"/>
    <xf numFmtId="168" fontId="22" fillId="0" borderId="0">
      <alignment horizontal="left" wrapText="1"/>
    </xf>
    <xf numFmtId="9" fontId="20" fillId="0" borderId="0" applyFont="0" applyFill="0" applyBorder="0" applyAlignment="0" applyProtection="0"/>
    <xf numFmtId="9" fontId="20" fillId="0" borderId="0" applyFont="0" applyFill="0" applyBorder="0" applyAlignment="0" applyProtection="0"/>
    <xf numFmtId="10" fontId="20" fillId="0" borderId="24"/>
    <xf numFmtId="168" fontId="22" fillId="0" borderId="0">
      <alignment horizontal="left" wrapText="1"/>
    </xf>
    <xf numFmtId="10" fontId="20" fillId="0" borderId="24"/>
    <xf numFmtId="168" fontId="22" fillId="0" borderId="0">
      <alignment horizontal="left" wrapText="1"/>
    </xf>
    <xf numFmtId="9" fontId="20" fillId="0" borderId="0" applyFont="0" applyFill="0" applyBorder="0" applyAlignment="0" applyProtection="0"/>
    <xf numFmtId="168" fontId="22" fillId="0" borderId="0">
      <alignment horizontal="left" wrapText="1"/>
    </xf>
    <xf numFmtId="9" fontId="20" fillId="0" borderId="0" applyFont="0" applyFill="0" applyBorder="0" applyAlignment="0" applyProtection="0"/>
    <xf numFmtId="168" fontId="22" fillId="0" borderId="0">
      <alignment horizontal="left" wrapText="1"/>
    </xf>
    <xf numFmtId="9" fontId="20" fillId="0" borderId="0" applyFont="0" applyFill="0" applyBorder="0" applyAlignment="0" applyProtection="0"/>
    <xf numFmtId="168" fontId="22" fillId="0" borderId="0">
      <alignment horizontal="left" wrapText="1"/>
    </xf>
    <xf numFmtId="9" fontId="20" fillId="0" borderId="0" applyFont="0" applyFill="0" applyBorder="0" applyAlignment="0" applyProtection="0"/>
    <xf numFmtId="168" fontId="22" fillId="0" borderId="0">
      <alignment horizontal="left" wrapText="1"/>
    </xf>
    <xf numFmtId="10" fontId="20" fillId="0" borderId="24"/>
    <xf numFmtId="10" fontId="20" fillId="0" borderId="24"/>
    <xf numFmtId="10" fontId="20" fillId="0" borderId="24"/>
    <xf numFmtId="10" fontId="20" fillId="0" borderId="24"/>
    <xf numFmtId="9" fontId="20" fillId="0" borderId="0" applyFont="0" applyFill="0" applyBorder="0" applyAlignment="0" applyProtection="0"/>
    <xf numFmtId="9" fontId="20" fillId="0" borderId="0" applyFont="0" applyFill="0" applyBorder="0" applyAlignment="0" applyProtection="0"/>
    <xf numFmtId="168" fontId="22" fillId="0" borderId="0">
      <alignment horizontal="left" wrapText="1"/>
    </xf>
    <xf numFmtId="9" fontId="20" fillId="0" borderId="0" applyFont="0" applyFill="0" applyBorder="0" applyAlignment="0" applyProtection="0"/>
    <xf numFmtId="9" fontId="20" fillId="0" borderId="0" applyFont="0" applyFill="0" applyBorder="0" applyAlignment="0" applyProtection="0"/>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168" fontId="22" fillId="0" borderId="0">
      <alignment horizontal="left" wrapText="1"/>
    </xf>
    <xf numFmtId="168" fontId="22" fillId="0" borderId="0">
      <alignment horizontal="left" wrapText="1"/>
    </xf>
    <xf numFmtId="9" fontId="20" fillId="0" borderId="0" applyFont="0" applyFill="0" applyBorder="0" applyAlignment="0" applyProtection="0"/>
    <xf numFmtId="168" fontId="22" fillId="0" borderId="0">
      <alignment horizontal="left" wrapText="1"/>
    </xf>
    <xf numFmtId="9" fontId="20" fillId="0" borderId="0" applyFont="0" applyFill="0" applyBorder="0" applyAlignment="0" applyProtection="0"/>
    <xf numFmtId="9" fontId="20" fillId="0" borderId="0" applyFont="0" applyFill="0" applyBorder="0" applyAlignment="0" applyProtection="0"/>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168" fontId="22" fillId="0" borderId="0">
      <alignment horizontal="left" wrapText="1"/>
    </xf>
    <xf numFmtId="9" fontId="34"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168" fontId="22" fillId="0" borderId="0">
      <alignment horizontal="left" wrapText="1"/>
    </xf>
    <xf numFmtId="168" fontId="22" fillId="0" borderId="0">
      <alignment horizontal="left" wrapText="1"/>
    </xf>
    <xf numFmtId="9" fontId="27" fillId="0" borderId="0" applyFont="0" applyFill="0" applyBorder="0" applyAlignment="0" applyProtection="0"/>
    <xf numFmtId="168" fontId="22" fillId="0" borderId="0">
      <alignment horizontal="left" wrapText="1"/>
    </xf>
    <xf numFmtId="9" fontId="27" fillId="0" borderId="0" applyFont="0" applyFill="0" applyBorder="0" applyAlignment="0" applyProtection="0"/>
    <xf numFmtId="168" fontId="22" fillId="0" borderId="0">
      <alignment horizontal="left" wrapText="1"/>
    </xf>
    <xf numFmtId="9" fontId="27" fillId="0" borderId="0" applyFont="0" applyFill="0" applyBorder="0" applyAlignment="0" applyProtection="0"/>
    <xf numFmtId="9" fontId="1" fillId="0" borderId="0" applyFont="0" applyFill="0" applyBorder="0" applyAlignment="0" applyProtection="0"/>
    <xf numFmtId="168" fontId="22" fillId="0" borderId="0">
      <alignment horizontal="left" wrapText="1"/>
    </xf>
    <xf numFmtId="9" fontId="34" fillId="0" borderId="0" applyFont="0" applyFill="0" applyBorder="0" applyAlignment="0" applyProtection="0"/>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9" fontId="27"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10" fontId="20" fillId="0" borderId="24"/>
    <xf numFmtId="10" fontId="20" fillId="0" borderId="24"/>
    <xf numFmtId="10" fontId="20" fillId="0" borderId="24"/>
    <xf numFmtId="9" fontId="20" fillId="0" borderId="0" applyFont="0" applyFill="0" applyBorder="0" applyAlignment="0" applyProtection="0"/>
    <xf numFmtId="9" fontId="20" fillId="0" borderId="0" applyFont="0" applyFill="0" applyBorder="0" applyAlignment="0" applyProtection="0"/>
    <xf numFmtId="168" fontId="22" fillId="0" borderId="0">
      <alignment horizontal="left" wrapText="1"/>
    </xf>
    <xf numFmtId="9" fontId="22" fillId="0" borderId="0" applyFont="0" applyFill="0" applyBorder="0" applyAlignment="0" applyProtection="0"/>
    <xf numFmtId="9" fontId="20" fillId="0" borderId="0" applyFont="0" applyFill="0" applyBorder="0" applyAlignment="0" applyProtection="0"/>
    <xf numFmtId="9" fontId="22" fillId="0" borderId="0" applyFont="0" applyFill="0" applyBorder="0" applyAlignment="0" applyProtection="0"/>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41" fontId="20" fillId="77" borderId="24"/>
    <xf numFmtId="41" fontId="20" fillId="77" borderId="24"/>
    <xf numFmtId="168" fontId="22" fillId="0" borderId="0">
      <alignment horizontal="left" wrapText="1"/>
    </xf>
    <xf numFmtId="41" fontId="20" fillId="77" borderId="24"/>
    <xf numFmtId="41" fontId="20" fillId="77" borderId="24"/>
    <xf numFmtId="168" fontId="22" fillId="0" borderId="0">
      <alignment horizontal="left" wrapText="1"/>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168" fontId="22" fillId="0" borderId="0">
      <alignment horizontal="left" wrapText="1"/>
    </xf>
    <xf numFmtId="168" fontId="22" fillId="0" borderId="0">
      <alignment horizontal="left" wrapText="1"/>
    </xf>
    <xf numFmtId="0" fontId="35" fillId="0" borderId="0" applyNumberFormat="0" applyFont="0" applyFill="0" applyBorder="0" applyAlignment="0" applyProtection="0">
      <alignment horizontal="left"/>
    </xf>
    <xf numFmtId="15" fontId="35" fillId="0" borderId="0" applyFont="0" applyFill="0" applyBorder="0" applyAlignment="0" applyProtection="0"/>
    <xf numFmtId="15" fontId="35" fillId="0" borderId="0" applyFont="0" applyFill="0" applyBorder="0" applyAlignment="0" applyProtection="0"/>
    <xf numFmtId="168" fontId="22" fillId="0" borderId="0">
      <alignment horizontal="left" wrapText="1"/>
    </xf>
    <xf numFmtId="168" fontId="22" fillId="0" borderId="0">
      <alignment horizontal="left" wrapText="1"/>
    </xf>
    <xf numFmtId="15" fontId="35" fillId="0" borderId="0" applyFont="0" applyFill="0" applyBorder="0" applyAlignment="0" applyProtection="0"/>
    <xf numFmtId="4" fontId="35" fillId="0" borderId="0" applyFont="0" applyFill="0" applyBorder="0" applyAlignment="0" applyProtection="0"/>
    <xf numFmtId="4" fontId="35" fillId="0" borderId="0" applyFont="0" applyFill="0" applyBorder="0" applyAlignment="0" applyProtection="0"/>
    <xf numFmtId="168" fontId="22" fillId="0" borderId="0">
      <alignment horizontal="left" wrapText="1"/>
    </xf>
    <xf numFmtId="168" fontId="22" fillId="0" borderId="0">
      <alignment horizontal="left" wrapText="1"/>
    </xf>
    <xf numFmtId="4" fontId="35" fillId="0" borderId="0" applyFont="0" applyFill="0" applyBorder="0" applyAlignment="0" applyProtection="0"/>
    <xf numFmtId="0" fontId="81" fillId="0" borderId="16">
      <alignment horizontal="center"/>
    </xf>
    <xf numFmtId="0" fontId="81" fillId="0" borderId="16">
      <alignment horizontal="center"/>
    </xf>
    <xf numFmtId="168" fontId="22" fillId="0" borderId="0">
      <alignment horizontal="left" wrapText="1"/>
    </xf>
    <xf numFmtId="168" fontId="22" fillId="0" borderId="0">
      <alignment horizontal="left" wrapText="1"/>
    </xf>
    <xf numFmtId="0" fontId="81" fillId="0" borderId="16">
      <alignment horizontal="center"/>
    </xf>
    <xf numFmtId="3" fontId="35" fillId="0" borderId="0" applyFont="0" applyFill="0" applyBorder="0" applyAlignment="0" applyProtection="0"/>
    <xf numFmtId="3" fontId="35" fillId="0" borderId="0" applyFont="0" applyFill="0" applyBorder="0" applyAlignment="0" applyProtection="0"/>
    <xf numFmtId="168" fontId="22" fillId="0" borderId="0">
      <alignment horizontal="left" wrapText="1"/>
    </xf>
    <xf numFmtId="168" fontId="22" fillId="0" borderId="0">
      <alignment horizontal="left" wrapText="1"/>
    </xf>
    <xf numFmtId="3" fontId="35" fillId="0" borderId="0" applyFont="0" applyFill="0" applyBorder="0" applyAlignment="0" applyProtection="0"/>
    <xf numFmtId="0" fontId="35" fillId="78" borderId="0" applyNumberFormat="0" applyFont="0" applyBorder="0" applyAlignment="0" applyProtection="0"/>
    <xf numFmtId="0" fontId="35" fillId="78" borderId="0" applyNumberFormat="0" applyFont="0" applyBorder="0" applyAlignment="0" applyProtection="0"/>
    <xf numFmtId="168" fontId="22" fillId="0" borderId="0">
      <alignment horizontal="left" wrapText="1"/>
    </xf>
    <xf numFmtId="168" fontId="22" fillId="0" borderId="0">
      <alignment horizontal="left" wrapText="1"/>
    </xf>
    <xf numFmtId="0" fontId="35" fillId="78" borderId="0" applyNumberFormat="0" applyFont="0" applyBorder="0" applyAlignment="0" applyProtection="0"/>
    <xf numFmtId="0" fontId="40" fillId="0" borderId="0"/>
    <xf numFmtId="0" fontId="41" fillId="0" borderId="0"/>
    <xf numFmtId="0" fontId="41" fillId="0" borderId="0"/>
    <xf numFmtId="0" fontId="40" fillId="0" borderId="0"/>
    <xf numFmtId="0" fontId="41" fillId="0" borderId="0"/>
    <xf numFmtId="3" fontId="82" fillId="0" borderId="0" applyFill="0" applyBorder="0" applyAlignment="0" applyProtection="0"/>
    <xf numFmtId="0" fontId="83" fillId="0" borderId="0"/>
    <xf numFmtId="0" fontId="84" fillId="0" borderId="0"/>
    <xf numFmtId="0" fontId="84" fillId="0" borderId="0"/>
    <xf numFmtId="0" fontId="83" fillId="0" borderId="0"/>
    <xf numFmtId="0" fontId="84" fillId="0" borderId="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168" fontId="22" fillId="0" borderId="0">
      <alignment horizontal="left" wrapText="1"/>
    </xf>
    <xf numFmtId="168" fontId="22" fillId="0" borderId="0">
      <alignment horizontal="left" wrapText="1"/>
    </xf>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42" fontId="20" fillId="67" borderId="0"/>
    <xf numFmtId="0" fontId="39" fillId="79" borderId="0"/>
    <xf numFmtId="0" fontId="85" fillId="79" borderId="25"/>
    <xf numFmtId="0" fontId="86" fillId="80" borderId="32"/>
    <xf numFmtId="0" fontId="87" fillId="79" borderId="33"/>
    <xf numFmtId="42" fontId="20" fillId="67" borderId="0"/>
    <xf numFmtId="168" fontId="22" fillId="0" borderId="0">
      <alignment horizontal="left" wrapText="1"/>
    </xf>
    <xf numFmtId="42" fontId="20" fillId="67" borderId="0"/>
    <xf numFmtId="168" fontId="22" fillId="0" borderId="0">
      <alignment horizontal="left" wrapText="1"/>
    </xf>
    <xf numFmtId="42" fontId="20" fillId="67" borderId="0"/>
    <xf numFmtId="42" fontId="20" fillId="67" borderId="0"/>
    <xf numFmtId="42" fontId="20" fillId="67" borderId="34">
      <alignment vertical="center"/>
    </xf>
    <xf numFmtId="42" fontId="20" fillId="67" borderId="34">
      <alignment vertical="center"/>
    </xf>
    <xf numFmtId="168" fontId="22" fillId="0" borderId="0">
      <alignment horizontal="left" wrapText="1"/>
    </xf>
    <xf numFmtId="42" fontId="20" fillId="67" borderId="34">
      <alignment vertical="center"/>
    </xf>
    <xf numFmtId="168" fontId="22" fillId="0" borderId="0">
      <alignment horizontal="left" wrapText="1"/>
    </xf>
    <xf numFmtId="42" fontId="20" fillId="67" borderId="34">
      <alignment vertical="center"/>
    </xf>
    <xf numFmtId="168" fontId="22" fillId="0" borderId="0">
      <alignment horizontal="left" wrapText="1"/>
    </xf>
    <xf numFmtId="0" fontId="58" fillId="67" borderId="10" applyNumberFormat="0">
      <alignment horizontal="center" vertical="center" wrapText="1"/>
    </xf>
    <xf numFmtId="0" fontId="58" fillId="67" borderId="35" applyNumberFormat="0">
      <alignment horizontal="center" vertical="center" wrapText="1"/>
    </xf>
    <xf numFmtId="0" fontId="58" fillId="67" borderId="10" applyNumberFormat="0">
      <alignment horizontal="center" vertical="center" wrapText="1"/>
    </xf>
    <xf numFmtId="168" fontId="22" fillId="0" borderId="0">
      <alignment horizontal="left" wrapText="1"/>
    </xf>
    <xf numFmtId="10" fontId="20" fillId="67" borderId="0"/>
    <xf numFmtId="10" fontId="20" fillId="67" borderId="0"/>
    <xf numFmtId="10" fontId="20" fillId="67" borderId="0"/>
    <xf numFmtId="168" fontId="22" fillId="0" borderId="0">
      <alignment horizontal="left" wrapText="1"/>
    </xf>
    <xf numFmtId="168" fontId="22" fillId="0" borderId="0">
      <alignment horizontal="left" wrapText="1"/>
    </xf>
    <xf numFmtId="10" fontId="20" fillId="67" borderId="0"/>
    <xf numFmtId="10" fontId="20" fillId="67" borderId="0"/>
    <xf numFmtId="168" fontId="22" fillId="0" borderId="0">
      <alignment horizontal="left" wrapText="1"/>
    </xf>
    <xf numFmtId="10" fontId="20" fillId="67" borderId="0"/>
    <xf numFmtId="168" fontId="22" fillId="0" borderId="0">
      <alignment horizontal="left" wrapText="1"/>
    </xf>
    <xf numFmtId="10" fontId="20" fillId="67" borderId="0"/>
    <xf numFmtId="168" fontId="22" fillId="0" borderId="0">
      <alignment horizontal="left" wrapText="1"/>
    </xf>
    <xf numFmtId="10" fontId="20" fillId="67" borderId="0"/>
    <xf numFmtId="168" fontId="22" fillId="0" borderId="0">
      <alignment horizontal="left" wrapText="1"/>
    </xf>
    <xf numFmtId="168" fontId="22" fillId="0" borderId="0">
      <alignment horizontal="left" wrapText="1"/>
    </xf>
    <xf numFmtId="10" fontId="20" fillId="67" borderId="0"/>
    <xf numFmtId="10" fontId="20" fillId="67" borderId="0"/>
    <xf numFmtId="10" fontId="20" fillId="67" borderId="0"/>
    <xf numFmtId="196" fontId="20" fillId="67" borderId="0"/>
    <xf numFmtId="196" fontId="20" fillId="67" borderId="0"/>
    <xf numFmtId="196" fontId="20" fillId="67" borderId="0"/>
    <xf numFmtId="168" fontId="22" fillId="0" borderId="0">
      <alignment horizontal="left" wrapText="1"/>
    </xf>
    <xf numFmtId="168" fontId="22" fillId="0" borderId="0">
      <alignment horizontal="left" wrapText="1"/>
    </xf>
    <xf numFmtId="196" fontId="20" fillId="67" borderId="0"/>
    <xf numFmtId="196" fontId="20" fillId="67" borderId="0"/>
    <xf numFmtId="168" fontId="22" fillId="0" borderId="0">
      <alignment horizontal="left" wrapText="1"/>
    </xf>
    <xf numFmtId="196" fontId="20" fillId="67" borderId="0"/>
    <xf numFmtId="168" fontId="22" fillId="0" borderId="0">
      <alignment horizontal="left" wrapText="1"/>
    </xf>
    <xf numFmtId="196" fontId="20" fillId="67" borderId="0"/>
    <xf numFmtId="168" fontId="22" fillId="0" borderId="0">
      <alignment horizontal="left" wrapText="1"/>
    </xf>
    <xf numFmtId="196" fontId="20" fillId="67" borderId="0"/>
    <xf numFmtId="168" fontId="22" fillId="0" borderId="0">
      <alignment horizontal="left" wrapText="1"/>
    </xf>
    <xf numFmtId="168" fontId="22" fillId="0" borderId="0">
      <alignment horizontal="left" wrapText="1"/>
    </xf>
    <xf numFmtId="196" fontId="20" fillId="67" borderId="0"/>
    <xf numFmtId="196" fontId="20" fillId="67" borderId="0"/>
    <xf numFmtId="196" fontId="20" fillId="67" borderId="0"/>
    <xf numFmtId="42" fontId="20" fillId="67" borderId="0"/>
    <xf numFmtId="166" fontId="66" fillId="0" borderId="0" applyBorder="0" applyAlignment="0"/>
    <xf numFmtId="166" fontId="66" fillId="0" borderId="0" applyBorder="0" applyAlignment="0"/>
    <xf numFmtId="166" fontId="66" fillId="0" borderId="0" applyBorder="0" applyAlignment="0"/>
    <xf numFmtId="42" fontId="20" fillId="67" borderId="36">
      <alignment horizontal="left"/>
    </xf>
    <xf numFmtId="42" fontId="20" fillId="67" borderId="36">
      <alignment horizontal="left"/>
    </xf>
    <xf numFmtId="168" fontId="22" fillId="0" borderId="0">
      <alignment horizontal="left" wrapText="1"/>
    </xf>
    <xf numFmtId="42" fontId="20" fillId="67" borderId="36">
      <alignment horizontal="left"/>
    </xf>
    <xf numFmtId="168" fontId="22" fillId="0" borderId="0">
      <alignment horizontal="left" wrapText="1"/>
    </xf>
    <xf numFmtId="42" fontId="20" fillId="67" borderId="36">
      <alignment horizontal="left"/>
    </xf>
    <xf numFmtId="168" fontId="22" fillId="0" borderId="0">
      <alignment horizontal="left" wrapText="1"/>
    </xf>
    <xf numFmtId="196" fontId="88" fillId="67" borderId="36">
      <alignment horizontal="left"/>
    </xf>
    <xf numFmtId="168" fontId="22" fillId="0" borderId="0">
      <alignment horizontal="left" wrapText="1"/>
    </xf>
    <xf numFmtId="196" fontId="88" fillId="67" borderId="36">
      <alignment horizontal="left"/>
    </xf>
    <xf numFmtId="166" fontId="66" fillId="0" borderId="0" applyBorder="0" applyAlignment="0"/>
    <xf numFmtId="14" fontId="22" fillId="0" borderId="0" applyNumberFormat="0" applyFill="0" applyBorder="0" applyAlignment="0" applyProtection="0">
      <alignment horizontal="left"/>
    </xf>
    <xf numFmtId="14" fontId="22" fillId="0" borderId="0" applyNumberFormat="0" applyFill="0" applyBorder="0" applyAlignment="0" applyProtection="0">
      <alignment horizontal="left"/>
    </xf>
    <xf numFmtId="198" fontId="20" fillId="0" borderId="0" applyFont="0" applyFill="0" applyAlignment="0">
      <alignment horizontal="right"/>
    </xf>
    <xf numFmtId="198" fontId="20" fillId="0" borderId="0" applyFont="0" applyFill="0" applyAlignment="0">
      <alignment horizontal="right"/>
    </xf>
    <xf numFmtId="198" fontId="20" fillId="0" borderId="0" applyFont="0" applyFill="0" applyAlignment="0">
      <alignment horizontal="right"/>
    </xf>
    <xf numFmtId="168" fontId="22" fillId="0" borderId="0">
      <alignment horizontal="left" wrapText="1"/>
    </xf>
    <xf numFmtId="168" fontId="22" fillId="0" borderId="0">
      <alignment horizontal="left" wrapText="1"/>
    </xf>
    <xf numFmtId="198" fontId="20" fillId="0" borderId="0" applyFont="0" applyFill="0" applyAlignment="0">
      <alignment horizontal="right"/>
    </xf>
    <xf numFmtId="198" fontId="20" fillId="0" borderId="0" applyFont="0" applyFill="0" applyAlignment="0">
      <alignment horizontal="right"/>
    </xf>
    <xf numFmtId="168" fontId="22" fillId="0" borderId="0">
      <alignment horizontal="left" wrapText="1"/>
    </xf>
    <xf numFmtId="198" fontId="20" fillId="0" borderId="0" applyFont="0" applyFill="0" applyAlignment="0">
      <alignment horizontal="right"/>
    </xf>
    <xf numFmtId="168" fontId="22" fillId="0" borderId="0">
      <alignment horizontal="left" wrapText="1"/>
    </xf>
    <xf numFmtId="198" fontId="20" fillId="0" borderId="0" applyFont="0" applyFill="0" applyAlignment="0">
      <alignment horizontal="right"/>
    </xf>
    <xf numFmtId="168" fontId="22" fillId="0" borderId="0">
      <alignment horizontal="left" wrapText="1"/>
    </xf>
    <xf numFmtId="198" fontId="20" fillId="0" borderId="0" applyFont="0" applyFill="0" applyAlignment="0">
      <alignment horizontal="right"/>
    </xf>
    <xf numFmtId="168" fontId="22" fillId="0" borderId="0">
      <alignment horizontal="left" wrapText="1"/>
    </xf>
    <xf numFmtId="168" fontId="22" fillId="0" borderId="0">
      <alignment horizontal="left" wrapText="1"/>
    </xf>
    <xf numFmtId="198" fontId="20" fillId="0" borderId="0" applyFont="0" applyFill="0" applyAlignment="0">
      <alignment horizontal="right"/>
    </xf>
    <xf numFmtId="198" fontId="20" fillId="0" borderId="0" applyFont="0" applyFill="0" applyAlignment="0">
      <alignment horizontal="right"/>
    </xf>
    <xf numFmtId="4" fontId="89" fillId="76" borderId="31" applyNumberFormat="0" applyProtection="0">
      <alignment vertical="center"/>
    </xf>
    <xf numFmtId="168" fontId="22" fillId="0" borderId="0">
      <alignment horizontal="left" wrapText="1"/>
    </xf>
    <xf numFmtId="4" fontId="89" fillId="76" borderId="31" applyNumberFormat="0" applyProtection="0">
      <alignment vertical="center"/>
    </xf>
    <xf numFmtId="4" fontId="90" fillId="76" borderId="31" applyNumberFormat="0" applyProtection="0">
      <alignment vertical="center"/>
    </xf>
    <xf numFmtId="168" fontId="22" fillId="0" borderId="0">
      <alignment horizontal="left" wrapText="1"/>
    </xf>
    <xf numFmtId="4" fontId="90" fillId="76" borderId="31" applyNumberFormat="0" applyProtection="0">
      <alignment vertical="center"/>
    </xf>
    <xf numFmtId="4" fontId="89" fillId="76" borderId="31" applyNumberFormat="0" applyProtection="0">
      <alignment horizontal="left" vertical="center" indent="1"/>
    </xf>
    <xf numFmtId="168" fontId="22" fillId="0" borderId="0">
      <alignment horizontal="left" wrapText="1"/>
    </xf>
    <xf numFmtId="4" fontId="89" fillId="76" borderId="31" applyNumberFormat="0" applyProtection="0">
      <alignment horizontal="left" vertical="center" indent="1"/>
    </xf>
    <xf numFmtId="4" fontId="89" fillId="76" borderId="31" applyNumberFormat="0" applyProtection="0">
      <alignment horizontal="left" vertical="center" indent="1"/>
    </xf>
    <xf numFmtId="168" fontId="22" fillId="0" borderId="0">
      <alignment horizontal="left" wrapText="1"/>
    </xf>
    <xf numFmtId="4" fontId="89" fillId="76"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168" fontId="22" fillId="0" borderId="0">
      <alignment horizontal="left" wrapText="1"/>
    </xf>
    <xf numFmtId="168" fontId="22" fillId="0" borderId="0">
      <alignment horizontal="left" wrapText="1"/>
    </xf>
    <xf numFmtId="0" fontId="20" fillId="81" borderId="31" applyNumberFormat="0" applyProtection="0">
      <alignment horizontal="left" vertical="center" indent="1"/>
    </xf>
    <xf numFmtId="0" fontId="20" fillId="81" borderId="31" applyNumberFormat="0" applyProtection="0">
      <alignment horizontal="left" vertical="center" indent="1"/>
    </xf>
    <xf numFmtId="168" fontId="22" fillId="0" borderId="0">
      <alignment horizontal="left" wrapText="1"/>
    </xf>
    <xf numFmtId="0" fontId="20" fillId="81" borderId="31" applyNumberFormat="0" applyProtection="0">
      <alignment horizontal="left" vertical="center" indent="1"/>
    </xf>
    <xf numFmtId="168" fontId="22" fillId="0" borderId="0">
      <alignment horizontal="left" wrapText="1"/>
    </xf>
    <xf numFmtId="0" fontId="20" fillId="81" borderId="31" applyNumberFormat="0" applyProtection="0">
      <alignment horizontal="left" vertical="center" indent="1"/>
    </xf>
    <xf numFmtId="168" fontId="22" fillId="0" borderId="0">
      <alignment horizontal="left" wrapText="1"/>
    </xf>
    <xf numFmtId="0" fontId="20" fillId="81" borderId="31" applyNumberFormat="0" applyProtection="0">
      <alignment horizontal="left" vertical="center" indent="1"/>
    </xf>
    <xf numFmtId="168" fontId="22" fillId="0" borderId="0">
      <alignment horizontal="left" wrapText="1"/>
    </xf>
    <xf numFmtId="168" fontId="22" fillId="0" borderId="0">
      <alignment horizontal="left" wrapText="1"/>
    </xf>
    <xf numFmtId="0" fontId="20" fillId="82" borderId="0"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4" fontId="89" fillId="83" borderId="31" applyNumberFormat="0" applyProtection="0">
      <alignment horizontal="right" vertical="center"/>
    </xf>
    <xf numFmtId="168" fontId="22" fillId="0" borderId="0">
      <alignment horizontal="left" wrapText="1"/>
    </xf>
    <xf numFmtId="4" fontId="89" fillId="83" borderId="31" applyNumberFormat="0" applyProtection="0">
      <alignment horizontal="right" vertical="center"/>
    </xf>
    <xf numFmtId="4" fontId="89" fillId="84" borderId="31" applyNumberFormat="0" applyProtection="0">
      <alignment horizontal="right" vertical="center"/>
    </xf>
    <xf numFmtId="168" fontId="22" fillId="0" borderId="0">
      <alignment horizontal="left" wrapText="1"/>
    </xf>
    <xf numFmtId="4" fontId="89" fillId="84" borderId="31" applyNumberFormat="0" applyProtection="0">
      <alignment horizontal="right" vertical="center"/>
    </xf>
    <xf numFmtId="4" fontId="89" fillId="85" borderId="31" applyNumberFormat="0" applyProtection="0">
      <alignment horizontal="right" vertical="center"/>
    </xf>
    <xf numFmtId="168" fontId="22" fillId="0" borderId="0">
      <alignment horizontal="left" wrapText="1"/>
    </xf>
    <xf numFmtId="4" fontId="89" fillId="85" borderId="31" applyNumberFormat="0" applyProtection="0">
      <alignment horizontal="right" vertical="center"/>
    </xf>
    <xf numFmtId="4" fontId="89" fillId="86" borderId="31" applyNumberFormat="0" applyProtection="0">
      <alignment horizontal="right" vertical="center"/>
    </xf>
    <xf numFmtId="168" fontId="22" fillId="0" borderId="0">
      <alignment horizontal="left" wrapText="1"/>
    </xf>
    <xf numFmtId="4" fontId="89" fillId="86" borderId="31" applyNumberFormat="0" applyProtection="0">
      <alignment horizontal="right" vertical="center"/>
    </xf>
    <xf numFmtId="4" fontId="89" fillId="87" borderId="31" applyNumberFormat="0" applyProtection="0">
      <alignment horizontal="right" vertical="center"/>
    </xf>
    <xf numFmtId="168" fontId="22" fillId="0" borderId="0">
      <alignment horizontal="left" wrapText="1"/>
    </xf>
    <xf numFmtId="4" fontId="89" fillId="87" borderId="31" applyNumberFormat="0" applyProtection="0">
      <alignment horizontal="right" vertical="center"/>
    </xf>
    <xf numFmtId="4" fontId="89" fillId="88" borderId="31" applyNumberFormat="0" applyProtection="0">
      <alignment horizontal="right" vertical="center"/>
    </xf>
    <xf numFmtId="168" fontId="22" fillId="0" borderId="0">
      <alignment horizontal="left" wrapText="1"/>
    </xf>
    <xf numFmtId="4" fontId="89" fillId="88" borderId="31" applyNumberFormat="0" applyProtection="0">
      <alignment horizontal="right" vertical="center"/>
    </xf>
    <xf numFmtId="4" fontId="89" fillId="89" borderId="31" applyNumberFormat="0" applyProtection="0">
      <alignment horizontal="right" vertical="center"/>
    </xf>
    <xf numFmtId="168" fontId="22" fillId="0" borderId="0">
      <alignment horizontal="left" wrapText="1"/>
    </xf>
    <xf numFmtId="4" fontId="89" fillId="89" borderId="31" applyNumberFormat="0" applyProtection="0">
      <alignment horizontal="right" vertical="center"/>
    </xf>
    <xf numFmtId="4" fontId="89" fillId="90" borderId="31" applyNumberFormat="0" applyProtection="0">
      <alignment horizontal="right" vertical="center"/>
    </xf>
    <xf numFmtId="168" fontId="22" fillId="0" borderId="0">
      <alignment horizontal="left" wrapText="1"/>
    </xf>
    <xf numFmtId="4" fontId="89" fillId="90" borderId="31" applyNumberFormat="0" applyProtection="0">
      <alignment horizontal="right" vertical="center"/>
    </xf>
    <xf numFmtId="4" fontId="89" fillId="91" borderId="31" applyNumberFormat="0" applyProtection="0">
      <alignment horizontal="right" vertical="center"/>
    </xf>
    <xf numFmtId="168" fontId="22" fillId="0" borderId="0">
      <alignment horizontal="left" wrapText="1"/>
    </xf>
    <xf numFmtId="4" fontId="89" fillId="91" borderId="31" applyNumberFormat="0" applyProtection="0">
      <alignment horizontal="right" vertical="center"/>
    </xf>
    <xf numFmtId="4" fontId="91" fillId="92" borderId="31" applyNumberFormat="0" applyProtection="0">
      <alignment horizontal="left" vertical="center" indent="1"/>
    </xf>
    <xf numFmtId="4" fontId="91" fillId="93" borderId="0" applyNumberFormat="0" applyProtection="0">
      <alignment horizontal="left" vertical="center" indent="1"/>
    </xf>
    <xf numFmtId="4" fontId="91" fillId="93" borderId="0" applyNumberFormat="0" applyProtection="0">
      <alignment horizontal="left" vertical="center" indent="1"/>
    </xf>
    <xf numFmtId="4" fontId="91" fillId="92" borderId="31" applyNumberFormat="0" applyProtection="0">
      <alignment horizontal="left" vertical="center" indent="1"/>
    </xf>
    <xf numFmtId="4" fontId="89" fillId="94" borderId="37" applyNumberFormat="0" applyProtection="0">
      <alignment horizontal="left" vertical="center" indent="1"/>
    </xf>
    <xf numFmtId="4" fontId="89" fillId="94" borderId="0" applyNumberFormat="0" applyProtection="0">
      <alignment horizontal="left" vertical="center" indent="1"/>
    </xf>
    <xf numFmtId="4" fontId="89" fillId="94" borderId="0" applyNumberFormat="0" applyProtection="0">
      <alignment horizontal="left" vertical="center" indent="1"/>
    </xf>
    <xf numFmtId="4" fontId="92" fillId="95" borderId="0" applyNumberFormat="0" applyProtection="0">
      <alignment horizontal="left" vertical="center" indent="1"/>
    </xf>
    <xf numFmtId="4" fontId="92" fillId="95" borderId="0" applyNumberFormat="0" applyProtection="0">
      <alignment horizontal="left" vertical="center" indent="1"/>
    </xf>
    <xf numFmtId="4" fontId="92" fillId="95" borderId="0"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168" fontId="22" fillId="0" borderId="0">
      <alignment horizontal="left" wrapText="1"/>
    </xf>
    <xf numFmtId="0" fontId="20" fillId="81" borderId="31" applyNumberFormat="0" applyProtection="0">
      <alignment horizontal="left" vertical="center" indent="1"/>
    </xf>
    <xf numFmtId="0" fontId="20" fillId="81" borderId="31" applyNumberFormat="0" applyProtection="0">
      <alignment horizontal="left" vertical="center" indent="1"/>
    </xf>
    <xf numFmtId="4" fontId="89" fillId="94" borderId="31" applyNumberFormat="0" applyProtection="0">
      <alignment horizontal="left" vertical="center" indent="1"/>
    </xf>
    <xf numFmtId="4" fontId="89" fillId="94" borderId="31" applyNumberFormat="0" applyProtection="0">
      <alignment horizontal="left" vertical="center" indent="1"/>
    </xf>
    <xf numFmtId="4" fontId="93" fillId="0" borderId="0" applyNumberFormat="0" applyProtection="0">
      <alignment horizontal="left" vertical="center" indent="1"/>
    </xf>
    <xf numFmtId="4" fontId="89" fillId="94" borderId="31" applyNumberFormat="0" applyProtection="0">
      <alignment horizontal="left" vertical="center" indent="1"/>
    </xf>
    <xf numFmtId="4" fontId="89" fillId="96" borderId="31" applyNumberFormat="0" applyProtection="0">
      <alignment horizontal="left" vertical="center" indent="1"/>
    </xf>
    <xf numFmtId="4" fontId="89" fillId="96" borderId="31" applyNumberFormat="0" applyProtection="0">
      <alignment horizontal="left" vertical="center" indent="1"/>
    </xf>
    <xf numFmtId="4" fontId="93" fillId="0" borderId="0" applyNumberFormat="0" applyProtection="0">
      <alignment horizontal="left" vertical="center" indent="1"/>
    </xf>
    <xf numFmtId="4" fontId="89" fillId="96" borderId="31" applyNumberFormat="0" applyProtection="0">
      <alignment horizontal="left" vertical="center" indent="1"/>
    </xf>
    <xf numFmtId="0" fontId="20" fillId="96" borderId="31" applyNumberFormat="0" applyProtection="0">
      <alignment horizontal="left" vertical="center" indent="1"/>
    </xf>
    <xf numFmtId="0" fontId="20" fillId="96" borderId="31" applyNumberFormat="0" applyProtection="0">
      <alignment horizontal="left" vertical="center" indent="1"/>
    </xf>
    <xf numFmtId="168" fontId="22" fillId="0" borderId="0">
      <alignment horizontal="left" wrapText="1"/>
    </xf>
    <xf numFmtId="0" fontId="20" fillId="96" borderId="31" applyNumberFormat="0" applyProtection="0">
      <alignment horizontal="left" vertical="center" indent="1"/>
    </xf>
    <xf numFmtId="0" fontId="20" fillId="96" borderId="31" applyNumberFormat="0" applyProtection="0">
      <alignment horizontal="left" vertical="center" indent="1"/>
    </xf>
    <xf numFmtId="0" fontId="20" fillId="96" borderId="31" applyNumberFormat="0" applyProtection="0">
      <alignment horizontal="left" vertical="center" indent="1"/>
    </xf>
    <xf numFmtId="0" fontId="20" fillId="96" borderId="31" applyNumberFormat="0" applyProtection="0">
      <alignment horizontal="left" vertical="center" indent="1"/>
    </xf>
    <xf numFmtId="0" fontId="20" fillId="96" borderId="31" applyNumberFormat="0" applyProtection="0">
      <alignment horizontal="left" vertical="center" indent="1"/>
    </xf>
    <xf numFmtId="168" fontId="22" fillId="0" borderId="0">
      <alignment horizontal="left" wrapText="1"/>
    </xf>
    <xf numFmtId="168" fontId="22" fillId="0" borderId="0">
      <alignment horizontal="left" wrapText="1"/>
    </xf>
    <xf numFmtId="0" fontId="20" fillId="96" borderId="31" applyNumberFormat="0" applyProtection="0">
      <alignment horizontal="left" vertical="center" indent="1"/>
    </xf>
    <xf numFmtId="0" fontId="20" fillId="96" borderId="31" applyNumberFormat="0" applyProtection="0">
      <alignment horizontal="left" vertical="center" indent="1"/>
    </xf>
    <xf numFmtId="168" fontId="22" fillId="0" borderId="0">
      <alignment horizontal="left" wrapText="1"/>
    </xf>
    <xf numFmtId="0" fontId="20" fillId="96" borderId="31" applyNumberFormat="0" applyProtection="0">
      <alignment horizontal="left" vertical="center" indent="1"/>
    </xf>
    <xf numFmtId="168" fontId="22" fillId="0" borderId="0">
      <alignment horizontal="left" wrapText="1"/>
    </xf>
    <xf numFmtId="0" fontId="20" fillId="96" borderId="31" applyNumberFormat="0" applyProtection="0">
      <alignment horizontal="left" vertical="center" indent="1"/>
    </xf>
    <xf numFmtId="168" fontId="22" fillId="0" borderId="0">
      <alignment horizontal="left" wrapText="1"/>
    </xf>
    <xf numFmtId="0" fontId="20" fillId="96" borderId="31" applyNumberFormat="0" applyProtection="0">
      <alignment horizontal="left" vertical="center" indent="1"/>
    </xf>
    <xf numFmtId="168" fontId="22" fillId="0" borderId="0">
      <alignment horizontal="left" wrapText="1"/>
    </xf>
    <xf numFmtId="168" fontId="22" fillId="0" borderId="0">
      <alignment horizontal="left" wrapText="1"/>
    </xf>
    <xf numFmtId="0" fontId="20" fillId="96" borderId="31" applyNumberFormat="0" applyProtection="0">
      <alignment horizontal="left" vertical="center" indent="1"/>
    </xf>
    <xf numFmtId="0" fontId="20" fillId="96" borderId="31" applyNumberFormat="0" applyProtection="0">
      <alignment horizontal="left" vertical="center" indent="1"/>
    </xf>
    <xf numFmtId="0" fontId="20" fillId="96" borderId="31" applyNumberFormat="0" applyProtection="0">
      <alignment horizontal="left" vertical="center" indent="1"/>
    </xf>
    <xf numFmtId="0" fontId="20" fillId="97" borderId="31" applyNumberFormat="0" applyProtection="0">
      <alignment horizontal="left" vertical="center" indent="1"/>
    </xf>
    <xf numFmtId="0" fontId="20" fillId="97" borderId="31" applyNumberFormat="0" applyProtection="0">
      <alignment horizontal="left" vertical="center" indent="1"/>
    </xf>
    <xf numFmtId="168" fontId="22" fillId="0" borderId="0">
      <alignment horizontal="left" wrapText="1"/>
    </xf>
    <xf numFmtId="0" fontId="20" fillId="97" borderId="31" applyNumberFormat="0" applyProtection="0">
      <alignment horizontal="left" vertical="center" indent="1"/>
    </xf>
    <xf numFmtId="0" fontId="20" fillId="97" borderId="31" applyNumberFormat="0" applyProtection="0">
      <alignment horizontal="left" vertical="center" indent="1"/>
    </xf>
    <xf numFmtId="0" fontId="20" fillId="97" borderId="31" applyNumberFormat="0" applyProtection="0">
      <alignment horizontal="left" vertical="center" indent="1"/>
    </xf>
    <xf numFmtId="0" fontId="20" fillId="97" borderId="31" applyNumberFormat="0" applyProtection="0">
      <alignment horizontal="left" vertical="center" indent="1"/>
    </xf>
    <xf numFmtId="168" fontId="22" fillId="0" borderId="0">
      <alignment horizontal="left" wrapText="1"/>
    </xf>
    <xf numFmtId="0" fontId="20" fillId="97" borderId="31" applyNumberFormat="0" applyProtection="0">
      <alignment horizontal="left" vertical="center" indent="1"/>
    </xf>
    <xf numFmtId="0" fontId="20" fillId="97" borderId="31" applyNumberFormat="0" applyProtection="0">
      <alignment horizontal="left" vertical="center" indent="1"/>
    </xf>
    <xf numFmtId="0" fontId="20" fillId="71" borderId="31" applyNumberFormat="0" applyProtection="0">
      <alignment horizontal="left" vertical="center" indent="1"/>
    </xf>
    <xf numFmtId="0" fontId="20" fillId="71" borderId="31" applyNumberFormat="0" applyProtection="0">
      <alignment horizontal="left" vertical="center" indent="1"/>
    </xf>
    <xf numFmtId="168" fontId="22" fillId="0" borderId="0">
      <alignment horizontal="left" wrapText="1"/>
    </xf>
    <xf numFmtId="0" fontId="20" fillId="71" borderId="31" applyNumberFormat="0" applyProtection="0">
      <alignment horizontal="left" vertical="center" indent="1"/>
    </xf>
    <xf numFmtId="0" fontId="20" fillId="71" borderId="31" applyNumberFormat="0" applyProtection="0">
      <alignment horizontal="left" vertical="center" indent="1"/>
    </xf>
    <xf numFmtId="0" fontId="20" fillId="71" borderId="31" applyNumberFormat="0" applyProtection="0">
      <alignment horizontal="left" vertical="center" indent="1"/>
    </xf>
    <xf numFmtId="0" fontId="20" fillId="71" borderId="31" applyNumberFormat="0" applyProtection="0">
      <alignment horizontal="left" vertical="center" indent="1"/>
    </xf>
    <xf numFmtId="168" fontId="22" fillId="0" borderId="0">
      <alignment horizontal="left" wrapText="1"/>
    </xf>
    <xf numFmtId="0" fontId="20" fillId="71" borderId="31" applyNumberFormat="0" applyProtection="0">
      <alignment horizontal="left" vertical="center" indent="1"/>
    </xf>
    <xf numFmtId="0" fontId="20" fillId="7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168" fontId="22" fillId="0" borderId="0">
      <alignment horizontal="left" wrapTex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168" fontId="22" fillId="0" borderId="0">
      <alignment horizontal="left" wrapTex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69" borderId="23" applyNumberFormat="0">
      <protection locked="0"/>
    </xf>
    <xf numFmtId="0" fontId="20" fillId="69" borderId="23" applyNumberFormat="0">
      <protection locked="0"/>
    </xf>
    <xf numFmtId="168" fontId="22" fillId="0" borderId="0">
      <alignment horizontal="left" wrapText="1"/>
    </xf>
    <xf numFmtId="168" fontId="22" fillId="0" borderId="0">
      <alignment horizontal="left" wrapText="1"/>
    </xf>
    <xf numFmtId="0" fontId="66" fillId="64" borderId="38" applyBorder="0"/>
    <xf numFmtId="4" fontId="89" fillId="98" borderId="31" applyNumberFormat="0" applyProtection="0">
      <alignment vertical="center"/>
    </xf>
    <xf numFmtId="168" fontId="22" fillId="0" borderId="0">
      <alignment horizontal="left" wrapText="1"/>
    </xf>
    <xf numFmtId="4" fontId="89" fillId="98" borderId="31" applyNumberFormat="0" applyProtection="0">
      <alignment vertical="center"/>
    </xf>
    <xf numFmtId="4" fontId="90" fillId="98" borderId="31" applyNumberFormat="0" applyProtection="0">
      <alignment vertical="center"/>
    </xf>
    <xf numFmtId="168" fontId="22" fillId="0" borderId="0">
      <alignment horizontal="left" wrapText="1"/>
    </xf>
    <xf numFmtId="4" fontId="90" fillId="98" borderId="31" applyNumberFormat="0" applyProtection="0">
      <alignment vertical="center"/>
    </xf>
    <xf numFmtId="4" fontId="89" fillId="98" borderId="31" applyNumberFormat="0" applyProtection="0">
      <alignment horizontal="left" vertical="center" indent="1"/>
    </xf>
    <xf numFmtId="168" fontId="22" fillId="0" borderId="0">
      <alignment horizontal="left" wrapText="1"/>
    </xf>
    <xf numFmtId="4" fontId="89" fillId="98" borderId="31" applyNumberFormat="0" applyProtection="0">
      <alignment horizontal="left" vertical="center" indent="1"/>
    </xf>
    <xf numFmtId="4" fontId="89" fillId="98" borderId="31" applyNumberFormat="0" applyProtection="0">
      <alignment horizontal="left" vertical="center" indent="1"/>
    </xf>
    <xf numFmtId="168" fontId="22" fillId="0" borderId="0">
      <alignment horizontal="left" wrapText="1"/>
    </xf>
    <xf numFmtId="4" fontId="89" fillId="98" borderId="31" applyNumberFormat="0" applyProtection="0">
      <alignment horizontal="left" vertical="center" indent="1"/>
    </xf>
    <xf numFmtId="4" fontId="89" fillId="94" borderId="31" applyNumberFormat="0" applyProtection="0">
      <alignment horizontal="right" vertical="center"/>
    </xf>
    <xf numFmtId="4" fontId="89" fillId="94" borderId="31" applyNumberFormat="0" applyProtection="0">
      <alignment horizontal="right" vertical="center"/>
    </xf>
    <xf numFmtId="168" fontId="22" fillId="0" borderId="0">
      <alignment horizontal="left" wrapText="1"/>
    </xf>
    <xf numFmtId="4" fontId="89" fillId="94" borderId="31" applyNumberFormat="0" applyProtection="0">
      <alignment horizontal="right" vertical="center"/>
    </xf>
    <xf numFmtId="4" fontId="90" fillId="94" borderId="31" applyNumberFormat="0" applyProtection="0">
      <alignment horizontal="right" vertical="center"/>
    </xf>
    <xf numFmtId="168" fontId="22" fillId="0" borderId="0">
      <alignment horizontal="left" wrapText="1"/>
    </xf>
    <xf numFmtId="4" fontId="90" fillId="94" borderId="31" applyNumberFormat="0" applyProtection="0">
      <alignment horizontal="right" vertical="center"/>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168" fontId="22" fillId="0" borderId="0">
      <alignment horizontal="left" wrapText="1"/>
    </xf>
    <xf numFmtId="168" fontId="22" fillId="0" borderId="0">
      <alignment horizontal="left" wrapText="1"/>
    </xf>
    <xf numFmtId="0" fontId="20" fillId="81" borderId="31" applyNumberFormat="0" applyProtection="0">
      <alignment horizontal="left" vertical="center" indent="1"/>
    </xf>
    <xf numFmtId="0" fontId="20" fillId="81" borderId="31" applyNumberFormat="0" applyProtection="0">
      <alignment horizontal="left" vertical="center" indent="1"/>
    </xf>
    <xf numFmtId="168" fontId="22" fillId="0" borderId="0">
      <alignment horizontal="left" wrapText="1"/>
    </xf>
    <xf numFmtId="0" fontId="20" fillId="81" borderId="31" applyNumberFormat="0" applyProtection="0">
      <alignment horizontal="left" vertical="center" indent="1"/>
    </xf>
    <xf numFmtId="168" fontId="22" fillId="0" borderId="0">
      <alignment horizontal="left" wrapText="1"/>
    </xf>
    <xf numFmtId="0" fontId="20" fillId="81" borderId="31" applyNumberFormat="0" applyProtection="0">
      <alignment horizontal="left" vertical="center" indent="1"/>
    </xf>
    <xf numFmtId="168" fontId="22" fillId="0" borderId="0">
      <alignment horizontal="left" wrapText="1"/>
    </xf>
    <xf numFmtId="0" fontId="20" fillId="81" borderId="31" applyNumberFormat="0" applyProtection="0">
      <alignment horizontal="left" vertical="center" indent="1"/>
    </xf>
    <xf numFmtId="168" fontId="22" fillId="0" borderId="0">
      <alignment horizontal="left" wrapText="1"/>
    </xf>
    <xf numFmtId="168" fontId="22" fillId="0" borderId="0">
      <alignment horizontal="left" wrapTex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168" fontId="22" fillId="0" borderId="0">
      <alignment horizontal="left" wrapText="1"/>
    </xf>
    <xf numFmtId="168" fontId="22" fillId="0" borderId="0">
      <alignment horizontal="left" wrapText="1"/>
    </xf>
    <xf numFmtId="0" fontId="20" fillId="81" borderId="31" applyNumberFormat="0" applyProtection="0">
      <alignment horizontal="left" vertical="center" indent="1"/>
    </xf>
    <xf numFmtId="0" fontId="20" fillId="81" borderId="31" applyNumberFormat="0" applyProtection="0">
      <alignment horizontal="left" vertical="center" indent="1"/>
    </xf>
    <xf numFmtId="168" fontId="22" fillId="0" borderId="0">
      <alignment horizontal="left" wrapText="1"/>
    </xf>
    <xf numFmtId="0" fontId="20" fillId="81" borderId="31" applyNumberFormat="0" applyProtection="0">
      <alignment horizontal="left" vertical="center" indent="1"/>
    </xf>
    <xf numFmtId="168" fontId="22" fillId="0" borderId="0">
      <alignment horizontal="left" wrapText="1"/>
    </xf>
    <xf numFmtId="0" fontId="20" fillId="81" borderId="31" applyNumberFormat="0" applyProtection="0">
      <alignment horizontal="left" vertical="center" indent="1"/>
    </xf>
    <xf numFmtId="168" fontId="22" fillId="0" borderId="0">
      <alignment horizontal="left" wrapText="1"/>
    </xf>
    <xf numFmtId="0" fontId="20" fillId="81" borderId="31" applyNumberFormat="0" applyProtection="0">
      <alignment horizontal="left" vertical="center" indent="1"/>
    </xf>
    <xf numFmtId="168" fontId="22" fillId="0" borderId="0">
      <alignment horizontal="left" wrapText="1"/>
    </xf>
    <xf numFmtId="168" fontId="22" fillId="0" borderId="0">
      <alignment horizontal="left" wrapTex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94" fillId="0" borderId="0"/>
    <xf numFmtId="0" fontId="94" fillId="0" borderId="0"/>
    <xf numFmtId="0" fontId="95" fillId="0" borderId="0" applyNumberFormat="0" applyProtection="0">
      <alignment horizontal="left" indent="5"/>
    </xf>
    <xf numFmtId="0" fontId="54" fillId="99" borderId="23"/>
    <xf numFmtId="4" fontId="96" fillId="94" borderId="31" applyNumberFormat="0" applyProtection="0">
      <alignment horizontal="right" vertical="center"/>
    </xf>
    <xf numFmtId="168" fontId="22" fillId="0" borderId="0">
      <alignment horizontal="left" wrapText="1"/>
    </xf>
    <xf numFmtId="4" fontId="96" fillId="94" borderId="31" applyNumberFormat="0" applyProtection="0">
      <alignment horizontal="right" vertical="center"/>
    </xf>
    <xf numFmtId="39" fontId="20" fillId="100" borderId="0"/>
    <xf numFmtId="39" fontId="20" fillId="100" borderId="0"/>
    <xf numFmtId="39" fontId="20" fillId="100" borderId="0"/>
    <xf numFmtId="168" fontId="22" fillId="0" borderId="0">
      <alignment horizontal="left" wrapText="1"/>
    </xf>
    <xf numFmtId="168" fontId="22" fillId="0" borderId="0">
      <alignment horizontal="left" wrapText="1"/>
    </xf>
    <xf numFmtId="39" fontId="20" fillId="100" borderId="0"/>
    <xf numFmtId="39" fontId="20" fillId="100" borderId="0"/>
    <xf numFmtId="168" fontId="22" fillId="0" borderId="0">
      <alignment horizontal="left" wrapText="1"/>
    </xf>
    <xf numFmtId="39" fontId="20" fillId="100" borderId="0"/>
    <xf numFmtId="168" fontId="22" fillId="0" borderId="0">
      <alignment horizontal="left" wrapText="1"/>
    </xf>
    <xf numFmtId="39" fontId="20" fillId="100" borderId="0"/>
    <xf numFmtId="168" fontId="22" fillId="0" borderId="0">
      <alignment horizontal="left" wrapText="1"/>
    </xf>
    <xf numFmtId="39" fontId="20" fillId="100" borderId="0"/>
    <xf numFmtId="168" fontId="22" fillId="0" borderId="0">
      <alignment horizontal="left" wrapText="1"/>
    </xf>
    <xf numFmtId="168" fontId="22" fillId="0" borderId="0">
      <alignment horizontal="left" wrapText="1"/>
    </xf>
    <xf numFmtId="39" fontId="20" fillId="100" borderId="0"/>
    <xf numFmtId="39" fontId="20" fillId="100" borderId="0"/>
    <xf numFmtId="39" fontId="20" fillId="100" borderId="0"/>
    <xf numFmtId="0" fontId="97" fillId="0" borderId="0" applyNumberFormat="0" applyFill="0" applyBorder="0" applyAlignment="0" applyProtection="0"/>
    <xf numFmtId="38" fontId="54" fillId="0" borderId="39"/>
    <xf numFmtId="38" fontId="54" fillId="0" borderId="39"/>
    <xf numFmtId="38" fontId="54" fillId="0" borderId="39"/>
    <xf numFmtId="38" fontId="54" fillId="0" borderId="39"/>
    <xf numFmtId="38" fontId="54" fillId="0" borderId="39"/>
    <xf numFmtId="38" fontId="54" fillId="0" borderId="39"/>
    <xf numFmtId="38" fontId="54" fillId="0" borderId="39"/>
    <xf numFmtId="38" fontId="54" fillId="0" borderId="39"/>
    <xf numFmtId="38" fontId="54" fillId="0" borderId="39"/>
    <xf numFmtId="38" fontId="54" fillId="0" borderId="39"/>
    <xf numFmtId="38" fontId="54" fillId="0" borderId="39"/>
    <xf numFmtId="38" fontId="54" fillId="0" borderId="39"/>
    <xf numFmtId="38" fontId="54" fillId="0" borderId="39"/>
    <xf numFmtId="38" fontId="54" fillId="0" borderId="39"/>
    <xf numFmtId="168" fontId="22" fillId="0" borderId="0">
      <alignment horizontal="left" wrapText="1"/>
    </xf>
    <xf numFmtId="38" fontId="54" fillId="0" borderId="39"/>
    <xf numFmtId="0" fontId="54" fillId="0" borderId="39"/>
    <xf numFmtId="38" fontId="54" fillId="0" borderId="39"/>
    <xf numFmtId="38" fontId="54" fillId="0" borderId="39"/>
    <xf numFmtId="38" fontId="54" fillId="0" borderId="39"/>
    <xf numFmtId="38" fontId="66" fillId="0" borderId="36"/>
    <xf numFmtId="38" fontId="66" fillId="0" borderId="36"/>
    <xf numFmtId="38" fontId="66" fillId="0" borderId="36"/>
    <xf numFmtId="38" fontId="66" fillId="0" borderId="36"/>
    <xf numFmtId="168" fontId="22" fillId="0" borderId="0">
      <alignment horizontal="left" wrapText="1"/>
    </xf>
    <xf numFmtId="0" fontId="66" fillId="0" borderId="36"/>
    <xf numFmtId="0" fontId="66" fillId="0" borderId="36"/>
    <xf numFmtId="0" fontId="66" fillId="0" borderId="36"/>
    <xf numFmtId="38" fontId="66" fillId="0" borderId="36"/>
    <xf numFmtId="38" fontId="66" fillId="0" borderId="36"/>
    <xf numFmtId="38" fontId="66" fillId="0" borderId="36"/>
    <xf numFmtId="38" fontId="66" fillId="0" borderId="36"/>
    <xf numFmtId="39" fontId="22" fillId="101" borderId="0"/>
    <xf numFmtId="39" fontId="22" fillId="101" borderId="0"/>
    <xf numFmtId="168" fontId="20" fillId="0" borderId="0">
      <alignment horizontal="left" wrapText="1"/>
    </xf>
    <xf numFmtId="199" fontId="20" fillId="0" borderId="0">
      <alignment horizontal="left" wrapText="1"/>
    </xf>
    <xf numFmtId="191"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9" fontId="20" fillId="0" borderId="0">
      <alignment horizontal="left" wrapText="1"/>
    </xf>
    <xf numFmtId="168" fontId="20" fillId="0" borderId="0">
      <alignment horizontal="left" wrapText="1"/>
    </xf>
    <xf numFmtId="169"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96" fontId="20" fillId="0" borderId="0">
      <alignment horizontal="left" wrapText="1"/>
    </xf>
    <xf numFmtId="196" fontId="20" fillId="0" borderId="0">
      <alignment horizontal="left" wrapText="1"/>
    </xf>
    <xf numFmtId="196" fontId="20" fillId="0" borderId="0">
      <alignment horizontal="left" wrapText="1"/>
    </xf>
    <xf numFmtId="197" fontId="20" fillId="0" borderId="0">
      <alignment horizontal="left" wrapText="1"/>
    </xf>
    <xf numFmtId="196" fontId="20" fillId="0" borderId="0">
      <alignment horizontal="left" wrapText="1"/>
    </xf>
    <xf numFmtId="196"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94" fontId="20" fillId="0" borderId="0">
      <alignment horizontal="left" wrapText="1"/>
    </xf>
    <xf numFmtId="194" fontId="20" fillId="0" borderId="0">
      <alignment horizontal="left" wrapText="1"/>
    </xf>
    <xf numFmtId="168" fontId="22" fillId="0" borderId="0">
      <alignment horizontal="left" wrapText="1"/>
    </xf>
    <xf numFmtId="168" fontId="22" fillId="0" borderId="0">
      <alignment horizontal="left" wrapText="1"/>
    </xf>
    <xf numFmtId="194" fontId="20" fillId="0" borderId="0">
      <alignment horizontal="left" wrapText="1"/>
    </xf>
    <xf numFmtId="199" fontId="20" fillId="0" borderId="0">
      <alignment horizontal="left" wrapText="1"/>
    </xf>
    <xf numFmtId="199" fontId="20" fillId="0" borderId="0">
      <alignment horizontal="left" wrapText="1"/>
    </xf>
    <xf numFmtId="168" fontId="22" fillId="0" borderId="0">
      <alignment horizontal="left" wrapText="1"/>
    </xf>
    <xf numFmtId="192" fontId="20" fillId="0" borderId="0">
      <alignment horizontal="left" wrapText="1"/>
    </xf>
    <xf numFmtId="192" fontId="20" fillId="0" borderId="0">
      <alignment horizontal="left" wrapText="1"/>
    </xf>
    <xf numFmtId="192" fontId="20" fillId="0" borderId="0">
      <alignment horizontal="left" wrapText="1"/>
    </xf>
    <xf numFmtId="192" fontId="20" fillId="0" borderId="0">
      <alignment horizontal="left" wrapText="1"/>
    </xf>
    <xf numFmtId="192" fontId="20" fillId="0" borderId="0">
      <alignment horizontal="left" wrapText="1"/>
    </xf>
    <xf numFmtId="197" fontId="20" fillId="0" borderId="0">
      <alignment horizontal="left" wrapText="1"/>
    </xf>
    <xf numFmtId="197" fontId="20" fillId="0" borderId="0">
      <alignment horizontal="left" wrapText="1"/>
    </xf>
    <xf numFmtId="192" fontId="20" fillId="0" borderId="0">
      <alignment horizontal="left" wrapText="1"/>
    </xf>
    <xf numFmtId="168" fontId="20" fillId="0" borderId="0">
      <alignment horizontal="left" wrapText="1"/>
    </xf>
    <xf numFmtId="197" fontId="20" fillId="0" borderId="0">
      <alignment horizontal="left" wrapText="1"/>
    </xf>
    <xf numFmtId="168" fontId="20" fillId="0" borderId="0">
      <alignment horizontal="left" wrapText="1"/>
    </xf>
    <xf numFmtId="0" fontId="20" fillId="0" borderId="0">
      <alignment horizontal="left" wrapText="1"/>
    </xf>
    <xf numFmtId="0" fontId="89" fillId="0" borderId="0" applyNumberFormat="0" applyBorder="0" applyAlignment="0"/>
    <xf numFmtId="0" fontId="98" fillId="0" borderId="0" applyNumberFormat="0" applyBorder="0" applyAlignment="0"/>
    <xf numFmtId="0" fontId="91" fillId="0" borderId="0" applyNumberFormat="0" applyBorder="0" applyAlignment="0"/>
    <xf numFmtId="0" fontId="99" fillId="0" borderId="0"/>
    <xf numFmtId="0" fontId="55" fillId="0" borderId="33"/>
    <xf numFmtId="40" fontId="100" fillId="0" borderId="0" applyBorder="0">
      <alignment horizontal="right"/>
    </xf>
    <xf numFmtId="41" fontId="101" fillId="67" borderId="0">
      <alignment horizontal="left"/>
    </xf>
    <xf numFmtId="40" fontId="100" fillId="0" borderId="0" applyBorder="0">
      <alignment horizontal="right"/>
    </xf>
    <xf numFmtId="41" fontId="101" fillId="67" borderId="0">
      <alignment horizontal="left"/>
    </xf>
    <xf numFmtId="40" fontId="100" fillId="0" borderId="0" applyBorder="0">
      <alignment horizontal="right"/>
    </xf>
    <xf numFmtId="41" fontId="101" fillId="67" borderId="0">
      <alignment horizontal="left"/>
    </xf>
    <xf numFmtId="0" fontId="102" fillId="0" borderId="0"/>
    <xf numFmtId="0" fontId="20" fillId="0" borderId="0" applyNumberFormat="0" applyBorder="0" applyAlignment="0"/>
    <xf numFmtId="0" fontId="103" fillId="0" borderId="0" applyFill="0" applyBorder="0" applyProtection="0">
      <alignment horizontal="left" vertical="top"/>
    </xf>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2" fillId="0" borderId="0" applyNumberFormat="0" applyFill="0" applyBorder="0" applyAlignment="0" applyProtection="0"/>
    <xf numFmtId="0" fontId="97" fillId="0" borderId="0" applyNumberFormat="0" applyFill="0" applyBorder="0" applyAlignment="0" applyProtection="0"/>
    <xf numFmtId="168" fontId="22" fillId="0" borderId="0">
      <alignment horizontal="left" wrapText="1"/>
    </xf>
    <xf numFmtId="168" fontId="22" fillId="0" borderId="0">
      <alignment horizontal="left" wrapText="1"/>
    </xf>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39" fillId="0" borderId="0"/>
    <xf numFmtId="0" fontId="85" fillId="79" borderId="0"/>
    <xf numFmtId="200" fontId="105" fillId="67" borderId="0">
      <alignment horizontal="left" vertical="center"/>
    </xf>
    <xf numFmtId="200" fontId="106" fillId="0" borderId="0">
      <alignment horizontal="left" vertical="center"/>
    </xf>
    <xf numFmtId="200" fontId="106" fillId="0" borderId="0">
      <alignment horizontal="left" vertical="center"/>
    </xf>
    <xf numFmtId="0" fontId="58" fillId="67" borderId="0">
      <alignment horizontal="left" wrapText="1"/>
    </xf>
    <xf numFmtId="0" fontId="58" fillId="67" borderId="0">
      <alignment horizontal="left" wrapText="1"/>
    </xf>
    <xf numFmtId="0" fontId="58" fillId="67" borderId="0">
      <alignment horizontal="left" wrapText="1"/>
    </xf>
    <xf numFmtId="168" fontId="22" fillId="0" borderId="0">
      <alignment horizontal="left" wrapText="1"/>
    </xf>
    <xf numFmtId="0" fontId="107" fillId="0" borderId="0">
      <alignment horizontal="left" vertical="center"/>
    </xf>
    <xf numFmtId="0" fontId="107" fillId="0" borderId="0">
      <alignment horizontal="left" vertical="center"/>
    </xf>
    <xf numFmtId="0" fontId="42" fillId="0" borderId="40" applyNumberFormat="0" applyFont="0" applyFill="0" applyAlignment="0" applyProtection="0"/>
    <xf numFmtId="0" fontId="50" fillId="0" borderId="41" applyNumberFormat="0" applyFill="0" applyAlignment="0" applyProtection="0"/>
    <xf numFmtId="0" fontId="50" fillId="0" borderId="41" applyNumberFormat="0" applyFill="0" applyAlignment="0" applyProtection="0"/>
    <xf numFmtId="0" fontId="50" fillId="0" borderId="41" applyNumberFormat="0" applyFill="0" applyAlignment="0" applyProtection="0"/>
    <xf numFmtId="0" fontId="16" fillId="0" borderId="9" applyNumberFormat="0" applyFill="0" applyAlignment="0" applyProtection="0"/>
    <xf numFmtId="0" fontId="16" fillId="0" borderId="42" applyNumberFormat="0" applyFill="0" applyAlignment="0" applyProtection="0"/>
    <xf numFmtId="168" fontId="22" fillId="0" borderId="0">
      <alignment horizontal="left" wrapText="1"/>
    </xf>
    <xf numFmtId="168" fontId="22" fillId="0" borderId="0">
      <alignment horizontal="left" wrapText="1"/>
    </xf>
    <xf numFmtId="0" fontId="16" fillId="0" borderId="42" applyNumberFormat="0" applyFill="0" applyAlignment="0" applyProtection="0"/>
    <xf numFmtId="0" fontId="16" fillId="0" borderId="9" applyNumberFormat="0" applyFill="0" applyAlignment="0" applyProtection="0"/>
    <xf numFmtId="0" fontId="16" fillId="0" borderId="42" applyNumberFormat="0" applyFill="0" applyAlignment="0" applyProtection="0"/>
    <xf numFmtId="168" fontId="22" fillId="0" borderId="0">
      <alignment horizontal="left" wrapText="1"/>
    </xf>
    <xf numFmtId="168" fontId="22" fillId="0" borderId="0">
      <alignment horizontal="left" wrapText="1"/>
    </xf>
    <xf numFmtId="41" fontId="58" fillId="67" borderId="0">
      <alignment horizontal="left"/>
    </xf>
    <xf numFmtId="168" fontId="22" fillId="0" borderId="0">
      <alignment horizontal="left" wrapText="1"/>
    </xf>
    <xf numFmtId="168" fontId="22" fillId="0" borderId="0">
      <alignment horizontal="left" wrapText="1"/>
    </xf>
    <xf numFmtId="41" fontId="58" fillId="67" borderId="0">
      <alignment horizontal="left"/>
    </xf>
    <xf numFmtId="0" fontId="16" fillId="0" borderId="42" applyNumberFormat="0" applyFill="0" applyAlignment="0" applyProtection="0"/>
    <xf numFmtId="0" fontId="16" fillId="0" borderId="9" applyNumberFormat="0" applyFill="0" applyAlignment="0" applyProtection="0"/>
    <xf numFmtId="0" fontId="40" fillId="0" borderId="43"/>
    <xf numFmtId="0" fontId="41" fillId="0" borderId="43"/>
    <xf numFmtId="0" fontId="41" fillId="0" borderId="43"/>
    <xf numFmtId="0" fontId="40" fillId="0" borderId="43"/>
    <xf numFmtId="0" fontId="41" fillId="0" borderId="43"/>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168" fontId="22" fillId="0" borderId="0">
      <alignment horizontal="left" wrapText="1"/>
    </xf>
    <xf numFmtId="0" fontId="14" fillId="0" borderId="0" applyNumberFormat="0" applyFill="0" applyBorder="0" applyAlignment="0" applyProtection="0"/>
    <xf numFmtId="0" fontId="72" fillId="0" borderId="0" applyNumberFormat="0" applyFill="0" applyBorder="0" applyAlignment="0" applyProtection="0"/>
    <xf numFmtId="0" fontId="58" fillId="67" borderId="35" applyNumberFormat="0">
      <alignment horizontal="center" vertical="center" wrapText="1"/>
    </xf>
    <xf numFmtId="0" fontId="112" fillId="0" borderId="0">
      <alignment readingOrder="1"/>
    </xf>
    <xf numFmtId="43"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9" fontId="20" fillId="0" borderId="0" applyFont="0" applyFill="0" applyBorder="0" applyAlignment="0" applyProtection="0"/>
    <xf numFmtId="0" fontId="112" fillId="0" borderId="0">
      <alignment readingOrder="1"/>
    </xf>
    <xf numFmtId="0" fontId="112" fillId="0" borderId="0">
      <alignment readingOrder="1"/>
    </xf>
    <xf numFmtId="43" fontId="20" fillId="0" borderId="0" applyFont="0" applyFill="0" applyBorder="0" applyAlignment="0" applyProtection="0"/>
    <xf numFmtId="3" fontId="19" fillId="0" borderId="0"/>
    <xf numFmtId="9" fontId="20" fillId="0" borderId="0" applyFont="0" applyFill="0" applyBorder="0" applyAlignment="0" applyProtection="0"/>
    <xf numFmtId="0" fontId="20" fillId="89" borderId="0" applyNumberFormat="0" applyFont="0" applyFill="0" applyBorder="0" applyAlignment="0" applyProtection="0"/>
    <xf numFmtId="166" fontId="37" fillId="76" borderId="0" applyFont="0" applyFill="0" applyBorder="0" applyAlignment="0" applyProtection="0">
      <alignment wrapText="1"/>
    </xf>
    <xf numFmtId="3" fontId="19" fillId="0" borderId="0"/>
    <xf numFmtId="0" fontId="112" fillId="0" borderId="0">
      <alignment readingOrder="1"/>
    </xf>
    <xf numFmtId="38" fontId="111" fillId="0" borderId="0" applyNumberFormat="0" applyFont="0" applyFill="0" applyBorder="0">
      <alignment horizontal="left" indent="4"/>
      <protection locked="0"/>
    </xf>
    <xf numFmtId="9" fontId="37" fillId="0" borderId="0" applyFont="0" applyFill="0" applyBorder="0" applyAlignment="0" applyProtection="0"/>
    <xf numFmtId="9" fontId="109" fillId="0" borderId="0" applyFont="0" applyFill="0" applyBorder="0" applyAlignment="0" applyProtection="0"/>
    <xf numFmtId="9" fontId="21" fillId="0" borderId="0" applyFont="0" applyFill="0" applyBorder="0" applyAlignment="0" applyProtection="0"/>
    <xf numFmtId="9" fontId="109" fillId="0" borderId="0" applyFont="0" applyFill="0" applyBorder="0" applyAlignment="0" applyProtection="0"/>
    <xf numFmtId="0" fontId="110" fillId="0" borderId="0"/>
    <xf numFmtId="0" fontId="37" fillId="0" borderId="0"/>
    <xf numFmtId="0" fontId="109" fillId="0" borderId="0"/>
    <xf numFmtId="0" fontId="109" fillId="0" borderId="0"/>
    <xf numFmtId="44" fontId="109"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41" fontId="20" fillId="0" borderId="0" applyFont="0" applyFill="0" applyBorder="0" applyAlignment="0" applyProtection="0"/>
    <xf numFmtId="0" fontId="108"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20" fillId="0" borderId="0"/>
    <xf numFmtId="9" fontId="20" fillId="0" borderId="0" applyFont="0" applyFill="0" applyBorder="0" applyAlignment="0" applyProtection="0"/>
    <xf numFmtId="0" fontId="21" fillId="0" borderId="0"/>
    <xf numFmtId="0" fontId="114" fillId="77" borderId="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3" fontId="19" fillId="0" borderId="0"/>
    <xf numFmtId="0" fontId="20" fillId="0" borderId="0">
      <alignment readingOrder="1"/>
    </xf>
    <xf numFmtId="0" fontId="20" fillId="0" borderId="0">
      <alignment readingOrder="1"/>
    </xf>
    <xf numFmtId="0" fontId="20" fillId="0" borderId="0">
      <alignment readingOrder="1"/>
    </xf>
    <xf numFmtId="0" fontId="20" fillId="0" borderId="0">
      <alignment readingOrder="1"/>
    </xf>
    <xf numFmtId="0" fontId="20" fillId="0" borderId="0">
      <alignment readingOrder="1"/>
    </xf>
    <xf numFmtId="0" fontId="20" fillId="0" borderId="0">
      <alignment readingOrder="1"/>
    </xf>
    <xf numFmtId="0" fontId="20" fillId="0" borderId="0">
      <alignment readingOrder="1"/>
    </xf>
    <xf numFmtId="0" fontId="20" fillId="0" borderId="0">
      <alignment readingOrder="1"/>
    </xf>
    <xf numFmtId="0" fontId="139"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39" fillId="0" borderId="0"/>
    <xf numFmtId="0" fontId="58" fillId="67" borderId="10" applyNumberFormat="0">
      <alignment horizontal="center" vertical="center" wrapText="1"/>
    </xf>
    <xf numFmtId="0" fontId="139" fillId="0" borderId="0"/>
    <xf numFmtId="0" fontId="58" fillId="67" borderId="10" applyNumberFormat="0">
      <alignment horizontal="center" vertical="center" wrapText="1"/>
    </xf>
    <xf numFmtId="0" fontId="139" fillId="0" borderId="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39" fillId="0" borderId="0"/>
    <xf numFmtId="0" fontId="139" fillId="0" borderId="0"/>
    <xf numFmtId="0" fontId="139" fillId="0" borderId="0"/>
    <xf numFmtId="0" fontId="139" fillId="0" borderId="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58" fillId="67" borderId="35" applyNumberFormat="0">
      <alignment horizontal="center" vertical="center" wrapText="1"/>
    </xf>
    <xf numFmtId="0" fontId="58" fillId="67" borderId="35" applyNumberFormat="0">
      <alignment horizontal="center" vertical="center" wrapText="1"/>
    </xf>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58" fillId="67" borderId="35" applyNumberFormat="0">
      <alignment horizontal="center" vertical="center" wrapText="1"/>
    </xf>
    <xf numFmtId="9" fontId="1" fillId="0" borderId="0" applyFont="0" applyFill="0" applyBorder="0" applyAlignment="0" applyProtection="0"/>
    <xf numFmtId="0" fontId="58" fillId="67" borderId="35" applyNumberFormat="0">
      <alignment horizontal="center" vertical="center" wrapText="1"/>
    </xf>
    <xf numFmtId="0" fontId="1" fillId="0" borderId="0"/>
    <xf numFmtId="43" fontId="1" fillId="0" borderId="0" applyFon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 fillId="0" borderId="0"/>
    <xf numFmtId="43" fontId="1" fillId="0" borderId="0" applyFont="0" applyFill="0" applyBorder="0" applyAlignment="0" applyProtection="0"/>
    <xf numFmtId="9" fontId="1" fillId="0" borderId="0" applyFont="0" applyFill="0" applyBorder="0" applyAlignment="0" applyProtection="0"/>
    <xf numFmtId="0" fontId="58" fillId="67" borderId="10" applyNumberFormat="0">
      <alignment horizontal="center" vertical="center" wrapText="1"/>
    </xf>
    <xf numFmtId="0" fontId="58" fillId="67" borderId="10" applyNumberFormat="0">
      <alignment horizontal="center" vertical="center" wrapText="1"/>
    </xf>
    <xf numFmtId="0" fontId="58" fillId="67" borderId="10" applyNumberFormat="0">
      <alignment horizontal="center" vertical="center" wrapText="1"/>
    </xf>
    <xf numFmtId="0" fontId="58" fillId="67" borderId="10" applyNumberFormat="0">
      <alignment horizontal="center" vertical="center" wrapText="1"/>
    </xf>
    <xf numFmtId="0" fontId="139" fillId="0" borderId="0"/>
  </cellStyleXfs>
  <cellXfs count="412">
    <xf numFmtId="0" fontId="0" fillId="0" borderId="0" xfId="0"/>
    <xf numFmtId="0" fontId="115" fillId="0" borderId="0" xfId="0" applyFont="1"/>
    <xf numFmtId="0" fontId="116" fillId="0" borderId="0" xfId="0" applyFont="1"/>
    <xf numFmtId="0" fontId="116" fillId="0" borderId="0" xfId="0" applyFont="1" applyAlignment="1">
      <alignment horizontal="center"/>
    </xf>
    <xf numFmtId="164" fontId="116" fillId="0" borderId="0" xfId="0" applyNumberFormat="1" applyFont="1"/>
    <xf numFmtId="37" fontId="116" fillId="0" borderId="0" xfId="0" applyNumberFormat="1" applyFont="1"/>
    <xf numFmtId="44" fontId="116" fillId="0" borderId="0" xfId="0" applyNumberFormat="1" applyFont="1"/>
    <xf numFmtId="0" fontId="116" fillId="33" borderId="0" xfId="0" applyFont="1" applyFill="1" applyAlignment="1">
      <alignment horizontal="center"/>
    </xf>
    <xf numFmtId="0" fontId="116" fillId="33" borderId="0" xfId="0" applyFont="1" applyFill="1"/>
    <xf numFmtId="0" fontId="21" fillId="33" borderId="0" xfId="0" applyFont="1" applyFill="1" applyBorder="1" applyAlignment="1">
      <alignment horizontal="center"/>
    </xf>
    <xf numFmtId="164" fontId="116" fillId="33" borderId="0" xfId="2" applyNumberFormat="1" applyFont="1" applyFill="1"/>
    <xf numFmtId="166" fontId="116" fillId="33" borderId="0" xfId="0" applyNumberFormat="1" applyFont="1" applyFill="1"/>
    <xf numFmtId="166" fontId="116" fillId="33" borderId="0" xfId="1" applyNumberFormat="1" applyFont="1" applyFill="1"/>
    <xf numFmtId="165" fontId="116" fillId="33" borderId="0" xfId="0" applyNumberFormat="1" applyFont="1" applyFill="1"/>
    <xf numFmtId="164" fontId="116" fillId="33" borderId="0" xfId="0" applyNumberFormat="1" applyFont="1" applyFill="1"/>
    <xf numFmtId="37" fontId="116" fillId="33" borderId="0" xfId="0" applyNumberFormat="1" applyFont="1" applyFill="1"/>
    <xf numFmtId="164" fontId="116" fillId="33" borderId="0" xfId="2" applyNumberFormat="1" applyFont="1" applyFill="1" applyAlignment="1">
      <alignment horizontal="center"/>
    </xf>
    <xf numFmtId="201" fontId="116" fillId="33" borderId="0" xfId="0" applyNumberFormat="1" applyFont="1" applyFill="1"/>
    <xf numFmtId="44" fontId="116" fillId="33" borderId="0" xfId="0" applyNumberFormat="1" applyFont="1" applyFill="1"/>
    <xf numFmtId="0" fontId="118" fillId="33" borderId="0" xfId="4" applyFont="1" applyFill="1"/>
    <xf numFmtId="0" fontId="118" fillId="33" borderId="0" xfId="4" applyFont="1" applyFill="1" applyAlignment="1">
      <alignment horizontal="center"/>
    </xf>
    <xf numFmtId="164" fontId="118" fillId="33" borderId="0" xfId="7408" applyNumberFormat="1" applyFont="1" applyFill="1"/>
    <xf numFmtId="0" fontId="118" fillId="33" borderId="0" xfId="4" quotePrefix="1" applyFont="1" applyFill="1" applyAlignment="1">
      <alignment horizontal="left"/>
    </xf>
    <xf numFmtId="0" fontId="116" fillId="33" borderId="0" xfId="4" applyFont="1" applyFill="1"/>
    <xf numFmtId="0" fontId="116" fillId="33" borderId="0" xfId="4" applyFont="1" applyFill="1" applyAlignment="1">
      <alignment horizontal="center"/>
    </xf>
    <xf numFmtId="0" fontId="120" fillId="33" borderId="0" xfId="4" applyFont="1" applyFill="1" applyAlignment="1">
      <alignment horizontal="left"/>
    </xf>
    <xf numFmtId="164" fontId="116" fillId="33" borderId="0" xfId="7408" applyNumberFormat="1" applyFont="1" applyFill="1"/>
    <xf numFmtId="166" fontId="116" fillId="33" borderId="0" xfId="6" applyNumberFormat="1" applyFont="1" applyFill="1" applyBorder="1"/>
    <xf numFmtId="44" fontId="116" fillId="33" borderId="0" xfId="7408" applyNumberFormat="1" applyFont="1" applyFill="1" applyBorder="1"/>
    <xf numFmtId="164" fontId="116" fillId="33" borderId="0" xfId="4" applyNumberFormat="1" applyFont="1" applyFill="1"/>
    <xf numFmtId="0" fontId="116" fillId="33" borderId="0" xfId="4" quotePrefix="1" applyFont="1" applyFill="1" applyAlignment="1">
      <alignment horizontal="left"/>
    </xf>
    <xf numFmtId="0" fontId="121" fillId="33" borderId="0" xfId="4" applyFont="1" applyFill="1"/>
    <xf numFmtId="3" fontId="118" fillId="33" borderId="0" xfId="4" applyNumberFormat="1" applyFont="1" applyFill="1"/>
    <xf numFmtId="0" fontId="122" fillId="33" borderId="0" xfId="4" applyFont="1" applyFill="1"/>
    <xf numFmtId="3" fontId="109" fillId="33" borderId="0" xfId="4" applyNumberFormat="1" applyFont="1" applyFill="1"/>
    <xf numFmtId="0" fontId="109" fillId="33" borderId="0" xfId="4" quotePrefix="1" applyFont="1" applyFill="1" applyAlignment="1">
      <alignment horizontal="center"/>
    </xf>
    <xf numFmtId="10" fontId="109" fillId="33" borderId="0" xfId="8776" applyNumberFormat="1" applyFont="1" applyFill="1"/>
    <xf numFmtId="0" fontId="109" fillId="33" borderId="0" xfId="4" applyFont="1" applyFill="1" applyAlignment="1">
      <alignment horizontal="center"/>
    </xf>
    <xf numFmtId="0" fontId="109" fillId="33" borderId="0" xfId="4" applyFont="1" applyFill="1"/>
    <xf numFmtId="10" fontId="118" fillId="33" borderId="0" xfId="8776" applyNumberFormat="1" applyFont="1" applyFill="1"/>
    <xf numFmtId="0" fontId="118" fillId="33" borderId="0" xfId="4" quotePrefix="1" applyFont="1" applyFill="1" applyAlignment="1">
      <alignment horizontal="center"/>
    </xf>
    <xf numFmtId="44" fontId="118" fillId="33" borderId="0" xfId="5" applyFont="1" applyFill="1" applyAlignment="1">
      <alignment horizontal="center"/>
    </xf>
    <xf numFmtId="44" fontId="118" fillId="33" borderId="0" xfId="4" applyNumberFormat="1" applyFont="1" applyFill="1"/>
    <xf numFmtId="166" fontId="118" fillId="33" borderId="0" xfId="6" applyNumberFormat="1" applyFont="1" applyFill="1" applyAlignment="1">
      <alignment horizontal="center"/>
    </xf>
    <xf numFmtId="166" fontId="118" fillId="0" borderId="0" xfId="0" applyNumberFormat="1" applyFont="1"/>
    <xf numFmtId="202" fontId="116" fillId="0" borderId="0" xfId="0" applyNumberFormat="1" applyFont="1"/>
    <xf numFmtId="166" fontId="116" fillId="0" borderId="0" xfId="1" applyNumberFormat="1" applyFont="1"/>
    <xf numFmtId="166" fontId="116" fillId="0" borderId="0" xfId="0" applyNumberFormat="1" applyFont="1"/>
    <xf numFmtId="7" fontId="116" fillId="0" borderId="0" xfId="2" applyNumberFormat="1" applyFont="1"/>
    <xf numFmtId="166" fontId="0" fillId="0" borderId="0" xfId="0" applyNumberFormat="1"/>
    <xf numFmtId="166" fontId="0" fillId="0" borderId="36" xfId="0" applyNumberFormat="1" applyBorder="1"/>
    <xf numFmtId="0" fontId="116" fillId="0" borderId="0" xfId="0" applyFont="1" applyAlignment="1">
      <alignment horizontal="right"/>
    </xf>
    <xf numFmtId="164" fontId="116" fillId="33" borderId="36" xfId="7408" applyNumberFormat="1" applyFont="1" applyFill="1" applyBorder="1"/>
    <xf numFmtId="166" fontId="0" fillId="0" borderId="0" xfId="0" applyNumberFormat="1" applyBorder="1"/>
    <xf numFmtId="197" fontId="0" fillId="0" borderId="0" xfId="3" applyNumberFormat="1" applyFont="1"/>
    <xf numFmtId="0" fontId="118" fillId="0" borderId="0" xfId="4" applyFont="1"/>
    <xf numFmtId="0" fontId="124" fillId="33" borderId="0" xfId="4" applyFont="1" applyFill="1" applyAlignment="1"/>
    <xf numFmtId="0" fontId="124" fillId="33" borderId="0" xfId="0" applyFont="1" applyFill="1" applyAlignment="1"/>
    <xf numFmtId="0" fontId="125" fillId="0" borderId="0" xfId="4" applyNumberFormat="1" applyFont="1" applyBorder="1"/>
    <xf numFmtId="0" fontId="118" fillId="33" borderId="0" xfId="0" applyFont="1" applyFill="1" applyAlignment="1">
      <alignment horizontal="center"/>
    </xf>
    <xf numFmtId="0" fontId="115" fillId="33" borderId="0" xfId="0" applyFont="1" applyFill="1" applyAlignment="1">
      <alignment horizontal="center"/>
    </xf>
    <xf numFmtId="0" fontId="125" fillId="33" borderId="35" xfId="4" applyFont="1" applyFill="1" applyBorder="1" applyAlignment="1">
      <alignment horizontal="center" vertical="center" wrapText="1"/>
    </xf>
    <xf numFmtId="0" fontId="125" fillId="33" borderId="35" xfId="4" applyFont="1" applyFill="1" applyBorder="1" applyAlignment="1">
      <alignment vertical="center"/>
    </xf>
    <xf numFmtId="0" fontId="125" fillId="33" borderId="35" xfId="4" applyFont="1" applyFill="1" applyBorder="1" applyAlignment="1">
      <alignment horizontal="center" vertical="center"/>
    </xf>
    <xf numFmtId="167" fontId="125" fillId="33" borderId="35" xfId="4" applyNumberFormat="1" applyFont="1" applyFill="1" applyBorder="1" applyAlignment="1">
      <alignment horizontal="center" vertical="center"/>
    </xf>
    <xf numFmtId="0" fontId="125" fillId="33" borderId="0" xfId="4" applyFont="1" applyFill="1" applyAlignment="1">
      <alignment horizontal="left"/>
    </xf>
    <xf numFmtId="0" fontId="118" fillId="0" borderId="0" xfId="4" quotePrefix="1" applyFont="1"/>
    <xf numFmtId="166" fontId="118" fillId="102" borderId="0" xfId="1" applyNumberFormat="1" applyFont="1" applyFill="1" applyAlignment="1">
      <alignment horizontal="center"/>
    </xf>
    <xf numFmtId="166" fontId="118" fillId="33" borderId="0" xfId="1" applyNumberFormat="1" applyFont="1" applyFill="1"/>
    <xf numFmtId="0" fontId="125" fillId="33" borderId="0" xfId="4" applyFont="1" applyFill="1" applyAlignment="1">
      <alignment horizontal="center"/>
    </xf>
    <xf numFmtId="0" fontId="118" fillId="33" borderId="0" xfId="4" applyFont="1" applyFill="1" applyAlignment="1">
      <alignment horizontal="center" vertical="center" wrapText="1"/>
    </xf>
    <xf numFmtId="200" fontId="109" fillId="33" borderId="0" xfId="4" applyNumberFormat="1" applyFont="1" applyFill="1" applyAlignment="1">
      <alignment vertical="center" wrapText="1"/>
    </xf>
    <xf numFmtId="164" fontId="109" fillId="33" borderId="0" xfId="4" applyNumberFormat="1" applyFont="1" applyFill="1"/>
    <xf numFmtId="164" fontId="118" fillId="33" borderId="0" xfId="4" applyNumberFormat="1" applyFont="1" applyFill="1"/>
    <xf numFmtId="0" fontId="118" fillId="33" borderId="0" xfId="4" applyFont="1" applyFill="1" applyAlignment="1">
      <alignment horizontal="left"/>
    </xf>
    <xf numFmtId="0" fontId="118" fillId="33" borderId="0" xfId="4" applyFont="1" applyFill="1" applyAlignment="1"/>
    <xf numFmtId="164" fontId="109" fillId="102" borderId="0" xfId="4" applyNumberFormat="1" applyFont="1" applyFill="1"/>
    <xf numFmtId="203" fontId="118" fillId="33" borderId="0" xfId="1" applyNumberFormat="1" applyFont="1" applyFill="1"/>
    <xf numFmtId="10" fontId="109" fillId="0" borderId="0" xfId="3" applyNumberFormat="1" applyFont="1" applyFill="1"/>
    <xf numFmtId="164" fontId="109" fillId="33" borderId="0" xfId="5" applyNumberFormat="1" applyFont="1" applyFill="1"/>
    <xf numFmtId="0" fontId="125" fillId="33" borderId="0" xfId="4" applyFont="1" applyFill="1"/>
    <xf numFmtId="164" fontId="117" fillId="33" borderId="36" xfId="4" applyNumberFormat="1" applyFont="1" applyFill="1" applyBorder="1"/>
    <xf numFmtId="164" fontId="125" fillId="33" borderId="36" xfId="4" applyNumberFormat="1" applyFont="1" applyFill="1" applyBorder="1"/>
    <xf numFmtId="164" fontId="117" fillId="33" borderId="44" xfId="4" applyNumberFormat="1" applyFont="1" applyFill="1" applyBorder="1"/>
    <xf numFmtId="10" fontId="125" fillId="33" borderId="0" xfId="3" applyNumberFormat="1" applyFont="1" applyFill="1" applyBorder="1"/>
    <xf numFmtId="164" fontId="117" fillId="33" borderId="0" xfId="4" applyNumberFormat="1" applyFont="1" applyFill="1" applyBorder="1"/>
    <xf numFmtId="164" fontId="125" fillId="33" borderId="44" xfId="4" applyNumberFormat="1" applyFont="1" applyFill="1" applyBorder="1"/>
    <xf numFmtId="0" fontId="118" fillId="33" borderId="0" xfId="4" applyFont="1" applyFill="1" applyAlignment="1">
      <alignment wrapText="1"/>
    </xf>
    <xf numFmtId="0" fontId="125" fillId="33" borderId="0" xfId="4" applyFont="1" applyFill="1" applyAlignment="1">
      <alignment wrapText="1"/>
    </xf>
    <xf numFmtId="0" fontId="0" fillId="0" borderId="0" xfId="0" applyAlignment="1">
      <alignment horizontal="center"/>
    </xf>
    <xf numFmtId="166" fontId="0" fillId="0" borderId="0" xfId="1" applyNumberFormat="1" applyFont="1"/>
    <xf numFmtId="166" fontId="118" fillId="0" borderId="0" xfId="6" applyNumberFormat="1" applyFont="1" applyFill="1"/>
    <xf numFmtId="166" fontId="118" fillId="0" borderId="0" xfId="1" applyNumberFormat="1" applyFont="1" applyFill="1"/>
    <xf numFmtId="17" fontId="125" fillId="33" borderId="35" xfId="4" applyNumberFormat="1" applyFont="1" applyFill="1" applyBorder="1" applyAlignment="1">
      <alignment horizontal="center" vertical="center"/>
    </xf>
    <xf numFmtId="0" fontId="21" fillId="33" borderId="45" xfId="0" applyFont="1" applyFill="1" applyBorder="1" applyAlignment="1">
      <alignment horizontal="center"/>
    </xf>
    <xf numFmtId="0" fontId="21" fillId="33" borderId="46" xfId="0" applyFont="1" applyFill="1" applyBorder="1" applyAlignment="1">
      <alignment horizontal="center"/>
    </xf>
    <xf numFmtId="0" fontId="116" fillId="33" borderId="45" xfId="0" applyFont="1" applyFill="1" applyBorder="1"/>
    <xf numFmtId="0" fontId="116" fillId="33" borderId="0" xfId="0" applyFont="1" applyFill="1" applyBorder="1"/>
    <xf numFmtId="164" fontId="116" fillId="33" borderId="45" xfId="2" applyNumberFormat="1" applyFont="1" applyFill="1" applyBorder="1"/>
    <xf numFmtId="164" fontId="116" fillId="33" borderId="0" xfId="2" applyNumberFormat="1" applyFont="1" applyFill="1" applyBorder="1"/>
    <xf numFmtId="166" fontId="116" fillId="33" borderId="45" xfId="1" applyNumberFormat="1" applyFont="1" applyFill="1" applyBorder="1"/>
    <xf numFmtId="166" fontId="116" fillId="33" borderId="0" xfId="1" applyNumberFormat="1" applyFont="1" applyFill="1" applyBorder="1"/>
    <xf numFmtId="165" fontId="116" fillId="33" borderId="45" xfId="0" applyNumberFormat="1" applyFont="1" applyFill="1" applyBorder="1"/>
    <xf numFmtId="165" fontId="116" fillId="33" borderId="0" xfId="0" applyNumberFormat="1" applyFont="1" applyFill="1" applyBorder="1"/>
    <xf numFmtId="168" fontId="116" fillId="0" borderId="0" xfId="0" applyNumberFormat="1" applyFont="1"/>
    <xf numFmtId="165" fontId="116" fillId="0" borderId="0" xfId="0" applyNumberFormat="1" applyFont="1"/>
    <xf numFmtId="41" fontId="119" fillId="33" borderId="10" xfId="9068" applyNumberFormat="1" applyFont="1" applyFill="1" applyBorder="1">
      <alignment horizontal="center" vertical="center" wrapText="1"/>
    </xf>
    <xf numFmtId="0" fontId="116" fillId="33" borderId="10" xfId="4" applyFont="1" applyFill="1" applyBorder="1"/>
    <xf numFmtId="41" fontId="117" fillId="33" borderId="10" xfId="9505" applyNumberFormat="1" applyFont="1" applyFill="1" applyBorder="1">
      <alignment horizontal="center" vertical="center" wrapText="1"/>
    </xf>
    <xf numFmtId="0" fontId="118" fillId="33" borderId="10" xfId="4" applyFont="1" applyFill="1" applyBorder="1"/>
    <xf numFmtId="41" fontId="117" fillId="33" borderId="10" xfId="9505" applyNumberFormat="1" applyFont="1" applyFill="1" applyBorder="1" applyAlignment="1">
      <alignment horizontal="center" vertical="center" wrapText="1"/>
    </xf>
    <xf numFmtId="167" fontId="117" fillId="33" borderId="10" xfId="9505" applyNumberFormat="1" applyFont="1" applyFill="1" applyBorder="1">
      <alignment horizontal="center" vertical="center" wrapText="1"/>
    </xf>
    <xf numFmtId="0" fontId="117" fillId="0" borderId="0" xfId="0" applyFont="1" applyAlignment="1">
      <alignment horizontal="centerContinuous"/>
    </xf>
    <xf numFmtId="0" fontId="126" fillId="0" borderId="0" xfId="0" applyFont="1" applyAlignment="1">
      <alignment horizontal="centerContinuous"/>
    </xf>
    <xf numFmtId="0" fontId="109" fillId="0" borderId="0" xfId="0" applyFont="1"/>
    <xf numFmtId="0" fontId="127" fillId="0" borderId="0" xfId="0" applyFont="1"/>
    <xf numFmtId="0" fontId="126" fillId="0" borderId="0" xfId="0" applyFont="1" applyBorder="1" applyAlignment="1">
      <alignment horizontal="center"/>
    </xf>
    <xf numFmtId="0" fontId="117" fillId="0" borderId="10" xfId="0" applyFont="1" applyBorder="1" applyAlignment="1">
      <alignment horizontal="center"/>
    </xf>
    <xf numFmtId="0" fontId="117" fillId="0" borderId="0" xfId="0" applyFont="1" applyBorder="1" applyAlignment="1">
      <alignment horizontal="center"/>
    </xf>
    <xf numFmtId="0" fontId="126" fillId="0" borderId="10" xfId="0" applyFont="1" applyBorder="1" applyAlignment="1">
      <alignment horizontal="center"/>
    </xf>
    <xf numFmtId="0" fontId="109" fillId="0" borderId="0" xfId="0" applyFont="1" applyAlignment="1">
      <alignment horizontal="center"/>
    </xf>
    <xf numFmtId="0" fontId="117" fillId="0" borderId="0" xfId="0" applyFont="1"/>
    <xf numFmtId="168" fontId="127" fillId="0" borderId="0" xfId="0" applyNumberFormat="1" applyFont="1"/>
    <xf numFmtId="168" fontId="117" fillId="0" borderId="0" xfId="0" applyNumberFormat="1" applyFont="1"/>
    <xf numFmtId="168" fontId="109" fillId="0" borderId="0" xfId="0" applyNumberFormat="1" applyFont="1"/>
    <xf numFmtId="168" fontId="127" fillId="0" borderId="15" xfId="0" applyNumberFormat="1" applyFont="1" applyBorder="1"/>
    <xf numFmtId="168" fontId="127" fillId="0" borderId="0" xfId="0" applyNumberFormat="1" applyFont="1" applyBorder="1"/>
    <xf numFmtId="10" fontId="128" fillId="0" borderId="0" xfId="0" applyNumberFormat="1" applyFont="1"/>
    <xf numFmtId="168" fontId="127" fillId="0" borderId="10" xfId="0" applyNumberFormat="1" applyFont="1" applyBorder="1"/>
    <xf numFmtId="0" fontId="118" fillId="0" borderId="0" xfId="4" applyFont="1" applyFill="1" applyAlignment="1">
      <alignment horizontal="center" vertical="center" wrapText="1"/>
    </xf>
    <xf numFmtId="200" fontId="109" fillId="0" borderId="0" xfId="4" applyNumberFormat="1" applyFont="1" applyFill="1" applyAlignment="1">
      <alignment vertical="center" wrapText="1"/>
    </xf>
    <xf numFmtId="166" fontId="129" fillId="33" borderId="0" xfId="6" applyNumberFormat="1" applyFont="1" applyFill="1"/>
    <xf numFmtId="164" fontId="129" fillId="33" borderId="0" xfId="4" applyNumberFormat="1" applyFont="1" applyFill="1"/>
    <xf numFmtId="166" fontId="129" fillId="33" borderId="0" xfId="1" applyNumberFormat="1" applyFont="1" applyFill="1"/>
    <xf numFmtId="0" fontId="0" fillId="0" borderId="0" xfId="0"/>
    <xf numFmtId="0" fontId="117" fillId="103" borderId="0" xfId="0" applyFont="1" applyFill="1"/>
    <xf numFmtId="0" fontId="118" fillId="103" borderId="0" xfId="0" applyFont="1" applyFill="1"/>
    <xf numFmtId="204" fontId="118" fillId="103" borderId="0" xfId="0" applyNumberFormat="1" applyFont="1" applyFill="1" applyAlignment="1">
      <alignment horizontal="center"/>
    </xf>
    <xf numFmtId="204" fontId="118" fillId="103" borderId="0" xfId="0" applyNumberFormat="1" applyFont="1" applyFill="1" applyAlignment="1">
      <alignment horizontal="center" wrapText="1"/>
    </xf>
    <xf numFmtId="166" fontId="130" fillId="0" borderId="0" xfId="1" applyNumberFormat="1" applyFont="1" applyFill="1"/>
    <xf numFmtId="166" fontId="109" fillId="0" borderId="0" xfId="1" applyNumberFormat="1" applyFont="1" applyFill="1"/>
    <xf numFmtId="166" fontId="118" fillId="0" borderId="36" xfId="0" applyNumberFormat="1" applyFont="1" applyFill="1" applyBorder="1"/>
    <xf numFmtId="204" fontId="118" fillId="103" borderId="0" xfId="0" applyNumberFormat="1" applyFont="1" applyFill="1"/>
    <xf numFmtId="0" fontId="118" fillId="103" borderId="0" xfId="0" applyFont="1" applyFill="1" applyAlignment="1">
      <alignment horizontal="center"/>
    </xf>
    <xf numFmtId="44" fontId="118" fillId="0" borderId="36" xfId="2" applyFont="1" applyFill="1" applyBorder="1"/>
    <xf numFmtId="44" fontId="118" fillId="0" borderId="0" xfId="2" applyFont="1" applyFill="1"/>
    <xf numFmtId="44" fontId="125" fillId="0" borderId="48" xfId="2" applyFont="1" applyFill="1" applyBorder="1"/>
    <xf numFmtId="0" fontId="0" fillId="0" borderId="0" xfId="0" applyFill="1"/>
    <xf numFmtId="165" fontId="118" fillId="0" borderId="0" xfId="2" applyNumberFormat="1" applyFont="1" applyFill="1"/>
    <xf numFmtId="0" fontId="118" fillId="103" borderId="0" xfId="0" applyFont="1" applyFill="1" applyAlignment="1">
      <alignment horizontal="center" wrapText="1"/>
    </xf>
    <xf numFmtId="44" fontId="125" fillId="0" borderId="49" xfId="2" applyFont="1" applyFill="1" applyBorder="1"/>
    <xf numFmtId="44" fontId="109" fillId="0" borderId="0" xfId="2" applyFont="1" applyFill="1"/>
    <xf numFmtId="44" fontId="125" fillId="0" borderId="50" xfId="2" applyFont="1" applyFill="1" applyBorder="1"/>
    <xf numFmtId="44" fontId="118" fillId="0" borderId="0" xfId="2" applyFont="1" applyFill="1" applyBorder="1"/>
    <xf numFmtId="44" fontId="132" fillId="0" borderId="0" xfId="2" applyFont="1" applyFill="1"/>
    <xf numFmtId="166" fontId="131" fillId="0" borderId="0" xfId="1" applyNumberFormat="1" applyFont="1" applyFill="1"/>
    <xf numFmtId="44" fontId="131" fillId="0" borderId="0" xfId="2" applyFont="1" applyFill="1"/>
    <xf numFmtId="165" fontId="118" fillId="0" borderId="0" xfId="2" applyNumberFormat="1" applyFont="1" applyFill="1" applyAlignment="1"/>
    <xf numFmtId="0" fontId="0" fillId="0" borderId="0" xfId="0" applyAlignment="1">
      <alignment shrinkToFit="1"/>
    </xf>
    <xf numFmtId="44" fontId="125" fillId="0" borderId="0" xfId="2" applyFont="1" applyFill="1" applyBorder="1"/>
    <xf numFmtId="166" fontId="115" fillId="0" borderId="0" xfId="0" applyNumberFormat="1" applyFont="1"/>
    <xf numFmtId="0" fontId="133" fillId="0" borderId="49" xfId="0" applyFont="1" applyBorder="1"/>
    <xf numFmtId="14" fontId="115" fillId="0" borderId="0" xfId="0" applyNumberFormat="1" applyFont="1" applyAlignment="1">
      <alignment horizontal="center"/>
    </xf>
    <xf numFmtId="44" fontId="115" fillId="0" borderId="36" xfId="0" applyNumberFormat="1" applyFont="1" applyBorder="1"/>
    <xf numFmtId="0" fontId="115" fillId="0" borderId="0" xfId="0" applyFont="1" applyFill="1"/>
    <xf numFmtId="0" fontId="0" fillId="0" borderId="0" xfId="0" applyAlignment="1">
      <alignment horizontal="right"/>
    </xf>
    <xf numFmtId="0" fontId="21" fillId="33" borderId="0" xfId="0" applyFont="1" applyFill="1"/>
    <xf numFmtId="0" fontId="127" fillId="0" borderId="0" xfId="0" applyFont="1" applyAlignment="1">
      <alignment horizontal="left" vertical="top" wrapText="1"/>
    </xf>
    <xf numFmtId="0" fontId="109" fillId="0" borderId="0" xfId="0" applyFont="1" applyAlignment="1">
      <alignment vertical="top" wrapText="1"/>
    </xf>
    <xf numFmtId="10" fontId="116" fillId="0" borderId="0" xfId="3" applyNumberFormat="1" applyFont="1" applyFill="1"/>
    <xf numFmtId="43" fontId="115" fillId="0" borderId="0" xfId="0" applyNumberFormat="1" applyFont="1"/>
    <xf numFmtId="10" fontId="109" fillId="0" borderId="0" xfId="3" applyNumberFormat="1" applyFont="1" applyFill="1" applyBorder="1"/>
    <xf numFmtId="164" fontId="0" fillId="0" borderId="0" xfId="0" applyNumberFormat="1"/>
    <xf numFmtId="44" fontId="118" fillId="0" borderId="36" xfId="0" applyNumberFormat="1" applyFont="1" applyBorder="1"/>
    <xf numFmtId="165" fontId="115" fillId="0" borderId="0" xfId="2" applyNumberFormat="1" applyFont="1"/>
    <xf numFmtId="0" fontId="115" fillId="0" borderId="0" xfId="0" applyFont="1" applyAlignment="1">
      <alignment horizontal="center" wrapText="1"/>
    </xf>
    <xf numFmtId="166" fontId="137" fillId="0" borderId="0" xfId="1" applyNumberFormat="1" applyFont="1" applyFill="1"/>
    <xf numFmtId="44" fontId="115" fillId="0" borderId="0" xfId="2" applyFont="1" applyFill="1"/>
    <xf numFmtId="44" fontId="115" fillId="0" borderId="0" xfId="0" applyNumberFormat="1" applyFont="1"/>
    <xf numFmtId="9" fontId="115" fillId="0" borderId="0" xfId="3" applyFont="1"/>
    <xf numFmtId="0" fontId="136" fillId="0" borderId="0" xfId="0" applyFont="1" applyFill="1"/>
    <xf numFmtId="0" fontId="115" fillId="0" borderId="0" xfId="0" applyFont="1" applyAlignment="1">
      <alignment horizontal="left"/>
    </xf>
    <xf numFmtId="44" fontId="136" fillId="0" borderId="0" xfId="2" applyFont="1" applyFill="1"/>
    <xf numFmtId="0" fontId="117" fillId="0" borderId="0" xfId="0" applyFont="1" applyAlignment="1">
      <alignment horizontal="center"/>
    </xf>
    <xf numFmtId="0" fontId="21" fillId="33" borderId="10" xfId="0" applyFont="1" applyFill="1" applyBorder="1" applyAlignment="1">
      <alignment horizontal="center"/>
    </xf>
    <xf numFmtId="168" fontId="127" fillId="0" borderId="47" xfId="0" applyNumberFormat="1" applyFont="1" applyBorder="1"/>
    <xf numFmtId="166" fontId="0" fillId="0" borderId="36" xfId="1" applyNumberFormat="1" applyFont="1" applyBorder="1"/>
    <xf numFmtId="166" fontId="0" fillId="0" borderId="0" xfId="1" applyNumberFormat="1" applyFont="1" applyBorder="1"/>
    <xf numFmtId="166" fontId="0" fillId="0" borderId="10" xfId="1" applyNumberFormat="1" applyFont="1" applyBorder="1"/>
    <xf numFmtId="166" fontId="0" fillId="0" borderId="0" xfId="0" applyNumberFormat="1" applyFill="1"/>
    <xf numFmtId="0" fontId="118" fillId="33" borderId="0" xfId="4" applyFont="1" applyFill="1" applyBorder="1"/>
    <xf numFmtId="167" fontId="125" fillId="33" borderId="10" xfId="4" applyNumberFormat="1" applyFont="1" applyFill="1" applyBorder="1" applyAlignment="1">
      <alignment horizontal="center" vertical="center"/>
    </xf>
    <xf numFmtId="0" fontId="118" fillId="33" borderId="0" xfId="4" applyFont="1" applyFill="1" applyBorder="1" applyAlignment="1">
      <alignment horizontal="center"/>
    </xf>
    <xf numFmtId="166" fontId="118" fillId="102" borderId="0" xfId="1" applyNumberFormat="1" applyFont="1" applyFill="1" applyBorder="1" applyAlignment="1">
      <alignment horizontal="center"/>
    </xf>
    <xf numFmtId="164" fontId="109" fillId="33" borderId="0" xfId="4" applyNumberFormat="1" applyFont="1" applyFill="1" applyBorder="1"/>
    <xf numFmtId="0" fontId="109" fillId="33" borderId="0" xfId="4" applyFont="1" applyFill="1" applyBorder="1"/>
    <xf numFmtId="200" fontId="109" fillId="33" borderId="0" xfId="4" applyNumberFormat="1" applyFont="1" applyFill="1" applyBorder="1" applyAlignment="1">
      <alignment vertical="center" wrapText="1"/>
    </xf>
    <xf numFmtId="164" fontId="109" fillId="102" borderId="0" xfId="4" applyNumberFormat="1" applyFont="1" applyFill="1" applyBorder="1"/>
    <xf numFmtId="164" fontId="109" fillId="33" borderId="0" xfId="5" applyNumberFormat="1" applyFont="1" applyFill="1" applyBorder="1"/>
    <xf numFmtId="0" fontId="118" fillId="0" borderId="0" xfId="4" applyFont="1" applyBorder="1"/>
    <xf numFmtId="164" fontId="118" fillId="33" borderId="0" xfId="4" applyNumberFormat="1" applyFont="1" applyFill="1" applyBorder="1"/>
    <xf numFmtId="0" fontId="118" fillId="0" borderId="0" xfId="0" applyFont="1"/>
    <xf numFmtId="169" fontId="118" fillId="0" borderId="0" xfId="1" applyNumberFormat="1" applyFont="1" applyFill="1"/>
    <xf numFmtId="44" fontId="118" fillId="0" borderId="0" xfId="2" applyFont="1"/>
    <xf numFmtId="44" fontId="118" fillId="0" borderId="0" xfId="0" applyNumberFormat="1" applyFont="1"/>
    <xf numFmtId="43" fontId="118" fillId="0" borderId="0" xfId="1" applyFont="1"/>
    <xf numFmtId="43" fontId="118" fillId="0" borderId="0" xfId="1" applyFont="1" applyFill="1"/>
    <xf numFmtId="0" fontId="117" fillId="0" borderId="0" xfId="0" applyFont="1" applyAlignment="1">
      <alignment horizontal="center"/>
    </xf>
    <xf numFmtId="0" fontId="127" fillId="0" borderId="0" xfId="0" applyFont="1" applyAlignment="1">
      <alignment horizontal="left" vertical="top" wrapText="1"/>
    </xf>
    <xf numFmtId="166" fontId="0" fillId="0" borderId="35" xfId="1" applyNumberFormat="1" applyFont="1" applyBorder="1"/>
    <xf numFmtId="0" fontId="138" fillId="0" borderId="0" xfId="0" applyFont="1" applyFill="1" applyAlignment="1">
      <alignment horizontal="right"/>
    </xf>
    <xf numFmtId="166" fontId="118" fillId="0" borderId="36" xfId="1" applyNumberFormat="1" applyFont="1" applyFill="1" applyBorder="1"/>
    <xf numFmtId="44" fontId="125" fillId="0" borderId="57" xfId="2" applyFont="1" applyFill="1" applyBorder="1"/>
    <xf numFmtId="44" fontId="125" fillId="0" borderId="54" xfId="2" applyFont="1" applyFill="1" applyBorder="1"/>
    <xf numFmtId="44" fontId="125" fillId="0" borderId="16" xfId="2" applyFont="1" applyFill="1" applyBorder="1"/>
    <xf numFmtId="44" fontId="125" fillId="0" borderId="56" xfId="2" applyFont="1" applyFill="1" applyBorder="1"/>
    <xf numFmtId="166" fontId="129" fillId="0" borderId="0" xfId="6" applyNumberFormat="1" applyFont="1" applyFill="1"/>
    <xf numFmtId="166" fontId="129" fillId="0" borderId="0" xfId="1" applyNumberFormat="1" applyFont="1" applyFill="1"/>
    <xf numFmtId="164" fontId="129" fillId="0" borderId="0" xfId="4" applyNumberFormat="1" applyFont="1" applyFill="1"/>
    <xf numFmtId="166" fontId="109" fillId="33" borderId="0" xfId="6" applyNumberFormat="1" applyFont="1" applyFill="1"/>
    <xf numFmtId="166" fontId="109" fillId="33" borderId="0" xfId="1" applyNumberFormat="1" applyFont="1" applyFill="1"/>
    <xf numFmtId="14" fontId="115" fillId="0" borderId="0" xfId="0" applyNumberFormat="1" applyFont="1" applyFill="1" applyAlignment="1">
      <alignment horizontal="center"/>
    </xf>
    <xf numFmtId="44" fontId="129" fillId="0" borderId="0" xfId="2" applyFont="1" applyFill="1"/>
    <xf numFmtId="0" fontId="136" fillId="0" borderId="0" xfId="0" applyFont="1" applyFill="1" applyAlignment="1">
      <alignment horizontal="right"/>
    </xf>
    <xf numFmtId="205" fontId="136" fillId="0" borderId="0" xfId="0" applyNumberFormat="1" applyFont="1" applyFill="1"/>
    <xf numFmtId="0" fontId="118" fillId="33" borderId="0" xfId="4" applyFont="1" applyFill="1" applyAlignment="1">
      <alignment horizontal="center" vertical="center"/>
    </xf>
    <xf numFmtId="164" fontId="109" fillId="33" borderId="0" xfId="4" applyNumberFormat="1" applyFont="1" applyFill="1" applyAlignment="1">
      <alignment vertical="center"/>
    </xf>
    <xf numFmtId="164" fontId="118" fillId="0" borderId="0" xfId="4" applyNumberFormat="1" applyFont="1" applyFill="1" applyAlignment="1">
      <alignment vertical="center"/>
    </xf>
    <xf numFmtId="0" fontId="118" fillId="33" borderId="0" xfId="4" applyFont="1" applyFill="1" applyAlignment="1">
      <alignment vertical="center" wrapText="1"/>
    </xf>
    <xf numFmtId="0" fontId="118" fillId="0" borderId="0" xfId="4" applyFont="1" applyFill="1" applyAlignment="1">
      <alignment vertical="center"/>
    </xf>
    <xf numFmtId="165" fontId="109" fillId="0" borderId="0" xfId="5" applyNumberFormat="1" applyFont="1" applyFill="1" applyAlignment="1">
      <alignment vertical="center"/>
    </xf>
    <xf numFmtId="165" fontId="118" fillId="33" borderId="0" xfId="4" applyNumberFormat="1" applyFont="1" applyFill="1" applyAlignment="1">
      <alignment vertical="center"/>
    </xf>
    <xf numFmtId="165" fontId="118" fillId="0" borderId="0" xfId="2" applyNumberFormat="1" applyFont="1" applyFill="1" applyAlignment="1">
      <alignment horizontal="center" wrapText="1"/>
    </xf>
    <xf numFmtId="14" fontId="115" fillId="105" borderId="0" xfId="0" applyNumberFormat="1" applyFont="1" applyFill="1" applyAlignment="1">
      <alignment horizontal="center"/>
    </xf>
    <xf numFmtId="165" fontId="118" fillId="105" borderId="0" xfId="2" applyNumberFormat="1" applyFont="1" applyFill="1"/>
    <xf numFmtId="0" fontId="118" fillId="105" borderId="0" xfId="0" applyFont="1" applyFill="1" applyAlignment="1">
      <alignment horizontal="center" wrapText="1"/>
    </xf>
    <xf numFmtId="44" fontId="118" fillId="105" borderId="0" xfId="2" applyFont="1" applyFill="1"/>
    <xf numFmtId="165" fontId="115" fillId="0" borderId="0" xfId="2" applyNumberFormat="1" applyFont="1" applyFill="1"/>
    <xf numFmtId="165" fontId="118" fillId="105" borderId="0" xfId="2" applyNumberFormat="1" applyFont="1" applyFill="1" applyAlignment="1"/>
    <xf numFmtId="44" fontId="115" fillId="0" borderId="36" xfId="0" applyNumberFormat="1" applyFont="1" applyFill="1" applyBorder="1"/>
    <xf numFmtId="166" fontId="115" fillId="0" borderId="0" xfId="1" applyNumberFormat="1" applyFont="1" applyFill="1"/>
    <xf numFmtId="200" fontId="0" fillId="0" borderId="0" xfId="0" applyNumberFormat="1"/>
    <xf numFmtId="43" fontId="0" fillId="0" borderId="0" xfId="1" applyFont="1"/>
    <xf numFmtId="164" fontId="125" fillId="33" borderId="0" xfId="4" applyNumberFormat="1" applyFont="1" applyFill="1" applyBorder="1"/>
    <xf numFmtId="164" fontId="109" fillId="106" borderId="0" xfId="4" applyNumberFormat="1" applyFont="1" applyFill="1"/>
    <xf numFmtId="164" fontId="141" fillId="106" borderId="0" xfId="4" applyNumberFormat="1" applyFont="1" applyFill="1" applyAlignment="1">
      <alignment horizontal="left"/>
    </xf>
    <xf numFmtId="0" fontId="125" fillId="106" borderId="0" xfId="4" applyFont="1" applyFill="1"/>
    <xf numFmtId="0" fontId="118" fillId="106" borderId="0" xfId="4" applyFont="1" applyFill="1" applyAlignment="1">
      <alignment horizontal="center"/>
    </xf>
    <xf numFmtId="0" fontId="109" fillId="106" borderId="0" xfId="4" applyFont="1" applyFill="1"/>
    <xf numFmtId="0" fontId="109" fillId="106" borderId="0" xfId="4" applyFont="1" applyFill="1" applyBorder="1"/>
    <xf numFmtId="0" fontId="0" fillId="106" borderId="0" xfId="0" applyFill="1"/>
    <xf numFmtId="0" fontId="0" fillId="33" borderId="0" xfId="0" applyFill="1" applyAlignment="1">
      <alignment horizontal="right"/>
    </xf>
    <xf numFmtId="0" fontId="0" fillId="33" borderId="0" xfId="0" applyFill="1"/>
    <xf numFmtId="166" fontId="0" fillId="33" borderId="0" xfId="1" applyNumberFormat="1" applyFont="1" applyFill="1"/>
    <xf numFmtId="44" fontId="0" fillId="33" borderId="10" xfId="2" applyFont="1" applyFill="1" applyBorder="1"/>
    <xf numFmtId="44" fontId="0" fillId="33" borderId="0" xfId="2" applyFont="1" applyFill="1"/>
    <xf numFmtId="43" fontId="0" fillId="33" borderId="10" xfId="1" applyFont="1" applyFill="1" applyBorder="1"/>
    <xf numFmtId="44" fontId="0" fillId="33" borderId="0" xfId="0" applyNumberFormat="1" applyFill="1"/>
    <xf numFmtId="44" fontId="0" fillId="107" borderId="0" xfId="2" applyFont="1" applyFill="1"/>
    <xf numFmtId="0" fontId="16" fillId="33" borderId="0" xfId="0" applyFont="1" applyFill="1" applyAlignment="1">
      <alignment horizontal="right" vertical="top"/>
    </xf>
    <xf numFmtId="0" fontId="16" fillId="33" borderId="0" xfId="0" applyFont="1" applyFill="1" applyAlignment="1">
      <alignment horizontal="right"/>
    </xf>
    <xf numFmtId="166" fontId="129" fillId="33" borderId="0" xfId="6" applyNumberFormat="1" applyFont="1" applyFill="1" applyBorder="1"/>
    <xf numFmtId="166" fontId="129" fillId="33" borderId="0" xfId="1" applyNumberFormat="1" applyFont="1" applyFill="1" applyBorder="1"/>
    <xf numFmtId="164" fontId="129" fillId="33" borderId="0" xfId="4" applyNumberFormat="1" applyFont="1" applyFill="1" applyBorder="1"/>
    <xf numFmtId="166" fontId="129" fillId="0" borderId="0" xfId="6" applyNumberFormat="1" applyFont="1" applyFill="1" applyBorder="1"/>
    <xf numFmtId="166" fontId="129" fillId="0" borderId="0" xfId="1" applyNumberFormat="1" applyFont="1" applyFill="1" applyBorder="1"/>
    <xf numFmtId="164" fontId="129" fillId="0" borderId="0" xfId="4" applyNumberFormat="1" applyFont="1" applyFill="1" applyBorder="1"/>
    <xf numFmtId="166" fontId="109" fillId="33" borderId="0" xfId="6" applyNumberFormat="1" applyFont="1" applyFill="1" applyBorder="1"/>
    <xf numFmtId="164" fontId="109" fillId="33" borderId="0" xfId="4" applyNumberFormat="1" applyFont="1" applyFill="1" applyBorder="1" applyAlignment="1">
      <alignment vertical="center"/>
    </xf>
    <xf numFmtId="166" fontId="109" fillId="33" borderId="0" xfId="1" applyNumberFormat="1" applyFont="1" applyFill="1" applyBorder="1"/>
    <xf numFmtId="165" fontId="109" fillId="0" borderId="0" xfId="5" applyNumberFormat="1" applyFont="1" applyFill="1" applyBorder="1" applyAlignment="1">
      <alignment vertical="center"/>
    </xf>
    <xf numFmtId="164" fontId="109" fillId="33" borderId="10" xfId="5" applyNumberFormat="1" applyFont="1" applyFill="1" applyBorder="1"/>
    <xf numFmtId="0" fontId="125" fillId="106" borderId="0" xfId="4" applyFont="1" applyFill="1" applyAlignment="1">
      <alignment horizontal="right"/>
    </xf>
    <xf numFmtId="10" fontId="129" fillId="0" borderId="0" xfId="3" applyNumberFormat="1" applyFont="1" applyFill="1"/>
    <xf numFmtId="166" fontId="129" fillId="0" borderId="0" xfId="1" applyNumberFormat="1" applyFont="1"/>
    <xf numFmtId="166" fontId="130" fillId="0" borderId="0" xfId="1" applyNumberFormat="1" applyFont="1"/>
    <xf numFmtId="9" fontId="142" fillId="33" borderId="0" xfId="3" applyFont="1" applyFill="1" applyAlignment="1">
      <alignment horizontal="center"/>
    </xf>
    <xf numFmtId="0" fontId="21" fillId="33" borderId="0" xfId="0" applyFont="1" applyFill="1" applyAlignment="1">
      <alignment horizontal="center"/>
    </xf>
    <xf numFmtId="0" fontId="21" fillId="33" borderId="35" xfId="0" applyFont="1" applyFill="1" applyBorder="1" applyAlignment="1">
      <alignment horizontal="center"/>
    </xf>
    <xf numFmtId="44" fontId="116" fillId="0" borderId="0" xfId="2" applyFont="1" applyFill="1" applyAlignment="1">
      <alignment horizontal="center"/>
    </xf>
    <xf numFmtId="201" fontId="116" fillId="0" borderId="0" xfId="0" applyNumberFormat="1" applyFont="1"/>
    <xf numFmtId="10" fontId="116" fillId="33" borderId="0" xfId="3" applyNumberFormat="1" applyFont="1" applyFill="1"/>
    <xf numFmtId="0" fontId="16" fillId="0" borderId="0" xfId="0" applyFont="1"/>
    <xf numFmtId="166" fontId="16" fillId="0" borderId="0" xfId="0" applyNumberFormat="1" applyFont="1"/>
    <xf numFmtId="44" fontId="116" fillId="33" borderId="0" xfId="7408" applyFont="1" applyFill="1" applyBorder="1"/>
    <xf numFmtId="14" fontId="115" fillId="108" borderId="0" xfId="0" applyNumberFormat="1" applyFont="1" applyFill="1" applyAlignment="1">
      <alignment horizontal="center"/>
    </xf>
    <xf numFmtId="0" fontId="118" fillId="108" borderId="0" xfId="0" applyFont="1" applyFill="1" applyAlignment="1">
      <alignment horizontal="center" wrapText="1"/>
    </xf>
    <xf numFmtId="165" fontId="118" fillId="108" borderId="0" xfId="2" applyNumberFormat="1" applyFont="1" applyFill="1"/>
    <xf numFmtId="44" fontId="118" fillId="108" borderId="0" xfId="2" applyFont="1" applyFill="1"/>
    <xf numFmtId="165" fontId="129" fillId="0" borderId="0" xfId="5" applyNumberFormat="1" applyFont="1" applyFill="1" applyBorder="1" applyAlignment="1">
      <alignment vertical="center"/>
    </xf>
    <xf numFmtId="164" fontId="116" fillId="33" borderId="0" xfId="6" applyNumberFormat="1" applyFont="1" applyFill="1" applyBorder="1"/>
    <xf numFmtId="0" fontId="118" fillId="108" borderId="0" xfId="0" applyFont="1" applyFill="1" applyAlignment="1">
      <alignment horizontal="center"/>
    </xf>
    <xf numFmtId="165" fontId="118" fillId="108" borderId="0" xfId="2" applyNumberFormat="1" applyFont="1" applyFill="1" applyAlignment="1"/>
    <xf numFmtId="0" fontId="118" fillId="0" borderId="0" xfId="0" applyFont="1" applyAlignment="1">
      <alignment horizontal="center" wrapText="1"/>
    </xf>
    <xf numFmtId="0" fontId="117" fillId="103" borderId="0" xfId="0" applyFont="1" applyFill="1" applyAlignment="1">
      <alignment horizontal="center" wrapText="1"/>
    </xf>
    <xf numFmtId="0" fontId="115" fillId="0" borderId="0" xfId="0" applyFont="1" applyAlignment="1">
      <alignment horizontal="center"/>
    </xf>
    <xf numFmtId="0" fontId="118" fillId="0" borderId="0" xfId="0" applyFont="1" applyAlignment="1">
      <alignment horizontal="center" wrapText="1"/>
    </xf>
    <xf numFmtId="0" fontId="117" fillId="103" borderId="0" xfId="0" applyFont="1" applyFill="1" applyAlignment="1">
      <alignment horizontal="center" wrapText="1"/>
    </xf>
    <xf numFmtId="0" fontId="115" fillId="0" borderId="0" xfId="0" applyFont="1" applyAlignment="1">
      <alignment horizontal="center"/>
    </xf>
    <xf numFmtId="3" fontId="109" fillId="0" borderId="0" xfId="4" applyNumberFormat="1" applyFont="1" applyAlignment="1">
      <alignment horizontal="left" indent="1"/>
    </xf>
    <xf numFmtId="166" fontId="118" fillId="0" borderId="36" xfId="0" applyNumberFormat="1" applyFont="1" applyBorder="1"/>
    <xf numFmtId="0" fontId="138" fillId="0" borderId="0" xfId="0" applyFont="1" applyAlignment="1">
      <alignment horizontal="right"/>
    </xf>
    <xf numFmtId="166" fontId="125" fillId="0" borderId="48" xfId="0" applyNumberFormat="1" applyFont="1" applyBorder="1"/>
    <xf numFmtId="0" fontId="138" fillId="0" borderId="0" xfId="0" applyFont="1" applyAlignment="1">
      <alignment horizontal="center"/>
    </xf>
    <xf numFmtId="0" fontId="118" fillId="0" borderId="49" xfId="0" applyFont="1" applyBorder="1"/>
    <xf numFmtId="166" fontId="125" fillId="0" borderId="50" xfId="0" applyNumberFormat="1" applyFont="1" applyBorder="1"/>
    <xf numFmtId="0" fontId="136" fillId="0" borderId="0" xfId="0" applyFont="1"/>
    <xf numFmtId="205" fontId="136" fillId="0" borderId="0" xfId="0" applyNumberFormat="1" applyFont="1"/>
    <xf numFmtId="205" fontId="115" fillId="0" borderId="0" xfId="0" applyNumberFormat="1" applyFont="1"/>
    <xf numFmtId="166" fontId="115" fillId="0" borderId="36" xfId="0" applyNumberFormat="1" applyFont="1" applyBorder="1"/>
    <xf numFmtId="0" fontId="115" fillId="0" borderId="0" xfId="0" applyFont="1" applyAlignment="1">
      <alignment horizontal="right"/>
    </xf>
    <xf numFmtId="0" fontId="136" fillId="0" borderId="0" xfId="0" applyFont="1" applyAlignment="1">
      <alignment horizontal="right"/>
    </xf>
    <xf numFmtId="44" fontId="133" fillId="0" borderId="0" xfId="0" applyNumberFormat="1" applyFont="1"/>
    <xf numFmtId="44" fontId="129" fillId="0" borderId="0" xfId="0" applyNumberFormat="1" applyFont="1"/>
    <xf numFmtId="3" fontId="129" fillId="0" borderId="0" xfId="4" applyNumberFormat="1" applyFont="1" applyAlignment="1">
      <alignment horizontal="left" indent="1"/>
    </xf>
    <xf numFmtId="0" fontId="125" fillId="0" borderId="0" xfId="0" applyFont="1" applyAlignment="1">
      <alignment horizontal="center"/>
    </xf>
    <xf numFmtId="0" fontId="125" fillId="0" borderId="0" xfId="0" applyFont="1" applyAlignment="1">
      <alignment horizontal="center" wrapText="1"/>
    </xf>
    <xf numFmtId="0" fontId="118" fillId="0" borderId="0" xfId="0" applyFont="1" applyAlignment="1">
      <alignment wrapText="1"/>
    </xf>
    <xf numFmtId="0" fontId="138" fillId="0" borderId="0" xfId="0" applyFont="1" applyAlignment="1">
      <alignment horizontal="left"/>
    </xf>
    <xf numFmtId="166" fontId="125" fillId="0" borderId="51" xfId="0" applyNumberFormat="1" applyFont="1" applyBorder="1"/>
    <xf numFmtId="166" fontId="125" fillId="0" borderId="57" xfId="0" applyNumberFormat="1" applyFont="1" applyBorder="1"/>
    <xf numFmtId="0" fontId="138" fillId="0" borderId="52" xfId="0" applyFont="1" applyBorder="1" applyAlignment="1">
      <alignment horizontal="right"/>
    </xf>
    <xf numFmtId="0" fontId="138" fillId="0" borderId="55" xfId="0" applyFont="1" applyBorder="1" applyAlignment="1">
      <alignment horizontal="right"/>
    </xf>
    <xf numFmtId="166" fontId="125" fillId="0" borderId="53" xfId="0" applyNumberFormat="1" applyFont="1" applyBorder="1"/>
    <xf numFmtId="166" fontId="125" fillId="0" borderId="16" xfId="0" applyNumberFormat="1" applyFont="1" applyBorder="1"/>
    <xf numFmtId="0" fontId="115" fillId="0" borderId="0" xfId="0" applyFont="1" applyAlignment="1">
      <alignment horizontal="center"/>
    </xf>
    <xf numFmtId="166" fontId="109" fillId="0" borderId="0" xfId="1" applyNumberFormat="1" applyFont="1"/>
    <xf numFmtId="0" fontId="118" fillId="0" borderId="0" xfId="0" applyFont="1" applyAlignment="1">
      <alignment horizontal="center" wrapText="1"/>
    </xf>
    <xf numFmtId="0" fontId="117" fillId="103" borderId="0" xfId="0" applyFont="1" applyFill="1" applyAlignment="1">
      <alignment horizontal="center" wrapText="1"/>
    </xf>
    <xf numFmtId="0" fontId="115" fillId="0" borderId="0" xfId="0" applyFont="1" applyAlignment="1">
      <alignment horizontal="center"/>
    </xf>
    <xf numFmtId="0" fontId="125" fillId="0" borderId="0" xfId="0" applyFont="1" applyAlignment="1">
      <alignment horizontal="center"/>
    </xf>
    <xf numFmtId="4" fontId="129" fillId="0" borderId="0" xfId="1" applyNumberFormat="1" applyFont="1" applyFill="1"/>
    <xf numFmtId="0" fontId="118" fillId="0" borderId="0" xfId="0" applyFont="1" applyAlignment="1">
      <alignment horizontal="center" wrapText="1"/>
    </xf>
    <xf numFmtId="0" fontId="117" fillId="103" borderId="0" xfId="0" applyFont="1" applyFill="1" applyAlignment="1">
      <alignment horizontal="center" wrapText="1"/>
    </xf>
    <xf numFmtId="0" fontId="115" fillId="0" borderId="0" xfId="0" applyFont="1" applyAlignment="1">
      <alignment horizontal="center"/>
    </xf>
    <xf numFmtId="0" fontId="125" fillId="0" borderId="0" xfId="0" applyFont="1" applyAlignment="1">
      <alignment horizontal="center"/>
    </xf>
    <xf numFmtId="0" fontId="118" fillId="105" borderId="0" xfId="0" applyFont="1" applyFill="1" applyAlignment="1">
      <alignment horizontal="center"/>
    </xf>
    <xf numFmtId="44" fontId="129" fillId="0" borderId="0" xfId="2" applyNumberFormat="1" applyFont="1" applyFill="1"/>
    <xf numFmtId="0" fontId="118" fillId="0" borderId="0" xfId="0" applyFont="1" applyAlignment="1">
      <alignment horizontal="center" wrapText="1"/>
    </xf>
    <xf numFmtId="0" fontId="117" fillId="103" borderId="0" xfId="0" applyFont="1" applyFill="1" applyAlignment="1">
      <alignment horizontal="center" wrapText="1"/>
    </xf>
    <xf numFmtId="0" fontId="115" fillId="0" borderId="0" xfId="0" applyFont="1" applyAlignment="1">
      <alignment horizontal="center"/>
    </xf>
    <xf numFmtId="0" fontId="125" fillId="0" borderId="0" xfId="0" applyFont="1" applyAlignment="1">
      <alignment horizontal="center"/>
    </xf>
    <xf numFmtId="44" fontId="129" fillId="104" borderId="0" xfId="0" applyNumberFormat="1" applyFont="1" applyFill="1"/>
    <xf numFmtId="0" fontId="118" fillId="0" borderId="0" xfId="0" applyFont="1" applyFill="1" applyAlignment="1">
      <alignment horizontal="center"/>
    </xf>
    <xf numFmtId="0" fontId="118" fillId="0" borderId="0" xfId="0" applyFont="1" applyAlignment="1">
      <alignment horizontal="center" wrapText="1"/>
    </xf>
    <xf numFmtId="0" fontId="117" fillId="103" borderId="0" xfId="0" applyFont="1" applyFill="1" applyAlignment="1">
      <alignment horizontal="center" wrapText="1"/>
    </xf>
    <xf numFmtId="0" fontId="118" fillId="0" borderId="0" xfId="0" applyFont="1" applyFill="1" applyAlignment="1">
      <alignment horizontal="center"/>
    </xf>
    <xf numFmtId="0" fontId="115" fillId="0" borderId="0" xfId="0" applyFont="1" applyAlignment="1">
      <alignment horizontal="center"/>
    </xf>
    <xf numFmtId="0" fontId="125" fillId="0" borderId="0" xfId="0" applyFont="1" applyAlignment="1">
      <alignment horizontal="center"/>
    </xf>
    <xf numFmtId="0" fontId="118" fillId="0" borderId="0" xfId="0" applyFont="1" applyAlignment="1">
      <alignment horizontal="center" wrapText="1"/>
    </xf>
    <xf numFmtId="0" fontId="117" fillId="103" borderId="0" xfId="0" applyFont="1" applyFill="1" applyAlignment="1">
      <alignment horizontal="center" wrapText="1"/>
    </xf>
    <xf numFmtId="0" fontId="115" fillId="0" borderId="0" xfId="0" applyFont="1" applyAlignment="1">
      <alignment horizontal="center"/>
    </xf>
    <xf numFmtId="0" fontId="125" fillId="0" borderId="0" xfId="0" applyFont="1" applyAlignment="1">
      <alignment horizontal="center"/>
    </xf>
    <xf numFmtId="0" fontId="118" fillId="0" borderId="0" xfId="0" applyFont="1" applyAlignment="1">
      <alignment horizontal="center" wrapText="1"/>
    </xf>
    <xf numFmtId="0" fontId="117" fillId="103" borderId="0" xfId="0" applyFont="1" applyFill="1" applyAlignment="1">
      <alignment horizontal="center" wrapText="1"/>
    </xf>
    <xf numFmtId="0" fontId="115" fillId="0" borderId="0" xfId="0" applyFont="1" applyAlignment="1">
      <alignment horizontal="center"/>
    </xf>
    <xf numFmtId="0" fontId="125" fillId="0" borderId="0" xfId="0" applyFont="1" applyAlignment="1">
      <alignment horizontal="center"/>
    </xf>
    <xf numFmtId="166" fontId="118" fillId="33" borderId="0" xfId="6" applyNumberFormat="1" applyFont="1" applyFill="1"/>
    <xf numFmtId="0" fontId="118" fillId="0" borderId="0" xfId="0" applyFont="1" applyAlignment="1">
      <alignment horizontal="center" wrapText="1"/>
    </xf>
    <xf numFmtId="0" fontId="117" fillId="103" borderId="0" xfId="0" applyFont="1" applyFill="1" applyAlignment="1">
      <alignment horizontal="center" wrapText="1"/>
    </xf>
    <xf numFmtId="0" fontId="115" fillId="0" borderId="0" xfId="0" applyFont="1" applyAlignment="1">
      <alignment horizontal="center"/>
    </xf>
    <xf numFmtId="0" fontId="125" fillId="0" borderId="0" xfId="0" applyFont="1" applyAlignment="1">
      <alignment horizontal="center"/>
    </xf>
    <xf numFmtId="0" fontId="118" fillId="0" borderId="0" xfId="0" applyFont="1" applyAlignment="1">
      <alignment horizontal="center" wrapText="1"/>
    </xf>
    <xf numFmtId="0" fontId="117" fillId="103" borderId="0" xfId="0" applyFont="1" applyFill="1" applyAlignment="1">
      <alignment horizontal="center" wrapText="1"/>
    </xf>
    <xf numFmtId="0" fontId="115" fillId="0" borderId="0" xfId="0" applyFont="1" applyAlignment="1">
      <alignment horizontal="center"/>
    </xf>
    <xf numFmtId="0" fontId="125" fillId="0" borderId="0" xfId="0" applyFont="1" applyAlignment="1">
      <alignment horizontal="center"/>
    </xf>
    <xf numFmtId="0" fontId="118" fillId="0" borderId="0" xfId="0" applyFont="1" applyAlignment="1">
      <alignment horizontal="center" wrapText="1"/>
    </xf>
    <xf numFmtId="0" fontId="117" fillId="103" borderId="0" xfId="0" applyFont="1" applyFill="1" applyAlignment="1">
      <alignment horizontal="center" wrapText="1"/>
    </xf>
    <xf numFmtId="0" fontId="118" fillId="0" borderId="0" xfId="0" applyFont="1" applyFill="1" applyAlignment="1">
      <alignment horizontal="center"/>
    </xf>
    <xf numFmtId="0" fontId="115" fillId="0" borderId="0" xfId="0" applyFont="1" applyAlignment="1">
      <alignment horizontal="center"/>
    </xf>
    <xf numFmtId="0" fontId="125" fillId="0" borderId="0" xfId="0" applyFont="1" applyAlignment="1">
      <alignment horizontal="center"/>
    </xf>
    <xf numFmtId="44" fontId="118" fillId="108" borderId="35" xfId="2" applyFont="1" applyFill="1" applyBorder="1"/>
    <xf numFmtId="44" fontId="118" fillId="108" borderId="0" xfId="2" applyFont="1" applyFill="1" applyAlignment="1"/>
    <xf numFmtId="0" fontId="118" fillId="104" borderId="0" xfId="0" applyFont="1" applyFill="1" applyAlignment="1">
      <alignment horizontal="center" wrapText="1"/>
    </xf>
    <xf numFmtId="165" fontId="118" fillId="104" borderId="0" xfId="2" applyNumberFormat="1" applyFont="1" applyFill="1"/>
    <xf numFmtId="165" fontId="118" fillId="104" borderId="0" xfId="2" applyNumberFormat="1" applyFont="1" applyFill="1" applyAlignment="1"/>
    <xf numFmtId="14" fontId="115" fillId="104" borderId="0" xfId="0" applyNumberFormat="1" applyFont="1" applyFill="1" applyAlignment="1">
      <alignment horizontal="center"/>
    </xf>
    <xf numFmtId="44" fontId="118" fillId="104" borderId="0" xfId="2" applyFont="1" applyFill="1"/>
    <xf numFmtId="0" fontId="118" fillId="0" borderId="0" xfId="0" applyFont="1" applyAlignment="1">
      <alignment horizontal="center" wrapText="1"/>
    </xf>
    <xf numFmtId="0" fontId="117" fillId="103" borderId="0" xfId="0" applyFont="1" applyFill="1" applyAlignment="1">
      <alignment horizontal="center" wrapText="1"/>
    </xf>
    <xf numFmtId="0" fontId="115" fillId="0" borderId="0" xfId="0" applyFont="1" applyAlignment="1">
      <alignment horizontal="center"/>
    </xf>
    <xf numFmtId="0" fontId="125" fillId="0" borderId="0" xfId="0" applyFont="1" applyAlignment="1">
      <alignment horizontal="center"/>
    </xf>
    <xf numFmtId="0" fontId="21" fillId="0" borderId="0" xfId="0" applyFont="1"/>
    <xf numFmtId="0" fontId="0" fillId="0" borderId="0" xfId="0" applyFill="1" applyAlignment="1">
      <alignment horizontal="center"/>
    </xf>
    <xf numFmtId="166" fontId="0" fillId="0" borderId="0" xfId="1" applyNumberFormat="1" applyFont="1" applyFill="1"/>
    <xf numFmtId="166" fontId="0" fillId="0" borderId="36" xfId="0" applyNumberFormat="1" applyFill="1" applyBorder="1"/>
    <xf numFmtId="168" fontId="127" fillId="0" borderId="35" xfId="0" applyNumberFormat="1" applyFont="1" applyBorder="1"/>
    <xf numFmtId="168" fontId="109" fillId="0" borderId="0" xfId="0" applyNumberFormat="1" applyFont="1" applyFill="1"/>
    <xf numFmtId="209" fontId="115" fillId="0" borderId="0" xfId="1" applyNumberFormat="1" applyFont="1"/>
    <xf numFmtId="0" fontId="133" fillId="0" borderId="0" xfId="0" applyFont="1"/>
    <xf numFmtId="0" fontId="119" fillId="33" borderId="0" xfId="4" applyFont="1" applyFill="1" applyAlignment="1">
      <alignment horizontal="center"/>
    </xf>
    <xf numFmtId="168" fontId="117" fillId="0" borderId="0" xfId="0" applyNumberFormat="1" applyFont="1" applyAlignment="1">
      <alignment horizontal="center"/>
    </xf>
    <xf numFmtId="0" fontId="119" fillId="33" borderId="0" xfId="4" quotePrefix="1" applyFont="1" applyFill="1" applyAlignment="1">
      <alignment horizontal="center"/>
    </xf>
    <xf numFmtId="0" fontId="117" fillId="0" borderId="0" xfId="0" applyFont="1" applyAlignment="1">
      <alignment horizontal="center"/>
    </xf>
    <xf numFmtId="0" fontId="124" fillId="33" borderId="0" xfId="0" applyFont="1" applyFill="1" applyAlignment="1">
      <alignment horizontal="center"/>
    </xf>
    <xf numFmtId="0" fontId="116" fillId="33" borderId="45" xfId="0" applyFont="1" applyFill="1" applyBorder="1" applyAlignment="1">
      <alignment horizontal="center" vertical="center"/>
    </xf>
    <xf numFmtId="0" fontId="116" fillId="33" borderId="0" xfId="0" applyFont="1" applyFill="1" applyBorder="1" applyAlignment="1">
      <alignment horizontal="center" vertical="center"/>
    </xf>
    <xf numFmtId="0" fontId="127" fillId="0" borderId="0" xfId="0" applyFont="1" applyAlignment="1">
      <alignment horizontal="left" vertical="top" wrapText="1"/>
    </xf>
    <xf numFmtId="0" fontId="123" fillId="33" borderId="0" xfId="4" quotePrefix="1" applyFont="1" applyFill="1" applyAlignment="1">
      <alignment horizontal="center"/>
    </xf>
    <xf numFmtId="0" fontId="123" fillId="33" borderId="0" xfId="4" applyFont="1" applyFill="1" applyAlignment="1">
      <alignment horizontal="center"/>
    </xf>
    <xf numFmtId="0" fontId="124" fillId="33" borderId="0" xfId="4" applyFont="1" applyFill="1" applyAlignment="1">
      <alignment horizontal="center"/>
    </xf>
    <xf numFmtId="0" fontId="116" fillId="33" borderId="0" xfId="4" applyFont="1" applyFill="1" applyAlignment="1">
      <alignment horizontal="center" wrapText="1"/>
    </xf>
    <xf numFmtId="0" fontId="116" fillId="33" borderId="0" xfId="0" applyFont="1" applyFill="1" applyAlignment="1">
      <alignment horizontal="center" vertical="center"/>
    </xf>
    <xf numFmtId="0" fontId="124" fillId="33" borderId="0" xfId="4" applyFont="1" applyFill="1" applyAlignment="1">
      <alignment horizontal="center" wrapText="1"/>
    </xf>
    <xf numFmtId="0" fontId="124" fillId="33" borderId="0" xfId="4" quotePrefix="1" applyFont="1" applyFill="1" applyAlignment="1">
      <alignment horizontal="center"/>
    </xf>
    <xf numFmtId="0" fontId="16" fillId="33" borderId="0" xfId="0" applyFont="1" applyFill="1" applyAlignment="1">
      <alignment horizontal="center"/>
    </xf>
    <xf numFmtId="0" fontId="0" fillId="33" borderId="0" xfId="0" applyFill="1" applyAlignment="1">
      <alignment horizontal="left" vertical="top" wrapText="1"/>
    </xf>
    <xf numFmtId="0" fontId="118" fillId="0" borderId="0" xfId="0" applyFont="1" applyAlignment="1">
      <alignment horizontal="center" wrapText="1"/>
    </xf>
    <xf numFmtId="0" fontId="117" fillId="103" borderId="0" xfId="0" applyFont="1" applyFill="1" applyAlignment="1">
      <alignment horizontal="center" wrapText="1"/>
    </xf>
    <xf numFmtId="0" fontId="125" fillId="0" borderId="0" xfId="0" applyFont="1" applyAlignment="1">
      <alignment horizontal="center"/>
    </xf>
    <xf numFmtId="0" fontId="118" fillId="0" borderId="0" xfId="0" applyFont="1" applyAlignment="1">
      <alignment horizontal="center"/>
    </xf>
    <xf numFmtId="0" fontId="115" fillId="0" borderId="0" xfId="0" applyFont="1" applyAlignment="1">
      <alignment horizontal="center"/>
    </xf>
  </cellXfs>
  <cellStyles count="9628">
    <cellStyle name="_x0013_" xfId="7" xr:uid="{00000000-0005-0000-0000-000000000000}"/>
    <cellStyle name=" 1" xfId="8" xr:uid="{00000000-0005-0000-0000-000001000000}"/>
    <cellStyle name=" 1 2" xfId="9" xr:uid="{00000000-0005-0000-0000-000002000000}"/>
    <cellStyle name=" 1 3" xfId="10" xr:uid="{00000000-0005-0000-0000-000003000000}"/>
    <cellStyle name="_x0013_ 10" xfId="11" xr:uid="{00000000-0005-0000-0000-000004000000}"/>
    <cellStyle name="_x0013_ 11" xfId="12" xr:uid="{00000000-0005-0000-0000-000005000000}"/>
    <cellStyle name="_x0013_ 2" xfId="13" xr:uid="{00000000-0005-0000-0000-000006000000}"/>
    <cellStyle name="_x0013_ 2 2" xfId="14" xr:uid="{00000000-0005-0000-0000-000007000000}"/>
    <cellStyle name="_x0013_ 3" xfId="15" xr:uid="{00000000-0005-0000-0000-000008000000}"/>
    <cellStyle name="_x0013_ 4" xfId="16" xr:uid="{00000000-0005-0000-0000-000009000000}"/>
    <cellStyle name="_x0013_ 5" xfId="17" xr:uid="{00000000-0005-0000-0000-00000A000000}"/>
    <cellStyle name="_x0013_ 6" xfId="18" xr:uid="{00000000-0005-0000-0000-00000B000000}"/>
    <cellStyle name="_x0013_ 7" xfId="19" xr:uid="{00000000-0005-0000-0000-00000C000000}"/>
    <cellStyle name="_x0013_ 8" xfId="20" xr:uid="{00000000-0005-0000-0000-00000D000000}"/>
    <cellStyle name="_x0013_ 9" xfId="21" xr:uid="{00000000-0005-0000-0000-00000E000000}"/>
    <cellStyle name="_(C) 2007 CB Weather Adjust" xfId="22" xr:uid="{00000000-0005-0000-0000-00000F000000}"/>
    <cellStyle name="_(C) 2007 CB Weather Adjust (2)" xfId="23" xr:uid="{00000000-0005-0000-0000-000010000000}"/>
    <cellStyle name="_09GRC Gas Transport For Review" xfId="24" xr:uid="{00000000-0005-0000-0000-000011000000}"/>
    <cellStyle name="_09GRC Gas Transport For Review 2" xfId="25" xr:uid="{00000000-0005-0000-0000-000012000000}"/>
    <cellStyle name="_09GRC Gas Transport For Review 2 2" xfId="26" xr:uid="{00000000-0005-0000-0000-000013000000}"/>
    <cellStyle name="_09GRC Gas Transport For Review 3" xfId="27" xr:uid="{00000000-0005-0000-0000-000014000000}"/>
    <cellStyle name="_09GRC Gas Transport For Review_Book4" xfId="28" xr:uid="{00000000-0005-0000-0000-000015000000}"/>
    <cellStyle name="_09GRC Gas Transport For Review_Book4 2" xfId="29" xr:uid="{00000000-0005-0000-0000-000016000000}"/>
    <cellStyle name="_09GRC Gas Transport For Review_Book4 2 2" xfId="30" xr:uid="{00000000-0005-0000-0000-000017000000}"/>
    <cellStyle name="_09GRC Gas Transport For Review_Book4 3" xfId="31" xr:uid="{00000000-0005-0000-0000-000018000000}"/>
    <cellStyle name="_x0013__16.07E Wild Horse Wind Expansionwrkingfile" xfId="32" xr:uid="{00000000-0005-0000-0000-000019000000}"/>
    <cellStyle name="_x0013__16.07E Wild Horse Wind Expansionwrkingfile 2" xfId="33" xr:uid="{00000000-0005-0000-0000-00001A000000}"/>
    <cellStyle name="_x0013__16.07E Wild Horse Wind Expansionwrkingfile 2 2" xfId="34" xr:uid="{00000000-0005-0000-0000-00001B000000}"/>
    <cellStyle name="_x0013__16.07E Wild Horse Wind Expansionwrkingfile 3" xfId="35" xr:uid="{00000000-0005-0000-0000-00001C000000}"/>
    <cellStyle name="_x0013__16.07E Wild Horse Wind Expansionwrkingfile SF" xfId="36" xr:uid="{00000000-0005-0000-0000-00001D000000}"/>
    <cellStyle name="_x0013__16.07E Wild Horse Wind Expansionwrkingfile SF 2" xfId="37" xr:uid="{00000000-0005-0000-0000-00001E000000}"/>
    <cellStyle name="_x0013__16.07E Wild Horse Wind Expansionwrkingfile SF 2 2" xfId="38" xr:uid="{00000000-0005-0000-0000-00001F000000}"/>
    <cellStyle name="_x0013__16.07E Wild Horse Wind Expansionwrkingfile SF 3" xfId="39" xr:uid="{00000000-0005-0000-0000-000020000000}"/>
    <cellStyle name="_x0013__16.37E Wild Horse Expansion DeferralRevwrkingfile SF" xfId="40" xr:uid="{00000000-0005-0000-0000-000021000000}"/>
    <cellStyle name="_x0013__16.37E Wild Horse Expansion DeferralRevwrkingfile SF 2" xfId="41" xr:uid="{00000000-0005-0000-0000-000022000000}"/>
    <cellStyle name="_x0013__16.37E Wild Horse Expansion DeferralRevwrkingfile SF 2 2" xfId="42" xr:uid="{00000000-0005-0000-0000-000023000000}"/>
    <cellStyle name="_x0013__16.37E Wild Horse Expansion DeferralRevwrkingfile SF 3" xfId="43" xr:uid="{00000000-0005-0000-0000-000024000000}"/>
    <cellStyle name="_2.01G Temp Normalization(C)" xfId="44" xr:uid="{00000000-0005-0000-0000-000025000000}"/>
    <cellStyle name="_2.05G Pass-Through Revenue and Expenses" xfId="45" xr:uid="{00000000-0005-0000-0000-000026000000}"/>
    <cellStyle name="_2.11G Interest on Customer Deposits" xfId="46" xr:uid="{00000000-0005-0000-0000-000027000000}"/>
    <cellStyle name="_2008 Strat Plan Power Costs Forecast V2 (2009 Update)" xfId="47" xr:uid="{00000000-0005-0000-0000-000028000000}"/>
    <cellStyle name="_2008 Strat Plan Power Costs Forecast V2 (2009 Update) 2" xfId="48" xr:uid="{00000000-0005-0000-0000-000029000000}"/>
    <cellStyle name="_2008 Strat Plan Power Costs Forecast V2 (2009 Update)_NIM Summary" xfId="49" xr:uid="{00000000-0005-0000-0000-00002A000000}"/>
    <cellStyle name="_2008 Strat Plan Power Costs Forecast V2 (2009 Update)_NIM Summary 2" xfId="50" xr:uid="{00000000-0005-0000-0000-00002B000000}"/>
    <cellStyle name="_4.01E Temp Normalization" xfId="51" xr:uid="{00000000-0005-0000-0000-00002C000000}"/>
    <cellStyle name="_4.03G Lease Everett Delta" xfId="52" xr:uid="{00000000-0005-0000-0000-00002D000000}"/>
    <cellStyle name="_4.04G Pass-Through Revenue and ExpensesWFMI" xfId="53" xr:uid="{00000000-0005-0000-0000-00002E000000}"/>
    <cellStyle name="_4.06E Pass Throughs" xfId="54" xr:uid="{00000000-0005-0000-0000-00002F000000}"/>
    <cellStyle name="_4.06E Pass Throughs 2" xfId="55" xr:uid="{00000000-0005-0000-0000-000030000000}"/>
    <cellStyle name="_4.06E Pass Throughs 2 2" xfId="56" xr:uid="{00000000-0005-0000-0000-000031000000}"/>
    <cellStyle name="_4.06E Pass Throughs 2 2 2" xfId="57" xr:uid="{00000000-0005-0000-0000-000032000000}"/>
    <cellStyle name="_4.06E Pass Throughs 2 3" xfId="58" xr:uid="{00000000-0005-0000-0000-000033000000}"/>
    <cellStyle name="_4.06E Pass Throughs 3" xfId="59" xr:uid="{00000000-0005-0000-0000-000034000000}"/>
    <cellStyle name="_4.06E Pass Throughs 3 2" xfId="60" xr:uid="{00000000-0005-0000-0000-000035000000}"/>
    <cellStyle name="_4.06E Pass Throughs 3 2 2" xfId="61" xr:uid="{00000000-0005-0000-0000-000036000000}"/>
    <cellStyle name="_4.06E Pass Throughs 3 3" xfId="62" xr:uid="{00000000-0005-0000-0000-000037000000}"/>
    <cellStyle name="_4.06E Pass Throughs 3 3 2" xfId="63" xr:uid="{00000000-0005-0000-0000-000038000000}"/>
    <cellStyle name="_4.06E Pass Throughs 3 4" xfId="64" xr:uid="{00000000-0005-0000-0000-000039000000}"/>
    <cellStyle name="_4.06E Pass Throughs 3 4 2" xfId="65" xr:uid="{00000000-0005-0000-0000-00003A000000}"/>
    <cellStyle name="_4.06E Pass Throughs 4" xfId="66" xr:uid="{00000000-0005-0000-0000-00003B000000}"/>
    <cellStyle name="_4.06E Pass Throughs 4 2" xfId="67" xr:uid="{00000000-0005-0000-0000-00003C000000}"/>
    <cellStyle name="_4.06E Pass Throughs 5" xfId="68" xr:uid="{00000000-0005-0000-0000-00003D000000}"/>
    <cellStyle name="_4.06E Pass Throughs 6" xfId="69" xr:uid="{00000000-0005-0000-0000-00003E000000}"/>
    <cellStyle name="_4.06E Pass Throughs 7" xfId="70" xr:uid="{00000000-0005-0000-0000-00003F000000}"/>
    <cellStyle name="_4.06E Pass Throughs_04 07E Wild Horse Wind Expansion (C) (2)" xfId="71" xr:uid="{00000000-0005-0000-0000-000040000000}"/>
    <cellStyle name="_4.06E Pass Throughs_04 07E Wild Horse Wind Expansion (C) (2) 2" xfId="72" xr:uid="{00000000-0005-0000-0000-000041000000}"/>
    <cellStyle name="_4.06E Pass Throughs_04 07E Wild Horse Wind Expansion (C) (2) 2 2" xfId="73" xr:uid="{00000000-0005-0000-0000-000042000000}"/>
    <cellStyle name="_4.06E Pass Throughs_04 07E Wild Horse Wind Expansion (C) (2) 3" xfId="74" xr:uid="{00000000-0005-0000-0000-000043000000}"/>
    <cellStyle name="_4.06E Pass Throughs_04 07E Wild Horse Wind Expansion (C) (2)_Adj Bench DR 3 for Initial Briefs (Electric)" xfId="75" xr:uid="{00000000-0005-0000-0000-000044000000}"/>
    <cellStyle name="_4.06E Pass Throughs_04 07E Wild Horse Wind Expansion (C) (2)_Adj Bench DR 3 for Initial Briefs (Electric) 2" xfId="76" xr:uid="{00000000-0005-0000-0000-000045000000}"/>
    <cellStyle name="_4.06E Pass Throughs_04 07E Wild Horse Wind Expansion (C) (2)_Adj Bench DR 3 for Initial Briefs (Electric) 2 2" xfId="77" xr:uid="{00000000-0005-0000-0000-000046000000}"/>
    <cellStyle name="_4.06E Pass Throughs_04 07E Wild Horse Wind Expansion (C) (2)_Adj Bench DR 3 for Initial Briefs (Electric) 3" xfId="78" xr:uid="{00000000-0005-0000-0000-000047000000}"/>
    <cellStyle name="_4.06E Pass Throughs_04 07E Wild Horse Wind Expansion (C) (2)_Book1" xfId="79" xr:uid="{00000000-0005-0000-0000-000048000000}"/>
    <cellStyle name="_4.06E Pass Throughs_04 07E Wild Horse Wind Expansion (C) (2)_Electric Rev Req Model (2009 GRC) " xfId="80" xr:uid="{00000000-0005-0000-0000-000049000000}"/>
    <cellStyle name="_4.06E Pass Throughs_04 07E Wild Horse Wind Expansion (C) (2)_Electric Rev Req Model (2009 GRC)  2" xfId="81" xr:uid="{00000000-0005-0000-0000-00004A000000}"/>
    <cellStyle name="_4.06E Pass Throughs_04 07E Wild Horse Wind Expansion (C) (2)_Electric Rev Req Model (2009 GRC)  2 2" xfId="82" xr:uid="{00000000-0005-0000-0000-00004B000000}"/>
    <cellStyle name="_4.06E Pass Throughs_04 07E Wild Horse Wind Expansion (C) (2)_Electric Rev Req Model (2009 GRC)  3" xfId="83" xr:uid="{00000000-0005-0000-0000-00004C000000}"/>
    <cellStyle name="_4.06E Pass Throughs_04 07E Wild Horse Wind Expansion (C) (2)_Electric Rev Req Model (2009 GRC) Rebuttal" xfId="84" xr:uid="{00000000-0005-0000-0000-00004D000000}"/>
    <cellStyle name="_4.06E Pass Throughs_04 07E Wild Horse Wind Expansion (C) (2)_Electric Rev Req Model (2009 GRC) Rebuttal 2" xfId="85" xr:uid="{00000000-0005-0000-0000-00004E000000}"/>
    <cellStyle name="_4.06E Pass Throughs_04 07E Wild Horse Wind Expansion (C) (2)_Electric Rev Req Model (2009 GRC) Rebuttal 2 2" xfId="86" xr:uid="{00000000-0005-0000-0000-00004F000000}"/>
    <cellStyle name="_4.06E Pass Throughs_04 07E Wild Horse Wind Expansion (C) (2)_Electric Rev Req Model (2009 GRC) Rebuttal 3" xfId="87" xr:uid="{00000000-0005-0000-0000-000050000000}"/>
    <cellStyle name="_4.06E Pass Throughs_04 07E Wild Horse Wind Expansion (C) (2)_Electric Rev Req Model (2009 GRC) Rebuttal REmoval of New  WH Solar AdjustMI" xfId="88" xr:uid="{00000000-0005-0000-0000-000051000000}"/>
    <cellStyle name="_4.06E Pass Throughs_04 07E Wild Horse Wind Expansion (C) (2)_Electric Rev Req Model (2009 GRC) Rebuttal REmoval of New  WH Solar AdjustMI 2" xfId="89" xr:uid="{00000000-0005-0000-0000-000052000000}"/>
    <cellStyle name="_4.06E Pass Throughs_04 07E Wild Horse Wind Expansion (C) (2)_Electric Rev Req Model (2009 GRC) Rebuttal REmoval of New  WH Solar AdjustMI 2 2" xfId="90" xr:uid="{00000000-0005-0000-0000-000053000000}"/>
    <cellStyle name="_4.06E Pass Throughs_04 07E Wild Horse Wind Expansion (C) (2)_Electric Rev Req Model (2009 GRC) Rebuttal REmoval of New  WH Solar AdjustMI 3" xfId="91" xr:uid="{00000000-0005-0000-0000-000054000000}"/>
    <cellStyle name="_4.06E Pass Throughs_04 07E Wild Horse Wind Expansion (C) (2)_Electric Rev Req Model (2009 GRC) Revised 01-18-2010" xfId="92" xr:uid="{00000000-0005-0000-0000-000055000000}"/>
    <cellStyle name="_4.06E Pass Throughs_04 07E Wild Horse Wind Expansion (C) (2)_Electric Rev Req Model (2009 GRC) Revised 01-18-2010 2" xfId="93" xr:uid="{00000000-0005-0000-0000-000056000000}"/>
    <cellStyle name="_4.06E Pass Throughs_04 07E Wild Horse Wind Expansion (C) (2)_Electric Rev Req Model (2009 GRC) Revised 01-18-2010 2 2" xfId="94" xr:uid="{00000000-0005-0000-0000-000057000000}"/>
    <cellStyle name="_4.06E Pass Throughs_04 07E Wild Horse Wind Expansion (C) (2)_Electric Rev Req Model (2009 GRC) Revised 01-18-2010 3" xfId="95" xr:uid="{00000000-0005-0000-0000-000058000000}"/>
    <cellStyle name="_4.06E Pass Throughs_04 07E Wild Horse Wind Expansion (C) (2)_Electric Rev Req Model (2010 GRC)" xfId="96" xr:uid="{00000000-0005-0000-0000-000059000000}"/>
    <cellStyle name="_4.06E Pass Throughs_04 07E Wild Horse Wind Expansion (C) (2)_Electric Rev Req Model (2010 GRC) SF" xfId="97" xr:uid="{00000000-0005-0000-0000-00005A000000}"/>
    <cellStyle name="_4.06E Pass Throughs_04 07E Wild Horse Wind Expansion (C) (2)_Final Order Electric EXHIBIT A-1" xfId="98" xr:uid="{00000000-0005-0000-0000-00005B000000}"/>
    <cellStyle name="_4.06E Pass Throughs_04 07E Wild Horse Wind Expansion (C) (2)_Final Order Electric EXHIBIT A-1 2" xfId="99" xr:uid="{00000000-0005-0000-0000-00005C000000}"/>
    <cellStyle name="_4.06E Pass Throughs_04 07E Wild Horse Wind Expansion (C) (2)_Final Order Electric EXHIBIT A-1 2 2" xfId="100" xr:uid="{00000000-0005-0000-0000-00005D000000}"/>
    <cellStyle name="_4.06E Pass Throughs_04 07E Wild Horse Wind Expansion (C) (2)_Final Order Electric EXHIBIT A-1 3" xfId="101" xr:uid="{00000000-0005-0000-0000-00005E000000}"/>
    <cellStyle name="_4.06E Pass Throughs_04 07E Wild Horse Wind Expansion (C) (2)_TENASKA REGULATORY ASSET" xfId="102" xr:uid="{00000000-0005-0000-0000-00005F000000}"/>
    <cellStyle name="_4.06E Pass Throughs_04 07E Wild Horse Wind Expansion (C) (2)_TENASKA REGULATORY ASSET 2" xfId="103" xr:uid="{00000000-0005-0000-0000-000060000000}"/>
    <cellStyle name="_4.06E Pass Throughs_04 07E Wild Horse Wind Expansion (C) (2)_TENASKA REGULATORY ASSET 2 2" xfId="104" xr:uid="{00000000-0005-0000-0000-000061000000}"/>
    <cellStyle name="_4.06E Pass Throughs_04 07E Wild Horse Wind Expansion (C) (2)_TENASKA REGULATORY ASSET 3" xfId="105" xr:uid="{00000000-0005-0000-0000-000062000000}"/>
    <cellStyle name="_4.06E Pass Throughs_16.37E Wild Horse Expansion DeferralRevwrkingfile SF" xfId="106" xr:uid="{00000000-0005-0000-0000-000063000000}"/>
    <cellStyle name="_4.06E Pass Throughs_16.37E Wild Horse Expansion DeferralRevwrkingfile SF 2" xfId="107" xr:uid="{00000000-0005-0000-0000-000064000000}"/>
    <cellStyle name="_4.06E Pass Throughs_16.37E Wild Horse Expansion DeferralRevwrkingfile SF 2 2" xfId="108" xr:uid="{00000000-0005-0000-0000-000065000000}"/>
    <cellStyle name="_4.06E Pass Throughs_16.37E Wild Horse Expansion DeferralRevwrkingfile SF 3" xfId="109" xr:uid="{00000000-0005-0000-0000-000066000000}"/>
    <cellStyle name="_4.06E Pass Throughs_2009 Compliance Filing PCA Exhibits for GRC" xfId="110" xr:uid="{00000000-0005-0000-0000-000067000000}"/>
    <cellStyle name="_4.06E Pass Throughs_2009 GRC Compl Filing - Exhibit D" xfId="111" xr:uid="{00000000-0005-0000-0000-000068000000}"/>
    <cellStyle name="_4.06E Pass Throughs_2009 GRC Compl Filing - Exhibit D 2" xfId="112" xr:uid="{00000000-0005-0000-0000-000069000000}"/>
    <cellStyle name="_4.06E Pass Throughs_3.01 Income Statement" xfId="113" xr:uid="{00000000-0005-0000-0000-00006A000000}"/>
    <cellStyle name="_4.06E Pass Throughs_4 31 Regulatory Assets and Liabilities  7 06- Exhibit D" xfId="114" xr:uid="{00000000-0005-0000-0000-00006B000000}"/>
    <cellStyle name="_4.06E Pass Throughs_4 31 Regulatory Assets and Liabilities  7 06- Exhibit D 2" xfId="115" xr:uid="{00000000-0005-0000-0000-00006C000000}"/>
    <cellStyle name="_4.06E Pass Throughs_4 31 Regulatory Assets and Liabilities  7 06- Exhibit D 2 2" xfId="116" xr:uid="{00000000-0005-0000-0000-00006D000000}"/>
    <cellStyle name="_4.06E Pass Throughs_4 31 Regulatory Assets and Liabilities  7 06- Exhibit D 3" xfId="117" xr:uid="{00000000-0005-0000-0000-00006E000000}"/>
    <cellStyle name="_4.06E Pass Throughs_4 31 Regulatory Assets and Liabilities  7 06- Exhibit D_NIM Summary" xfId="118" xr:uid="{00000000-0005-0000-0000-00006F000000}"/>
    <cellStyle name="_4.06E Pass Throughs_4 31 Regulatory Assets and Liabilities  7 06- Exhibit D_NIM Summary 2" xfId="119" xr:uid="{00000000-0005-0000-0000-000070000000}"/>
    <cellStyle name="_4.06E Pass Throughs_4 32 Regulatory Assets and Liabilities  7 06- Exhibit D" xfId="120" xr:uid="{00000000-0005-0000-0000-000071000000}"/>
    <cellStyle name="_4.06E Pass Throughs_4 32 Regulatory Assets and Liabilities  7 06- Exhibit D 2" xfId="121" xr:uid="{00000000-0005-0000-0000-000072000000}"/>
    <cellStyle name="_4.06E Pass Throughs_4 32 Regulatory Assets and Liabilities  7 06- Exhibit D 2 2" xfId="122" xr:uid="{00000000-0005-0000-0000-000073000000}"/>
    <cellStyle name="_4.06E Pass Throughs_4 32 Regulatory Assets and Liabilities  7 06- Exhibit D 3" xfId="123" xr:uid="{00000000-0005-0000-0000-000074000000}"/>
    <cellStyle name="_4.06E Pass Throughs_4 32 Regulatory Assets and Liabilities  7 06- Exhibit D_NIM Summary" xfId="124" xr:uid="{00000000-0005-0000-0000-000075000000}"/>
    <cellStyle name="_4.06E Pass Throughs_4 32 Regulatory Assets and Liabilities  7 06- Exhibit D_NIM Summary 2" xfId="125" xr:uid="{00000000-0005-0000-0000-000076000000}"/>
    <cellStyle name="_4.06E Pass Throughs_AURORA Total New" xfId="126" xr:uid="{00000000-0005-0000-0000-000077000000}"/>
    <cellStyle name="_4.06E Pass Throughs_AURORA Total New 2" xfId="127" xr:uid="{00000000-0005-0000-0000-000078000000}"/>
    <cellStyle name="_4.06E Pass Throughs_Book2" xfId="128" xr:uid="{00000000-0005-0000-0000-000079000000}"/>
    <cellStyle name="_4.06E Pass Throughs_Book2 2" xfId="129" xr:uid="{00000000-0005-0000-0000-00007A000000}"/>
    <cellStyle name="_4.06E Pass Throughs_Book2 2 2" xfId="130" xr:uid="{00000000-0005-0000-0000-00007B000000}"/>
    <cellStyle name="_4.06E Pass Throughs_Book2 3" xfId="131" xr:uid="{00000000-0005-0000-0000-00007C000000}"/>
    <cellStyle name="_4.06E Pass Throughs_Book2_Adj Bench DR 3 for Initial Briefs (Electric)" xfId="132" xr:uid="{00000000-0005-0000-0000-00007D000000}"/>
    <cellStyle name="_4.06E Pass Throughs_Book2_Adj Bench DR 3 for Initial Briefs (Electric) 2" xfId="133" xr:uid="{00000000-0005-0000-0000-00007E000000}"/>
    <cellStyle name="_4.06E Pass Throughs_Book2_Adj Bench DR 3 for Initial Briefs (Electric) 2 2" xfId="134" xr:uid="{00000000-0005-0000-0000-00007F000000}"/>
    <cellStyle name="_4.06E Pass Throughs_Book2_Adj Bench DR 3 for Initial Briefs (Electric) 3" xfId="135" xr:uid="{00000000-0005-0000-0000-000080000000}"/>
    <cellStyle name="_4.06E Pass Throughs_Book2_Electric Rev Req Model (2009 GRC) Rebuttal" xfId="136" xr:uid="{00000000-0005-0000-0000-000081000000}"/>
    <cellStyle name="_4.06E Pass Throughs_Book2_Electric Rev Req Model (2009 GRC) Rebuttal 2" xfId="137" xr:uid="{00000000-0005-0000-0000-000082000000}"/>
    <cellStyle name="_4.06E Pass Throughs_Book2_Electric Rev Req Model (2009 GRC) Rebuttal 2 2" xfId="138" xr:uid="{00000000-0005-0000-0000-000083000000}"/>
    <cellStyle name="_4.06E Pass Throughs_Book2_Electric Rev Req Model (2009 GRC) Rebuttal 3" xfId="139" xr:uid="{00000000-0005-0000-0000-000084000000}"/>
    <cellStyle name="_4.06E Pass Throughs_Book2_Electric Rev Req Model (2009 GRC) Rebuttal REmoval of New  WH Solar AdjustMI" xfId="140" xr:uid="{00000000-0005-0000-0000-000085000000}"/>
    <cellStyle name="_4.06E Pass Throughs_Book2_Electric Rev Req Model (2009 GRC) Rebuttal REmoval of New  WH Solar AdjustMI 2" xfId="141" xr:uid="{00000000-0005-0000-0000-000086000000}"/>
    <cellStyle name="_4.06E Pass Throughs_Book2_Electric Rev Req Model (2009 GRC) Rebuttal REmoval of New  WH Solar AdjustMI 2 2" xfId="142" xr:uid="{00000000-0005-0000-0000-000087000000}"/>
    <cellStyle name="_4.06E Pass Throughs_Book2_Electric Rev Req Model (2009 GRC) Rebuttal REmoval of New  WH Solar AdjustMI 3" xfId="143" xr:uid="{00000000-0005-0000-0000-000088000000}"/>
    <cellStyle name="_4.06E Pass Throughs_Book2_Electric Rev Req Model (2009 GRC) Revised 01-18-2010" xfId="144" xr:uid="{00000000-0005-0000-0000-000089000000}"/>
    <cellStyle name="_4.06E Pass Throughs_Book2_Electric Rev Req Model (2009 GRC) Revised 01-18-2010 2" xfId="145" xr:uid="{00000000-0005-0000-0000-00008A000000}"/>
    <cellStyle name="_4.06E Pass Throughs_Book2_Electric Rev Req Model (2009 GRC) Revised 01-18-2010 2 2" xfId="146" xr:uid="{00000000-0005-0000-0000-00008B000000}"/>
    <cellStyle name="_4.06E Pass Throughs_Book2_Electric Rev Req Model (2009 GRC) Revised 01-18-2010 3" xfId="147" xr:uid="{00000000-0005-0000-0000-00008C000000}"/>
    <cellStyle name="_4.06E Pass Throughs_Book2_Final Order Electric EXHIBIT A-1" xfId="148" xr:uid="{00000000-0005-0000-0000-00008D000000}"/>
    <cellStyle name="_4.06E Pass Throughs_Book2_Final Order Electric EXHIBIT A-1 2" xfId="149" xr:uid="{00000000-0005-0000-0000-00008E000000}"/>
    <cellStyle name="_4.06E Pass Throughs_Book2_Final Order Electric EXHIBIT A-1 2 2" xfId="150" xr:uid="{00000000-0005-0000-0000-00008F000000}"/>
    <cellStyle name="_4.06E Pass Throughs_Book2_Final Order Electric EXHIBIT A-1 3" xfId="151" xr:uid="{00000000-0005-0000-0000-000090000000}"/>
    <cellStyle name="_4.06E Pass Throughs_Book4" xfId="152" xr:uid="{00000000-0005-0000-0000-000091000000}"/>
    <cellStyle name="_4.06E Pass Throughs_Book4 2" xfId="153" xr:uid="{00000000-0005-0000-0000-000092000000}"/>
    <cellStyle name="_4.06E Pass Throughs_Book4 2 2" xfId="154" xr:uid="{00000000-0005-0000-0000-000093000000}"/>
    <cellStyle name="_4.06E Pass Throughs_Book4 3" xfId="155" xr:uid="{00000000-0005-0000-0000-000094000000}"/>
    <cellStyle name="_4.06E Pass Throughs_Book9" xfId="156" xr:uid="{00000000-0005-0000-0000-000095000000}"/>
    <cellStyle name="_4.06E Pass Throughs_Book9 2" xfId="157" xr:uid="{00000000-0005-0000-0000-000096000000}"/>
    <cellStyle name="_4.06E Pass Throughs_Book9 2 2" xfId="158" xr:uid="{00000000-0005-0000-0000-000097000000}"/>
    <cellStyle name="_4.06E Pass Throughs_Book9 3" xfId="159" xr:uid="{00000000-0005-0000-0000-000098000000}"/>
    <cellStyle name="_4.06E Pass Throughs_Chelan PUD Power Costs (8-10)" xfId="160" xr:uid="{00000000-0005-0000-0000-000099000000}"/>
    <cellStyle name="_4.06E Pass Throughs_INPUTS" xfId="161" xr:uid="{00000000-0005-0000-0000-00009A000000}"/>
    <cellStyle name="_4.06E Pass Throughs_INPUTS 2" xfId="162" xr:uid="{00000000-0005-0000-0000-00009B000000}"/>
    <cellStyle name="_4.06E Pass Throughs_INPUTS 2 2" xfId="163" xr:uid="{00000000-0005-0000-0000-00009C000000}"/>
    <cellStyle name="_4.06E Pass Throughs_INPUTS 3" xfId="164" xr:uid="{00000000-0005-0000-0000-00009D000000}"/>
    <cellStyle name="_4.06E Pass Throughs_NIM Summary" xfId="165" xr:uid="{00000000-0005-0000-0000-00009E000000}"/>
    <cellStyle name="_4.06E Pass Throughs_NIM Summary 09GRC" xfId="166" xr:uid="{00000000-0005-0000-0000-00009F000000}"/>
    <cellStyle name="_4.06E Pass Throughs_NIM Summary 09GRC 2" xfId="167" xr:uid="{00000000-0005-0000-0000-0000A0000000}"/>
    <cellStyle name="_4.06E Pass Throughs_NIM Summary 2" xfId="168" xr:uid="{00000000-0005-0000-0000-0000A1000000}"/>
    <cellStyle name="_4.06E Pass Throughs_NIM Summary 3" xfId="169" xr:uid="{00000000-0005-0000-0000-0000A2000000}"/>
    <cellStyle name="_4.06E Pass Throughs_NIM Summary 4" xfId="170" xr:uid="{00000000-0005-0000-0000-0000A3000000}"/>
    <cellStyle name="_4.06E Pass Throughs_NIM Summary 5" xfId="171" xr:uid="{00000000-0005-0000-0000-0000A4000000}"/>
    <cellStyle name="_4.06E Pass Throughs_NIM Summary 6" xfId="172" xr:uid="{00000000-0005-0000-0000-0000A5000000}"/>
    <cellStyle name="_4.06E Pass Throughs_NIM Summary 7" xfId="173" xr:uid="{00000000-0005-0000-0000-0000A6000000}"/>
    <cellStyle name="_4.06E Pass Throughs_NIM Summary 8" xfId="174" xr:uid="{00000000-0005-0000-0000-0000A7000000}"/>
    <cellStyle name="_4.06E Pass Throughs_NIM Summary 9" xfId="175" xr:uid="{00000000-0005-0000-0000-0000A8000000}"/>
    <cellStyle name="_4.06E Pass Throughs_PCA 10 -  Exhibit D from A Kellogg Jan 2011" xfId="176" xr:uid="{00000000-0005-0000-0000-0000A9000000}"/>
    <cellStyle name="_4.06E Pass Throughs_PCA 10 -  Exhibit D from A Kellogg July 2011" xfId="177" xr:uid="{00000000-0005-0000-0000-0000AA000000}"/>
    <cellStyle name="_4.06E Pass Throughs_PCA 10 -  Exhibit D from S Free Rcv'd 12-11" xfId="178" xr:uid="{00000000-0005-0000-0000-0000AB000000}"/>
    <cellStyle name="_4.06E Pass Throughs_PCA 9 -  Exhibit D April 2010" xfId="179" xr:uid="{00000000-0005-0000-0000-0000AC000000}"/>
    <cellStyle name="_4.06E Pass Throughs_PCA 9 -  Exhibit D April 2010 (3)" xfId="180" xr:uid="{00000000-0005-0000-0000-0000AD000000}"/>
    <cellStyle name="_4.06E Pass Throughs_PCA 9 -  Exhibit D April 2010 (3) 2" xfId="181" xr:uid="{00000000-0005-0000-0000-0000AE000000}"/>
    <cellStyle name="_4.06E Pass Throughs_PCA 9 -  Exhibit D Nov 2010" xfId="182" xr:uid="{00000000-0005-0000-0000-0000AF000000}"/>
    <cellStyle name="_4.06E Pass Throughs_PCA 9 - Exhibit D at August 2010" xfId="183" xr:uid="{00000000-0005-0000-0000-0000B0000000}"/>
    <cellStyle name="_4.06E Pass Throughs_PCA 9 - Exhibit D June 2010 GRC" xfId="184" xr:uid="{00000000-0005-0000-0000-0000B1000000}"/>
    <cellStyle name="_4.06E Pass Throughs_Power Costs - Comparison bx Rbtl-Staff-Jt-PC" xfId="185" xr:uid="{00000000-0005-0000-0000-0000B2000000}"/>
    <cellStyle name="_4.06E Pass Throughs_Power Costs - Comparison bx Rbtl-Staff-Jt-PC 2" xfId="186" xr:uid="{00000000-0005-0000-0000-0000B3000000}"/>
    <cellStyle name="_4.06E Pass Throughs_Power Costs - Comparison bx Rbtl-Staff-Jt-PC 2 2" xfId="187" xr:uid="{00000000-0005-0000-0000-0000B4000000}"/>
    <cellStyle name="_4.06E Pass Throughs_Power Costs - Comparison bx Rbtl-Staff-Jt-PC 3" xfId="188" xr:uid="{00000000-0005-0000-0000-0000B5000000}"/>
    <cellStyle name="_4.06E Pass Throughs_Power Costs - Comparison bx Rbtl-Staff-Jt-PC_Adj Bench DR 3 for Initial Briefs (Electric)" xfId="189" xr:uid="{00000000-0005-0000-0000-0000B6000000}"/>
    <cellStyle name="_4.06E Pass Throughs_Power Costs - Comparison bx Rbtl-Staff-Jt-PC_Adj Bench DR 3 for Initial Briefs (Electric) 2" xfId="190" xr:uid="{00000000-0005-0000-0000-0000B7000000}"/>
    <cellStyle name="_4.06E Pass Throughs_Power Costs - Comparison bx Rbtl-Staff-Jt-PC_Adj Bench DR 3 for Initial Briefs (Electric) 2 2" xfId="191" xr:uid="{00000000-0005-0000-0000-0000B8000000}"/>
    <cellStyle name="_4.06E Pass Throughs_Power Costs - Comparison bx Rbtl-Staff-Jt-PC_Adj Bench DR 3 for Initial Briefs (Electric) 3" xfId="192" xr:uid="{00000000-0005-0000-0000-0000B9000000}"/>
    <cellStyle name="_4.06E Pass Throughs_Power Costs - Comparison bx Rbtl-Staff-Jt-PC_Electric Rev Req Model (2009 GRC) Rebuttal" xfId="193" xr:uid="{00000000-0005-0000-0000-0000BA000000}"/>
    <cellStyle name="_4.06E Pass Throughs_Power Costs - Comparison bx Rbtl-Staff-Jt-PC_Electric Rev Req Model (2009 GRC) Rebuttal 2" xfId="194" xr:uid="{00000000-0005-0000-0000-0000BB000000}"/>
    <cellStyle name="_4.06E Pass Throughs_Power Costs - Comparison bx Rbtl-Staff-Jt-PC_Electric Rev Req Model (2009 GRC) Rebuttal 2 2" xfId="195" xr:uid="{00000000-0005-0000-0000-0000BC000000}"/>
    <cellStyle name="_4.06E Pass Throughs_Power Costs - Comparison bx Rbtl-Staff-Jt-PC_Electric Rev Req Model (2009 GRC) Rebuttal 3" xfId="196" xr:uid="{00000000-0005-0000-0000-0000BD000000}"/>
    <cellStyle name="_4.06E Pass Throughs_Power Costs - Comparison bx Rbtl-Staff-Jt-PC_Electric Rev Req Model (2009 GRC) Rebuttal REmoval of New  WH Solar AdjustMI" xfId="197" xr:uid="{00000000-0005-0000-0000-0000BE000000}"/>
    <cellStyle name="_4.06E Pass Throughs_Power Costs - Comparison bx Rbtl-Staff-Jt-PC_Electric Rev Req Model (2009 GRC) Rebuttal REmoval of New  WH Solar AdjustMI 2" xfId="198" xr:uid="{00000000-0005-0000-0000-0000BF000000}"/>
    <cellStyle name="_4.06E Pass Throughs_Power Costs - Comparison bx Rbtl-Staff-Jt-PC_Electric Rev Req Model (2009 GRC) Rebuttal REmoval of New  WH Solar AdjustMI 2 2" xfId="199" xr:uid="{00000000-0005-0000-0000-0000C0000000}"/>
    <cellStyle name="_4.06E Pass Throughs_Power Costs - Comparison bx Rbtl-Staff-Jt-PC_Electric Rev Req Model (2009 GRC) Rebuttal REmoval of New  WH Solar AdjustMI 3" xfId="200" xr:uid="{00000000-0005-0000-0000-0000C1000000}"/>
    <cellStyle name="_4.06E Pass Throughs_Power Costs - Comparison bx Rbtl-Staff-Jt-PC_Electric Rev Req Model (2009 GRC) Revised 01-18-2010" xfId="201" xr:uid="{00000000-0005-0000-0000-0000C2000000}"/>
    <cellStyle name="_4.06E Pass Throughs_Power Costs - Comparison bx Rbtl-Staff-Jt-PC_Electric Rev Req Model (2009 GRC) Revised 01-18-2010 2" xfId="202" xr:uid="{00000000-0005-0000-0000-0000C3000000}"/>
    <cellStyle name="_4.06E Pass Throughs_Power Costs - Comparison bx Rbtl-Staff-Jt-PC_Electric Rev Req Model (2009 GRC) Revised 01-18-2010 2 2" xfId="203" xr:uid="{00000000-0005-0000-0000-0000C4000000}"/>
    <cellStyle name="_4.06E Pass Throughs_Power Costs - Comparison bx Rbtl-Staff-Jt-PC_Electric Rev Req Model (2009 GRC) Revised 01-18-2010 3" xfId="204" xr:uid="{00000000-0005-0000-0000-0000C5000000}"/>
    <cellStyle name="_4.06E Pass Throughs_Power Costs - Comparison bx Rbtl-Staff-Jt-PC_Final Order Electric EXHIBIT A-1" xfId="205" xr:uid="{00000000-0005-0000-0000-0000C6000000}"/>
    <cellStyle name="_4.06E Pass Throughs_Power Costs - Comparison bx Rbtl-Staff-Jt-PC_Final Order Electric EXHIBIT A-1 2" xfId="206" xr:uid="{00000000-0005-0000-0000-0000C7000000}"/>
    <cellStyle name="_4.06E Pass Throughs_Power Costs - Comparison bx Rbtl-Staff-Jt-PC_Final Order Electric EXHIBIT A-1 2 2" xfId="207" xr:uid="{00000000-0005-0000-0000-0000C8000000}"/>
    <cellStyle name="_4.06E Pass Throughs_Power Costs - Comparison bx Rbtl-Staff-Jt-PC_Final Order Electric EXHIBIT A-1 3" xfId="208" xr:uid="{00000000-0005-0000-0000-0000C9000000}"/>
    <cellStyle name="_4.06E Pass Throughs_Production Adj 4.37" xfId="209" xr:uid="{00000000-0005-0000-0000-0000CA000000}"/>
    <cellStyle name="_4.06E Pass Throughs_Production Adj 4.37 2" xfId="210" xr:uid="{00000000-0005-0000-0000-0000CB000000}"/>
    <cellStyle name="_4.06E Pass Throughs_Production Adj 4.37 2 2" xfId="211" xr:uid="{00000000-0005-0000-0000-0000CC000000}"/>
    <cellStyle name="_4.06E Pass Throughs_Production Adj 4.37 3" xfId="212" xr:uid="{00000000-0005-0000-0000-0000CD000000}"/>
    <cellStyle name="_4.06E Pass Throughs_Purchased Power Adj 4.03" xfId="213" xr:uid="{00000000-0005-0000-0000-0000CE000000}"/>
    <cellStyle name="_4.06E Pass Throughs_Purchased Power Adj 4.03 2" xfId="214" xr:uid="{00000000-0005-0000-0000-0000CF000000}"/>
    <cellStyle name="_4.06E Pass Throughs_Purchased Power Adj 4.03 2 2" xfId="215" xr:uid="{00000000-0005-0000-0000-0000D0000000}"/>
    <cellStyle name="_4.06E Pass Throughs_Purchased Power Adj 4.03 3" xfId="216" xr:uid="{00000000-0005-0000-0000-0000D1000000}"/>
    <cellStyle name="_4.06E Pass Throughs_Rebuttal Power Costs" xfId="217" xr:uid="{00000000-0005-0000-0000-0000D2000000}"/>
    <cellStyle name="_4.06E Pass Throughs_Rebuttal Power Costs 2" xfId="218" xr:uid="{00000000-0005-0000-0000-0000D3000000}"/>
    <cellStyle name="_4.06E Pass Throughs_Rebuttal Power Costs 2 2" xfId="219" xr:uid="{00000000-0005-0000-0000-0000D4000000}"/>
    <cellStyle name="_4.06E Pass Throughs_Rebuttal Power Costs 3" xfId="220" xr:uid="{00000000-0005-0000-0000-0000D5000000}"/>
    <cellStyle name="_4.06E Pass Throughs_Rebuttal Power Costs_Adj Bench DR 3 for Initial Briefs (Electric)" xfId="221" xr:uid="{00000000-0005-0000-0000-0000D6000000}"/>
    <cellStyle name="_4.06E Pass Throughs_Rebuttal Power Costs_Adj Bench DR 3 for Initial Briefs (Electric) 2" xfId="222" xr:uid="{00000000-0005-0000-0000-0000D7000000}"/>
    <cellStyle name="_4.06E Pass Throughs_Rebuttal Power Costs_Adj Bench DR 3 for Initial Briefs (Electric) 2 2" xfId="223" xr:uid="{00000000-0005-0000-0000-0000D8000000}"/>
    <cellStyle name="_4.06E Pass Throughs_Rebuttal Power Costs_Adj Bench DR 3 for Initial Briefs (Electric) 3" xfId="224" xr:uid="{00000000-0005-0000-0000-0000D9000000}"/>
    <cellStyle name="_4.06E Pass Throughs_Rebuttal Power Costs_Electric Rev Req Model (2009 GRC) Rebuttal" xfId="225" xr:uid="{00000000-0005-0000-0000-0000DA000000}"/>
    <cellStyle name="_4.06E Pass Throughs_Rebuttal Power Costs_Electric Rev Req Model (2009 GRC) Rebuttal 2" xfId="226" xr:uid="{00000000-0005-0000-0000-0000DB000000}"/>
    <cellStyle name="_4.06E Pass Throughs_Rebuttal Power Costs_Electric Rev Req Model (2009 GRC) Rebuttal 2 2" xfId="227" xr:uid="{00000000-0005-0000-0000-0000DC000000}"/>
    <cellStyle name="_4.06E Pass Throughs_Rebuttal Power Costs_Electric Rev Req Model (2009 GRC) Rebuttal 3" xfId="228" xr:uid="{00000000-0005-0000-0000-0000DD000000}"/>
    <cellStyle name="_4.06E Pass Throughs_Rebuttal Power Costs_Electric Rev Req Model (2009 GRC) Rebuttal REmoval of New  WH Solar AdjustMI" xfId="229" xr:uid="{00000000-0005-0000-0000-0000DE000000}"/>
    <cellStyle name="_4.06E Pass Throughs_Rebuttal Power Costs_Electric Rev Req Model (2009 GRC) Rebuttal REmoval of New  WH Solar AdjustMI 2" xfId="230" xr:uid="{00000000-0005-0000-0000-0000DF000000}"/>
    <cellStyle name="_4.06E Pass Throughs_Rebuttal Power Costs_Electric Rev Req Model (2009 GRC) Rebuttal REmoval of New  WH Solar AdjustMI 2 2" xfId="231" xr:uid="{00000000-0005-0000-0000-0000E0000000}"/>
    <cellStyle name="_4.06E Pass Throughs_Rebuttal Power Costs_Electric Rev Req Model (2009 GRC) Rebuttal REmoval of New  WH Solar AdjustMI 3" xfId="232" xr:uid="{00000000-0005-0000-0000-0000E1000000}"/>
    <cellStyle name="_4.06E Pass Throughs_Rebuttal Power Costs_Electric Rev Req Model (2009 GRC) Revised 01-18-2010" xfId="233" xr:uid="{00000000-0005-0000-0000-0000E2000000}"/>
    <cellStyle name="_4.06E Pass Throughs_Rebuttal Power Costs_Electric Rev Req Model (2009 GRC) Revised 01-18-2010 2" xfId="234" xr:uid="{00000000-0005-0000-0000-0000E3000000}"/>
    <cellStyle name="_4.06E Pass Throughs_Rebuttal Power Costs_Electric Rev Req Model (2009 GRC) Revised 01-18-2010 2 2" xfId="235" xr:uid="{00000000-0005-0000-0000-0000E4000000}"/>
    <cellStyle name="_4.06E Pass Throughs_Rebuttal Power Costs_Electric Rev Req Model (2009 GRC) Revised 01-18-2010 3" xfId="236" xr:uid="{00000000-0005-0000-0000-0000E5000000}"/>
    <cellStyle name="_4.06E Pass Throughs_Rebuttal Power Costs_Final Order Electric EXHIBIT A-1" xfId="237" xr:uid="{00000000-0005-0000-0000-0000E6000000}"/>
    <cellStyle name="_4.06E Pass Throughs_Rebuttal Power Costs_Final Order Electric EXHIBIT A-1 2" xfId="238" xr:uid="{00000000-0005-0000-0000-0000E7000000}"/>
    <cellStyle name="_4.06E Pass Throughs_Rebuttal Power Costs_Final Order Electric EXHIBIT A-1 2 2" xfId="239" xr:uid="{00000000-0005-0000-0000-0000E8000000}"/>
    <cellStyle name="_4.06E Pass Throughs_Rebuttal Power Costs_Final Order Electric EXHIBIT A-1 3" xfId="240" xr:uid="{00000000-0005-0000-0000-0000E9000000}"/>
    <cellStyle name="_4.06E Pass Throughs_ROR &amp; CONV FACTOR" xfId="241" xr:uid="{00000000-0005-0000-0000-0000EA000000}"/>
    <cellStyle name="_4.06E Pass Throughs_ROR &amp; CONV FACTOR 2" xfId="242" xr:uid="{00000000-0005-0000-0000-0000EB000000}"/>
    <cellStyle name="_4.06E Pass Throughs_ROR &amp; CONV FACTOR 2 2" xfId="243" xr:uid="{00000000-0005-0000-0000-0000EC000000}"/>
    <cellStyle name="_4.06E Pass Throughs_ROR &amp; CONV FACTOR 3" xfId="244" xr:uid="{00000000-0005-0000-0000-0000ED000000}"/>
    <cellStyle name="_4.06E Pass Throughs_ROR 5.02" xfId="245" xr:uid="{00000000-0005-0000-0000-0000EE000000}"/>
    <cellStyle name="_4.06E Pass Throughs_ROR 5.02 2" xfId="246" xr:uid="{00000000-0005-0000-0000-0000EF000000}"/>
    <cellStyle name="_4.06E Pass Throughs_ROR 5.02 2 2" xfId="247" xr:uid="{00000000-0005-0000-0000-0000F0000000}"/>
    <cellStyle name="_4.06E Pass Throughs_ROR 5.02 3" xfId="248" xr:uid="{00000000-0005-0000-0000-0000F1000000}"/>
    <cellStyle name="_4.06E Pass Throughs_Wind Integration 10GRC" xfId="249" xr:uid="{00000000-0005-0000-0000-0000F2000000}"/>
    <cellStyle name="_4.06E Pass Throughs_Wind Integration 10GRC 2" xfId="250" xr:uid="{00000000-0005-0000-0000-0000F3000000}"/>
    <cellStyle name="_4.13E Montana Energy Tax" xfId="251" xr:uid="{00000000-0005-0000-0000-0000F4000000}"/>
    <cellStyle name="_4.13E Montana Energy Tax 2" xfId="252" xr:uid="{00000000-0005-0000-0000-0000F5000000}"/>
    <cellStyle name="_4.13E Montana Energy Tax 2 2" xfId="253" xr:uid="{00000000-0005-0000-0000-0000F6000000}"/>
    <cellStyle name="_4.13E Montana Energy Tax 2 2 2" xfId="254" xr:uid="{00000000-0005-0000-0000-0000F7000000}"/>
    <cellStyle name="_4.13E Montana Energy Tax 2 3" xfId="255" xr:uid="{00000000-0005-0000-0000-0000F8000000}"/>
    <cellStyle name="_4.13E Montana Energy Tax 3" xfId="256" xr:uid="{00000000-0005-0000-0000-0000F9000000}"/>
    <cellStyle name="_4.13E Montana Energy Tax 3 2" xfId="257" xr:uid="{00000000-0005-0000-0000-0000FA000000}"/>
    <cellStyle name="_4.13E Montana Energy Tax 3 2 2" xfId="258" xr:uid="{00000000-0005-0000-0000-0000FB000000}"/>
    <cellStyle name="_4.13E Montana Energy Tax 3 3" xfId="259" xr:uid="{00000000-0005-0000-0000-0000FC000000}"/>
    <cellStyle name="_4.13E Montana Energy Tax 3 3 2" xfId="260" xr:uid="{00000000-0005-0000-0000-0000FD000000}"/>
    <cellStyle name="_4.13E Montana Energy Tax 3 4" xfId="261" xr:uid="{00000000-0005-0000-0000-0000FE000000}"/>
    <cellStyle name="_4.13E Montana Energy Tax 3 4 2" xfId="262" xr:uid="{00000000-0005-0000-0000-0000FF000000}"/>
    <cellStyle name="_4.13E Montana Energy Tax 4" xfId="263" xr:uid="{00000000-0005-0000-0000-000000010000}"/>
    <cellStyle name="_4.13E Montana Energy Tax 4 2" xfId="264" xr:uid="{00000000-0005-0000-0000-000001010000}"/>
    <cellStyle name="_4.13E Montana Energy Tax 5" xfId="265" xr:uid="{00000000-0005-0000-0000-000002010000}"/>
    <cellStyle name="_4.13E Montana Energy Tax 6" xfId="266" xr:uid="{00000000-0005-0000-0000-000003010000}"/>
    <cellStyle name="_4.13E Montana Energy Tax 7" xfId="267" xr:uid="{00000000-0005-0000-0000-000004010000}"/>
    <cellStyle name="_4.13E Montana Energy Tax_04 07E Wild Horse Wind Expansion (C) (2)" xfId="268" xr:uid="{00000000-0005-0000-0000-000005010000}"/>
    <cellStyle name="_4.13E Montana Energy Tax_04 07E Wild Horse Wind Expansion (C) (2) 2" xfId="269" xr:uid="{00000000-0005-0000-0000-000006010000}"/>
    <cellStyle name="_4.13E Montana Energy Tax_04 07E Wild Horse Wind Expansion (C) (2) 2 2" xfId="270" xr:uid="{00000000-0005-0000-0000-000007010000}"/>
    <cellStyle name="_4.13E Montana Energy Tax_04 07E Wild Horse Wind Expansion (C) (2) 3" xfId="271" xr:uid="{00000000-0005-0000-0000-000008010000}"/>
    <cellStyle name="_4.13E Montana Energy Tax_04 07E Wild Horse Wind Expansion (C) (2)_Adj Bench DR 3 for Initial Briefs (Electric)" xfId="272" xr:uid="{00000000-0005-0000-0000-000009010000}"/>
    <cellStyle name="_4.13E Montana Energy Tax_04 07E Wild Horse Wind Expansion (C) (2)_Adj Bench DR 3 for Initial Briefs (Electric) 2" xfId="273" xr:uid="{00000000-0005-0000-0000-00000A010000}"/>
    <cellStyle name="_4.13E Montana Energy Tax_04 07E Wild Horse Wind Expansion (C) (2)_Adj Bench DR 3 for Initial Briefs (Electric) 2 2" xfId="274" xr:uid="{00000000-0005-0000-0000-00000B010000}"/>
    <cellStyle name="_4.13E Montana Energy Tax_04 07E Wild Horse Wind Expansion (C) (2)_Adj Bench DR 3 for Initial Briefs (Electric) 3" xfId="275" xr:uid="{00000000-0005-0000-0000-00000C010000}"/>
    <cellStyle name="_4.13E Montana Energy Tax_04 07E Wild Horse Wind Expansion (C) (2)_Book1" xfId="276" xr:uid="{00000000-0005-0000-0000-00000D010000}"/>
    <cellStyle name="_4.13E Montana Energy Tax_04 07E Wild Horse Wind Expansion (C) (2)_Electric Rev Req Model (2009 GRC) " xfId="277" xr:uid="{00000000-0005-0000-0000-00000E010000}"/>
    <cellStyle name="_4.13E Montana Energy Tax_04 07E Wild Horse Wind Expansion (C) (2)_Electric Rev Req Model (2009 GRC)  2" xfId="278" xr:uid="{00000000-0005-0000-0000-00000F010000}"/>
    <cellStyle name="_4.13E Montana Energy Tax_04 07E Wild Horse Wind Expansion (C) (2)_Electric Rev Req Model (2009 GRC)  2 2" xfId="279" xr:uid="{00000000-0005-0000-0000-000010010000}"/>
    <cellStyle name="_4.13E Montana Energy Tax_04 07E Wild Horse Wind Expansion (C) (2)_Electric Rev Req Model (2009 GRC)  3" xfId="280" xr:uid="{00000000-0005-0000-0000-000011010000}"/>
    <cellStyle name="_4.13E Montana Energy Tax_04 07E Wild Horse Wind Expansion (C) (2)_Electric Rev Req Model (2009 GRC) Rebuttal" xfId="281" xr:uid="{00000000-0005-0000-0000-000012010000}"/>
    <cellStyle name="_4.13E Montana Energy Tax_04 07E Wild Horse Wind Expansion (C) (2)_Electric Rev Req Model (2009 GRC) Rebuttal 2" xfId="282" xr:uid="{00000000-0005-0000-0000-000013010000}"/>
    <cellStyle name="_4.13E Montana Energy Tax_04 07E Wild Horse Wind Expansion (C) (2)_Electric Rev Req Model (2009 GRC) Rebuttal 2 2" xfId="283" xr:uid="{00000000-0005-0000-0000-000014010000}"/>
    <cellStyle name="_4.13E Montana Energy Tax_04 07E Wild Horse Wind Expansion (C) (2)_Electric Rev Req Model (2009 GRC) Rebuttal 3" xfId="284" xr:uid="{00000000-0005-0000-0000-000015010000}"/>
    <cellStyle name="_4.13E Montana Energy Tax_04 07E Wild Horse Wind Expansion (C) (2)_Electric Rev Req Model (2009 GRC) Rebuttal REmoval of New  WH Solar AdjustMI" xfId="285" xr:uid="{00000000-0005-0000-0000-000016010000}"/>
    <cellStyle name="_4.13E Montana Energy Tax_04 07E Wild Horse Wind Expansion (C) (2)_Electric Rev Req Model (2009 GRC) Rebuttal REmoval of New  WH Solar AdjustMI 2" xfId="286" xr:uid="{00000000-0005-0000-0000-000017010000}"/>
    <cellStyle name="_4.13E Montana Energy Tax_04 07E Wild Horse Wind Expansion (C) (2)_Electric Rev Req Model (2009 GRC) Rebuttal REmoval of New  WH Solar AdjustMI 2 2" xfId="287" xr:uid="{00000000-0005-0000-0000-000018010000}"/>
    <cellStyle name="_4.13E Montana Energy Tax_04 07E Wild Horse Wind Expansion (C) (2)_Electric Rev Req Model (2009 GRC) Rebuttal REmoval of New  WH Solar AdjustMI 3" xfId="288" xr:uid="{00000000-0005-0000-0000-000019010000}"/>
    <cellStyle name="_4.13E Montana Energy Tax_04 07E Wild Horse Wind Expansion (C) (2)_Electric Rev Req Model (2009 GRC) Revised 01-18-2010" xfId="289" xr:uid="{00000000-0005-0000-0000-00001A010000}"/>
    <cellStyle name="_4.13E Montana Energy Tax_04 07E Wild Horse Wind Expansion (C) (2)_Electric Rev Req Model (2009 GRC) Revised 01-18-2010 2" xfId="290" xr:uid="{00000000-0005-0000-0000-00001B010000}"/>
    <cellStyle name="_4.13E Montana Energy Tax_04 07E Wild Horse Wind Expansion (C) (2)_Electric Rev Req Model (2009 GRC) Revised 01-18-2010 2 2" xfId="291" xr:uid="{00000000-0005-0000-0000-00001C010000}"/>
    <cellStyle name="_4.13E Montana Energy Tax_04 07E Wild Horse Wind Expansion (C) (2)_Electric Rev Req Model (2009 GRC) Revised 01-18-2010 3" xfId="292" xr:uid="{00000000-0005-0000-0000-00001D010000}"/>
    <cellStyle name="_4.13E Montana Energy Tax_04 07E Wild Horse Wind Expansion (C) (2)_Electric Rev Req Model (2010 GRC)" xfId="293" xr:uid="{00000000-0005-0000-0000-00001E010000}"/>
    <cellStyle name="_4.13E Montana Energy Tax_04 07E Wild Horse Wind Expansion (C) (2)_Electric Rev Req Model (2010 GRC) SF" xfId="294" xr:uid="{00000000-0005-0000-0000-00001F010000}"/>
    <cellStyle name="_4.13E Montana Energy Tax_04 07E Wild Horse Wind Expansion (C) (2)_Final Order Electric EXHIBIT A-1" xfId="295" xr:uid="{00000000-0005-0000-0000-000020010000}"/>
    <cellStyle name="_4.13E Montana Energy Tax_04 07E Wild Horse Wind Expansion (C) (2)_Final Order Electric EXHIBIT A-1 2" xfId="296" xr:uid="{00000000-0005-0000-0000-000021010000}"/>
    <cellStyle name="_4.13E Montana Energy Tax_04 07E Wild Horse Wind Expansion (C) (2)_Final Order Electric EXHIBIT A-1 2 2" xfId="297" xr:uid="{00000000-0005-0000-0000-000022010000}"/>
    <cellStyle name="_4.13E Montana Energy Tax_04 07E Wild Horse Wind Expansion (C) (2)_Final Order Electric EXHIBIT A-1 3" xfId="298" xr:uid="{00000000-0005-0000-0000-000023010000}"/>
    <cellStyle name="_4.13E Montana Energy Tax_04 07E Wild Horse Wind Expansion (C) (2)_TENASKA REGULATORY ASSET" xfId="299" xr:uid="{00000000-0005-0000-0000-000024010000}"/>
    <cellStyle name="_4.13E Montana Energy Tax_04 07E Wild Horse Wind Expansion (C) (2)_TENASKA REGULATORY ASSET 2" xfId="300" xr:uid="{00000000-0005-0000-0000-000025010000}"/>
    <cellStyle name="_4.13E Montana Energy Tax_04 07E Wild Horse Wind Expansion (C) (2)_TENASKA REGULATORY ASSET 2 2" xfId="301" xr:uid="{00000000-0005-0000-0000-000026010000}"/>
    <cellStyle name="_4.13E Montana Energy Tax_04 07E Wild Horse Wind Expansion (C) (2)_TENASKA REGULATORY ASSET 3" xfId="302" xr:uid="{00000000-0005-0000-0000-000027010000}"/>
    <cellStyle name="_4.13E Montana Energy Tax_16.37E Wild Horse Expansion DeferralRevwrkingfile SF" xfId="303" xr:uid="{00000000-0005-0000-0000-000028010000}"/>
    <cellStyle name="_4.13E Montana Energy Tax_16.37E Wild Horse Expansion DeferralRevwrkingfile SF 2" xfId="304" xr:uid="{00000000-0005-0000-0000-000029010000}"/>
    <cellStyle name="_4.13E Montana Energy Tax_16.37E Wild Horse Expansion DeferralRevwrkingfile SF 2 2" xfId="305" xr:uid="{00000000-0005-0000-0000-00002A010000}"/>
    <cellStyle name="_4.13E Montana Energy Tax_16.37E Wild Horse Expansion DeferralRevwrkingfile SF 3" xfId="306" xr:uid="{00000000-0005-0000-0000-00002B010000}"/>
    <cellStyle name="_4.13E Montana Energy Tax_2009 Compliance Filing PCA Exhibits for GRC" xfId="307" xr:uid="{00000000-0005-0000-0000-00002C010000}"/>
    <cellStyle name="_4.13E Montana Energy Tax_2009 GRC Compl Filing - Exhibit D" xfId="308" xr:uid="{00000000-0005-0000-0000-00002D010000}"/>
    <cellStyle name="_4.13E Montana Energy Tax_2009 GRC Compl Filing - Exhibit D 2" xfId="309" xr:uid="{00000000-0005-0000-0000-00002E010000}"/>
    <cellStyle name="_4.13E Montana Energy Tax_3.01 Income Statement" xfId="310" xr:uid="{00000000-0005-0000-0000-00002F010000}"/>
    <cellStyle name="_4.13E Montana Energy Tax_4 31 Regulatory Assets and Liabilities  7 06- Exhibit D" xfId="311" xr:uid="{00000000-0005-0000-0000-000030010000}"/>
    <cellStyle name="_4.13E Montana Energy Tax_4 31 Regulatory Assets and Liabilities  7 06- Exhibit D 2" xfId="312" xr:uid="{00000000-0005-0000-0000-000031010000}"/>
    <cellStyle name="_4.13E Montana Energy Tax_4 31 Regulatory Assets and Liabilities  7 06- Exhibit D 2 2" xfId="313" xr:uid="{00000000-0005-0000-0000-000032010000}"/>
    <cellStyle name="_4.13E Montana Energy Tax_4 31 Regulatory Assets and Liabilities  7 06- Exhibit D 3" xfId="314" xr:uid="{00000000-0005-0000-0000-000033010000}"/>
    <cellStyle name="_4.13E Montana Energy Tax_4 31 Regulatory Assets and Liabilities  7 06- Exhibit D_NIM Summary" xfId="315" xr:uid="{00000000-0005-0000-0000-000034010000}"/>
    <cellStyle name="_4.13E Montana Energy Tax_4 31 Regulatory Assets and Liabilities  7 06- Exhibit D_NIM Summary 2" xfId="316" xr:uid="{00000000-0005-0000-0000-000035010000}"/>
    <cellStyle name="_4.13E Montana Energy Tax_4 32 Regulatory Assets and Liabilities  7 06- Exhibit D" xfId="317" xr:uid="{00000000-0005-0000-0000-000036010000}"/>
    <cellStyle name="_4.13E Montana Energy Tax_4 32 Regulatory Assets and Liabilities  7 06- Exhibit D 2" xfId="318" xr:uid="{00000000-0005-0000-0000-000037010000}"/>
    <cellStyle name="_4.13E Montana Energy Tax_4 32 Regulatory Assets and Liabilities  7 06- Exhibit D 2 2" xfId="319" xr:uid="{00000000-0005-0000-0000-000038010000}"/>
    <cellStyle name="_4.13E Montana Energy Tax_4 32 Regulatory Assets and Liabilities  7 06- Exhibit D 3" xfId="320" xr:uid="{00000000-0005-0000-0000-000039010000}"/>
    <cellStyle name="_4.13E Montana Energy Tax_4 32 Regulatory Assets and Liabilities  7 06- Exhibit D_NIM Summary" xfId="321" xr:uid="{00000000-0005-0000-0000-00003A010000}"/>
    <cellStyle name="_4.13E Montana Energy Tax_4 32 Regulatory Assets and Liabilities  7 06- Exhibit D_NIM Summary 2" xfId="322" xr:uid="{00000000-0005-0000-0000-00003B010000}"/>
    <cellStyle name="_4.13E Montana Energy Tax_AURORA Total New" xfId="323" xr:uid="{00000000-0005-0000-0000-00003C010000}"/>
    <cellStyle name="_4.13E Montana Energy Tax_AURORA Total New 2" xfId="324" xr:uid="{00000000-0005-0000-0000-00003D010000}"/>
    <cellStyle name="_4.13E Montana Energy Tax_Book2" xfId="325" xr:uid="{00000000-0005-0000-0000-00003E010000}"/>
    <cellStyle name="_4.13E Montana Energy Tax_Book2 2" xfId="326" xr:uid="{00000000-0005-0000-0000-00003F010000}"/>
    <cellStyle name="_4.13E Montana Energy Tax_Book2 2 2" xfId="327" xr:uid="{00000000-0005-0000-0000-000040010000}"/>
    <cellStyle name="_4.13E Montana Energy Tax_Book2 3" xfId="328" xr:uid="{00000000-0005-0000-0000-000041010000}"/>
    <cellStyle name="_4.13E Montana Energy Tax_Book2_Adj Bench DR 3 for Initial Briefs (Electric)" xfId="329" xr:uid="{00000000-0005-0000-0000-000042010000}"/>
    <cellStyle name="_4.13E Montana Energy Tax_Book2_Adj Bench DR 3 for Initial Briefs (Electric) 2" xfId="330" xr:uid="{00000000-0005-0000-0000-000043010000}"/>
    <cellStyle name="_4.13E Montana Energy Tax_Book2_Adj Bench DR 3 for Initial Briefs (Electric) 2 2" xfId="331" xr:uid="{00000000-0005-0000-0000-000044010000}"/>
    <cellStyle name="_4.13E Montana Energy Tax_Book2_Adj Bench DR 3 for Initial Briefs (Electric) 3" xfId="332" xr:uid="{00000000-0005-0000-0000-000045010000}"/>
    <cellStyle name="_4.13E Montana Energy Tax_Book2_Electric Rev Req Model (2009 GRC) Rebuttal" xfId="333" xr:uid="{00000000-0005-0000-0000-000046010000}"/>
    <cellStyle name="_4.13E Montana Energy Tax_Book2_Electric Rev Req Model (2009 GRC) Rebuttal 2" xfId="334" xr:uid="{00000000-0005-0000-0000-000047010000}"/>
    <cellStyle name="_4.13E Montana Energy Tax_Book2_Electric Rev Req Model (2009 GRC) Rebuttal 2 2" xfId="335" xr:uid="{00000000-0005-0000-0000-000048010000}"/>
    <cellStyle name="_4.13E Montana Energy Tax_Book2_Electric Rev Req Model (2009 GRC) Rebuttal 3" xfId="336" xr:uid="{00000000-0005-0000-0000-000049010000}"/>
    <cellStyle name="_4.13E Montana Energy Tax_Book2_Electric Rev Req Model (2009 GRC) Rebuttal REmoval of New  WH Solar AdjustMI" xfId="337" xr:uid="{00000000-0005-0000-0000-00004A010000}"/>
    <cellStyle name="_4.13E Montana Energy Tax_Book2_Electric Rev Req Model (2009 GRC) Rebuttal REmoval of New  WH Solar AdjustMI 2" xfId="338" xr:uid="{00000000-0005-0000-0000-00004B010000}"/>
    <cellStyle name="_4.13E Montana Energy Tax_Book2_Electric Rev Req Model (2009 GRC) Rebuttal REmoval of New  WH Solar AdjustMI 2 2" xfId="339" xr:uid="{00000000-0005-0000-0000-00004C010000}"/>
    <cellStyle name="_4.13E Montana Energy Tax_Book2_Electric Rev Req Model (2009 GRC) Rebuttal REmoval of New  WH Solar AdjustMI 3" xfId="340" xr:uid="{00000000-0005-0000-0000-00004D010000}"/>
    <cellStyle name="_4.13E Montana Energy Tax_Book2_Electric Rev Req Model (2009 GRC) Revised 01-18-2010" xfId="341" xr:uid="{00000000-0005-0000-0000-00004E010000}"/>
    <cellStyle name="_4.13E Montana Energy Tax_Book2_Electric Rev Req Model (2009 GRC) Revised 01-18-2010 2" xfId="342" xr:uid="{00000000-0005-0000-0000-00004F010000}"/>
    <cellStyle name="_4.13E Montana Energy Tax_Book2_Electric Rev Req Model (2009 GRC) Revised 01-18-2010 2 2" xfId="343" xr:uid="{00000000-0005-0000-0000-000050010000}"/>
    <cellStyle name="_4.13E Montana Energy Tax_Book2_Electric Rev Req Model (2009 GRC) Revised 01-18-2010 3" xfId="344" xr:uid="{00000000-0005-0000-0000-000051010000}"/>
    <cellStyle name="_4.13E Montana Energy Tax_Book2_Final Order Electric EXHIBIT A-1" xfId="345" xr:uid="{00000000-0005-0000-0000-000052010000}"/>
    <cellStyle name="_4.13E Montana Energy Tax_Book2_Final Order Electric EXHIBIT A-1 2" xfId="346" xr:uid="{00000000-0005-0000-0000-000053010000}"/>
    <cellStyle name="_4.13E Montana Energy Tax_Book2_Final Order Electric EXHIBIT A-1 2 2" xfId="347" xr:uid="{00000000-0005-0000-0000-000054010000}"/>
    <cellStyle name="_4.13E Montana Energy Tax_Book2_Final Order Electric EXHIBIT A-1 3" xfId="348" xr:uid="{00000000-0005-0000-0000-000055010000}"/>
    <cellStyle name="_4.13E Montana Energy Tax_Book4" xfId="349" xr:uid="{00000000-0005-0000-0000-000056010000}"/>
    <cellStyle name="_4.13E Montana Energy Tax_Book4 2" xfId="350" xr:uid="{00000000-0005-0000-0000-000057010000}"/>
    <cellStyle name="_4.13E Montana Energy Tax_Book4 2 2" xfId="351" xr:uid="{00000000-0005-0000-0000-000058010000}"/>
    <cellStyle name="_4.13E Montana Energy Tax_Book4 3" xfId="352" xr:uid="{00000000-0005-0000-0000-000059010000}"/>
    <cellStyle name="_4.13E Montana Energy Tax_Book9" xfId="353" xr:uid="{00000000-0005-0000-0000-00005A010000}"/>
    <cellStyle name="_4.13E Montana Energy Tax_Book9 2" xfId="354" xr:uid="{00000000-0005-0000-0000-00005B010000}"/>
    <cellStyle name="_4.13E Montana Energy Tax_Book9 2 2" xfId="355" xr:uid="{00000000-0005-0000-0000-00005C010000}"/>
    <cellStyle name="_4.13E Montana Energy Tax_Book9 3" xfId="356" xr:uid="{00000000-0005-0000-0000-00005D010000}"/>
    <cellStyle name="_4.13E Montana Energy Tax_Chelan PUD Power Costs (8-10)" xfId="357" xr:uid="{00000000-0005-0000-0000-00005E010000}"/>
    <cellStyle name="_4.13E Montana Energy Tax_INPUTS" xfId="358" xr:uid="{00000000-0005-0000-0000-00005F010000}"/>
    <cellStyle name="_4.13E Montana Energy Tax_INPUTS 2" xfId="359" xr:uid="{00000000-0005-0000-0000-000060010000}"/>
    <cellStyle name="_4.13E Montana Energy Tax_INPUTS 2 2" xfId="360" xr:uid="{00000000-0005-0000-0000-000061010000}"/>
    <cellStyle name="_4.13E Montana Energy Tax_INPUTS 3" xfId="361" xr:uid="{00000000-0005-0000-0000-000062010000}"/>
    <cellStyle name="_4.13E Montana Energy Tax_NIM Summary" xfId="362" xr:uid="{00000000-0005-0000-0000-000063010000}"/>
    <cellStyle name="_4.13E Montana Energy Tax_NIM Summary 09GRC" xfId="363" xr:uid="{00000000-0005-0000-0000-000064010000}"/>
    <cellStyle name="_4.13E Montana Energy Tax_NIM Summary 09GRC 2" xfId="364" xr:uid="{00000000-0005-0000-0000-000065010000}"/>
    <cellStyle name="_4.13E Montana Energy Tax_NIM Summary 2" xfId="365" xr:uid="{00000000-0005-0000-0000-000066010000}"/>
    <cellStyle name="_4.13E Montana Energy Tax_NIM Summary 3" xfId="366" xr:uid="{00000000-0005-0000-0000-000067010000}"/>
    <cellStyle name="_4.13E Montana Energy Tax_NIM Summary 4" xfId="367" xr:uid="{00000000-0005-0000-0000-000068010000}"/>
    <cellStyle name="_4.13E Montana Energy Tax_NIM Summary 5" xfId="368" xr:uid="{00000000-0005-0000-0000-000069010000}"/>
    <cellStyle name="_4.13E Montana Energy Tax_NIM Summary 6" xfId="369" xr:uid="{00000000-0005-0000-0000-00006A010000}"/>
    <cellStyle name="_4.13E Montana Energy Tax_NIM Summary 7" xfId="370" xr:uid="{00000000-0005-0000-0000-00006B010000}"/>
    <cellStyle name="_4.13E Montana Energy Tax_NIM Summary 8" xfId="371" xr:uid="{00000000-0005-0000-0000-00006C010000}"/>
    <cellStyle name="_4.13E Montana Energy Tax_NIM Summary 9" xfId="372" xr:uid="{00000000-0005-0000-0000-00006D010000}"/>
    <cellStyle name="_4.13E Montana Energy Tax_PCA 10 -  Exhibit D from A Kellogg Jan 2011" xfId="373" xr:uid="{00000000-0005-0000-0000-00006E010000}"/>
    <cellStyle name="_4.13E Montana Energy Tax_PCA 10 -  Exhibit D from A Kellogg July 2011" xfId="374" xr:uid="{00000000-0005-0000-0000-00006F010000}"/>
    <cellStyle name="_4.13E Montana Energy Tax_PCA 10 -  Exhibit D from S Free Rcv'd 12-11" xfId="375" xr:uid="{00000000-0005-0000-0000-000070010000}"/>
    <cellStyle name="_4.13E Montana Energy Tax_PCA 9 -  Exhibit D April 2010" xfId="376" xr:uid="{00000000-0005-0000-0000-000071010000}"/>
    <cellStyle name="_4.13E Montana Energy Tax_PCA 9 -  Exhibit D April 2010 (3)" xfId="377" xr:uid="{00000000-0005-0000-0000-000072010000}"/>
    <cellStyle name="_4.13E Montana Energy Tax_PCA 9 -  Exhibit D April 2010 (3) 2" xfId="378" xr:uid="{00000000-0005-0000-0000-000073010000}"/>
    <cellStyle name="_4.13E Montana Energy Tax_PCA 9 -  Exhibit D Nov 2010" xfId="379" xr:uid="{00000000-0005-0000-0000-000074010000}"/>
    <cellStyle name="_4.13E Montana Energy Tax_PCA 9 - Exhibit D at August 2010" xfId="380" xr:uid="{00000000-0005-0000-0000-000075010000}"/>
    <cellStyle name="_4.13E Montana Energy Tax_PCA 9 - Exhibit D June 2010 GRC" xfId="381" xr:uid="{00000000-0005-0000-0000-000076010000}"/>
    <cellStyle name="_4.13E Montana Energy Tax_Power Costs - Comparison bx Rbtl-Staff-Jt-PC" xfId="382" xr:uid="{00000000-0005-0000-0000-000077010000}"/>
    <cellStyle name="_4.13E Montana Energy Tax_Power Costs - Comparison bx Rbtl-Staff-Jt-PC 2" xfId="383" xr:uid="{00000000-0005-0000-0000-000078010000}"/>
    <cellStyle name="_4.13E Montana Energy Tax_Power Costs - Comparison bx Rbtl-Staff-Jt-PC 2 2" xfId="384" xr:uid="{00000000-0005-0000-0000-000079010000}"/>
    <cellStyle name="_4.13E Montana Energy Tax_Power Costs - Comparison bx Rbtl-Staff-Jt-PC 3" xfId="385" xr:uid="{00000000-0005-0000-0000-00007A010000}"/>
    <cellStyle name="_4.13E Montana Energy Tax_Power Costs - Comparison bx Rbtl-Staff-Jt-PC_Adj Bench DR 3 for Initial Briefs (Electric)" xfId="386" xr:uid="{00000000-0005-0000-0000-00007B010000}"/>
    <cellStyle name="_4.13E Montana Energy Tax_Power Costs - Comparison bx Rbtl-Staff-Jt-PC_Adj Bench DR 3 for Initial Briefs (Electric) 2" xfId="387" xr:uid="{00000000-0005-0000-0000-00007C010000}"/>
    <cellStyle name="_4.13E Montana Energy Tax_Power Costs - Comparison bx Rbtl-Staff-Jt-PC_Adj Bench DR 3 for Initial Briefs (Electric) 2 2" xfId="388" xr:uid="{00000000-0005-0000-0000-00007D010000}"/>
    <cellStyle name="_4.13E Montana Energy Tax_Power Costs - Comparison bx Rbtl-Staff-Jt-PC_Adj Bench DR 3 for Initial Briefs (Electric) 3" xfId="389" xr:uid="{00000000-0005-0000-0000-00007E010000}"/>
    <cellStyle name="_4.13E Montana Energy Tax_Power Costs - Comparison bx Rbtl-Staff-Jt-PC_Electric Rev Req Model (2009 GRC) Rebuttal" xfId="390" xr:uid="{00000000-0005-0000-0000-00007F010000}"/>
    <cellStyle name="_4.13E Montana Energy Tax_Power Costs - Comparison bx Rbtl-Staff-Jt-PC_Electric Rev Req Model (2009 GRC) Rebuttal 2" xfId="391" xr:uid="{00000000-0005-0000-0000-000080010000}"/>
    <cellStyle name="_4.13E Montana Energy Tax_Power Costs - Comparison bx Rbtl-Staff-Jt-PC_Electric Rev Req Model (2009 GRC) Rebuttal 2 2" xfId="392" xr:uid="{00000000-0005-0000-0000-000081010000}"/>
    <cellStyle name="_4.13E Montana Energy Tax_Power Costs - Comparison bx Rbtl-Staff-Jt-PC_Electric Rev Req Model (2009 GRC) Rebuttal 3" xfId="393" xr:uid="{00000000-0005-0000-0000-000082010000}"/>
    <cellStyle name="_4.13E Montana Energy Tax_Power Costs - Comparison bx Rbtl-Staff-Jt-PC_Electric Rev Req Model (2009 GRC) Rebuttal REmoval of New  WH Solar AdjustMI" xfId="394" xr:uid="{00000000-0005-0000-0000-000083010000}"/>
    <cellStyle name="_4.13E Montana Energy Tax_Power Costs - Comparison bx Rbtl-Staff-Jt-PC_Electric Rev Req Model (2009 GRC) Rebuttal REmoval of New  WH Solar AdjustMI 2" xfId="395" xr:uid="{00000000-0005-0000-0000-000084010000}"/>
    <cellStyle name="_4.13E Montana Energy Tax_Power Costs - Comparison bx Rbtl-Staff-Jt-PC_Electric Rev Req Model (2009 GRC) Rebuttal REmoval of New  WH Solar AdjustMI 2 2" xfId="396" xr:uid="{00000000-0005-0000-0000-000085010000}"/>
    <cellStyle name="_4.13E Montana Energy Tax_Power Costs - Comparison bx Rbtl-Staff-Jt-PC_Electric Rev Req Model (2009 GRC) Rebuttal REmoval of New  WH Solar AdjustMI 3" xfId="397" xr:uid="{00000000-0005-0000-0000-000086010000}"/>
    <cellStyle name="_4.13E Montana Energy Tax_Power Costs - Comparison bx Rbtl-Staff-Jt-PC_Electric Rev Req Model (2009 GRC) Revised 01-18-2010" xfId="398" xr:uid="{00000000-0005-0000-0000-000087010000}"/>
    <cellStyle name="_4.13E Montana Energy Tax_Power Costs - Comparison bx Rbtl-Staff-Jt-PC_Electric Rev Req Model (2009 GRC) Revised 01-18-2010 2" xfId="399" xr:uid="{00000000-0005-0000-0000-000088010000}"/>
    <cellStyle name="_4.13E Montana Energy Tax_Power Costs - Comparison bx Rbtl-Staff-Jt-PC_Electric Rev Req Model (2009 GRC) Revised 01-18-2010 2 2" xfId="400" xr:uid="{00000000-0005-0000-0000-000089010000}"/>
    <cellStyle name="_4.13E Montana Energy Tax_Power Costs - Comparison bx Rbtl-Staff-Jt-PC_Electric Rev Req Model (2009 GRC) Revised 01-18-2010 3" xfId="401" xr:uid="{00000000-0005-0000-0000-00008A010000}"/>
    <cellStyle name="_4.13E Montana Energy Tax_Power Costs - Comparison bx Rbtl-Staff-Jt-PC_Final Order Electric EXHIBIT A-1" xfId="402" xr:uid="{00000000-0005-0000-0000-00008B010000}"/>
    <cellStyle name="_4.13E Montana Energy Tax_Power Costs - Comparison bx Rbtl-Staff-Jt-PC_Final Order Electric EXHIBIT A-1 2" xfId="403" xr:uid="{00000000-0005-0000-0000-00008C010000}"/>
    <cellStyle name="_4.13E Montana Energy Tax_Power Costs - Comparison bx Rbtl-Staff-Jt-PC_Final Order Electric EXHIBIT A-1 2 2" xfId="404" xr:uid="{00000000-0005-0000-0000-00008D010000}"/>
    <cellStyle name="_4.13E Montana Energy Tax_Power Costs - Comparison bx Rbtl-Staff-Jt-PC_Final Order Electric EXHIBIT A-1 3" xfId="405" xr:uid="{00000000-0005-0000-0000-00008E010000}"/>
    <cellStyle name="_4.13E Montana Energy Tax_Production Adj 4.37" xfId="406" xr:uid="{00000000-0005-0000-0000-00008F010000}"/>
    <cellStyle name="_4.13E Montana Energy Tax_Production Adj 4.37 2" xfId="407" xr:uid="{00000000-0005-0000-0000-000090010000}"/>
    <cellStyle name="_4.13E Montana Energy Tax_Production Adj 4.37 2 2" xfId="408" xr:uid="{00000000-0005-0000-0000-000091010000}"/>
    <cellStyle name="_4.13E Montana Energy Tax_Production Adj 4.37 3" xfId="409" xr:uid="{00000000-0005-0000-0000-000092010000}"/>
    <cellStyle name="_4.13E Montana Energy Tax_Purchased Power Adj 4.03" xfId="410" xr:uid="{00000000-0005-0000-0000-000093010000}"/>
    <cellStyle name="_4.13E Montana Energy Tax_Purchased Power Adj 4.03 2" xfId="411" xr:uid="{00000000-0005-0000-0000-000094010000}"/>
    <cellStyle name="_4.13E Montana Energy Tax_Purchased Power Adj 4.03 2 2" xfId="412" xr:uid="{00000000-0005-0000-0000-000095010000}"/>
    <cellStyle name="_4.13E Montana Energy Tax_Purchased Power Adj 4.03 3" xfId="413" xr:uid="{00000000-0005-0000-0000-000096010000}"/>
    <cellStyle name="_4.13E Montana Energy Tax_Rebuttal Power Costs" xfId="414" xr:uid="{00000000-0005-0000-0000-000097010000}"/>
    <cellStyle name="_4.13E Montana Energy Tax_Rebuttal Power Costs 2" xfId="415" xr:uid="{00000000-0005-0000-0000-000098010000}"/>
    <cellStyle name="_4.13E Montana Energy Tax_Rebuttal Power Costs 2 2" xfId="416" xr:uid="{00000000-0005-0000-0000-000099010000}"/>
    <cellStyle name="_4.13E Montana Energy Tax_Rebuttal Power Costs 3" xfId="417" xr:uid="{00000000-0005-0000-0000-00009A010000}"/>
    <cellStyle name="_4.13E Montana Energy Tax_Rebuttal Power Costs_Adj Bench DR 3 for Initial Briefs (Electric)" xfId="418" xr:uid="{00000000-0005-0000-0000-00009B010000}"/>
    <cellStyle name="_4.13E Montana Energy Tax_Rebuttal Power Costs_Adj Bench DR 3 for Initial Briefs (Electric) 2" xfId="419" xr:uid="{00000000-0005-0000-0000-00009C010000}"/>
    <cellStyle name="_4.13E Montana Energy Tax_Rebuttal Power Costs_Adj Bench DR 3 for Initial Briefs (Electric) 2 2" xfId="420" xr:uid="{00000000-0005-0000-0000-00009D010000}"/>
    <cellStyle name="_4.13E Montana Energy Tax_Rebuttal Power Costs_Adj Bench DR 3 for Initial Briefs (Electric) 3" xfId="421" xr:uid="{00000000-0005-0000-0000-00009E010000}"/>
    <cellStyle name="_4.13E Montana Energy Tax_Rebuttal Power Costs_Electric Rev Req Model (2009 GRC) Rebuttal" xfId="422" xr:uid="{00000000-0005-0000-0000-00009F010000}"/>
    <cellStyle name="_4.13E Montana Energy Tax_Rebuttal Power Costs_Electric Rev Req Model (2009 GRC) Rebuttal 2" xfId="423" xr:uid="{00000000-0005-0000-0000-0000A0010000}"/>
    <cellStyle name="_4.13E Montana Energy Tax_Rebuttal Power Costs_Electric Rev Req Model (2009 GRC) Rebuttal 2 2" xfId="424" xr:uid="{00000000-0005-0000-0000-0000A1010000}"/>
    <cellStyle name="_4.13E Montana Energy Tax_Rebuttal Power Costs_Electric Rev Req Model (2009 GRC) Rebuttal 3" xfId="425" xr:uid="{00000000-0005-0000-0000-0000A2010000}"/>
    <cellStyle name="_4.13E Montana Energy Tax_Rebuttal Power Costs_Electric Rev Req Model (2009 GRC) Rebuttal REmoval of New  WH Solar AdjustMI" xfId="426" xr:uid="{00000000-0005-0000-0000-0000A3010000}"/>
    <cellStyle name="_4.13E Montana Energy Tax_Rebuttal Power Costs_Electric Rev Req Model (2009 GRC) Rebuttal REmoval of New  WH Solar AdjustMI 2" xfId="427" xr:uid="{00000000-0005-0000-0000-0000A4010000}"/>
    <cellStyle name="_4.13E Montana Energy Tax_Rebuttal Power Costs_Electric Rev Req Model (2009 GRC) Rebuttal REmoval of New  WH Solar AdjustMI 2 2" xfId="428" xr:uid="{00000000-0005-0000-0000-0000A5010000}"/>
    <cellStyle name="_4.13E Montana Energy Tax_Rebuttal Power Costs_Electric Rev Req Model (2009 GRC) Rebuttal REmoval of New  WH Solar AdjustMI 3" xfId="429" xr:uid="{00000000-0005-0000-0000-0000A6010000}"/>
    <cellStyle name="_4.13E Montana Energy Tax_Rebuttal Power Costs_Electric Rev Req Model (2009 GRC) Revised 01-18-2010" xfId="430" xr:uid="{00000000-0005-0000-0000-0000A7010000}"/>
    <cellStyle name="_4.13E Montana Energy Tax_Rebuttal Power Costs_Electric Rev Req Model (2009 GRC) Revised 01-18-2010 2" xfId="431" xr:uid="{00000000-0005-0000-0000-0000A8010000}"/>
    <cellStyle name="_4.13E Montana Energy Tax_Rebuttal Power Costs_Electric Rev Req Model (2009 GRC) Revised 01-18-2010 2 2" xfId="432" xr:uid="{00000000-0005-0000-0000-0000A9010000}"/>
    <cellStyle name="_4.13E Montana Energy Tax_Rebuttal Power Costs_Electric Rev Req Model (2009 GRC) Revised 01-18-2010 3" xfId="433" xr:uid="{00000000-0005-0000-0000-0000AA010000}"/>
    <cellStyle name="_4.13E Montana Energy Tax_Rebuttal Power Costs_Final Order Electric EXHIBIT A-1" xfId="434" xr:uid="{00000000-0005-0000-0000-0000AB010000}"/>
    <cellStyle name="_4.13E Montana Energy Tax_Rebuttal Power Costs_Final Order Electric EXHIBIT A-1 2" xfId="435" xr:uid="{00000000-0005-0000-0000-0000AC010000}"/>
    <cellStyle name="_4.13E Montana Energy Tax_Rebuttal Power Costs_Final Order Electric EXHIBIT A-1 2 2" xfId="436" xr:uid="{00000000-0005-0000-0000-0000AD010000}"/>
    <cellStyle name="_4.13E Montana Energy Tax_Rebuttal Power Costs_Final Order Electric EXHIBIT A-1 3" xfId="437" xr:uid="{00000000-0005-0000-0000-0000AE010000}"/>
    <cellStyle name="_4.13E Montana Energy Tax_ROR &amp; CONV FACTOR" xfId="438" xr:uid="{00000000-0005-0000-0000-0000AF010000}"/>
    <cellStyle name="_4.13E Montana Energy Tax_ROR &amp; CONV FACTOR 2" xfId="439" xr:uid="{00000000-0005-0000-0000-0000B0010000}"/>
    <cellStyle name="_4.13E Montana Energy Tax_ROR &amp; CONV FACTOR 2 2" xfId="440" xr:uid="{00000000-0005-0000-0000-0000B1010000}"/>
    <cellStyle name="_4.13E Montana Energy Tax_ROR &amp; CONV FACTOR 3" xfId="441" xr:uid="{00000000-0005-0000-0000-0000B2010000}"/>
    <cellStyle name="_4.13E Montana Energy Tax_ROR 5.02" xfId="442" xr:uid="{00000000-0005-0000-0000-0000B3010000}"/>
    <cellStyle name="_4.13E Montana Energy Tax_ROR 5.02 2" xfId="443" xr:uid="{00000000-0005-0000-0000-0000B4010000}"/>
    <cellStyle name="_4.13E Montana Energy Tax_ROR 5.02 2 2" xfId="444" xr:uid="{00000000-0005-0000-0000-0000B5010000}"/>
    <cellStyle name="_4.13E Montana Energy Tax_ROR 5.02 3" xfId="445" xr:uid="{00000000-0005-0000-0000-0000B6010000}"/>
    <cellStyle name="_4.13E Montana Energy Tax_Wind Integration 10GRC" xfId="446" xr:uid="{00000000-0005-0000-0000-0000B7010000}"/>
    <cellStyle name="_4.13E Montana Energy Tax_Wind Integration 10GRC 2" xfId="447" xr:uid="{00000000-0005-0000-0000-0000B8010000}"/>
    <cellStyle name="_4.17E Montana Energy Tax Working File" xfId="448" xr:uid="{00000000-0005-0000-0000-0000B9010000}"/>
    <cellStyle name="_5 year summary (9-25-09)" xfId="449" xr:uid="{00000000-0005-0000-0000-0000BA010000}"/>
    <cellStyle name="_5.03G-Conversion Factor Working FileMI" xfId="450" xr:uid="{00000000-0005-0000-0000-0000BB010000}"/>
    <cellStyle name="_x0013__Adj Bench DR 3 for Initial Briefs (Electric)" xfId="451" xr:uid="{00000000-0005-0000-0000-0000BC010000}"/>
    <cellStyle name="_x0013__Adj Bench DR 3 for Initial Briefs (Electric) 2" xfId="452" xr:uid="{00000000-0005-0000-0000-0000BD010000}"/>
    <cellStyle name="_x0013__Adj Bench DR 3 for Initial Briefs (Electric) 2 2" xfId="453" xr:uid="{00000000-0005-0000-0000-0000BE010000}"/>
    <cellStyle name="_x0013__Adj Bench DR 3 for Initial Briefs (Electric) 3" xfId="454" xr:uid="{00000000-0005-0000-0000-0000BF010000}"/>
    <cellStyle name="_AURORA WIP" xfId="455" xr:uid="{00000000-0005-0000-0000-0000C0010000}"/>
    <cellStyle name="_AURORA WIP 2" xfId="456" xr:uid="{00000000-0005-0000-0000-0000C1010000}"/>
    <cellStyle name="_AURORA WIP 2 2" xfId="457" xr:uid="{00000000-0005-0000-0000-0000C2010000}"/>
    <cellStyle name="_AURORA WIP 3" xfId="458" xr:uid="{00000000-0005-0000-0000-0000C3010000}"/>
    <cellStyle name="_AURORA WIP_Chelan PUD Power Costs (8-10)" xfId="459" xr:uid="{00000000-0005-0000-0000-0000C4010000}"/>
    <cellStyle name="_AURORA WIP_DEM-WP(C) Costs Not In AURORA 2010GRC As Filed" xfId="460" xr:uid="{00000000-0005-0000-0000-0000C5010000}"/>
    <cellStyle name="_AURORA WIP_DEM-WP(C) Costs Not In AURORA 2010GRC As Filed 2" xfId="461" xr:uid="{00000000-0005-0000-0000-0000C6010000}"/>
    <cellStyle name="_AURORA WIP_NIM Summary" xfId="462" xr:uid="{00000000-0005-0000-0000-0000C7010000}"/>
    <cellStyle name="_AURORA WIP_NIM Summary 09GRC" xfId="463" xr:uid="{00000000-0005-0000-0000-0000C8010000}"/>
    <cellStyle name="_AURORA WIP_NIM Summary 09GRC 2" xfId="464" xr:uid="{00000000-0005-0000-0000-0000C9010000}"/>
    <cellStyle name="_AURORA WIP_NIM Summary 2" xfId="465" xr:uid="{00000000-0005-0000-0000-0000CA010000}"/>
    <cellStyle name="_AURORA WIP_NIM Summary 3" xfId="466" xr:uid="{00000000-0005-0000-0000-0000CB010000}"/>
    <cellStyle name="_AURORA WIP_NIM Summary 4" xfId="467" xr:uid="{00000000-0005-0000-0000-0000CC010000}"/>
    <cellStyle name="_AURORA WIP_NIM Summary 5" xfId="468" xr:uid="{00000000-0005-0000-0000-0000CD010000}"/>
    <cellStyle name="_AURORA WIP_NIM Summary 6" xfId="469" xr:uid="{00000000-0005-0000-0000-0000CE010000}"/>
    <cellStyle name="_AURORA WIP_NIM Summary 7" xfId="470" xr:uid="{00000000-0005-0000-0000-0000CF010000}"/>
    <cellStyle name="_AURORA WIP_NIM Summary 8" xfId="471" xr:uid="{00000000-0005-0000-0000-0000D0010000}"/>
    <cellStyle name="_AURORA WIP_NIM Summary 9" xfId="472" xr:uid="{00000000-0005-0000-0000-0000D1010000}"/>
    <cellStyle name="_AURORA WIP_PCA 9 -  Exhibit D April 2010 (3)" xfId="473" xr:uid="{00000000-0005-0000-0000-0000D2010000}"/>
    <cellStyle name="_AURORA WIP_PCA 9 -  Exhibit D April 2010 (3) 2" xfId="474" xr:uid="{00000000-0005-0000-0000-0000D3010000}"/>
    <cellStyle name="_AURORA WIP_Reconciliation" xfId="475" xr:uid="{00000000-0005-0000-0000-0000D4010000}"/>
    <cellStyle name="_AURORA WIP_Reconciliation 2" xfId="476" xr:uid="{00000000-0005-0000-0000-0000D5010000}"/>
    <cellStyle name="_AURORA WIP_Wind Integration 10GRC" xfId="477" xr:uid="{00000000-0005-0000-0000-0000D6010000}"/>
    <cellStyle name="_AURORA WIP_Wind Integration 10GRC 2" xfId="478" xr:uid="{00000000-0005-0000-0000-0000D7010000}"/>
    <cellStyle name="_Book1" xfId="479" xr:uid="{00000000-0005-0000-0000-0000D8010000}"/>
    <cellStyle name="_x0013__Book1" xfId="480" xr:uid="{00000000-0005-0000-0000-0000D9010000}"/>
    <cellStyle name="_Book1 (2)" xfId="481" xr:uid="{00000000-0005-0000-0000-0000DA010000}"/>
    <cellStyle name="_Book1 (2) 2" xfId="482" xr:uid="{00000000-0005-0000-0000-0000DB010000}"/>
    <cellStyle name="_Book1 (2) 2 2" xfId="483" xr:uid="{00000000-0005-0000-0000-0000DC010000}"/>
    <cellStyle name="_Book1 (2) 2 2 2" xfId="484" xr:uid="{00000000-0005-0000-0000-0000DD010000}"/>
    <cellStyle name="_Book1 (2) 2 3" xfId="485" xr:uid="{00000000-0005-0000-0000-0000DE010000}"/>
    <cellStyle name="_Book1 (2) 3" xfId="486" xr:uid="{00000000-0005-0000-0000-0000DF010000}"/>
    <cellStyle name="_Book1 (2) 3 2" xfId="487" xr:uid="{00000000-0005-0000-0000-0000E0010000}"/>
    <cellStyle name="_Book1 (2) 3 2 2" xfId="488" xr:uid="{00000000-0005-0000-0000-0000E1010000}"/>
    <cellStyle name="_Book1 (2) 3 3" xfId="489" xr:uid="{00000000-0005-0000-0000-0000E2010000}"/>
    <cellStyle name="_Book1 (2) 3 3 2" xfId="490" xr:uid="{00000000-0005-0000-0000-0000E3010000}"/>
    <cellStyle name="_Book1 (2) 3 4" xfId="491" xr:uid="{00000000-0005-0000-0000-0000E4010000}"/>
    <cellStyle name="_Book1 (2) 3 4 2" xfId="492" xr:uid="{00000000-0005-0000-0000-0000E5010000}"/>
    <cellStyle name="_Book1 (2) 4" xfId="493" xr:uid="{00000000-0005-0000-0000-0000E6010000}"/>
    <cellStyle name="_Book1 (2) 4 2" xfId="494" xr:uid="{00000000-0005-0000-0000-0000E7010000}"/>
    <cellStyle name="_Book1 (2) 5" xfId="495" xr:uid="{00000000-0005-0000-0000-0000E8010000}"/>
    <cellStyle name="_Book1 (2) 6" xfId="496" xr:uid="{00000000-0005-0000-0000-0000E9010000}"/>
    <cellStyle name="_Book1 (2) 7" xfId="497" xr:uid="{00000000-0005-0000-0000-0000EA010000}"/>
    <cellStyle name="_Book1 (2)_04 07E Wild Horse Wind Expansion (C) (2)" xfId="498" xr:uid="{00000000-0005-0000-0000-0000EB010000}"/>
    <cellStyle name="_Book1 (2)_04 07E Wild Horse Wind Expansion (C) (2) 2" xfId="499" xr:uid="{00000000-0005-0000-0000-0000EC010000}"/>
    <cellStyle name="_Book1 (2)_04 07E Wild Horse Wind Expansion (C) (2) 2 2" xfId="500" xr:uid="{00000000-0005-0000-0000-0000ED010000}"/>
    <cellStyle name="_Book1 (2)_04 07E Wild Horse Wind Expansion (C) (2) 3" xfId="501" xr:uid="{00000000-0005-0000-0000-0000EE010000}"/>
    <cellStyle name="_Book1 (2)_04 07E Wild Horse Wind Expansion (C) (2)_Adj Bench DR 3 for Initial Briefs (Electric)" xfId="502" xr:uid="{00000000-0005-0000-0000-0000EF010000}"/>
    <cellStyle name="_Book1 (2)_04 07E Wild Horse Wind Expansion (C) (2)_Adj Bench DR 3 for Initial Briefs (Electric) 2" xfId="503" xr:uid="{00000000-0005-0000-0000-0000F0010000}"/>
    <cellStyle name="_Book1 (2)_04 07E Wild Horse Wind Expansion (C) (2)_Adj Bench DR 3 for Initial Briefs (Electric) 2 2" xfId="504" xr:uid="{00000000-0005-0000-0000-0000F1010000}"/>
    <cellStyle name="_Book1 (2)_04 07E Wild Horse Wind Expansion (C) (2)_Adj Bench DR 3 for Initial Briefs (Electric) 3" xfId="505" xr:uid="{00000000-0005-0000-0000-0000F2010000}"/>
    <cellStyle name="_Book1 (2)_04 07E Wild Horse Wind Expansion (C) (2)_Book1" xfId="506" xr:uid="{00000000-0005-0000-0000-0000F3010000}"/>
    <cellStyle name="_Book1 (2)_04 07E Wild Horse Wind Expansion (C) (2)_Electric Rev Req Model (2009 GRC) " xfId="507" xr:uid="{00000000-0005-0000-0000-0000F4010000}"/>
    <cellStyle name="_Book1 (2)_04 07E Wild Horse Wind Expansion (C) (2)_Electric Rev Req Model (2009 GRC)  2" xfId="508" xr:uid="{00000000-0005-0000-0000-0000F5010000}"/>
    <cellStyle name="_Book1 (2)_04 07E Wild Horse Wind Expansion (C) (2)_Electric Rev Req Model (2009 GRC)  2 2" xfId="509" xr:uid="{00000000-0005-0000-0000-0000F6010000}"/>
    <cellStyle name="_Book1 (2)_04 07E Wild Horse Wind Expansion (C) (2)_Electric Rev Req Model (2009 GRC)  3" xfId="510" xr:uid="{00000000-0005-0000-0000-0000F7010000}"/>
    <cellStyle name="_Book1 (2)_04 07E Wild Horse Wind Expansion (C) (2)_Electric Rev Req Model (2009 GRC) Rebuttal" xfId="511" xr:uid="{00000000-0005-0000-0000-0000F8010000}"/>
    <cellStyle name="_Book1 (2)_04 07E Wild Horse Wind Expansion (C) (2)_Electric Rev Req Model (2009 GRC) Rebuttal 2" xfId="512" xr:uid="{00000000-0005-0000-0000-0000F9010000}"/>
    <cellStyle name="_Book1 (2)_04 07E Wild Horse Wind Expansion (C) (2)_Electric Rev Req Model (2009 GRC) Rebuttal 2 2" xfId="513" xr:uid="{00000000-0005-0000-0000-0000FA010000}"/>
    <cellStyle name="_Book1 (2)_04 07E Wild Horse Wind Expansion (C) (2)_Electric Rev Req Model (2009 GRC) Rebuttal 3" xfId="514" xr:uid="{00000000-0005-0000-0000-0000FB010000}"/>
    <cellStyle name="_Book1 (2)_04 07E Wild Horse Wind Expansion (C) (2)_Electric Rev Req Model (2009 GRC) Rebuttal REmoval of New  WH Solar AdjustMI" xfId="515" xr:uid="{00000000-0005-0000-0000-0000FC010000}"/>
    <cellStyle name="_Book1 (2)_04 07E Wild Horse Wind Expansion (C) (2)_Electric Rev Req Model (2009 GRC) Rebuttal REmoval of New  WH Solar AdjustMI 2" xfId="516" xr:uid="{00000000-0005-0000-0000-0000FD010000}"/>
    <cellStyle name="_Book1 (2)_04 07E Wild Horse Wind Expansion (C) (2)_Electric Rev Req Model (2009 GRC) Rebuttal REmoval of New  WH Solar AdjustMI 2 2" xfId="517" xr:uid="{00000000-0005-0000-0000-0000FE010000}"/>
    <cellStyle name="_Book1 (2)_04 07E Wild Horse Wind Expansion (C) (2)_Electric Rev Req Model (2009 GRC) Rebuttal REmoval of New  WH Solar AdjustMI 3" xfId="518" xr:uid="{00000000-0005-0000-0000-0000FF010000}"/>
    <cellStyle name="_Book1 (2)_04 07E Wild Horse Wind Expansion (C) (2)_Electric Rev Req Model (2009 GRC) Revised 01-18-2010" xfId="519" xr:uid="{00000000-0005-0000-0000-000000020000}"/>
    <cellStyle name="_Book1 (2)_04 07E Wild Horse Wind Expansion (C) (2)_Electric Rev Req Model (2009 GRC) Revised 01-18-2010 2" xfId="520" xr:uid="{00000000-0005-0000-0000-000001020000}"/>
    <cellStyle name="_Book1 (2)_04 07E Wild Horse Wind Expansion (C) (2)_Electric Rev Req Model (2009 GRC) Revised 01-18-2010 2 2" xfId="521" xr:uid="{00000000-0005-0000-0000-000002020000}"/>
    <cellStyle name="_Book1 (2)_04 07E Wild Horse Wind Expansion (C) (2)_Electric Rev Req Model (2009 GRC) Revised 01-18-2010 3" xfId="522" xr:uid="{00000000-0005-0000-0000-000003020000}"/>
    <cellStyle name="_Book1 (2)_04 07E Wild Horse Wind Expansion (C) (2)_Electric Rev Req Model (2010 GRC)" xfId="523" xr:uid="{00000000-0005-0000-0000-000004020000}"/>
    <cellStyle name="_Book1 (2)_04 07E Wild Horse Wind Expansion (C) (2)_Electric Rev Req Model (2010 GRC) SF" xfId="524" xr:uid="{00000000-0005-0000-0000-000005020000}"/>
    <cellStyle name="_Book1 (2)_04 07E Wild Horse Wind Expansion (C) (2)_Final Order Electric EXHIBIT A-1" xfId="525" xr:uid="{00000000-0005-0000-0000-000006020000}"/>
    <cellStyle name="_Book1 (2)_04 07E Wild Horse Wind Expansion (C) (2)_Final Order Electric EXHIBIT A-1 2" xfId="526" xr:uid="{00000000-0005-0000-0000-000007020000}"/>
    <cellStyle name="_Book1 (2)_04 07E Wild Horse Wind Expansion (C) (2)_Final Order Electric EXHIBIT A-1 2 2" xfId="527" xr:uid="{00000000-0005-0000-0000-000008020000}"/>
    <cellStyle name="_Book1 (2)_04 07E Wild Horse Wind Expansion (C) (2)_Final Order Electric EXHIBIT A-1 3" xfId="528" xr:uid="{00000000-0005-0000-0000-000009020000}"/>
    <cellStyle name="_Book1 (2)_04 07E Wild Horse Wind Expansion (C) (2)_TENASKA REGULATORY ASSET" xfId="529" xr:uid="{00000000-0005-0000-0000-00000A020000}"/>
    <cellStyle name="_Book1 (2)_04 07E Wild Horse Wind Expansion (C) (2)_TENASKA REGULATORY ASSET 2" xfId="530" xr:uid="{00000000-0005-0000-0000-00000B020000}"/>
    <cellStyle name="_Book1 (2)_04 07E Wild Horse Wind Expansion (C) (2)_TENASKA REGULATORY ASSET 2 2" xfId="531" xr:uid="{00000000-0005-0000-0000-00000C020000}"/>
    <cellStyle name="_Book1 (2)_04 07E Wild Horse Wind Expansion (C) (2)_TENASKA REGULATORY ASSET 3" xfId="532" xr:uid="{00000000-0005-0000-0000-00000D020000}"/>
    <cellStyle name="_Book1 (2)_16.37E Wild Horse Expansion DeferralRevwrkingfile SF" xfId="533" xr:uid="{00000000-0005-0000-0000-00000E020000}"/>
    <cellStyle name="_Book1 (2)_16.37E Wild Horse Expansion DeferralRevwrkingfile SF 2" xfId="534" xr:uid="{00000000-0005-0000-0000-00000F020000}"/>
    <cellStyle name="_Book1 (2)_16.37E Wild Horse Expansion DeferralRevwrkingfile SF 2 2" xfId="535" xr:uid="{00000000-0005-0000-0000-000010020000}"/>
    <cellStyle name="_Book1 (2)_16.37E Wild Horse Expansion DeferralRevwrkingfile SF 3" xfId="536" xr:uid="{00000000-0005-0000-0000-000011020000}"/>
    <cellStyle name="_Book1 (2)_2009 Compliance Filing PCA Exhibits for GRC" xfId="537" xr:uid="{00000000-0005-0000-0000-000012020000}"/>
    <cellStyle name="_Book1 (2)_2009 GRC Compl Filing - Exhibit D" xfId="538" xr:uid="{00000000-0005-0000-0000-000013020000}"/>
    <cellStyle name="_Book1 (2)_2009 GRC Compl Filing - Exhibit D 2" xfId="539" xr:uid="{00000000-0005-0000-0000-000014020000}"/>
    <cellStyle name="_Book1 (2)_3.01 Income Statement" xfId="540" xr:uid="{00000000-0005-0000-0000-000015020000}"/>
    <cellStyle name="_Book1 (2)_4 31 Regulatory Assets and Liabilities  7 06- Exhibit D" xfId="541" xr:uid="{00000000-0005-0000-0000-000016020000}"/>
    <cellStyle name="_Book1 (2)_4 31 Regulatory Assets and Liabilities  7 06- Exhibit D 2" xfId="542" xr:uid="{00000000-0005-0000-0000-000017020000}"/>
    <cellStyle name="_Book1 (2)_4 31 Regulatory Assets and Liabilities  7 06- Exhibit D 2 2" xfId="543" xr:uid="{00000000-0005-0000-0000-000018020000}"/>
    <cellStyle name="_Book1 (2)_4 31 Regulatory Assets and Liabilities  7 06- Exhibit D 3" xfId="544" xr:uid="{00000000-0005-0000-0000-000019020000}"/>
    <cellStyle name="_Book1 (2)_4 31 Regulatory Assets and Liabilities  7 06- Exhibit D_NIM Summary" xfId="545" xr:uid="{00000000-0005-0000-0000-00001A020000}"/>
    <cellStyle name="_Book1 (2)_4 31 Regulatory Assets and Liabilities  7 06- Exhibit D_NIM Summary 2" xfId="546" xr:uid="{00000000-0005-0000-0000-00001B020000}"/>
    <cellStyle name="_Book1 (2)_4 32 Regulatory Assets and Liabilities  7 06- Exhibit D" xfId="547" xr:uid="{00000000-0005-0000-0000-00001C020000}"/>
    <cellStyle name="_Book1 (2)_4 32 Regulatory Assets and Liabilities  7 06- Exhibit D 2" xfId="548" xr:uid="{00000000-0005-0000-0000-00001D020000}"/>
    <cellStyle name="_Book1 (2)_4 32 Regulatory Assets and Liabilities  7 06- Exhibit D 2 2" xfId="549" xr:uid="{00000000-0005-0000-0000-00001E020000}"/>
    <cellStyle name="_Book1 (2)_4 32 Regulatory Assets and Liabilities  7 06- Exhibit D 3" xfId="550" xr:uid="{00000000-0005-0000-0000-00001F020000}"/>
    <cellStyle name="_Book1 (2)_4 32 Regulatory Assets and Liabilities  7 06- Exhibit D_NIM Summary" xfId="551" xr:uid="{00000000-0005-0000-0000-000020020000}"/>
    <cellStyle name="_Book1 (2)_4 32 Regulatory Assets and Liabilities  7 06- Exhibit D_NIM Summary 2" xfId="552" xr:uid="{00000000-0005-0000-0000-000021020000}"/>
    <cellStyle name="_Book1 (2)_ACCOUNTS" xfId="553" xr:uid="{00000000-0005-0000-0000-000022020000}"/>
    <cellStyle name="_Book1 (2)_AURORA Total New" xfId="554" xr:uid="{00000000-0005-0000-0000-000023020000}"/>
    <cellStyle name="_Book1 (2)_AURORA Total New 2" xfId="555" xr:uid="{00000000-0005-0000-0000-000024020000}"/>
    <cellStyle name="_Book1 (2)_Book2" xfId="556" xr:uid="{00000000-0005-0000-0000-000025020000}"/>
    <cellStyle name="_Book1 (2)_Book2 2" xfId="557" xr:uid="{00000000-0005-0000-0000-000026020000}"/>
    <cellStyle name="_Book1 (2)_Book2 2 2" xfId="558" xr:uid="{00000000-0005-0000-0000-000027020000}"/>
    <cellStyle name="_Book1 (2)_Book2 3" xfId="559" xr:uid="{00000000-0005-0000-0000-000028020000}"/>
    <cellStyle name="_Book1 (2)_Book2_Adj Bench DR 3 for Initial Briefs (Electric)" xfId="560" xr:uid="{00000000-0005-0000-0000-000029020000}"/>
    <cellStyle name="_Book1 (2)_Book2_Adj Bench DR 3 for Initial Briefs (Electric) 2" xfId="561" xr:uid="{00000000-0005-0000-0000-00002A020000}"/>
    <cellStyle name="_Book1 (2)_Book2_Adj Bench DR 3 for Initial Briefs (Electric) 2 2" xfId="562" xr:uid="{00000000-0005-0000-0000-00002B020000}"/>
    <cellStyle name="_Book1 (2)_Book2_Adj Bench DR 3 for Initial Briefs (Electric) 3" xfId="563" xr:uid="{00000000-0005-0000-0000-00002C020000}"/>
    <cellStyle name="_Book1 (2)_Book2_Electric Rev Req Model (2009 GRC) Rebuttal" xfId="564" xr:uid="{00000000-0005-0000-0000-00002D020000}"/>
    <cellStyle name="_Book1 (2)_Book2_Electric Rev Req Model (2009 GRC) Rebuttal 2" xfId="565" xr:uid="{00000000-0005-0000-0000-00002E020000}"/>
    <cellStyle name="_Book1 (2)_Book2_Electric Rev Req Model (2009 GRC) Rebuttal 2 2" xfId="566" xr:uid="{00000000-0005-0000-0000-00002F020000}"/>
    <cellStyle name="_Book1 (2)_Book2_Electric Rev Req Model (2009 GRC) Rebuttal 3" xfId="567" xr:uid="{00000000-0005-0000-0000-000030020000}"/>
    <cellStyle name="_Book1 (2)_Book2_Electric Rev Req Model (2009 GRC) Rebuttal REmoval of New  WH Solar AdjustMI" xfId="568" xr:uid="{00000000-0005-0000-0000-000031020000}"/>
    <cellStyle name="_Book1 (2)_Book2_Electric Rev Req Model (2009 GRC) Rebuttal REmoval of New  WH Solar AdjustMI 2" xfId="569" xr:uid="{00000000-0005-0000-0000-000032020000}"/>
    <cellStyle name="_Book1 (2)_Book2_Electric Rev Req Model (2009 GRC) Rebuttal REmoval of New  WH Solar AdjustMI 2 2" xfId="570" xr:uid="{00000000-0005-0000-0000-000033020000}"/>
    <cellStyle name="_Book1 (2)_Book2_Electric Rev Req Model (2009 GRC) Rebuttal REmoval of New  WH Solar AdjustMI 3" xfId="571" xr:uid="{00000000-0005-0000-0000-000034020000}"/>
    <cellStyle name="_Book1 (2)_Book2_Electric Rev Req Model (2009 GRC) Revised 01-18-2010" xfId="572" xr:uid="{00000000-0005-0000-0000-000035020000}"/>
    <cellStyle name="_Book1 (2)_Book2_Electric Rev Req Model (2009 GRC) Revised 01-18-2010 2" xfId="573" xr:uid="{00000000-0005-0000-0000-000036020000}"/>
    <cellStyle name="_Book1 (2)_Book2_Electric Rev Req Model (2009 GRC) Revised 01-18-2010 2 2" xfId="574" xr:uid="{00000000-0005-0000-0000-000037020000}"/>
    <cellStyle name="_Book1 (2)_Book2_Electric Rev Req Model (2009 GRC) Revised 01-18-2010 3" xfId="575" xr:uid="{00000000-0005-0000-0000-000038020000}"/>
    <cellStyle name="_Book1 (2)_Book2_Final Order Electric EXHIBIT A-1" xfId="576" xr:uid="{00000000-0005-0000-0000-000039020000}"/>
    <cellStyle name="_Book1 (2)_Book2_Final Order Electric EXHIBIT A-1 2" xfId="577" xr:uid="{00000000-0005-0000-0000-00003A020000}"/>
    <cellStyle name="_Book1 (2)_Book2_Final Order Electric EXHIBIT A-1 2 2" xfId="578" xr:uid="{00000000-0005-0000-0000-00003B020000}"/>
    <cellStyle name="_Book1 (2)_Book2_Final Order Electric EXHIBIT A-1 3" xfId="579" xr:uid="{00000000-0005-0000-0000-00003C020000}"/>
    <cellStyle name="_Book1 (2)_Book4" xfId="580" xr:uid="{00000000-0005-0000-0000-00003D020000}"/>
    <cellStyle name="_Book1 (2)_Book4 2" xfId="581" xr:uid="{00000000-0005-0000-0000-00003E020000}"/>
    <cellStyle name="_Book1 (2)_Book4 2 2" xfId="582" xr:uid="{00000000-0005-0000-0000-00003F020000}"/>
    <cellStyle name="_Book1 (2)_Book4 3" xfId="583" xr:uid="{00000000-0005-0000-0000-000040020000}"/>
    <cellStyle name="_Book1 (2)_Book9" xfId="584" xr:uid="{00000000-0005-0000-0000-000041020000}"/>
    <cellStyle name="_Book1 (2)_Book9 2" xfId="585" xr:uid="{00000000-0005-0000-0000-000042020000}"/>
    <cellStyle name="_Book1 (2)_Book9 2 2" xfId="586" xr:uid="{00000000-0005-0000-0000-000043020000}"/>
    <cellStyle name="_Book1 (2)_Book9 3" xfId="587" xr:uid="{00000000-0005-0000-0000-000044020000}"/>
    <cellStyle name="_Book1 (2)_Chelan PUD Power Costs (8-10)" xfId="588" xr:uid="{00000000-0005-0000-0000-000045020000}"/>
    <cellStyle name="_Book1 (2)_Gas Rev Req Model (2010 GRC)" xfId="589" xr:uid="{00000000-0005-0000-0000-000046020000}"/>
    <cellStyle name="_Book1 (2)_INPUTS" xfId="590" xr:uid="{00000000-0005-0000-0000-000047020000}"/>
    <cellStyle name="_Book1 (2)_INPUTS 2" xfId="591" xr:uid="{00000000-0005-0000-0000-000048020000}"/>
    <cellStyle name="_Book1 (2)_INPUTS 2 2" xfId="592" xr:uid="{00000000-0005-0000-0000-000049020000}"/>
    <cellStyle name="_Book1 (2)_INPUTS 3" xfId="593" xr:uid="{00000000-0005-0000-0000-00004A020000}"/>
    <cellStyle name="_Book1 (2)_NIM Summary" xfId="594" xr:uid="{00000000-0005-0000-0000-00004B020000}"/>
    <cellStyle name="_Book1 (2)_NIM Summary 09GRC" xfId="595" xr:uid="{00000000-0005-0000-0000-00004C020000}"/>
    <cellStyle name="_Book1 (2)_NIM Summary 09GRC 2" xfId="596" xr:uid="{00000000-0005-0000-0000-00004D020000}"/>
    <cellStyle name="_Book1 (2)_NIM Summary 2" xfId="597" xr:uid="{00000000-0005-0000-0000-00004E020000}"/>
    <cellStyle name="_Book1 (2)_NIM Summary 3" xfId="598" xr:uid="{00000000-0005-0000-0000-00004F020000}"/>
    <cellStyle name="_Book1 (2)_NIM Summary 4" xfId="599" xr:uid="{00000000-0005-0000-0000-000050020000}"/>
    <cellStyle name="_Book1 (2)_NIM Summary 5" xfId="600" xr:uid="{00000000-0005-0000-0000-000051020000}"/>
    <cellStyle name="_Book1 (2)_NIM Summary 6" xfId="601" xr:uid="{00000000-0005-0000-0000-000052020000}"/>
    <cellStyle name="_Book1 (2)_NIM Summary 7" xfId="602" xr:uid="{00000000-0005-0000-0000-000053020000}"/>
    <cellStyle name="_Book1 (2)_NIM Summary 8" xfId="603" xr:uid="{00000000-0005-0000-0000-000054020000}"/>
    <cellStyle name="_Book1 (2)_NIM Summary 9" xfId="604" xr:uid="{00000000-0005-0000-0000-000055020000}"/>
    <cellStyle name="_Book1 (2)_PCA 10 -  Exhibit D from A Kellogg Jan 2011" xfId="605" xr:uid="{00000000-0005-0000-0000-000056020000}"/>
    <cellStyle name="_Book1 (2)_PCA 10 -  Exhibit D from A Kellogg July 2011" xfId="606" xr:uid="{00000000-0005-0000-0000-000057020000}"/>
    <cellStyle name="_Book1 (2)_PCA 10 -  Exhibit D from S Free Rcv'd 12-11" xfId="607" xr:uid="{00000000-0005-0000-0000-000058020000}"/>
    <cellStyle name="_Book1 (2)_PCA 9 -  Exhibit D April 2010" xfId="608" xr:uid="{00000000-0005-0000-0000-000059020000}"/>
    <cellStyle name="_Book1 (2)_PCA 9 -  Exhibit D April 2010 (3)" xfId="609" xr:uid="{00000000-0005-0000-0000-00005A020000}"/>
    <cellStyle name="_Book1 (2)_PCA 9 -  Exhibit D April 2010 (3) 2" xfId="610" xr:uid="{00000000-0005-0000-0000-00005B020000}"/>
    <cellStyle name="_Book1 (2)_PCA 9 -  Exhibit D Nov 2010" xfId="611" xr:uid="{00000000-0005-0000-0000-00005C020000}"/>
    <cellStyle name="_Book1 (2)_PCA 9 - Exhibit D at August 2010" xfId="612" xr:uid="{00000000-0005-0000-0000-00005D020000}"/>
    <cellStyle name="_Book1 (2)_PCA 9 - Exhibit D June 2010 GRC" xfId="613" xr:uid="{00000000-0005-0000-0000-00005E020000}"/>
    <cellStyle name="_Book1 (2)_Power Costs - Comparison bx Rbtl-Staff-Jt-PC" xfId="614" xr:uid="{00000000-0005-0000-0000-00005F020000}"/>
    <cellStyle name="_Book1 (2)_Power Costs - Comparison bx Rbtl-Staff-Jt-PC 2" xfId="615" xr:uid="{00000000-0005-0000-0000-000060020000}"/>
    <cellStyle name="_Book1 (2)_Power Costs - Comparison bx Rbtl-Staff-Jt-PC 2 2" xfId="616" xr:uid="{00000000-0005-0000-0000-000061020000}"/>
    <cellStyle name="_Book1 (2)_Power Costs - Comparison bx Rbtl-Staff-Jt-PC 3" xfId="617" xr:uid="{00000000-0005-0000-0000-000062020000}"/>
    <cellStyle name="_Book1 (2)_Power Costs - Comparison bx Rbtl-Staff-Jt-PC_Adj Bench DR 3 for Initial Briefs (Electric)" xfId="618" xr:uid="{00000000-0005-0000-0000-000063020000}"/>
    <cellStyle name="_Book1 (2)_Power Costs - Comparison bx Rbtl-Staff-Jt-PC_Adj Bench DR 3 for Initial Briefs (Electric) 2" xfId="619" xr:uid="{00000000-0005-0000-0000-000064020000}"/>
    <cellStyle name="_Book1 (2)_Power Costs - Comparison bx Rbtl-Staff-Jt-PC_Adj Bench DR 3 for Initial Briefs (Electric) 2 2" xfId="620" xr:uid="{00000000-0005-0000-0000-000065020000}"/>
    <cellStyle name="_Book1 (2)_Power Costs - Comparison bx Rbtl-Staff-Jt-PC_Adj Bench DR 3 for Initial Briefs (Electric) 3" xfId="621" xr:uid="{00000000-0005-0000-0000-000066020000}"/>
    <cellStyle name="_Book1 (2)_Power Costs - Comparison bx Rbtl-Staff-Jt-PC_Electric Rev Req Model (2009 GRC) Rebuttal" xfId="622" xr:uid="{00000000-0005-0000-0000-000067020000}"/>
    <cellStyle name="_Book1 (2)_Power Costs - Comparison bx Rbtl-Staff-Jt-PC_Electric Rev Req Model (2009 GRC) Rebuttal 2" xfId="623" xr:uid="{00000000-0005-0000-0000-000068020000}"/>
    <cellStyle name="_Book1 (2)_Power Costs - Comparison bx Rbtl-Staff-Jt-PC_Electric Rev Req Model (2009 GRC) Rebuttal 2 2" xfId="624" xr:uid="{00000000-0005-0000-0000-000069020000}"/>
    <cellStyle name="_Book1 (2)_Power Costs - Comparison bx Rbtl-Staff-Jt-PC_Electric Rev Req Model (2009 GRC) Rebuttal 3" xfId="625" xr:uid="{00000000-0005-0000-0000-00006A020000}"/>
    <cellStyle name="_Book1 (2)_Power Costs - Comparison bx Rbtl-Staff-Jt-PC_Electric Rev Req Model (2009 GRC) Rebuttal REmoval of New  WH Solar AdjustMI" xfId="626" xr:uid="{00000000-0005-0000-0000-00006B020000}"/>
    <cellStyle name="_Book1 (2)_Power Costs - Comparison bx Rbtl-Staff-Jt-PC_Electric Rev Req Model (2009 GRC) Rebuttal REmoval of New  WH Solar AdjustMI 2" xfId="627" xr:uid="{00000000-0005-0000-0000-00006C020000}"/>
    <cellStyle name="_Book1 (2)_Power Costs - Comparison bx Rbtl-Staff-Jt-PC_Electric Rev Req Model (2009 GRC) Rebuttal REmoval of New  WH Solar AdjustMI 2 2" xfId="628" xr:uid="{00000000-0005-0000-0000-00006D020000}"/>
    <cellStyle name="_Book1 (2)_Power Costs - Comparison bx Rbtl-Staff-Jt-PC_Electric Rev Req Model (2009 GRC) Rebuttal REmoval of New  WH Solar AdjustMI 3" xfId="629" xr:uid="{00000000-0005-0000-0000-00006E020000}"/>
    <cellStyle name="_Book1 (2)_Power Costs - Comparison bx Rbtl-Staff-Jt-PC_Electric Rev Req Model (2009 GRC) Revised 01-18-2010" xfId="630" xr:uid="{00000000-0005-0000-0000-00006F020000}"/>
    <cellStyle name="_Book1 (2)_Power Costs - Comparison bx Rbtl-Staff-Jt-PC_Electric Rev Req Model (2009 GRC) Revised 01-18-2010 2" xfId="631" xr:uid="{00000000-0005-0000-0000-000070020000}"/>
    <cellStyle name="_Book1 (2)_Power Costs - Comparison bx Rbtl-Staff-Jt-PC_Electric Rev Req Model (2009 GRC) Revised 01-18-2010 2 2" xfId="632" xr:uid="{00000000-0005-0000-0000-000071020000}"/>
    <cellStyle name="_Book1 (2)_Power Costs - Comparison bx Rbtl-Staff-Jt-PC_Electric Rev Req Model (2009 GRC) Revised 01-18-2010 3" xfId="633" xr:uid="{00000000-0005-0000-0000-000072020000}"/>
    <cellStyle name="_Book1 (2)_Power Costs - Comparison bx Rbtl-Staff-Jt-PC_Final Order Electric EXHIBIT A-1" xfId="634" xr:uid="{00000000-0005-0000-0000-000073020000}"/>
    <cellStyle name="_Book1 (2)_Power Costs - Comparison bx Rbtl-Staff-Jt-PC_Final Order Electric EXHIBIT A-1 2" xfId="635" xr:uid="{00000000-0005-0000-0000-000074020000}"/>
    <cellStyle name="_Book1 (2)_Power Costs - Comparison bx Rbtl-Staff-Jt-PC_Final Order Electric EXHIBIT A-1 2 2" xfId="636" xr:uid="{00000000-0005-0000-0000-000075020000}"/>
    <cellStyle name="_Book1 (2)_Power Costs - Comparison bx Rbtl-Staff-Jt-PC_Final Order Electric EXHIBIT A-1 3" xfId="637" xr:uid="{00000000-0005-0000-0000-000076020000}"/>
    <cellStyle name="_Book1 (2)_Production Adj 4.37" xfId="638" xr:uid="{00000000-0005-0000-0000-000077020000}"/>
    <cellStyle name="_Book1 (2)_Production Adj 4.37 2" xfId="639" xr:uid="{00000000-0005-0000-0000-000078020000}"/>
    <cellStyle name="_Book1 (2)_Production Adj 4.37 2 2" xfId="640" xr:uid="{00000000-0005-0000-0000-000079020000}"/>
    <cellStyle name="_Book1 (2)_Production Adj 4.37 3" xfId="641" xr:uid="{00000000-0005-0000-0000-00007A020000}"/>
    <cellStyle name="_Book1 (2)_Purchased Power Adj 4.03" xfId="642" xr:uid="{00000000-0005-0000-0000-00007B020000}"/>
    <cellStyle name="_Book1 (2)_Purchased Power Adj 4.03 2" xfId="643" xr:uid="{00000000-0005-0000-0000-00007C020000}"/>
    <cellStyle name="_Book1 (2)_Purchased Power Adj 4.03 2 2" xfId="644" xr:uid="{00000000-0005-0000-0000-00007D020000}"/>
    <cellStyle name="_Book1 (2)_Purchased Power Adj 4.03 3" xfId="645" xr:uid="{00000000-0005-0000-0000-00007E020000}"/>
    <cellStyle name="_Book1 (2)_Rebuttal Power Costs" xfId="646" xr:uid="{00000000-0005-0000-0000-00007F020000}"/>
    <cellStyle name="_Book1 (2)_Rebuttal Power Costs 2" xfId="647" xr:uid="{00000000-0005-0000-0000-000080020000}"/>
    <cellStyle name="_Book1 (2)_Rebuttal Power Costs 2 2" xfId="648" xr:uid="{00000000-0005-0000-0000-000081020000}"/>
    <cellStyle name="_Book1 (2)_Rebuttal Power Costs 3" xfId="649" xr:uid="{00000000-0005-0000-0000-000082020000}"/>
    <cellStyle name="_Book1 (2)_Rebuttal Power Costs_Adj Bench DR 3 for Initial Briefs (Electric)" xfId="650" xr:uid="{00000000-0005-0000-0000-000083020000}"/>
    <cellStyle name="_Book1 (2)_Rebuttal Power Costs_Adj Bench DR 3 for Initial Briefs (Electric) 2" xfId="651" xr:uid="{00000000-0005-0000-0000-000084020000}"/>
    <cellStyle name="_Book1 (2)_Rebuttal Power Costs_Adj Bench DR 3 for Initial Briefs (Electric) 2 2" xfId="652" xr:uid="{00000000-0005-0000-0000-000085020000}"/>
    <cellStyle name="_Book1 (2)_Rebuttal Power Costs_Adj Bench DR 3 for Initial Briefs (Electric) 3" xfId="653" xr:uid="{00000000-0005-0000-0000-000086020000}"/>
    <cellStyle name="_Book1 (2)_Rebuttal Power Costs_Electric Rev Req Model (2009 GRC) Rebuttal" xfId="654" xr:uid="{00000000-0005-0000-0000-000087020000}"/>
    <cellStyle name="_Book1 (2)_Rebuttal Power Costs_Electric Rev Req Model (2009 GRC) Rebuttal 2" xfId="655" xr:uid="{00000000-0005-0000-0000-000088020000}"/>
    <cellStyle name="_Book1 (2)_Rebuttal Power Costs_Electric Rev Req Model (2009 GRC) Rebuttal 2 2" xfId="656" xr:uid="{00000000-0005-0000-0000-000089020000}"/>
    <cellStyle name="_Book1 (2)_Rebuttal Power Costs_Electric Rev Req Model (2009 GRC) Rebuttal 3" xfId="657" xr:uid="{00000000-0005-0000-0000-00008A020000}"/>
    <cellStyle name="_Book1 (2)_Rebuttal Power Costs_Electric Rev Req Model (2009 GRC) Rebuttal REmoval of New  WH Solar AdjustMI" xfId="658" xr:uid="{00000000-0005-0000-0000-00008B020000}"/>
    <cellStyle name="_Book1 (2)_Rebuttal Power Costs_Electric Rev Req Model (2009 GRC) Rebuttal REmoval of New  WH Solar AdjustMI 2" xfId="659" xr:uid="{00000000-0005-0000-0000-00008C020000}"/>
    <cellStyle name="_Book1 (2)_Rebuttal Power Costs_Electric Rev Req Model (2009 GRC) Rebuttal REmoval of New  WH Solar AdjustMI 2 2" xfId="660" xr:uid="{00000000-0005-0000-0000-00008D020000}"/>
    <cellStyle name="_Book1 (2)_Rebuttal Power Costs_Electric Rev Req Model (2009 GRC) Rebuttal REmoval of New  WH Solar AdjustMI 3" xfId="661" xr:uid="{00000000-0005-0000-0000-00008E020000}"/>
    <cellStyle name="_Book1 (2)_Rebuttal Power Costs_Electric Rev Req Model (2009 GRC) Revised 01-18-2010" xfId="662" xr:uid="{00000000-0005-0000-0000-00008F020000}"/>
    <cellStyle name="_Book1 (2)_Rebuttal Power Costs_Electric Rev Req Model (2009 GRC) Revised 01-18-2010 2" xfId="663" xr:uid="{00000000-0005-0000-0000-000090020000}"/>
    <cellStyle name="_Book1 (2)_Rebuttal Power Costs_Electric Rev Req Model (2009 GRC) Revised 01-18-2010 2 2" xfId="664" xr:uid="{00000000-0005-0000-0000-000091020000}"/>
    <cellStyle name="_Book1 (2)_Rebuttal Power Costs_Electric Rev Req Model (2009 GRC) Revised 01-18-2010 3" xfId="665" xr:uid="{00000000-0005-0000-0000-000092020000}"/>
    <cellStyle name="_Book1 (2)_Rebuttal Power Costs_Final Order Electric EXHIBIT A-1" xfId="666" xr:uid="{00000000-0005-0000-0000-000093020000}"/>
    <cellStyle name="_Book1 (2)_Rebuttal Power Costs_Final Order Electric EXHIBIT A-1 2" xfId="667" xr:uid="{00000000-0005-0000-0000-000094020000}"/>
    <cellStyle name="_Book1 (2)_Rebuttal Power Costs_Final Order Electric EXHIBIT A-1 2 2" xfId="668" xr:uid="{00000000-0005-0000-0000-000095020000}"/>
    <cellStyle name="_Book1 (2)_Rebuttal Power Costs_Final Order Electric EXHIBIT A-1 3" xfId="669" xr:uid="{00000000-0005-0000-0000-000096020000}"/>
    <cellStyle name="_Book1 (2)_ROR &amp; CONV FACTOR" xfId="670" xr:uid="{00000000-0005-0000-0000-000097020000}"/>
    <cellStyle name="_Book1 (2)_ROR &amp; CONV FACTOR 2" xfId="671" xr:uid="{00000000-0005-0000-0000-000098020000}"/>
    <cellStyle name="_Book1 (2)_ROR &amp; CONV FACTOR 2 2" xfId="672" xr:uid="{00000000-0005-0000-0000-000099020000}"/>
    <cellStyle name="_Book1 (2)_ROR &amp; CONV FACTOR 3" xfId="673" xr:uid="{00000000-0005-0000-0000-00009A020000}"/>
    <cellStyle name="_Book1 (2)_ROR 5.02" xfId="674" xr:uid="{00000000-0005-0000-0000-00009B020000}"/>
    <cellStyle name="_Book1 (2)_ROR 5.02 2" xfId="675" xr:uid="{00000000-0005-0000-0000-00009C020000}"/>
    <cellStyle name="_Book1 (2)_ROR 5.02 2 2" xfId="676" xr:uid="{00000000-0005-0000-0000-00009D020000}"/>
    <cellStyle name="_Book1 (2)_ROR 5.02 3" xfId="677" xr:uid="{00000000-0005-0000-0000-00009E020000}"/>
    <cellStyle name="_Book1 (2)_Wind Integration 10GRC" xfId="678" xr:uid="{00000000-0005-0000-0000-00009F020000}"/>
    <cellStyle name="_Book1 (2)_Wind Integration 10GRC 2" xfId="679" xr:uid="{00000000-0005-0000-0000-0000A0020000}"/>
    <cellStyle name="_Book1 10" xfId="680" xr:uid="{00000000-0005-0000-0000-0000A1020000}"/>
    <cellStyle name="_Book1 10 2" xfId="681" xr:uid="{00000000-0005-0000-0000-0000A2020000}"/>
    <cellStyle name="_Book1 11" xfId="682" xr:uid="{00000000-0005-0000-0000-0000A3020000}"/>
    <cellStyle name="_Book1 12" xfId="683" xr:uid="{00000000-0005-0000-0000-0000A4020000}"/>
    <cellStyle name="_Book1 13" xfId="684" xr:uid="{00000000-0005-0000-0000-0000A5020000}"/>
    <cellStyle name="_Book1 2" xfId="685" xr:uid="{00000000-0005-0000-0000-0000A6020000}"/>
    <cellStyle name="_Book1 2 2" xfId="686" xr:uid="{00000000-0005-0000-0000-0000A7020000}"/>
    <cellStyle name="_Book1 2 2 2" xfId="687" xr:uid="{00000000-0005-0000-0000-0000A8020000}"/>
    <cellStyle name="_Book1 2 3" xfId="688" xr:uid="{00000000-0005-0000-0000-0000A9020000}"/>
    <cellStyle name="_Book1 3" xfId="689" xr:uid="{00000000-0005-0000-0000-0000AA020000}"/>
    <cellStyle name="_Book1 3 2" xfId="690" xr:uid="{00000000-0005-0000-0000-0000AB020000}"/>
    <cellStyle name="_Book1 4" xfId="691" xr:uid="{00000000-0005-0000-0000-0000AC020000}"/>
    <cellStyle name="_Book1 4 2" xfId="692" xr:uid="{00000000-0005-0000-0000-0000AD020000}"/>
    <cellStyle name="_Book1 5" xfId="693" xr:uid="{00000000-0005-0000-0000-0000AE020000}"/>
    <cellStyle name="_Book1 5 2" xfId="694" xr:uid="{00000000-0005-0000-0000-0000AF020000}"/>
    <cellStyle name="_Book1 6" xfId="695" xr:uid="{00000000-0005-0000-0000-0000B0020000}"/>
    <cellStyle name="_Book1 6 2" xfId="696" xr:uid="{00000000-0005-0000-0000-0000B1020000}"/>
    <cellStyle name="_Book1 7" xfId="697" xr:uid="{00000000-0005-0000-0000-0000B2020000}"/>
    <cellStyle name="_Book1 7 2" xfId="698" xr:uid="{00000000-0005-0000-0000-0000B3020000}"/>
    <cellStyle name="_Book1 8" xfId="699" xr:uid="{00000000-0005-0000-0000-0000B4020000}"/>
    <cellStyle name="_Book1 8 2" xfId="700" xr:uid="{00000000-0005-0000-0000-0000B5020000}"/>
    <cellStyle name="_Book1 9" xfId="701" xr:uid="{00000000-0005-0000-0000-0000B6020000}"/>
    <cellStyle name="_Book1 9 2" xfId="702" xr:uid="{00000000-0005-0000-0000-0000B7020000}"/>
    <cellStyle name="_Book1_(C) WHE Proforma with ITC cash grant 10 Yr Amort_for deferral_102809" xfId="703" xr:uid="{00000000-0005-0000-0000-0000B8020000}"/>
    <cellStyle name="_Book1_(C) WHE Proforma with ITC cash grant 10 Yr Amort_for deferral_102809 2" xfId="704" xr:uid="{00000000-0005-0000-0000-0000B9020000}"/>
    <cellStyle name="_Book1_(C) WHE Proforma with ITC cash grant 10 Yr Amort_for deferral_102809 2 2" xfId="705" xr:uid="{00000000-0005-0000-0000-0000BA020000}"/>
    <cellStyle name="_Book1_(C) WHE Proforma with ITC cash grant 10 Yr Amort_for deferral_102809 3" xfId="706" xr:uid="{00000000-0005-0000-0000-0000BB020000}"/>
    <cellStyle name="_Book1_(C) WHE Proforma with ITC cash grant 10 Yr Amort_for deferral_102809_16.07E Wild Horse Wind Expansionwrkingfile" xfId="707" xr:uid="{00000000-0005-0000-0000-0000BC020000}"/>
    <cellStyle name="_Book1_(C) WHE Proforma with ITC cash grant 10 Yr Amort_for deferral_102809_16.07E Wild Horse Wind Expansionwrkingfile 2" xfId="708" xr:uid="{00000000-0005-0000-0000-0000BD020000}"/>
    <cellStyle name="_Book1_(C) WHE Proforma with ITC cash grant 10 Yr Amort_for deferral_102809_16.07E Wild Horse Wind Expansionwrkingfile 2 2" xfId="709" xr:uid="{00000000-0005-0000-0000-0000BE020000}"/>
    <cellStyle name="_Book1_(C) WHE Proforma with ITC cash grant 10 Yr Amort_for deferral_102809_16.07E Wild Horse Wind Expansionwrkingfile 3" xfId="710" xr:uid="{00000000-0005-0000-0000-0000BF020000}"/>
    <cellStyle name="_Book1_(C) WHE Proforma with ITC cash grant 10 Yr Amort_for deferral_102809_16.07E Wild Horse Wind Expansionwrkingfile SF" xfId="711" xr:uid="{00000000-0005-0000-0000-0000C0020000}"/>
    <cellStyle name="_Book1_(C) WHE Proforma with ITC cash grant 10 Yr Amort_for deferral_102809_16.07E Wild Horse Wind Expansionwrkingfile SF 2" xfId="712" xr:uid="{00000000-0005-0000-0000-0000C1020000}"/>
    <cellStyle name="_Book1_(C) WHE Proforma with ITC cash grant 10 Yr Amort_for deferral_102809_16.07E Wild Horse Wind Expansionwrkingfile SF 2 2" xfId="713" xr:uid="{00000000-0005-0000-0000-0000C2020000}"/>
    <cellStyle name="_Book1_(C) WHE Proforma with ITC cash grant 10 Yr Amort_for deferral_102809_16.07E Wild Horse Wind Expansionwrkingfile SF 3" xfId="714" xr:uid="{00000000-0005-0000-0000-0000C3020000}"/>
    <cellStyle name="_Book1_(C) WHE Proforma with ITC cash grant 10 Yr Amort_for deferral_102809_16.37E Wild Horse Expansion DeferralRevwrkingfile SF" xfId="715" xr:uid="{00000000-0005-0000-0000-0000C4020000}"/>
    <cellStyle name="_Book1_(C) WHE Proforma with ITC cash grant 10 Yr Amort_for deferral_102809_16.37E Wild Horse Expansion DeferralRevwrkingfile SF 2" xfId="716" xr:uid="{00000000-0005-0000-0000-0000C5020000}"/>
    <cellStyle name="_Book1_(C) WHE Proforma with ITC cash grant 10 Yr Amort_for deferral_102809_16.37E Wild Horse Expansion DeferralRevwrkingfile SF 2 2" xfId="717" xr:uid="{00000000-0005-0000-0000-0000C6020000}"/>
    <cellStyle name="_Book1_(C) WHE Proforma with ITC cash grant 10 Yr Amort_for deferral_102809_16.37E Wild Horse Expansion DeferralRevwrkingfile SF 3" xfId="718" xr:uid="{00000000-0005-0000-0000-0000C7020000}"/>
    <cellStyle name="_Book1_(C) WHE Proforma with ITC cash grant 10 Yr Amort_for rebuttal_120709" xfId="719" xr:uid="{00000000-0005-0000-0000-0000C8020000}"/>
    <cellStyle name="_Book1_(C) WHE Proforma with ITC cash grant 10 Yr Amort_for rebuttal_120709 2" xfId="720" xr:uid="{00000000-0005-0000-0000-0000C9020000}"/>
    <cellStyle name="_Book1_(C) WHE Proforma with ITC cash grant 10 Yr Amort_for rebuttal_120709 2 2" xfId="721" xr:uid="{00000000-0005-0000-0000-0000CA020000}"/>
    <cellStyle name="_Book1_(C) WHE Proforma with ITC cash grant 10 Yr Amort_for rebuttal_120709 3" xfId="722" xr:uid="{00000000-0005-0000-0000-0000CB020000}"/>
    <cellStyle name="_Book1_04.07E Wild Horse Wind Expansion" xfId="723" xr:uid="{00000000-0005-0000-0000-0000CC020000}"/>
    <cellStyle name="_Book1_04.07E Wild Horse Wind Expansion 2" xfId="724" xr:uid="{00000000-0005-0000-0000-0000CD020000}"/>
    <cellStyle name="_Book1_04.07E Wild Horse Wind Expansion 2 2" xfId="725" xr:uid="{00000000-0005-0000-0000-0000CE020000}"/>
    <cellStyle name="_Book1_04.07E Wild Horse Wind Expansion 3" xfId="726" xr:uid="{00000000-0005-0000-0000-0000CF020000}"/>
    <cellStyle name="_Book1_04.07E Wild Horse Wind Expansion_16.07E Wild Horse Wind Expansionwrkingfile" xfId="727" xr:uid="{00000000-0005-0000-0000-0000D0020000}"/>
    <cellStyle name="_Book1_04.07E Wild Horse Wind Expansion_16.07E Wild Horse Wind Expansionwrkingfile 2" xfId="728" xr:uid="{00000000-0005-0000-0000-0000D1020000}"/>
    <cellStyle name="_Book1_04.07E Wild Horse Wind Expansion_16.07E Wild Horse Wind Expansionwrkingfile 2 2" xfId="729" xr:uid="{00000000-0005-0000-0000-0000D2020000}"/>
    <cellStyle name="_Book1_04.07E Wild Horse Wind Expansion_16.07E Wild Horse Wind Expansionwrkingfile 3" xfId="730" xr:uid="{00000000-0005-0000-0000-0000D3020000}"/>
    <cellStyle name="_Book1_04.07E Wild Horse Wind Expansion_16.07E Wild Horse Wind Expansionwrkingfile SF" xfId="731" xr:uid="{00000000-0005-0000-0000-0000D4020000}"/>
    <cellStyle name="_Book1_04.07E Wild Horse Wind Expansion_16.07E Wild Horse Wind Expansionwrkingfile SF 2" xfId="732" xr:uid="{00000000-0005-0000-0000-0000D5020000}"/>
    <cellStyle name="_Book1_04.07E Wild Horse Wind Expansion_16.07E Wild Horse Wind Expansionwrkingfile SF 2 2" xfId="733" xr:uid="{00000000-0005-0000-0000-0000D6020000}"/>
    <cellStyle name="_Book1_04.07E Wild Horse Wind Expansion_16.07E Wild Horse Wind Expansionwrkingfile SF 3" xfId="734" xr:uid="{00000000-0005-0000-0000-0000D7020000}"/>
    <cellStyle name="_Book1_04.07E Wild Horse Wind Expansion_16.37E Wild Horse Expansion DeferralRevwrkingfile SF" xfId="735" xr:uid="{00000000-0005-0000-0000-0000D8020000}"/>
    <cellStyle name="_Book1_04.07E Wild Horse Wind Expansion_16.37E Wild Horse Expansion DeferralRevwrkingfile SF 2" xfId="736" xr:uid="{00000000-0005-0000-0000-0000D9020000}"/>
    <cellStyle name="_Book1_04.07E Wild Horse Wind Expansion_16.37E Wild Horse Expansion DeferralRevwrkingfile SF 2 2" xfId="737" xr:uid="{00000000-0005-0000-0000-0000DA020000}"/>
    <cellStyle name="_Book1_04.07E Wild Horse Wind Expansion_16.37E Wild Horse Expansion DeferralRevwrkingfile SF 3" xfId="738" xr:uid="{00000000-0005-0000-0000-0000DB020000}"/>
    <cellStyle name="_Book1_16.07E Wild Horse Wind Expansionwrkingfile" xfId="739" xr:uid="{00000000-0005-0000-0000-0000DC020000}"/>
    <cellStyle name="_Book1_16.07E Wild Horse Wind Expansionwrkingfile 2" xfId="740" xr:uid="{00000000-0005-0000-0000-0000DD020000}"/>
    <cellStyle name="_Book1_16.07E Wild Horse Wind Expansionwrkingfile 2 2" xfId="741" xr:uid="{00000000-0005-0000-0000-0000DE020000}"/>
    <cellStyle name="_Book1_16.07E Wild Horse Wind Expansionwrkingfile 3" xfId="742" xr:uid="{00000000-0005-0000-0000-0000DF020000}"/>
    <cellStyle name="_Book1_16.07E Wild Horse Wind Expansionwrkingfile SF" xfId="743" xr:uid="{00000000-0005-0000-0000-0000E0020000}"/>
    <cellStyle name="_Book1_16.07E Wild Horse Wind Expansionwrkingfile SF 2" xfId="744" xr:uid="{00000000-0005-0000-0000-0000E1020000}"/>
    <cellStyle name="_Book1_16.07E Wild Horse Wind Expansionwrkingfile SF 2 2" xfId="745" xr:uid="{00000000-0005-0000-0000-0000E2020000}"/>
    <cellStyle name="_Book1_16.07E Wild Horse Wind Expansionwrkingfile SF 3" xfId="746" xr:uid="{00000000-0005-0000-0000-0000E3020000}"/>
    <cellStyle name="_Book1_16.37E Wild Horse Expansion DeferralRevwrkingfile SF" xfId="747" xr:uid="{00000000-0005-0000-0000-0000E4020000}"/>
    <cellStyle name="_Book1_16.37E Wild Horse Expansion DeferralRevwrkingfile SF 2" xfId="748" xr:uid="{00000000-0005-0000-0000-0000E5020000}"/>
    <cellStyle name="_Book1_16.37E Wild Horse Expansion DeferralRevwrkingfile SF 2 2" xfId="749" xr:uid="{00000000-0005-0000-0000-0000E6020000}"/>
    <cellStyle name="_Book1_16.37E Wild Horse Expansion DeferralRevwrkingfile SF 3" xfId="750" xr:uid="{00000000-0005-0000-0000-0000E7020000}"/>
    <cellStyle name="_Book1_2009 Compliance Filing PCA Exhibits for GRC" xfId="751" xr:uid="{00000000-0005-0000-0000-0000E8020000}"/>
    <cellStyle name="_Book1_2009 GRC Compl Filing - Exhibit D" xfId="752" xr:uid="{00000000-0005-0000-0000-0000E9020000}"/>
    <cellStyle name="_Book1_2009 GRC Compl Filing - Exhibit D 2" xfId="753" xr:uid="{00000000-0005-0000-0000-0000EA020000}"/>
    <cellStyle name="_Book1_3.01 Income Statement" xfId="754" xr:uid="{00000000-0005-0000-0000-0000EB020000}"/>
    <cellStyle name="_Book1_4 31 Regulatory Assets and Liabilities  7 06- Exhibit D" xfId="755" xr:uid="{00000000-0005-0000-0000-0000EC020000}"/>
    <cellStyle name="_Book1_4 31 Regulatory Assets and Liabilities  7 06- Exhibit D 2" xfId="756" xr:uid="{00000000-0005-0000-0000-0000ED020000}"/>
    <cellStyle name="_Book1_4 31 Regulatory Assets and Liabilities  7 06- Exhibit D 2 2" xfId="757" xr:uid="{00000000-0005-0000-0000-0000EE020000}"/>
    <cellStyle name="_Book1_4 31 Regulatory Assets and Liabilities  7 06- Exhibit D 3" xfId="758" xr:uid="{00000000-0005-0000-0000-0000EF020000}"/>
    <cellStyle name="_Book1_4 31 Regulatory Assets and Liabilities  7 06- Exhibit D_NIM Summary" xfId="759" xr:uid="{00000000-0005-0000-0000-0000F0020000}"/>
    <cellStyle name="_Book1_4 31 Regulatory Assets and Liabilities  7 06- Exhibit D_NIM Summary 2" xfId="760" xr:uid="{00000000-0005-0000-0000-0000F1020000}"/>
    <cellStyle name="_Book1_4 32 Regulatory Assets and Liabilities  7 06- Exhibit D" xfId="761" xr:uid="{00000000-0005-0000-0000-0000F2020000}"/>
    <cellStyle name="_Book1_4 32 Regulatory Assets and Liabilities  7 06- Exhibit D 2" xfId="762" xr:uid="{00000000-0005-0000-0000-0000F3020000}"/>
    <cellStyle name="_Book1_4 32 Regulatory Assets and Liabilities  7 06- Exhibit D 2 2" xfId="763" xr:uid="{00000000-0005-0000-0000-0000F4020000}"/>
    <cellStyle name="_Book1_4 32 Regulatory Assets and Liabilities  7 06- Exhibit D 3" xfId="764" xr:uid="{00000000-0005-0000-0000-0000F5020000}"/>
    <cellStyle name="_Book1_4 32 Regulatory Assets and Liabilities  7 06- Exhibit D_NIM Summary" xfId="765" xr:uid="{00000000-0005-0000-0000-0000F6020000}"/>
    <cellStyle name="_Book1_4 32 Regulatory Assets and Liabilities  7 06- Exhibit D_NIM Summary 2" xfId="766" xr:uid="{00000000-0005-0000-0000-0000F7020000}"/>
    <cellStyle name="_Book1_AURORA Total New" xfId="767" xr:uid="{00000000-0005-0000-0000-0000F8020000}"/>
    <cellStyle name="_Book1_AURORA Total New 2" xfId="768" xr:uid="{00000000-0005-0000-0000-0000F9020000}"/>
    <cellStyle name="_Book1_Book2" xfId="769" xr:uid="{00000000-0005-0000-0000-0000FA020000}"/>
    <cellStyle name="_Book1_Book2 2" xfId="770" xr:uid="{00000000-0005-0000-0000-0000FB020000}"/>
    <cellStyle name="_Book1_Book2 2 2" xfId="771" xr:uid="{00000000-0005-0000-0000-0000FC020000}"/>
    <cellStyle name="_Book1_Book2 3" xfId="772" xr:uid="{00000000-0005-0000-0000-0000FD020000}"/>
    <cellStyle name="_Book1_Book2_Adj Bench DR 3 for Initial Briefs (Electric)" xfId="773" xr:uid="{00000000-0005-0000-0000-0000FE020000}"/>
    <cellStyle name="_Book1_Book2_Adj Bench DR 3 for Initial Briefs (Electric) 2" xfId="774" xr:uid="{00000000-0005-0000-0000-0000FF020000}"/>
    <cellStyle name="_Book1_Book2_Adj Bench DR 3 for Initial Briefs (Electric) 2 2" xfId="775" xr:uid="{00000000-0005-0000-0000-000000030000}"/>
    <cellStyle name="_Book1_Book2_Adj Bench DR 3 for Initial Briefs (Electric) 3" xfId="776" xr:uid="{00000000-0005-0000-0000-000001030000}"/>
    <cellStyle name="_Book1_Book2_Electric Rev Req Model (2009 GRC) Rebuttal" xfId="777" xr:uid="{00000000-0005-0000-0000-000002030000}"/>
    <cellStyle name="_Book1_Book2_Electric Rev Req Model (2009 GRC) Rebuttal 2" xfId="778" xr:uid="{00000000-0005-0000-0000-000003030000}"/>
    <cellStyle name="_Book1_Book2_Electric Rev Req Model (2009 GRC) Rebuttal 2 2" xfId="779" xr:uid="{00000000-0005-0000-0000-000004030000}"/>
    <cellStyle name="_Book1_Book2_Electric Rev Req Model (2009 GRC) Rebuttal 3" xfId="780" xr:uid="{00000000-0005-0000-0000-000005030000}"/>
    <cellStyle name="_Book1_Book2_Electric Rev Req Model (2009 GRC) Rebuttal REmoval of New  WH Solar AdjustMI" xfId="781" xr:uid="{00000000-0005-0000-0000-000006030000}"/>
    <cellStyle name="_Book1_Book2_Electric Rev Req Model (2009 GRC) Rebuttal REmoval of New  WH Solar AdjustMI 2" xfId="782" xr:uid="{00000000-0005-0000-0000-000007030000}"/>
    <cellStyle name="_Book1_Book2_Electric Rev Req Model (2009 GRC) Rebuttal REmoval of New  WH Solar AdjustMI 2 2" xfId="783" xr:uid="{00000000-0005-0000-0000-000008030000}"/>
    <cellStyle name="_Book1_Book2_Electric Rev Req Model (2009 GRC) Rebuttal REmoval of New  WH Solar AdjustMI 3" xfId="784" xr:uid="{00000000-0005-0000-0000-000009030000}"/>
    <cellStyle name="_Book1_Book2_Electric Rev Req Model (2009 GRC) Revised 01-18-2010" xfId="785" xr:uid="{00000000-0005-0000-0000-00000A030000}"/>
    <cellStyle name="_Book1_Book2_Electric Rev Req Model (2009 GRC) Revised 01-18-2010 2" xfId="786" xr:uid="{00000000-0005-0000-0000-00000B030000}"/>
    <cellStyle name="_Book1_Book2_Electric Rev Req Model (2009 GRC) Revised 01-18-2010 2 2" xfId="787" xr:uid="{00000000-0005-0000-0000-00000C030000}"/>
    <cellStyle name="_Book1_Book2_Electric Rev Req Model (2009 GRC) Revised 01-18-2010 3" xfId="788" xr:uid="{00000000-0005-0000-0000-00000D030000}"/>
    <cellStyle name="_Book1_Book2_Final Order Electric EXHIBIT A-1" xfId="789" xr:uid="{00000000-0005-0000-0000-00000E030000}"/>
    <cellStyle name="_Book1_Book2_Final Order Electric EXHIBIT A-1 2" xfId="790" xr:uid="{00000000-0005-0000-0000-00000F030000}"/>
    <cellStyle name="_Book1_Book2_Final Order Electric EXHIBIT A-1 2 2" xfId="791" xr:uid="{00000000-0005-0000-0000-000010030000}"/>
    <cellStyle name="_Book1_Book2_Final Order Electric EXHIBIT A-1 3" xfId="792" xr:uid="{00000000-0005-0000-0000-000011030000}"/>
    <cellStyle name="_Book1_Book4" xfId="793" xr:uid="{00000000-0005-0000-0000-000012030000}"/>
    <cellStyle name="_Book1_Book4 2" xfId="794" xr:uid="{00000000-0005-0000-0000-000013030000}"/>
    <cellStyle name="_Book1_Book4 2 2" xfId="795" xr:uid="{00000000-0005-0000-0000-000014030000}"/>
    <cellStyle name="_Book1_Book4 3" xfId="796" xr:uid="{00000000-0005-0000-0000-000015030000}"/>
    <cellStyle name="_Book1_Book9" xfId="797" xr:uid="{00000000-0005-0000-0000-000016030000}"/>
    <cellStyle name="_Book1_Book9 2" xfId="798" xr:uid="{00000000-0005-0000-0000-000017030000}"/>
    <cellStyle name="_Book1_Book9 2 2" xfId="799" xr:uid="{00000000-0005-0000-0000-000018030000}"/>
    <cellStyle name="_Book1_Book9 3" xfId="800" xr:uid="{00000000-0005-0000-0000-000019030000}"/>
    <cellStyle name="_Book1_Chelan PUD Power Costs (8-10)" xfId="801" xr:uid="{00000000-0005-0000-0000-00001A030000}"/>
    <cellStyle name="_Book1_Electric COS Inputs" xfId="802" xr:uid="{00000000-0005-0000-0000-00001B030000}"/>
    <cellStyle name="_Book1_Electric COS Inputs 2" xfId="803" xr:uid="{00000000-0005-0000-0000-00001C030000}"/>
    <cellStyle name="_Book1_Electric COS Inputs 2 2" xfId="804" xr:uid="{00000000-0005-0000-0000-00001D030000}"/>
    <cellStyle name="_Book1_Electric COS Inputs 2 2 2" xfId="805" xr:uid="{00000000-0005-0000-0000-00001E030000}"/>
    <cellStyle name="_Book1_Electric COS Inputs 2 3" xfId="806" xr:uid="{00000000-0005-0000-0000-00001F030000}"/>
    <cellStyle name="_Book1_Electric COS Inputs 2 3 2" xfId="807" xr:uid="{00000000-0005-0000-0000-000020030000}"/>
    <cellStyle name="_Book1_Electric COS Inputs 2 4" xfId="808" xr:uid="{00000000-0005-0000-0000-000021030000}"/>
    <cellStyle name="_Book1_Electric COS Inputs 2 4 2" xfId="809" xr:uid="{00000000-0005-0000-0000-000022030000}"/>
    <cellStyle name="_Book1_Electric COS Inputs 3" xfId="810" xr:uid="{00000000-0005-0000-0000-000023030000}"/>
    <cellStyle name="_Book1_Electric COS Inputs 3 2" xfId="811" xr:uid="{00000000-0005-0000-0000-000024030000}"/>
    <cellStyle name="_Book1_Electric COS Inputs 4" xfId="812" xr:uid="{00000000-0005-0000-0000-000025030000}"/>
    <cellStyle name="_Book1_Electric COS Inputs 4 2" xfId="813" xr:uid="{00000000-0005-0000-0000-000026030000}"/>
    <cellStyle name="_Book1_Electric COS Inputs 5" xfId="814" xr:uid="{00000000-0005-0000-0000-000027030000}"/>
    <cellStyle name="_Book1_Electric COS Inputs 6" xfId="815" xr:uid="{00000000-0005-0000-0000-000028030000}"/>
    <cellStyle name="_Book1_NIM Summary" xfId="816" xr:uid="{00000000-0005-0000-0000-000029030000}"/>
    <cellStyle name="_Book1_NIM Summary 09GRC" xfId="817" xr:uid="{00000000-0005-0000-0000-00002A030000}"/>
    <cellStyle name="_Book1_NIM Summary 09GRC 2" xfId="818" xr:uid="{00000000-0005-0000-0000-00002B030000}"/>
    <cellStyle name="_Book1_NIM Summary 2" xfId="819" xr:uid="{00000000-0005-0000-0000-00002C030000}"/>
    <cellStyle name="_Book1_NIM Summary 3" xfId="820" xr:uid="{00000000-0005-0000-0000-00002D030000}"/>
    <cellStyle name="_Book1_NIM Summary 4" xfId="821" xr:uid="{00000000-0005-0000-0000-00002E030000}"/>
    <cellStyle name="_Book1_NIM Summary 5" xfId="822" xr:uid="{00000000-0005-0000-0000-00002F030000}"/>
    <cellStyle name="_Book1_NIM Summary 6" xfId="823" xr:uid="{00000000-0005-0000-0000-000030030000}"/>
    <cellStyle name="_Book1_NIM Summary 7" xfId="824" xr:uid="{00000000-0005-0000-0000-000031030000}"/>
    <cellStyle name="_Book1_NIM Summary 8" xfId="825" xr:uid="{00000000-0005-0000-0000-000032030000}"/>
    <cellStyle name="_Book1_NIM Summary 9" xfId="826" xr:uid="{00000000-0005-0000-0000-000033030000}"/>
    <cellStyle name="_Book1_PCA 10 -  Exhibit D from A Kellogg Jan 2011" xfId="827" xr:uid="{00000000-0005-0000-0000-000034030000}"/>
    <cellStyle name="_Book1_PCA 10 -  Exhibit D from A Kellogg July 2011" xfId="828" xr:uid="{00000000-0005-0000-0000-000035030000}"/>
    <cellStyle name="_Book1_PCA 10 -  Exhibit D from S Free Rcv'd 12-11" xfId="829" xr:uid="{00000000-0005-0000-0000-000036030000}"/>
    <cellStyle name="_Book1_PCA 9 -  Exhibit D April 2010" xfId="830" xr:uid="{00000000-0005-0000-0000-000037030000}"/>
    <cellStyle name="_Book1_PCA 9 -  Exhibit D April 2010 (3)" xfId="831" xr:uid="{00000000-0005-0000-0000-000038030000}"/>
    <cellStyle name="_Book1_PCA 9 -  Exhibit D April 2010 (3) 2" xfId="832" xr:uid="{00000000-0005-0000-0000-000039030000}"/>
    <cellStyle name="_Book1_PCA 9 -  Exhibit D Nov 2010" xfId="833" xr:uid="{00000000-0005-0000-0000-00003A030000}"/>
    <cellStyle name="_Book1_PCA 9 - Exhibit D at August 2010" xfId="834" xr:uid="{00000000-0005-0000-0000-00003B030000}"/>
    <cellStyle name="_Book1_PCA 9 - Exhibit D June 2010 GRC" xfId="835" xr:uid="{00000000-0005-0000-0000-00003C030000}"/>
    <cellStyle name="_Book1_Power Costs - Comparison bx Rbtl-Staff-Jt-PC" xfId="836" xr:uid="{00000000-0005-0000-0000-00003D030000}"/>
    <cellStyle name="_Book1_Power Costs - Comparison bx Rbtl-Staff-Jt-PC 2" xfId="837" xr:uid="{00000000-0005-0000-0000-00003E030000}"/>
    <cellStyle name="_Book1_Power Costs - Comparison bx Rbtl-Staff-Jt-PC 2 2" xfId="838" xr:uid="{00000000-0005-0000-0000-00003F030000}"/>
    <cellStyle name="_Book1_Power Costs - Comparison bx Rbtl-Staff-Jt-PC 3" xfId="839" xr:uid="{00000000-0005-0000-0000-000040030000}"/>
    <cellStyle name="_Book1_Power Costs - Comparison bx Rbtl-Staff-Jt-PC_Adj Bench DR 3 for Initial Briefs (Electric)" xfId="840" xr:uid="{00000000-0005-0000-0000-000041030000}"/>
    <cellStyle name="_Book1_Power Costs - Comparison bx Rbtl-Staff-Jt-PC_Adj Bench DR 3 for Initial Briefs (Electric) 2" xfId="841" xr:uid="{00000000-0005-0000-0000-000042030000}"/>
    <cellStyle name="_Book1_Power Costs - Comparison bx Rbtl-Staff-Jt-PC_Adj Bench DR 3 for Initial Briefs (Electric) 2 2" xfId="842" xr:uid="{00000000-0005-0000-0000-000043030000}"/>
    <cellStyle name="_Book1_Power Costs - Comparison bx Rbtl-Staff-Jt-PC_Adj Bench DR 3 for Initial Briefs (Electric) 3" xfId="843" xr:uid="{00000000-0005-0000-0000-000044030000}"/>
    <cellStyle name="_Book1_Power Costs - Comparison bx Rbtl-Staff-Jt-PC_Electric Rev Req Model (2009 GRC) Rebuttal" xfId="844" xr:uid="{00000000-0005-0000-0000-000045030000}"/>
    <cellStyle name="_Book1_Power Costs - Comparison bx Rbtl-Staff-Jt-PC_Electric Rev Req Model (2009 GRC) Rebuttal 2" xfId="845" xr:uid="{00000000-0005-0000-0000-000046030000}"/>
    <cellStyle name="_Book1_Power Costs - Comparison bx Rbtl-Staff-Jt-PC_Electric Rev Req Model (2009 GRC) Rebuttal 2 2" xfId="846" xr:uid="{00000000-0005-0000-0000-000047030000}"/>
    <cellStyle name="_Book1_Power Costs - Comparison bx Rbtl-Staff-Jt-PC_Electric Rev Req Model (2009 GRC) Rebuttal 3" xfId="847" xr:uid="{00000000-0005-0000-0000-000048030000}"/>
    <cellStyle name="_Book1_Power Costs - Comparison bx Rbtl-Staff-Jt-PC_Electric Rev Req Model (2009 GRC) Rebuttal REmoval of New  WH Solar AdjustMI" xfId="848" xr:uid="{00000000-0005-0000-0000-000049030000}"/>
    <cellStyle name="_Book1_Power Costs - Comparison bx Rbtl-Staff-Jt-PC_Electric Rev Req Model (2009 GRC) Rebuttal REmoval of New  WH Solar AdjustMI 2" xfId="849" xr:uid="{00000000-0005-0000-0000-00004A030000}"/>
    <cellStyle name="_Book1_Power Costs - Comparison bx Rbtl-Staff-Jt-PC_Electric Rev Req Model (2009 GRC) Rebuttal REmoval of New  WH Solar AdjustMI 2 2" xfId="850" xr:uid="{00000000-0005-0000-0000-00004B030000}"/>
    <cellStyle name="_Book1_Power Costs - Comparison bx Rbtl-Staff-Jt-PC_Electric Rev Req Model (2009 GRC) Rebuttal REmoval of New  WH Solar AdjustMI 3" xfId="851" xr:uid="{00000000-0005-0000-0000-00004C030000}"/>
    <cellStyle name="_Book1_Power Costs - Comparison bx Rbtl-Staff-Jt-PC_Electric Rev Req Model (2009 GRC) Revised 01-18-2010" xfId="852" xr:uid="{00000000-0005-0000-0000-00004D030000}"/>
    <cellStyle name="_Book1_Power Costs - Comparison bx Rbtl-Staff-Jt-PC_Electric Rev Req Model (2009 GRC) Revised 01-18-2010 2" xfId="853" xr:uid="{00000000-0005-0000-0000-00004E030000}"/>
    <cellStyle name="_Book1_Power Costs - Comparison bx Rbtl-Staff-Jt-PC_Electric Rev Req Model (2009 GRC) Revised 01-18-2010 2 2" xfId="854" xr:uid="{00000000-0005-0000-0000-00004F030000}"/>
    <cellStyle name="_Book1_Power Costs - Comparison bx Rbtl-Staff-Jt-PC_Electric Rev Req Model (2009 GRC) Revised 01-18-2010 3" xfId="855" xr:uid="{00000000-0005-0000-0000-000050030000}"/>
    <cellStyle name="_Book1_Power Costs - Comparison bx Rbtl-Staff-Jt-PC_Final Order Electric EXHIBIT A-1" xfId="856" xr:uid="{00000000-0005-0000-0000-000051030000}"/>
    <cellStyle name="_Book1_Power Costs - Comparison bx Rbtl-Staff-Jt-PC_Final Order Electric EXHIBIT A-1 2" xfId="857" xr:uid="{00000000-0005-0000-0000-000052030000}"/>
    <cellStyle name="_Book1_Power Costs - Comparison bx Rbtl-Staff-Jt-PC_Final Order Electric EXHIBIT A-1 2 2" xfId="858" xr:uid="{00000000-0005-0000-0000-000053030000}"/>
    <cellStyle name="_Book1_Power Costs - Comparison bx Rbtl-Staff-Jt-PC_Final Order Electric EXHIBIT A-1 3" xfId="859" xr:uid="{00000000-0005-0000-0000-000054030000}"/>
    <cellStyle name="_Book1_Production Adj 4.37" xfId="860" xr:uid="{00000000-0005-0000-0000-000055030000}"/>
    <cellStyle name="_Book1_Production Adj 4.37 2" xfId="861" xr:uid="{00000000-0005-0000-0000-000056030000}"/>
    <cellStyle name="_Book1_Production Adj 4.37 2 2" xfId="862" xr:uid="{00000000-0005-0000-0000-000057030000}"/>
    <cellStyle name="_Book1_Production Adj 4.37 3" xfId="863" xr:uid="{00000000-0005-0000-0000-000058030000}"/>
    <cellStyle name="_Book1_Purchased Power Adj 4.03" xfId="864" xr:uid="{00000000-0005-0000-0000-000059030000}"/>
    <cellStyle name="_Book1_Purchased Power Adj 4.03 2" xfId="865" xr:uid="{00000000-0005-0000-0000-00005A030000}"/>
    <cellStyle name="_Book1_Purchased Power Adj 4.03 2 2" xfId="866" xr:uid="{00000000-0005-0000-0000-00005B030000}"/>
    <cellStyle name="_Book1_Purchased Power Adj 4.03 3" xfId="867" xr:uid="{00000000-0005-0000-0000-00005C030000}"/>
    <cellStyle name="_Book1_Rebuttal Power Costs" xfId="868" xr:uid="{00000000-0005-0000-0000-00005D030000}"/>
    <cellStyle name="_Book1_Rebuttal Power Costs 2" xfId="869" xr:uid="{00000000-0005-0000-0000-00005E030000}"/>
    <cellStyle name="_Book1_Rebuttal Power Costs 2 2" xfId="870" xr:uid="{00000000-0005-0000-0000-00005F030000}"/>
    <cellStyle name="_Book1_Rebuttal Power Costs 3" xfId="871" xr:uid="{00000000-0005-0000-0000-000060030000}"/>
    <cellStyle name="_Book1_Rebuttal Power Costs_Adj Bench DR 3 for Initial Briefs (Electric)" xfId="872" xr:uid="{00000000-0005-0000-0000-000061030000}"/>
    <cellStyle name="_Book1_Rebuttal Power Costs_Adj Bench DR 3 for Initial Briefs (Electric) 2" xfId="873" xr:uid="{00000000-0005-0000-0000-000062030000}"/>
    <cellStyle name="_Book1_Rebuttal Power Costs_Adj Bench DR 3 for Initial Briefs (Electric) 2 2" xfId="874" xr:uid="{00000000-0005-0000-0000-000063030000}"/>
    <cellStyle name="_Book1_Rebuttal Power Costs_Adj Bench DR 3 for Initial Briefs (Electric) 3" xfId="875" xr:uid="{00000000-0005-0000-0000-000064030000}"/>
    <cellStyle name="_Book1_Rebuttal Power Costs_Electric Rev Req Model (2009 GRC) Rebuttal" xfId="876" xr:uid="{00000000-0005-0000-0000-000065030000}"/>
    <cellStyle name="_Book1_Rebuttal Power Costs_Electric Rev Req Model (2009 GRC) Rebuttal 2" xfId="877" xr:uid="{00000000-0005-0000-0000-000066030000}"/>
    <cellStyle name="_Book1_Rebuttal Power Costs_Electric Rev Req Model (2009 GRC) Rebuttal 2 2" xfId="878" xr:uid="{00000000-0005-0000-0000-000067030000}"/>
    <cellStyle name="_Book1_Rebuttal Power Costs_Electric Rev Req Model (2009 GRC) Rebuttal 3" xfId="879" xr:uid="{00000000-0005-0000-0000-000068030000}"/>
    <cellStyle name="_Book1_Rebuttal Power Costs_Electric Rev Req Model (2009 GRC) Rebuttal REmoval of New  WH Solar AdjustMI" xfId="880" xr:uid="{00000000-0005-0000-0000-000069030000}"/>
    <cellStyle name="_Book1_Rebuttal Power Costs_Electric Rev Req Model (2009 GRC) Rebuttal REmoval of New  WH Solar AdjustMI 2" xfId="881" xr:uid="{00000000-0005-0000-0000-00006A030000}"/>
    <cellStyle name="_Book1_Rebuttal Power Costs_Electric Rev Req Model (2009 GRC) Rebuttal REmoval of New  WH Solar AdjustMI 2 2" xfId="882" xr:uid="{00000000-0005-0000-0000-00006B030000}"/>
    <cellStyle name="_Book1_Rebuttal Power Costs_Electric Rev Req Model (2009 GRC) Rebuttal REmoval of New  WH Solar AdjustMI 3" xfId="883" xr:uid="{00000000-0005-0000-0000-00006C030000}"/>
    <cellStyle name="_Book1_Rebuttal Power Costs_Electric Rev Req Model (2009 GRC) Revised 01-18-2010" xfId="884" xr:uid="{00000000-0005-0000-0000-00006D030000}"/>
    <cellStyle name="_Book1_Rebuttal Power Costs_Electric Rev Req Model (2009 GRC) Revised 01-18-2010 2" xfId="885" xr:uid="{00000000-0005-0000-0000-00006E030000}"/>
    <cellStyle name="_Book1_Rebuttal Power Costs_Electric Rev Req Model (2009 GRC) Revised 01-18-2010 2 2" xfId="886" xr:uid="{00000000-0005-0000-0000-00006F030000}"/>
    <cellStyle name="_Book1_Rebuttal Power Costs_Electric Rev Req Model (2009 GRC) Revised 01-18-2010 3" xfId="887" xr:uid="{00000000-0005-0000-0000-000070030000}"/>
    <cellStyle name="_Book1_Rebuttal Power Costs_Final Order Electric EXHIBIT A-1" xfId="888" xr:uid="{00000000-0005-0000-0000-000071030000}"/>
    <cellStyle name="_Book1_Rebuttal Power Costs_Final Order Electric EXHIBIT A-1 2" xfId="889" xr:uid="{00000000-0005-0000-0000-000072030000}"/>
    <cellStyle name="_Book1_Rebuttal Power Costs_Final Order Electric EXHIBIT A-1 2 2" xfId="890" xr:uid="{00000000-0005-0000-0000-000073030000}"/>
    <cellStyle name="_Book1_Rebuttal Power Costs_Final Order Electric EXHIBIT A-1 3" xfId="891" xr:uid="{00000000-0005-0000-0000-000074030000}"/>
    <cellStyle name="_Book1_ROR 5.02" xfId="892" xr:uid="{00000000-0005-0000-0000-000075030000}"/>
    <cellStyle name="_Book1_ROR 5.02 2" xfId="893" xr:uid="{00000000-0005-0000-0000-000076030000}"/>
    <cellStyle name="_Book1_ROR 5.02 2 2" xfId="894" xr:uid="{00000000-0005-0000-0000-000077030000}"/>
    <cellStyle name="_Book1_ROR 5.02 3" xfId="895" xr:uid="{00000000-0005-0000-0000-000078030000}"/>
    <cellStyle name="_Book1_Transmission Workbook for May BOD" xfId="896" xr:uid="{00000000-0005-0000-0000-000079030000}"/>
    <cellStyle name="_Book1_Transmission Workbook for May BOD 2" xfId="897" xr:uid="{00000000-0005-0000-0000-00007A030000}"/>
    <cellStyle name="_Book1_Wind Integration 10GRC" xfId="898" xr:uid="{00000000-0005-0000-0000-00007B030000}"/>
    <cellStyle name="_Book1_Wind Integration 10GRC 2" xfId="899" xr:uid="{00000000-0005-0000-0000-00007C030000}"/>
    <cellStyle name="_Book2" xfId="900" xr:uid="{00000000-0005-0000-0000-00007D030000}"/>
    <cellStyle name="_x0013__Book2" xfId="901" xr:uid="{00000000-0005-0000-0000-00007E030000}"/>
    <cellStyle name="_Book2 10" xfId="902" xr:uid="{00000000-0005-0000-0000-00007F030000}"/>
    <cellStyle name="_x0013__Book2 10" xfId="903" xr:uid="{00000000-0005-0000-0000-000080030000}"/>
    <cellStyle name="_Book2 10 2" xfId="904" xr:uid="{00000000-0005-0000-0000-000081030000}"/>
    <cellStyle name="_Book2 11" xfId="905" xr:uid="{00000000-0005-0000-0000-000082030000}"/>
    <cellStyle name="_x0013__Book2 11" xfId="906" xr:uid="{00000000-0005-0000-0000-000083030000}"/>
    <cellStyle name="_Book2 11 2" xfId="907" xr:uid="{00000000-0005-0000-0000-000084030000}"/>
    <cellStyle name="_Book2 12" xfId="908" xr:uid="{00000000-0005-0000-0000-000085030000}"/>
    <cellStyle name="_x0013__Book2 12" xfId="909" xr:uid="{00000000-0005-0000-0000-000086030000}"/>
    <cellStyle name="_Book2 12 2" xfId="910" xr:uid="{00000000-0005-0000-0000-000087030000}"/>
    <cellStyle name="_Book2 13" xfId="911" xr:uid="{00000000-0005-0000-0000-000088030000}"/>
    <cellStyle name="_Book2 13 2" xfId="912" xr:uid="{00000000-0005-0000-0000-000089030000}"/>
    <cellStyle name="_Book2 14" xfId="913" xr:uid="{00000000-0005-0000-0000-00008A030000}"/>
    <cellStyle name="_Book2 14 2" xfId="914" xr:uid="{00000000-0005-0000-0000-00008B030000}"/>
    <cellStyle name="_Book2 15" xfId="915" xr:uid="{00000000-0005-0000-0000-00008C030000}"/>
    <cellStyle name="_Book2 15 2" xfId="916" xr:uid="{00000000-0005-0000-0000-00008D030000}"/>
    <cellStyle name="_Book2 16" xfId="917" xr:uid="{00000000-0005-0000-0000-00008E030000}"/>
    <cellStyle name="_Book2 16 2" xfId="918" xr:uid="{00000000-0005-0000-0000-00008F030000}"/>
    <cellStyle name="_Book2 17" xfId="919" xr:uid="{00000000-0005-0000-0000-000090030000}"/>
    <cellStyle name="_Book2 17 2" xfId="920" xr:uid="{00000000-0005-0000-0000-000091030000}"/>
    <cellStyle name="_Book2 18" xfId="921" xr:uid="{00000000-0005-0000-0000-000092030000}"/>
    <cellStyle name="_Book2 18 2" xfId="922" xr:uid="{00000000-0005-0000-0000-000093030000}"/>
    <cellStyle name="_Book2 19" xfId="923" xr:uid="{00000000-0005-0000-0000-000094030000}"/>
    <cellStyle name="_Book2 2" xfId="924" xr:uid="{00000000-0005-0000-0000-000095030000}"/>
    <cellStyle name="_x0013__Book2 2" xfId="925" xr:uid="{00000000-0005-0000-0000-000096030000}"/>
    <cellStyle name="_Book2 2 10" xfId="926" xr:uid="{00000000-0005-0000-0000-000097030000}"/>
    <cellStyle name="_Book2 2 2" xfId="927" xr:uid="{00000000-0005-0000-0000-000098030000}"/>
    <cellStyle name="_x0013__Book2 2 2" xfId="928" xr:uid="{00000000-0005-0000-0000-000099030000}"/>
    <cellStyle name="_Book2 2 2 2" xfId="929" xr:uid="{00000000-0005-0000-0000-00009A030000}"/>
    <cellStyle name="_Book2 2 3" xfId="930" xr:uid="{00000000-0005-0000-0000-00009B030000}"/>
    <cellStyle name="_Book2 2 3 2" xfId="931" xr:uid="{00000000-0005-0000-0000-00009C030000}"/>
    <cellStyle name="_Book2 2 4" xfId="932" xr:uid="{00000000-0005-0000-0000-00009D030000}"/>
    <cellStyle name="_Book2 2 4 2" xfId="933" xr:uid="{00000000-0005-0000-0000-00009E030000}"/>
    <cellStyle name="_Book2 2 5" xfId="934" xr:uid="{00000000-0005-0000-0000-00009F030000}"/>
    <cellStyle name="_Book2 2 5 2" xfId="935" xr:uid="{00000000-0005-0000-0000-0000A0030000}"/>
    <cellStyle name="_Book2 2 6" xfId="936" xr:uid="{00000000-0005-0000-0000-0000A1030000}"/>
    <cellStyle name="_Book2 2 6 2" xfId="937" xr:uid="{00000000-0005-0000-0000-0000A2030000}"/>
    <cellStyle name="_Book2 2 7" xfId="938" xr:uid="{00000000-0005-0000-0000-0000A3030000}"/>
    <cellStyle name="_Book2 2 7 2" xfId="939" xr:uid="{00000000-0005-0000-0000-0000A4030000}"/>
    <cellStyle name="_Book2 2 8" xfId="940" xr:uid="{00000000-0005-0000-0000-0000A5030000}"/>
    <cellStyle name="_Book2 2 8 2" xfId="941" xr:uid="{00000000-0005-0000-0000-0000A6030000}"/>
    <cellStyle name="_Book2 2 9" xfId="942" xr:uid="{00000000-0005-0000-0000-0000A7030000}"/>
    <cellStyle name="_Book2 2 9 2" xfId="943" xr:uid="{00000000-0005-0000-0000-0000A8030000}"/>
    <cellStyle name="_Book2 20" xfId="944" xr:uid="{00000000-0005-0000-0000-0000A9030000}"/>
    <cellStyle name="_Book2 21" xfId="945" xr:uid="{00000000-0005-0000-0000-0000AA030000}"/>
    <cellStyle name="_Book2 22" xfId="946" xr:uid="{00000000-0005-0000-0000-0000AB030000}"/>
    <cellStyle name="_Book2 23" xfId="947" xr:uid="{00000000-0005-0000-0000-0000AC030000}"/>
    <cellStyle name="_Book2 24" xfId="948" xr:uid="{00000000-0005-0000-0000-0000AD030000}"/>
    <cellStyle name="_Book2 25" xfId="949" xr:uid="{00000000-0005-0000-0000-0000AE030000}"/>
    <cellStyle name="_Book2 26" xfId="950" xr:uid="{00000000-0005-0000-0000-0000AF030000}"/>
    <cellStyle name="_Book2 27" xfId="951" xr:uid="{00000000-0005-0000-0000-0000B0030000}"/>
    <cellStyle name="_Book2 28" xfId="952" xr:uid="{00000000-0005-0000-0000-0000B1030000}"/>
    <cellStyle name="_Book2 29" xfId="953" xr:uid="{00000000-0005-0000-0000-0000B2030000}"/>
    <cellStyle name="_Book2 3" xfId="954" xr:uid="{00000000-0005-0000-0000-0000B3030000}"/>
    <cellStyle name="_x0013__Book2 3" xfId="955" xr:uid="{00000000-0005-0000-0000-0000B4030000}"/>
    <cellStyle name="_Book2 3 10" xfId="956" xr:uid="{00000000-0005-0000-0000-0000B5030000}"/>
    <cellStyle name="_Book2 3 10 2" xfId="957" xr:uid="{00000000-0005-0000-0000-0000B6030000}"/>
    <cellStyle name="_Book2 3 11" xfId="958" xr:uid="{00000000-0005-0000-0000-0000B7030000}"/>
    <cellStyle name="_Book2 3 11 2" xfId="959" xr:uid="{00000000-0005-0000-0000-0000B8030000}"/>
    <cellStyle name="_Book2 3 12" xfId="960" xr:uid="{00000000-0005-0000-0000-0000B9030000}"/>
    <cellStyle name="_Book2 3 12 2" xfId="961" xr:uid="{00000000-0005-0000-0000-0000BA030000}"/>
    <cellStyle name="_Book2 3 13" xfId="962" xr:uid="{00000000-0005-0000-0000-0000BB030000}"/>
    <cellStyle name="_Book2 3 13 2" xfId="963" xr:uid="{00000000-0005-0000-0000-0000BC030000}"/>
    <cellStyle name="_Book2 3 14" xfId="964" xr:uid="{00000000-0005-0000-0000-0000BD030000}"/>
    <cellStyle name="_Book2 3 14 2" xfId="965" xr:uid="{00000000-0005-0000-0000-0000BE030000}"/>
    <cellStyle name="_Book2 3 15" xfId="966" xr:uid="{00000000-0005-0000-0000-0000BF030000}"/>
    <cellStyle name="_Book2 3 15 2" xfId="967" xr:uid="{00000000-0005-0000-0000-0000C0030000}"/>
    <cellStyle name="_Book2 3 16" xfId="968" xr:uid="{00000000-0005-0000-0000-0000C1030000}"/>
    <cellStyle name="_Book2 3 16 2" xfId="969" xr:uid="{00000000-0005-0000-0000-0000C2030000}"/>
    <cellStyle name="_Book2 3 17" xfId="970" xr:uid="{00000000-0005-0000-0000-0000C3030000}"/>
    <cellStyle name="_Book2 3 17 2" xfId="971" xr:uid="{00000000-0005-0000-0000-0000C4030000}"/>
    <cellStyle name="_Book2 3 18" xfId="972" xr:uid="{00000000-0005-0000-0000-0000C5030000}"/>
    <cellStyle name="_Book2 3 18 2" xfId="973" xr:uid="{00000000-0005-0000-0000-0000C6030000}"/>
    <cellStyle name="_Book2 3 19" xfId="974" xr:uid="{00000000-0005-0000-0000-0000C7030000}"/>
    <cellStyle name="_Book2 3 19 2" xfId="975" xr:uid="{00000000-0005-0000-0000-0000C8030000}"/>
    <cellStyle name="_Book2 3 2" xfId="976" xr:uid="{00000000-0005-0000-0000-0000C9030000}"/>
    <cellStyle name="_x0013__Book2 3 2" xfId="977" xr:uid="{00000000-0005-0000-0000-0000CA030000}"/>
    <cellStyle name="_Book2 3 2 2" xfId="978" xr:uid="{00000000-0005-0000-0000-0000CB030000}"/>
    <cellStyle name="_Book2 3 20" xfId="979" xr:uid="{00000000-0005-0000-0000-0000CC030000}"/>
    <cellStyle name="_Book2 3 20 2" xfId="980" xr:uid="{00000000-0005-0000-0000-0000CD030000}"/>
    <cellStyle name="_Book2 3 21" xfId="981" xr:uid="{00000000-0005-0000-0000-0000CE030000}"/>
    <cellStyle name="_Book2 3 21 2" xfId="982" xr:uid="{00000000-0005-0000-0000-0000CF030000}"/>
    <cellStyle name="_Book2 3 22" xfId="983" xr:uid="{00000000-0005-0000-0000-0000D0030000}"/>
    <cellStyle name="_Book2 3 23" xfId="984" xr:uid="{00000000-0005-0000-0000-0000D1030000}"/>
    <cellStyle name="_Book2 3 24" xfId="985" xr:uid="{00000000-0005-0000-0000-0000D2030000}"/>
    <cellStyle name="_Book2 3 25" xfId="986" xr:uid="{00000000-0005-0000-0000-0000D3030000}"/>
    <cellStyle name="_Book2 3 26" xfId="987" xr:uid="{00000000-0005-0000-0000-0000D4030000}"/>
    <cellStyle name="_Book2 3 27" xfId="988" xr:uid="{00000000-0005-0000-0000-0000D5030000}"/>
    <cellStyle name="_Book2 3 28" xfId="989" xr:uid="{00000000-0005-0000-0000-0000D6030000}"/>
    <cellStyle name="_Book2 3 29" xfId="990" xr:uid="{00000000-0005-0000-0000-0000D7030000}"/>
    <cellStyle name="_Book2 3 3" xfId="991" xr:uid="{00000000-0005-0000-0000-0000D8030000}"/>
    <cellStyle name="_Book2 3 3 2" xfId="992" xr:uid="{00000000-0005-0000-0000-0000D9030000}"/>
    <cellStyle name="_Book2 3 30" xfId="993" xr:uid="{00000000-0005-0000-0000-0000DA030000}"/>
    <cellStyle name="_Book2 3 31" xfId="994" xr:uid="{00000000-0005-0000-0000-0000DB030000}"/>
    <cellStyle name="_Book2 3 32" xfId="995" xr:uid="{00000000-0005-0000-0000-0000DC030000}"/>
    <cellStyle name="_Book2 3 33" xfId="996" xr:uid="{00000000-0005-0000-0000-0000DD030000}"/>
    <cellStyle name="_Book2 3 34" xfId="997" xr:uid="{00000000-0005-0000-0000-0000DE030000}"/>
    <cellStyle name="_Book2 3 35" xfId="998" xr:uid="{00000000-0005-0000-0000-0000DF030000}"/>
    <cellStyle name="_Book2 3 36" xfId="999" xr:uid="{00000000-0005-0000-0000-0000E0030000}"/>
    <cellStyle name="_Book2 3 37" xfId="1000" xr:uid="{00000000-0005-0000-0000-0000E1030000}"/>
    <cellStyle name="_Book2 3 38" xfId="1001" xr:uid="{00000000-0005-0000-0000-0000E2030000}"/>
    <cellStyle name="_Book2 3 39" xfId="1002" xr:uid="{00000000-0005-0000-0000-0000E3030000}"/>
    <cellStyle name="_Book2 3 4" xfId="1003" xr:uid="{00000000-0005-0000-0000-0000E4030000}"/>
    <cellStyle name="_Book2 3 4 2" xfId="1004" xr:uid="{00000000-0005-0000-0000-0000E5030000}"/>
    <cellStyle name="_Book2 3 40" xfId="1005" xr:uid="{00000000-0005-0000-0000-0000E6030000}"/>
    <cellStyle name="_Book2 3 41" xfId="1006" xr:uid="{00000000-0005-0000-0000-0000E7030000}"/>
    <cellStyle name="_Book2 3 42" xfId="1007" xr:uid="{00000000-0005-0000-0000-0000E8030000}"/>
    <cellStyle name="_Book2 3 43" xfId="1008" xr:uid="{00000000-0005-0000-0000-0000E9030000}"/>
    <cellStyle name="_Book2 3 44" xfId="1009" xr:uid="{00000000-0005-0000-0000-0000EA030000}"/>
    <cellStyle name="_Book2 3 45" xfId="1010" xr:uid="{00000000-0005-0000-0000-0000EB030000}"/>
    <cellStyle name="_Book2 3 5" xfId="1011" xr:uid="{00000000-0005-0000-0000-0000EC030000}"/>
    <cellStyle name="_Book2 3 5 2" xfId="1012" xr:uid="{00000000-0005-0000-0000-0000ED030000}"/>
    <cellStyle name="_Book2 3 6" xfId="1013" xr:uid="{00000000-0005-0000-0000-0000EE030000}"/>
    <cellStyle name="_Book2 3 6 2" xfId="1014" xr:uid="{00000000-0005-0000-0000-0000EF030000}"/>
    <cellStyle name="_Book2 3 7" xfId="1015" xr:uid="{00000000-0005-0000-0000-0000F0030000}"/>
    <cellStyle name="_Book2 3 7 2" xfId="1016" xr:uid="{00000000-0005-0000-0000-0000F1030000}"/>
    <cellStyle name="_Book2 3 8" xfId="1017" xr:uid="{00000000-0005-0000-0000-0000F2030000}"/>
    <cellStyle name="_Book2 3 8 2" xfId="1018" xr:uid="{00000000-0005-0000-0000-0000F3030000}"/>
    <cellStyle name="_Book2 3 9" xfId="1019" xr:uid="{00000000-0005-0000-0000-0000F4030000}"/>
    <cellStyle name="_Book2 3 9 2" xfId="1020" xr:uid="{00000000-0005-0000-0000-0000F5030000}"/>
    <cellStyle name="_Book2 30" xfId="1021" xr:uid="{00000000-0005-0000-0000-0000F6030000}"/>
    <cellStyle name="_Book2 31" xfId="1022" xr:uid="{00000000-0005-0000-0000-0000F7030000}"/>
    <cellStyle name="_Book2 32" xfId="1023" xr:uid="{00000000-0005-0000-0000-0000F8030000}"/>
    <cellStyle name="_Book2 33" xfId="1024" xr:uid="{00000000-0005-0000-0000-0000F9030000}"/>
    <cellStyle name="_Book2 34" xfId="1025" xr:uid="{00000000-0005-0000-0000-0000FA030000}"/>
    <cellStyle name="_Book2 35" xfId="1026" xr:uid="{00000000-0005-0000-0000-0000FB030000}"/>
    <cellStyle name="_Book2 36" xfId="1027" xr:uid="{00000000-0005-0000-0000-0000FC030000}"/>
    <cellStyle name="_Book2 37" xfId="1028" xr:uid="{00000000-0005-0000-0000-0000FD030000}"/>
    <cellStyle name="_Book2 38" xfId="1029" xr:uid="{00000000-0005-0000-0000-0000FE030000}"/>
    <cellStyle name="_Book2 39" xfId="1030" xr:uid="{00000000-0005-0000-0000-0000FF030000}"/>
    <cellStyle name="_Book2 4" xfId="1031" xr:uid="{00000000-0005-0000-0000-000000040000}"/>
    <cellStyle name="_x0013__Book2 4" xfId="1032" xr:uid="{00000000-0005-0000-0000-000001040000}"/>
    <cellStyle name="_Book2 4 10" xfId="1033" xr:uid="{00000000-0005-0000-0000-000002040000}"/>
    <cellStyle name="_Book2 4 10 2" xfId="1034" xr:uid="{00000000-0005-0000-0000-000003040000}"/>
    <cellStyle name="_Book2 4 11" xfId="1035" xr:uid="{00000000-0005-0000-0000-000004040000}"/>
    <cellStyle name="_Book2 4 11 2" xfId="1036" xr:uid="{00000000-0005-0000-0000-000005040000}"/>
    <cellStyle name="_Book2 4 12" xfId="1037" xr:uid="{00000000-0005-0000-0000-000006040000}"/>
    <cellStyle name="_Book2 4 12 2" xfId="1038" xr:uid="{00000000-0005-0000-0000-000007040000}"/>
    <cellStyle name="_Book2 4 13" xfId="1039" xr:uid="{00000000-0005-0000-0000-000008040000}"/>
    <cellStyle name="_Book2 4 13 2" xfId="1040" xr:uid="{00000000-0005-0000-0000-000009040000}"/>
    <cellStyle name="_Book2 4 14" xfId="1041" xr:uid="{00000000-0005-0000-0000-00000A040000}"/>
    <cellStyle name="_Book2 4 14 2" xfId="1042" xr:uid="{00000000-0005-0000-0000-00000B040000}"/>
    <cellStyle name="_Book2 4 15" xfId="1043" xr:uid="{00000000-0005-0000-0000-00000C040000}"/>
    <cellStyle name="_Book2 4 15 2" xfId="1044" xr:uid="{00000000-0005-0000-0000-00000D040000}"/>
    <cellStyle name="_Book2 4 16" xfId="1045" xr:uid="{00000000-0005-0000-0000-00000E040000}"/>
    <cellStyle name="_Book2 4 16 2" xfId="1046" xr:uid="{00000000-0005-0000-0000-00000F040000}"/>
    <cellStyle name="_Book2 4 17" xfId="1047" xr:uid="{00000000-0005-0000-0000-000010040000}"/>
    <cellStyle name="_Book2 4 17 2" xfId="1048" xr:uid="{00000000-0005-0000-0000-000011040000}"/>
    <cellStyle name="_Book2 4 18" xfId="1049" xr:uid="{00000000-0005-0000-0000-000012040000}"/>
    <cellStyle name="_Book2 4 18 2" xfId="1050" xr:uid="{00000000-0005-0000-0000-000013040000}"/>
    <cellStyle name="_Book2 4 19" xfId="1051" xr:uid="{00000000-0005-0000-0000-000014040000}"/>
    <cellStyle name="_Book2 4 19 2" xfId="1052" xr:uid="{00000000-0005-0000-0000-000015040000}"/>
    <cellStyle name="_Book2 4 2" xfId="1053" xr:uid="{00000000-0005-0000-0000-000016040000}"/>
    <cellStyle name="_x0013__Book2 4 2" xfId="1054" xr:uid="{00000000-0005-0000-0000-000017040000}"/>
    <cellStyle name="_Book2 4 2 2" xfId="1055" xr:uid="{00000000-0005-0000-0000-000018040000}"/>
    <cellStyle name="_Book2 4 20" xfId="1056" xr:uid="{00000000-0005-0000-0000-000019040000}"/>
    <cellStyle name="_Book2 4 20 2" xfId="1057" xr:uid="{00000000-0005-0000-0000-00001A040000}"/>
    <cellStyle name="_Book2 4 21" xfId="1058" xr:uid="{00000000-0005-0000-0000-00001B040000}"/>
    <cellStyle name="_Book2 4 22" xfId="1059" xr:uid="{00000000-0005-0000-0000-00001C040000}"/>
    <cellStyle name="_Book2 4 23" xfId="1060" xr:uid="{00000000-0005-0000-0000-00001D040000}"/>
    <cellStyle name="_Book2 4 24" xfId="1061" xr:uid="{00000000-0005-0000-0000-00001E040000}"/>
    <cellStyle name="_Book2 4 25" xfId="1062" xr:uid="{00000000-0005-0000-0000-00001F040000}"/>
    <cellStyle name="_Book2 4 26" xfId="1063" xr:uid="{00000000-0005-0000-0000-000020040000}"/>
    <cellStyle name="_Book2 4 27" xfId="1064" xr:uid="{00000000-0005-0000-0000-000021040000}"/>
    <cellStyle name="_Book2 4 28" xfId="1065" xr:uid="{00000000-0005-0000-0000-000022040000}"/>
    <cellStyle name="_Book2 4 29" xfId="1066" xr:uid="{00000000-0005-0000-0000-000023040000}"/>
    <cellStyle name="_Book2 4 3" xfId="1067" xr:uid="{00000000-0005-0000-0000-000024040000}"/>
    <cellStyle name="_Book2 4 3 2" xfId="1068" xr:uid="{00000000-0005-0000-0000-000025040000}"/>
    <cellStyle name="_Book2 4 30" xfId="1069" xr:uid="{00000000-0005-0000-0000-000026040000}"/>
    <cellStyle name="_Book2 4 31" xfId="1070" xr:uid="{00000000-0005-0000-0000-000027040000}"/>
    <cellStyle name="_Book2 4 32" xfId="1071" xr:uid="{00000000-0005-0000-0000-000028040000}"/>
    <cellStyle name="_Book2 4 33" xfId="1072" xr:uid="{00000000-0005-0000-0000-000029040000}"/>
    <cellStyle name="_Book2 4 34" xfId="1073" xr:uid="{00000000-0005-0000-0000-00002A040000}"/>
    <cellStyle name="_Book2 4 35" xfId="1074" xr:uid="{00000000-0005-0000-0000-00002B040000}"/>
    <cellStyle name="_Book2 4 36" xfId="1075" xr:uid="{00000000-0005-0000-0000-00002C040000}"/>
    <cellStyle name="_Book2 4 37" xfId="1076" xr:uid="{00000000-0005-0000-0000-00002D040000}"/>
    <cellStyle name="_Book2 4 38" xfId="1077" xr:uid="{00000000-0005-0000-0000-00002E040000}"/>
    <cellStyle name="_Book2 4 39" xfId="1078" xr:uid="{00000000-0005-0000-0000-00002F040000}"/>
    <cellStyle name="_Book2 4 4" xfId="1079" xr:uid="{00000000-0005-0000-0000-000030040000}"/>
    <cellStyle name="_Book2 4 4 2" xfId="1080" xr:uid="{00000000-0005-0000-0000-000031040000}"/>
    <cellStyle name="_Book2 4 40" xfId="1081" xr:uid="{00000000-0005-0000-0000-000032040000}"/>
    <cellStyle name="_Book2 4 41" xfId="1082" xr:uid="{00000000-0005-0000-0000-000033040000}"/>
    <cellStyle name="_Book2 4 42" xfId="1083" xr:uid="{00000000-0005-0000-0000-000034040000}"/>
    <cellStyle name="_Book2 4 43" xfId="1084" xr:uid="{00000000-0005-0000-0000-000035040000}"/>
    <cellStyle name="_Book2 4 44" xfId="1085" xr:uid="{00000000-0005-0000-0000-000036040000}"/>
    <cellStyle name="_Book2 4 45" xfId="1086" xr:uid="{00000000-0005-0000-0000-000037040000}"/>
    <cellStyle name="_Book2 4 5" xfId="1087" xr:uid="{00000000-0005-0000-0000-000038040000}"/>
    <cellStyle name="_Book2 4 5 2" xfId="1088" xr:uid="{00000000-0005-0000-0000-000039040000}"/>
    <cellStyle name="_Book2 4 6" xfId="1089" xr:uid="{00000000-0005-0000-0000-00003A040000}"/>
    <cellStyle name="_Book2 4 6 2" xfId="1090" xr:uid="{00000000-0005-0000-0000-00003B040000}"/>
    <cellStyle name="_Book2 4 7" xfId="1091" xr:uid="{00000000-0005-0000-0000-00003C040000}"/>
    <cellStyle name="_Book2 4 7 2" xfId="1092" xr:uid="{00000000-0005-0000-0000-00003D040000}"/>
    <cellStyle name="_Book2 4 8" xfId="1093" xr:uid="{00000000-0005-0000-0000-00003E040000}"/>
    <cellStyle name="_Book2 4 8 2" xfId="1094" xr:uid="{00000000-0005-0000-0000-00003F040000}"/>
    <cellStyle name="_Book2 4 9" xfId="1095" xr:uid="{00000000-0005-0000-0000-000040040000}"/>
    <cellStyle name="_Book2 4 9 2" xfId="1096" xr:uid="{00000000-0005-0000-0000-000041040000}"/>
    <cellStyle name="_Book2 40" xfId="1097" xr:uid="{00000000-0005-0000-0000-000042040000}"/>
    <cellStyle name="_Book2 41" xfId="1098" xr:uid="{00000000-0005-0000-0000-000043040000}"/>
    <cellStyle name="_Book2 42" xfId="1099" xr:uid="{00000000-0005-0000-0000-000044040000}"/>
    <cellStyle name="_Book2 43" xfId="1100" xr:uid="{00000000-0005-0000-0000-000045040000}"/>
    <cellStyle name="_Book2 44" xfId="1101" xr:uid="{00000000-0005-0000-0000-000046040000}"/>
    <cellStyle name="_Book2 45" xfId="1102" xr:uid="{00000000-0005-0000-0000-000047040000}"/>
    <cellStyle name="_Book2 46" xfId="1103" xr:uid="{00000000-0005-0000-0000-000048040000}"/>
    <cellStyle name="_Book2 47" xfId="1104" xr:uid="{00000000-0005-0000-0000-000049040000}"/>
    <cellStyle name="_Book2 48" xfId="1105" xr:uid="{00000000-0005-0000-0000-00004A040000}"/>
    <cellStyle name="_Book2 49" xfId="1106" xr:uid="{00000000-0005-0000-0000-00004B040000}"/>
    <cellStyle name="_Book2 5" xfId="1107" xr:uid="{00000000-0005-0000-0000-00004C040000}"/>
    <cellStyle name="_x0013__Book2 5" xfId="1108" xr:uid="{00000000-0005-0000-0000-00004D040000}"/>
    <cellStyle name="_Book2 5 2" xfId="1109" xr:uid="{00000000-0005-0000-0000-00004E040000}"/>
    <cellStyle name="_x0013__Book2 5 2" xfId="1110" xr:uid="{00000000-0005-0000-0000-00004F040000}"/>
    <cellStyle name="_Book2 5 2 2" xfId="1111" xr:uid="{00000000-0005-0000-0000-000050040000}"/>
    <cellStyle name="_Book2 5 3" xfId="1112" xr:uid="{00000000-0005-0000-0000-000051040000}"/>
    <cellStyle name="_Book2 5 3 2" xfId="1113" xr:uid="{00000000-0005-0000-0000-000052040000}"/>
    <cellStyle name="_Book2 5 4" xfId="1114" xr:uid="{00000000-0005-0000-0000-000053040000}"/>
    <cellStyle name="_Book2 5 4 2" xfId="1115" xr:uid="{00000000-0005-0000-0000-000054040000}"/>
    <cellStyle name="_Book2 5 5" xfId="1116" xr:uid="{00000000-0005-0000-0000-000055040000}"/>
    <cellStyle name="_Book2 5 5 2" xfId="1117" xr:uid="{00000000-0005-0000-0000-000056040000}"/>
    <cellStyle name="_Book2 5 6" xfId="1118" xr:uid="{00000000-0005-0000-0000-000057040000}"/>
    <cellStyle name="_Book2 5 6 2" xfId="1119" xr:uid="{00000000-0005-0000-0000-000058040000}"/>
    <cellStyle name="_Book2 5 7" xfId="1120" xr:uid="{00000000-0005-0000-0000-000059040000}"/>
    <cellStyle name="_Book2 50" xfId="1121" xr:uid="{00000000-0005-0000-0000-00005A040000}"/>
    <cellStyle name="_Book2 51" xfId="1122" xr:uid="{00000000-0005-0000-0000-00005B040000}"/>
    <cellStyle name="_Book2 52" xfId="1123" xr:uid="{00000000-0005-0000-0000-00005C040000}"/>
    <cellStyle name="_Book2 53" xfId="1124" xr:uid="{00000000-0005-0000-0000-00005D040000}"/>
    <cellStyle name="_Book2 54" xfId="1125" xr:uid="{00000000-0005-0000-0000-00005E040000}"/>
    <cellStyle name="_Book2 55" xfId="1126" xr:uid="{00000000-0005-0000-0000-00005F040000}"/>
    <cellStyle name="_Book2 6" xfId="1127" xr:uid="{00000000-0005-0000-0000-000060040000}"/>
    <cellStyle name="_x0013__Book2 6" xfId="1128" xr:uid="{00000000-0005-0000-0000-000061040000}"/>
    <cellStyle name="_Book2 6 2" xfId="1129" xr:uid="{00000000-0005-0000-0000-000062040000}"/>
    <cellStyle name="_x0013__Book2 6 2" xfId="1130" xr:uid="{00000000-0005-0000-0000-000063040000}"/>
    <cellStyle name="_Book2 7" xfId="1131" xr:uid="{00000000-0005-0000-0000-000064040000}"/>
    <cellStyle name="_x0013__Book2 7" xfId="1132" xr:uid="{00000000-0005-0000-0000-000065040000}"/>
    <cellStyle name="_Book2 7 2" xfId="1133" xr:uid="{00000000-0005-0000-0000-000066040000}"/>
    <cellStyle name="_x0013__Book2 7 2" xfId="1134" xr:uid="{00000000-0005-0000-0000-000067040000}"/>
    <cellStyle name="_Book2 8" xfId="1135" xr:uid="{00000000-0005-0000-0000-000068040000}"/>
    <cellStyle name="_x0013__Book2 8" xfId="1136" xr:uid="{00000000-0005-0000-0000-000069040000}"/>
    <cellStyle name="_Book2 8 2" xfId="1137" xr:uid="{00000000-0005-0000-0000-00006A040000}"/>
    <cellStyle name="_x0013__Book2 8 2" xfId="1138" xr:uid="{00000000-0005-0000-0000-00006B040000}"/>
    <cellStyle name="_Book2 9" xfId="1139" xr:uid="{00000000-0005-0000-0000-00006C040000}"/>
    <cellStyle name="_x0013__Book2 9" xfId="1140" xr:uid="{00000000-0005-0000-0000-00006D040000}"/>
    <cellStyle name="_Book2 9 2" xfId="1141" xr:uid="{00000000-0005-0000-0000-00006E040000}"/>
    <cellStyle name="_x0013__Book2 9 2" xfId="1142" xr:uid="{00000000-0005-0000-0000-00006F040000}"/>
    <cellStyle name="_Book2_04 07E Wild Horse Wind Expansion (C) (2)" xfId="1143" xr:uid="{00000000-0005-0000-0000-000070040000}"/>
    <cellStyle name="_Book2_04 07E Wild Horse Wind Expansion (C) (2) 2" xfId="1144" xr:uid="{00000000-0005-0000-0000-000071040000}"/>
    <cellStyle name="_Book2_04 07E Wild Horse Wind Expansion (C) (2) 2 2" xfId="1145" xr:uid="{00000000-0005-0000-0000-000072040000}"/>
    <cellStyle name="_Book2_04 07E Wild Horse Wind Expansion (C) (2) 3" xfId="1146" xr:uid="{00000000-0005-0000-0000-000073040000}"/>
    <cellStyle name="_Book2_04 07E Wild Horse Wind Expansion (C) (2)_Adj Bench DR 3 for Initial Briefs (Electric)" xfId="1147" xr:uid="{00000000-0005-0000-0000-000074040000}"/>
    <cellStyle name="_Book2_04 07E Wild Horse Wind Expansion (C) (2)_Adj Bench DR 3 for Initial Briefs (Electric) 2" xfId="1148" xr:uid="{00000000-0005-0000-0000-000075040000}"/>
    <cellStyle name="_Book2_04 07E Wild Horse Wind Expansion (C) (2)_Adj Bench DR 3 for Initial Briefs (Electric) 2 2" xfId="1149" xr:uid="{00000000-0005-0000-0000-000076040000}"/>
    <cellStyle name="_Book2_04 07E Wild Horse Wind Expansion (C) (2)_Adj Bench DR 3 for Initial Briefs (Electric) 3" xfId="1150" xr:uid="{00000000-0005-0000-0000-000077040000}"/>
    <cellStyle name="_Book2_04 07E Wild Horse Wind Expansion (C) (2)_Book1" xfId="1151" xr:uid="{00000000-0005-0000-0000-000078040000}"/>
    <cellStyle name="_Book2_04 07E Wild Horse Wind Expansion (C) (2)_Electric Rev Req Model (2009 GRC) " xfId="1152" xr:uid="{00000000-0005-0000-0000-000079040000}"/>
    <cellStyle name="_Book2_04 07E Wild Horse Wind Expansion (C) (2)_Electric Rev Req Model (2009 GRC)  2" xfId="1153" xr:uid="{00000000-0005-0000-0000-00007A040000}"/>
    <cellStyle name="_Book2_04 07E Wild Horse Wind Expansion (C) (2)_Electric Rev Req Model (2009 GRC)  2 2" xfId="1154" xr:uid="{00000000-0005-0000-0000-00007B040000}"/>
    <cellStyle name="_Book2_04 07E Wild Horse Wind Expansion (C) (2)_Electric Rev Req Model (2009 GRC)  3" xfId="1155" xr:uid="{00000000-0005-0000-0000-00007C040000}"/>
    <cellStyle name="_Book2_04 07E Wild Horse Wind Expansion (C) (2)_Electric Rev Req Model (2009 GRC) Rebuttal" xfId="1156" xr:uid="{00000000-0005-0000-0000-00007D040000}"/>
    <cellStyle name="_Book2_04 07E Wild Horse Wind Expansion (C) (2)_Electric Rev Req Model (2009 GRC) Rebuttal 2" xfId="1157" xr:uid="{00000000-0005-0000-0000-00007E040000}"/>
    <cellStyle name="_Book2_04 07E Wild Horse Wind Expansion (C) (2)_Electric Rev Req Model (2009 GRC) Rebuttal 2 2" xfId="1158" xr:uid="{00000000-0005-0000-0000-00007F040000}"/>
    <cellStyle name="_Book2_04 07E Wild Horse Wind Expansion (C) (2)_Electric Rev Req Model (2009 GRC) Rebuttal 3" xfId="1159" xr:uid="{00000000-0005-0000-0000-000080040000}"/>
    <cellStyle name="_Book2_04 07E Wild Horse Wind Expansion (C) (2)_Electric Rev Req Model (2009 GRC) Rebuttal REmoval of New  WH Solar AdjustMI" xfId="1160" xr:uid="{00000000-0005-0000-0000-000081040000}"/>
    <cellStyle name="_Book2_04 07E Wild Horse Wind Expansion (C) (2)_Electric Rev Req Model (2009 GRC) Rebuttal REmoval of New  WH Solar AdjustMI 2" xfId="1161" xr:uid="{00000000-0005-0000-0000-000082040000}"/>
    <cellStyle name="_Book2_04 07E Wild Horse Wind Expansion (C) (2)_Electric Rev Req Model (2009 GRC) Rebuttal REmoval of New  WH Solar AdjustMI 2 2" xfId="1162" xr:uid="{00000000-0005-0000-0000-000083040000}"/>
    <cellStyle name="_Book2_04 07E Wild Horse Wind Expansion (C) (2)_Electric Rev Req Model (2009 GRC) Rebuttal REmoval of New  WH Solar AdjustMI 3" xfId="1163" xr:uid="{00000000-0005-0000-0000-000084040000}"/>
    <cellStyle name="_Book2_04 07E Wild Horse Wind Expansion (C) (2)_Electric Rev Req Model (2009 GRC) Revised 01-18-2010" xfId="1164" xr:uid="{00000000-0005-0000-0000-000085040000}"/>
    <cellStyle name="_Book2_04 07E Wild Horse Wind Expansion (C) (2)_Electric Rev Req Model (2009 GRC) Revised 01-18-2010 2" xfId="1165" xr:uid="{00000000-0005-0000-0000-000086040000}"/>
    <cellStyle name="_Book2_04 07E Wild Horse Wind Expansion (C) (2)_Electric Rev Req Model (2009 GRC) Revised 01-18-2010 2 2" xfId="1166" xr:uid="{00000000-0005-0000-0000-000087040000}"/>
    <cellStyle name="_Book2_04 07E Wild Horse Wind Expansion (C) (2)_Electric Rev Req Model (2009 GRC) Revised 01-18-2010 3" xfId="1167" xr:uid="{00000000-0005-0000-0000-000088040000}"/>
    <cellStyle name="_Book2_04 07E Wild Horse Wind Expansion (C) (2)_Electric Rev Req Model (2010 GRC)" xfId="1168" xr:uid="{00000000-0005-0000-0000-000089040000}"/>
    <cellStyle name="_Book2_04 07E Wild Horse Wind Expansion (C) (2)_Electric Rev Req Model (2010 GRC) SF" xfId="1169" xr:uid="{00000000-0005-0000-0000-00008A040000}"/>
    <cellStyle name="_Book2_04 07E Wild Horse Wind Expansion (C) (2)_Final Order Electric EXHIBIT A-1" xfId="1170" xr:uid="{00000000-0005-0000-0000-00008B040000}"/>
    <cellStyle name="_Book2_04 07E Wild Horse Wind Expansion (C) (2)_Final Order Electric EXHIBIT A-1 2" xfId="1171" xr:uid="{00000000-0005-0000-0000-00008C040000}"/>
    <cellStyle name="_Book2_04 07E Wild Horse Wind Expansion (C) (2)_Final Order Electric EXHIBIT A-1 2 2" xfId="1172" xr:uid="{00000000-0005-0000-0000-00008D040000}"/>
    <cellStyle name="_Book2_04 07E Wild Horse Wind Expansion (C) (2)_Final Order Electric EXHIBIT A-1 3" xfId="1173" xr:uid="{00000000-0005-0000-0000-00008E040000}"/>
    <cellStyle name="_Book2_04 07E Wild Horse Wind Expansion (C) (2)_TENASKA REGULATORY ASSET" xfId="1174" xr:uid="{00000000-0005-0000-0000-00008F040000}"/>
    <cellStyle name="_Book2_04 07E Wild Horse Wind Expansion (C) (2)_TENASKA REGULATORY ASSET 2" xfId="1175" xr:uid="{00000000-0005-0000-0000-000090040000}"/>
    <cellStyle name="_Book2_04 07E Wild Horse Wind Expansion (C) (2)_TENASKA REGULATORY ASSET 2 2" xfId="1176" xr:uid="{00000000-0005-0000-0000-000091040000}"/>
    <cellStyle name="_Book2_04 07E Wild Horse Wind Expansion (C) (2)_TENASKA REGULATORY ASSET 3" xfId="1177" xr:uid="{00000000-0005-0000-0000-000092040000}"/>
    <cellStyle name="_Book2_16.37E Wild Horse Expansion DeferralRevwrkingfile SF" xfId="1178" xr:uid="{00000000-0005-0000-0000-000093040000}"/>
    <cellStyle name="_Book2_16.37E Wild Horse Expansion DeferralRevwrkingfile SF 2" xfId="1179" xr:uid="{00000000-0005-0000-0000-000094040000}"/>
    <cellStyle name="_Book2_16.37E Wild Horse Expansion DeferralRevwrkingfile SF 2 2" xfId="1180" xr:uid="{00000000-0005-0000-0000-000095040000}"/>
    <cellStyle name="_Book2_16.37E Wild Horse Expansion DeferralRevwrkingfile SF 3" xfId="1181" xr:uid="{00000000-0005-0000-0000-000096040000}"/>
    <cellStyle name="_Book2_2009 Compliance Filing PCA Exhibits for GRC" xfId="1182" xr:uid="{00000000-0005-0000-0000-000097040000}"/>
    <cellStyle name="_Book2_2009 GRC Compl Filing - Exhibit D" xfId="1183" xr:uid="{00000000-0005-0000-0000-000098040000}"/>
    <cellStyle name="_Book2_2009 GRC Compl Filing - Exhibit D 2" xfId="1184" xr:uid="{00000000-0005-0000-0000-000099040000}"/>
    <cellStyle name="_Book2_3.01 Income Statement" xfId="1185" xr:uid="{00000000-0005-0000-0000-00009A040000}"/>
    <cellStyle name="_Book2_4 31 Regulatory Assets and Liabilities  7 06- Exhibit D" xfId="1186" xr:uid="{00000000-0005-0000-0000-00009B040000}"/>
    <cellStyle name="_Book2_4 31 Regulatory Assets and Liabilities  7 06- Exhibit D 2" xfId="1187" xr:uid="{00000000-0005-0000-0000-00009C040000}"/>
    <cellStyle name="_Book2_4 31 Regulatory Assets and Liabilities  7 06- Exhibit D 2 2" xfId="1188" xr:uid="{00000000-0005-0000-0000-00009D040000}"/>
    <cellStyle name="_Book2_4 31 Regulatory Assets and Liabilities  7 06- Exhibit D 3" xfId="1189" xr:uid="{00000000-0005-0000-0000-00009E040000}"/>
    <cellStyle name="_Book2_4 31 Regulatory Assets and Liabilities  7 06- Exhibit D_NIM Summary" xfId="1190" xr:uid="{00000000-0005-0000-0000-00009F040000}"/>
    <cellStyle name="_Book2_4 31 Regulatory Assets and Liabilities  7 06- Exhibit D_NIM Summary 2" xfId="1191" xr:uid="{00000000-0005-0000-0000-0000A0040000}"/>
    <cellStyle name="_Book2_4 32 Regulatory Assets and Liabilities  7 06- Exhibit D" xfId="1192" xr:uid="{00000000-0005-0000-0000-0000A1040000}"/>
    <cellStyle name="_Book2_4 32 Regulatory Assets and Liabilities  7 06- Exhibit D 2" xfId="1193" xr:uid="{00000000-0005-0000-0000-0000A2040000}"/>
    <cellStyle name="_Book2_4 32 Regulatory Assets and Liabilities  7 06- Exhibit D 2 2" xfId="1194" xr:uid="{00000000-0005-0000-0000-0000A3040000}"/>
    <cellStyle name="_Book2_4 32 Regulatory Assets and Liabilities  7 06- Exhibit D 3" xfId="1195" xr:uid="{00000000-0005-0000-0000-0000A4040000}"/>
    <cellStyle name="_Book2_4 32 Regulatory Assets and Liabilities  7 06- Exhibit D_NIM Summary" xfId="1196" xr:uid="{00000000-0005-0000-0000-0000A5040000}"/>
    <cellStyle name="_Book2_4 32 Regulatory Assets and Liabilities  7 06- Exhibit D_NIM Summary 2" xfId="1197" xr:uid="{00000000-0005-0000-0000-0000A6040000}"/>
    <cellStyle name="_Book2_ACCOUNTS" xfId="1198" xr:uid="{00000000-0005-0000-0000-0000A7040000}"/>
    <cellStyle name="_x0013__Book2_Adj Bench DR 3 for Initial Briefs (Electric)" xfId="1199" xr:uid="{00000000-0005-0000-0000-0000A8040000}"/>
    <cellStyle name="_x0013__Book2_Adj Bench DR 3 for Initial Briefs (Electric) 2" xfId="1200" xr:uid="{00000000-0005-0000-0000-0000A9040000}"/>
    <cellStyle name="_x0013__Book2_Adj Bench DR 3 for Initial Briefs (Electric) 2 2" xfId="1201" xr:uid="{00000000-0005-0000-0000-0000AA040000}"/>
    <cellStyle name="_x0013__Book2_Adj Bench DR 3 for Initial Briefs (Electric) 3" xfId="1202" xr:uid="{00000000-0005-0000-0000-0000AB040000}"/>
    <cellStyle name="_Book2_AURORA Total New" xfId="1203" xr:uid="{00000000-0005-0000-0000-0000AC040000}"/>
    <cellStyle name="_Book2_AURORA Total New 2" xfId="1204" xr:uid="{00000000-0005-0000-0000-0000AD040000}"/>
    <cellStyle name="_Book2_Book2" xfId="1205" xr:uid="{00000000-0005-0000-0000-0000AE040000}"/>
    <cellStyle name="_Book2_Book2 2" xfId="1206" xr:uid="{00000000-0005-0000-0000-0000AF040000}"/>
    <cellStyle name="_Book2_Book2 2 2" xfId="1207" xr:uid="{00000000-0005-0000-0000-0000B0040000}"/>
    <cellStyle name="_Book2_Book2 3" xfId="1208" xr:uid="{00000000-0005-0000-0000-0000B1040000}"/>
    <cellStyle name="_Book2_Book2_Adj Bench DR 3 for Initial Briefs (Electric)" xfId="1209" xr:uid="{00000000-0005-0000-0000-0000B2040000}"/>
    <cellStyle name="_Book2_Book2_Adj Bench DR 3 for Initial Briefs (Electric) 2" xfId="1210" xr:uid="{00000000-0005-0000-0000-0000B3040000}"/>
    <cellStyle name="_Book2_Book2_Adj Bench DR 3 for Initial Briefs (Electric) 2 2" xfId="1211" xr:uid="{00000000-0005-0000-0000-0000B4040000}"/>
    <cellStyle name="_Book2_Book2_Adj Bench DR 3 for Initial Briefs (Electric) 3" xfId="1212" xr:uid="{00000000-0005-0000-0000-0000B5040000}"/>
    <cellStyle name="_Book2_Book2_Electric Rev Req Model (2009 GRC) Rebuttal" xfId="1213" xr:uid="{00000000-0005-0000-0000-0000B6040000}"/>
    <cellStyle name="_Book2_Book2_Electric Rev Req Model (2009 GRC) Rebuttal 2" xfId="1214" xr:uid="{00000000-0005-0000-0000-0000B7040000}"/>
    <cellStyle name="_Book2_Book2_Electric Rev Req Model (2009 GRC) Rebuttal 2 2" xfId="1215" xr:uid="{00000000-0005-0000-0000-0000B8040000}"/>
    <cellStyle name="_Book2_Book2_Electric Rev Req Model (2009 GRC) Rebuttal 3" xfId="1216" xr:uid="{00000000-0005-0000-0000-0000B9040000}"/>
    <cellStyle name="_Book2_Book2_Electric Rev Req Model (2009 GRC) Rebuttal REmoval of New  WH Solar AdjustMI" xfId="1217" xr:uid="{00000000-0005-0000-0000-0000BA040000}"/>
    <cellStyle name="_Book2_Book2_Electric Rev Req Model (2009 GRC) Rebuttal REmoval of New  WH Solar AdjustMI 2" xfId="1218" xr:uid="{00000000-0005-0000-0000-0000BB040000}"/>
    <cellStyle name="_Book2_Book2_Electric Rev Req Model (2009 GRC) Rebuttal REmoval of New  WH Solar AdjustMI 2 2" xfId="1219" xr:uid="{00000000-0005-0000-0000-0000BC040000}"/>
    <cellStyle name="_Book2_Book2_Electric Rev Req Model (2009 GRC) Rebuttal REmoval of New  WH Solar AdjustMI 3" xfId="1220" xr:uid="{00000000-0005-0000-0000-0000BD040000}"/>
    <cellStyle name="_Book2_Book2_Electric Rev Req Model (2009 GRC) Revised 01-18-2010" xfId="1221" xr:uid="{00000000-0005-0000-0000-0000BE040000}"/>
    <cellStyle name="_Book2_Book2_Electric Rev Req Model (2009 GRC) Revised 01-18-2010 2" xfId="1222" xr:uid="{00000000-0005-0000-0000-0000BF040000}"/>
    <cellStyle name="_Book2_Book2_Electric Rev Req Model (2009 GRC) Revised 01-18-2010 2 2" xfId="1223" xr:uid="{00000000-0005-0000-0000-0000C0040000}"/>
    <cellStyle name="_Book2_Book2_Electric Rev Req Model (2009 GRC) Revised 01-18-2010 3" xfId="1224" xr:uid="{00000000-0005-0000-0000-0000C1040000}"/>
    <cellStyle name="_Book2_Book2_Final Order Electric EXHIBIT A-1" xfId="1225" xr:uid="{00000000-0005-0000-0000-0000C2040000}"/>
    <cellStyle name="_Book2_Book2_Final Order Electric EXHIBIT A-1 2" xfId="1226" xr:uid="{00000000-0005-0000-0000-0000C3040000}"/>
    <cellStyle name="_Book2_Book2_Final Order Electric EXHIBIT A-1 2 2" xfId="1227" xr:uid="{00000000-0005-0000-0000-0000C4040000}"/>
    <cellStyle name="_Book2_Book2_Final Order Electric EXHIBIT A-1 3" xfId="1228" xr:uid="{00000000-0005-0000-0000-0000C5040000}"/>
    <cellStyle name="_Book2_Book4" xfId="1229" xr:uid="{00000000-0005-0000-0000-0000C6040000}"/>
    <cellStyle name="_Book2_Book4 2" xfId="1230" xr:uid="{00000000-0005-0000-0000-0000C7040000}"/>
    <cellStyle name="_Book2_Book4 2 2" xfId="1231" xr:uid="{00000000-0005-0000-0000-0000C8040000}"/>
    <cellStyle name="_Book2_Book4 3" xfId="1232" xr:uid="{00000000-0005-0000-0000-0000C9040000}"/>
    <cellStyle name="_Book2_Book9" xfId="1233" xr:uid="{00000000-0005-0000-0000-0000CA040000}"/>
    <cellStyle name="_Book2_Book9 2" xfId="1234" xr:uid="{00000000-0005-0000-0000-0000CB040000}"/>
    <cellStyle name="_Book2_Book9 2 2" xfId="1235" xr:uid="{00000000-0005-0000-0000-0000CC040000}"/>
    <cellStyle name="_Book2_Book9 3" xfId="1236" xr:uid="{00000000-0005-0000-0000-0000CD040000}"/>
    <cellStyle name="_Book2_Check the Interest Calculation" xfId="1237" xr:uid="{00000000-0005-0000-0000-0000CE040000}"/>
    <cellStyle name="_Book2_Check the Interest Calculation_Scenario 1 REC vs PTC Offset" xfId="1238" xr:uid="{00000000-0005-0000-0000-0000CF040000}"/>
    <cellStyle name="_Book2_Check the Interest Calculation_Scenario 3" xfId="1239" xr:uid="{00000000-0005-0000-0000-0000D0040000}"/>
    <cellStyle name="_Book2_Chelan PUD Power Costs (8-10)" xfId="1240" xr:uid="{00000000-0005-0000-0000-0000D1040000}"/>
    <cellStyle name="_x0013__Book2_Electric Rev Req Model (2009 GRC) Rebuttal" xfId="1241" xr:uid="{00000000-0005-0000-0000-0000D2040000}"/>
    <cellStyle name="_x0013__Book2_Electric Rev Req Model (2009 GRC) Rebuttal 2" xfId="1242" xr:uid="{00000000-0005-0000-0000-0000D3040000}"/>
    <cellStyle name="_x0013__Book2_Electric Rev Req Model (2009 GRC) Rebuttal 2 2" xfId="1243" xr:uid="{00000000-0005-0000-0000-0000D4040000}"/>
    <cellStyle name="_x0013__Book2_Electric Rev Req Model (2009 GRC) Rebuttal 3" xfId="1244" xr:uid="{00000000-0005-0000-0000-0000D5040000}"/>
    <cellStyle name="_x0013__Book2_Electric Rev Req Model (2009 GRC) Rebuttal REmoval of New  WH Solar AdjustMI" xfId="1245" xr:uid="{00000000-0005-0000-0000-0000D6040000}"/>
    <cellStyle name="_x0013__Book2_Electric Rev Req Model (2009 GRC) Rebuttal REmoval of New  WH Solar AdjustMI 2" xfId="1246" xr:uid="{00000000-0005-0000-0000-0000D7040000}"/>
    <cellStyle name="_x0013__Book2_Electric Rev Req Model (2009 GRC) Rebuttal REmoval of New  WH Solar AdjustMI 2 2" xfId="1247" xr:uid="{00000000-0005-0000-0000-0000D8040000}"/>
    <cellStyle name="_x0013__Book2_Electric Rev Req Model (2009 GRC) Rebuttal REmoval of New  WH Solar AdjustMI 3" xfId="1248" xr:uid="{00000000-0005-0000-0000-0000D9040000}"/>
    <cellStyle name="_x0013__Book2_Electric Rev Req Model (2009 GRC) Revised 01-18-2010" xfId="1249" xr:uid="{00000000-0005-0000-0000-0000DA040000}"/>
    <cellStyle name="_x0013__Book2_Electric Rev Req Model (2009 GRC) Revised 01-18-2010 2" xfId="1250" xr:uid="{00000000-0005-0000-0000-0000DB040000}"/>
    <cellStyle name="_x0013__Book2_Electric Rev Req Model (2009 GRC) Revised 01-18-2010 2 2" xfId="1251" xr:uid="{00000000-0005-0000-0000-0000DC040000}"/>
    <cellStyle name="_x0013__Book2_Electric Rev Req Model (2009 GRC) Revised 01-18-2010 3" xfId="1252" xr:uid="{00000000-0005-0000-0000-0000DD040000}"/>
    <cellStyle name="_x0013__Book2_Final Order Electric EXHIBIT A-1" xfId="1253" xr:uid="{00000000-0005-0000-0000-0000DE040000}"/>
    <cellStyle name="_x0013__Book2_Final Order Electric EXHIBIT A-1 2" xfId="1254" xr:uid="{00000000-0005-0000-0000-0000DF040000}"/>
    <cellStyle name="_x0013__Book2_Final Order Electric EXHIBIT A-1 2 2" xfId="1255" xr:uid="{00000000-0005-0000-0000-0000E0040000}"/>
    <cellStyle name="_x0013__Book2_Final Order Electric EXHIBIT A-1 3" xfId="1256" xr:uid="{00000000-0005-0000-0000-0000E1040000}"/>
    <cellStyle name="_Book2_Gas Rev Req Model (2010 GRC)" xfId="1257" xr:uid="{00000000-0005-0000-0000-0000E2040000}"/>
    <cellStyle name="_Book2_INPUTS" xfId="1258" xr:uid="{00000000-0005-0000-0000-0000E3040000}"/>
    <cellStyle name="_Book2_INPUTS 2" xfId="1259" xr:uid="{00000000-0005-0000-0000-0000E4040000}"/>
    <cellStyle name="_Book2_INPUTS 2 2" xfId="1260" xr:uid="{00000000-0005-0000-0000-0000E5040000}"/>
    <cellStyle name="_Book2_INPUTS 3" xfId="1261" xr:uid="{00000000-0005-0000-0000-0000E6040000}"/>
    <cellStyle name="_Book2_NIM Summary" xfId="1262" xr:uid="{00000000-0005-0000-0000-0000E7040000}"/>
    <cellStyle name="_Book2_NIM Summary 09GRC" xfId="1263" xr:uid="{00000000-0005-0000-0000-0000E8040000}"/>
    <cellStyle name="_Book2_NIM Summary 09GRC 2" xfId="1264" xr:uid="{00000000-0005-0000-0000-0000E9040000}"/>
    <cellStyle name="_Book2_NIM Summary 2" xfId="1265" xr:uid="{00000000-0005-0000-0000-0000EA040000}"/>
    <cellStyle name="_Book2_NIM Summary 3" xfId="1266" xr:uid="{00000000-0005-0000-0000-0000EB040000}"/>
    <cellStyle name="_Book2_NIM Summary 4" xfId="1267" xr:uid="{00000000-0005-0000-0000-0000EC040000}"/>
    <cellStyle name="_Book2_NIM Summary 5" xfId="1268" xr:uid="{00000000-0005-0000-0000-0000ED040000}"/>
    <cellStyle name="_Book2_NIM Summary 6" xfId="1269" xr:uid="{00000000-0005-0000-0000-0000EE040000}"/>
    <cellStyle name="_Book2_NIM Summary 7" xfId="1270" xr:uid="{00000000-0005-0000-0000-0000EF040000}"/>
    <cellStyle name="_Book2_NIM Summary 8" xfId="1271" xr:uid="{00000000-0005-0000-0000-0000F0040000}"/>
    <cellStyle name="_Book2_NIM Summary 9" xfId="1272" xr:uid="{00000000-0005-0000-0000-0000F1040000}"/>
    <cellStyle name="_Book2_PCA 10 -  Exhibit D from A Kellogg Jan 2011" xfId="1273" xr:uid="{00000000-0005-0000-0000-0000F2040000}"/>
    <cellStyle name="_Book2_PCA 10 -  Exhibit D from A Kellogg July 2011" xfId="1274" xr:uid="{00000000-0005-0000-0000-0000F3040000}"/>
    <cellStyle name="_Book2_PCA 10 -  Exhibit D from S Free Rcv'd 12-11" xfId="1275" xr:uid="{00000000-0005-0000-0000-0000F4040000}"/>
    <cellStyle name="_Book2_PCA 9 -  Exhibit D April 2010" xfId="1276" xr:uid="{00000000-0005-0000-0000-0000F5040000}"/>
    <cellStyle name="_Book2_PCA 9 -  Exhibit D April 2010 (3)" xfId="1277" xr:uid="{00000000-0005-0000-0000-0000F6040000}"/>
    <cellStyle name="_Book2_PCA 9 -  Exhibit D April 2010 (3) 2" xfId="1278" xr:uid="{00000000-0005-0000-0000-0000F7040000}"/>
    <cellStyle name="_Book2_PCA 9 -  Exhibit D Nov 2010" xfId="1279" xr:uid="{00000000-0005-0000-0000-0000F8040000}"/>
    <cellStyle name="_Book2_PCA 9 - Exhibit D at August 2010" xfId="1280" xr:uid="{00000000-0005-0000-0000-0000F9040000}"/>
    <cellStyle name="_Book2_PCA 9 - Exhibit D June 2010 GRC" xfId="1281" xr:uid="{00000000-0005-0000-0000-0000FA040000}"/>
    <cellStyle name="_Book2_Power Costs - Comparison bx Rbtl-Staff-Jt-PC" xfId="1282" xr:uid="{00000000-0005-0000-0000-0000FB040000}"/>
    <cellStyle name="_Book2_Power Costs - Comparison bx Rbtl-Staff-Jt-PC 2" xfId="1283" xr:uid="{00000000-0005-0000-0000-0000FC040000}"/>
    <cellStyle name="_Book2_Power Costs - Comparison bx Rbtl-Staff-Jt-PC 2 2" xfId="1284" xr:uid="{00000000-0005-0000-0000-0000FD040000}"/>
    <cellStyle name="_Book2_Power Costs - Comparison bx Rbtl-Staff-Jt-PC 3" xfId="1285" xr:uid="{00000000-0005-0000-0000-0000FE040000}"/>
    <cellStyle name="_Book2_Power Costs - Comparison bx Rbtl-Staff-Jt-PC_Adj Bench DR 3 for Initial Briefs (Electric)" xfId="1286" xr:uid="{00000000-0005-0000-0000-0000FF040000}"/>
    <cellStyle name="_Book2_Power Costs - Comparison bx Rbtl-Staff-Jt-PC_Adj Bench DR 3 for Initial Briefs (Electric) 2" xfId="1287" xr:uid="{00000000-0005-0000-0000-000000050000}"/>
    <cellStyle name="_Book2_Power Costs - Comparison bx Rbtl-Staff-Jt-PC_Adj Bench DR 3 for Initial Briefs (Electric) 2 2" xfId="1288" xr:uid="{00000000-0005-0000-0000-000001050000}"/>
    <cellStyle name="_Book2_Power Costs - Comparison bx Rbtl-Staff-Jt-PC_Adj Bench DR 3 for Initial Briefs (Electric) 3" xfId="1289" xr:uid="{00000000-0005-0000-0000-000002050000}"/>
    <cellStyle name="_Book2_Power Costs - Comparison bx Rbtl-Staff-Jt-PC_Electric Rev Req Model (2009 GRC) Rebuttal" xfId="1290" xr:uid="{00000000-0005-0000-0000-000003050000}"/>
    <cellStyle name="_Book2_Power Costs - Comparison bx Rbtl-Staff-Jt-PC_Electric Rev Req Model (2009 GRC) Rebuttal 2" xfId="1291" xr:uid="{00000000-0005-0000-0000-000004050000}"/>
    <cellStyle name="_Book2_Power Costs - Comparison bx Rbtl-Staff-Jt-PC_Electric Rev Req Model (2009 GRC) Rebuttal 2 2" xfId="1292" xr:uid="{00000000-0005-0000-0000-000005050000}"/>
    <cellStyle name="_Book2_Power Costs - Comparison bx Rbtl-Staff-Jt-PC_Electric Rev Req Model (2009 GRC) Rebuttal 3" xfId="1293" xr:uid="{00000000-0005-0000-0000-000006050000}"/>
    <cellStyle name="_Book2_Power Costs - Comparison bx Rbtl-Staff-Jt-PC_Electric Rev Req Model (2009 GRC) Rebuttal REmoval of New  WH Solar AdjustMI" xfId="1294" xr:uid="{00000000-0005-0000-0000-000007050000}"/>
    <cellStyle name="_Book2_Power Costs - Comparison bx Rbtl-Staff-Jt-PC_Electric Rev Req Model (2009 GRC) Rebuttal REmoval of New  WH Solar AdjustMI 2" xfId="1295" xr:uid="{00000000-0005-0000-0000-000008050000}"/>
    <cellStyle name="_Book2_Power Costs - Comparison bx Rbtl-Staff-Jt-PC_Electric Rev Req Model (2009 GRC) Rebuttal REmoval of New  WH Solar AdjustMI 2 2" xfId="1296" xr:uid="{00000000-0005-0000-0000-000009050000}"/>
    <cellStyle name="_Book2_Power Costs - Comparison bx Rbtl-Staff-Jt-PC_Electric Rev Req Model (2009 GRC) Rebuttal REmoval of New  WH Solar AdjustMI 3" xfId="1297" xr:uid="{00000000-0005-0000-0000-00000A050000}"/>
    <cellStyle name="_Book2_Power Costs - Comparison bx Rbtl-Staff-Jt-PC_Electric Rev Req Model (2009 GRC) Revised 01-18-2010" xfId="1298" xr:uid="{00000000-0005-0000-0000-00000B050000}"/>
    <cellStyle name="_Book2_Power Costs - Comparison bx Rbtl-Staff-Jt-PC_Electric Rev Req Model (2009 GRC) Revised 01-18-2010 2" xfId="1299" xr:uid="{00000000-0005-0000-0000-00000C050000}"/>
    <cellStyle name="_Book2_Power Costs - Comparison bx Rbtl-Staff-Jt-PC_Electric Rev Req Model (2009 GRC) Revised 01-18-2010 2 2" xfId="1300" xr:uid="{00000000-0005-0000-0000-00000D050000}"/>
    <cellStyle name="_Book2_Power Costs - Comparison bx Rbtl-Staff-Jt-PC_Electric Rev Req Model (2009 GRC) Revised 01-18-2010 3" xfId="1301" xr:uid="{00000000-0005-0000-0000-00000E050000}"/>
    <cellStyle name="_Book2_Power Costs - Comparison bx Rbtl-Staff-Jt-PC_Final Order Electric EXHIBIT A-1" xfId="1302" xr:uid="{00000000-0005-0000-0000-00000F050000}"/>
    <cellStyle name="_Book2_Power Costs - Comparison bx Rbtl-Staff-Jt-PC_Final Order Electric EXHIBIT A-1 2" xfId="1303" xr:uid="{00000000-0005-0000-0000-000010050000}"/>
    <cellStyle name="_Book2_Power Costs - Comparison bx Rbtl-Staff-Jt-PC_Final Order Electric EXHIBIT A-1 2 2" xfId="1304" xr:uid="{00000000-0005-0000-0000-000011050000}"/>
    <cellStyle name="_Book2_Power Costs - Comparison bx Rbtl-Staff-Jt-PC_Final Order Electric EXHIBIT A-1 3" xfId="1305" xr:uid="{00000000-0005-0000-0000-000012050000}"/>
    <cellStyle name="_Book2_Production Adj 4.37" xfId="1306" xr:uid="{00000000-0005-0000-0000-000013050000}"/>
    <cellStyle name="_Book2_Production Adj 4.37 2" xfId="1307" xr:uid="{00000000-0005-0000-0000-000014050000}"/>
    <cellStyle name="_Book2_Production Adj 4.37 2 2" xfId="1308" xr:uid="{00000000-0005-0000-0000-000015050000}"/>
    <cellStyle name="_Book2_Production Adj 4.37 3" xfId="1309" xr:uid="{00000000-0005-0000-0000-000016050000}"/>
    <cellStyle name="_Book2_Purchased Power Adj 4.03" xfId="1310" xr:uid="{00000000-0005-0000-0000-000017050000}"/>
    <cellStyle name="_Book2_Purchased Power Adj 4.03 2" xfId="1311" xr:uid="{00000000-0005-0000-0000-000018050000}"/>
    <cellStyle name="_Book2_Purchased Power Adj 4.03 2 2" xfId="1312" xr:uid="{00000000-0005-0000-0000-000019050000}"/>
    <cellStyle name="_Book2_Purchased Power Adj 4.03 3" xfId="1313" xr:uid="{00000000-0005-0000-0000-00001A050000}"/>
    <cellStyle name="_Book2_Rebuttal Power Costs" xfId="1314" xr:uid="{00000000-0005-0000-0000-00001B050000}"/>
    <cellStyle name="_Book2_Rebuttal Power Costs 2" xfId="1315" xr:uid="{00000000-0005-0000-0000-00001C050000}"/>
    <cellStyle name="_Book2_Rebuttal Power Costs 2 2" xfId="1316" xr:uid="{00000000-0005-0000-0000-00001D050000}"/>
    <cellStyle name="_Book2_Rebuttal Power Costs 3" xfId="1317" xr:uid="{00000000-0005-0000-0000-00001E050000}"/>
    <cellStyle name="_Book2_Rebuttal Power Costs_Adj Bench DR 3 for Initial Briefs (Electric)" xfId="1318" xr:uid="{00000000-0005-0000-0000-00001F050000}"/>
    <cellStyle name="_Book2_Rebuttal Power Costs_Adj Bench DR 3 for Initial Briefs (Electric) 2" xfId="1319" xr:uid="{00000000-0005-0000-0000-000020050000}"/>
    <cellStyle name="_Book2_Rebuttal Power Costs_Adj Bench DR 3 for Initial Briefs (Electric) 2 2" xfId="1320" xr:uid="{00000000-0005-0000-0000-000021050000}"/>
    <cellStyle name="_Book2_Rebuttal Power Costs_Adj Bench DR 3 for Initial Briefs (Electric) 3" xfId="1321" xr:uid="{00000000-0005-0000-0000-000022050000}"/>
    <cellStyle name="_Book2_Rebuttal Power Costs_Electric Rev Req Model (2009 GRC) Rebuttal" xfId="1322" xr:uid="{00000000-0005-0000-0000-000023050000}"/>
    <cellStyle name="_Book2_Rebuttal Power Costs_Electric Rev Req Model (2009 GRC) Rebuttal 2" xfId="1323" xr:uid="{00000000-0005-0000-0000-000024050000}"/>
    <cellStyle name="_Book2_Rebuttal Power Costs_Electric Rev Req Model (2009 GRC) Rebuttal 2 2" xfId="1324" xr:uid="{00000000-0005-0000-0000-000025050000}"/>
    <cellStyle name="_Book2_Rebuttal Power Costs_Electric Rev Req Model (2009 GRC) Rebuttal 3" xfId="1325" xr:uid="{00000000-0005-0000-0000-000026050000}"/>
    <cellStyle name="_Book2_Rebuttal Power Costs_Electric Rev Req Model (2009 GRC) Rebuttal REmoval of New  WH Solar AdjustMI" xfId="1326" xr:uid="{00000000-0005-0000-0000-000027050000}"/>
    <cellStyle name="_Book2_Rebuttal Power Costs_Electric Rev Req Model (2009 GRC) Rebuttal REmoval of New  WH Solar AdjustMI 2" xfId="1327" xr:uid="{00000000-0005-0000-0000-000028050000}"/>
    <cellStyle name="_Book2_Rebuttal Power Costs_Electric Rev Req Model (2009 GRC) Rebuttal REmoval of New  WH Solar AdjustMI 2 2" xfId="1328" xr:uid="{00000000-0005-0000-0000-000029050000}"/>
    <cellStyle name="_Book2_Rebuttal Power Costs_Electric Rev Req Model (2009 GRC) Rebuttal REmoval of New  WH Solar AdjustMI 3" xfId="1329" xr:uid="{00000000-0005-0000-0000-00002A050000}"/>
    <cellStyle name="_Book2_Rebuttal Power Costs_Electric Rev Req Model (2009 GRC) Revised 01-18-2010" xfId="1330" xr:uid="{00000000-0005-0000-0000-00002B050000}"/>
    <cellStyle name="_Book2_Rebuttal Power Costs_Electric Rev Req Model (2009 GRC) Revised 01-18-2010 2" xfId="1331" xr:uid="{00000000-0005-0000-0000-00002C050000}"/>
    <cellStyle name="_Book2_Rebuttal Power Costs_Electric Rev Req Model (2009 GRC) Revised 01-18-2010 2 2" xfId="1332" xr:uid="{00000000-0005-0000-0000-00002D050000}"/>
    <cellStyle name="_Book2_Rebuttal Power Costs_Electric Rev Req Model (2009 GRC) Revised 01-18-2010 3" xfId="1333" xr:uid="{00000000-0005-0000-0000-00002E050000}"/>
    <cellStyle name="_Book2_Rebuttal Power Costs_Final Order Electric EXHIBIT A-1" xfId="1334" xr:uid="{00000000-0005-0000-0000-00002F050000}"/>
    <cellStyle name="_Book2_Rebuttal Power Costs_Final Order Electric EXHIBIT A-1 2" xfId="1335" xr:uid="{00000000-0005-0000-0000-000030050000}"/>
    <cellStyle name="_Book2_Rebuttal Power Costs_Final Order Electric EXHIBIT A-1 2 2" xfId="1336" xr:uid="{00000000-0005-0000-0000-000031050000}"/>
    <cellStyle name="_Book2_Rebuttal Power Costs_Final Order Electric EXHIBIT A-1 3" xfId="1337" xr:uid="{00000000-0005-0000-0000-000032050000}"/>
    <cellStyle name="_Book2_ROR &amp; CONV FACTOR" xfId="1338" xr:uid="{00000000-0005-0000-0000-000033050000}"/>
    <cellStyle name="_Book2_ROR &amp; CONV FACTOR 2" xfId="1339" xr:uid="{00000000-0005-0000-0000-000034050000}"/>
    <cellStyle name="_Book2_ROR &amp; CONV FACTOR 2 2" xfId="1340" xr:uid="{00000000-0005-0000-0000-000035050000}"/>
    <cellStyle name="_Book2_ROR &amp; CONV FACTOR 3" xfId="1341" xr:uid="{00000000-0005-0000-0000-000036050000}"/>
    <cellStyle name="_Book2_ROR 5.02" xfId="1342" xr:uid="{00000000-0005-0000-0000-000037050000}"/>
    <cellStyle name="_Book2_ROR 5.02 2" xfId="1343" xr:uid="{00000000-0005-0000-0000-000038050000}"/>
    <cellStyle name="_Book2_ROR 5.02 2 2" xfId="1344" xr:uid="{00000000-0005-0000-0000-000039050000}"/>
    <cellStyle name="_Book2_ROR 5.02 3" xfId="1345" xr:uid="{00000000-0005-0000-0000-00003A050000}"/>
    <cellStyle name="_Book2_Wind Integration 10GRC" xfId="1346" xr:uid="{00000000-0005-0000-0000-00003B050000}"/>
    <cellStyle name="_Book2_Wind Integration 10GRC 2" xfId="1347" xr:uid="{00000000-0005-0000-0000-00003C050000}"/>
    <cellStyle name="_Book3" xfId="1348" xr:uid="{00000000-0005-0000-0000-00003D050000}"/>
    <cellStyle name="_Book5" xfId="1349" xr:uid="{00000000-0005-0000-0000-00003E050000}"/>
    <cellStyle name="_Book5_Chelan PUD Power Costs (8-10)" xfId="1350" xr:uid="{00000000-0005-0000-0000-00003F050000}"/>
    <cellStyle name="_Book5_DEM-WP(C) Costs Not In AURORA 2010GRC As Filed" xfId="1351" xr:uid="{00000000-0005-0000-0000-000040050000}"/>
    <cellStyle name="_Book5_DEM-WP(C) Costs Not In AURORA 2010GRC As Filed 2" xfId="1352" xr:uid="{00000000-0005-0000-0000-000041050000}"/>
    <cellStyle name="_Book5_NIM Summary" xfId="1353" xr:uid="{00000000-0005-0000-0000-000042050000}"/>
    <cellStyle name="_Book5_NIM Summary 09GRC" xfId="1354" xr:uid="{00000000-0005-0000-0000-000043050000}"/>
    <cellStyle name="_Book5_NIM Summary 2" xfId="1355" xr:uid="{00000000-0005-0000-0000-000044050000}"/>
    <cellStyle name="_Book5_NIM Summary 3" xfId="1356" xr:uid="{00000000-0005-0000-0000-000045050000}"/>
    <cellStyle name="_Book5_NIM Summary 4" xfId="1357" xr:uid="{00000000-0005-0000-0000-000046050000}"/>
    <cellStyle name="_Book5_NIM Summary 5" xfId="1358" xr:uid="{00000000-0005-0000-0000-000047050000}"/>
    <cellStyle name="_Book5_NIM Summary 6" xfId="1359" xr:uid="{00000000-0005-0000-0000-000048050000}"/>
    <cellStyle name="_Book5_NIM Summary 7" xfId="1360" xr:uid="{00000000-0005-0000-0000-000049050000}"/>
    <cellStyle name="_Book5_NIM Summary 8" xfId="1361" xr:uid="{00000000-0005-0000-0000-00004A050000}"/>
    <cellStyle name="_Book5_NIM Summary 9" xfId="1362" xr:uid="{00000000-0005-0000-0000-00004B050000}"/>
    <cellStyle name="_Book5_PCA 9 -  Exhibit D April 2010 (3)" xfId="1363" xr:uid="{00000000-0005-0000-0000-00004C050000}"/>
    <cellStyle name="_Book5_Reconciliation" xfId="1364" xr:uid="{00000000-0005-0000-0000-00004D050000}"/>
    <cellStyle name="_Book5_Reconciliation 2" xfId="1365" xr:uid="{00000000-0005-0000-0000-00004E050000}"/>
    <cellStyle name="_Book5_Wind Integration 10GRC" xfId="1366" xr:uid="{00000000-0005-0000-0000-00004F050000}"/>
    <cellStyle name="_Book5_Wind Integration 10GRC 2" xfId="1367" xr:uid="{00000000-0005-0000-0000-000050050000}"/>
    <cellStyle name="_BPA NOS" xfId="1368" xr:uid="{00000000-0005-0000-0000-000051050000}"/>
    <cellStyle name="_BPA NOS 2" xfId="1369" xr:uid="{00000000-0005-0000-0000-000052050000}"/>
    <cellStyle name="_BPA NOS_DEM-WP(C) Wind Integration Summary 2010GRC" xfId="1370" xr:uid="{00000000-0005-0000-0000-000053050000}"/>
    <cellStyle name="_BPA NOS_DEM-WP(C) Wind Integration Summary 2010GRC 2" xfId="1371" xr:uid="{00000000-0005-0000-0000-000054050000}"/>
    <cellStyle name="_BPA NOS_NIM Summary" xfId="1372" xr:uid="{00000000-0005-0000-0000-000055050000}"/>
    <cellStyle name="_BPA NOS_NIM Summary 2" xfId="1373" xr:uid="{00000000-0005-0000-0000-000056050000}"/>
    <cellStyle name="_Chelan Debt Forecast 12.19.05" xfId="1374" xr:uid="{00000000-0005-0000-0000-000057050000}"/>
    <cellStyle name="_Chelan Debt Forecast 12.19.05 2" xfId="1375" xr:uid="{00000000-0005-0000-0000-000058050000}"/>
    <cellStyle name="_Chelan Debt Forecast 12.19.05 2 2" xfId="1376" xr:uid="{00000000-0005-0000-0000-000059050000}"/>
    <cellStyle name="_Chelan Debt Forecast 12.19.05 2 2 2" xfId="1377" xr:uid="{00000000-0005-0000-0000-00005A050000}"/>
    <cellStyle name="_Chelan Debt Forecast 12.19.05 2 3" xfId="1378" xr:uid="{00000000-0005-0000-0000-00005B050000}"/>
    <cellStyle name="_Chelan Debt Forecast 12.19.05 3" xfId="1379" xr:uid="{00000000-0005-0000-0000-00005C050000}"/>
    <cellStyle name="_Chelan Debt Forecast 12.19.05 3 2" xfId="1380" xr:uid="{00000000-0005-0000-0000-00005D050000}"/>
    <cellStyle name="_Chelan Debt Forecast 12.19.05 3 2 2" xfId="1381" xr:uid="{00000000-0005-0000-0000-00005E050000}"/>
    <cellStyle name="_Chelan Debt Forecast 12.19.05 3 3" xfId="1382" xr:uid="{00000000-0005-0000-0000-00005F050000}"/>
    <cellStyle name="_Chelan Debt Forecast 12.19.05 3 3 2" xfId="1383" xr:uid="{00000000-0005-0000-0000-000060050000}"/>
    <cellStyle name="_Chelan Debt Forecast 12.19.05 3 4" xfId="1384" xr:uid="{00000000-0005-0000-0000-000061050000}"/>
    <cellStyle name="_Chelan Debt Forecast 12.19.05 3 4 2" xfId="1385" xr:uid="{00000000-0005-0000-0000-000062050000}"/>
    <cellStyle name="_Chelan Debt Forecast 12.19.05 4" xfId="1386" xr:uid="{00000000-0005-0000-0000-000063050000}"/>
    <cellStyle name="_Chelan Debt Forecast 12.19.05 4 2" xfId="1387" xr:uid="{00000000-0005-0000-0000-000064050000}"/>
    <cellStyle name="_Chelan Debt Forecast 12.19.05 5" xfId="1388" xr:uid="{00000000-0005-0000-0000-000065050000}"/>
    <cellStyle name="_Chelan Debt Forecast 12.19.05 6" xfId="1389" xr:uid="{00000000-0005-0000-0000-000066050000}"/>
    <cellStyle name="_Chelan Debt Forecast 12.19.05 7" xfId="1390" xr:uid="{00000000-0005-0000-0000-000067050000}"/>
    <cellStyle name="_Chelan Debt Forecast 12.19.05_(C) WHE Proforma with ITC cash grant 10 Yr Amort_for deferral_102809" xfId="1391" xr:uid="{00000000-0005-0000-0000-000068050000}"/>
    <cellStyle name="_Chelan Debt Forecast 12.19.05_(C) WHE Proforma with ITC cash grant 10 Yr Amort_for deferral_102809 2" xfId="1392" xr:uid="{00000000-0005-0000-0000-000069050000}"/>
    <cellStyle name="_Chelan Debt Forecast 12.19.05_(C) WHE Proforma with ITC cash grant 10 Yr Amort_for deferral_102809 2 2" xfId="1393" xr:uid="{00000000-0005-0000-0000-00006A050000}"/>
    <cellStyle name="_Chelan Debt Forecast 12.19.05_(C) WHE Proforma with ITC cash grant 10 Yr Amort_for deferral_102809 3" xfId="1394" xr:uid="{00000000-0005-0000-0000-00006B050000}"/>
    <cellStyle name="_Chelan Debt Forecast 12.19.05_(C) WHE Proforma with ITC cash grant 10 Yr Amort_for deferral_102809_16.07E Wild Horse Wind Expansionwrkingfile" xfId="1395" xr:uid="{00000000-0005-0000-0000-00006C050000}"/>
    <cellStyle name="_Chelan Debt Forecast 12.19.05_(C) WHE Proforma with ITC cash grant 10 Yr Amort_for deferral_102809_16.07E Wild Horse Wind Expansionwrkingfile 2" xfId="1396" xr:uid="{00000000-0005-0000-0000-00006D050000}"/>
    <cellStyle name="_Chelan Debt Forecast 12.19.05_(C) WHE Proforma with ITC cash grant 10 Yr Amort_for deferral_102809_16.07E Wild Horse Wind Expansionwrkingfile 2 2" xfId="1397" xr:uid="{00000000-0005-0000-0000-00006E050000}"/>
    <cellStyle name="_Chelan Debt Forecast 12.19.05_(C) WHE Proforma with ITC cash grant 10 Yr Amort_for deferral_102809_16.07E Wild Horse Wind Expansionwrkingfile 3" xfId="1398" xr:uid="{00000000-0005-0000-0000-00006F050000}"/>
    <cellStyle name="_Chelan Debt Forecast 12.19.05_(C) WHE Proforma with ITC cash grant 10 Yr Amort_for deferral_102809_16.07E Wild Horse Wind Expansionwrkingfile SF" xfId="1399" xr:uid="{00000000-0005-0000-0000-000070050000}"/>
    <cellStyle name="_Chelan Debt Forecast 12.19.05_(C) WHE Proforma with ITC cash grant 10 Yr Amort_for deferral_102809_16.07E Wild Horse Wind Expansionwrkingfile SF 2" xfId="1400" xr:uid="{00000000-0005-0000-0000-000071050000}"/>
    <cellStyle name="_Chelan Debt Forecast 12.19.05_(C) WHE Proforma with ITC cash grant 10 Yr Amort_for deferral_102809_16.07E Wild Horse Wind Expansionwrkingfile SF 2 2" xfId="1401" xr:uid="{00000000-0005-0000-0000-000072050000}"/>
    <cellStyle name="_Chelan Debt Forecast 12.19.05_(C) WHE Proforma with ITC cash grant 10 Yr Amort_for deferral_102809_16.07E Wild Horse Wind Expansionwrkingfile SF 3" xfId="1402" xr:uid="{00000000-0005-0000-0000-000073050000}"/>
    <cellStyle name="_Chelan Debt Forecast 12.19.05_(C) WHE Proforma with ITC cash grant 10 Yr Amort_for deferral_102809_16.37E Wild Horse Expansion DeferralRevwrkingfile SF" xfId="1403" xr:uid="{00000000-0005-0000-0000-000074050000}"/>
    <cellStyle name="_Chelan Debt Forecast 12.19.05_(C) WHE Proforma with ITC cash grant 10 Yr Amort_for deferral_102809_16.37E Wild Horse Expansion DeferralRevwrkingfile SF 2" xfId="1404" xr:uid="{00000000-0005-0000-0000-000075050000}"/>
    <cellStyle name="_Chelan Debt Forecast 12.19.05_(C) WHE Proforma with ITC cash grant 10 Yr Amort_for deferral_102809_16.37E Wild Horse Expansion DeferralRevwrkingfile SF 2 2" xfId="1405" xr:uid="{00000000-0005-0000-0000-000076050000}"/>
    <cellStyle name="_Chelan Debt Forecast 12.19.05_(C) WHE Proforma with ITC cash grant 10 Yr Amort_for deferral_102809_16.37E Wild Horse Expansion DeferralRevwrkingfile SF 3" xfId="1406" xr:uid="{00000000-0005-0000-0000-000077050000}"/>
    <cellStyle name="_Chelan Debt Forecast 12.19.05_(C) WHE Proforma with ITC cash grant 10 Yr Amort_for rebuttal_120709" xfId="1407" xr:uid="{00000000-0005-0000-0000-000078050000}"/>
    <cellStyle name="_Chelan Debt Forecast 12.19.05_(C) WHE Proforma with ITC cash grant 10 Yr Amort_for rebuttal_120709 2" xfId="1408" xr:uid="{00000000-0005-0000-0000-000079050000}"/>
    <cellStyle name="_Chelan Debt Forecast 12.19.05_(C) WHE Proforma with ITC cash grant 10 Yr Amort_for rebuttal_120709 2 2" xfId="1409" xr:uid="{00000000-0005-0000-0000-00007A050000}"/>
    <cellStyle name="_Chelan Debt Forecast 12.19.05_(C) WHE Proforma with ITC cash grant 10 Yr Amort_for rebuttal_120709 3" xfId="1410" xr:uid="{00000000-0005-0000-0000-00007B050000}"/>
    <cellStyle name="_Chelan Debt Forecast 12.19.05_04.07E Wild Horse Wind Expansion" xfId="1411" xr:uid="{00000000-0005-0000-0000-00007C050000}"/>
    <cellStyle name="_Chelan Debt Forecast 12.19.05_04.07E Wild Horse Wind Expansion 2" xfId="1412" xr:uid="{00000000-0005-0000-0000-00007D050000}"/>
    <cellStyle name="_Chelan Debt Forecast 12.19.05_04.07E Wild Horse Wind Expansion 2 2" xfId="1413" xr:uid="{00000000-0005-0000-0000-00007E050000}"/>
    <cellStyle name="_Chelan Debt Forecast 12.19.05_04.07E Wild Horse Wind Expansion 3" xfId="1414" xr:uid="{00000000-0005-0000-0000-00007F050000}"/>
    <cellStyle name="_Chelan Debt Forecast 12.19.05_04.07E Wild Horse Wind Expansion_16.07E Wild Horse Wind Expansionwrkingfile" xfId="1415" xr:uid="{00000000-0005-0000-0000-000080050000}"/>
    <cellStyle name="_Chelan Debt Forecast 12.19.05_04.07E Wild Horse Wind Expansion_16.07E Wild Horse Wind Expansionwrkingfile 2" xfId="1416" xr:uid="{00000000-0005-0000-0000-000081050000}"/>
    <cellStyle name="_Chelan Debt Forecast 12.19.05_04.07E Wild Horse Wind Expansion_16.07E Wild Horse Wind Expansionwrkingfile 2 2" xfId="1417" xr:uid="{00000000-0005-0000-0000-000082050000}"/>
    <cellStyle name="_Chelan Debt Forecast 12.19.05_04.07E Wild Horse Wind Expansion_16.07E Wild Horse Wind Expansionwrkingfile 3" xfId="1418" xr:uid="{00000000-0005-0000-0000-000083050000}"/>
    <cellStyle name="_Chelan Debt Forecast 12.19.05_04.07E Wild Horse Wind Expansion_16.07E Wild Horse Wind Expansionwrkingfile SF" xfId="1419" xr:uid="{00000000-0005-0000-0000-000084050000}"/>
    <cellStyle name="_Chelan Debt Forecast 12.19.05_04.07E Wild Horse Wind Expansion_16.07E Wild Horse Wind Expansionwrkingfile SF 2" xfId="1420" xr:uid="{00000000-0005-0000-0000-000085050000}"/>
    <cellStyle name="_Chelan Debt Forecast 12.19.05_04.07E Wild Horse Wind Expansion_16.07E Wild Horse Wind Expansionwrkingfile SF 2 2" xfId="1421" xr:uid="{00000000-0005-0000-0000-000086050000}"/>
    <cellStyle name="_Chelan Debt Forecast 12.19.05_04.07E Wild Horse Wind Expansion_16.07E Wild Horse Wind Expansionwrkingfile SF 3" xfId="1422" xr:uid="{00000000-0005-0000-0000-000087050000}"/>
    <cellStyle name="_Chelan Debt Forecast 12.19.05_04.07E Wild Horse Wind Expansion_16.37E Wild Horse Expansion DeferralRevwrkingfile SF" xfId="1423" xr:uid="{00000000-0005-0000-0000-000088050000}"/>
    <cellStyle name="_Chelan Debt Forecast 12.19.05_04.07E Wild Horse Wind Expansion_16.37E Wild Horse Expansion DeferralRevwrkingfile SF 2" xfId="1424" xr:uid="{00000000-0005-0000-0000-000089050000}"/>
    <cellStyle name="_Chelan Debt Forecast 12.19.05_04.07E Wild Horse Wind Expansion_16.37E Wild Horse Expansion DeferralRevwrkingfile SF 2 2" xfId="1425" xr:uid="{00000000-0005-0000-0000-00008A050000}"/>
    <cellStyle name="_Chelan Debt Forecast 12.19.05_04.07E Wild Horse Wind Expansion_16.37E Wild Horse Expansion DeferralRevwrkingfile SF 3" xfId="1426" xr:uid="{00000000-0005-0000-0000-00008B050000}"/>
    <cellStyle name="_Chelan Debt Forecast 12.19.05_16.07E Wild Horse Wind Expansionwrkingfile" xfId="1427" xr:uid="{00000000-0005-0000-0000-00008C050000}"/>
    <cellStyle name="_Chelan Debt Forecast 12.19.05_16.07E Wild Horse Wind Expansionwrkingfile 2" xfId="1428" xr:uid="{00000000-0005-0000-0000-00008D050000}"/>
    <cellStyle name="_Chelan Debt Forecast 12.19.05_16.07E Wild Horse Wind Expansionwrkingfile 2 2" xfId="1429" xr:uid="{00000000-0005-0000-0000-00008E050000}"/>
    <cellStyle name="_Chelan Debt Forecast 12.19.05_16.07E Wild Horse Wind Expansionwrkingfile 3" xfId="1430" xr:uid="{00000000-0005-0000-0000-00008F050000}"/>
    <cellStyle name="_Chelan Debt Forecast 12.19.05_16.07E Wild Horse Wind Expansionwrkingfile SF" xfId="1431" xr:uid="{00000000-0005-0000-0000-000090050000}"/>
    <cellStyle name="_Chelan Debt Forecast 12.19.05_16.07E Wild Horse Wind Expansionwrkingfile SF 2" xfId="1432" xr:uid="{00000000-0005-0000-0000-000091050000}"/>
    <cellStyle name="_Chelan Debt Forecast 12.19.05_16.07E Wild Horse Wind Expansionwrkingfile SF 2 2" xfId="1433" xr:uid="{00000000-0005-0000-0000-000092050000}"/>
    <cellStyle name="_Chelan Debt Forecast 12.19.05_16.07E Wild Horse Wind Expansionwrkingfile SF 3" xfId="1434" xr:uid="{00000000-0005-0000-0000-000093050000}"/>
    <cellStyle name="_Chelan Debt Forecast 12.19.05_16.37E Wild Horse Expansion DeferralRevwrkingfile SF" xfId="1435" xr:uid="{00000000-0005-0000-0000-000094050000}"/>
    <cellStyle name="_Chelan Debt Forecast 12.19.05_16.37E Wild Horse Expansion DeferralRevwrkingfile SF 2" xfId="1436" xr:uid="{00000000-0005-0000-0000-000095050000}"/>
    <cellStyle name="_Chelan Debt Forecast 12.19.05_16.37E Wild Horse Expansion DeferralRevwrkingfile SF 2 2" xfId="1437" xr:uid="{00000000-0005-0000-0000-000096050000}"/>
    <cellStyle name="_Chelan Debt Forecast 12.19.05_16.37E Wild Horse Expansion DeferralRevwrkingfile SF 3" xfId="1438" xr:uid="{00000000-0005-0000-0000-000097050000}"/>
    <cellStyle name="_Chelan Debt Forecast 12.19.05_2009 Compliance Filing PCA Exhibits for GRC" xfId="1439" xr:uid="{00000000-0005-0000-0000-000098050000}"/>
    <cellStyle name="_Chelan Debt Forecast 12.19.05_2009 GRC Compl Filing - Exhibit D" xfId="1440" xr:uid="{00000000-0005-0000-0000-000099050000}"/>
    <cellStyle name="_Chelan Debt Forecast 12.19.05_2009 GRC Compl Filing - Exhibit D 2" xfId="1441" xr:uid="{00000000-0005-0000-0000-00009A050000}"/>
    <cellStyle name="_Chelan Debt Forecast 12.19.05_3.01 Income Statement" xfId="1442" xr:uid="{00000000-0005-0000-0000-00009B050000}"/>
    <cellStyle name="_Chelan Debt Forecast 12.19.05_4 31 Regulatory Assets and Liabilities  7 06- Exhibit D" xfId="1443" xr:uid="{00000000-0005-0000-0000-00009C050000}"/>
    <cellStyle name="_Chelan Debt Forecast 12.19.05_4 31 Regulatory Assets and Liabilities  7 06- Exhibit D 2" xfId="1444" xr:uid="{00000000-0005-0000-0000-00009D050000}"/>
    <cellStyle name="_Chelan Debt Forecast 12.19.05_4 31 Regulatory Assets and Liabilities  7 06- Exhibit D 2 2" xfId="1445" xr:uid="{00000000-0005-0000-0000-00009E050000}"/>
    <cellStyle name="_Chelan Debt Forecast 12.19.05_4 31 Regulatory Assets and Liabilities  7 06- Exhibit D 3" xfId="1446" xr:uid="{00000000-0005-0000-0000-00009F050000}"/>
    <cellStyle name="_Chelan Debt Forecast 12.19.05_4 31 Regulatory Assets and Liabilities  7 06- Exhibit D_NIM Summary" xfId="1447" xr:uid="{00000000-0005-0000-0000-0000A0050000}"/>
    <cellStyle name="_Chelan Debt Forecast 12.19.05_4 31 Regulatory Assets and Liabilities  7 06- Exhibit D_NIM Summary 2" xfId="1448" xr:uid="{00000000-0005-0000-0000-0000A1050000}"/>
    <cellStyle name="_Chelan Debt Forecast 12.19.05_4 32 Regulatory Assets and Liabilities  7 06- Exhibit D" xfId="1449" xr:uid="{00000000-0005-0000-0000-0000A2050000}"/>
    <cellStyle name="_Chelan Debt Forecast 12.19.05_4 32 Regulatory Assets and Liabilities  7 06- Exhibit D 2" xfId="1450" xr:uid="{00000000-0005-0000-0000-0000A3050000}"/>
    <cellStyle name="_Chelan Debt Forecast 12.19.05_4 32 Regulatory Assets and Liabilities  7 06- Exhibit D 2 2" xfId="1451" xr:uid="{00000000-0005-0000-0000-0000A4050000}"/>
    <cellStyle name="_Chelan Debt Forecast 12.19.05_4 32 Regulatory Assets and Liabilities  7 06- Exhibit D 3" xfId="1452" xr:uid="{00000000-0005-0000-0000-0000A5050000}"/>
    <cellStyle name="_Chelan Debt Forecast 12.19.05_4 32 Regulatory Assets and Liabilities  7 06- Exhibit D_NIM Summary" xfId="1453" xr:uid="{00000000-0005-0000-0000-0000A6050000}"/>
    <cellStyle name="_Chelan Debt Forecast 12.19.05_4 32 Regulatory Assets and Liabilities  7 06- Exhibit D_NIM Summary 2" xfId="1454" xr:uid="{00000000-0005-0000-0000-0000A7050000}"/>
    <cellStyle name="_Chelan Debt Forecast 12.19.05_ACCOUNTS" xfId="1455" xr:uid="{00000000-0005-0000-0000-0000A8050000}"/>
    <cellStyle name="_Chelan Debt Forecast 12.19.05_AURORA Total New" xfId="1456" xr:uid="{00000000-0005-0000-0000-0000A9050000}"/>
    <cellStyle name="_Chelan Debt Forecast 12.19.05_AURORA Total New 2" xfId="1457" xr:uid="{00000000-0005-0000-0000-0000AA050000}"/>
    <cellStyle name="_Chelan Debt Forecast 12.19.05_Book2" xfId="1458" xr:uid="{00000000-0005-0000-0000-0000AB050000}"/>
    <cellStyle name="_Chelan Debt Forecast 12.19.05_Book2 2" xfId="1459" xr:uid="{00000000-0005-0000-0000-0000AC050000}"/>
    <cellStyle name="_Chelan Debt Forecast 12.19.05_Book2 2 2" xfId="1460" xr:uid="{00000000-0005-0000-0000-0000AD050000}"/>
    <cellStyle name="_Chelan Debt Forecast 12.19.05_Book2 3" xfId="1461" xr:uid="{00000000-0005-0000-0000-0000AE050000}"/>
    <cellStyle name="_Chelan Debt Forecast 12.19.05_Book2_Adj Bench DR 3 for Initial Briefs (Electric)" xfId="1462" xr:uid="{00000000-0005-0000-0000-0000AF050000}"/>
    <cellStyle name="_Chelan Debt Forecast 12.19.05_Book2_Adj Bench DR 3 for Initial Briefs (Electric) 2" xfId="1463" xr:uid="{00000000-0005-0000-0000-0000B0050000}"/>
    <cellStyle name="_Chelan Debt Forecast 12.19.05_Book2_Adj Bench DR 3 for Initial Briefs (Electric) 2 2" xfId="1464" xr:uid="{00000000-0005-0000-0000-0000B1050000}"/>
    <cellStyle name="_Chelan Debt Forecast 12.19.05_Book2_Adj Bench DR 3 for Initial Briefs (Electric) 3" xfId="1465" xr:uid="{00000000-0005-0000-0000-0000B2050000}"/>
    <cellStyle name="_Chelan Debt Forecast 12.19.05_Book2_Electric Rev Req Model (2009 GRC) Rebuttal" xfId="1466" xr:uid="{00000000-0005-0000-0000-0000B3050000}"/>
    <cellStyle name="_Chelan Debt Forecast 12.19.05_Book2_Electric Rev Req Model (2009 GRC) Rebuttal 2" xfId="1467" xr:uid="{00000000-0005-0000-0000-0000B4050000}"/>
    <cellStyle name="_Chelan Debt Forecast 12.19.05_Book2_Electric Rev Req Model (2009 GRC) Rebuttal 2 2" xfId="1468" xr:uid="{00000000-0005-0000-0000-0000B5050000}"/>
    <cellStyle name="_Chelan Debt Forecast 12.19.05_Book2_Electric Rev Req Model (2009 GRC) Rebuttal 3" xfId="1469" xr:uid="{00000000-0005-0000-0000-0000B6050000}"/>
    <cellStyle name="_Chelan Debt Forecast 12.19.05_Book2_Electric Rev Req Model (2009 GRC) Rebuttal REmoval of New  WH Solar AdjustMI" xfId="1470" xr:uid="{00000000-0005-0000-0000-0000B7050000}"/>
    <cellStyle name="_Chelan Debt Forecast 12.19.05_Book2_Electric Rev Req Model (2009 GRC) Rebuttal REmoval of New  WH Solar AdjustMI 2" xfId="1471" xr:uid="{00000000-0005-0000-0000-0000B8050000}"/>
    <cellStyle name="_Chelan Debt Forecast 12.19.05_Book2_Electric Rev Req Model (2009 GRC) Rebuttal REmoval of New  WH Solar AdjustMI 2 2" xfId="1472" xr:uid="{00000000-0005-0000-0000-0000B9050000}"/>
    <cellStyle name="_Chelan Debt Forecast 12.19.05_Book2_Electric Rev Req Model (2009 GRC) Rebuttal REmoval of New  WH Solar AdjustMI 3" xfId="1473" xr:uid="{00000000-0005-0000-0000-0000BA050000}"/>
    <cellStyle name="_Chelan Debt Forecast 12.19.05_Book2_Electric Rev Req Model (2009 GRC) Revised 01-18-2010" xfId="1474" xr:uid="{00000000-0005-0000-0000-0000BB050000}"/>
    <cellStyle name="_Chelan Debt Forecast 12.19.05_Book2_Electric Rev Req Model (2009 GRC) Revised 01-18-2010 2" xfId="1475" xr:uid="{00000000-0005-0000-0000-0000BC050000}"/>
    <cellStyle name="_Chelan Debt Forecast 12.19.05_Book2_Electric Rev Req Model (2009 GRC) Revised 01-18-2010 2 2" xfId="1476" xr:uid="{00000000-0005-0000-0000-0000BD050000}"/>
    <cellStyle name="_Chelan Debt Forecast 12.19.05_Book2_Electric Rev Req Model (2009 GRC) Revised 01-18-2010 3" xfId="1477" xr:uid="{00000000-0005-0000-0000-0000BE050000}"/>
    <cellStyle name="_Chelan Debt Forecast 12.19.05_Book2_Final Order Electric EXHIBIT A-1" xfId="1478" xr:uid="{00000000-0005-0000-0000-0000BF050000}"/>
    <cellStyle name="_Chelan Debt Forecast 12.19.05_Book2_Final Order Electric EXHIBIT A-1 2" xfId="1479" xr:uid="{00000000-0005-0000-0000-0000C0050000}"/>
    <cellStyle name="_Chelan Debt Forecast 12.19.05_Book2_Final Order Electric EXHIBIT A-1 2 2" xfId="1480" xr:uid="{00000000-0005-0000-0000-0000C1050000}"/>
    <cellStyle name="_Chelan Debt Forecast 12.19.05_Book2_Final Order Electric EXHIBIT A-1 3" xfId="1481" xr:uid="{00000000-0005-0000-0000-0000C2050000}"/>
    <cellStyle name="_Chelan Debt Forecast 12.19.05_Book4" xfId="1482" xr:uid="{00000000-0005-0000-0000-0000C3050000}"/>
    <cellStyle name="_Chelan Debt Forecast 12.19.05_Book4 2" xfId="1483" xr:uid="{00000000-0005-0000-0000-0000C4050000}"/>
    <cellStyle name="_Chelan Debt Forecast 12.19.05_Book4 2 2" xfId="1484" xr:uid="{00000000-0005-0000-0000-0000C5050000}"/>
    <cellStyle name="_Chelan Debt Forecast 12.19.05_Book4 3" xfId="1485" xr:uid="{00000000-0005-0000-0000-0000C6050000}"/>
    <cellStyle name="_Chelan Debt Forecast 12.19.05_Book9" xfId="1486" xr:uid="{00000000-0005-0000-0000-0000C7050000}"/>
    <cellStyle name="_Chelan Debt Forecast 12.19.05_Book9 2" xfId="1487" xr:uid="{00000000-0005-0000-0000-0000C8050000}"/>
    <cellStyle name="_Chelan Debt Forecast 12.19.05_Book9 2 2" xfId="1488" xr:uid="{00000000-0005-0000-0000-0000C9050000}"/>
    <cellStyle name="_Chelan Debt Forecast 12.19.05_Book9 3" xfId="1489" xr:uid="{00000000-0005-0000-0000-0000CA050000}"/>
    <cellStyle name="_Chelan Debt Forecast 12.19.05_Check the Interest Calculation" xfId="1490" xr:uid="{00000000-0005-0000-0000-0000CB050000}"/>
    <cellStyle name="_Chelan Debt Forecast 12.19.05_Check the Interest Calculation_Scenario 1 REC vs PTC Offset" xfId="1491" xr:uid="{00000000-0005-0000-0000-0000CC050000}"/>
    <cellStyle name="_Chelan Debt Forecast 12.19.05_Check the Interest Calculation_Scenario 3" xfId="1492" xr:uid="{00000000-0005-0000-0000-0000CD050000}"/>
    <cellStyle name="_Chelan Debt Forecast 12.19.05_Chelan PUD Power Costs (8-10)" xfId="1493" xr:uid="{00000000-0005-0000-0000-0000CE050000}"/>
    <cellStyle name="_Chelan Debt Forecast 12.19.05_Exhibit D fr R Gho 12-31-08" xfId="1494" xr:uid="{00000000-0005-0000-0000-0000CF050000}"/>
    <cellStyle name="_Chelan Debt Forecast 12.19.05_Exhibit D fr R Gho 12-31-08 2" xfId="1495" xr:uid="{00000000-0005-0000-0000-0000D0050000}"/>
    <cellStyle name="_Chelan Debt Forecast 12.19.05_Exhibit D fr R Gho 12-31-08 v2" xfId="1496" xr:uid="{00000000-0005-0000-0000-0000D1050000}"/>
    <cellStyle name="_Chelan Debt Forecast 12.19.05_Exhibit D fr R Gho 12-31-08 v2 2" xfId="1497" xr:uid="{00000000-0005-0000-0000-0000D2050000}"/>
    <cellStyle name="_Chelan Debt Forecast 12.19.05_Exhibit D fr R Gho 12-31-08 v2_NIM Summary" xfId="1498" xr:uid="{00000000-0005-0000-0000-0000D3050000}"/>
    <cellStyle name="_Chelan Debt Forecast 12.19.05_Exhibit D fr R Gho 12-31-08 v2_NIM Summary 2" xfId="1499" xr:uid="{00000000-0005-0000-0000-0000D4050000}"/>
    <cellStyle name="_Chelan Debt Forecast 12.19.05_Exhibit D fr R Gho 12-31-08_NIM Summary" xfId="1500" xr:uid="{00000000-0005-0000-0000-0000D5050000}"/>
    <cellStyle name="_Chelan Debt Forecast 12.19.05_Exhibit D fr R Gho 12-31-08_NIM Summary 2" xfId="1501" xr:uid="{00000000-0005-0000-0000-0000D6050000}"/>
    <cellStyle name="_Chelan Debt Forecast 12.19.05_Gas Rev Req Model (2010 GRC)" xfId="1502" xr:uid="{00000000-0005-0000-0000-0000D7050000}"/>
    <cellStyle name="_Chelan Debt Forecast 12.19.05_Hopkins Ridge Prepaid Tran - Interest Earned RY 12ME Feb  '11" xfId="1503" xr:uid="{00000000-0005-0000-0000-0000D8050000}"/>
    <cellStyle name="_Chelan Debt Forecast 12.19.05_Hopkins Ridge Prepaid Tran - Interest Earned RY 12ME Feb  '11 2" xfId="1504" xr:uid="{00000000-0005-0000-0000-0000D9050000}"/>
    <cellStyle name="_Chelan Debt Forecast 12.19.05_Hopkins Ridge Prepaid Tran - Interest Earned RY 12ME Feb  '11_NIM Summary" xfId="1505" xr:uid="{00000000-0005-0000-0000-0000DA050000}"/>
    <cellStyle name="_Chelan Debt Forecast 12.19.05_Hopkins Ridge Prepaid Tran - Interest Earned RY 12ME Feb  '11_NIM Summary 2" xfId="1506" xr:uid="{00000000-0005-0000-0000-0000DB050000}"/>
    <cellStyle name="_Chelan Debt Forecast 12.19.05_Hopkins Ridge Prepaid Tran - Interest Earned RY 12ME Feb  '11_Transmission Workbook for May BOD" xfId="1507" xr:uid="{00000000-0005-0000-0000-0000DC050000}"/>
    <cellStyle name="_Chelan Debt Forecast 12.19.05_Hopkins Ridge Prepaid Tran - Interest Earned RY 12ME Feb  '11_Transmission Workbook for May BOD 2" xfId="1508" xr:uid="{00000000-0005-0000-0000-0000DD050000}"/>
    <cellStyle name="_Chelan Debt Forecast 12.19.05_INPUTS" xfId="1509" xr:uid="{00000000-0005-0000-0000-0000DE050000}"/>
    <cellStyle name="_Chelan Debt Forecast 12.19.05_INPUTS 2" xfId="1510" xr:uid="{00000000-0005-0000-0000-0000DF050000}"/>
    <cellStyle name="_Chelan Debt Forecast 12.19.05_INPUTS 2 2" xfId="1511" xr:uid="{00000000-0005-0000-0000-0000E0050000}"/>
    <cellStyle name="_Chelan Debt Forecast 12.19.05_INPUTS 3" xfId="1512" xr:uid="{00000000-0005-0000-0000-0000E1050000}"/>
    <cellStyle name="_Chelan Debt Forecast 12.19.05_NIM Summary" xfId="1513" xr:uid="{00000000-0005-0000-0000-0000E2050000}"/>
    <cellStyle name="_Chelan Debt Forecast 12.19.05_NIM Summary 09GRC" xfId="1514" xr:uid="{00000000-0005-0000-0000-0000E3050000}"/>
    <cellStyle name="_Chelan Debt Forecast 12.19.05_NIM Summary 09GRC 2" xfId="1515" xr:uid="{00000000-0005-0000-0000-0000E4050000}"/>
    <cellStyle name="_Chelan Debt Forecast 12.19.05_NIM Summary 2" xfId="1516" xr:uid="{00000000-0005-0000-0000-0000E5050000}"/>
    <cellStyle name="_Chelan Debt Forecast 12.19.05_NIM Summary 3" xfId="1517" xr:uid="{00000000-0005-0000-0000-0000E6050000}"/>
    <cellStyle name="_Chelan Debt Forecast 12.19.05_NIM Summary 4" xfId="1518" xr:uid="{00000000-0005-0000-0000-0000E7050000}"/>
    <cellStyle name="_Chelan Debt Forecast 12.19.05_NIM Summary 5" xfId="1519" xr:uid="{00000000-0005-0000-0000-0000E8050000}"/>
    <cellStyle name="_Chelan Debt Forecast 12.19.05_NIM Summary 6" xfId="1520" xr:uid="{00000000-0005-0000-0000-0000E9050000}"/>
    <cellStyle name="_Chelan Debt Forecast 12.19.05_NIM Summary 7" xfId="1521" xr:uid="{00000000-0005-0000-0000-0000EA050000}"/>
    <cellStyle name="_Chelan Debt Forecast 12.19.05_NIM Summary 8" xfId="1522" xr:uid="{00000000-0005-0000-0000-0000EB050000}"/>
    <cellStyle name="_Chelan Debt Forecast 12.19.05_NIM Summary 9" xfId="1523" xr:uid="{00000000-0005-0000-0000-0000EC050000}"/>
    <cellStyle name="_Chelan Debt Forecast 12.19.05_PCA 10 -  Exhibit D from A Kellogg Jan 2011" xfId="1524" xr:uid="{00000000-0005-0000-0000-0000ED050000}"/>
    <cellStyle name="_Chelan Debt Forecast 12.19.05_PCA 10 -  Exhibit D from A Kellogg July 2011" xfId="1525" xr:uid="{00000000-0005-0000-0000-0000EE050000}"/>
    <cellStyle name="_Chelan Debt Forecast 12.19.05_PCA 10 -  Exhibit D from S Free Rcv'd 12-11" xfId="1526" xr:uid="{00000000-0005-0000-0000-0000EF050000}"/>
    <cellStyle name="_Chelan Debt Forecast 12.19.05_PCA 7 - Exhibit D update 11_30_08 (2)" xfId="1527" xr:uid="{00000000-0005-0000-0000-0000F0050000}"/>
    <cellStyle name="_Chelan Debt Forecast 12.19.05_PCA 7 - Exhibit D update 11_30_08 (2) 2" xfId="1528" xr:uid="{00000000-0005-0000-0000-0000F1050000}"/>
    <cellStyle name="_Chelan Debt Forecast 12.19.05_PCA 7 - Exhibit D update 11_30_08 (2) 2 2" xfId="1529" xr:uid="{00000000-0005-0000-0000-0000F2050000}"/>
    <cellStyle name="_Chelan Debt Forecast 12.19.05_PCA 7 - Exhibit D update 11_30_08 (2) 3" xfId="1530" xr:uid="{00000000-0005-0000-0000-0000F3050000}"/>
    <cellStyle name="_Chelan Debt Forecast 12.19.05_PCA 7 - Exhibit D update 11_30_08 (2)_NIM Summary" xfId="1531" xr:uid="{00000000-0005-0000-0000-0000F4050000}"/>
    <cellStyle name="_Chelan Debt Forecast 12.19.05_PCA 7 - Exhibit D update 11_30_08 (2)_NIM Summary 2" xfId="1532" xr:uid="{00000000-0005-0000-0000-0000F5050000}"/>
    <cellStyle name="_Chelan Debt Forecast 12.19.05_PCA 8 - Exhibit D update 12_31_09" xfId="1533" xr:uid="{00000000-0005-0000-0000-0000F6050000}"/>
    <cellStyle name="_Chelan Debt Forecast 12.19.05_PCA 9 -  Exhibit D April 2010" xfId="1534" xr:uid="{00000000-0005-0000-0000-0000F7050000}"/>
    <cellStyle name="_Chelan Debt Forecast 12.19.05_PCA 9 -  Exhibit D April 2010 (3)" xfId="1535" xr:uid="{00000000-0005-0000-0000-0000F8050000}"/>
    <cellStyle name="_Chelan Debt Forecast 12.19.05_PCA 9 -  Exhibit D April 2010 (3) 2" xfId="1536" xr:uid="{00000000-0005-0000-0000-0000F9050000}"/>
    <cellStyle name="_Chelan Debt Forecast 12.19.05_PCA 9 -  Exhibit D Feb 2010" xfId="1537" xr:uid="{00000000-0005-0000-0000-0000FA050000}"/>
    <cellStyle name="_Chelan Debt Forecast 12.19.05_PCA 9 -  Exhibit D Feb 2010 v2" xfId="1538" xr:uid="{00000000-0005-0000-0000-0000FB050000}"/>
    <cellStyle name="_Chelan Debt Forecast 12.19.05_PCA 9 -  Exhibit D Feb 2010 WF" xfId="1539" xr:uid="{00000000-0005-0000-0000-0000FC050000}"/>
    <cellStyle name="_Chelan Debt Forecast 12.19.05_PCA 9 -  Exhibit D Jan 2010" xfId="1540" xr:uid="{00000000-0005-0000-0000-0000FD050000}"/>
    <cellStyle name="_Chelan Debt Forecast 12.19.05_PCA 9 -  Exhibit D March 2010 (2)" xfId="1541" xr:uid="{00000000-0005-0000-0000-0000FE050000}"/>
    <cellStyle name="_Chelan Debt Forecast 12.19.05_PCA 9 -  Exhibit D Nov 2010" xfId="1542" xr:uid="{00000000-0005-0000-0000-0000FF050000}"/>
    <cellStyle name="_Chelan Debt Forecast 12.19.05_PCA 9 - Exhibit D at August 2010" xfId="1543" xr:uid="{00000000-0005-0000-0000-000000060000}"/>
    <cellStyle name="_Chelan Debt Forecast 12.19.05_PCA 9 - Exhibit D June 2010 GRC" xfId="1544" xr:uid="{00000000-0005-0000-0000-000001060000}"/>
    <cellStyle name="_Chelan Debt Forecast 12.19.05_Power Costs - Comparison bx Rbtl-Staff-Jt-PC" xfId="1545" xr:uid="{00000000-0005-0000-0000-000002060000}"/>
    <cellStyle name="_Chelan Debt Forecast 12.19.05_Power Costs - Comparison bx Rbtl-Staff-Jt-PC 2" xfId="1546" xr:uid="{00000000-0005-0000-0000-000003060000}"/>
    <cellStyle name="_Chelan Debt Forecast 12.19.05_Power Costs - Comparison bx Rbtl-Staff-Jt-PC 2 2" xfId="1547" xr:uid="{00000000-0005-0000-0000-000004060000}"/>
    <cellStyle name="_Chelan Debt Forecast 12.19.05_Power Costs - Comparison bx Rbtl-Staff-Jt-PC 3" xfId="1548" xr:uid="{00000000-0005-0000-0000-000005060000}"/>
    <cellStyle name="_Chelan Debt Forecast 12.19.05_Power Costs - Comparison bx Rbtl-Staff-Jt-PC_Adj Bench DR 3 for Initial Briefs (Electric)" xfId="1549" xr:uid="{00000000-0005-0000-0000-000006060000}"/>
    <cellStyle name="_Chelan Debt Forecast 12.19.05_Power Costs - Comparison bx Rbtl-Staff-Jt-PC_Adj Bench DR 3 for Initial Briefs (Electric) 2" xfId="1550" xr:uid="{00000000-0005-0000-0000-000007060000}"/>
    <cellStyle name="_Chelan Debt Forecast 12.19.05_Power Costs - Comparison bx Rbtl-Staff-Jt-PC_Adj Bench DR 3 for Initial Briefs (Electric) 2 2" xfId="1551" xr:uid="{00000000-0005-0000-0000-000008060000}"/>
    <cellStyle name="_Chelan Debt Forecast 12.19.05_Power Costs - Comparison bx Rbtl-Staff-Jt-PC_Adj Bench DR 3 for Initial Briefs (Electric) 3" xfId="1552" xr:uid="{00000000-0005-0000-0000-000009060000}"/>
    <cellStyle name="_Chelan Debt Forecast 12.19.05_Power Costs - Comparison bx Rbtl-Staff-Jt-PC_Electric Rev Req Model (2009 GRC) Rebuttal" xfId="1553" xr:uid="{00000000-0005-0000-0000-00000A060000}"/>
    <cellStyle name="_Chelan Debt Forecast 12.19.05_Power Costs - Comparison bx Rbtl-Staff-Jt-PC_Electric Rev Req Model (2009 GRC) Rebuttal 2" xfId="1554" xr:uid="{00000000-0005-0000-0000-00000B060000}"/>
    <cellStyle name="_Chelan Debt Forecast 12.19.05_Power Costs - Comparison bx Rbtl-Staff-Jt-PC_Electric Rev Req Model (2009 GRC) Rebuttal 2 2" xfId="1555" xr:uid="{00000000-0005-0000-0000-00000C060000}"/>
    <cellStyle name="_Chelan Debt Forecast 12.19.05_Power Costs - Comparison bx Rbtl-Staff-Jt-PC_Electric Rev Req Model (2009 GRC) Rebuttal 3" xfId="1556" xr:uid="{00000000-0005-0000-0000-00000D060000}"/>
    <cellStyle name="_Chelan Debt Forecast 12.19.05_Power Costs - Comparison bx Rbtl-Staff-Jt-PC_Electric Rev Req Model (2009 GRC) Rebuttal REmoval of New  WH Solar AdjustMI" xfId="1557" xr:uid="{00000000-0005-0000-0000-00000E060000}"/>
    <cellStyle name="_Chelan Debt Forecast 12.19.05_Power Costs - Comparison bx Rbtl-Staff-Jt-PC_Electric Rev Req Model (2009 GRC) Rebuttal REmoval of New  WH Solar AdjustMI 2" xfId="1558" xr:uid="{00000000-0005-0000-0000-00000F060000}"/>
    <cellStyle name="_Chelan Debt Forecast 12.19.05_Power Costs - Comparison bx Rbtl-Staff-Jt-PC_Electric Rev Req Model (2009 GRC) Rebuttal REmoval of New  WH Solar AdjustMI 2 2" xfId="1559" xr:uid="{00000000-0005-0000-0000-000010060000}"/>
    <cellStyle name="_Chelan Debt Forecast 12.19.05_Power Costs - Comparison bx Rbtl-Staff-Jt-PC_Electric Rev Req Model (2009 GRC) Rebuttal REmoval of New  WH Solar AdjustMI 3" xfId="1560" xr:uid="{00000000-0005-0000-0000-000011060000}"/>
    <cellStyle name="_Chelan Debt Forecast 12.19.05_Power Costs - Comparison bx Rbtl-Staff-Jt-PC_Electric Rev Req Model (2009 GRC) Revised 01-18-2010" xfId="1561" xr:uid="{00000000-0005-0000-0000-000012060000}"/>
    <cellStyle name="_Chelan Debt Forecast 12.19.05_Power Costs - Comparison bx Rbtl-Staff-Jt-PC_Electric Rev Req Model (2009 GRC) Revised 01-18-2010 2" xfId="1562" xr:uid="{00000000-0005-0000-0000-000013060000}"/>
    <cellStyle name="_Chelan Debt Forecast 12.19.05_Power Costs - Comparison bx Rbtl-Staff-Jt-PC_Electric Rev Req Model (2009 GRC) Revised 01-18-2010 2 2" xfId="1563" xr:uid="{00000000-0005-0000-0000-000014060000}"/>
    <cellStyle name="_Chelan Debt Forecast 12.19.05_Power Costs - Comparison bx Rbtl-Staff-Jt-PC_Electric Rev Req Model (2009 GRC) Revised 01-18-2010 3" xfId="1564" xr:uid="{00000000-0005-0000-0000-000015060000}"/>
    <cellStyle name="_Chelan Debt Forecast 12.19.05_Power Costs - Comparison bx Rbtl-Staff-Jt-PC_Final Order Electric EXHIBIT A-1" xfId="1565" xr:uid="{00000000-0005-0000-0000-000016060000}"/>
    <cellStyle name="_Chelan Debt Forecast 12.19.05_Power Costs - Comparison bx Rbtl-Staff-Jt-PC_Final Order Electric EXHIBIT A-1 2" xfId="1566" xr:uid="{00000000-0005-0000-0000-000017060000}"/>
    <cellStyle name="_Chelan Debt Forecast 12.19.05_Power Costs - Comparison bx Rbtl-Staff-Jt-PC_Final Order Electric EXHIBIT A-1 2 2" xfId="1567" xr:uid="{00000000-0005-0000-0000-000018060000}"/>
    <cellStyle name="_Chelan Debt Forecast 12.19.05_Power Costs - Comparison bx Rbtl-Staff-Jt-PC_Final Order Electric EXHIBIT A-1 3" xfId="1568" xr:uid="{00000000-0005-0000-0000-000019060000}"/>
    <cellStyle name="_Chelan Debt Forecast 12.19.05_Production Adj 4.37" xfId="1569" xr:uid="{00000000-0005-0000-0000-00001A060000}"/>
    <cellStyle name="_Chelan Debt Forecast 12.19.05_Production Adj 4.37 2" xfId="1570" xr:uid="{00000000-0005-0000-0000-00001B060000}"/>
    <cellStyle name="_Chelan Debt Forecast 12.19.05_Production Adj 4.37 2 2" xfId="1571" xr:uid="{00000000-0005-0000-0000-00001C060000}"/>
    <cellStyle name="_Chelan Debt Forecast 12.19.05_Production Adj 4.37 3" xfId="1572" xr:uid="{00000000-0005-0000-0000-00001D060000}"/>
    <cellStyle name="_Chelan Debt Forecast 12.19.05_Purchased Power Adj 4.03" xfId="1573" xr:uid="{00000000-0005-0000-0000-00001E060000}"/>
    <cellStyle name="_Chelan Debt Forecast 12.19.05_Purchased Power Adj 4.03 2" xfId="1574" xr:uid="{00000000-0005-0000-0000-00001F060000}"/>
    <cellStyle name="_Chelan Debt Forecast 12.19.05_Purchased Power Adj 4.03 2 2" xfId="1575" xr:uid="{00000000-0005-0000-0000-000020060000}"/>
    <cellStyle name="_Chelan Debt Forecast 12.19.05_Purchased Power Adj 4.03 3" xfId="1576" xr:uid="{00000000-0005-0000-0000-000021060000}"/>
    <cellStyle name="_Chelan Debt Forecast 12.19.05_Rebuttal Power Costs" xfId="1577" xr:uid="{00000000-0005-0000-0000-000022060000}"/>
    <cellStyle name="_Chelan Debt Forecast 12.19.05_Rebuttal Power Costs 2" xfId="1578" xr:uid="{00000000-0005-0000-0000-000023060000}"/>
    <cellStyle name="_Chelan Debt Forecast 12.19.05_Rebuttal Power Costs 2 2" xfId="1579" xr:uid="{00000000-0005-0000-0000-000024060000}"/>
    <cellStyle name="_Chelan Debt Forecast 12.19.05_Rebuttal Power Costs 3" xfId="1580" xr:uid="{00000000-0005-0000-0000-000025060000}"/>
    <cellStyle name="_Chelan Debt Forecast 12.19.05_Rebuttal Power Costs_Adj Bench DR 3 for Initial Briefs (Electric)" xfId="1581" xr:uid="{00000000-0005-0000-0000-000026060000}"/>
    <cellStyle name="_Chelan Debt Forecast 12.19.05_Rebuttal Power Costs_Adj Bench DR 3 for Initial Briefs (Electric) 2" xfId="1582" xr:uid="{00000000-0005-0000-0000-000027060000}"/>
    <cellStyle name="_Chelan Debt Forecast 12.19.05_Rebuttal Power Costs_Adj Bench DR 3 for Initial Briefs (Electric) 2 2" xfId="1583" xr:uid="{00000000-0005-0000-0000-000028060000}"/>
    <cellStyle name="_Chelan Debt Forecast 12.19.05_Rebuttal Power Costs_Adj Bench DR 3 for Initial Briefs (Electric) 3" xfId="1584" xr:uid="{00000000-0005-0000-0000-000029060000}"/>
    <cellStyle name="_Chelan Debt Forecast 12.19.05_Rebuttal Power Costs_Electric Rev Req Model (2009 GRC) Rebuttal" xfId="1585" xr:uid="{00000000-0005-0000-0000-00002A060000}"/>
    <cellStyle name="_Chelan Debt Forecast 12.19.05_Rebuttal Power Costs_Electric Rev Req Model (2009 GRC) Rebuttal 2" xfId="1586" xr:uid="{00000000-0005-0000-0000-00002B060000}"/>
    <cellStyle name="_Chelan Debt Forecast 12.19.05_Rebuttal Power Costs_Electric Rev Req Model (2009 GRC) Rebuttal 2 2" xfId="1587" xr:uid="{00000000-0005-0000-0000-00002C060000}"/>
    <cellStyle name="_Chelan Debt Forecast 12.19.05_Rebuttal Power Costs_Electric Rev Req Model (2009 GRC) Rebuttal 3" xfId="1588" xr:uid="{00000000-0005-0000-0000-00002D060000}"/>
    <cellStyle name="_Chelan Debt Forecast 12.19.05_Rebuttal Power Costs_Electric Rev Req Model (2009 GRC) Rebuttal REmoval of New  WH Solar AdjustMI" xfId="1589" xr:uid="{00000000-0005-0000-0000-00002E060000}"/>
    <cellStyle name="_Chelan Debt Forecast 12.19.05_Rebuttal Power Costs_Electric Rev Req Model (2009 GRC) Rebuttal REmoval of New  WH Solar AdjustMI 2" xfId="1590" xr:uid="{00000000-0005-0000-0000-00002F060000}"/>
    <cellStyle name="_Chelan Debt Forecast 12.19.05_Rebuttal Power Costs_Electric Rev Req Model (2009 GRC) Rebuttal REmoval of New  WH Solar AdjustMI 2 2" xfId="1591" xr:uid="{00000000-0005-0000-0000-000030060000}"/>
    <cellStyle name="_Chelan Debt Forecast 12.19.05_Rebuttal Power Costs_Electric Rev Req Model (2009 GRC) Rebuttal REmoval of New  WH Solar AdjustMI 3" xfId="1592" xr:uid="{00000000-0005-0000-0000-000031060000}"/>
    <cellStyle name="_Chelan Debt Forecast 12.19.05_Rebuttal Power Costs_Electric Rev Req Model (2009 GRC) Revised 01-18-2010" xfId="1593" xr:uid="{00000000-0005-0000-0000-000032060000}"/>
    <cellStyle name="_Chelan Debt Forecast 12.19.05_Rebuttal Power Costs_Electric Rev Req Model (2009 GRC) Revised 01-18-2010 2" xfId="1594" xr:uid="{00000000-0005-0000-0000-000033060000}"/>
    <cellStyle name="_Chelan Debt Forecast 12.19.05_Rebuttal Power Costs_Electric Rev Req Model (2009 GRC) Revised 01-18-2010 2 2" xfId="1595" xr:uid="{00000000-0005-0000-0000-000034060000}"/>
    <cellStyle name="_Chelan Debt Forecast 12.19.05_Rebuttal Power Costs_Electric Rev Req Model (2009 GRC) Revised 01-18-2010 3" xfId="1596" xr:uid="{00000000-0005-0000-0000-000035060000}"/>
    <cellStyle name="_Chelan Debt Forecast 12.19.05_Rebuttal Power Costs_Final Order Electric EXHIBIT A-1" xfId="1597" xr:uid="{00000000-0005-0000-0000-000036060000}"/>
    <cellStyle name="_Chelan Debt Forecast 12.19.05_Rebuttal Power Costs_Final Order Electric EXHIBIT A-1 2" xfId="1598" xr:uid="{00000000-0005-0000-0000-000037060000}"/>
    <cellStyle name="_Chelan Debt Forecast 12.19.05_Rebuttal Power Costs_Final Order Electric EXHIBIT A-1 2 2" xfId="1599" xr:uid="{00000000-0005-0000-0000-000038060000}"/>
    <cellStyle name="_Chelan Debt Forecast 12.19.05_Rebuttal Power Costs_Final Order Electric EXHIBIT A-1 3" xfId="1600" xr:uid="{00000000-0005-0000-0000-000039060000}"/>
    <cellStyle name="_Chelan Debt Forecast 12.19.05_ROR &amp; CONV FACTOR" xfId="1601" xr:uid="{00000000-0005-0000-0000-00003A060000}"/>
    <cellStyle name="_Chelan Debt Forecast 12.19.05_ROR &amp; CONV FACTOR 2" xfId="1602" xr:uid="{00000000-0005-0000-0000-00003B060000}"/>
    <cellStyle name="_Chelan Debt Forecast 12.19.05_ROR &amp; CONV FACTOR 2 2" xfId="1603" xr:uid="{00000000-0005-0000-0000-00003C060000}"/>
    <cellStyle name="_Chelan Debt Forecast 12.19.05_ROR &amp; CONV FACTOR 3" xfId="1604" xr:uid="{00000000-0005-0000-0000-00003D060000}"/>
    <cellStyle name="_Chelan Debt Forecast 12.19.05_ROR 5.02" xfId="1605" xr:uid="{00000000-0005-0000-0000-00003E060000}"/>
    <cellStyle name="_Chelan Debt Forecast 12.19.05_ROR 5.02 2" xfId="1606" xr:uid="{00000000-0005-0000-0000-00003F060000}"/>
    <cellStyle name="_Chelan Debt Forecast 12.19.05_ROR 5.02 2 2" xfId="1607" xr:uid="{00000000-0005-0000-0000-000040060000}"/>
    <cellStyle name="_Chelan Debt Forecast 12.19.05_ROR 5.02 3" xfId="1608" xr:uid="{00000000-0005-0000-0000-000041060000}"/>
    <cellStyle name="_Chelan Debt Forecast 12.19.05_Transmission Workbook for May BOD" xfId="1609" xr:uid="{00000000-0005-0000-0000-000042060000}"/>
    <cellStyle name="_Chelan Debt Forecast 12.19.05_Transmission Workbook for May BOD 2" xfId="1610" xr:uid="{00000000-0005-0000-0000-000043060000}"/>
    <cellStyle name="_Chelan Debt Forecast 12.19.05_Wind Integration 10GRC" xfId="1611" xr:uid="{00000000-0005-0000-0000-000044060000}"/>
    <cellStyle name="_Chelan Debt Forecast 12.19.05_Wind Integration 10GRC 2" xfId="1612" xr:uid="{00000000-0005-0000-0000-000045060000}"/>
    <cellStyle name="_Colstrip FOR - GADS 1990-2009" xfId="1613" xr:uid="{00000000-0005-0000-0000-000046060000}"/>
    <cellStyle name="_Colstrip FOR - GADS 1990-2009 2" xfId="1614" xr:uid="{00000000-0005-0000-0000-000047060000}"/>
    <cellStyle name="_x0013__Confidential Material" xfId="1615" xr:uid="{00000000-0005-0000-0000-000048060000}"/>
    <cellStyle name="_Copy 11-9 Sumas Proforma - Current" xfId="1616" xr:uid="{00000000-0005-0000-0000-000049060000}"/>
    <cellStyle name="_Costs not in AURORA 06GRC" xfId="1617" xr:uid="{00000000-0005-0000-0000-00004A060000}"/>
    <cellStyle name="_Costs not in AURORA 06GRC 2" xfId="1618" xr:uid="{00000000-0005-0000-0000-00004B060000}"/>
    <cellStyle name="_Costs not in AURORA 06GRC 2 2" xfId="1619" xr:uid="{00000000-0005-0000-0000-00004C060000}"/>
    <cellStyle name="_Costs not in AURORA 06GRC 2 2 2" xfId="1620" xr:uid="{00000000-0005-0000-0000-00004D060000}"/>
    <cellStyle name="_Costs not in AURORA 06GRC 2 3" xfId="1621" xr:uid="{00000000-0005-0000-0000-00004E060000}"/>
    <cellStyle name="_Costs not in AURORA 06GRC 3" xfId="1622" xr:uid="{00000000-0005-0000-0000-00004F060000}"/>
    <cellStyle name="_Costs not in AURORA 06GRC 3 2" xfId="1623" xr:uid="{00000000-0005-0000-0000-000050060000}"/>
    <cellStyle name="_Costs not in AURORA 06GRC 3 2 2" xfId="1624" xr:uid="{00000000-0005-0000-0000-000051060000}"/>
    <cellStyle name="_Costs not in AURORA 06GRC 3 3" xfId="1625" xr:uid="{00000000-0005-0000-0000-000052060000}"/>
    <cellStyle name="_Costs not in AURORA 06GRC 3 3 2" xfId="1626" xr:uid="{00000000-0005-0000-0000-000053060000}"/>
    <cellStyle name="_Costs not in AURORA 06GRC 3 4" xfId="1627" xr:uid="{00000000-0005-0000-0000-000054060000}"/>
    <cellStyle name="_Costs not in AURORA 06GRC 3 4 2" xfId="1628" xr:uid="{00000000-0005-0000-0000-000055060000}"/>
    <cellStyle name="_Costs not in AURORA 06GRC 4" xfId="1629" xr:uid="{00000000-0005-0000-0000-000056060000}"/>
    <cellStyle name="_Costs not in AURORA 06GRC 4 2" xfId="1630" xr:uid="{00000000-0005-0000-0000-000057060000}"/>
    <cellStyle name="_Costs not in AURORA 06GRC 5" xfId="1631" xr:uid="{00000000-0005-0000-0000-000058060000}"/>
    <cellStyle name="_Costs not in AURORA 06GRC 6" xfId="1632" xr:uid="{00000000-0005-0000-0000-000059060000}"/>
    <cellStyle name="_Costs not in AURORA 06GRC 7" xfId="1633" xr:uid="{00000000-0005-0000-0000-00005A060000}"/>
    <cellStyle name="_Costs not in AURORA 06GRC_04 07E Wild Horse Wind Expansion (C) (2)" xfId="1634" xr:uid="{00000000-0005-0000-0000-00005B060000}"/>
    <cellStyle name="_Costs not in AURORA 06GRC_04 07E Wild Horse Wind Expansion (C) (2) 2" xfId="1635" xr:uid="{00000000-0005-0000-0000-00005C060000}"/>
    <cellStyle name="_Costs not in AURORA 06GRC_04 07E Wild Horse Wind Expansion (C) (2) 2 2" xfId="1636" xr:uid="{00000000-0005-0000-0000-00005D060000}"/>
    <cellStyle name="_Costs not in AURORA 06GRC_04 07E Wild Horse Wind Expansion (C) (2) 3" xfId="1637" xr:uid="{00000000-0005-0000-0000-00005E060000}"/>
    <cellStyle name="_Costs not in AURORA 06GRC_04 07E Wild Horse Wind Expansion (C) (2)_Adj Bench DR 3 for Initial Briefs (Electric)" xfId="1638" xr:uid="{00000000-0005-0000-0000-00005F060000}"/>
    <cellStyle name="_Costs not in AURORA 06GRC_04 07E Wild Horse Wind Expansion (C) (2)_Adj Bench DR 3 for Initial Briefs (Electric) 2" xfId="1639" xr:uid="{00000000-0005-0000-0000-000060060000}"/>
    <cellStyle name="_Costs not in AURORA 06GRC_04 07E Wild Horse Wind Expansion (C) (2)_Adj Bench DR 3 for Initial Briefs (Electric) 2 2" xfId="1640" xr:uid="{00000000-0005-0000-0000-000061060000}"/>
    <cellStyle name="_Costs not in AURORA 06GRC_04 07E Wild Horse Wind Expansion (C) (2)_Adj Bench DR 3 for Initial Briefs (Electric) 3" xfId="1641" xr:uid="{00000000-0005-0000-0000-000062060000}"/>
    <cellStyle name="_Costs not in AURORA 06GRC_04 07E Wild Horse Wind Expansion (C) (2)_Book1" xfId="1642" xr:uid="{00000000-0005-0000-0000-000063060000}"/>
    <cellStyle name="_Costs not in AURORA 06GRC_04 07E Wild Horse Wind Expansion (C) (2)_Electric Rev Req Model (2009 GRC) " xfId="1643" xr:uid="{00000000-0005-0000-0000-000064060000}"/>
    <cellStyle name="_Costs not in AURORA 06GRC_04 07E Wild Horse Wind Expansion (C) (2)_Electric Rev Req Model (2009 GRC)  2" xfId="1644" xr:uid="{00000000-0005-0000-0000-000065060000}"/>
    <cellStyle name="_Costs not in AURORA 06GRC_04 07E Wild Horse Wind Expansion (C) (2)_Electric Rev Req Model (2009 GRC)  2 2" xfId="1645" xr:uid="{00000000-0005-0000-0000-000066060000}"/>
    <cellStyle name="_Costs not in AURORA 06GRC_04 07E Wild Horse Wind Expansion (C) (2)_Electric Rev Req Model (2009 GRC)  3" xfId="1646" xr:uid="{00000000-0005-0000-0000-000067060000}"/>
    <cellStyle name="_Costs not in AURORA 06GRC_04 07E Wild Horse Wind Expansion (C) (2)_Electric Rev Req Model (2009 GRC) Rebuttal" xfId="1647" xr:uid="{00000000-0005-0000-0000-000068060000}"/>
    <cellStyle name="_Costs not in AURORA 06GRC_04 07E Wild Horse Wind Expansion (C) (2)_Electric Rev Req Model (2009 GRC) Rebuttal 2" xfId="1648" xr:uid="{00000000-0005-0000-0000-000069060000}"/>
    <cellStyle name="_Costs not in AURORA 06GRC_04 07E Wild Horse Wind Expansion (C) (2)_Electric Rev Req Model (2009 GRC) Rebuttal 2 2" xfId="1649" xr:uid="{00000000-0005-0000-0000-00006A060000}"/>
    <cellStyle name="_Costs not in AURORA 06GRC_04 07E Wild Horse Wind Expansion (C) (2)_Electric Rev Req Model (2009 GRC) Rebuttal 3" xfId="1650" xr:uid="{00000000-0005-0000-0000-00006B060000}"/>
    <cellStyle name="_Costs not in AURORA 06GRC_04 07E Wild Horse Wind Expansion (C) (2)_Electric Rev Req Model (2009 GRC) Rebuttal REmoval of New  WH Solar AdjustMI" xfId="1651" xr:uid="{00000000-0005-0000-0000-00006C060000}"/>
    <cellStyle name="_Costs not in AURORA 06GRC_04 07E Wild Horse Wind Expansion (C) (2)_Electric Rev Req Model (2009 GRC) Rebuttal REmoval of New  WH Solar AdjustMI 2" xfId="1652" xr:uid="{00000000-0005-0000-0000-00006D060000}"/>
    <cellStyle name="_Costs not in AURORA 06GRC_04 07E Wild Horse Wind Expansion (C) (2)_Electric Rev Req Model (2009 GRC) Rebuttal REmoval of New  WH Solar AdjustMI 2 2" xfId="1653" xr:uid="{00000000-0005-0000-0000-00006E060000}"/>
    <cellStyle name="_Costs not in AURORA 06GRC_04 07E Wild Horse Wind Expansion (C) (2)_Electric Rev Req Model (2009 GRC) Rebuttal REmoval of New  WH Solar AdjustMI 3" xfId="1654" xr:uid="{00000000-0005-0000-0000-00006F060000}"/>
    <cellStyle name="_Costs not in AURORA 06GRC_04 07E Wild Horse Wind Expansion (C) (2)_Electric Rev Req Model (2009 GRC) Revised 01-18-2010" xfId="1655" xr:uid="{00000000-0005-0000-0000-000070060000}"/>
    <cellStyle name="_Costs not in AURORA 06GRC_04 07E Wild Horse Wind Expansion (C) (2)_Electric Rev Req Model (2009 GRC) Revised 01-18-2010 2" xfId="1656" xr:uid="{00000000-0005-0000-0000-000071060000}"/>
    <cellStyle name="_Costs not in AURORA 06GRC_04 07E Wild Horse Wind Expansion (C) (2)_Electric Rev Req Model (2009 GRC) Revised 01-18-2010 2 2" xfId="1657" xr:uid="{00000000-0005-0000-0000-000072060000}"/>
    <cellStyle name="_Costs not in AURORA 06GRC_04 07E Wild Horse Wind Expansion (C) (2)_Electric Rev Req Model (2009 GRC) Revised 01-18-2010 3" xfId="1658" xr:uid="{00000000-0005-0000-0000-000073060000}"/>
    <cellStyle name="_Costs not in AURORA 06GRC_04 07E Wild Horse Wind Expansion (C) (2)_Electric Rev Req Model (2010 GRC)" xfId="1659" xr:uid="{00000000-0005-0000-0000-000074060000}"/>
    <cellStyle name="_Costs not in AURORA 06GRC_04 07E Wild Horse Wind Expansion (C) (2)_Electric Rev Req Model (2010 GRC) SF" xfId="1660" xr:uid="{00000000-0005-0000-0000-000075060000}"/>
    <cellStyle name="_Costs not in AURORA 06GRC_04 07E Wild Horse Wind Expansion (C) (2)_Final Order Electric EXHIBIT A-1" xfId="1661" xr:uid="{00000000-0005-0000-0000-000076060000}"/>
    <cellStyle name="_Costs not in AURORA 06GRC_04 07E Wild Horse Wind Expansion (C) (2)_Final Order Electric EXHIBIT A-1 2" xfId="1662" xr:uid="{00000000-0005-0000-0000-000077060000}"/>
    <cellStyle name="_Costs not in AURORA 06GRC_04 07E Wild Horse Wind Expansion (C) (2)_Final Order Electric EXHIBIT A-1 2 2" xfId="1663" xr:uid="{00000000-0005-0000-0000-000078060000}"/>
    <cellStyle name="_Costs not in AURORA 06GRC_04 07E Wild Horse Wind Expansion (C) (2)_Final Order Electric EXHIBIT A-1 3" xfId="1664" xr:uid="{00000000-0005-0000-0000-000079060000}"/>
    <cellStyle name="_Costs not in AURORA 06GRC_04 07E Wild Horse Wind Expansion (C) (2)_TENASKA REGULATORY ASSET" xfId="1665" xr:uid="{00000000-0005-0000-0000-00007A060000}"/>
    <cellStyle name="_Costs not in AURORA 06GRC_04 07E Wild Horse Wind Expansion (C) (2)_TENASKA REGULATORY ASSET 2" xfId="1666" xr:uid="{00000000-0005-0000-0000-00007B060000}"/>
    <cellStyle name="_Costs not in AURORA 06GRC_04 07E Wild Horse Wind Expansion (C) (2)_TENASKA REGULATORY ASSET 2 2" xfId="1667" xr:uid="{00000000-0005-0000-0000-00007C060000}"/>
    <cellStyle name="_Costs not in AURORA 06GRC_04 07E Wild Horse Wind Expansion (C) (2)_TENASKA REGULATORY ASSET 3" xfId="1668" xr:uid="{00000000-0005-0000-0000-00007D060000}"/>
    <cellStyle name="_Costs not in AURORA 06GRC_16.37E Wild Horse Expansion DeferralRevwrkingfile SF" xfId="1669" xr:uid="{00000000-0005-0000-0000-00007E060000}"/>
    <cellStyle name="_Costs not in AURORA 06GRC_16.37E Wild Horse Expansion DeferralRevwrkingfile SF 2" xfId="1670" xr:uid="{00000000-0005-0000-0000-00007F060000}"/>
    <cellStyle name="_Costs not in AURORA 06GRC_16.37E Wild Horse Expansion DeferralRevwrkingfile SF 2 2" xfId="1671" xr:uid="{00000000-0005-0000-0000-000080060000}"/>
    <cellStyle name="_Costs not in AURORA 06GRC_16.37E Wild Horse Expansion DeferralRevwrkingfile SF 3" xfId="1672" xr:uid="{00000000-0005-0000-0000-000081060000}"/>
    <cellStyle name="_Costs not in AURORA 06GRC_2009 Compliance Filing PCA Exhibits for GRC" xfId="1673" xr:uid="{00000000-0005-0000-0000-000082060000}"/>
    <cellStyle name="_Costs not in AURORA 06GRC_2009 GRC Compl Filing - Exhibit D" xfId="1674" xr:uid="{00000000-0005-0000-0000-000083060000}"/>
    <cellStyle name="_Costs not in AURORA 06GRC_2009 GRC Compl Filing - Exhibit D 2" xfId="1675" xr:uid="{00000000-0005-0000-0000-000084060000}"/>
    <cellStyle name="_Costs not in AURORA 06GRC_3.01 Income Statement" xfId="1676" xr:uid="{00000000-0005-0000-0000-000085060000}"/>
    <cellStyle name="_Costs not in AURORA 06GRC_4 31 Regulatory Assets and Liabilities  7 06- Exhibit D" xfId="1677" xr:uid="{00000000-0005-0000-0000-000086060000}"/>
    <cellStyle name="_Costs not in AURORA 06GRC_4 31 Regulatory Assets and Liabilities  7 06- Exhibit D 2" xfId="1678" xr:uid="{00000000-0005-0000-0000-000087060000}"/>
    <cellStyle name="_Costs not in AURORA 06GRC_4 31 Regulatory Assets and Liabilities  7 06- Exhibit D 2 2" xfId="1679" xr:uid="{00000000-0005-0000-0000-000088060000}"/>
    <cellStyle name="_Costs not in AURORA 06GRC_4 31 Regulatory Assets and Liabilities  7 06- Exhibit D 3" xfId="1680" xr:uid="{00000000-0005-0000-0000-000089060000}"/>
    <cellStyle name="_Costs not in AURORA 06GRC_4 31 Regulatory Assets and Liabilities  7 06- Exhibit D_NIM Summary" xfId="1681" xr:uid="{00000000-0005-0000-0000-00008A060000}"/>
    <cellStyle name="_Costs not in AURORA 06GRC_4 31 Regulatory Assets and Liabilities  7 06- Exhibit D_NIM Summary 2" xfId="1682" xr:uid="{00000000-0005-0000-0000-00008B060000}"/>
    <cellStyle name="_Costs not in AURORA 06GRC_4 32 Regulatory Assets and Liabilities  7 06- Exhibit D" xfId="1683" xr:uid="{00000000-0005-0000-0000-00008C060000}"/>
    <cellStyle name="_Costs not in AURORA 06GRC_4 32 Regulatory Assets and Liabilities  7 06- Exhibit D 2" xfId="1684" xr:uid="{00000000-0005-0000-0000-00008D060000}"/>
    <cellStyle name="_Costs not in AURORA 06GRC_4 32 Regulatory Assets and Liabilities  7 06- Exhibit D 2 2" xfId="1685" xr:uid="{00000000-0005-0000-0000-00008E060000}"/>
    <cellStyle name="_Costs not in AURORA 06GRC_4 32 Regulatory Assets and Liabilities  7 06- Exhibit D 3" xfId="1686" xr:uid="{00000000-0005-0000-0000-00008F060000}"/>
    <cellStyle name="_Costs not in AURORA 06GRC_4 32 Regulatory Assets and Liabilities  7 06- Exhibit D_NIM Summary" xfId="1687" xr:uid="{00000000-0005-0000-0000-000090060000}"/>
    <cellStyle name="_Costs not in AURORA 06GRC_4 32 Regulatory Assets and Liabilities  7 06- Exhibit D_NIM Summary 2" xfId="1688" xr:uid="{00000000-0005-0000-0000-000091060000}"/>
    <cellStyle name="_Costs not in AURORA 06GRC_ACCOUNTS" xfId="1689" xr:uid="{00000000-0005-0000-0000-000092060000}"/>
    <cellStyle name="_Costs not in AURORA 06GRC_AURORA Total New" xfId="1690" xr:uid="{00000000-0005-0000-0000-000093060000}"/>
    <cellStyle name="_Costs not in AURORA 06GRC_AURORA Total New 2" xfId="1691" xr:uid="{00000000-0005-0000-0000-000094060000}"/>
    <cellStyle name="_Costs not in AURORA 06GRC_Book2" xfId="1692" xr:uid="{00000000-0005-0000-0000-000095060000}"/>
    <cellStyle name="_Costs not in AURORA 06GRC_Book2 2" xfId="1693" xr:uid="{00000000-0005-0000-0000-000096060000}"/>
    <cellStyle name="_Costs not in AURORA 06GRC_Book2 2 2" xfId="1694" xr:uid="{00000000-0005-0000-0000-000097060000}"/>
    <cellStyle name="_Costs not in AURORA 06GRC_Book2 3" xfId="1695" xr:uid="{00000000-0005-0000-0000-000098060000}"/>
    <cellStyle name="_Costs not in AURORA 06GRC_Book2_Adj Bench DR 3 for Initial Briefs (Electric)" xfId="1696" xr:uid="{00000000-0005-0000-0000-000099060000}"/>
    <cellStyle name="_Costs not in AURORA 06GRC_Book2_Adj Bench DR 3 for Initial Briefs (Electric) 2" xfId="1697" xr:uid="{00000000-0005-0000-0000-00009A060000}"/>
    <cellStyle name="_Costs not in AURORA 06GRC_Book2_Adj Bench DR 3 for Initial Briefs (Electric) 2 2" xfId="1698" xr:uid="{00000000-0005-0000-0000-00009B060000}"/>
    <cellStyle name="_Costs not in AURORA 06GRC_Book2_Adj Bench DR 3 for Initial Briefs (Electric) 3" xfId="1699" xr:uid="{00000000-0005-0000-0000-00009C060000}"/>
    <cellStyle name="_Costs not in AURORA 06GRC_Book2_Electric Rev Req Model (2009 GRC) Rebuttal" xfId="1700" xr:uid="{00000000-0005-0000-0000-00009D060000}"/>
    <cellStyle name="_Costs not in AURORA 06GRC_Book2_Electric Rev Req Model (2009 GRC) Rebuttal 2" xfId="1701" xr:uid="{00000000-0005-0000-0000-00009E060000}"/>
    <cellStyle name="_Costs not in AURORA 06GRC_Book2_Electric Rev Req Model (2009 GRC) Rebuttal 2 2" xfId="1702" xr:uid="{00000000-0005-0000-0000-00009F060000}"/>
    <cellStyle name="_Costs not in AURORA 06GRC_Book2_Electric Rev Req Model (2009 GRC) Rebuttal 3" xfId="1703" xr:uid="{00000000-0005-0000-0000-0000A0060000}"/>
    <cellStyle name="_Costs not in AURORA 06GRC_Book2_Electric Rev Req Model (2009 GRC) Rebuttal REmoval of New  WH Solar AdjustMI" xfId="1704" xr:uid="{00000000-0005-0000-0000-0000A1060000}"/>
    <cellStyle name="_Costs not in AURORA 06GRC_Book2_Electric Rev Req Model (2009 GRC) Rebuttal REmoval of New  WH Solar AdjustMI 2" xfId="1705" xr:uid="{00000000-0005-0000-0000-0000A2060000}"/>
    <cellStyle name="_Costs not in AURORA 06GRC_Book2_Electric Rev Req Model (2009 GRC) Rebuttal REmoval of New  WH Solar AdjustMI 2 2" xfId="1706" xr:uid="{00000000-0005-0000-0000-0000A3060000}"/>
    <cellStyle name="_Costs not in AURORA 06GRC_Book2_Electric Rev Req Model (2009 GRC) Rebuttal REmoval of New  WH Solar AdjustMI 3" xfId="1707" xr:uid="{00000000-0005-0000-0000-0000A4060000}"/>
    <cellStyle name="_Costs not in AURORA 06GRC_Book2_Electric Rev Req Model (2009 GRC) Revised 01-18-2010" xfId="1708" xr:uid="{00000000-0005-0000-0000-0000A5060000}"/>
    <cellStyle name="_Costs not in AURORA 06GRC_Book2_Electric Rev Req Model (2009 GRC) Revised 01-18-2010 2" xfId="1709" xr:uid="{00000000-0005-0000-0000-0000A6060000}"/>
    <cellStyle name="_Costs not in AURORA 06GRC_Book2_Electric Rev Req Model (2009 GRC) Revised 01-18-2010 2 2" xfId="1710" xr:uid="{00000000-0005-0000-0000-0000A7060000}"/>
    <cellStyle name="_Costs not in AURORA 06GRC_Book2_Electric Rev Req Model (2009 GRC) Revised 01-18-2010 3" xfId="1711" xr:uid="{00000000-0005-0000-0000-0000A8060000}"/>
    <cellStyle name="_Costs not in AURORA 06GRC_Book2_Final Order Electric EXHIBIT A-1" xfId="1712" xr:uid="{00000000-0005-0000-0000-0000A9060000}"/>
    <cellStyle name="_Costs not in AURORA 06GRC_Book2_Final Order Electric EXHIBIT A-1 2" xfId="1713" xr:uid="{00000000-0005-0000-0000-0000AA060000}"/>
    <cellStyle name="_Costs not in AURORA 06GRC_Book2_Final Order Electric EXHIBIT A-1 2 2" xfId="1714" xr:uid="{00000000-0005-0000-0000-0000AB060000}"/>
    <cellStyle name="_Costs not in AURORA 06GRC_Book2_Final Order Electric EXHIBIT A-1 3" xfId="1715" xr:uid="{00000000-0005-0000-0000-0000AC060000}"/>
    <cellStyle name="_Costs not in AURORA 06GRC_Book4" xfId="1716" xr:uid="{00000000-0005-0000-0000-0000AD060000}"/>
    <cellStyle name="_Costs not in AURORA 06GRC_Book4 2" xfId="1717" xr:uid="{00000000-0005-0000-0000-0000AE060000}"/>
    <cellStyle name="_Costs not in AURORA 06GRC_Book4 2 2" xfId="1718" xr:uid="{00000000-0005-0000-0000-0000AF060000}"/>
    <cellStyle name="_Costs not in AURORA 06GRC_Book4 3" xfId="1719" xr:uid="{00000000-0005-0000-0000-0000B0060000}"/>
    <cellStyle name="_Costs not in AURORA 06GRC_Book9" xfId="1720" xr:uid="{00000000-0005-0000-0000-0000B1060000}"/>
    <cellStyle name="_Costs not in AURORA 06GRC_Book9 2" xfId="1721" xr:uid="{00000000-0005-0000-0000-0000B2060000}"/>
    <cellStyle name="_Costs not in AURORA 06GRC_Book9 2 2" xfId="1722" xr:uid="{00000000-0005-0000-0000-0000B3060000}"/>
    <cellStyle name="_Costs not in AURORA 06GRC_Book9 3" xfId="1723" xr:uid="{00000000-0005-0000-0000-0000B4060000}"/>
    <cellStyle name="_Costs not in AURORA 06GRC_Check the Interest Calculation" xfId="1724" xr:uid="{00000000-0005-0000-0000-0000B5060000}"/>
    <cellStyle name="_Costs not in AURORA 06GRC_Check the Interest Calculation_Scenario 1 REC vs PTC Offset" xfId="1725" xr:uid="{00000000-0005-0000-0000-0000B6060000}"/>
    <cellStyle name="_Costs not in AURORA 06GRC_Check the Interest Calculation_Scenario 3" xfId="1726" xr:uid="{00000000-0005-0000-0000-0000B7060000}"/>
    <cellStyle name="_Costs not in AURORA 06GRC_Chelan PUD Power Costs (8-10)" xfId="1727" xr:uid="{00000000-0005-0000-0000-0000B8060000}"/>
    <cellStyle name="_Costs not in AURORA 06GRC_Exhibit D fr R Gho 12-31-08" xfId="1728" xr:uid="{00000000-0005-0000-0000-0000B9060000}"/>
    <cellStyle name="_Costs not in AURORA 06GRC_Exhibit D fr R Gho 12-31-08 2" xfId="1729" xr:uid="{00000000-0005-0000-0000-0000BA060000}"/>
    <cellStyle name="_Costs not in AURORA 06GRC_Exhibit D fr R Gho 12-31-08 v2" xfId="1730" xr:uid="{00000000-0005-0000-0000-0000BB060000}"/>
    <cellStyle name="_Costs not in AURORA 06GRC_Exhibit D fr R Gho 12-31-08 v2 2" xfId="1731" xr:uid="{00000000-0005-0000-0000-0000BC060000}"/>
    <cellStyle name="_Costs not in AURORA 06GRC_Exhibit D fr R Gho 12-31-08 v2_NIM Summary" xfId="1732" xr:uid="{00000000-0005-0000-0000-0000BD060000}"/>
    <cellStyle name="_Costs not in AURORA 06GRC_Exhibit D fr R Gho 12-31-08 v2_NIM Summary 2" xfId="1733" xr:uid="{00000000-0005-0000-0000-0000BE060000}"/>
    <cellStyle name="_Costs not in AURORA 06GRC_Exhibit D fr R Gho 12-31-08_NIM Summary" xfId="1734" xr:uid="{00000000-0005-0000-0000-0000BF060000}"/>
    <cellStyle name="_Costs not in AURORA 06GRC_Exhibit D fr R Gho 12-31-08_NIM Summary 2" xfId="1735" xr:uid="{00000000-0005-0000-0000-0000C0060000}"/>
    <cellStyle name="_Costs not in AURORA 06GRC_Gas Rev Req Model (2010 GRC)" xfId="1736" xr:uid="{00000000-0005-0000-0000-0000C1060000}"/>
    <cellStyle name="_Costs not in AURORA 06GRC_Hopkins Ridge Prepaid Tran - Interest Earned RY 12ME Feb  '11" xfId="1737" xr:uid="{00000000-0005-0000-0000-0000C2060000}"/>
    <cellStyle name="_Costs not in AURORA 06GRC_Hopkins Ridge Prepaid Tran - Interest Earned RY 12ME Feb  '11 2" xfId="1738" xr:uid="{00000000-0005-0000-0000-0000C3060000}"/>
    <cellStyle name="_Costs not in AURORA 06GRC_Hopkins Ridge Prepaid Tran - Interest Earned RY 12ME Feb  '11_NIM Summary" xfId="1739" xr:uid="{00000000-0005-0000-0000-0000C4060000}"/>
    <cellStyle name="_Costs not in AURORA 06GRC_Hopkins Ridge Prepaid Tran - Interest Earned RY 12ME Feb  '11_NIM Summary 2" xfId="1740" xr:uid="{00000000-0005-0000-0000-0000C5060000}"/>
    <cellStyle name="_Costs not in AURORA 06GRC_Hopkins Ridge Prepaid Tran - Interest Earned RY 12ME Feb  '11_Transmission Workbook for May BOD" xfId="1741" xr:uid="{00000000-0005-0000-0000-0000C6060000}"/>
    <cellStyle name="_Costs not in AURORA 06GRC_Hopkins Ridge Prepaid Tran - Interest Earned RY 12ME Feb  '11_Transmission Workbook for May BOD 2" xfId="1742" xr:uid="{00000000-0005-0000-0000-0000C7060000}"/>
    <cellStyle name="_Costs not in AURORA 06GRC_INPUTS" xfId="1743" xr:uid="{00000000-0005-0000-0000-0000C8060000}"/>
    <cellStyle name="_Costs not in AURORA 06GRC_INPUTS 2" xfId="1744" xr:uid="{00000000-0005-0000-0000-0000C9060000}"/>
    <cellStyle name="_Costs not in AURORA 06GRC_INPUTS 2 2" xfId="1745" xr:uid="{00000000-0005-0000-0000-0000CA060000}"/>
    <cellStyle name="_Costs not in AURORA 06GRC_INPUTS 3" xfId="1746" xr:uid="{00000000-0005-0000-0000-0000CB060000}"/>
    <cellStyle name="_Costs not in AURORA 06GRC_NIM Summary" xfId="1747" xr:uid="{00000000-0005-0000-0000-0000CC060000}"/>
    <cellStyle name="_Costs not in AURORA 06GRC_NIM Summary 09GRC" xfId="1748" xr:uid="{00000000-0005-0000-0000-0000CD060000}"/>
    <cellStyle name="_Costs not in AURORA 06GRC_NIM Summary 09GRC 2" xfId="1749" xr:uid="{00000000-0005-0000-0000-0000CE060000}"/>
    <cellStyle name="_Costs not in AURORA 06GRC_NIM Summary 2" xfId="1750" xr:uid="{00000000-0005-0000-0000-0000CF060000}"/>
    <cellStyle name="_Costs not in AURORA 06GRC_NIM Summary 3" xfId="1751" xr:uid="{00000000-0005-0000-0000-0000D0060000}"/>
    <cellStyle name="_Costs not in AURORA 06GRC_NIM Summary 4" xfId="1752" xr:uid="{00000000-0005-0000-0000-0000D1060000}"/>
    <cellStyle name="_Costs not in AURORA 06GRC_NIM Summary 5" xfId="1753" xr:uid="{00000000-0005-0000-0000-0000D2060000}"/>
    <cellStyle name="_Costs not in AURORA 06GRC_NIM Summary 6" xfId="1754" xr:uid="{00000000-0005-0000-0000-0000D3060000}"/>
    <cellStyle name="_Costs not in AURORA 06GRC_NIM Summary 7" xfId="1755" xr:uid="{00000000-0005-0000-0000-0000D4060000}"/>
    <cellStyle name="_Costs not in AURORA 06GRC_NIM Summary 8" xfId="1756" xr:uid="{00000000-0005-0000-0000-0000D5060000}"/>
    <cellStyle name="_Costs not in AURORA 06GRC_NIM Summary 9" xfId="1757" xr:uid="{00000000-0005-0000-0000-0000D6060000}"/>
    <cellStyle name="_Costs not in AURORA 06GRC_PCA 10 -  Exhibit D from A Kellogg Jan 2011" xfId="1758" xr:uid="{00000000-0005-0000-0000-0000D7060000}"/>
    <cellStyle name="_Costs not in AURORA 06GRC_PCA 10 -  Exhibit D from A Kellogg July 2011" xfId="1759" xr:uid="{00000000-0005-0000-0000-0000D8060000}"/>
    <cellStyle name="_Costs not in AURORA 06GRC_PCA 10 -  Exhibit D from S Free Rcv'd 12-11" xfId="1760" xr:uid="{00000000-0005-0000-0000-0000D9060000}"/>
    <cellStyle name="_Costs not in AURORA 06GRC_PCA 7 - Exhibit D update 11_30_08 (2)" xfId="1761" xr:uid="{00000000-0005-0000-0000-0000DA060000}"/>
    <cellStyle name="_Costs not in AURORA 06GRC_PCA 7 - Exhibit D update 11_30_08 (2) 2" xfId="1762" xr:uid="{00000000-0005-0000-0000-0000DB060000}"/>
    <cellStyle name="_Costs not in AURORA 06GRC_PCA 7 - Exhibit D update 11_30_08 (2) 2 2" xfId="1763" xr:uid="{00000000-0005-0000-0000-0000DC060000}"/>
    <cellStyle name="_Costs not in AURORA 06GRC_PCA 7 - Exhibit D update 11_30_08 (2) 3" xfId="1764" xr:uid="{00000000-0005-0000-0000-0000DD060000}"/>
    <cellStyle name="_Costs not in AURORA 06GRC_PCA 7 - Exhibit D update 11_30_08 (2)_NIM Summary" xfId="1765" xr:uid="{00000000-0005-0000-0000-0000DE060000}"/>
    <cellStyle name="_Costs not in AURORA 06GRC_PCA 7 - Exhibit D update 11_30_08 (2)_NIM Summary 2" xfId="1766" xr:uid="{00000000-0005-0000-0000-0000DF060000}"/>
    <cellStyle name="_Costs not in AURORA 06GRC_PCA 8 - Exhibit D update 12_31_09" xfId="1767" xr:uid="{00000000-0005-0000-0000-0000E0060000}"/>
    <cellStyle name="_Costs not in AURORA 06GRC_PCA 9 -  Exhibit D April 2010" xfId="1768" xr:uid="{00000000-0005-0000-0000-0000E1060000}"/>
    <cellStyle name="_Costs not in AURORA 06GRC_PCA 9 -  Exhibit D April 2010 (3)" xfId="1769" xr:uid="{00000000-0005-0000-0000-0000E2060000}"/>
    <cellStyle name="_Costs not in AURORA 06GRC_PCA 9 -  Exhibit D April 2010 (3) 2" xfId="1770" xr:uid="{00000000-0005-0000-0000-0000E3060000}"/>
    <cellStyle name="_Costs not in AURORA 06GRC_PCA 9 -  Exhibit D Feb 2010" xfId="1771" xr:uid="{00000000-0005-0000-0000-0000E4060000}"/>
    <cellStyle name="_Costs not in AURORA 06GRC_PCA 9 -  Exhibit D Feb 2010 v2" xfId="1772" xr:uid="{00000000-0005-0000-0000-0000E5060000}"/>
    <cellStyle name="_Costs not in AURORA 06GRC_PCA 9 -  Exhibit D Feb 2010 WF" xfId="1773" xr:uid="{00000000-0005-0000-0000-0000E6060000}"/>
    <cellStyle name="_Costs not in AURORA 06GRC_PCA 9 -  Exhibit D Jan 2010" xfId="1774" xr:uid="{00000000-0005-0000-0000-0000E7060000}"/>
    <cellStyle name="_Costs not in AURORA 06GRC_PCA 9 -  Exhibit D March 2010 (2)" xfId="1775" xr:uid="{00000000-0005-0000-0000-0000E8060000}"/>
    <cellStyle name="_Costs not in AURORA 06GRC_PCA 9 -  Exhibit D Nov 2010" xfId="1776" xr:uid="{00000000-0005-0000-0000-0000E9060000}"/>
    <cellStyle name="_Costs not in AURORA 06GRC_PCA 9 - Exhibit D at August 2010" xfId="1777" xr:uid="{00000000-0005-0000-0000-0000EA060000}"/>
    <cellStyle name="_Costs not in AURORA 06GRC_PCA 9 - Exhibit D June 2010 GRC" xfId="1778" xr:uid="{00000000-0005-0000-0000-0000EB060000}"/>
    <cellStyle name="_Costs not in AURORA 06GRC_Power Costs - Comparison bx Rbtl-Staff-Jt-PC" xfId="1779" xr:uid="{00000000-0005-0000-0000-0000EC060000}"/>
    <cellStyle name="_Costs not in AURORA 06GRC_Power Costs - Comparison bx Rbtl-Staff-Jt-PC 2" xfId="1780" xr:uid="{00000000-0005-0000-0000-0000ED060000}"/>
    <cellStyle name="_Costs not in AURORA 06GRC_Power Costs - Comparison bx Rbtl-Staff-Jt-PC 2 2" xfId="1781" xr:uid="{00000000-0005-0000-0000-0000EE060000}"/>
    <cellStyle name="_Costs not in AURORA 06GRC_Power Costs - Comparison bx Rbtl-Staff-Jt-PC 3" xfId="1782" xr:uid="{00000000-0005-0000-0000-0000EF060000}"/>
    <cellStyle name="_Costs not in AURORA 06GRC_Power Costs - Comparison bx Rbtl-Staff-Jt-PC_Adj Bench DR 3 for Initial Briefs (Electric)" xfId="1783" xr:uid="{00000000-0005-0000-0000-0000F0060000}"/>
    <cellStyle name="_Costs not in AURORA 06GRC_Power Costs - Comparison bx Rbtl-Staff-Jt-PC_Adj Bench DR 3 for Initial Briefs (Electric) 2" xfId="1784" xr:uid="{00000000-0005-0000-0000-0000F1060000}"/>
    <cellStyle name="_Costs not in AURORA 06GRC_Power Costs - Comparison bx Rbtl-Staff-Jt-PC_Adj Bench DR 3 for Initial Briefs (Electric) 2 2" xfId="1785" xr:uid="{00000000-0005-0000-0000-0000F2060000}"/>
    <cellStyle name="_Costs not in AURORA 06GRC_Power Costs - Comparison bx Rbtl-Staff-Jt-PC_Adj Bench DR 3 for Initial Briefs (Electric) 3" xfId="1786" xr:uid="{00000000-0005-0000-0000-0000F3060000}"/>
    <cellStyle name="_Costs not in AURORA 06GRC_Power Costs - Comparison bx Rbtl-Staff-Jt-PC_Electric Rev Req Model (2009 GRC) Rebuttal" xfId="1787" xr:uid="{00000000-0005-0000-0000-0000F4060000}"/>
    <cellStyle name="_Costs not in AURORA 06GRC_Power Costs - Comparison bx Rbtl-Staff-Jt-PC_Electric Rev Req Model (2009 GRC) Rebuttal 2" xfId="1788" xr:uid="{00000000-0005-0000-0000-0000F5060000}"/>
    <cellStyle name="_Costs not in AURORA 06GRC_Power Costs - Comparison bx Rbtl-Staff-Jt-PC_Electric Rev Req Model (2009 GRC) Rebuttal 2 2" xfId="1789" xr:uid="{00000000-0005-0000-0000-0000F6060000}"/>
    <cellStyle name="_Costs not in AURORA 06GRC_Power Costs - Comparison bx Rbtl-Staff-Jt-PC_Electric Rev Req Model (2009 GRC) Rebuttal 3" xfId="1790" xr:uid="{00000000-0005-0000-0000-0000F7060000}"/>
    <cellStyle name="_Costs not in AURORA 06GRC_Power Costs - Comparison bx Rbtl-Staff-Jt-PC_Electric Rev Req Model (2009 GRC) Rebuttal REmoval of New  WH Solar AdjustMI" xfId="1791" xr:uid="{00000000-0005-0000-0000-0000F8060000}"/>
    <cellStyle name="_Costs not in AURORA 06GRC_Power Costs - Comparison bx Rbtl-Staff-Jt-PC_Electric Rev Req Model (2009 GRC) Rebuttal REmoval of New  WH Solar AdjustMI 2" xfId="1792" xr:uid="{00000000-0005-0000-0000-0000F9060000}"/>
    <cellStyle name="_Costs not in AURORA 06GRC_Power Costs - Comparison bx Rbtl-Staff-Jt-PC_Electric Rev Req Model (2009 GRC) Rebuttal REmoval of New  WH Solar AdjustMI 2 2" xfId="1793" xr:uid="{00000000-0005-0000-0000-0000FA060000}"/>
    <cellStyle name="_Costs not in AURORA 06GRC_Power Costs - Comparison bx Rbtl-Staff-Jt-PC_Electric Rev Req Model (2009 GRC) Rebuttal REmoval of New  WH Solar AdjustMI 3" xfId="1794" xr:uid="{00000000-0005-0000-0000-0000FB060000}"/>
    <cellStyle name="_Costs not in AURORA 06GRC_Power Costs - Comparison bx Rbtl-Staff-Jt-PC_Electric Rev Req Model (2009 GRC) Revised 01-18-2010" xfId="1795" xr:uid="{00000000-0005-0000-0000-0000FC060000}"/>
    <cellStyle name="_Costs not in AURORA 06GRC_Power Costs - Comparison bx Rbtl-Staff-Jt-PC_Electric Rev Req Model (2009 GRC) Revised 01-18-2010 2" xfId="1796" xr:uid="{00000000-0005-0000-0000-0000FD060000}"/>
    <cellStyle name="_Costs not in AURORA 06GRC_Power Costs - Comparison bx Rbtl-Staff-Jt-PC_Electric Rev Req Model (2009 GRC) Revised 01-18-2010 2 2" xfId="1797" xr:uid="{00000000-0005-0000-0000-0000FE060000}"/>
    <cellStyle name="_Costs not in AURORA 06GRC_Power Costs - Comparison bx Rbtl-Staff-Jt-PC_Electric Rev Req Model (2009 GRC) Revised 01-18-2010 3" xfId="1798" xr:uid="{00000000-0005-0000-0000-0000FF060000}"/>
    <cellStyle name="_Costs not in AURORA 06GRC_Power Costs - Comparison bx Rbtl-Staff-Jt-PC_Final Order Electric EXHIBIT A-1" xfId="1799" xr:uid="{00000000-0005-0000-0000-000000070000}"/>
    <cellStyle name="_Costs not in AURORA 06GRC_Power Costs - Comparison bx Rbtl-Staff-Jt-PC_Final Order Electric EXHIBIT A-1 2" xfId="1800" xr:uid="{00000000-0005-0000-0000-000001070000}"/>
    <cellStyle name="_Costs not in AURORA 06GRC_Power Costs - Comparison bx Rbtl-Staff-Jt-PC_Final Order Electric EXHIBIT A-1 2 2" xfId="1801" xr:uid="{00000000-0005-0000-0000-000002070000}"/>
    <cellStyle name="_Costs not in AURORA 06GRC_Power Costs - Comparison bx Rbtl-Staff-Jt-PC_Final Order Electric EXHIBIT A-1 3" xfId="1802" xr:uid="{00000000-0005-0000-0000-000003070000}"/>
    <cellStyle name="_Costs not in AURORA 06GRC_Production Adj 4.37" xfId="1803" xr:uid="{00000000-0005-0000-0000-000004070000}"/>
    <cellStyle name="_Costs not in AURORA 06GRC_Production Adj 4.37 2" xfId="1804" xr:uid="{00000000-0005-0000-0000-000005070000}"/>
    <cellStyle name="_Costs not in AURORA 06GRC_Production Adj 4.37 2 2" xfId="1805" xr:uid="{00000000-0005-0000-0000-000006070000}"/>
    <cellStyle name="_Costs not in AURORA 06GRC_Production Adj 4.37 3" xfId="1806" xr:uid="{00000000-0005-0000-0000-000007070000}"/>
    <cellStyle name="_Costs not in AURORA 06GRC_Purchased Power Adj 4.03" xfId="1807" xr:uid="{00000000-0005-0000-0000-000008070000}"/>
    <cellStyle name="_Costs not in AURORA 06GRC_Purchased Power Adj 4.03 2" xfId="1808" xr:uid="{00000000-0005-0000-0000-000009070000}"/>
    <cellStyle name="_Costs not in AURORA 06GRC_Purchased Power Adj 4.03 2 2" xfId="1809" xr:uid="{00000000-0005-0000-0000-00000A070000}"/>
    <cellStyle name="_Costs not in AURORA 06GRC_Purchased Power Adj 4.03 3" xfId="1810" xr:uid="{00000000-0005-0000-0000-00000B070000}"/>
    <cellStyle name="_Costs not in AURORA 06GRC_Rebuttal Power Costs" xfId="1811" xr:uid="{00000000-0005-0000-0000-00000C070000}"/>
    <cellStyle name="_Costs not in AURORA 06GRC_Rebuttal Power Costs 2" xfId="1812" xr:uid="{00000000-0005-0000-0000-00000D070000}"/>
    <cellStyle name="_Costs not in AURORA 06GRC_Rebuttal Power Costs 2 2" xfId="1813" xr:uid="{00000000-0005-0000-0000-00000E070000}"/>
    <cellStyle name="_Costs not in AURORA 06GRC_Rebuttal Power Costs 3" xfId="1814" xr:uid="{00000000-0005-0000-0000-00000F070000}"/>
    <cellStyle name="_Costs not in AURORA 06GRC_Rebuttal Power Costs_Adj Bench DR 3 for Initial Briefs (Electric)" xfId="1815" xr:uid="{00000000-0005-0000-0000-000010070000}"/>
    <cellStyle name="_Costs not in AURORA 06GRC_Rebuttal Power Costs_Adj Bench DR 3 for Initial Briefs (Electric) 2" xfId="1816" xr:uid="{00000000-0005-0000-0000-000011070000}"/>
    <cellStyle name="_Costs not in AURORA 06GRC_Rebuttal Power Costs_Adj Bench DR 3 for Initial Briefs (Electric) 2 2" xfId="1817" xr:uid="{00000000-0005-0000-0000-000012070000}"/>
    <cellStyle name="_Costs not in AURORA 06GRC_Rebuttal Power Costs_Adj Bench DR 3 for Initial Briefs (Electric) 3" xfId="1818" xr:uid="{00000000-0005-0000-0000-000013070000}"/>
    <cellStyle name="_Costs not in AURORA 06GRC_Rebuttal Power Costs_Electric Rev Req Model (2009 GRC) Rebuttal" xfId="1819" xr:uid="{00000000-0005-0000-0000-000014070000}"/>
    <cellStyle name="_Costs not in AURORA 06GRC_Rebuttal Power Costs_Electric Rev Req Model (2009 GRC) Rebuttal 2" xfId="1820" xr:uid="{00000000-0005-0000-0000-000015070000}"/>
    <cellStyle name="_Costs not in AURORA 06GRC_Rebuttal Power Costs_Electric Rev Req Model (2009 GRC) Rebuttal 2 2" xfId="1821" xr:uid="{00000000-0005-0000-0000-000016070000}"/>
    <cellStyle name="_Costs not in AURORA 06GRC_Rebuttal Power Costs_Electric Rev Req Model (2009 GRC) Rebuttal 3" xfId="1822" xr:uid="{00000000-0005-0000-0000-000017070000}"/>
    <cellStyle name="_Costs not in AURORA 06GRC_Rebuttal Power Costs_Electric Rev Req Model (2009 GRC) Rebuttal REmoval of New  WH Solar AdjustMI" xfId="1823" xr:uid="{00000000-0005-0000-0000-000018070000}"/>
    <cellStyle name="_Costs not in AURORA 06GRC_Rebuttal Power Costs_Electric Rev Req Model (2009 GRC) Rebuttal REmoval of New  WH Solar AdjustMI 2" xfId="1824" xr:uid="{00000000-0005-0000-0000-000019070000}"/>
    <cellStyle name="_Costs not in AURORA 06GRC_Rebuttal Power Costs_Electric Rev Req Model (2009 GRC) Rebuttal REmoval of New  WH Solar AdjustMI 2 2" xfId="1825" xr:uid="{00000000-0005-0000-0000-00001A070000}"/>
    <cellStyle name="_Costs not in AURORA 06GRC_Rebuttal Power Costs_Electric Rev Req Model (2009 GRC) Rebuttal REmoval of New  WH Solar AdjustMI 3" xfId="1826" xr:uid="{00000000-0005-0000-0000-00001B070000}"/>
    <cellStyle name="_Costs not in AURORA 06GRC_Rebuttal Power Costs_Electric Rev Req Model (2009 GRC) Revised 01-18-2010" xfId="1827" xr:uid="{00000000-0005-0000-0000-00001C070000}"/>
    <cellStyle name="_Costs not in AURORA 06GRC_Rebuttal Power Costs_Electric Rev Req Model (2009 GRC) Revised 01-18-2010 2" xfId="1828" xr:uid="{00000000-0005-0000-0000-00001D070000}"/>
    <cellStyle name="_Costs not in AURORA 06GRC_Rebuttal Power Costs_Electric Rev Req Model (2009 GRC) Revised 01-18-2010 2 2" xfId="1829" xr:uid="{00000000-0005-0000-0000-00001E070000}"/>
    <cellStyle name="_Costs not in AURORA 06GRC_Rebuttal Power Costs_Electric Rev Req Model (2009 GRC) Revised 01-18-2010 3" xfId="1830" xr:uid="{00000000-0005-0000-0000-00001F070000}"/>
    <cellStyle name="_Costs not in AURORA 06GRC_Rebuttal Power Costs_Final Order Electric EXHIBIT A-1" xfId="1831" xr:uid="{00000000-0005-0000-0000-000020070000}"/>
    <cellStyle name="_Costs not in AURORA 06GRC_Rebuttal Power Costs_Final Order Electric EXHIBIT A-1 2" xfId="1832" xr:uid="{00000000-0005-0000-0000-000021070000}"/>
    <cellStyle name="_Costs not in AURORA 06GRC_Rebuttal Power Costs_Final Order Electric EXHIBIT A-1 2 2" xfId="1833" xr:uid="{00000000-0005-0000-0000-000022070000}"/>
    <cellStyle name="_Costs not in AURORA 06GRC_Rebuttal Power Costs_Final Order Electric EXHIBIT A-1 3" xfId="1834" xr:uid="{00000000-0005-0000-0000-000023070000}"/>
    <cellStyle name="_Costs not in AURORA 06GRC_ROR &amp; CONV FACTOR" xfId="1835" xr:uid="{00000000-0005-0000-0000-000024070000}"/>
    <cellStyle name="_Costs not in AURORA 06GRC_ROR &amp; CONV FACTOR 2" xfId="1836" xr:uid="{00000000-0005-0000-0000-000025070000}"/>
    <cellStyle name="_Costs not in AURORA 06GRC_ROR &amp; CONV FACTOR 2 2" xfId="1837" xr:uid="{00000000-0005-0000-0000-000026070000}"/>
    <cellStyle name="_Costs not in AURORA 06GRC_ROR &amp; CONV FACTOR 3" xfId="1838" xr:uid="{00000000-0005-0000-0000-000027070000}"/>
    <cellStyle name="_Costs not in AURORA 06GRC_ROR 5.02" xfId="1839" xr:uid="{00000000-0005-0000-0000-000028070000}"/>
    <cellStyle name="_Costs not in AURORA 06GRC_ROR 5.02 2" xfId="1840" xr:uid="{00000000-0005-0000-0000-000029070000}"/>
    <cellStyle name="_Costs not in AURORA 06GRC_ROR 5.02 2 2" xfId="1841" xr:uid="{00000000-0005-0000-0000-00002A070000}"/>
    <cellStyle name="_Costs not in AURORA 06GRC_ROR 5.02 3" xfId="1842" xr:uid="{00000000-0005-0000-0000-00002B070000}"/>
    <cellStyle name="_Costs not in AURORA 06GRC_Transmission Workbook for May BOD" xfId="1843" xr:uid="{00000000-0005-0000-0000-00002C070000}"/>
    <cellStyle name="_Costs not in AURORA 06GRC_Transmission Workbook for May BOD 2" xfId="1844" xr:uid="{00000000-0005-0000-0000-00002D070000}"/>
    <cellStyle name="_Costs not in AURORA 06GRC_Wind Integration 10GRC" xfId="1845" xr:uid="{00000000-0005-0000-0000-00002E070000}"/>
    <cellStyle name="_Costs not in AURORA 06GRC_Wind Integration 10GRC 2" xfId="1846" xr:uid="{00000000-0005-0000-0000-00002F070000}"/>
    <cellStyle name="_Costs not in AURORA 2006GRC 6.15.06" xfId="1847" xr:uid="{00000000-0005-0000-0000-000030070000}"/>
    <cellStyle name="_Costs not in AURORA 2006GRC 6.15.06 2" xfId="1848" xr:uid="{00000000-0005-0000-0000-000031070000}"/>
    <cellStyle name="_Costs not in AURORA 2006GRC 6.15.06 2 2" xfId="1849" xr:uid="{00000000-0005-0000-0000-000032070000}"/>
    <cellStyle name="_Costs not in AURORA 2006GRC 6.15.06 2 2 2" xfId="1850" xr:uid="{00000000-0005-0000-0000-000033070000}"/>
    <cellStyle name="_Costs not in AURORA 2006GRC 6.15.06 2 3" xfId="1851" xr:uid="{00000000-0005-0000-0000-000034070000}"/>
    <cellStyle name="_Costs not in AURORA 2006GRC 6.15.06 3" xfId="1852" xr:uid="{00000000-0005-0000-0000-000035070000}"/>
    <cellStyle name="_Costs not in AURORA 2006GRC 6.15.06 3 2" xfId="1853" xr:uid="{00000000-0005-0000-0000-000036070000}"/>
    <cellStyle name="_Costs not in AURORA 2006GRC 6.15.06 3 2 2" xfId="1854" xr:uid="{00000000-0005-0000-0000-000037070000}"/>
    <cellStyle name="_Costs not in AURORA 2006GRC 6.15.06 3 3" xfId="1855" xr:uid="{00000000-0005-0000-0000-000038070000}"/>
    <cellStyle name="_Costs not in AURORA 2006GRC 6.15.06 3 3 2" xfId="1856" xr:uid="{00000000-0005-0000-0000-000039070000}"/>
    <cellStyle name="_Costs not in AURORA 2006GRC 6.15.06 3 4" xfId="1857" xr:uid="{00000000-0005-0000-0000-00003A070000}"/>
    <cellStyle name="_Costs not in AURORA 2006GRC 6.15.06 3 4 2" xfId="1858" xr:uid="{00000000-0005-0000-0000-00003B070000}"/>
    <cellStyle name="_Costs not in AURORA 2006GRC 6.15.06 4" xfId="1859" xr:uid="{00000000-0005-0000-0000-00003C070000}"/>
    <cellStyle name="_Costs not in AURORA 2006GRC 6.15.06 4 2" xfId="1860" xr:uid="{00000000-0005-0000-0000-00003D070000}"/>
    <cellStyle name="_Costs not in AURORA 2006GRC 6.15.06 5" xfId="1861" xr:uid="{00000000-0005-0000-0000-00003E070000}"/>
    <cellStyle name="_Costs not in AURORA 2006GRC 6.15.06 6" xfId="1862" xr:uid="{00000000-0005-0000-0000-00003F070000}"/>
    <cellStyle name="_Costs not in AURORA 2006GRC 6.15.06 7" xfId="1863" xr:uid="{00000000-0005-0000-0000-000040070000}"/>
    <cellStyle name="_Costs not in AURORA 2006GRC 6.15.06_04 07E Wild Horse Wind Expansion (C) (2)" xfId="1864" xr:uid="{00000000-0005-0000-0000-000041070000}"/>
    <cellStyle name="_Costs not in AURORA 2006GRC 6.15.06_04 07E Wild Horse Wind Expansion (C) (2) 2" xfId="1865" xr:uid="{00000000-0005-0000-0000-000042070000}"/>
    <cellStyle name="_Costs not in AURORA 2006GRC 6.15.06_04 07E Wild Horse Wind Expansion (C) (2) 2 2" xfId="1866" xr:uid="{00000000-0005-0000-0000-000043070000}"/>
    <cellStyle name="_Costs not in AURORA 2006GRC 6.15.06_04 07E Wild Horse Wind Expansion (C) (2) 3" xfId="1867" xr:uid="{00000000-0005-0000-0000-000044070000}"/>
    <cellStyle name="_Costs not in AURORA 2006GRC 6.15.06_04 07E Wild Horse Wind Expansion (C) (2)_Adj Bench DR 3 for Initial Briefs (Electric)" xfId="1868" xr:uid="{00000000-0005-0000-0000-000045070000}"/>
    <cellStyle name="_Costs not in AURORA 2006GRC 6.15.06_04 07E Wild Horse Wind Expansion (C) (2)_Adj Bench DR 3 for Initial Briefs (Electric) 2" xfId="1869" xr:uid="{00000000-0005-0000-0000-000046070000}"/>
    <cellStyle name="_Costs not in AURORA 2006GRC 6.15.06_04 07E Wild Horse Wind Expansion (C) (2)_Adj Bench DR 3 for Initial Briefs (Electric) 2 2" xfId="1870" xr:uid="{00000000-0005-0000-0000-000047070000}"/>
    <cellStyle name="_Costs not in AURORA 2006GRC 6.15.06_04 07E Wild Horse Wind Expansion (C) (2)_Adj Bench DR 3 for Initial Briefs (Electric) 3" xfId="1871" xr:uid="{00000000-0005-0000-0000-000048070000}"/>
    <cellStyle name="_Costs not in AURORA 2006GRC 6.15.06_04 07E Wild Horse Wind Expansion (C) (2)_Book1" xfId="1872" xr:uid="{00000000-0005-0000-0000-000049070000}"/>
    <cellStyle name="_Costs not in AURORA 2006GRC 6.15.06_04 07E Wild Horse Wind Expansion (C) (2)_Electric Rev Req Model (2009 GRC) " xfId="1873" xr:uid="{00000000-0005-0000-0000-00004A070000}"/>
    <cellStyle name="_Costs not in AURORA 2006GRC 6.15.06_04 07E Wild Horse Wind Expansion (C) (2)_Electric Rev Req Model (2009 GRC)  2" xfId="1874" xr:uid="{00000000-0005-0000-0000-00004B070000}"/>
    <cellStyle name="_Costs not in AURORA 2006GRC 6.15.06_04 07E Wild Horse Wind Expansion (C) (2)_Electric Rev Req Model (2009 GRC)  2 2" xfId="1875" xr:uid="{00000000-0005-0000-0000-00004C070000}"/>
    <cellStyle name="_Costs not in AURORA 2006GRC 6.15.06_04 07E Wild Horse Wind Expansion (C) (2)_Electric Rev Req Model (2009 GRC)  3" xfId="1876" xr:uid="{00000000-0005-0000-0000-00004D070000}"/>
    <cellStyle name="_Costs not in AURORA 2006GRC 6.15.06_04 07E Wild Horse Wind Expansion (C) (2)_Electric Rev Req Model (2009 GRC) Rebuttal" xfId="1877" xr:uid="{00000000-0005-0000-0000-00004E070000}"/>
    <cellStyle name="_Costs not in AURORA 2006GRC 6.15.06_04 07E Wild Horse Wind Expansion (C) (2)_Electric Rev Req Model (2009 GRC) Rebuttal 2" xfId="1878" xr:uid="{00000000-0005-0000-0000-00004F070000}"/>
    <cellStyle name="_Costs not in AURORA 2006GRC 6.15.06_04 07E Wild Horse Wind Expansion (C) (2)_Electric Rev Req Model (2009 GRC) Rebuttal 2 2" xfId="1879" xr:uid="{00000000-0005-0000-0000-000050070000}"/>
    <cellStyle name="_Costs not in AURORA 2006GRC 6.15.06_04 07E Wild Horse Wind Expansion (C) (2)_Electric Rev Req Model (2009 GRC) Rebuttal 3" xfId="1880" xr:uid="{00000000-0005-0000-0000-000051070000}"/>
    <cellStyle name="_Costs not in AURORA 2006GRC 6.15.06_04 07E Wild Horse Wind Expansion (C) (2)_Electric Rev Req Model (2009 GRC) Rebuttal REmoval of New  WH Solar AdjustMI" xfId="1881" xr:uid="{00000000-0005-0000-0000-000052070000}"/>
    <cellStyle name="_Costs not in AURORA 2006GRC 6.15.06_04 07E Wild Horse Wind Expansion (C) (2)_Electric Rev Req Model (2009 GRC) Rebuttal REmoval of New  WH Solar AdjustMI 2" xfId="1882" xr:uid="{00000000-0005-0000-0000-000053070000}"/>
    <cellStyle name="_Costs not in AURORA 2006GRC 6.15.06_04 07E Wild Horse Wind Expansion (C) (2)_Electric Rev Req Model (2009 GRC) Rebuttal REmoval of New  WH Solar AdjustMI 2 2" xfId="1883" xr:uid="{00000000-0005-0000-0000-000054070000}"/>
    <cellStyle name="_Costs not in AURORA 2006GRC 6.15.06_04 07E Wild Horse Wind Expansion (C) (2)_Electric Rev Req Model (2009 GRC) Rebuttal REmoval of New  WH Solar AdjustMI 3" xfId="1884" xr:uid="{00000000-0005-0000-0000-000055070000}"/>
    <cellStyle name="_Costs not in AURORA 2006GRC 6.15.06_04 07E Wild Horse Wind Expansion (C) (2)_Electric Rev Req Model (2009 GRC) Revised 01-18-2010" xfId="1885" xr:uid="{00000000-0005-0000-0000-000056070000}"/>
    <cellStyle name="_Costs not in AURORA 2006GRC 6.15.06_04 07E Wild Horse Wind Expansion (C) (2)_Electric Rev Req Model (2009 GRC) Revised 01-18-2010 2" xfId="1886" xr:uid="{00000000-0005-0000-0000-000057070000}"/>
    <cellStyle name="_Costs not in AURORA 2006GRC 6.15.06_04 07E Wild Horse Wind Expansion (C) (2)_Electric Rev Req Model (2009 GRC) Revised 01-18-2010 2 2" xfId="1887" xr:uid="{00000000-0005-0000-0000-000058070000}"/>
    <cellStyle name="_Costs not in AURORA 2006GRC 6.15.06_04 07E Wild Horse Wind Expansion (C) (2)_Electric Rev Req Model (2009 GRC) Revised 01-18-2010 3" xfId="1888" xr:uid="{00000000-0005-0000-0000-000059070000}"/>
    <cellStyle name="_Costs not in AURORA 2006GRC 6.15.06_04 07E Wild Horse Wind Expansion (C) (2)_Electric Rev Req Model (2010 GRC)" xfId="1889" xr:uid="{00000000-0005-0000-0000-00005A070000}"/>
    <cellStyle name="_Costs not in AURORA 2006GRC 6.15.06_04 07E Wild Horse Wind Expansion (C) (2)_Electric Rev Req Model (2010 GRC) SF" xfId="1890" xr:uid="{00000000-0005-0000-0000-00005B070000}"/>
    <cellStyle name="_Costs not in AURORA 2006GRC 6.15.06_04 07E Wild Horse Wind Expansion (C) (2)_Final Order Electric EXHIBIT A-1" xfId="1891" xr:uid="{00000000-0005-0000-0000-00005C070000}"/>
    <cellStyle name="_Costs not in AURORA 2006GRC 6.15.06_04 07E Wild Horse Wind Expansion (C) (2)_Final Order Electric EXHIBIT A-1 2" xfId="1892" xr:uid="{00000000-0005-0000-0000-00005D070000}"/>
    <cellStyle name="_Costs not in AURORA 2006GRC 6.15.06_04 07E Wild Horse Wind Expansion (C) (2)_Final Order Electric EXHIBIT A-1 2 2" xfId="1893" xr:uid="{00000000-0005-0000-0000-00005E070000}"/>
    <cellStyle name="_Costs not in AURORA 2006GRC 6.15.06_04 07E Wild Horse Wind Expansion (C) (2)_Final Order Electric EXHIBIT A-1 3" xfId="1894" xr:uid="{00000000-0005-0000-0000-00005F070000}"/>
    <cellStyle name="_Costs not in AURORA 2006GRC 6.15.06_04 07E Wild Horse Wind Expansion (C) (2)_TENASKA REGULATORY ASSET" xfId="1895" xr:uid="{00000000-0005-0000-0000-000060070000}"/>
    <cellStyle name="_Costs not in AURORA 2006GRC 6.15.06_04 07E Wild Horse Wind Expansion (C) (2)_TENASKA REGULATORY ASSET 2" xfId="1896" xr:uid="{00000000-0005-0000-0000-000061070000}"/>
    <cellStyle name="_Costs not in AURORA 2006GRC 6.15.06_04 07E Wild Horse Wind Expansion (C) (2)_TENASKA REGULATORY ASSET 2 2" xfId="1897" xr:uid="{00000000-0005-0000-0000-000062070000}"/>
    <cellStyle name="_Costs not in AURORA 2006GRC 6.15.06_04 07E Wild Horse Wind Expansion (C) (2)_TENASKA REGULATORY ASSET 3" xfId="1898" xr:uid="{00000000-0005-0000-0000-000063070000}"/>
    <cellStyle name="_Costs not in AURORA 2006GRC 6.15.06_16.37E Wild Horse Expansion DeferralRevwrkingfile SF" xfId="1899" xr:uid="{00000000-0005-0000-0000-000064070000}"/>
    <cellStyle name="_Costs not in AURORA 2006GRC 6.15.06_16.37E Wild Horse Expansion DeferralRevwrkingfile SF 2" xfId="1900" xr:uid="{00000000-0005-0000-0000-000065070000}"/>
    <cellStyle name="_Costs not in AURORA 2006GRC 6.15.06_16.37E Wild Horse Expansion DeferralRevwrkingfile SF 2 2" xfId="1901" xr:uid="{00000000-0005-0000-0000-000066070000}"/>
    <cellStyle name="_Costs not in AURORA 2006GRC 6.15.06_16.37E Wild Horse Expansion DeferralRevwrkingfile SF 3" xfId="1902" xr:uid="{00000000-0005-0000-0000-000067070000}"/>
    <cellStyle name="_Costs not in AURORA 2006GRC 6.15.06_2009 Compliance Filing PCA Exhibits for GRC" xfId="1903" xr:uid="{00000000-0005-0000-0000-000068070000}"/>
    <cellStyle name="_Costs not in AURORA 2006GRC 6.15.06_2009 GRC Compl Filing - Exhibit D" xfId="1904" xr:uid="{00000000-0005-0000-0000-000069070000}"/>
    <cellStyle name="_Costs not in AURORA 2006GRC 6.15.06_2009 GRC Compl Filing - Exhibit D 2" xfId="1905" xr:uid="{00000000-0005-0000-0000-00006A070000}"/>
    <cellStyle name="_Costs not in AURORA 2006GRC 6.15.06_3.01 Income Statement" xfId="1906" xr:uid="{00000000-0005-0000-0000-00006B070000}"/>
    <cellStyle name="_Costs not in AURORA 2006GRC 6.15.06_4 31 Regulatory Assets and Liabilities  7 06- Exhibit D" xfId="1907" xr:uid="{00000000-0005-0000-0000-00006C070000}"/>
    <cellStyle name="_Costs not in AURORA 2006GRC 6.15.06_4 31 Regulatory Assets and Liabilities  7 06- Exhibit D 2" xfId="1908" xr:uid="{00000000-0005-0000-0000-00006D070000}"/>
    <cellStyle name="_Costs not in AURORA 2006GRC 6.15.06_4 31 Regulatory Assets and Liabilities  7 06- Exhibit D 2 2" xfId="1909" xr:uid="{00000000-0005-0000-0000-00006E070000}"/>
    <cellStyle name="_Costs not in AURORA 2006GRC 6.15.06_4 31 Regulatory Assets and Liabilities  7 06- Exhibit D 3" xfId="1910" xr:uid="{00000000-0005-0000-0000-00006F070000}"/>
    <cellStyle name="_Costs not in AURORA 2006GRC 6.15.06_4 31 Regulatory Assets and Liabilities  7 06- Exhibit D_NIM Summary" xfId="1911" xr:uid="{00000000-0005-0000-0000-000070070000}"/>
    <cellStyle name="_Costs not in AURORA 2006GRC 6.15.06_4 31 Regulatory Assets and Liabilities  7 06- Exhibit D_NIM Summary 2" xfId="1912" xr:uid="{00000000-0005-0000-0000-000071070000}"/>
    <cellStyle name="_Costs not in AURORA 2006GRC 6.15.06_4 32 Regulatory Assets and Liabilities  7 06- Exhibit D" xfId="1913" xr:uid="{00000000-0005-0000-0000-000072070000}"/>
    <cellStyle name="_Costs not in AURORA 2006GRC 6.15.06_4 32 Regulatory Assets and Liabilities  7 06- Exhibit D 2" xfId="1914" xr:uid="{00000000-0005-0000-0000-000073070000}"/>
    <cellStyle name="_Costs not in AURORA 2006GRC 6.15.06_4 32 Regulatory Assets and Liabilities  7 06- Exhibit D 2 2" xfId="1915" xr:uid="{00000000-0005-0000-0000-000074070000}"/>
    <cellStyle name="_Costs not in AURORA 2006GRC 6.15.06_4 32 Regulatory Assets and Liabilities  7 06- Exhibit D 3" xfId="1916" xr:uid="{00000000-0005-0000-0000-000075070000}"/>
    <cellStyle name="_Costs not in AURORA 2006GRC 6.15.06_4 32 Regulatory Assets and Liabilities  7 06- Exhibit D_NIM Summary" xfId="1917" xr:uid="{00000000-0005-0000-0000-000076070000}"/>
    <cellStyle name="_Costs not in AURORA 2006GRC 6.15.06_4 32 Regulatory Assets and Liabilities  7 06- Exhibit D_NIM Summary 2" xfId="1918" xr:uid="{00000000-0005-0000-0000-000077070000}"/>
    <cellStyle name="_Costs not in AURORA 2006GRC 6.15.06_ACCOUNTS" xfId="1919" xr:uid="{00000000-0005-0000-0000-000078070000}"/>
    <cellStyle name="_Costs not in AURORA 2006GRC 6.15.06_AURORA Total New" xfId="1920" xr:uid="{00000000-0005-0000-0000-000079070000}"/>
    <cellStyle name="_Costs not in AURORA 2006GRC 6.15.06_AURORA Total New 2" xfId="1921" xr:uid="{00000000-0005-0000-0000-00007A070000}"/>
    <cellStyle name="_Costs not in AURORA 2006GRC 6.15.06_Book2" xfId="1922" xr:uid="{00000000-0005-0000-0000-00007B070000}"/>
    <cellStyle name="_Costs not in AURORA 2006GRC 6.15.06_Book2 2" xfId="1923" xr:uid="{00000000-0005-0000-0000-00007C070000}"/>
    <cellStyle name="_Costs not in AURORA 2006GRC 6.15.06_Book2 2 2" xfId="1924" xr:uid="{00000000-0005-0000-0000-00007D070000}"/>
    <cellStyle name="_Costs not in AURORA 2006GRC 6.15.06_Book2 3" xfId="1925" xr:uid="{00000000-0005-0000-0000-00007E070000}"/>
    <cellStyle name="_Costs not in AURORA 2006GRC 6.15.06_Book2_Adj Bench DR 3 for Initial Briefs (Electric)" xfId="1926" xr:uid="{00000000-0005-0000-0000-00007F070000}"/>
    <cellStyle name="_Costs not in AURORA 2006GRC 6.15.06_Book2_Adj Bench DR 3 for Initial Briefs (Electric) 2" xfId="1927" xr:uid="{00000000-0005-0000-0000-000080070000}"/>
    <cellStyle name="_Costs not in AURORA 2006GRC 6.15.06_Book2_Adj Bench DR 3 for Initial Briefs (Electric) 2 2" xfId="1928" xr:uid="{00000000-0005-0000-0000-000081070000}"/>
    <cellStyle name="_Costs not in AURORA 2006GRC 6.15.06_Book2_Adj Bench DR 3 for Initial Briefs (Electric) 3" xfId="1929" xr:uid="{00000000-0005-0000-0000-000082070000}"/>
    <cellStyle name="_Costs not in AURORA 2006GRC 6.15.06_Book2_Electric Rev Req Model (2009 GRC) Rebuttal" xfId="1930" xr:uid="{00000000-0005-0000-0000-000083070000}"/>
    <cellStyle name="_Costs not in AURORA 2006GRC 6.15.06_Book2_Electric Rev Req Model (2009 GRC) Rebuttal 2" xfId="1931" xr:uid="{00000000-0005-0000-0000-000084070000}"/>
    <cellStyle name="_Costs not in AURORA 2006GRC 6.15.06_Book2_Electric Rev Req Model (2009 GRC) Rebuttal 2 2" xfId="1932" xr:uid="{00000000-0005-0000-0000-000085070000}"/>
    <cellStyle name="_Costs not in AURORA 2006GRC 6.15.06_Book2_Electric Rev Req Model (2009 GRC) Rebuttal 3" xfId="1933" xr:uid="{00000000-0005-0000-0000-000086070000}"/>
    <cellStyle name="_Costs not in AURORA 2006GRC 6.15.06_Book2_Electric Rev Req Model (2009 GRC) Rebuttal REmoval of New  WH Solar AdjustMI" xfId="1934" xr:uid="{00000000-0005-0000-0000-000087070000}"/>
    <cellStyle name="_Costs not in AURORA 2006GRC 6.15.06_Book2_Electric Rev Req Model (2009 GRC) Rebuttal REmoval of New  WH Solar AdjustMI 2" xfId="1935" xr:uid="{00000000-0005-0000-0000-000088070000}"/>
    <cellStyle name="_Costs not in AURORA 2006GRC 6.15.06_Book2_Electric Rev Req Model (2009 GRC) Rebuttal REmoval of New  WH Solar AdjustMI 2 2" xfId="1936" xr:uid="{00000000-0005-0000-0000-000089070000}"/>
    <cellStyle name="_Costs not in AURORA 2006GRC 6.15.06_Book2_Electric Rev Req Model (2009 GRC) Rebuttal REmoval of New  WH Solar AdjustMI 3" xfId="1937" xr:uid="{00000000-0005-0000-0000-00008A070000}"/>
    <cellStyle name="_Costs not in AURORA 2006GRC 6.15.06_Book2_Electric Rev Req Model (2009 GRC) Revised 01-18-2010" xfId="1938" xr:uid="{00000000-0005-0000-0000-00008B070000}"/>
    <cellStyle name="_Costs not in AURORA 2006GRC 6.15.06_Book2_Electric Rev Req Model (2009 GRC) Revised 01-18-2010 2" xfId="1939" xr:uid="{00000000-0005-0000-0000-00008C070000}"/>
    <cellStyle name="_Costs not in AURORA 2006GRC 6.15.06_Book2_Electric Rev Req Model (2009 GRC) Revised 01-18-2010 2 2" xfId="1940" xr:uid="{00000000-0005-0000-0000-00008D070000}"/>
    <cellStyle name="_Costs not in AURORA 2006GRC 6.15.06_Book2_Electric Rev Req Model (2009 GRC) Revised 01-18-2010 3" xfId="1941" xr:uid="{00000000-0005-0000-0000-00008E070000}"/>
    <cellStyle name="_Costs not in AURORA 2006GRC 6.15.06_Book2_Final Order Electric EXHIBIT A-1" xfId="1942" xr:uid="{00000000-0005-0000-0000-00008F070000}"/>
    <cellStyle name="_Costs not in AURORA 2006GRC 6.15.06_Book2_Final Order Electric EXHIBIT A-1 2" xfId="1943" xr:uid="{00000000-0005-0000-0000-000090070000}"/>
    <cellStyle name="_Costs not in AURORA 2006GRC 6.15.06_Book2_Final Order Electric EXHIBIT A-1 2 2" xfId="1944" xr:uid="{00000000-0005-0000-0000-000091070000}"/>
    <cellStyle name="_Costs not in AURORA 2006GRC 6.15.06_Book2_Final Order Electric EXHIBIT A-1 3" xfId="1945" xr:uid="{00000000-0005-0000-0000-000092070000}"/>
    <cellStyle name="_Costs not in AURORA 2006GRC 6.15.06_Book4" xfId="1946" xr:uid="{00000000-0005-0000-0000-000093070000}"/>
    <cellStyle name="_Costs not in AURORA 2006GRC 6.15.06_Book4 2" xfId="1947" xr:uid="{00000000-0005-0000-0000-000094070000}"/>
    <cellStyle name="_Costs not in AURORA 2006GRC 6.15.06_Book4 2 2" xfId="1948" xr:uid="{00000000-0005-0000-0000-000095070000}"/>
    <cellStyle name="_Costs not in AURORA 2006GRC 6.15.06_Book4 3" xfId="1949" xr:uid="{00000000-0005-0000-0000-000096070000}"/>
    <cellStyle name="_Costs not in AURORA 2006GRC 6.15.06_Book9" xfId="1950" xr:uid="{00000000-0005-0000-0000-000097070000}"/>
    <cellStyle name="_Costs not in AURORA 2006GRC 6.15.06_Book9 2" xfId="1951" xr:uid="{00000000-0005-0000-0000-000098070000}"/>
    <cellStyle name="_Costs not in AURORA 2006GRC 6.15.06_Book9 2 2" xfId="1952" xr:uid="{00000000-0005-0000-0000-000099070000}"/>
    <cellStyle name="_Costs not in AURORA 2006GRC 6.15.06_Book9 3" xfId="1953" xr:uid="{00000000-0005-0000-0000-00009A070000}"/>
    <cellStyle name="_Costs not in AURORA 2006GRC 6.15.06_Chelan PUD Power Costs (8-10)" xfId="1954" xr:uid="{00000000-0005-0000-0000-00009B070000}"/>
    <cellStyle name="_Costs not in AURORA 2006GRC 6.15.06_Gas Rev Req Model (2010 GRC)" xfId="1955" xr:uid="{00000000-0005-0000-0000-00009C070000}"/>
    <cellStyle name="_Costs not in AURORA 2006GRC 6.15.06_INPUTS" xfId="1956" xr:uid="{00000000-0005-0000-0000-00009D070000}"/>
    <cellStyle name="_Costs not in AURORA 2006GRC 6.15.06_INPUTS 2" xfId="1957" xr:uid="{00000000-0005-0000-0000-00009E070000}"/>
    <cellStyle name="_Costs not in AURORA 2006GRC 6.15.06_INPUTS 2 2" xfId="1958" xr:uid="{00000000-0005-0000-0000-00009F070000}"/>
    <cellStyle name="_Costs not in AURORA 2006GRC 6.15.06_INPUTS 3" xfId="1959" xr:uid="{00000000-0005-0000-0000-0000A0070000}"/>
    <cellStyle name="_Costs not in AURORA 2006GRC 6.15.06_NIM Summary" xfId="1960" xr:uid="{00000000-0005-0000-0000-0000A1070000}"/>
    <cellStyle name="_Costs not in AURORA 2006GRC 6.15.06_NIM Summary 09GRC" xfId="1961" xr:uid="{00000000-0005-0000-0000-0000A2070000}"/>
    <cellStyle name="_Costs not in AURORA 2006GRC 6.15.06_NIM Summary 09GRC 2" xfId="1962" xr:uid="{00000000-0005-0000-0000-0000A3070000}"/>
    <cellStyle name="_Costs not in AURORA 2006GRC 6.15.06_NIM Summary 2" xfId="1963" xr:uid="{00000000-0005-0000-0000-0000A4070000}"/>
    <cellStyle name="_Costs not in AURORA 2006GRC 6.15.06_NIM Summary 3" xfId="1964" xr:uid="{00000000-0005-0000-0000-0000A5070000}"/>
    <cellStyle name="_Costs not in AURORA 2006GRC 6.15.06_NIM Summary 4" xfId="1965" xr:uid="{00000000-0005-0000-0000-0000A6070000}"/>
    <cellStyle name="_Costs not in AURORA 2006GRC 6.15.06_NIM Summary 5" xfId="1966" xr:uid="{00000000-0005-0000-0000-0000A7070000}"/>
    <cellStyle name="_Costs not in AURORA 2006GRC 6.15.06_NIM Summary 6" xfId="1967" xr:uid="{00000000-0005-0000-0000-0000A8070000}"/>
    <cellStyle name="_Costs not in AURORA 2006GRC 6.15.06_NIM Summary 7" xfId="1968" xr:uid="{00000000-0005-0000-0000-0000A9070000}"/>
    <cellStyle name="_Costs not in AURORA 2006GRC 6.15.06_NIM Summary 8" xfId="1969" xr:uid="{00000000-0005-0000-0000-0000AA070000}"/>
    <cellStyle name="_Costs not in AURORA 2006GRC 6.15.06_NIM Summary 9" xfId="1970" xr:uid="{00000000-0005-0000-0000-0000AB070000}"/>
    <cellStyle name="_Costs not in AURORA 2006GRC 6.15.06_PCA 10 -  Exhibit D from A Kellogg Jan 2011" xfId="1971" xr:uid="{00000000-0005-0000-0000-0000AC070000}"/>
    <cellStyle name="_Costs not in AURORA 2006GRC 6.15.06_PCA 10 -  Exhibit D from A Kellogg July 2011" xfId="1972" xr:uid="{00000000-0005-0000-0000-0000AD070000}"/>
    <cellStyle name="_Costs not in AURORA 2006GRC 6.15.06_PCA 10 -  Exhibit D from S Free Rcv'd 12-11" xfId="1973" xr:uid="{00000000-0005-0000-0000-0000AE070000}"/>
    <cellStyle name="_Costs not in AURORA 2006GRC 6.15.06_PCA 9 -  Exhibit D April 2010" xfId="1974" xr:uid="{00000000-0005-0000-0000-0000AF070000}"/>
    <cellStyle name="_Costs not in AURORA 2006GRC 6.15.06_PCA 9 -  Exhibit D April 2010 (3)" xfId="1975" xr:uid="{00000000-0005-0000-0000-0000B0070000}"/>
    <cellStyle name="_Costs not in AURORA 2006GRC 6.15.06_PCA 9 -  Exhibit D April 2010 (3) 2" xfId="1976" xr:uid="{00000000-0005-0000-0000-0000B1070000}"/>
    <cellStyle name="_Costs not in AURORA 2006GRC 6.15.06_PCA 9 -  Exhibit D Nov 2010" xfId="1977" xr:uid="{00000000-0005-0000-0000-0000B2070000}"/>
    <cellStyle name="_Costs not in AURORA 2006GRC 6.15.06_PCA 9 - Exhibit D at August 2010" xfId="1978" xr:uid="{00000000-0005-0000-0000-0000B3070000}"/>
    <cellStyle name="_Costs not in AURORA 2006GRC 6.15.06_PCA 9 - Exhibit D June 2010 GRC" xfId="1979" xr:uid="{00000000-0005-0000-0000-0000B4070000}"/>
    <cellStyle name="_Costs not in AURORA 2006GRC 6.15.06_Power Costs - Comparison bx Rbtl-Staff-Jt-PC" xfId="1980" xr:uid="{00000000-0005-0000-0000-0000B5070000}"/>
    <cellStyle name="_Costs not in AURORA 2006GRC 6.15.06_Power Costs - Comparison bx Rbtl-Staff-Jt-PC 2" xfId="1981" xr:uid="{00000000-0005-0000-0000-0000B6070000}"/>
    <cellStyle name="_Costs not in AURORA 2006GRC 6.15.06_Power Costs - Comparison bx Rbtl-Staff-Jt-PC 2 2" xfId="1982" xr:uid="{00000000-0005-0000-0000-0000B7070000}"/>
    <cellStyle name="_Costs not in AURORA 2006GRC 6.15.06_Power Costs - Comparison bx Rbtl-Staff-Jt-PC 3" xfId="1983" xr:uid="{00000000-0005-0000-0000-0000B8070000}"/>
    <cellStyle name="_Costs not in AURORA 2006GRC 6.15.06_Power Costs - Comparison bx Rbtl-Staff-Jt-PC_Adj Bench DR 3 for Initial Briefs (Electric)" xfId="1984" xr:uid="{00000000-0005-0000-0000-0000B9070000}"/>
    <cellStyle name="_Costs not in AURORA 2006GRC 6.15.06_Power Costs - Comparison bx Rbtl-Staff-Jt-PC_Adj Bench DR 3 for Initial Briefs (Electric) 2" xfId="1985" xr:uid="{00000000-0005-0000-0000-0000BA070000}"/>
    <cellStyle name="_Costs not in AURORA 2006GRC 6.15.06_Power Costs - Comparison bx Rbtl-Staff-Jt-PC_Adj Bench DR 3 for Initial Briefs (Electric) 2 2" xfId="1986" xr:uid="{00000000-0005-0000-0000-0000BB070000}"/>
    <cellStyle name="_Costs not in AURORA 2006GRC 6.15.06_Power Costs - Comparison bx Rbtl-Staff-Jt-PC_Adj Bench DR 3 for Initial Briefs (Electric) 3" xfId="1987" xr:uid="{00000000-0005-0000-0000-0000BC070000}"/>
    <cellStyle name="_Costs not in AURORA 2006GRC 6.15.06_Power Costs - Comparison bx Rbtl-Staff-Jt-PC_Electric Rev Req Model (2009 GRC) Rebuttal" xfId="1988" xr:uid="{00000000-0005-0000-0000-0000BD070000}"/>
    <cellStyle name="_Costs not in AURORA 2006GRC 6.15.06_Power Costs - Comparison bx Rbtl-Staff-Jt-PC_Electric Rev Req Model (2009 GRC) Rebuttal 2" xfId="1989" xr:uid="{00000000-0005-0000-0000-0000BE070000}"/>
    <cellStyle name="_Costs not in AURORA 2006GRC 6.15.06_Power Costs - Comparison bx Rbtl-Staff-Jt-PC_Electric Rev Req Model (2009 GRC) Rebuttal 2 2" xfId="1990" xr:uid="{00000000-0005-0000-0000-0000BF070000}"/>
    <cellStyle name="_Costs not in AURORA 2006GRC 6.15.06_Power Costs - Comparison bx Rbtl-Staff-Jt-PC_Electric Rev Req Model (2009 GRC) Rebuttal 3" xfId="1991" xr:uid="{00000000-0005-0000-0000-0000C0070000}"/>
    <cellStyle name="_Costs not in AURORA 2006GRC 6.15.06_Power Costs - Comparison bx Rbtl-Staff-Jt-PC_Electric Rev Req Model (2009 GRC) Rebuttal REmoval of New  WH Solar AdjustMI" xfId="1992" xr:uid="{00000000-0005-0000-0000-0000C1070000}"/>
    <cellStyle name="_Costs not in AURORA 2006GRC 6.15.06_Power Costs - Comparison bx Rbtl-Staff-Jt-PC_Electric Rev Req Model (2009 GRC) Rebuttal REmoval of New  WH Solar AdjustMI 2" xfId="1993" xr:uid="{00000000-0005-0000-0000-0000C2070000}"/>
    <cellStyle name="_Costs not in AURORA 2006GRC 6.15.06_Power Costs - Comparison bx Rbtl-Staff-Jt-PC_Electric Rev Req Model (2009 GRC) Rebuttal REmoval of New  WH Solar AdjustMI 2 2" xfId="1994" xr:uid="{00000000-0005-0000-0000-0000C3070000}"/>
    <cellStyle name="_Costs not in AURORA 2006GRC 6.15.06_Power Costs - Comparison bx Rbtl-Staff-Jt-PC_Electric Rev Req Model (2009 GRC) Rebuttal REmoval of New  WH Solar AdjustMI 3" xfId="1995" xr:uid="{00000000-0005-0000-0000-0000C4070000}"/>
    <cellStyle name="_Costs not in AURORA 2006GRC 6.15.06_Power Costs - Comparison bx Rbtl-Staff-Jt-PC_Electric Rev Req Model (2009 GRC) Revised 01-18-2010" xfId="1996" xr:uid="{00000000-0005-0000-0000-0000C5070000}"/>
    <cellStyle name="_Costs not in AURORA 2006GRC 6.15.06_Power Costs - Comparison bx Rbtl-Staff-Jt-PC_Electric Rev Req Model (2009 GRC) Revised 01-18-2010 2" xfId="1997" xr:uid="{00000000-0005-0000-0000-0000C6070000}"/>
    <cellStyle name="_Costs not in AURORA 2006GRC 6.15.06_Power Costs - Comparison bx Rbtl-Staff-Jt-PC_Electric Rev Req Model (2009 GRC) Revised 01-18-2010 2 2" xfId="1998" xr:uid="{00000000-0005-0000-0000-0000C7070000}"/>
    <cellStyle name="_Costs not in AURORA 2006GRC 6.15.06_Power Costs - Comparison bx Rbtl-Staff-Jt-PC_Electric Rev Req Model (2009 GRC) Revised 01-18-2010 3" xfId="1999" xr:uid="{00000000-0005-0000-0000-0000C8070000}"/>
    <cellStyle name="_Costs not in AURORA 2006GRC 6.15.06_Power Costs - Comparison bx Rbtl-Staff-Jt-PC_Final Order Electric EXHIBIT A-1" xfId="2000" xr:uid="{00000000-0005-0000-0000-0000C9070000}"/>
    <cellStyle name="_Costs not in AURORA 2006GRC 6.15.06_Power Costs - Comparison bx Rbtl-Staff-Jt-PC_Final Order Electric EXHIBIT A-1 2" xfId="2001" xr:uid="{00000000-0005-0000-0000-0000CA070000}"/>
    <cellStyle name="_Costs not in AURORA 2006GRC 6.15.06_Power Costs - Comparison bx Rbtl-Staff-Jt-PC_Final Order Electric EXHIBIT A-1 2 2" xfId="2002" xr:uid="{00000000-0005-0000-0000-0000CB070000}"/>
    <cellStyle name="_Costs not in AURORA 2006GRC 6.15.06_Power Costs - Comparison bx Rbtl-Staff-Jt-PC_Final Order Electric EXHIBIT A-1 3" xfId="2003" xr:uid="{00000000-0005-0000-0000-0000CC070000}"/>
    <cellStyle name="_Costs not in AURORA 2006GRC 6.15.06_Production Adj 4.37" xfId="2004" xr:uid="{00000000-0005-0000-0000-0000CD070000}"/>
    <cellStyle name="_Costs not in AURORA 2006GRC 6.15.06_Production Adj 4.37 2" xfId="2005" xr:uid="{00000000-0005-0000-0000-0000CE070000}"/>
    <cellStyle name="_Costs not in AURORA 2006GRC 6.15.06_Production Adj 4.37 2 2" xfId="2006" xr:uid="{00000000-0005-0000-0000-0000CF070000}"/>
    <cellStyle name="_Costs not in AURORA 2006GRC 6.15.06_Production Adj 4.37 3" xfId="2007" xr:uid="{00000000-0005-0000-0000-0000D0070000}"/>
    <cellStyle name="_Costs not in AURORA 2006GRC 6.15.06_Purchased Power Adj 4.03" xfId="2008" xr:uid="{00000000-0005-0000-0000-0000D1070000}"/>
    <cellStyle name="_Costs not in AURORA 2006GRC 6.15.06_Purchased Power Adj 4.03 2" xfId="2009" xr:uid="{00000000-0005-0000-0000-0000D2070000}"/>
    <cellStyle name="_Costs not in AURORA 2006GRC 6.15.06_Purchased Power Adj 4.03 2 2" xfId="2010" xr:uid="{00000000-0005-0000-0000-0000D3070000}"/>
    <cellStyle name="_Costs not in AURORA 2006GRC 6.15.06_Purchased Power Adj 4.03 3" xfId="2011" xr:uid="{00000000-0005-0000-0000-0000D4070000}"/>
    <cellStyle name="_Costs not in AURORA 2006GRC 6.15.06_Rebuttal Power Costs" xfId="2012" xr:uid="{00000000-0005-0000-0000-0000D5070000}"/>
    <cellStyle name="_Costs not in AURORA 2006GRC 6.15.06_Rebuttal Power Costs 2" xfId="2013" xr:uid="{00000000-0005-0000-0000-0000D6070000}"/>
    <cellStyle name="_Costs not in AURORA 2006GRC 6.15.06_Rebuttal Power Costs 2 2" xfId="2014" xr:uid="{00000000-0005-0000-0000-0000D7070000}"/>
    <cellStyle name="_Costs not in AURORA 2006GRC 6.15.06_Rebuttal Power Costs 3" xfId="2015" xr:uid="{00000000-0005-0000-0000-0000D8070000}"/>
    <cellStyle name="_Costs not in AURORA 2006GRC 6.15.06_Rebuttal Power Costs_Adj Bench DR 3 for Initial Briefs (Electric)" xfId="2016" xr:uid="{00000000-0005-0000-0000-0000D9070000}"/>
    <cellStyle name="_Costs not in AURORA 2006GRC 6.15.06_Rebuttal Power Costs_Adj Bench DR 3 for Initial Briefs (Electric) 2" xfId="2017" xr:uid="{00000000-0005-0000-0000-0000DA070000}"/>
    <cellStyle name="_Costs not in AURORA 2006GRC 6.15.06_Rebuttal Power Costs_Adj Bench DR 3 for Initial Briefs (Electric) 2 2" xfId="2018" xr:uid="{00000000-0005-0000-0000-0000DB070000}"/>
    <cellStyle name="_Costs not in AURORA 2006GRC 6.15.06_Rebuttal Power Costs_Adj Bench DR 3 for Initial Briefs (Electric) 3" xfId="2019" xr:uid="{00000000-0005-0000-0000-0000DC070000}"/>
    <cellStyle name="_Costs not in AURORA 2006GRC 6.15.06_Rebuttal Power Costs_Electric Rev Req Model (2009 GRC) Rebuttal" xfId="2020" xr:uid="{00000000-0005-0000-0000-0000DD070000}"/>
    <cellStyle name="_Costs not in AURORA 2006GRC 6.15.06_Rebuttal Power Costs_Electric Rev Req Model (2009 GRC) Rebuttal 2" xfId="2021" xr:uid="{00000000-0005-0000-0000-0000DE070000}"/>
    <cellStyle name="_Costs not in AURORA 2006GRC 6.15.06_Rebuttal Power Costs_Electric Rev Req Model (2009 GRC) Rebuttal 2 2" xfId="2022" xr:uid="{00000000-0005-0000-0000-0000DF070000}"/>
    <cellStyle name="_Costs not in AURORA 2006GRC 6.15.06_Rebuttal Power Costs_Electric Rev Req Model (2009 GRC) Rebuttal 3" xfId="2023" xr:uid="{00000000-0005-0000-0000-0000E0070000}"/>
    <cellStyle name="_Costs not in AURORA 2006GRC 6.15.06_Rebuttal Power Costs_Electric Rev Req Model (2009 GRC) Rebuttal REmoval of New  WH Solar AdjustMI" xfId="2024" xr:uid="{00000000-0005-0000-0000-0000E1070000}"/>
    <cellStyle name="_Costs not in AURORA 2006GRC 6.15.06_Rebuttal Power Costs_Electric Rev Req Model (2009 GRC) Rebuttal REmoval of New  WH Solar AdjustMI 2" xfId="2025" xr:uid="{00000000-0005-0000-0000-0000E2070000}"/>
    <cellStyle name="_Costs not in AURORA 2006GRC 6.15.06_Rebuttal Power Costs_Electric Rev Req Model (2009 GRC) Rebuttal REmoval of New  WH Solar AdjustMI 2 2" xfId="2026" xr:uid="{00000000-0005-0000-0000-0000E3070000}"/>
    <cellStyle name="_Costs not in AURORA 2006GRC 6.15.06_Rebuttal Power Costs_Electric Rev Req Model (2009 GRC) Rebuttal REmoval of New  WH Solar AdjustMI 3" xfId="2027" xr:uid="{00000000-0005-0000-0000-0000E4070000}"/>
    <cellStyle name="_Costs not in AURORA 2006GRC 6.15.06_Rebuttal Power Costs_Electric Rev Req Model (2009 GRC) Revised 01-18-2010" xfId="2028" xr:uid="{00000000-0005-0000-0000-0000E5070000}"/>
    <cellStyle name="_Costs not in AURORA 2006GRC 6.15.06_Rebuttal Power Costs_Electric Rev Req Model (2009 GRC) Revised 01-18-2010 2" xfId="2029" xr:uid="{00000000-0005-0000-0000-0000E6070000}"/>
    <cellStyle name="_Costs not in AURORA 2006GRC 6.15.06_Rebuttal Power Costs_Electric Rev Req Model (2009 GRC) Revised 01-18-2010 2 2" xfId="2030" xr:uid="{00000000-0005-0000-0000-0000E7070000}"/>
    <cellStyle name="_Costs not in AURORA 2006GRC 6.15.06_Rebuttal Power Costs_Electric Rev Req Model (2009 GRC) Revised 01-18-2010 3" xfId="2031" xr:uid="{00000000-0005-0000-0000-0000E8070000}"/>
    <cellStyle name="_Costs not in AURORA 2006GRC 6.15.06_Rebuttal Power Costs_Final Order Electric EXHIBIT A-1" xfId="2032" xr:uid="{00000000-0005-0000-0000-0000E9070000}"/>
    <cellStyle name="_Costs not in AURORA 2006GRC 6.15.06_Rebuttal Power Costs_Final Order Electric EXHIBIT A-1 2" xfId="2033" xr:uid="{00000000-0005-0000-0000-0000EA070000}"/>
    <cellStyle name="_Costs not in AURORA 2006GRC 6.15.06_Rebuttal Power Costs_Final Order Electric EXHIBIT A-1 2 2" xfId="2034" xr:uid="{00000000-0005-0000-0000-0000EB070000}"/>
    <cellStyle name="_Costs not in AURORA 2006GRC 6.15.06_Rebuttal Power Costs_Final Order Electric EXHIBIT A-1 3" xfId="2035" xr:uid="{00000000-0005-0000-0000-0000EC070000}"/>
    <cellStyle name="_Costs not in AURORA 2006GRC 6.15.06_ROR &amp; CONV FACTOR" xfId="2036" xr:uid="{00000000-0005-0000-0000-0000ED070000}"/>
    <cellStyle name="_Costs not in AURORA 2006GRC 6.15.06_ROR &amp; CONV FACTOR 2" xfId="2037" xr:uid="{00000000-0005-0000-0000-0000EE070000}"/>
    <cellStyle name="_Costs not in AURORA 2006GRC 6.15.06_ROR &amp; CONV FACTOR 2 2" xfId="2038" xr:uid="{00000000-0005-0000-0000-0000EF070000}"/>
    <cellStyle name="_Costs not in AURORA 2006GRC 6.15.06_ROR &amp; CONV FACTOR 3" xfId="2039" xr:uid="{00000000-0005-0000-0000-0000F0070000}"/>
    <cellStyle name="_Costs not in AURORA 2006GRC 6.15.06_ROR 5.02" xfId="2040" xr:uid="{00000000-0005-0000-0000-0000F1070000}"/>
    <cellStyle name="_Costs not in AURORA 2006GRC 6.15.06_ROR 5.02 2" xfId="2041" xr:uid="{00000000-0005-0000-0000-0000F2070000}"/>
    <cellStyle name="_Costs not in AURORA 2006GRC 6.15.06_ROR 5.02 2 2" xfId="2042" xr:uid="{00000000-0005-0000-0000-0000F3070000}"/>
    <cellStyle name="_Costs not in AURORA 2006GRC 6.15.06_ROR 5.02 3" xfId="2043" xr:uid="{00000000-0005-0000-0000-0000F4070000}"/>
    <cellStyle name="_Costs not in AURORA 2006GRC 6.15.06_Wind Integration 10GRC" xfId="2044" xr:uid="{00000000-0005-0000-0000-0000F5070000}"/>
    <cellStyle name="_Costs not in AURORA 2006GRC 6.15.06_Wind Integration 10GRC 2" xfId="2045" xr:uid="{00000000-0005-0000-0000-0000F6070000}"/>
    <cellStyle name="_Costs not in AURORA 2006GRC w gas price updated" xfId="2046" xr:uid="{00000000-0005-0000-0000-0000F7070000}"/>
    <cellStyle name="_Costs not in AURORA 2006GRC w gas price updated 2" xfId="2047" xr:uid="{00000000-0005-0000-0000-0000F8070000}"/>
    <cellStyle name="_Costs not in AURORA 2006GRC w gas price updated 2 2" xfId="2048" xr:uid="{00000000-0005-0000-0000-0000F9070000}"/>
    <cellStyle name="_Costs not in AURORA 2006GRC w gas price updated 3" xfId="2049" xr:uid="{00000000-0005-0000-0000-0000FA070000}"/>
    <cellStyle name="_Costs not in AURORA 2006GRC w gas price updated_Adj Bench DR 3 for Initial Briefs (Electric)" xfId="2050" xr:uid="{00000000-0005-0000-0000-0000FB070000}"/>
    <cellStyle name="_Costs not in AURORA 2006GRC w gas price updated_Adj Bench DR 3 for Initial Briefs (Electric) 2" xfId="2051" xr:uid="{00000000-0005-0000-0000-0000FC070000}"/>
    <cellStyle name="_Costs not in AURORA 2006GRC w gas price updated_Adj Bench DR 3 for Initial Briefs (Electric) 2 2" xfId="2052" xr:uid="{00000000-0005-0000-0000-0000FD070000}"/>
    <cellStyle name="_Costs not in AURORA 2006GRC w gas price updated_Adj Bench DR 3 for Initial Briefs (Electric) 3" xfId="2053" xr:uid="{00000000-0005-0000-0000-0000FE070000}"/>
    <cellStyle name="_Costs not in AURORA 2006GRC w gas price updated_Book1" xfId="2054" xr:uid="{00000000-0005-0000-0000-0000FF070000}"/>
    <cellStyle name="_Costs not in AURORA 2006GRC w gas price updated_Book2" xfId="2055" xr:uid="{00000000-0005-0000-0000-000000080000}"/>
    <cellStyle name="_Costs not in AURORA 2006GRC w gas price updated_Book2 2" xfId="2056" xr:uid="{00000000-0005-0000-0000-000001080000}"/>
    <cellStyle name="_Costs not in AURORA 2006GRC w gas price updated_Book2 2 2" xfId="2057" xr:uid="{00000000-0005-0000-0000-000002080000}"/>
    <cellStyle name="_Costs not in AURORA 2006GRC w gas price updated_Book2 3" xfId="2058" xr:uid="{00000000-0005-0000-0000-000003080000}"/>
    <cellStyle name="_Costs not in AURORA 2006GRC w gas price updated_Book2_Adj Bench DR 3 for Initial Briefs (Electric)" xfId="2059" xr:uid="{00000000-0005-0000-0000-000004080000}"/>
    <cellStyle name="_Costs not in AURORA 2006GRC w gas price updated_Book2_Adj Bench DR 3 for Initial Briefs (Electric) 2" xfId="2060" xr:uid="{00000000-0005-0000-0000-000005080000}"/>
    <cellStyle name="_Costs not in AURORA 2006GRC w gas price updated_Book2_Adj Bench DR 3 for Initial Briefs (Electric) 2 2" xfId="2061" xr:uid="{00000000-0005-0000-0000-000006080000}"/>
    <cellStyle name="_Costs not in AURORA 2006GRC w gas price updated_Book2_Adj Bench DR 3 for Initial Briefs (Electric) 3" xfId="2062" xr:uid="{00000000-0005-0000-0000-000007080000}"/>
    <cellStyle name="_Costs not in AURORA 2006GRC w gas price updated_Book2_Electric Rev Req Model (2009 GRC) Rebuttal" xfId="2063" xr:uid="{00000000-0005-0000-0000-000008080000}"/>
    <cellStyle name="_Costs not in AURORA 2006GRC w gas price updated_Book2_Electric Rev Req Model (2009 GRC) Rebuttal 2" xfId="2064" xr:uid="{00000000-0005-0000-0000-000009080000}"/>
    <cellStyle name="_Costs not in AURORA 2006GRC w gas price updated_Book2_Electric Rev Req Model (2009 GRC) Rebuttal 2 2" xfId="2065" xr:uid="{00000000-0005-0000-0000-00000A080000}"/>
    <cellStyle name="_Costs not in AURORA 2006GRC w gas price updated_Book2_Electric Rev Req Model (2009 GRC) Rebuttal 3" xfId="2066" xr:uid="{00000000-0005-0000-0000-00000B080000}"/>
    <cellStyle name="_Costs not in AURORA 2006GRC w gas price updated_Book2_Electric Rev Req Model (2009 GRC) Rebuttal REmoval of New  WH Solar AdjustMI" xfId="2067" xr:uid="{00000000-0005-0000-0000-00000C080000}"/>
    <cellStyle name="_Costs not in AURORA 2006GRC w gas price updated_Book2_Electric Rev Req Model (2009 GRC) Rebuttal REmoval of New  WH Solar AdjustMI 2" xfId="2068" xr:uid="{00000000-0005-0000-0000-00000D080000}"/>
    <cellStyle name="_Costs not in AURORA 2006GRC w gas price updated_Book2_Electric Rev Req Model (2009 GRC) Rebuttal REmoval of New  WH Solar AdjustMI 2 2" xfId="2069" xr:uid="{00000000-0005-0000-0000-00000E080000}"/>
    <cellStyle name="_Costs not in AURORA 2006GRC w gas price updated_Book2_Electric Rev Req Model (2009 GRC) Rebuttal REmoval of New  WH Solar AdjustMI 3" xfId="2070" xr:uid="{00000000-0005-0000-0000-00000F080000}"/>
    <cellStyle name="_Costs not in AURORA 2006GRC w gas price updated_Book2_Electric Rev Req Model (2009 GRC) Revised 01-18-2010" xfId="2071" xr:uid="{00000000-0005-0000-0000-000010080000}"/>
    <cellStyle name="_Costs not in AURORA 2006GRC w gas price updated_Book2_Electric Rev Req Model (2009 GRC) Revised 01-18-2010 2" xfId="2072" xr:uid="{00000000-0005-0000-0000-000011080000}"/>
    <cellStyle name="_Costs not in AURORA 2006GRC w gas price updated_Book2_Electric Rev Req Model (2009 GRC) Revised 01-18-2010 2 2" xfId="2073" xr:uid="{00000000-0005-0000-0000-000012080000}"/>
    <cellStyle name="_Costs not in AURORA 2006GRC w gas price updated_Book2_Electric Rev Req Model (2009 GRC) Revised 01-18-2010 3" xfId="2074" xr:uid="{00000000-0005-0000-0000-000013080000}"/>
    <cellStyle name="_Costs not in AURORA 2006GRC w gas price updated_Book2_Final Order Electric EXHIBIT A-1" xfId="2075" xr:uid="{00000000-0005-0000-0000-000014080000}"/>
    <cellStyle name="_Costs not in AURORA 2006GRC w gas price updated_Book2_Final Order Electric EXHIBIT A-1 2" xfId="2076" xr:uid="{00000000-0005-0000-0000-000015080000}"/>
    <cellStyle name="_Costs not in AURORA 2006GRC w gas price updated_Book2_Final Order Electric EXHIBIT A-1 2 2" xfId="2077" xr:uid="{00000000-0005-0000-0000-000016080000}"/>
    <cellStyle name="_Costs not in AURORA 2006GRC w gas price updated_Book2_Final Order Electric EXHIBIT A-1 3" xfId="2078" xr:uid="{00000000-0005-0000-0000-000017080000}"/>
    <cellStyle name="_Costs not in AURORA 2006GRC w gas price updated_Chelan PUD Power Costs (8-10)" xfId="2079" xr:uid="{00000000-0005-0000-0000-000018080000}"/>
    <cellStyle name="_Costs not in AURORA 2006GRC w gas price updated_Confidential Material" xfId="2080" xr:uid="{00000000-0005-0000-0000-000019080000}"/>
    <cellStyle name="_Costs not in AURORA 2006GRC w gas price updated_DEM-WP(C) Colstrip 12 Coal Cost Forecast 2010GRC" xfId="2081" xr:uid="{00000000-0005-0000-0000-00001A080000}"/>
    <cellStyle name="_Costs not in AURORA 2006GRC w gas price updated_DEM-WP(C) Production O&amp;M 2010GRC As-Filed" xfId="2082" xr:uid="{00000000-0005-0000-0000-00001B080000}"/>
    <cellStyle name="_Costs not in AURORA 2006GRC w gas price updated_DEM-WP(C) Production O&amp;M 2010GRC As-Filed 2" xfId="2083" xr:uid="{00000000-0005-0000-0000-00001C080000}"/>
    <cellStyle name="_Costs not in AURORA 2006GRC w gas price updated_Electric Rev Req Model (2009 GRC) " xfId="2084" xr:uid="{00000000-0005-0000-0000-00001D080000}"/>
    <cellStyle name="_Costs not in AURORA 2006GRC w gas price updated_Electric Rev Req Model (2009 GRC)  2" xfId="2085" xr:uid="{00000000-0005-0000-0000-00001E080000}"/>
    <cellStyle name="_Costs not in AURORA 2006GRC w gas price updated_Electric Rev Req Model (2009 GRC)  2 2" xfId="2086" xr:uid="{00000000-0005-0000-0000-00001F080000}"/>
    <cellStyle name="_Costs not in AURORA 2006GRC w gas price updated_Electric Rev Req Model (2009 GRC)  3" xfId="2087" xr:uid="{00000000-0005-0000-0000-000020080000}"/>
    <cellStyle name="_Costs not in AURORA 2006GRC w gas price updated_Electric Rev Req Model (2009 GRC) Rebuttal" xfId="2088" xr:uid="{00000000-0005-0000-0000-000021080000}"/>
    <cellStyle name="_Costs not in AURORA 2006GRC w gas price updated_Electric Rev Req Model (2009 GRC) Rebuttal 2" xfId="2089" xr:uid="{00000000-0005-0000-0000-000022080000}"/>
    <cellStyle name="_Costs not in AURORA 2006GRC w gas price updated_Electric Rev Req Model (2009 GRC) Rebuttal 2 2" xfId="2090" xr:uid="{00000000-0005-0000-0000-000023080000}"/>
    <cellStyle name="_Costs not in AURORA 2006GRC w gas price updated_Electric Rev Req Model (2009 GRC) Rebuttal 3" xfId="2091" xr:uid="{00000000-0005-0000-0000-000024080000}"/>
    <cellStyle name="_Costs not in AURORA 2006GRC w gas price updated_Electric Rev Req Model (2009 GRC) Rebuttal REmoval of New  WH Solar AdjustMI" xfId="2092" xr:uid="{00000000-0005-0000-0000-000025080000}"/>
    <cellStyle name="_Costs not in AURORA 2006GRC w gas price updated_Electric Rev Req Model (2009 GRC) Rebuttal REmoval of New  WH Solar AdjustMI 2" xfId="2093" xr:uid="{00000000-0005-0000-0000-000026080000}"/>
    <cellStyle name="_Costs not in AURORA 2006GRC w gas price updated_Electric Rev Req Model (2009 GRC) Rebuttal REmoval of New  WH Solar AdjustMI 2 2" xfId="2094" xr:uid="{00000000-0005-0000-0000-000027080000}"/>
    <cellStyle name="_Costs not in AURORA 2006GRC w gas price updated_Electric Rev Req Model (2009 GRC) Rebuttal REmoval of New  WH Solar AdjustMI 3" xfId="2095" xr:uid="{00000000-0005-0000-0000-000028080000}"/>
    <cellStyle name="_Costs not in AURORA 2006GRC w gas price updated_Electric Rev Req Model (2009 GRC) Revised 01-18-2010" xfId="2096" xr:uid="{00000000-0005-0000-0000-000029080000}"/>
    <cellStyle name="_Costs not in AURORA 2006GRC w gas price updated_Electric Rev Req Model (2009 GRC) Revised 01-18-2010 2" xfId="2097" xr:uid="{00000000-0005-0000-0000-00002A080000}"/>
    <cellStyle name="_Costs not in AURORA 2006GRC w gas price updated_Electric Rev Req Model (2009 GRC) Revised 01-18-2010 2 2" xfId="2098" xr:uid="{00000000-0005-0000-0000-00002B080000}"/>
    <cellStyle name="_Costs not in AURORA 2006GRC w gas price updated_Electric Rev Req Model (2009 GRC) Revised 01-18-2010 3" xfId="2099" xr:uid="{00000000-0005-0000-0000-00002C080000}"/>
    <cellStyle name="_Costs not in AURORA 2006GRC w gas price updated_Electric Rev Req Model (2010 GRC)" xfId="2100" xr:uid="{00000000-0005-0000-0000-00002D080000}"/>
    <cellStyle name="_Costs not in AURORA 2006GRC w gas price updated_Electric Rev Req Model (2010 GRC) SF" xfId="2101" xr:uid="{00000000-0005-0000-0000-00002E080000}"/>
    <cellStyle name="_Costs not in AURORA 2006GRC w gas price updated_Final Order Electric EXHIBIT A-1" xfId="2102" xr:uid="{00000000-0005-0000-0000-00002F080000}"/>
    <cellStyle name="_Costs not in AURORA 2006GRC w gas price updated_Final Order Electric EXHIBIT A-1 2" xfId="2103" xr:uid="{00000000-0005-0000-0000-000030080000}"/>
    <cellStyle name="_Costs not in AURORA 2006GRC w gas price updated_Final Order Electric EXHIBIT A-1 2 2" xfId="2104" xr:uid="{00000000-0005-0000-0000-000031080000}"/>
    <cellStyle name="_Costs not in AURORA 2006GRC w gas price updated_Final Order Electric EXHIBIT A-1 3" xfId="2105" xr:uid="{00000000-0005-0000-0000-000032080000}"/>
    <cellStyle name="_Costs not in AURORA 2006GRC w gas price updated_NIM Summary" xfId="2106" xr:uid="{00000000-0005-0000-0000-000033080000}"/>
    <cellStyle name="_Costs not in AURORA 2006GRC w gas price updated_NIM Summary 2" xfId="2107" xr:uid="{00000000-0005-0000-0000-000034080000}"/>
    <cellStyle name="_Costs not in AURORA 2006GRC w gas price updated_Rebuttal Power Costs" xfId="2108" xr:uid="{00000000-0005-0000-0000-000035080000}"/>
    <cellStyle name="_Costs not in AURORA 2006GRC w gas price updated_Rebuttal Power Costs 2" xfId="2109" xr:uid="{00000000-0005-0000-0000-000036080000}"/>
    <cellStyle name="_Costs not in AURORA 2006GRC w gas price updated_Rebuttal Power Costs 2 2" xfId="2110" xr:uid="{00000000-0005-0000-0000-000037080000}"/>
    <cellStyle name="_Costs not in AURORA 2006GRC w gas price updated_Rebuttal Power Costs 3" xfId="2111" xr:uid="{00000000-0005-0000-0000-000038080000}"/>
    <cellStyle name="_Costs not in AURORA 2006GRC w gas price updated_Rebuttal Power Costs_Adj Bench DR 3 for Initial Briefs (Electric)" xfId="2112" xr:uid="{00000000-0005-0000-0000-000039080000}"/>
    <cellStyle name="_Costs not in AURORA 2006GRC w gas price updated_Rebuttal Power Costs_Adj Bench DR 3 for Initial Briefs (Electric) 2" xfId="2113" xr:uid="{00000000-0005-0000-0000-00003A080000}"/>
    <cellStyle name="_Costs not in AURORA 2006GRC w gas price updated_Rebuttal Power Costs_Adj Bench DR 3 for Initial Briefs (Electric) 2 2" xfId="2114" xr:uid="{00000000-0005-0000-0000-00003B080000}"/>
    <cellStyle name="_Costs not in AURORA 2006GRC w gas price updated_Rebuttal Power Costs_Adj Bench DR 3 for Initial Briefs (Electric) 3" xfId="2115" xr:uid="{00000000-0005-0000-0000-00003C080000}"/>
    <cellStyle name="_Costs not in AURORA 2006GRC w gas price updated_Rebuttal Power Costs_Electric Rev Req Model (2009 GRC) Rebuttal" xfId="2116" xr:uid="{00000000-0005-0000-0000-00003D080000}"/>
    <cellStyle name="_Costs not in AURORA 2006GRC w gas price updated_Rebuttal Power Costs_Electric Rev Req Model (2009 GRC) Rebuttal 2" xfId="2117" xr:uid="{00000000-0005-0000-0000-00003E080000}"/>
    <cellStyle name="_Costs not in AURORA 2006GRC w gas price updated_Rebuttal Power Costs_Electric Rev Req Model (2009 GRC) Rebuttal 2 2" xfId="2118" xr:uid="{00000000-0005-0000-0000-00003F080000}"/>
    <cellStyle name="_Costs not in AURORA 2006GRC w gas price updated_Rebuttal Power Costs_Electric Rev Req Model (2009 GRC) Rebuttal 3" xfId="2119" xr:uid="{00000000-0005-0000-0000-000040080000}"/>
    <cellStyle name="_Costs not in AURORA 2006GRC w gas price updated_Rebuttal Power Costs_Electric Rev Req Model (2009 GRC) Rebuttal REmoval of New  WH Solar AdjustMI" xfId="2120" xr:uid="{00000000-0005-0000-0000-000041080000}"/>
    <cellStyle name="_Costs not in AURORA 2006GRC w gas price updated_Rebuttal Power Costs_Electric Rev Req Model (2009 GRC) Rebuttal REmoval of New  WH Solar AdjustMI 2" xfId="2121" xr:uid="{00000000-0005-0000-0000-000042080000}"/>
    <cellStyle name="_Costs not in AURORA 2006GRC w gas price updated_Rebuttal Power Costs_Electric Rev Req Model (2009 GRC) Rebuttal REmoval of New  WH Solar AdjustMI 2 2" xfId="2122" xr:uid="{00000000-0005-0000-0000-000043080000}"/>
    <cellStyle name="_Costs not in AURORA 2006GRC w gas price updated_Rebuttal Power Costs_Electric Rev Req Model (2009 GRC) Rebuttal REmoval of New  WH Solar AdjustMI 3" xfId="2123" xr:uid="{00000000-0005-0000-0000-000044080000}"/>
    <cellStyle name="_Costs not in AURORA 2006GRC w gas price updated_Rebuttal Power Costs_Electric Rev Req Model (2009 GRC) Revised 01-18-2010" xfId="2124" xr:uid="{00000000-0005-0000-0000-000045080000}"/>
    <cellStyle name="_Costs not in AURORA 2006GRC w gas price updated_Rebuttal Power Costs_Electric Rev Req Model (2009 GRC) Revised 01-18-2010 2" xfId="2125" xr:uid="{00000000-0005-0000-0000-000046080000}"/>
    <cellStyle name="_Costs not in AURORA 2006GRC w gas price updated_Rebuttal Power Costs_Electric Rev Req Model (2009 GRC) Revised 01-18-2010 2 2" xfId="2126" xr:uid="{00000000-0005-0000-0000-000047080000}"/>
    <cellStyle name="_Costs not in AURORA 2006GRC w gas price updated_Rebuttal Power Costs_Electric Rev Req Model (2009 GRC) Revised 01-18-2010 3" xfId="2127" xr:uid="{00000000-0005-0000-0000-000048080000}"/>
    <cellStyle name="_Costs not in AURORA 2006GRC w gas price updated_Rebuttal Power Costs_Final Order Electric EXHIBIT A-1" xfId="2128" xr:uid="{00000000-0005-0000-0000-000049080000}"/>
    <cellStyle name="_Costs not in AURORA 2006GRC w gas price updated_Rebuttal Power Costs_Final Order Electric EXHIBIT A-1 2" xfId="2129" xr:uid="{00000000-0005-0000-0000-00004A080000}"/>
    <cellStyle name="_Costs not in AURORA 2006GRC w gas price updated_Rebuttal Power Costs_Final Order Electric EXHIBIT A-1 2 2" xfId="2130" xr:uid="{00000000-0005-0000-0000-00004B080000}"/>
    <cellStyle name="_Costs not in AURORA 2006GRC w gas price updated_Rebuttal Power Costs_Final Order Electric EXHIBIT A-1 3" xfId="2131" xr:uid="{00000000-0005-0000-0000-00004C080000}"/>
    <cellStyle name="_Costs not in AURORA 2006GRC w gas price updated_TENASKA REGULATORY ASSET" xfId="2132" xr:uid="{00000000-0005-0000-0000-00004D080000}"/>
    <cellStyle name="_Costs not in AURORA 2006GRC w gas price updated_TENASKA REGULATORY ASSET 2" xfId="2133" xr:uid="{00000000-0005-0000-0000-00004E080000}"/>
    <cellStyle name="_Costs not in AURORA 2006GRC w gas price updated_TENASKA REGULATORY ASSET 2 2" xfId="2134" xr:uid="{00000000-0005-0000-0000-00004F080000}"/>
    <cellStyle name="_Costs not in AURORA 2006GRC w gas price updated_TENASKA REGULATORY ASSET 3" xfId="2135" xr:uid="{00000000-0005-0000-0000-000050080000}"/>
    <cellStyle name="_Costs not in AURORA 2007 Rate Case" xfId="2136" xr:uid="{00000000-0005-0000-0000-000051080000}"/>
    <cellStyle name="_Costs not in AURORA 2007 Rate Case 2" xfId="2137" xr:uid="{00000000-0005-0000-0000-000052080000}"/>
    <cellStyle name="_Costs not in AURORA 2007 Rate Case 2 2" xfId="2138" xr:uid="{00000000-0005-0000-0000-000053080000}"/>
    <cellStyle name="_Costs not in AURORA 2007 Rate Case 2 2 2" xfId="2139" xr:uid="{00000000-0005-0000-0000-000054080000}"/>
    <cellStyle name="_Costs not in AURORA 2007 Rate Case 2 3" xfId="2140" xr:uid="{00000000-0005-0000-0000-000055080000}"/>
    <cellStyle name="_Costs not in AURORA 2007 Rate Case 3" xfId="2141" xr:uid="{00000000-0005-0000-0000-000056080000}"/>
    <cellStyle name="_Costs not in AURORA 2007 Rate Case 3 2" xfId="2142" xr:uid="{00000000-0005-0000-0000-000057080000}"/>
    <cellStyle name="_Costs not in AURORA 2007 Rate Case 4" xfId="2143" xr:uid="{00000000-0005-0000-0000-000058080000}"/>
    <cellStyle name="_Costs not in AURORA 2007 Rate Case 4 2" xfId="2144" xr:uid="{00000000-0005-0000-0000-000059080000}"/>
    <cellStyle name="_Costs not in AURORA 2007 Rate Case 5" xfId="2145" xr:uid="{00000000-0005-0000-0000-00005A080000}"/>
    <cellStyle name="_Costs not in AURORA 2007 Rate Case_(C) WHE Proforma with ITC cash grant 10 Yr Amort_for deferral_102809" xfId="2146" xr:uid="{00000000-0005-0000-0000-00005B080000}"/>
    <cellStyle name="_Costs not in AURORA 2007 Rate Case_(C) WHE Proforma with ITC cash grant 10 Yr Amort_for deferral_102809 2" xfId="2147" xr:uid="{00000000-0005-0000-0000-00005C080000}"/>
    <cellStyle name="_Costs not in AURORA 2007 Rate Case_(C) WHE Proforma with ITC cash grant 10 Yr Amort_for deferral_102809 2 2" xfId="2148" xr:uid="{00000000-0005-0000-0000-00005D080000}"/>
    <cellStyle name="_Costs not in AURORA 2007 Rate Case_(C) WHE Proforma with ITC cash grant 10 Yr Amort_for deferral_102809 3" xfId="2149" xr:uid="{00000000-0005-0000-0000-00005E080000}"/>
    <cellStyle name="_Costs not in AURORA 2007 Rate Case_(C) WHE Proforma with ITC cash grant 10 Yr Amort_for deferral_102809_16.07E Wild Horse Wind Expansionwrkingfile" xfId="2150" xr:uid="{00000000-0005-0000-0000-00005F080000}"/>
    <cellStyle name="_Costs not in AURORA 2007 Rate Case_(C) WHE Proforma with ITC cash grant 10 Yr Amort_for deferral_102809_16.07E Wild Horse Wind Expansionwrkingfile 2" xfId="2151" xr:uid="{00000000-0005-0000-0000-000060080000}"/>
    <cellStyle name="_Costs not in AURORA 2007 Rate Case_(C) WHE Proforma with ITC cash grant 10 Yr Amort_for deferral_102809_16.07E Wild Horse Wind Expansionwrkingfile 2 2" xfId="2152" xr:uid="{00000000-0005-0000-0000-000061080000}"/>
    <cellStyle name="_Costs not in AURORA 2007 Rate Case_(C) WHE Proforma with ITC cash grant 10 Yr Amort_for deferral_102809_16.07E Wild Horse Wind Expansionwrkingfile 3" xfId="2153" xr:uid="{00000000-0005-0000-0000-000062080000}"/>
    <cellStyle name="_Costs not in AURORA 2007 Rate Case_(C) WHE Proforma with ITC cash grant 10 Yr Amort_for deferral_102809_16.07E Wild Horse Wind Expansionwrkingfile SF" xfId="2154" xr:uid="{00000000-0005-0000-0000-000063080000}"/>
    <cellStyle name="_Costs not in AURORA 2007 Rate Case_(C) WHE Proforma with ITC cash grant 10 Yr Amort_for deferral_102809_16.07E Wild Horse Wind Expansionwrkingfile SF 2" xfId="2155" xr:uid="{00000000-0005-0000-0000-000064080000}"/>
    <cellStyle name="_Costs not in AURORA 2007 Rate Case_(C) WHE Proforma with ITC cash grant 10 Yr Amort_for deferral_102809_16.07E Wild Horse Wind Expansionwrkingfile SF 2 2" xfId="2156" xr:uid="{00000000-0005-0000-0000-000065080000}"/>
    <cellStyle name="_Costs not in AURORA 2007 Rate Case_(C) WHE Proforma with ITC cash grant 10 Yr Amort_for deferral_102809_16.07E Wild Horse Wind Expansionwrkingfile SF 3" xfId="2157" xr:uid="{00000000-0005-0000-0000-000066080000}"/>
    <cellStyle name="_Costs not in AURORA 2007 Rate Case_(C) WHE Proforma with ITC cash grant 10 Yr Amort_for deferral_102809_16.37E Wild Horse Expansion DeferralRevwrkingfile SF" xfId="2158" xr:uid="{00000000-0005-0000-0000-000067080000}"/>
    <cellStyle name="_Costs not in AURORA 2007 Rate Case_(C) WHE Proforma with ITC cash grant 10 Yr Amort_for deferral_102809_16.37E Wild Horse Expansion DeferralRevwrkingfile SF 2" xfId="2159" xr:uid="{00000000-0005-0000-0000-000068080000}"/>
    <cellStyle name="_Costs not in AURORA 2007 Rate Case_(C) WHE Proforma with ITC cash grant 10 Yr Amort_for deferral_102809_16.37E Wild Horse Expansion DeferralRevwrkingfile SF 2 2" xfId="2160" xr:uid="{00000000-0005-0000-0000-000069080000}"/>
    <cellStyle name="_Costs not in AURORA 2007 Rate Case_(C) WHE Proforma with ITC cash grant 10 Yr Amort_for deferral_102809_16.37E Wild Horse Expansion DeferralRevwrkingfile SF 3" xfId="2161" xr:uid="{00000000-0005-0000-0000-00006A080000}"/>
    <cellStyle name="_Costs not in AURORA 2007 Rate Case_(C) WHE Proforma with ITC cash grant 10 Yr Amort_for rebuttal_120709" xfId="2162" xr:uid="{00000000-0005-0000-0000-00006B080000}"/>
    <cellStyle name="_Costs not in AURORA 2007 Rate Case_(C) WHE Proforma with ITC cash grant 10 Yr Amort_for rebuttal_120709 2" xfId="2163" xr:uid="{00000000-0005-0000-0000-00006C080000}"/>
    <cellStyle name="_Costs not in AURORA 2007 Rate Case_(C) WHE Proforma with ITC cash grant 10 Yr Amort_for rebuttal_120709 2 2" xfId="2164" xr:uid="{00000000-0005-0000-0000-00006D080000}"/>
    <cellStyle name="_Costs not in AURORA 2007 Rate Case_(C) WHE Proforma with ITC cash grant 10 Yr Amort_for rebuttal_120709 3" xfId="2165" xr:uid="{00000000-0005-0000-0000-00006E080000}"/>
    <cellStyle name="_Costs not in AURORA 2007 Rate Case_04.07E Wild Horse Wind Expansion" xfId="2166" xr:uid="{00000000-0005-0000-0000-00006F080000}"/>
    <cellStyle name="_Costs not in AURORA 2007 Rate Case_04.07E Wild Horse Wind Expansion 2" xfId="2167" xr:uid="{00000000-0005-0000-0000-000070080000}"/>
    <cellStyle name="_Costs not in AURORA 2007 Rate Case_04.07E Wild Horse Wind Expansion 2 2" xfId="2168" xr:uid="{00000000-0005-0000-0000-000071080000}"/>
    <cellStyle name="_Costs not in AURORA 2007 Rate Case_04.07E Wild Horse Wind Expansion 3" xfId="2169" xr:uid="{00000000-0005-0000-0000-000072080000}"/>
    <cellStyle name="_Costs not in AURORA 2007 Rate Case_04.07E Wild Horse Wind Expansion_16.07E Wild Horse Wind Expansionwrkingfile" xfId="2170" xr:uid="{00000000-0005-0000-0000-000073080000}"/>
    <cellStyle name="_Costs not in AURORA 2007 Rate Case_04.07E Wild Horse Wind Expansion_16.07E Wild Horse Wind Expansionwrkingfile 2" xfId="2171" xr:uid="{00000000-0005-0000-0000-000074080000}"/>
    <cellStyle name="_Costs not in AURORA 2007 Rate Case_04.07E Wild Horse Wind Expansion_16.07E Wild Horse Wind Expansionwrkingfile 2 2" xfId="2172" xr:uid="{00000000-0005-0000-0000-000075080000}"/>
    <cellStyle name="_Costs not in AURORA 2007 Rate Case_04.07E Wild Horse Wind Expansion_16.07E Wild Horse Wind Expansionwrkingfile 3" xfId="2173" xr:uid="{00000000-0005-0000-0000-000076080000}"/>
    <cellStyle name="_Costs not in AURORA 2007 Rate Case_04.07E Wild Horse Wind Expansion_16.07E Wild Horse Wind Expansionwrkingfile SF" xfId="2174" xr:uid="{00000000-0005-0000-0000-000077080000}"/>
    <cellStyle name="_Costs not in AURORA 2007 Rate Case_04.07E Wild Horse Wind Expansion_16.07E Wild Horse Wind Expansionwrkingfile SF 2" xfId="2175" xr:uid="{00000000-0005-0000-0000-000078080000}"/>
    <cellStyle name="_Costs not in AURORA 2007 Rate Case_04.07E Wild Horse Wind Expansion_16.07E Wild Horse Wind Expansionwrkingfile SF 2 2" xfId="2176" xr:uid="{00000000-0005-0000-0000-000079080000}"/>
    <cellStyle name="_Costs not in AURORA 2007 Rate Case_04.07E Wild Horse Wind Expansion_16.07E Wild Horse Wind Expansionwrkingfile SF 3" xfId="2177" xr:uid="{00000000-0005-0000-0000-00007A080000}"/>
    <cellStyle name="_Costs not in AURORA 2007 Rate Case_04.07E Wild Horse Wind Expansion_16.37E Wild Horse Expansion DeferralRevwrkingfile SF" xfId="2178" xr:uid="{00000000-0005-0000-0000-00007B080000}"/>
    <cellStyle name="_Costs not in AURORA 2007 Rate Case_04.07E Wild Horse Wind Expansion_16.37E Wild Horse Expansion DeferralRevwrkingfile SF 2" xfId="2179" xr:uid="{00000000-0005-0000-0000-00007C080000}"/>
    <cellStyle name="_Costs not in AURORA 2007 Rate Case_04.07E Wild Horse Wind Expansion_16.37E Wild Horse Expansion DeferralRevwrkingfile SF 2 2" xfId="2180" xr:uid="{00000000-0005-0000-0000-00007D080000}"/>
    <cellStyle name="_Costs not in AURORA 2007 Rate Case_04.07E Wild Horse Wind Expansion_16.37E Wild Horse Expansion DeferralRevwrkingfile SF 3" xfId="2181" xr:uid="{00000000-0005-0000-0000-00007E080000}"/>
    <cellStyle name="_Costs not in AURORA 2007 Rate Case_16.07E Wild Horse Wind Expansionwrkingfile" xfId="2182" xr:uid="{00000000-0005-0000-0000-00007F080000}"/>
    <cellStyle name="_Costs not in AURORA 2007 Rate Case_16.07E Wild Horse Wind Expansionwrkingfile 2" xfId="2183" xr:uid="{00000000-0005-0000-0000-000080080000}"/>
    <cellStyle name="_Costs not in AURORA 2007 Rate Case_16.07E Wild Horse Wind Expansionwrkingfile 2 2" xfId="2184" xr:uid="{00000000-0005-0000-0000-000081080000}"/>
    <cellStyle name="_Costs not in AURORA 2007 Rate Case_16.07E Wild Horse Wind Expansionwrkingfile 3" xfId="2185" xr:uid="{00000000-0005-0000-0000-000082080000}"/>
    <cellStyle name="_Costs not in AURORA 2007 Rate Case_16.07E Wild Horse Wind Expansionwrkingfile SF" xfId="2186" xr:uid="{00000000-0005-0000-0000-000083080000}"/>
    <cellStyle name="_Costs not in AURORA 2007 Rate Case_16.07E Wild Horse Wind Expansionwrkingfile SF 2" xfId="2187" xr:uid="{00000000-0005-0000-0000-000084080000}"/>
    <cellStyle name="_Costs not in AURORA 2007 Rate Case_16.07E Wild Horse Wind Expansionwrkingfile SF 2 2" xfId="2188" xr:uid="{00000000-0005-0000-0000-000085080000}"/>
    <cellStyle name="_Costs not in AURORA 2007 Rate Case_16.07E Wild Horse Wind Expansionwrkingfile SF 3" xfId="2189" xr:uid="{00000000-0005-0000-0000-000086080000}"/>
    <cellStyle name="_Costs not in AURORA 2007 Rate Case_16.37E Wild Horse Expansion DeferralRevwrkingfile SF" xfId="2190" xr:uid="{00000000-0005-0000-0000-000087080000}"/>
    <cellStyle name="_Costs not in AURORA 2007 Rate Case_16.37E Wild Horse Expansion DeferralRevwrkingfile SF 2" xfId="2191" xr:uid="{00000000-0005-0000-0000-000088080000}"/>
    <cellStyle name="_Costs not in AURORA 2007 Rate Case_16.37E Wild Horse Expansion DeferralRevwrkingfile SF 2 2" xfId="2192" xr:uid="{00000000-0005-0000-0000-000089080000}"/>
    <cellStyle name="_Costs not in AURORA 2007 Rate Case_16.37E Wild Horse Expansion DeferralRevwrkingfile SF 3" xfId="2193" xr:uid="{00000000-0005-0000-0000-00008A080000}"/>
    <cellStyle name="_Costs not in AURORA 2007 Rate Case_2009 Compliance Filing PCA Exhibits for GRC" xfId="2194" xr:uid="{00000000-0005-0000-0000-00008B080000}"/>
    <cellStyle name="_Costs not in AURORA 2007 Rate Case_2009 GRC Compl Filing - Exhibit D" xfId="2195" xr:uid="{00000000-0005-0000-0000-00008C080000}"/>
    <cellStyle name="_Costs not in AURORA 2007 Rate Case_2009 GRC Compl Filing - Exhibit D 2" xfId="2196" xr:uid="{00000000-0005-0000-0000-00008D080000}"/>
    <cellStyle name="_Costs not in AURORA 2007 Rate Case_3.01 Income Statement" xfId="2197" xr:uid="{00000000-0005-0000-0000-00008E080000}"/>
    <cellStyle name="_Costs not in AURORA 2007 Rate Case_4 31 Regulatory Assets and Liabilities  7 06- Exhibit D" xfId="2198" xr:uid="{00000000-0005-0000-0000-00008F080000}"/>
    <cellStyle name="_Costs not in AURORA 2007 Rate Case_4 31 Regulatory Assets and Liabilities  7 06- Exhibit D 2" xfId="2199" xr:uid="{00000000-0005-0000-0000-000090080000}"/>
    <cellStyle name="_Costs not in AURORA 2007 Rate Case_4 31 Regulatory Assets and Liabilities  7 06- Exhibit D 2 2" xfId="2200" xr:uid="{00000000-0005-0000-0000-000091080000}"/>
    <cellStyle name="_Costs not in AURORA 2007 Rate Case_4 31 Regulatory Assets and Liabilities  7 06- Exhibit D 3" xfId="2201" xr:uid="{00000000-0005-0000-0000-000092080000}"/>
    <cellStyle name="_Costs not in AURORA 2007 Rate Case_4 31 Regulatory Assets and Liabilities  7 06- Exhibit D_NIM Summary" xfId="2202" xr:uid="{00000000-0005-0000-0000-000093080000}"/>
    <cellStyle name="_Costs not in AURORA 2007 Rate Case_4 31 Regulatory Assets and Liabilities  7 06- Exhibit D_NIM Summary 2" xfId="2203" xr:uid="{00000000-0005-0000-0000-000094080000}"/>
    <cellStyle name="_Costs not in AURORA 2007 Rate Case_4 32 Regulatory Assets and Liabilities  7 06- Exhibit D" xfId="2204" xr:uid="{00000000-0005-0000-0000-000095080000}"/>
    <cellStyle name="_Costs not in AURORA 2007 Rate Case_4 32 Regulatory Assets and Liabilities  7 06- Exhibit D 2" xfId="2205" xr:uid="{00000000-0005-0000-0000-000096080000}"/>
    <cellStyle name="_Costs not in AURORA 2007 Rate Case_4 32 Regulatory Assets and Liabilities  7 06- Exhibit D 2 2" xfId="2206" xr:uid="{00000000-0005-0000-0000-000097080000}"/>
    <cellStyle name="_Costs not in AURORA 2007 Rate Case_4 32 Regulatory Assets and Liabilities  7 06- Exhibit D 3" xfId="2207" xr:uid="{00000000-0005-0000-0000-000098080000}"/>
    <cellStyle name="_Costs not in AURORA 2007 Rate Case_4 32 Regulatory Assets and Liabilities  7 06- Exhibit D_NIM Summary" xfId="2208" xr:uid="{00000000-0005-0000-0000-000099080000}"/>
    <cellStyle name="_Costs not in AURORA 2007 Rate Case_4 32 Regulatory Assets and Liabilities  7 06- Exhibit D_NIM Summary 2" xfId="2209" xr:uid="{00000000-0005-0000-0000-00009A080000}"/>
    <cellStyle name="_Costs not in AURORA 2007 Rate Case_AURORA Total New" xfId="2210" xr:uid="{00000000-0005-0000-0000-00009B080000}"/>
    <cellStyle name="_Costs not in AURORA 2007 Rate Case_AURORA Total New 2" xfId="2211" xr:uid="{00000000-0005-0000-0000-00009C080000}"/>
    <cellStyle name="_Costs not in AURORA 2007 Rate Case_Book2" xfId="2212" xr:uid="{00000000-0005-0000-0000-00009D080000}"/>
    <cellStyle name="_Costs not in AURORA 2007 Rate Case_Book2 2" xfId="2213" xr:uid="{00000000-0005-0000-0000-00009E080000}"/>
    <cellStyle name="_Costs not in AURORA 2007 Rate Case_Book2 2 2" xfId="2214" xr:uid="{00000000-0005-0000-0000-00009F080000}"/>
    <cellStyle name="_Costs not in AURORA 2007 Rate Case_Book2 3" xfId="2215" xr:uid="{00000000-0005-0000-0000-0000A0080000}"/>
    <cellStyle name="_Costs not in AURORA 2007 Rate Case_Book2_Adj Bench DR 3 for Initial Briefs (Electric)" xfId="2216" xr:uid="{00000000-0005-0000-0000-0000A1080000}"/>
    <cellStyle name="_Costs not in AURORA 2007 Rate Case_Book2_Adj Bench DR 3 for Initial Briefs (Electric) 2" xfId="2217" xr:uid="{00000000-0005-0000-0000-0000A2080000}"/>
    <cellStyle name="_Costs not in AURORA 2007 Rate Case_Book2_Adj Bench DR 3 for Initial Briefs (Electric) 2 2" xfId="2218" xr:uid="{00000000-0005-0000-0000-0000A3080000}"/>
    <cellStyle name="_Costs not in AURORA 2007 Rate Case_Book2_Adj Bench DR 3 for Initial Briefs (Electric) 3" xfId="2219" xr:uid="{00000000-0005-0000-0000-0000A4080000}"/>
    <cellStyle name="_Costs not in AURORA 2007 Rate Case_Book2_Electric Rev Req Model (2009 GRC) Rebuttal" xfId="2220" xr:uid="{00000000-0005-0000-0000-0000A5080000}"/>
    <cellStyle name="_Costs not in AURORA 2007 Rate Case_Book2_Electric Rev Req Model (2009 GRC) Rebuttal 2" xfId="2221" xr:uid="{00000000-0005-0000-0000-0000A6080000}"/>
    <cellStyle name="_Costs not in AURORA 2007 Rate Case_Book2_Electric Rev Req Model (2009 GRC) Rebuttal 2 2" xfId="2222" xr:uid="{00000000-0005-0000-0000-0000A7080000}"/>
    <cellStyle name="_Costs not in AURORA 2007 Rate Case_Book2_Electric Rev Req Model (2009 GRC) Rebuttal 3" xfId="2223" xr:uid="{00000000-0005-0000-0000-0000A8080000}"/>
    <cellStyle name="_Costs not in AURORA 2007 Rate Case_Book2_Electric Rev Req Model (2009 GRC) Rebuttal REmoval of New  WH Solar AdjustMI" xfId="2224" xr:uid="{00000000-0005-0000-0000-0000A9080000}"/>
    <cellStyle name="_Costs not in AURORA 2007 Rate Case_Book2_Electric Rev Req Model (2009 GRC) Rebuttal REmoval of New  WH Solar AdjustMI 2" xfId="2225" xr:uid="{00000000-0005-0000-0000-0000AA080000}"/>
    <cellStyle name="_Costs not in AURORA 2007 Rate Case_Book2_Electric Rev Req Model (2009 GRC) Rebuttal REmoval of New  WH Solar AdjustMI 2 2" xfId="2226" xr:uid="{00000000-0005-0000-0000-0000AB080000}"/>
    <cellStyle name="_Costs not in AURORA 2007 Rate Case_Book2_Electric Rev Req Model (2009 GRC) Rebuttal REmoval of New  WH Solar AdjustMI 3" xfId="2227" xr:uid="{00000000-0005-0000-0000-0000AC080000}"/>
    <cellStyle name="_Costs not in AURORA 2007 Rate Case_Book2_Electric Rev Req Model (2009 GRC) Revised 01-18-2010" xfId="2228" xr:uid="{00000000-0005-0000-0000-0000AD080000}"/>
    <cellStyle name="_Costs not in AURORA 2007 Rate Case_Book2_Electric Rev Req Model (2009 GRC) Revised 01-18-2010 2" xfId="2229" xr:uid="{00000000-0005-0000-0000-0000AE080000}"/>
    <cellStyle name="_Costs not in AURORA 2007 Rate Case_Book2_Electric Rev Req Model (2009 GRC) Revised 01-18-2010 2 2" xfId="2230" xr:uid="{00000000-0005-0000-0000-0000AF080000}"/>
    <cellStyle name="_Costs not in AURORA 2007 Rate Case_Book2_Electric Rev Req Model (2009 GRC) Revised 01-18-2010 3" xfId="2231" xr:uid="{00000000-0005-0000-0000-0000B0080000}"/>
    <cellStyle name="_Costs not in AURORA 2007 Rate Case_Book2_Final Order Electric EXHIBIT A-1" xfId="2232" xr:uid="{00000000-0005-0000-0000-0000B1080000}"/>
    <cellStyle name="_Costs not in AURORA 2007 Rate Case_Book2_Final Order Electric EXHIBIT A-1 2" xfId="2233" xr:uid="{00000000-0005-0000-0000-0000B2080000}"/>
    <cellStyle name="_Costs not in AURORA 2007 Rate Case_Book2_Final Order Electric EXHIBIT A-1 2 2" xfId="2234" xr:uid="{00000000-0005-0000-0000-0000B3080000}"/>
    <cellStyle name="_Costs not in AURORA 2007 Rate Case_Book2_Final Order Electric EXHIBIT A-1 3" xfId="2235" xr:uid="{00000000-0005-0000-0000-0000B4080000}"/>
    <cellStyle name="_Costs not in AURORA 2007 Rate Case_Book4" xfId="2236" xr:uid="{00000000-0005-0000-0000-0000B5080000}"/>
    <cellStyle name="_Costs not in AURORA 2007 Rate Case_Book4 2" xfId="2237" xr:uid="{00000000-0005-0000-0000-0000B6080000}"/>
    <cellStyle name="_Costs not in AURORA 2007 Rate Case_Book4 2 2" xfId="2238" xr:uid="{00000000-0005-0000-0000-0000B7080000}"/>
    <cellStyle name="_Costs not in AURORA 2007 Rate Case_Book4 3" xfId="2239" xr:uid="{00000000-0005-0000-0000-0000B8080000}"/>
    <cellStyle name="_Costs not in AURORA 2007 Rate Case_Book9" xfId="2240" xr:uid="{00000000-0005-0000-0000-0000B9080000}"/>
    <cellStyle name="_Costs not in AURORA 2007 Rate Case_Book9 2" xfId="2241" xr:uid="{00000000-0005-0000-0000-0000BA080000}"/>
    <cellStyle name="_Costs not in AURORA 2007 Rate Case_Book9 2 2" xfId="2242" xr:uid="{00000000-0005-0000-0000-0000BB080000}"/>
    <cellStyle name="_Costs not in AURORA 2007 Rate Case_Book9 3" xfId="2243" xr:uid="{00000000-0005-0000-0000-0000BC080000}"/>
    <cellStyle name="_Costs not in AURORA 2007 Rate Case_Chelan PUD Power Costs (8-10)" xfId="2244" xr:uid="{00000000-0005-0000-0000-0000BD080000}"/>
    <cellStyle name="_Costs not in AURORA 2007 Rate Case_Electric COS Inputs" xfId="2245" xr:uid="{00000000-0005-0000-0000-0000BE080000}"/>
    <cellStyle name="_Costs not in AURORA 2007 Rate Case_Electric COS Inputs 2" xfId="2246" xr:uid="{00000000-0005-0000-0000-0000BF080000}"/>
    <cellStyle name="_Costs not in AURORA 2007 Rate Case_Electric COS Inputs 2 2" xfId="2247" xr:uid="{00000000-0005-0000-0000-0000C0080000}"/>
    <cellStyle name="_Costs not in AURORA 2007 Rate Case_Electric COS Inputs 2 2 2" xfId="2248" xr:uid="{00000000-0005-0000-0000-0000C1080000}"/>
    <cellStyle name="_Costs not in AURORA 2007 Rate Case_Electric COS Inputs 2 3" xfId="2249" xr:uid="{00000000-0005-0000-0000-0000C2080000}"/>
    <cellStyle name="_Costs not in AURORA 2007 Rate Case_Electric COS Inputs 2 3 2" xfId="2250" xr:uid="{00000000-0005-0000-0000-0000C3080000}"/>
    <cellStyle name="_Costs not in AURORA 2007 Rate Case_Electric COS Inputs 2 4" xfId="2251" xr:uid="{00000000-0005-0000-0000-0000C4080000}"/>
    <cellStyle name="_Costs not in AURORA 2007 Rate Case_Electric COS Inputs 2 4 2" xfId="2252" xr:uid="{00000000-0005-0000-0000-0000C5080000}"/>
    <cellStyle name="_Costs not in AURORA 2007 Rate Case_Electric COS Inputs 3" xfId="2253" xr:uid="{00000000-0005-0000-0000-0000C6080000}"/>
    <cellStyle name="_Costs not in AURORA 2007 Rate Case_Electric COS Inputs 3 2" xfId="2254" xr:uid="{00000000-0005-0000-0000-0000C7080000}"/>
    <cellStyle name="_Costs not in AURORA 2007 Rate Case_Electric COS Inputs 4" xfId="2255" xr:uid="{00000000-0005-0000-0000-0000C8080000}"/>
    <cellStyle name="_Costs not in AURORA 2007 Rate Case_Electric COS Inputs 4 2" xfId="2256" xr:uid="{00000000-0005-0000-0000-0000C9080000}"/>
    <cellStyle name="_Costs not in AURORA 2007 Rate Case_Electric COS Inputs 5" xfId="2257" xr:uid="{00000000-0005-0000-0000-0000CA080000}"/>
    <cellStyle name="_Costs not in AURORA 2007 Rate Case_Electric COS Inputs 6" xfId="2258" xr:uid="{00000000-0005-0000-0000-0000CB080000}"/>
    <cellStyle name="_Costs not in AURORA 2007 Rate Case_NIM Summary" xfId="2259" xr:uid="{00000000-0005-0000-0000-0000CC080000}"/>
    <cellStyle name="_Costs not in AURORA 2007 Rate Case_NIM Summary 09GRC" xfId="2260" xr:uid="{00000000-0005-0000-0000-0000CD080000}"/>
    <cellStyle name="_Costs not in AURORA 2007 Rate Case_NIM Summary 09GRC 2" xfId="2261" xr:uid="{00000000-0005-0000-0000-0000CE080000}"/>
    <cellStyle name="_Costs not in AURORA 2007 Rate Case_NIM Summary 2" xfId="2262" xr:uid="{00000000-0005-0000-0000-0000CF080000}"/>
    <cellStyle name="_Costs not in AURORA 2007 Rate Case_NIM Summary 3" xfId="2263" xr:uid="{00000000-0005-0000-0000-0000D0080000}"/>
    <cellStyle name="_Costs not in AURORA 2007 Rate Case_NIM Summary 4" xfId="2264" xr:uid="{00000000-0005-0000-0000-0000D1080000}"/>
    <cellStyle name="_Costs not in AURORA 2007 Rate Case_NIM Summary 5" xfId="2265" xr:uid="{00000000-0005-0000-0000-0000D2080000}"/>
    <cellStyle name="_Costs not in AURORA 2007 Rate Case_NIM Summary 6" xfId="2266" xr:uid="{00000000-0005-0000-0000-0000D3080000}"/>
    <cellStyle name="_Costs not in AURORA 2007 Rate Case_NIM Summary 7" xfId="2267" xr:uid="{00000000-0005-0000-0000-0000D4080000}"/>
    <cellStyle name="_Costs not in AURORA 2007 Rate Case_NIM Summary 8" xfId="2268" xr:uid="{00000000-0005-0000-0000-0000D5080000}"/>
    <cellStyle name="_Costs not in AURORA 2007 Rate Case_NIM Summary 9" xfId="2269" xr:uid="{00000000-0005-0000-0000-0000D6080000}"/>
    <cellStyle name="_Costs not in AURORA 2007 Rate Case_PCA 10 -  Exhibit D from A Kellogg Jan 2011" xfId="2270" xr:uid="{00000000-0005-0000-0000-0000D7080000}"/>
    <cellStyle name="_Costs not in AURORA 2007 Rate Case_PCA 10 -  Exhibit D from A Kellogg July 2011" xfId="2271" xr:uid="{00000000-0005-0000-0000-0000D8080000}"/>
    <cellStyle name="_Costs not in AURORA 2007 Rate Case_PCA 10 -  Exhibit D from S Free Rcv'd 12-11" xfId="2272" xr:uid="{00000000-0005-0000-0000-0000D9080000}"/>
    <cellStyle name="_Costs not in AURORA 2007 Rate Case_PCA 9 -  Exhibit D April 2010" xfId="2273" xr:uid="{00000000-0005-0000-0000-0000DA080000}"/>
    <cellStyle name="_Costs not in AURORA 2007 Rate Case_PCA 9 -  Exhibit D April 2010 (3)" xfId="2274" xr:uid="{00000000-0005-0000-0000-0000DB080000}"/>
    <cellStyle name="_Costs not in AURORA 2007 Rate Case_PCA 9 -  Exhibit D April 2010 (3) 2" xfId="2275" xr:uid="{00000000-0005-0000-0000-0000DC080000}"/>
    <cellStyle name="_Costs not in AURORA 2007 Rate Case_PCA 9 -  Exhibit D Nov 2010" xfId="2276" xr:uid="{00000000-0005-0000-0000-0000DD080000}"/>
    <cellStyle name="_Costs not in AURORA 2007 Rate Case_PCA 9 - Exhibit D at August 2010" xfId="2277" xr:uid="{00000000-0005-0000-0000-0000DE080000}"/>
    <cellStyle name="_Costs not in AURORA 2007 Rate Case_PCA 9 - Exhibit D June 2010 GRC" xfId="2278" xr:uid="{00000000-0005-0000-0000-0000DF080000}"/>
    <cellStyle name="_Costs not in AURORA 2007 Rate Case_Power Costs - Comparison bx Rbtl-Staff-Jt-PC" xfId="2279" xr:uid="{00000000-0005-0000-0000-0000E0080000}"/>
    <cellStyle name="_Costs not in AURORA 2007 Rate Case_Power Costs - Comparison bx Rbtl-Staff-Jt-PC 2" xfId="2280" xr:uid="{00000000-0005-0000-0000-0000E1080000}"/>
    <cellStyle name="_Costs not in AURORA 2007 Rate Case_Power Costs - Comparison bx Rbtl-Staff-Jt-PC 2 2" xfId="2281" xr:uid="{00000000-0005-0000-0000-0000E2080000}"/>
    <cellStyle name="_Costs not in AURORA 2007 Rate Case_Power Costs - Comparison bx Rbtl-Staff-Jt-PC 3" xfId="2282" xr:uid="{00000000-0005-0000-0000-0000E3080000}"/>
    <cellStyle name="_Costs not in AURORA 2007 Rate Case_Power Costs - Comparison bx Rbtl-Staff-Jt-PC_Adj Bench DR 3 for Initial Briefs (Electric)" xfId="2283" xr:uid="{00000000-0005-0000-0000-0000E4080000}"/>
    <cellStyle name="_Costs not in AURORA 2007 Rate Case_Power Costs - Comparison bx Rbtl-Staff-Jt-PC_Adj Bench DR 3 for Initial Briefs (Electric) 2" xfId="2284" xr:uid="{00000000-0005-0000-0000-0000E5080000}"/>
    <cellStyle name="_Costs not in AURORA 2007 Rate Case_Power Costs - Comparison bx Rbtl-Staff-Jt-PC_Adj Bench DR 3 for Initial Briefs (Electric) 2 2" xfId="2285" xr:uid="{00000000-0005-0000-0000-0000E6080000}"/>
    <cellStyle name="_Costs not in AURORA 2007 Rate Case_Power Costs - Comparison bx Rbtl-Staff-Jt-PC_Adj Bench DR 3 for Initial Briefs (Electric) 3" xfId="2286" xr:uid="{00000000-0005-0000-0000-0000E7080000}"/>
    <cellStyle name="_Costs not in AURORA 2007 Rate Case_Power Costs - Comparison bx Rbtl-Staff-Jt-PC_Electric Rev Req Model (2009 GRC) Rebuttal" xfId="2287" xr:uid="{00000000-0005-0000-0000-0000E8080000}"/>
    <cellStyle name="_Costs not in AURORA 2007 Rate Case_Power Costs - Comparison bx Rbtl-Staff-Jt-PC_Electric Rev Req Model (2009 GRC) Rebuttal 2" xfId="2288" xr:uid="{00000000-0005-0000-0000-0000E9080000}"/>
    <cellStyle name="_Costs not in AURORA 2007 Rate Case_Power Costs - Comparison bx Rbtl-Staff-Jt-PC_Electric Rev Req Model (2009 GRC) Rebuttal 2 2" xfId="2289" xr:uid="{00000000-0005-0000-0000-0000EA080000}"/>
    <cellStyle name="_Costs not in AURORA 2007 Rate Case_Power Costs - Comparison bx Rbtl-Staff-Jt-PC_Electric Rev Req Model (2009 GRC) Rebuttal 3" xfId="2290" xr:uid="{00000000-0005-0000-0000-0000EB080000}"/>
    <cellStyle name="_Costs not in AURORA 2007 Rate Case_Power Costs - Comparison bx Rbtl-Staff-Jt-PC_Electric Rev Req Model (2009 GRC) Rebuttal REmoval of New  WH Solar AdjustMI" xfId="2291" xr:uid="{00000000-0005-0000-0000-0000EC080000}"/>
    <cellStyle name="_Costs not in AURORA 2007 Rate Case_Power Costs - Comparison bx Rbtl-Staff-Jt-PC_Electric Rev Req Model (2009 GRC) Rebuttal REmoval of New  WH Solar AdjustMI 2" xfId="2292" xr:uid="{00000000-0005-0000-0000-0000ED080000}"/>
    <cellStyle name="_Costs not in AURORA 2007 Rate Case_Power Costs - Comparison bx Rbtl-Staff-Jt-PC_Electric Rev Req Model (2009 GRC) Rebuttal REmoval of New  WH Solar AdjustMI 2 2" xfId="2293" xr:uid="{00000000-0005-0000-0000-0000EE080000}"/>
    <cellStyle name="_Costs not in AURORA 2007 Rate Case_Power Costs - Comparison bx Rbtl-Staff-Jt-PC_Electric Rev Req Model (2009 GRC) Rebuttal REmoval of New  WH Solar AdjustMI 3" xfId="2294" xr:uid="{00000000-0005-0000-0000-0000EF080000}"/>
    <cellStyle name="_Costs not in AURORA 2007 Rate Case_Power Costs - Comparison bx Rbtl-Staff-Jt-PC_Electric Rev Req Model (2009 GRC) Revised 01-18-2010" xfId="2295" xr:uid="{00000000-0005-0000-0000-0000F0080000}"/>
    <cellStyle name="_Costs not in AURORA 2007 Rate Case_Power Costs - Comparison bx Rbtl-Staff-Jt-PC_Electric Rev Req Model (2009 GRC) Revised 01-18-2010 2" xfId="2296" xr:uid="{00000000-0005-0000-0000-0000F1080000}"/>
    <cellStyle name="_Costs not in AURORA 2007 Rate Case_Power Costs - Comparison bx Rbtl-Staff-Jt-PC_Electric Rev Req Model (2009 GRC) Revised 01-18-2010 2 2" xfId="2297" xr:uid="{00000000-0005-0000-0000-0000F2080000}"/>
    <cellStyle name="_Costs not in AURORA 2007 Rate Case_Power Costs - Comparison bx Rbtl-Staff-Jt-PC_Electric Rev Req Model (2009 GRC) Revised 01-18-2010 3" xfId="2298" xr:uid="{00000000-0005-0000-0000-0000F3080000}"/>
    <cellStyle name="_Costs not in AURORA 2007 Rate Case_Power Costs - Comparison bx Rbtl-Staff-Jt-PC_Final Order Electric EXHIBIT A-1" xfId="2299" xr:uid="{00000000-0005-0000-0000-0000F4080000}"/>
    <cellStyle name="_Costs not in AURORA 2007 Rate Case_Power Costs - Comparison bx Rbtl-Staff-Jt-PC_Final Order Electric EXHIBIT A-1 2" xfId="2300" xr:uid="{00000000-0005-0000-0000-0000F5080000}"/>
    <cellStyle name="_Costs not in AURORA 2007 Rate Case_Power Costs - Comparison bx Rbtl-Staff-Jt-PC_Final Order Electric EXHIBIT A-1 2 2" xfId="2301" xr:uid="{00000000-0005-0000-0000-0000F6080000}"/>
    <cellStyle name="_Costs not in AURORA 2007 Rate Case_Power Costs - Comparison bx Rbtl-Staff-Jt-PC_Final Order Electric EXHIBIT A-1 3" xfId="2302" xr:uid="{00000000-0005-0000-0000-0000F7080000}"/>
    <cellStyle name="_Costs not in AURORA 2007 Rate Case_Production Adj 4.37" xfId="2303" xr:uid="{00000000-0005-0000-0000-0000F8080000}"/>
    <cellStyle name="_Costs not in AURORA 2007 Rate Case_Production Adj 4.37 2" xfId="2304" xr:uid="{00000000-0005-0000-0000-0000F9080000}"/>
    <cellStyle name="_Costs not in AURORA 2007 Rate Case_Production Adj 4.37 2 2" xfId="2305" xr:uid="{00000000-0005-0000-0000-0000FA080000}"/>
    <cellStyle name="_Costs not in AURORA 2007 Rate Case_Production Adj 4.37 3" xfId="2306" xr:uid="{00000000-0005-0000-0000-0000FB080000}"/>
    <cellStyle name="_Costs not in AURORA 2007 Rate Case_Purchased Power Adj 4.03" xfId="2307" xr:uid="{00000000-0005-0000-0000-0000FC080000}"/>
    <cellStyle name="_Costs not in AURORA 2007 Rate Case_Purchased Power Adj 4.03 2" xfId="2308" xr:uid="{00000000-0005-0000-0000-0000FD080000}"/>
    <cellStyle name="_Costs not in AURORA 2007 Rate Case_Purchased Power Adj 4.03 2 2" xfId="2309" xr:uid="{00000000-0005-0000-0000-0000FE080000}"/>
    <cellStyle name="_Costs not in AURORA 2007 Rate Case_Purchased Power Adj 4.03 3" xfId="2310" xr:uid="{00000000-0005-0000-0000-0000FF080000}"/>
    <cellStyle name="_Costs not in AURORA 2007 Rate Case_Rebuttal Power Costs" xfId="2311" xr:uid="{00000000-0005-0000-0000-000000090000}"/>
    <cellStyle name="_Costs not in AURORA 2007 Rate Case_Rebuttal Power Costs 2" xfId="2312" xr:uid="{00000000-0005-0000-0000-000001090000}"/>
    <cellStyle name="_Costs not in AURORA 2007 Rate Case_Rebuttal Power Costs 2 2" xfId="2313" xr:uid="{00000000-0005-0000-0000-000002090000}"/>
    <cellStyle name="_Costs not in AURORA 2007 Rate Case_Rebuttal Power Costs 3" xfId="2314" xr:uid="{00000000-0005-0000-0000-000003090000}"/>
    <cellStyle name="_Costs not in AURORA 2007 Rate Case_Rebuttal Power Costs_Adj Bench DR 3 for Initial Briefs (Electric)" xfId="2315" xr:uid="{00000000-0005-0000-0000-000004090000}"/>
    <cellStyle name="_Costs not in AURORA 2007 Rate Case_Rebuttal Power Costs_Adj Bench DR 3 for Initial Briefs (Electric) 2" xfId="2316" xr:uid="{00000000-0005-0000-0000-000005090000}"/>
    <cellStyle name="_Costs not in AURORA 2007 Rate Case_Rebuttal Power Costs_Adj Bench DR 3 for Initial Briefs (Electric) 2 2" xfId="2317" xr:uid="{00000000-0005-0000-0000-000006090000}"/>
    <cellStyle name="_Costs not in AURORA 2007 Rate Case_Rebuttal Power Costs_Adj Bench DR 3 for Initial Briefs (Electric) 3" xfId="2318" xr:uid="{00000000-0005-0000-0000-000007090000}"/>
    <cellStyle name="_Costs not in AURORA 2007 Rate Case_Rebuttal Power Costs_Electric Rev Req Model (2009 GRC) Rebuttal" xfId="2319" xr:uid="{00000000-0005-0000-0000-000008090000}"/>
    <cellStyle name="_Costs not in AURORA 2007 Rate Case_Rebuttal Power Costs_Electric Rev Req Model (2009 GRC) Rebuttal 2" xfId="2320" xr:uid="{00000000-0005-0000-0000-000009090000}"/>
    <cellStyle name="_Costs not in AURORA 2007 Rate Case_Rebuttal Power Costs_Electric Rev Req Model (2009 GRC) Rebuttal 2 2" xfId="2321" xr:uid="{00000000-0005-0000-0000-00000A090000}"/>
    <cellStyle name="_Costs not in AURORA 2007 Rate Case_Rebuttal Power Costs_Electric Rev Req Model (2009 GRC) Rebuttal 3" xfId="2322" xr:uid="{00000000-0005-0000-0000-00000B090000}"/>
    <cellStyle name="_Costs not in AURORA 2007 Rate Case_Rebuttal Power Costs_Electric Rev Req Model (2009 GRC) Rebuttal REmoval of New  WH Solar AdjustMI" xfId="2323" xr:uid="{00000000-0005-0000-0000-00000C090000}"/>
    <cellStyle name="_Costs not in AURORA 2007 Rate Case_Rebuttal Power Costs_Electric Rev Req Model (2009 GRC) Rebuttal REmoval of New  WH Solar AdjustMI 2" xfId="2324" xr:uid="{00000000-0005-0000-0000-00000D090000}"/>
    <cellStyle name="_Costs not in AURORA 2007 Rate Case_Rebuttal Power Costs_Electric Rev Req Model (2009 GRC) Rebuttal REmoval of New  WH Solar AdjustMI 2 2" xfId="2325" xr:uid="{00000000-0005-0000-0000-00000E090000}"/>
    <cellStyle name="_Costs not in AURORA 2007 Rate Case_Rebuttal Power Costs_Electric Rev Req Model (2009 GRC) Rebuttal REmoval of New  WH Solar AdjustMI 3" xfId="2326" xr:uid="{00000000-0005-0000-0000-00000F090000}"/>
    <cellStyle name="_Costs not in AURORA 2007 Rate Case_Rebuttal Power Costs_Electric Rev Req Model (2009 GRC) Revised 01-18-2010" xfId="2327" xr:uid="{00000000-0005-0000-0000-000010090000}"/>
    <cellStyle name="_Costs not in AURORA 2007 Rate Case_Rebuttal Power Costs_Electric Rev Req Model (2009 GRC) Revised 01-18-2010 2" xfId="2328" xr:uid="{00000000-0005-0000-0000-000011090000}"/>
    <cellStyle name="_Costs not in AURORA 2007 Rate Case_Rebuttal Power Costs_Electric Rev Req Model (2009 GRC) Revised 01-18-2010 2 2" xfId="2329" xr:uid="{00000000-0005-0000-0000-000012090000}"/>
    <cellStyle name="_Costs not in AURORA 2007 Rate Case_Rebuttal Power Costs_Electric Rev Req Model (2009 GRC) Revised 01-18-2010 3" xfId="2330" xr:uid="{00000000-0005-0000-0000-000013090000}"/>
    <cellStyle name="_Costs not in AURORA 2007 Rate Case_Rebuttal Power Costs_Final Order Electric EXHIBIT A-1" xfId="2331" xr:uid="{00000000-0005-0000-0000-000014090000}"/>
    <cellStyle name="_Costs not in AURORA 2007 Rate Case_Rebuttal Power Costs_Final Order Electric EXHIBIT A-1 2" xfId="2332" xr:uid="{00000000-0005-0000-0000-000015090000}"/>
    <cellStyle name="_Costs not in AURORA 2007 Rate Case_Rebuttal Power Costs_Final Order Electric EXHIBIT A-1 2 2" xfId="2333" xr:uid="{00000000-0005-0000-0000-000016090000}"/>
    <cellStyle name="_Costs not in AURORA 2007 Rate Case_Rebuttal Power Costs_Final Order Electric EXHIBIT A-1 3" xfId="2334" xr:uid="{00000000-0005-0000-0000-000017090000}"/>
    <cellStyle name="_Costs not in AURORA 2007 Rate Case_ROR 5.02" xfId="2335" xr:uid="{00000000-0005-0000-0000-000018090000}"/>
    <cellStyle name="_Costs not in AURORA 2007 Rate Case_ROR 5.02 2" xfId="2336" xr:uid="{00000000-0005-0000-0000-000019090000}"/>
    <cellStyle name="_Costs not in AURORA 2007 Rate Case_ROR 5.02 2 2" xfId="2337" xr:uid="{00000000-0005-0000-0000-00001A090000}"/>
    <cellStyle name="_Costs not in AURORA 2007 Rate Case_ROR 5.02 3" xfId="2338" xr:uid="{00000000-0005-0000-0000-00001B090000}"/>
    <cellStyle name="_Costs not in AURORA 2007 Rate Case_Transmission Workbook for May BOD" xfId="2339" xr:uid="{00000000-0005-0000-0000-00001C090000}"/>
    <cellStyle name="_Costs not in AURORA 2007 Rate Case_Transmission Workbook for May BOD 2" xfId="2340" xr:uid="{00000000-0005-0000-0000-00001D090000}"/>
    <cellStyle name="_Costs not in AURORA 2007 Rate Case_Wind Integration 10GRC" xfId="2341" xr:uid="{00000000-0005-0000-0000-00001E090000}"/>
    <cellStyle name="_Costs not in AURORA 2007 Rate Case_Wind Integration 10GRC 2" xfId="2342" xr:uid="{00000000-0005-0000-0000-00001F090000}"/>
    <cellStyle name="_Costs not in KWI3000 '06Budget" xfId="2343" xr:uid="{00000000-0005-0000-0000-000020090000}"/>
    <cellStyle name="_Costs not in KWI3000 '06Budget 2" xfId="2344" xr:uid="{00000000-0005-0000-0000-000021090000}"/>
    <cellStyle name="_Costs not in KWI3000 '06Budget 2 2" xfId="2345" xr:uid="{00000000-0005-0000-0000-000022090000}"/>
    <cellStyle name="_Costs not in KWI3000 '06Budget 2 2 2" xfId="2346" xr:uid="{00000000-0005-0000-0000-000023090000}"/>
    <cellStyle name="_Costs not in KWI3000 '06Budget 2 3" xfId="2347" xr:uid="{00000000-0005-0000-0000-000024090000}"/>
    <cellStyle name="_Costs not in KWI3000 '06Budget 3" xfId="2348" xr:uid="{00000000-0005-0000-0000-000025090000}"/>
    <cellStyle name="_Costs not in KWI3000 '06Budget 3 2" xfId="2349" xr:uid="{00000000-0005-0000-0000-000026090000}"/>
    <cellStyle name="_Costs not in KWI3000 '06Budget 3 2 2" xfId="2350" xr:uid="{00000000-0005-0000-0000-000027090000}"/>
    <cellStyle name="_Costs not in KWI3000 '06Budget 3 3" xfId="2351" xr:uid="{00000000-0005-0000-0000-000028090000}"/>
    <cellStyle name="_Costs not in KWI3000 '06Budget 3 3 2" xfId="2352" xr:uid="{00000000-0005-0000-0000-000029090000}"/>
    <cellStyle name="_Costs not in KWI3000 '06Budget 3 4" xfId="2353" xr:uid="{00000000-0005-0000-0000-00002A090000}"/>
    <cellStyle name="_Costs not in KWI3000 '06Budget 3 4 2" xfId="2354" xr:uid="{00000000-0005-0000-0000-00002B090000}"/>
    <cellStyle name="_Costs not in KWI3000 '06Budget 4" xfId="2355" xr:uid="{00000000-0005-0000-0000-00002C090000}"/>
    <cellStyle name="_Costs not in KWI3000 '06Budget 4 2" xfId="2356" xr:uid="{00000000-0005-0000-0000-00002D090000}"/>
    <cellStyle name="_Costs not in KWI3000 '06Budget 5" xfId="2357" xr:uid="{00000000-0005-0000-0000-00002E090000}"/>
    <cellStyle name="_Costs not in KWI3000 '06Budget 6" xfId="2358" xr:uid="{00000000-0005-0000-0000-00002F090000}"/>
    <cellStyle name="_Costs not in KWI3000 '06Budget 7" xfId="2359" xr:uid="{00000000-0005-0000-0000-000030090000}"/>
    <cellStyle name="_Costs not in KWI3000 '06Budget_(C) WHE Proforma with ITC cash grant 10 Yr Amort_for deferral_102809" xfId="2360" xr:uid="{00000000-0005-0000-0000-000031090000}"/>
    <cellStyle name="_Costs not in KWI3000 '06Budget_(C) WHE Proforma with ITC cash grant 10 Yr Amort_for deferral_102809 2" xfId="2361" xr:uid="{00000000-0005-0000-0000-000032090000}"/>
    <cellStyle name="_Costs not in KWI3000 '06Budget_(C) WHE Proforma with ITC cash grant 10 Yr Amort_for deferral_102809 2 2" xfId="2362" xr:uid="{00000000-0005-0000-0000-000033090000}"/>
    <cellStyle name="_Costs not in KWI3000 '06Budget_(C) WHE Proforma with ITC cash grant 10 Yr Amort_for deferral_102809 3" xfId="2363" xr:uid="{00000000-0005-0000-0000-000034090000}"/>
    <cellStyle name="_Costs not in KWI3000 '06Budget_(C) WHE Proforma with ITC cash grant 10 Yr Amort_for deferral_102809_16.07E Wild Horse Wind Expansionwrkingfile" xfId="2364" xr:uid="{00000000-0005-0000-0000-000035090000}"/>
    <cellStyle name="_Costs not in KWI3000 '06Budget_(C) WHE Proforma with ITC cash grant 10 Yr Amort_for deferral_102809_16.07E Wild Horse Wind Expansionwrkingfile 2" xfId="2365" xr:uid="{00000000-0005-0000-0000-000036090000}"/>
    <cellStyle name="_Costs not in KWI3000 '06Budget_(C) WHE Proforma with ITC cash grant 10 Yr Amort_for deferral_102809_16.07E Wild Horse Wind Expansionwrkingfile 2 2" xfId="2366" xr:uid="{00000000-0005-0000-0000-000037090000}"/>
    <cellStyle name="_Costs not in KWI3000 '06Budget_(C) WHE Proforma with ITC cash grant 10 Yr Amort_for deferral_102809_16.07E Wild Horse Wind Expansionwrkingfile 3" xfId="2367" xr:uid="{00000000-0005-0000-0000-000038090000}"/>
    <cellStyle name="_Costs not in KWI3000 '06Budget_(C) WHE Proforma with ITC cash grant 10 Yr Amort_for deferral_102809_16.07E Wild Horse Wind Expansionwrkingfile SF" xfId="2368" xr:uid="{00000000-0005-0000-0000-000039090000}"/>
    <cellStyle name="_Costs not in KWI3000 '06Budget_(C) WHE Proforma with ITC cash grant 10 Yr Amort_for deferral_102809_16.07E Wild Horse Wind Expansionwrkingfile SF 2" xfId="2369" xr:uid="{00000000-0005-0000-0000-00003A090000}"/>
    <cellStyle name="_Costs not in KWI3000 '06Budget_(C) WHE Proforma with ITC cash grant 10 Yr Amort_for deferral_102809_16.07E Wild Horse Wind Expansionwrkingfile SF 2 2" xfId="2370" xr:uid="{00000000-0005-0000-0000-00003B090000}"/>
    <cellStyle name="_Costs not in KWI3000 '06Budget_(C) WHE Proforma with ITC cash grant 10 Yr Amort_for deferral_102809_16.07E Wild Horse Wind Expansionwrkingfile SF 3" xfId="2371" xr:uid="{00000000-0005-0000-0000-00003C090000}"/>
    <cellStyle name="_Costs not in KWI3000 '06Budget_(C) WHE Proforma with ITC cash grant 10 Yr Amort_for deferral_102809_16.37E Wild Horse Expansion DeferralRevwrkingfile SF" xfId="2372" xr:uid="{00000000-0005-0000-0000-00003D090000}"/>
    <cellStyle name="_Costs not in KWI3000 '06Budget_(C) WHE Proforma with ITC cash grant 10 Yr Amort_for deferral_102809_16.37E Wild Horse Expansion DeferralRevwrkingfile SF 2" xfId="2373" xr:uid="{00000000-0005-0000-0000-00003E090000}"/>
    <cellStyle name="_Costs not in KWI3000 '06Budget_(C) WHE Proforma with ITC cash grant 10 Yr Amort_for deferral_102809_16.37E Wild Horse Expansion DeferralRevwrkingfile SF 2 2" xfId="2374" xr:uid="{00000000-0005-0000-0000-00003F090000}"/>
    <cellStyle name="_Costs not in KWI3000 '06Budget_(C) WHE Proforma with ITC cash grant 10 Yr Amort_for deferral_102809_16.37E Wild Horse Expansion DeferralRevwrkingfile SF 3" xfId="2375" xr:uid="{00000000-0005-0000-0000-000040090000}"/>
    <cellStyle name="_Costs not in KWI3000 '06Budget_(C) WHE Proforma with ITC cash grant 10 Yr Amort_for rebuttal_120709" xfId="2376" xr:uid="{00000000-0005-0000-0000-000041090000}"/>
    <cellStyle name="_Costs not in KWI3000 '06Budget_(C) WHE Proforma with ITC cash grant 10 Yr Amort_for rebuttal_120709 2" xfId="2377" xr:uid="{00000000-0005-0000-0000-000042090000}"/>
    <cellStyle name="_Costs not in KWI3000 '06Budget_(C) WHE Proforma with ITC cash grant 10 Yr Amort_for rebuttal_120709 2 2" xfId="2378" xr:uid="{00000000-0005-0000-0000-000043090000}"/>
    <cellStyle name="_Costs not in KWI3000 '06Budget_(C) WHE Proforma with ITC cash grant 10 Yr Amort_for rebuttal_120709 3" xfId="2379" xr:uid="{00000000-0005-0000-0000-000044090000}"/>
    <cellStyle name="_Costs not in KWI3000 '06Budget_04.07E Wild Horse Wind Expansion" xfId="2380" xr:uid="{00000000-0005-0000-0000-000045090000}"/>
    <cellStyle name="_Costs not in KWI3000 '06Budget_04.07E Wild Horse Wind Expansion 2" xfId="2381" xr:uid="{00000000-0005-0000-0000-000046090000}"/>
    <cellStyle name="_Costs not in KWI3000 '06Budget_04.07E Wild Horse Wind Expansion 2 2" xfId="2382" xr:uid="{00000000-0005-0000-0000-000047090000}"/>
    <cellStyle name="_Costs not in KWI3000 '06Budget_04.07E Wild Horse Wind Expansion 3" xfId="2383" xr:uid="{00000000-0005-0000-0000-000048090000}"/>
    <cellStyle name="_Costs not in KWI3000 '06Budget_04.07E Wild Horse Wind Expansion_16.07E Wild Horse Wind Expansionwrkingfile" xfId="2384" xr:uid="{00000000-0005-0000-0000-000049090000}"/>
    <cellStyle name="_Costs not in KWI3000 '06Budget_04.07E Wild Horse Wind Expansion_16.07E Wild Horse Wind Expansionwrkingfile 2" xfId="2385" xr:uid="{00000000-0005-0000-0000-00004A090000}"/>
    <cellStyle name="_Costs not in KWI3000 '06Budget_04.07E Wild Horse Wind Expansion_16.07E Wild Horse Wind Expansionwrkingfile 2 2" xfId="2386" xr:uid="{00000000-0005-0000-0000-00004B090000}"/>
    <cellStyle name="_Costs not in KWI3000 '06Budget_04.07E Wild Horse Wind Expansion_16.07E Wild Horse Wind Expansionwrkingfile 3" xfId="2387" xr:uid="{00000000-0005-0000-0000-00004C090000}"/>
    <cellStyle name="_Costs not in KWI3000 '06Budget_04.07E Wild Horse Wind Expansion_16.07E Wild Horse Wind Expansionwrkingfile SF" xfId="2388" xr:uid="{00000000-0005-0000-0000-00004D090000}"/>
    <cellStyle name="_Costs not in KWI3000 '06Budget_04.07E Wild Horse Wind Expansion_16.07E Wild Horse Wind Expansionwrkingfile SF 2" xfId="2389" xr:uid="{00000000-0005-0000-0000-00004E090000}"/>
    <cellStyle name="_Costs not in KWI3000 '06Budget_04.07E Wild Horse Wind Expansion_16.07E Wild Horse Wind Expansionwrkingfile SF 2 2" xfId="2390" xr:uid="{00000000-0005-0000-0000-00004F090000}"/>
    <cellStyle name="_Costs not in KWI3000 '06Budget_04.07E Wild Horse Wind Expansion_16.07E Wild Horse Wind Expansionwrkingfile SF 3" xfId="2391" xr:uid="{00000000-0005-0000-0000-000050090000}"/>
    <cellStyle name="_Costs not in KWI3000 '06Budget_04.07E Wild Horse Wind Expansion_16.37E Wild Horse Expansion DeferralRevwrkingfile SF" xfId="2392" xr:uid="{00000000-0005-0000-0000-000051090000}"/>
    <cellStyle name="_Costs not in KWI3000 '06Budget_04.07E Wild Horse Wind Expansion_16.37E Wild Horse Expansion DeferralRevwrkingfile SF 2" xfId="2393" xr:uid="{00000000-0005-0000-0000-000052090000}"/>
    <cellStyle name="_Costs not in KWI3000 '06Budget_04.07E Wild Horse Wind Expansion_16.37E Wild Horse Expansion DeferralRevwrkingfile SF 2 2" xfId="2394" xr:uid="{00000000-0005-0000-0000-000053090000}"/>
    <cellStyle name="_Costs not in KWI3000 '06Budget_04.07E Wild Horse Wind Expansion_16.37E Wild Horse Expansion DeferralRevwrkingfile SF 3" xfId="2395" xr:uid="{00000000-0005-0000-0000-000054090000}"/>
    <cellStyle name="_Costs not in KWI3000 '06Budget_16.07E Wild Horse Wind Expansionwrkingfile" xfId="2396" xr:uid="{00000000-0005-0000-0000-000055090000}"/>
    <cellStyle name="_Costs not in KWI3000 '06Budget_16.07E Wild Horse Wind Expansionwrkingfile 2" xfId="2397" xr:uid="{00000000-0005-0000-0000-000056090000}"/>
    <cellStyle name="_Costs not in KWI3000 '06Budget_16.07E Wild Horse Wind Expansionwrkingfile 2 2" xfId="2398" xr:uid="{00000000-0005-0000-0000-000057090000}"/>
    <cellStyle name="_Costs not in KWI3000 '06Budget_16.07E Wild Horse Wind Expansionwrkingfile 3" xfId="2399" xr:uid="{00000000-0005-0000-0000-000058090000}"/>
    <cellStyle name="_Costs not in KWI3000 '06Budget_16.07E Wild Horse Wind Expansionwrkingfile SF" xfId="2400" xr:uid="{00000000-0005-0000-0000-000059090000}"/>
    <cellStyle name="_Costs not in KWI3000 '06Budget_16.07E Wild Horse Wind Expansionwrkingfile SF 2" xfId="2401" xr:uid="{00000000-0005-0000-0000-00005A090000}"/>
    <cellStyle name="_Costs not in KWI3000 '06Budget_16.07E Wild Horse Wind Expansionwrkingfile SF 2 2" xfId="2402" xr:uid="{00000000-0005-0000-0000-00005B090000}"/>
    <cellStyle name="_Costs not in KWI3000 '06Budget_16.07E Wild Horse Wind Expansionwrkingfile SF 3" xfId="2403" xr:uid="{00000000-0005-0000-0000-00005C090000}"/>
    <cellStyle name="_Costs not in KWI3000 '06Budget_16.37E Wild Horse Expansion DeferralRevwrkingfile SF" xfId="2404" xr:uid="{00000000-0005-0000-0000-00005D090000}"/>
    <cellStyle name="_Costs not in KWI3000 '06Budget_16.37E Wild Horse Expansion DeferralRevwrkingfile SF 2" xfId="2405" xr:uid="{00000000-0005-0000-0000-00005E090000}"/>
    <cellStyle name="_Costs not in KWI3000 '06Budget_16.37E Wild Horse Expansion DeferralRevwrkingfile SF 2 2" xfId="2406" xr:uid="{00000000-0005-0000-0000-00005F090000}"/>
    <cellStyle name="_Costs not in KWI3000 '06Budget_16.37E Wild Horse Expansion DeferralRevwrkingfile SF 3" xfId="2407" xr:uid="{00000000-0005-0000-0000-000060090000}"/>
    <cellStyle name="_Costs not in KWI3000 '06Budget_2009 Compliance Filing PCA Exhibits for GRC" xfId="2408" xr:uid="{00000000-0005-0000-0000-000061090000}"/>
    <cellStyle name="_Costs not in KWI3000 '06Budget_2009 GRC Compl Filing - Exhibit D" xfId="2409" xr:uid="{00000000-0005-0000-0000-000062090000}"/>
    <cellStyle name="_Costs not in KWI3000 '06Budget_2009 GRC Compl Filing - Exhibit D 2" xfId="2410" xr:uid="{00000000-0005-0000-0000-000063090000}"/>
    <cellStyle name="_Costs not in KWI3000 '06Budget_3.01 Income Statement" xfId="2411" xr:uid="{00000000-0005-0000-0000-000064090000}"/>
    <cellStyle name="_Costs not in KWI3000 '06Budget_4 31 Regulatory Assets and Liabilities  7 06- Exhibit D" xfId="2412" xr:uid="{00000000-0005-0000-0000-000065090000}"/>
    <cellStyle name="_Costs not in KWI3000 '06Budget_4 31 Regulatory Assets and Liabilities  7 06- Exhibit D 2" xfId="2413" xr:uid="{00000000-0005-0000-0000-000066090000}"/>
    <cellStyle name="_Costs not in KWI3000 '06Budget_4 31 Regulatory Assets and Liabilities  7 06- Exhibit D 2 2" xfId="2414" xr:uid="{00000000-0005-0000-0000-000067090000}"/>
    <cellStyle name="_Costs not in KWI3000 '06Budget_4 31 Regulatory Assets and Liabilities  7 06- Exhibit D 3" xfId="2415" xr:uid="{00000000-0005-0000-0000-000068090000}"/>
    <cellStyle name="_Costs not in KWI3000 '06Budget_4 31 Regulatory Assets and Liabilities  7 06- Exhibit D_NIM Summary" xfId="2416" xr:uid="{00000000-0005-0000-0000-000069090000}"/>
    <cellStyle name="_Costs not in KWI3000 '06Budget_4 31 Regulatory Assets and Liabilities  7 06- Exhibit D_NIM Summary 2" xfId="2417" xr:uid="{00000000-0005-0000-0000-00006A090000}"/>
    <cellStyle name="_Costs not in KWI3000 '06Budget_4 32 Regulatory Assets and Liabilities  7 06- Exhibit D" xfId="2418" xr:uid="{00000000-0005-0000-0000-00006B090000}"/>
    <cellStyle name="_Costs not in KWI3000 '06Budget_4 32 Regulatory Assets and Liabilities  7 06- Exhibit D 2" xfId="2419" xr:uid="{00000000-0005-0000-0000-00006C090000}"/>
    <cellStyle name="_Costs not in KWI3000 '06Budget_4 32 Regulatory Assets and Liabilities  7 06- Exhibit D 2 2" xfId="2420" xr:uid="{00000000-0005-0000-0000-00006D090000}"/>
    <cellStyle name="_Costs not in KWI3000 '06Budget_4 32 Regulatory Assets and Liabilities  7 06- Exhibit D 3" xfId="2421" xr:uid="{00000000-0005-0000-0000-00006E090000}"/>
    <cellStyle name="_Costs not in KWI3000 '06Budget_4 32 Regulatory Assets and Liabilities  7 06- Exhibit D_NIM Summary" xfId="2422" xr:uid="{00000000-0005-0000-0000-00006F090000}"/>
    <cellStyle name="_Costs not in KWI3000 '06Budget_4 32 Regulatory Assets and Liabilities  7 06- Exhibit D_NIM Summary 2" xfId="2423" xr:uid="{00000000-0005-0000-0000-000070090000}"/>
    <cellStyle name="_Costs not in KWI3000 '06Budget_ACCOUNTS" xfId="2424" xr:uid="{00000000-0005-0000-0000-000071090000}"/>
    <cellStyle name="_Costs not in KWI3000 '06Budget_AURORA Total New" xfId="2425" xr:uid="{00000000-0005-0000-0000-000072090000}"/>
    <cellStyle name="_Costs not in KWI3000 '06Budget_AURORA Total New 2" xfId="2426" xr:uid="{00000000-0005-0000-0000-000073090000}"/>
    <cellStyle name="_Costs not in KWI3000 '06Budget_Book2" xfId="2427" xr:uid="{00000000-0005-0000-0000-000074090000}"/>
    <cellStyle name="_Costs not in KWI3000 '06Budget_Book2 2" xfId="2428" xr:uid="{00000000-0005-0000-0000-000075090000}"/>
    <cellStyle name="_Costs not in KWI3000 '06Budget_Book2 2 2" xfId="2429" xr:uid="{00000000-0005-0000-0000-000076090000}"/>
    <cellStyle name="_Costs not in KWI3000 '06Budget_Book2 3" xfId="2430" xr:uid="{00000000-0005-0000-0000-000077090000}"/>
    <cellStyle name="_Costs not in KWI3000 '06Budget_Book2_Adj Bench DR 3 for Initial Briefs (Electric)" xfId="2431" xr:uid="{00000000-0005-0000-0000-000078090000}"/>
    <cellStyle name="_Costs not in KWI3000 '06Budget_Book2_Adj Bench DR 3 for Initial Briefs (Electric) 2" xfId="2432" xr:uid="{00000000-0005-0000-0000-000079090000}"/>
    <cellStyle name="_Costs not in KWI3000 '06Budget_Book2_Adj Bench DR 3 for Initial Briefs (Electric) 2 2" xfId="2433" xr:uid="{00000000-0005-0000-0000-00007A090000}"/>
    <cellStyle name="_Costs not in KWI3000 '06Budget_Book2_Adj Bench DR 3 for Initial Briefs (Electric) 3" xfId="2434" xr:uid="{00000000-0005-0000-0000-00007B090000}"/>
    <cellStyle name="_Costs not in KWI3000 '06Budget_Book2_Electric Rev Req Model (2009 GRC) Rebuttal" xfId="2435" xr:uid="{00000000-0005-0000-0000-00007C090000}"/>
    <cellStyle name="_Costs not in KWI3000 '06Budget_Book2_Electric Rev Req Model (2009 GRC) Rebuttal 2" xfId="2436" xr:uid="{00000000-0005-0000-0000-00007D090000}"/>
    <cellStyle name="_Costs not in KWI3000 '06Budget_Book2_Electric Rev Req Model (2009 GRC) Rebuttal 2 2" xfId="2437" xr:uid="{00000000-0005-0000-0000-00007E090000}"/>
    <cellStyle name="_Costs not in KWI3000 '06Budget_Book2_Electric Rev Req Model (2009 GRC) Rebuttal 3" xfId="2438" xr:uid="{00000000-0005-0000-0000-00007F090000}"/>
    <cellStyle name="_Costs not in KWI3000 '06Budget_Book2_Electric Rev Req Model (2009 GRC) Rebuttal REmoval of New  WH Solar AdjustMI" xfId="2439" xr:uid="{00000000-0005-0000-0000-000080090000}"/>
    <cellStyle name="_Costs not in KWI3000 '06Budget_Book2_Electric Rev Req Model (2009 GRC) Rebuttal REmoval of New  WH Solar AdjustMI 2" xfId="2440" xr:uid="{00000000-0005-0000-0000-000081090000}"/>
    <cellStyle name="_Costs not in KWI3000 '06Budget_Book2_Electric Rev Req Model (2009 GRC) Rebuttal REmoval of New  WH Solar AdjustMI 2 2" xfId="2441" xr:uid="{00000000-0005-0000-0000-000082090000}"/>
    <cellStyle name="_Costs not in KWI3000 '06Budget_Book2_Electric Rev Req Model (2009 GRC) Rebuttal REmoval of New  WH Solar AdjustMI 3" xfId="2442" xr:uid="{00000000-0005-0000-0000-000083090000}"/>
    <cellStyle name="_Costs not in KWI3000 '06Budget_Book2_Electric Rev Req Model (2009 GRC) Revised 01-18-2010" xfId="2443" xr:uid="{00000000-0005-0000-0000-000084090000}"/>
    <cellStyle name="_Costs not in KWI3000 '06Budget_Book2_Electric Rev Req Model (2009 GRC) Revised 01-18-2010 2" xfId="2444" xr:uid="{00000000-0005-0000-0000-000085090000}"/>
    <cellStyle name="_Costs not in KWI3000 '06Budget_Book2_Electric Rev Req Model (2009 GRC) Revised 01-18-2010 2 2" xfId="2445" xr:uid="{00000000-0005-0000-0000-000086090000}"/>
    <cellStyle name="_Costs not in KWI3000 '06Budget_Book2_Electric Rev Req Model (2009 GRC) Revised 01-18-2010 3" xfId="2446" xr:uid="{00000000-0005-0000-0000-000087090000}"/>
    <cellStyle name="_Costs not in KWI3000 '06Budget_Book2_Final Order Electric EXHIBIT A-1" xfId="2447" xr:uid="{00000000-0005-0000-0000-000088090000}"/>
    <cellStyle name="_Costs not in KWI3000 '06Budget_Book2_Final Order Electric EXHIBIT A-1 2" xfId="2448" xr:uid="{00000000-0005-0000-0000-000089090000}"/>
    <cellStyle name="_Costs not in KWI3000 '06Budget_Book2_Final Order Electric EXHIBIT A-1 2 2" xfId="2449" xr:uid="{00000000-0005-0000-0000-00008A090000}"/>
    <cellStyle name="_Costs not in KWI3000 '06Budget_Book2_Final Order Electric EXHIBIT A-1 3" xfId="2450" xr:uid="{00000000-0005-0000-0000-00008B090000}"/>
    <cellStyle name="_Costs not in KWI3000 '06Budget_Book4" xfId="2451" xr:uid="{00000000-0005-0000-0000-00008C090000}"/>
    <cellStyle name="_Costs not in KWI3000 '06Budget_Book4 2" xfId="2452" xr:uid="{00000000-0005-0000-0000-00008D090000}"/>
    <cellStyle name="_Costs not in KWI3000 '06Budget_Book4 2 2" xfId="2453" xr:uid="{00000000-0005-0000-0000-00008E090000}"/>
    <cellStyle name="_Costs not in KWI3000 '06Budget_Book4 3" xfId="2454" xr:uid="{00000000-0005-0000-0000-00008F090000}"/>
    <cellStyle name="_Costs not in KWI3000 '06Budget_Book9" xfId="2455" xr:uid="{00000000-0005-0000-0000-000090090000}"/>
    <cellStyle name="_Costs not in KWI3000 '06Budget_Book9 2" xfId="2456" xr:uid="{00000000-0005-0000-0000-000091090000}"/>
    <cellStyle name="_Costs not in KWI3000 '06Budget_Book9 2 2" xfId="2457" xr:uid="{00000000-0005-0000-0000-000092090000}"/>
    <cellStyle name="_Costs not in KWI3000 '06Budget_Book9 3" xfId="2458" xr:uid="{00000000-0005-0000-0000-000093090000}"/>
    <cellStyle name="_Costs not in KWI3000 '06Budget_Check the Interest Calculation" xfId="2459" xr:uid="{00000000-0005-0000-0000-000094090000}"/>
    <cellStyle name="_Costs not in KWI3000 '06Budget_Check the Interest Calculation_Scenario 1 REC vs PTC Offset" xfId="2460" xr:uid="{00000000-0005-0000-0000-000095090000}"/>
    <cellStyle name="_Costs not in KWI3000 '06Budget_Check the Interest Calculation_Scenario 3" xfId="2461" xr:uid="{00000000-0005-0000-0000-000096090000}"/>
    <cellStyle name="_Costs not in KWI3000 '06Budget_Chelan PUD Power Costs (8-10)" xfId="2462" xr:uid="{00000000-0005-0000-0000-000097090000}"/>
    <cellStyle name="_Costs not in KWI3000 '06Budget_Exhibit D fr R Gho 12-31-08" xfId="2463" xr:uid="{00000000-0005-0000-0000-000098090000}"/>
    <cellStyle name="_Costs not in KWI3000 '06Budget_Exhibit D fr R Gho 12-31-08 2" xfId="2464" xr:uid="{00000000-0005-0000-0000-000099090000}"/>
    <cellStyle name="_Costs not in KWI3000 '06Budget_Exhibit D fr R Gho 12-31-08 v2" xfId="2465" xr:uid="{00000000-0005-0000-0000-00009A090000}"/>
    <cellStyle name="_Costs not in KWI3000 '06Budget_Exhibit D fr R Gho 12-31-08 v2 2" xfId="2466" xr:uid="{00000000-0005-0000-0000-00009B090000}"/>
    <cellStyle name="_Costs not in KWI3000 '06Budget_Exhibit D fr R Gho 12-31-08 v2_NIM Summary" xfId="2467" xr:uid="{00000000-0005-0000-0000-00009C090000}"/>
    <cellStyle name="_Costs not in KWI3000 '06Budget_Exhibit D fr R Gho 12-31-08 v2_NIM Summary 2" xfId="2468" xr:uid="{00000000-0005-0000-0000-00009D090000}"/>
    <cellStyle name="_Costs not in KWI3000 '06Budget_Exhibit D fr R Gho 12-31-08_NIM Summary" xfId="2469" xr:uid="{00000000-0005-0000-0000-00009E090000}"/>
    <cellStyle name="_Costs not in KWI3000 '06Budget_Exhibit D fr R Gho 12-31-08_NIM Summary 2" xfId="2470" xr:uid="{00000000-0005-0000-0000-00009F090000}"/>
    <cellStyle name="_Costs not in KWI3000 '06Budget_Gas Rev Req Model (2010 GRC)" xfId="2471" xr:uid="{00000000-0005-0000-0000-0000A0090000}"/>
    <cellStyle name="_Costs not in KWI3000 '06Budget_Hopkins Ridge Prepaid Tran - Interest Earned RY 12ME Feb  '11" xfId="2472" xr:uid="{00000000-0005-0000-0000-0000A1090000}"/>
    <cellStyle name="_Costs not in KWI3000 '06Budget_Hopkins Ridge Prepaid Tran - Interest Earned RY 12ME Feb  '11 2" xfId="2473" xr:uid="{00000000-0005-0000-0000-0000A2090000}"/>
    <cellStyle name="_Costs not in KWI3000 '06Budget_Hopkins Ridge Prepaid Tran - Interest Earned RY 12ME Feb  '11_NIM Summary" xfId="2474" xr:uid="{00000000-0005-0000-0000-0000A3090000}"/>
    <cellStyle name="_Costs not in KWI3000 '06Budget_Hopkins Ridge Prepaid Tran - Interest Earned RY 12ME Feb  '11_NIM Summary 2" xfId="2475" xr:uid="{00000000-0005-0000-0000-0000A4090000}"/>
    <cellStyle name="_Costs not in KWI3000 '06Budget_Hopkins Ridge Prepaid Tran - Interest Earned RY 12ME Feb  '11_Transmission Workbook for May BOD" xfId="2476" xr:uid="{00000000-0005-0000-0000-0000A5090000}"/>
    <cellStyle name="_Costs not in KWI3000 '06Budget_Hopkins Ridge Prepaid Tran - Interest Earned RY 12ME Feb  '11_Transmission Workbook for May BOD 2" xfId="2477" xr:uid="{00000000-0005-0000-0000-0000A6090000}"/>
    <cellStyle name="_Costs not in KWI3000 '06Budget_INPUTS" xfId="2478" xr:uid="{00000000-0005-0000-0000-0000A7090000}"/>
    <cellStyle name="_Costs not in KWI3000 '06Budget_INPUTS 2" xfId="2479" xr:uid="{00000000-0005-0000-0000-0000A8090000}"/>
    <cellStyle name="_Costs not in KWI3000 '06Budget_INPUTS 2 2" xfId="2480" xr:uid="{00000000-0005-0000-0000-0000A9090000}"/>
    <cellStyle name="_Costs not in KWI3000 '06Budget_INPUTS 3" xfId="2481" xr:uid="{00000000-0005-0000-0000-0000AA090000}"/>
    <cellStyle name="_Costs not in KWI3000 '06Budget_NIM Summary" xfId="2482" xr:uid="{00000000-0005-0000-0000-0000AB090000}"/>
    <cellStyle name="_Costs not in KWI3000 '06Budget_NIM Summary 09GRC" xfId="2483" xr:uid="{00000000-0005-0000-0000-0000AC090000}"/>
    <cellStyle name="_Costs not in KWI3000 '06Budget_NIM Summary 09GRC 2" xfId="2484" xr:uid="{00000000-0005-0000-0000-0000AD090000}"/>
    <cellStyle name="_Costs not in KWI3000 '06Budget_NIM Summary 2" xfId="2485" xr:uid="{00000000-0005-0000-0000-0000AE090000}"/>
    <cellStyle name="_Costs not in KWI3000 '06Budget_NIM Summary 3" xfId="2486" xr:uid="{00000000-0005-0000-0000-0000AF090000}"/>
    <cellStyle name="_Costs not in KWI3000 '06Budget_NIM Summary 4" xfId="2487" xr:uid="{00000000-0005-0000-0000-0000B0090000}"/>
    <cellStyle name="_Costs not in KWI3000 '06Budget_NIM Summary 5" xfId="2488" xr:uid="{00000000-0005-0000-0000-0000B1090000}"/>
    <cellStyle name="_Costs not in KWI3000 '06Budget_NIM Summary 6" xfId="2489" xr:uid="{00000000-0005-0000-0000-0000B2090000}"/>
    <cellStyle name="_Costs not in KWI3000 '06Budget_NIM Summary 7" xfId="2490" xr:uid="{00000000-0005-0000-0000-0000B3090000}"/>
    <cellStyle name="_Costs not in KWI3000 '06Budget_NIM Summary 8" xfId="2491" xr:uid="{00000000-0005-0000-0000-0000B4090000}"/>
    <cellStyle name="_Costs not in KWI3000 '06Budget_NIM Summary 9" xfId="2492" xr:uid="{00000000-0005-0000-0000-0000B5090000}"/>
    <cellStyle name="_Costs not in KWI3000 '06Budget_PCA 10 -  Exhibit D from A Kellogg Jan 2011" xfId="2493" xr:uid="{00000000-0005-0000-0000-0000B6090000}"/>
    <cellStyle name="_Costs not in KWI3000 '06Budget_PCA 10 -  Exhibit D from A Kellogg July 2011" xfId="2494" xr:uid="{00000000-0005-0000-0000-0000B7090000}"/>
    <cellStyle name="_Costs not in KWI3000 '06Budget_PCA 10 -  Exhibit D from S Free Rcv'd 12-11" xfId="2495" xr:uid="{00000000-0005-0000-0000-0000B8090000}"/>
    <cellStyle name="_Costs not in KWI3000 '06Budget_PCA 7 - Exhibit D update 11_30_08 (2)" xfId="2496" xr:uid="{00000000-0005-0000-0000-0000B9090000}"/>
    <cellStyle name="_Costs not in KWI3000 '06Budget_PCA 7 - Exhibit D update 11_30_08 (2) 2" xfId="2497" xr:uid="{00000000-0005-0000-0000-0000BA090000}"/>
    <cellStyle name="_Costs not in KWI3000 '06Budget_PCA 7 - Exhibit D update 11_30_08 (2) 2 2" xfId="2498" xr:uid="{00000000-0005-0000-0000-0000BB090000}"/>
    <cellStyle name="_Costs not in KWI3000 '06Budget_PCA 7 - Exhibit D update 11_30_08 (2) 3" xfId="2499" xr:uid="{00000000-0005-0000-0000-0000BC090000}"/>
    <cellStyle name="_Costs not in KWI3000 '06Budget_PCA 7 - Exhibit D update 11_30_08 (2)_NIM Summary" xfId="2500" xr:uid="{00000000-0005-0000-0000-0000BD090000}"/>
    <cellStyle name="_Costs not in KWI3000 '06Budget_PCA 7 - Exhibit D update 11_30_08 (2)_NIM Summary 2" xfId="2501" xr:uid="{00000000-0005-0000-0000-0000BE090000}"/>
    <cellStyle name="_Costs not in KWI3000 '06Budget_PCA 8 - Exhibit D update 12_31_09" xfId="2502" xr:uid="{00000000-0005-0000-0000-0000BF090000}"/>
    <cellStyle name="_Costs not in KWI3000 '06Budget_PCA 9 -  Exhibit D April 2010" xfId="2503" xr:uid="{00000000-0005-0000-0000-0000C0090000}"/>
    <cellStyle name="_Costs not in KWI3000 '06Budget_PCA 9 -  Exhibit D April 2010 (3)" xfId="2504" xr:uid="{00000000-0005-0000-0000-0000C1090000}"/>
    <cellStyle name="_Costs not in KWI3000 '06Budget_PCA 9 -  Exhibit D April 2010 (3) 2" xfId="2505" xr:uid="{00000000-0005-0000-0000-0000C2090000}"/>
    <cellStyle name="_Costs not in KWI3000 '06Budget_PCA 9 -  Exhibit D Feb 2010" xfId="2506" xr:uid="{00000000-0005-0000-0000-0000C3090000}"/>
    <cellStyle name="_Costs not in KWI3000 '06Budget_PCA 9 -  Exhibit D Feb 2010 v2" xfId="2507" xr:uid="{00000000-0005-0000-0000-0000C4090000}"/>
    <cellStyle name="_Costs not in KWI3000 '06Budget_PCA 9 -  Exhibit D Feb 2010 WF" xfId="2508" xr:uid="{00000000-0005-0000-0000-0000C5090000}"/>
    <cellStyle name="_Costs not in KWI3000 '06Budget_PCA 9 -  Exhibit D Jan 2010" xfId="2509" xr:uid="{00000000-0005-0000-0000-0000C6090000}"/>
    <cellStyle name="_Costs not in KWI3000 '06Budget_PCA 9 -  Exhibit D March 2010 (2)" xfId="2510" xr:uid="{00000000-0005-0000-0000-0000C7090000}"/>
    <cellStyle name="_Costs not in KWI3000 '06Budget_PCA 9 -  Exhibit D Nov 2010" xfId="2511" xr:uid="{00000000-0005-0000-0000-0000C8090000}"/>
    <cellStyle name="_Costs not in KWI3000 '06Budget_PCA 9 - Exhibit D at August 2010" xfId="2512" xr:uid="{00000000-0005-0000-0000-0000C9090000}"/>
    <cellStyle name="_Costs not in KWI3000 '06Budget_PCA 9 - Exhibit D June 2010 GRC" xfId="2513" xr:uid="{00000000-0005-0000-0000-0000CA090000}"/>
    <cellStyle name="_Costs not in KWI3000 '06Budget_Power Costs - Comparison bx Rbtl-Staff-Jt-PC" xfId="2514" xr:uid="{00000000-0005-0000-0000-0000CB090000}"/>
    <cellStyle name="_Costs not in KWI3000 '06Budget_Power Costs - Comparison bx Rbtl-Staff-Jt-PC 2" xfId="2515" xr:uid="{00000000-0005-0000-0000-0000CC090000}"/>
    <cellStyle name="_Costs not in KWI3000 '06Budget_Power Costs - Comparison bx Rbtl-Staff-Jt-PC 2 2" xfId="2516" xr:uid="{00000000-0005-0000-0000-0000CD090000}"/>
    <cellStyle name="_Costs not in KWI3000 '06Budget_Power Costs - Comparison bx Rbtl-Staff-Jt-PC 3" xfId="2517" xr:uid="{00000000-0005-0000-0000-0000CE090000}"/>
    <cellStyle name="_Costs not in KWI3000 '06Budget_Power Costs - Comparison bx Rbtl-Staff-Jt-PC_Adj Bench DR 3 for Initial Briefs (Electric)" xfId="2518" xr:uid="{00000000-0005-0000-0000-0000CF090000}"/>
    <cellStyle name="_Costs not in KWI3000 '06Budget_Power Costs - Comparison bx Rbtl-Staff-Jt-PC_Adj Bench DR 3 for Initial Briefs (Electric) 2" xfId="2519" xr:uid="{00000000-0005-0000-0000-0000D0090000}"/>
    <cellStyle name="_Costs not in KWI3000 '06Budget_Power Costs - Comparison bx Rbtl-Staff-Jt-PC_Adj Bench DR 3 for Initial Briefs (Electric) 2 2" xfId="2520" xr:uid="{00000000-0005-0000-0000-0000D1090000}"/>
    <cellStyle name="_Costs not in KWI3000 '06Budget_Power Costs - Comparison bx Rbtl-Staff-Jt-PC_Adj Bench DR 3 for Initial Briefs (Electric) 3" xfId="2521" xr:uid="{00000000-0005-0000-0000-0000D2090000}"/>
    <cellStyle name="_Costs not in KWI3000 '06Budget_Power Costs - Comparison bx Rbtl-Staff-Jt-PC_Electric Rev Req Model (2009 GRC) Rebuttal" xfId="2522" xr:uid="{00000000-0005-0000-0000-0000D3090000}"/>
    <cellStyle name="_Costs not in KWI3000 '06Budget_Power Costs - Comparison bx Rbtl-Staff-Jt-PC_Electric Rev Req Model (2009 GRC) Rebuttal 2" xfId="2523" xr:uid="{00000000-0005-0000-0000-0000D4090000}"/>
    <cellStyle name="_Costs not in KWI3000 '06Budget_Power Costs - Comparison bx Rbtl-Staff-Jt-PC_Electric Rev Req Model (2009 GRC) Rebuttal 2 2" xfId="2524" xr:uid="{00000000-0005-0000-0000-0000D5090000}"/>
    <cellStyle name="_Costs not in KWI3000 '06Budget_Power Costs - Comparison bx Rbtl-Staff-Jt-PC_Electric Rev Req Model (2009 GRC) Rebuttal 3" xfId="2525" xr:uid="{00000000-0005-0000-0000-0000D6090000}"/>
    <cellStyle name="_Costs not in KWI3000 '06Budget_Power Costs - Comparison bx Rbtl-Staff-Jt-PC_Electric Rev Req Model (2009 GRC) Rebuttal REmoval of New  WH Solar AdjustMI" xfId="2526" xr:uid="{00000000-0005-0000-0000-0000D7090000}"/>
    <cellStyle name="_Costs not in KWI3000 '06Budget_Power Costs - Comparison bx Rbtl-Staff-Jt-PC_Electric Rev Req Model (2009 GRC) Rebuttal REmoval of New  WH Solar AdjustMI 2" xfId="2527" xr:uid="{00000000-0005-0000-0000-0000D8090000}"/>
    <cellStyle name="_Costs not in KWI3000 '06Budget_Power Costs - Comparison bx Rbtl-Staff-Jt-PC_Electric Rev Req Model (2009 GRC) Rebuttal REmoval of New  WH Solar AdjustMI 2 2" xfId="2528" xr:uid="{00000000-0005-0000-0000-0000D9090000}"/>
    <cellStyle name="_Costs not in KWI3000 '06Budget_Power Costs - Comparison bx Rbtl-Staff-Jt-PC_Electric Rev Req Model (2009 GRC) Rebuttal REmoval of New  WH Solar AdjustMI 3" xfId="2529" xr:uid="{00000000-0005-0000-0000-0000DA090000}"/>
    <cellStyle name="_Costs not in KWI3000 '06Budget_Power Costs - Comparison bx Rbtl-Staff-Jt-PC_Electric Rev Req Model (2009 GRC) Revised 01-18-2010" xfId="2530" xr:uid="{00000000-0005-0000-0000-0000DB090000}"/>
    <cellStyle name="_Costs not in KWI3000 '06Budget_Power Costs - Comparison bx Rbtl-Staff-Jt-PC_Electric Rev Req Model (2009 GRC) Revised 01-18-2010 2" xfId="2531" xr:uid="{00000000-0005-0000-0000-0000DC090000}"/>
    <cellStyle name="_Costs not in KWI3000 '06Budget_Power Costs - Comparison bx Rbtl-Staff-Jt-PC_Electric Rev Req Model (2009 GRC) Revised 01-18-2010 2 2" xfId="2532" xr:uid="{00000000-0005-0000-0000-0000DD090000}"/>
    <cellStyle name="_Costs not in KWI3000 '06Budget_Power Costs - Comparison bx Rbtl-Staff-Jt-PC_Electric Rev Req Model (2009 GRC) Revised 01-18-2010 3" xfId="2533" xr:uid="{00000000-0005-0000-0000-0000DE090000}"/>
    <cellStyle name="_Costs not in KWI3000 '06Budget_Power Costs - Comparison bx Rbtl-Staff-Jt-PC_Final Order Electric EXHIBIT A-1" xfId="2534" xr:uid="{00000000-0005-0000-0000-0000DF090000}"/>
    <cellStyle name="_Costs not in KWI3000 '06Budget_Power Costs - Comparison bx Rbtl-Staff-Jt-PC_Final Order Electric EXHIBIT A-1 2" xfId="2535" xr:uid="{00000000-0005-0000-0000-0000E0090000}"/>
    <cellStyle name="_Costs not in KWI3000 '06Budget_Power Costs - Comparison bx Rbtl-Staff-Jt-PC_Final Order Electric EXHIBIT A-1 2 2" xfId="2536" xr:uid="{00000000-0005-0000-0000-0000E1090000}"/>
    <cellStyle name="_Costs not in KWI3000 '06Budget_Power Costs - Comparison bx Rbtl-Staff-Jt-PC_Final Order Electric EXHIBIT A-1 3" xfId="2537" xr:uid="{00000000-0005-0000-0000-0000E2090000}"/>
    <cellStyle name="_Costs not in KWI3000 '06Budget_Production Adj 4.37" xfId="2538" xr:uid="{00000000-0005-0000-0000-0000E3090000}"/>
    <cellStyle name="_Costs not in KWI3000 '06Budget_Production Adj 4.37 2" xfId="2539" xr:uid="{00000000-0005-0000-0000-0000E4090000}"/>
    <cellStyle name="_Costs not in KWI3000 '06Budget_Production Adj 4.37 2 2" xfId="2540" xr:uid="{00000000-0005-0000-0000-0000E5090000}"/>
    <cellStyle name="_Costs not in KWI3000 '06Budget_Production Adj 4.37 3" xfId="2541" xr:uid="{00000000-0005-0000-0000-0000E6090000}"/>
    <cellStyle name="_Costs not in KWI3000 '06Budget_Purchased Power Adj 4.03" xfId="2542" xr:uid="{00000000-0005-0000-0000-0000E7090000}"/>
    <cellStyle name="_Costs not in KWI3000 '06Budget_Purchased Power Adj 4.03 2" xfId="2543" xr:uid="{00000000-0005-0000-0000-0000E8090000}"/>
    <cellStyle name="_Costs not in KWI3000 '06Budget_Purchased Power Adj 4.03 2 2" xfId="2544" xr:uid="{00000000-0005-0000-0000-0000E9090000}"/>
    <cellStyle name="_Costs not in KWI3000 '06Budget_Purchased Power Adj 4.03 3" xfId="2545" xr:uid="{00000000-0005-0000-0000-0000EA090000}"/>
    <cellStyle name="_Costs not in KWI3000 '06Budget_Rebuttal Power Costs" xfId="2546" xr:uid="{00000000-0005-0000-0000-0000EB090000}"/>
    <cellStyle name="_Costs not in KWI3000 '06Budget_Rebuttal Power Costs 2" xfId="2547" xr:uid="{00000000-0005-0000-0000-0000EC090000}"/>
    <cellStyle name="_Costs not in KWI3000 '06Budget_Rebuttal Power Costs 2 2" xfId="2548" xr:uid="{00000000-0005-0000-0000-0000ED090000}"/>
    <cellStyle name="_Costs not in KWI3000 '06Budget_Rebuttal Power Costs 3" xfId="2549" xr:uid="{00000000-0005-0000-0000-0000EE090000}"/>
    <cellStyle name="_Costs not in KWI3000 '06Budget_Rebuttal Power Costs_Adj Bench DR 3 for Initial Briefs (Electric)" xfId="2550" xr:uid="{00000000-0005-0000-0000-0000EF090000}"/>
    <cellStyle name="_Costs not in KWI3000 '06Budget_Rebuttal Power Costs_Adj Bench DR 3 for Initial Briefs (Electric) 2" xfId="2551" xr:uid="{00000000-0005-0000-0000-0000F0090000}"/>
    <cellStyle name="_Costs not in KWI3000 '06Budget_Rebuttal Power Costs_Adj Bench DR 3 for Initial Briefs (Electric) 2 2" xfId="2552" xr:uid="{00000000-0005-0000-0000-0000F1090000}"/>
    <cellStyle name="_Costs not in KWI3000 '06Budget_Rebuttal Power Costs_Adj Bench DR 3 for Initial Briefs (Electric) 3" xfId="2553" xr:uid="{00000000-0005-0000-0000-0000F2090000}"/>
    <cellStyle name="_Costs not in KWI3000 '06Budget_Rebuttal Power Costs_Electric Rev Req Model (2009 GRC) Rebuttal" xfId="2554" xr:uid="{00000000-0005-0000-0000-0000F3090000}"/>
    <cellStyle name="_Costs not in KWI3000 '06Budget_Rebuttal Power Costs_Electric Rev Req Model (2009 GRC) Rebuttal 2" xfId="2555" xr:uid="{00000000-0005-0000-0000-0000F4090000}"/>
    <cellStyle name="_Costs not in KWI3000 '06Budget_Rebuttal Power Costs_Electric Rev Req Model (2009 GRC) Rebuttal 2 2" xfId="2556" xr:uid="{00000000-0005-0000-0000-0000F5090000}"/>
    <cellStyle name="_Costs not in KWI3000 '06Budget_Rebuttal Power Costs_Electric Rev Req Model (2009 GRC) Rebuttal 3" xfId="2557" xr:uid="{00000000-0005-0000-0000-0000F6090000}"/>
    <cellStyle name="_Costs not in KWI3000 '06Budget_Rebuttal Power Costs_Electric Rev Req Model (2009 GRC) Rebuttal REmoval of New  WH Solar AdjustMI" xfId="2558" xr:uid="{00000000-0005-0000-0000-0000F7090000}"/>
    <cellStyle name="_Costs not in KWI3000 '06Budget_Rebuttal Power Costs_Electric Rev Req Model (2009 GRC) Rebuttal REmoval of New  WH Solar AdjustMI 2" xfId="2559" xr:uid="{00000000-0005-0000-0000-0000F8090000}"/>
    <cellStyle name="_Costs not in KWI3000 '06Budget_Rebuttal Power Costs_Electric Rev Req Model (2009 GRC) Rebuttal REmoval of New  WH Solar AdjustMI 2 2" xfId="2560" xr:uid="{00000000-0005-0000-0000-0000F9090000}"/>
    <cellStyle name="_Costs not in KWI3000 '06Budget_Rebuttal Power Costs_Electric Rev Req Model (2009 GRC) Rebuttal REmoval of New  WH Solar AdjustMI 3" xfId="2561" xr:uid="{00000000-0005-0000-0000-0000FA090000}"/>
    <cellStyle name="_Costs not in KWI3000 '06Budget_Rebuttal Power Costs_Electric Rev Req Model (2009 GRC) Revised 01-18-2010" xfId="2562" xr:uid="{00000000-0005-0000-0000-0000FB090000}"/>
    <cellStyle name="_Costs not in KWI3000 '06Budget_Rebuttal Power Costs_Electric Rev Req Model (2009 GRC) Revised 01-18-2010 2" xfId="2563" xr:uid="{00000000-0005-0000-0000-0000FC090000}"/>
    <cellStyle name="_Costs not in KWI3000 '06Budget_Rebuttal Power Costs_Electric Rev Req Model (2009 GRC) Revised 01-18-2010 2 2" xfId="2564" xr:uid="{00000000-0005-0000-0000-0000FD090000}"/>
    <cellStyle name="_Costs not in KWI3000 '06Budget_Rebuttal Power Costs_Electric Rev Req Model (2009 GRC) Revised 01-18-2010 3" xfId="2565" xr:uid="{00000000-0005-0000-0000-0000FE090000}"/>
    <cellStyle name="_Costs not in KWI3000 '06Budget_Rebuttal Power Costs_Final Order Electric EXHIBIT A-1" xfId="2566" xr:uid="{00000000-0005-0000-0000-0000FF090000}"/>
    <cellStyle name="_Costs not in KWI3000 '06Budget_Rebuttal Power Costs_Final Order Electric EXHIBIT A-1 2" xfId="2567" xr:uid="{00000000-0005-0000-0000-0000000A0000}"/>
    <cellStyle name="_Costs not in KWI3000 '06Budget_Rebuttal Power Costs_Final Order Electric EXHIBIT A-1 2 2" xfId="2568" xr:uid="{00000000-0005-0000-0000-0000010A0000}"/>
    <cellStyle name="_Costs not in KWI3000 '06Budget_Rebuttal Power Costs_Final Order Electric EXHIBIT A-1 3" xfId="2569" xr:uid="{00000000-0005-0000-0000-0000020A0000}"/>
    <cellStyle name="_Costs not in KWI3000 '06Budget_ROR &amp; CONV FACTOR" xfId="2570" xr:uid="{00000000-0005-0000-0000-0000030A0000}"/>
    <cellStyle name="_Costs not in KWI3000 '06Budget_ROR &amp; CONV FACTOR 2" xfId="2571" xr:uid="{00000000-0005-0000-0000-0000040A0000}"/>
    <cellStyle name="_Costs not in KWI3000 '06Budget_ROR &amp; CONV FACTOR 2 2" xfId="2572" xr:uid="{00000000-0005-0000-0000-0000050A0000}"/>
    <cellStyle name="_Costs not in KWI3000 '06Budget_ROR &amp; CONV FACTOR 3" xfId="2573" xr:uid="{00000000-0005-0000-0000-0000060A0000}"/>
    <cellStyle name="_Costs not in KWI3000 '06Budget_ROR 5.02" xfId="2574" xr:uid="{00000000-0005-0000-0000-0000070A0000}"/>
    <cellStyle name="_Costs not in KWI3000 '06Budget_ROR 5.02 2" xfId="2575" xr:uid="{00000000-0005-0000-0000-0000080A0000}"/>
    <cellStyle name="_Costs not in KWI3000 '06Budget_ROR 5.02 2 2" xfId="2576" xr:uid="{00000000-0005-0000-0000-0000090A0000}"/>
    <cellStyle name="_Costs not in KWI3000 '06Budget_ROR 5.02 3" xfId="2577" xr:uid="{00000000-0005-0000-0000-00000A0A0000}"/>
    <cellStyle name="_Costs not in KWI3000 '06Budget_Transmission Workbook for May BOD" xfId="2578" xr:uid="{00000000-0005-0000-0000-00000B0A0000}"/>
    <cellStyle name="_Costs not in KWI3000 '06Budget_Transmission Workbook for May BOD 2" xfId="2579" xr:uid="{00000000-0005-0000-0000-00000C0A0000}"/>
    <cellStyle name="_Costs not in KWI3000 '06Budget_Wind Integration 10GRC" xfId="2580" xr:uid="{00000000-0005-0000-0000-00000D0A0000}"/>
    <cellStyle name="_Costs not in KWI3000 '06Budget_Wind Integration 10GRC 2" xfId="2581" xr:uid="{00000000-0005-0000-0000-00000E0A0000}"/>
    <cellStyle name="_DEM-08C Power Cost Comparison" xfId="2582" xr:uid="{00000000-0005-0000-0000-00000F0A0000}"/>
    <cellStyle name="_DEM-WP (C) Costs not in AURORA 2006GRC Order 11.30.06 Gas" xfId="2583" xr:uid="{00000000-0005-0000-0000-0000100A0000}"/>
    <cellStyle name="_DEM-WP (C) Costs not in AURORA 2006GRC Order 11.30.06 Gas 2" xfId="2584" xr:uid="{00000000-0005-0000-0000-0000110A0000}"/>
    <cellStyle name="_DEM-WP (C) Costs not in AURORA 2006GRC Order 11.30.06 Gas_Chelan PUD Power Costs (8-10)" xfId="2585" xr:uid="{00000000-0005-0000-0000-0000120A0000}"/>
    <cellStyle name="_DEM-WP (C) Costs not in AURORA 2006GRC Order 11.30.06 Gas_NIM Summary" xfId="2586" xr:uid="{00000000-0005-0000-0000-0000130A0000}"/>
    <cellStyle name="_DEM-WP (C) Costs not in AURORA 2006GRC Order 11.30.06 Gas_NIM Summary 2" xfId="2587" xr:uid="{00000000-0005-0000-0000-0000140A0000}"/>
    <cellStyle name="_DEM-WP (C) Power Cost 2006GRC Order" xfId="2588" xr:uid="{00000000-0005-0000-0000-0000150A0000}"/>
    <cellStyle name="_DEM-WP (C) Power Cost 2006GRC Order 2" xfId="2589" xr:uid="{00000000-0005-0000-0000-0000160A0000}"/>
    <cellStyle name="_DEM-WP (C) Power Cost 2006GRC Order 2 2" xfId="2590" xr:uid="{00000000-0005-0000-0000-0000170A0000}"/>
    <cellStyle name="_DEM-WP (C) Power Cost 2006GRC Order 2 2 2" xfId="2591" xr:uid="{00000000-0005-0000-0000-0000180A0000}"/>
    <cellStyle name="_DEM-WP (C) Power Cost 2006GRC Order 2 3" xfId="2592" xr:uid="{00000000-0005-0000-0000-0000190A0000}"/>
    <cellStyle name="_DEM-WP (C) Power Cost 2006GRC Order 3" xfId="2593" xr:uid="{00000000-0005-0000-0000-00001A0A0000}"/>
    <cellStyle name="_DEM-WP (C) Power Cost 2006GRC Order 3 2" xfId="2594" xr:uid="{00000000-0005-0000-0000-00001B0A0000}"/>
    <cellStyle name="_DEM-WP (C) Power Cost 2006GRC Order 4" xfId="2595" xr:uid="{00000000-0005-0000-0000-00001C0A0000}"/>
    <cellStyle name="_DEM-WP (C) Power Cost 2006GRC Order 4 2" xfId="2596" xr:uid="{00000000-0005-0000-0000-00001D0A0000}"/>
    <cellStyle name="_DEM-WP (C) Power Cost 2006GRC Order 5" xfId="2597" xr:uid="{00000000-0005-0000-0000-00001E0A0000}"/>
    <cellStyle name="_DEM-WP (C) Power Cost 2006GRC Order_04 07E Wild Horse Wind Expansion (C) (2)" xfId="2598" xr:uid="{00000000-0005-0000-0000-00001F0A0000}"/>
    <cellStyle name="_DEM-WP (C) Power Cost 2006GRC Order_04 07E Wild Horse Wind Expansion (C) (2) 2" xfId="2599" xr:uid="{00000000-0005-0000-0000-0000200A0000}"/>
    <cellStyle name="_DEM-WP (C) Power Cost 2006GRC Order_04 07E Wild Horse Wind Expansion (C) (2) 2 2" xfId="2600" xr:uid="{00000000-0005-0000-0000-0000210A0000}"/>
    <cellStyle name="_DEM-WP (C) Power Cost 2006GRC Order_04 07E Wild Horse Wind Expansion (C) (2) 3" xfId="2601" xr:uid="{00000000-0005-0000-0000-0000220A0000}"/>
    <cellStyle name="_DEM-WP (C) Power Cost 2006GRC Order_04 07E Wild Horse Wind Expansion (C) (2)_Adj Bench DR 3 for Initial Briefs (Electric)" xfId="2602" xr:uid="{00000000-0005-0000-0000-0000230A0000}"/>
    <cellStyle name="_DEM-WP (C) Power Cost 2006GRC Order_04 07E Wild Horse Wind Expansion (C) (2)_Adj Bench DR 3 for Initial Briefs (Electric) 2" xfId="2603" xr:uid="{00000000-0005-0000-0000-0000240A0000}"/>
    <cellStyle name="_DEM-WP (C) Power Cost 2006GRC Order_04 07E Wild Horse Wind Expansion (C) (2)_Adj Bench DR 3 for Initial Briefs (Electric) 2 2" xfId="2604" xr:uid="{00000000-0005-0000-0000-0000250A0000}"/>
    <cellStyle name="_DEM-WP (C) Power Cost 2006GRC Order_04 07E Wild Horse Wind Expansion (C) (2)_Adj Bench DR 3 for Initial Briefs (Electric) 3" xfId="2605" xr:uid="{00000000-0005-0000-0000-0000260A0000}"/>
    <cellStyle name="_DEM-WP (C) Power Cost 2006GRC Order_04 07E Wild Horse Wind Expansion (C) (2)_Book1" xfId="2606" xr:uid="{00000000-0005-0000-0000-0000270A0000}"/>
    <cellStyle name="_DEM-WP (C) Power Cost 2006GRC Order_04 07E Wild Horse Wind Expansion (C) (2)_Electric Rev Req Model (2009 GRC) " xfId="2607" xr:uid="{00000000-0005-0000-0000-0000280A0000}"/>
    <cellStyle name="_DEM-WP (C) Power Cost 2006GRC Order_04 07E Wild Horse Wind Expansion (C) (2)_Electric Rev Req Model (2009 GRC)  2" xfId="2608" xr:uid="{00000000-0005-0000-0000-0000290A0000}"/>
    <cellStyle name="_DEM-WP (C) Power Cost 2006GRC Order_04 07E Wild Horse Wind Expansion (C) (2)_Electric Rev Req Model (2009 GRC)  2 2" xfId="2609" xr:uid="{00000000-0005-0000-0000-00002A0A0000}"/>
    <cellStyle name="_DEM-WP (C) Power Cost 2006GRC Order_04 07E Wild Horse Wind Expansion (C) (2)_Electric Rev Req Model (2009 GRC)  3" xfId="2610" xr:uid="{00000000-0005-0000-0000-00002B0A0000}"/>
    <cellStyle name="_DEM-WP (C) Power Cost 2006GRC Order_04 07E Wild Horse Wind Expansion (C) (2)_Electric Rev Req Model (2009 GRC) Rebuttal" xfId="2611" xr:uid="{00000000-0005-0000-0000-00002C0A0000}"/>
    <cellStyle name="_DEM-WP (C) Power Cost 2006GRC Order_04 07E Wild Horse Wind Expansion (C) (2)_Electric Rev Req Model (2009 GRC) Rebuttal 2" xfId="2612" xr:uid="{00000000-0005-0000-0000-00002D0A0000}"/>
    <cellStyle name="_DEM-WP (C) Power Cost 2006GRC Order_04 07E Wild Horse Wind Expansion (C) (2)_Electric Rev Req Model (2009 GRC) Rebuttal 2 2" xfId="2613" xr:uid="{00000000-0005-0000-0000-00002E0A0000}"/>
    <cellStyle name="_DEM-WP (C) Power Cost 2006GRC Order_04 07E Wild Horse Wind Expansion (C) (2)_Electric Rev Req Model (2009 GRC) Rebuttal 3" xfId="2614" xr:uid="{00000000-0005-0000-0000-00002F0A0000}"/>
    <cellStyle name="_DEM-WP (C) Power Cost 2006GRC Order_04 07E Wild Horse Wind Expansion (C) (2)_Electric Rev Req Model (2009 GRC) Rebuttal REmoval of New  WH Solar AdjustMI" xfId="2615" xr:uid="{00000000-0005-0000-0000-0000300A0000}"/>
    <cellStyle name="_DEM-WP (C) Power Cost 2006GRC Order_04 07E Wild Horse Wind Expansion (C) (2)_Electric Rev Req Model (2009 GRC) Rebuttal REmoval of New  WH Solar AdjustMI 2" xfId="2616" xr:uid="{00000000-0005-0000-0000-0000310A0000}"/>
    <cellStyle name="_DEM-WP (C) Power Cost 2006GRC Order_04 07E Wild Horse Wind Expansion (C) (2)_Electric Rev Req Model (2009 GRC) Rebuttal REmoval of New  WH Solar AdjustMI 2 2" xfId="2617" xr:uid="{00000000-0005-0000-0000-0000320A0000}"/>
    <cellStyle name="_DEM-WP (C) Power Cost 2006GRC Order_04 07E Wild Horse Wind Expansion (C) (2)_Electric Rev Req Model (2009 GRC) Rebuttal REmoval of New  WH Solar AdjustMI 3" xfId="2618" xr:uid="{00000000-0005-0000-0000-0000330A0000}"/>
    <cellStyle name="_DEM-WP (C) Power Cost 2006GRC Order_04 07E Wild Horse Wind Expansion (C) (2)_Electric Rev Req Model (2009 GRC) Revised 01-18-2010" xfId="2619" xr:uid="{00000000-0005-0000-0000-0000340A0000}"/>
    <cellStyle name="_DEM-WP (C) Power Cost 2006GRC Order_04 07E Wild Horse Wind Expansion (C) (2)_Electric Rev Req Model (2009 GRC) Revised 01-18-2010 2" xfId="2620" xr:uid="{00000000-0005-0000-0000-0000350A0000}"/>
    <cellStyle name="_DEM-WP (C) Power Cost 2006GRC Order_04 07E Wild Horse Wind Expansion (C) (2)_Electric Rev Req Model (2009 GRC) Revised 01-18-2010 2 2" xfId="2621" xr:uid="{00000000-0005-0000-0000-0000360A0000}"/>
    <cellStyle name="_DEM-WP (C) Power Cost 2006GRC Order_04 07E Wild Horse Wind Expansion (C) (2)_Electric Rev Req Model (2009 GRC) Revised 01-18-2010 3" xfId="2622" xr:uid="{00000000-0005-0000-0000-0000370A0000}"/>
    <cellStyle name="_DEM-WP (C) Power Cost 2006GRC Order_04 07E Wild Horse Wind Expansion (C) (2)_Electric Rev Req Model (2010 GRC)" xfId="2623" xr:uid="{00000000-0005-0000-0000-0000380A0000}"/>
    <cellStyle name="_DEM-WP (C) Power Cost 2006GRC Order_04 07E Wild Horse Wind Expansion (C) (2)_Electric Rev Req Model (2010 GRC) SF" xfId="2624" xr:uid="{00000000-0005-0000-0000-0000390A0000}"/>
    <cellStyle name="_DEM-WP (C) Power Cost 2006GRC Order_04 07E Wild Horse Wind Expansion (C) (2)_Final Order Electric EXHIBIT A-1" xfId="2625" xr:uid="{00000000-0005-0000-0000-00003A0A0000}"/>
    <cellStyle name="_DEM-WP (C) Power Cost 2006GRC Order_04 07E Wild Horse Wind Expansion (C) (2)_Final Order Electric EXHIBIT A-1 2" xfId="2626" xr:uid="{00000000-0005-0000-0000-00003B0A0000}"/>
    <cellStyle name="_DEM-WP (C) Power Cost 2006GRC Order_04 07E Wild Horse Wind Expansion (C) (2)_Final Order Electric EXHIBIT A-1 2 2" xfId="2627" xr:uid="{00000000-0005-0000-0000-00003C0A0000}"/>
    <cellStyle name="_DEM-WP (C) Power Cost 2006GRC Order_04 07E Wild Horse Wind Expansion (C) (2)_Final Order Electric EXHIBIT A-1 3" xfId="2628" xr:uid="{00000000-0005-0000-0000-00003D0A0000}"/>
    <cellStyle name="_DEM-WP (C) Power Cost 2006GRC Order_04 07E Wild Horse Wind Expansion (C) (2)_TENASKA REGULATORY ASSET" xfId="2629" xr:uid="{00000000-0005-0000-0000-00003E0A0000}"/>
    <cellStyle name="_DEM-WP (C) Power Cost 2006GRC Order_04 07E Wild Horse Wind Expansion (C) (2)_TENASKA REGULATORY ASSET 2" xfId="2630" xr:uid="{00000000-0005-0000-0000-00003F0A0000}"/>
    <cellStyle name="_DEM-WP (C) Power Cost 2006GRC Order_04 07E Wild Horse Wind Expansion (C) (2)_TENASKA REGULATORY ASSET 2 2" xfId="2631" xr:uid="{00000000-0005-0000-0000-0000400A0000}"/>
    <cellStyle name="_DEM-WP (C) Power Cost 2006GRC Order_04 07E Wild Horse Wind Expansion (C) (2)_TENASKA REGULATORY ASSET 3" xfId="2632" xr:uid="{00000000-0005-0000-0000-0000410A0000}"/>
    <cellStyle name="_DEM-WP (C) Power Cost 2006GRC Order_16.37E Wild Horse Expansion DeferralRevwrkingfile SF" xfId="2633" xr:uid="{00000000-0005-0000-0000-0000420A0000}"/>
    <cellStyle name="_DEM-WP (C) Power Cost 2006GRC Order_16.37E Wild Horse Expansion DeferralRevwrkingfile SF 2" xfId="2634" xr:uid="{00000000-0005-0000-0000-0000430A0000}"/>
    <cellStyle name="_DEM-WP (C) Power Cost 2006GRC Order_16.37E Wild Horse Expansion DeferralRevwrkingfile SF 2 2" xfId="2635" xr:uid="{00000000-0005-0000-0000-0000440A0000}"/>
    <cellStyle name="_DEM-WP (C) Power Cost 2006GRC Order_16.37E Wild Horse Expansion DeferralRevwrkingfile SF 3" xfId="2636" xr:uid="{00000000-0005-0000-0000-0000450A0000}"/>
    <cellStyle name="_DEM-WP (C) Power Cost 2006GRC Order_2009 Compliance Filing PCA Exhibits for GRC" xfId="2637" xr:uid="{00000000-0005-0000-0000-0000460A0000}"/>
    <cellStyle name="_DEM-WP (C) Power Cost 2006GRC Order_2009 GRC Compl Filing - Exhibit D" xfId="2638" xr:uid="{00000000-0005-0000-0000-0000470A0000}"/>
    <cellStyle name="_DEM-WP (C) Power Cost 2006GRC Order_2009 GRC Compl Filing - Exhibit D 2" xfId="2639" xr:uid="{00000000-0005-0000-0000-0000480A0000}"/>
    <cellStyle name="_DEM-WP (C) Power Cost 2006GRC Order_3.01 Income Statement" xfId="2640" xr:uid="{00000000-0005-0000-0000-0000490A0000}"/>
    <cellStyle name="_DEM-WP (C) Power Cost 2006GRC Order_4 31 Regulatory Assets and Liabilities  7 06- Exhibit D" xfId="2641" xr:uid="{00000000-0005-0000-0000-00004A0A0000}"/>
    <cellStyle name="_DEM-WP (C) Power Cost 2006GRC Order_4 31 Regulatory Assets and Liabilities  7 06- Exhibit D 2" xfId="2642" xr:uid="{00000000-0005-0000-0000-00004B0A0000}"/>
    <cellStyle name="_DEM-WP (C) Power Cost 2006GRC Order_4 31 Regulatory Assets and Liabilities  7 06- Exhibit D 2 2" xfId="2643" xr:uid="{00000000-0005-0000-0000-00004C0A0000}"/>
    <cellStyle name="_DEM-WP (C) Power Cost 2006GRC Order_4 31 Regulatory Assets and Liabilities  7 06- Exhibit D 3" xfId="2644" xr:uid="{00000000-0005-0000-0000-00004D0A0000}"/>
    <cellStyle name="_DEM-WP (C) Power Cost 2006GRC Order_4 31 Regulatory Assets and Liabilities  7 06- Exhibit D_NIM Summary" xfId="2645" xr:uid="{00000000-0005-0000-0000-00004E0A0000}"/>
    <cellStyle name="_DEM-WP (C) Power Cost 2006GRC Order_4 31 Regulatory Assets and Liabilities  7 06- Exhibit D_NIM Summary 2" xfId="2646" xr:uid="{00000000-0005-0000-0000-00004F0A0000}"/>
    <cellStyle name="_DEM-WP (C) Power Cost 2006GRC Order_4 32 Regulatory Assets and Liabilities  7 06- Exhibit D" xfId="2647" xr:uid="{00000000-0005-0000-0000-0000500A0000}"/>
    <cellStyle name="_DEM-WP (C) Power Cost 2006GRC Order_4 32 Regulatory Assets and Liabilities  7 06- Exhibit D 2" xfId="2648" xr:uid="{00000000-0005-0000-0000-0000510A0000}"/>
    <cellStyle name="_DEM-WP (C) Power Cost 2006GRC Order_4 32 Regulatory Assets and Liabilities  7 06- Exhibit D 2 2" xfId="2649" xr:uid="{00000000-0005-0000-0000-0000520A0000}"/>
    <cellStyle name="_DEM-WP (C) Power Cost 2006GRC Order_4 32 Regulatory Assets and Liabilities  7 06- Exhibit D 3" xfId="2650" xr:uid="{00000000-0005-0000-0000-0000530A0000}"/>
    <cellStyle name="_DEM-WP (C) Power Cost 2006GRC Order_4 32 Regulatory Assets and Liabilities  7 06- Exhibit D_NIM Summary" xfId="2651" xr:uid="{00000000-0005-0000-0000-0000540A0000}"/>
    <cellStyle name="_DEM-WP (C) Power Cost 2006GRC Order_4 32 Regulatory Assets and Liabilities  7 06- Exhibit D_NIM Summary 2" xfId="2652" xr:uid="{00000000-0005-0000-0000-0000550A0000}"/>
    <cellStyle name="_DEM-WP (C) Power Cost 2006GRC Order_AURORA Total New" xfId="2653" xr:uid="{00000000-0005-0000-0000-0000560A0000}"/>
    <cellStyle name="_DEM-WP (C) Power Cost 2006GRC Order_AURORA Total New 2" xfId="2654" xr:uid="{00000000-0005-0000-0000-0000570A0000}"/>
    <cellStyle name="_DEM-WP (C) Power Cost 2006GRC Order_Book2" xfId="2655" xr:uid="{00000000-0005-0000-0000-0000580A0000}"/>
    <cellStyle name="_DEM-WP (C) Power Cost 2006GRC Order_Book2 2" xfId="2656" xr:uid="{00000000-0005-0000-0000-0000590A0000}"/>
    <cellStyle name="_DEM-WP (C) Power Cost 2006GRC Order_Book2 2 2" xfId="2657" xr:uid="{00000000-0005-0000-0000-00005A0A0000}"/>
    <cellStyle name="_DEM-WP (C) Power Cost 2006GRC Order_Book2 3" xfId="2658" xr:uid="{00000000-0005-0000-0000-00005B0A0000}"/>
    <cellStyle name="_DEM-WP (C) Power Cost 2006GRC Order_Book2_Adj Bench DR 3 for Initial Briefs (Electric)" xfId="2659" xr:uid="{00000000-0005-0000-0000-00005C0A0000}"/>
    <cellStyle name="_DEM-WP (C) Power Cost 2006GRC Order_Book2_Adj Bench DR 3 for Initial Briefs (Electric) 2" xfId="2660" xr:uid="{00000000-0005-0000-0000-00005D0A0000}"/>
    <cellStyle name="_DEM-WP (C) Power Cost 2006GRC Order_Book2_Adj Bench DR 3 for Initial Briefs (Electric) 2 2" xfId="2661" xr:uid="{00000000-0005-0000-0000-00005E0A0000}"/>
    <cellStyle name="_DEM-WP (C) Power Cost 2006GRC Order_Book2_Adj Bench DR 3 for Initial Briefs (Electric) 3" xfId="2662" xr:uid="{00000000-0005-0000-0000-00005F0A0000}"/>
    <cellStyle name="_DEM-WP (C) Power Cost 2006GRC Order_Book2_Electric Rev Req Model (2009 GRC) Rebuttal" xfId="2663" xr:uid="{00000000-0005-0000-0000-0000600A0000}"/>
    <cellStyle name="_DEM-WP (C) Power Cost 2006GRC Order_Book2_Electric Rev Req Model (2009 GRC) Rebuttal 2" xfId="2664" xr:uid="{00000000-0005-0000-0000-0000610A0000}"/>
    <cellStyle name="_DEM-WP (C) Power Cost 2006GRC Order_Book2_Electric Rev Req Model (2009 GRC) Rebuttal 2 2" xfId="2665" xr:uid="{00000000-0005-0000-0000-0000620A0000}"/>
    <cellStyle name="_DEM-WP (C) Power Cost 2006GRC Order_Book2_Electric Rev Req Model (2009 GRC) Rebuttal 3" xfId="2666" xr:uid="{00000000-0005-0000-0000-0000630A0000}"/>
    <cellStyle name="_DEM-WP (C) Power Cost 2006GRC Order_Book2_Electric Rev Req Model (2009 GRC) Rebuttal REmoval of New  WH Solar AdjustMI" xfId="2667" xr:uid="{00000000-0005-0000-0000-0000640A0000}"/>
    <cellStyle name="_DEM-WP (C) Power Cost 2006GRC Order_Book2_Electric Rev Req Model (2009 GRC) Rebuttal REmoval of New  WH Solar AdjustMI 2" xfId="2668" xr:uid="{00000000-0005-0000-0000-0000650A0000}"/>
    <cellStyle name="_DEM-WP (C) Power Cost 2006GRC Order_Book2_Electric Rev Req Model (2009 GRC) Rebuttal REmoval of New  WH Solar AdjustMI 2 2" xfId="2669" xr:uid="{00000000-0005-0000-0000-0000660A0000}"/>
    <cellStyle name="_DEM-WP (C) Power Cost 2006GRC Order_Book2_Electric Rev Req Model (2009 GRC) Rebuttal REmoval of New  WH Solar AdjustMI 3" xfId="2670" xr:uid="{00000000-0005-0000-0000-0000670A0000}"/>
    <cellStyle name="_DEM-WP (C) Power Cost 2006GRC Order_Book2_Electric Rev Req Model (2009 GRC) Revised 01-18-2010" xfId="2671" xr:uid="{00000000-0005-0000-0000-0000680A0000}"/>
    <cellStyle name="_DEM-WP (C) Power Cost 2006GRC Order_Book2_Electric Rev Req Model (2009 GRC) Revised 01-18-2010 2" xfId="2672" xr:uid="{00000000-0005-0000-0000-0000690A0000}"/>
    <cellStyle name="_DEM-WP (C) Power Cost 2006GRC Order_Book2_Electric Rev Req Model (2009 GRC) Revised 01-18-2010 2 2" xfId="2673" xr:uid="{00000000-0005-0000-0000-00006A0A0000}"/>
    <cellStyle name="_DEM-WP (C) Power Cost 2006GRC Order_Book2_Electric Rev Req Model (2009 GRC) Revised 01-18-2010 3" xfId="2674" xr:uid="{00000000-0005-0000-0000-00006B0A0000}"/>
    <cellStyle name="_DEM-WP (C) Power Cost 2006GRC Order_Book2_Final Order Electric EXHIBIT A-1" xfId="2675" xr:uid="{00000000-0005-0000-0000-00006C0A0000}"/>
    <cellStyle name="_DEM-WP (C) Power Cost 2006GRC Order_Book2_Final Order Electric EXHIBIT A-1 2" xfId="2676" xr:uid="{00000000-0005-0000-0000-00006D0A0000}"/>
    <cellStyle name="_DEM-WP (C) Power Cost 2006GRC Order_Book2_Final Order Electric EXHIBIT A-1 2 2" xfId="2677" xr:uid="{00000000-0005-0000-0000-00006E0A0000}"/>
    <cellStyle name="_DEM-WP (C) Power Cost 2006GRC Order_Book2_Final Order Electric EXHIBIT A-1 3" xfId="2678" xr:uid="{00000000-0005-0000-0000-00006F0A0000}"/>
    <cellStyle name="_DEM-WP (C) Power Cost 2006GRC Order_Book4" xfId="2679" xr:uid="{00000000-0005-0000-0000-0000700A0000}"/>
    <cellStyle name="_DEM-WP (C) Power Cost 2006GRC Order_Book4 2" xfId="2680" xr:uid="{00000000-0005-0000-0000-0000710A0000}"/>
    <cellStyle name="_DEM-WP (C) Power Cost 2006GRC Order_Book4 2 2" xfId="2681" xr:uid="{00000000-0005-0000-0000-0000720A0000}"/>
    <cellStyle name="_DEM-WP (C) Power Cost 2006GRC Order_Book4 3" xfId="2682" xr:uid="{00000000-0005-0000-0000-0000730A0000}"/>
    <cellStyle name="_DEM-WP (C) Power Cost 2006GRC Order_Book9" xfId="2683" xr:uid="{00000000-0005-0000-0000-0000740A0000}"/>
    <cellStyle name="_DEM-WP (C) Power Cost 2006GRC Order_Book9 2" xfId="2684" xr:uid="{00000000-0005-0000-0000-0000750A0000}"/>
    <cellStyle name="_DEM-WP (C) Power Cost 2006GRC Order_Book9 2 2" xfId="2685" xr:uid="{00000000-0005-0000-0000-0000760A0000}"/>
    <cellStyle name="_DEM-WP (C) Power Cost 2006GRC Order_Book9 3" xfId="2686" xr:uid="{00000000-0005-0000-0000-0000770A0000}"/>
    <cellStyle name="_DEM-WP (C) Power Cost 2006GRC Order_Chelan PUD Power Costs (8-10)" xfId="2687" xr:uid="{00000000-0005-0000-0000-0000780A0000}"/>
    <cellStyle name="_DEM-WP (C) Power Cost 2006GRC Order_Electric COS Inputs" xfId="2688" xr:uid="{00000000-0005-0000-0000-0000790A0000}"/>
    <cellStyle name="_DEM-WP (C) Power Cost 2006GRC Order_Electric COS Inputs 2" xfId="2689" xr:uid="{00000000-0005-0000-0000-00007A0A0000}"/>
    <cellStyle name="_DEM-WP (C) Power Cost 2006GRC Order_Electric COS Inputs 2 2" xfId="2690" xr:uid="{00000000-0005-0000-0000-00007B0A0000}"/>
    <cellStyle name="_DEM-WP (C) Power Cost 2006GRC Order_Electric COS Inputs 2 2 2" xfId="2691" xr:uid="{00000000-0005-0000-0000-00007C0A0000}"/>
    <cellStyle name="_DEM-WP (C) Power Cost 2006GRC Order_Electric COS Inputs 2 3" xfId="2692" xr:uid="{00000000-0005-0000-0000-00007D0A0000}"/>
    <cellStyle name="_DEM-WP (C) Power Cost 2006GRC Order_Electric COS Inputs 2 3 2" xfId="2693" xr:uid="{00000000-0005-0000-0000-00007E0A0000}"/>
    <cellStyle name="_DEM-WP (C) Power Cost 2006GRC Order_Electric COS Inputs 2 4" xfId="2694" xr:uid="{00000000-0005-0000-0000-00007F0A0000}"/>
    <cellStyle name="_DEM-WP (C) Power Cost 2006GRC Order_Electric COS Inputs 2 4 2" xfId="2695" xr:uid="{00000000-0005-0000-0000-0000800A0000}"/>
    <cellStyle name="_DEM-WP (C) Power Cost 2006GRC Order_Electric COS Inputs 3" xfId="2696" xr:uid="{00000000-0005-0000-0000-0000810A0000}"/>
    <cellStyle name="_DEM-WP (C) Power Cost 2006GRC Order_Electric COS Inputs 3 2" xfId="2697" xr:uid="{00000000-0005-0000-0000-0000820A0000}"/>
    <cellStyle name="_DEM-WP (C) Power Cost 2006GRC Order_Electric COS Inputs 4" xfId="2698" xr:uid="{00000000-0005-0000-0000-0000830A0000}"/>
    <cellStyle name="_DEM-WP (C) Power Cost 2006GRC Order_Electric COS Inputs 4 2" xfId="2699" xr:uid="{00000000-0005-0000-0000-0000840A0000}"/>
    <cellStyle name="_DEM-WP (C) Power Cost 2006GRC Order_Electric COS Inputs 5" xfId="2700" xr:uid="{00000000-0005-0000-0000-0000850A0000}"/>
    <cellStyle name="_DEM-WP (C) Power Cost 2006GRC Order_Electric COS Inputs 6" xfId="2701" xr:uid="{00000000-0005-0000-0000-0000860A0000}"/>
    <cellStyle name="_DEM-WP (C) Power Cost 2006GRC Order_NIM Summary" xfId="2702" xr:uid="{00000000-0005-0000-0000-0000870A0000}"/>
    <cellStyle name="_DEM-WP (C) Power Cost 2006GRC Order_NIM Summary 09GRC" xfId="2703" xr:uid="{00000000-0005-0000-0000-0000880A0000}"/>
    <cellStyle name="_DEM-WP (C) Power Cost 2006GRC Order_NIM Summary 09GRC 2" xfId="2704" xr:uid="{00000000-0005-0000-0000-0000890A0000}"/>
    <cellStyle name="_DEM-WP (C) Power Cost 2006GRC Order_NIM Summary 2" xfId="2705" xr:uid="{00000000-0005-0000-0000-00008A0A0000}"/>
    <cellStyle name="_DEM-WP (C) Power Cost 2006GRC Order_NIM Summary 3" xfId="2706" xr:uid="{00000000-0005-0000-0000-00008B0A0000}"/>
    <cellStyle name="_DEM-WP (C) Power Cost 2006GRC Order_NIM Summary 4" xfId="2707" xr:uid="{00000000-0005-0000-0000-00008C0A0000}"/>
    <cellStyle name="_DEM-WP (C) Power Cost 2006GRC Order_NIM Summary 5" xfId="2708" xr:uid="{00000000-0005-0000-0000-00008D0A0000}"/>
    <cellStyle name="_DEM-WP (C) Power Cost 2006GRC Order_NIM Summary 6" xfId="2709" xr:uid="{00000000-0005-0000-0000-00008E0A0000}"/>
    <cellStyle name="_DEM-WP (C) Power Cost 2006GRC Order_NIM Summary 7" xfId="2710" xr:uid="{00000000-0005-0000-0000-00008F0A0000}"/>
    <cellStyle name="_DEM-WP (C) Power Cost 2006GRC Order_NIM Summary 8" xfId="2711" xr:uid="{00000000-0005-0000-0000-0000900A0000}"/>
    <cellStyle name="_DEM-WP (C) Power Cost 2006GRC Order_NIM Summary 9" xfId="2712" xr:uid="{00000000-0005-0000-0000-0000910A0000}"/>
    <cellStyle name="_DEM-WP (C) Power Cost 2006GRC Order_PCA 10 -  Exhibit D from A Kellogg Jan 2011" xfId="2713" xr:uid="{00000000-0005-0000-0000-0000920A0000}"/>
    <cellStyle name="_DEM-WP (C) Power Cost 2006GRC Order_PCA 10 -  Exhibit D from A Kellogg July 2011" xfId="2714" xr:uid="{00000000-0005-0000-0000-0000930A0000}"/>
    <cellStyle name="_DEM-WP (C) Power Cost 2006GRC Order_PCA 10 -  Exhibit D from S Free Rcv'd 12-11" xfId="2715" xr:uid="{00000000-0005-0000-0000-0000940A0000}"/>
    <cellStyle name="_DEM-WP (C) Power Cost 2006GRC Order_PCA 9 -  Exhibit D April 2010" xfId="2716" xr:uid="{00000000-0005-0000-0000-0000950A0000}"/>
    <cellStyle name="_DEM-WP (C) Power Cost 2006GRC Order_PCA 9 -  Exhibit D April 2010 (3)" xfId="2717" xr:uid="{00000000-0005-0000-0000-0000960A0000}"/>
    <cellStyle name="_DEM-WP (C) Power Cost 2006GRC Order_PCA 9 -  Exhibit D April 2010 (3) 2" xfId="2718" xr:uid="{00000000-0005-0000-0000-0000970A0000}"/>
    <cellStyle name="_DEM-WP (C) Power Cost 2006GRC Order_PCA 9 -  Exhibit D Nov 2010" xfId="2719" xr:uid="{00000000-0005-0000-0000-0000980A0000}"/>
    <cellStyle name="_DEM-WP (C) Power Cost 2006GRC Order_PCA 9 - Exhibit D at August 2010" xfId="2720" xr:uid="{00000000-0005-0000-0000-0000990A0000}"/>
    <cellStyle name="_DEM-WP (C) Power Cost 2006GRC Order_PCA 9 - Exhibit D June 2010 GRC" xfId="2721" xr:uid="{00000000-0005-0000-0000-00009A0A0000}"/>
    <cellStyle name="_DEM-WP (C) Power Cost 2006GRC Order_Power Costs - Comparison bx Rbtl-Staff-Jt-PC" xfId="2722" xr:uid="{00000000-0005-0000-0000-00009B0A0000}"/>
    <cellStyle name="_DEM-WP (C) Power Cost 2006GRC Order_Power Costs - Comparison bx Rbtl-Staff-Jt-PC 2" xfId="2723" xr:uid="{00000000-0005-0000-0000-00009C0A0000}"/>
    <cellStyle name="_DEM-WP (C) Power Cost 2006GRC Order_Power Costs - Comparison bx Rbtl-Staff-Jt-PC 2 2" xfId="2724" xr:uid="{00000000-0005-0000-0000-00009D0A0000}"/>
    <cellStyle name="_DEM-WP (C) Power Cost 2006GRC Order_Power Costs - Comparison bx Rbtl-Staff-Jt-PC 3" xfId="2725" xr:uid="{00000000-0005-0000-0000-00009E0A0000}"/>
    <cellStyle name="_DEM-WP (C) Power Cost 2006GRC Order_Power Costs - Comparison bx Rbtl-Staff-Jt-PC_Adj Bench DR 3 for Initial Briefs (Electric)" xfId="2726" xr:uid="{00000000-0005-0000-0000-00009F0A0000}"/>
    <cellStyle name="_DEM-WP (C) Power Cost 2006GRC Order_Power Costs - Comparison bx Rbtl-Staff-Jt-PC_Adj Bench DR 3 for Initial Briefs (Electric) 2" xfId="2727" xr:uid="{00000000-0005-0000-0000-0000A00A0000}"/>
    <cellStyle name="_DEM-WP (C) Power Cost 2006GRC Order_Power Costs - Comparison bx Rbtl-Staff-Jt-PC_Adj Bench DR 3 for Initial Briefs (Electric) 2 2" xfId="2728" xr:uid="{00000000-0005-0000-0000-0000A10A0000}"/>
    <cellStyle name="_DEM-WP (C) Power Cost 2006GRC Order_Power Costs - Comparison bx Rbtl-Staff-Jt-PC_Adj Bench DR 3 for Initial Briefs (Electric) 3" xfId="2729" xr:uid="{00000000-0005-0000-0000-0000A20A0000}"/>
    <cellStyle name="_DEM-WP (C) Power Cost 2006GRC Order_Power Costs - Comparison bx Rbtl-Staff-Jt-PC_Electric Rev Req Model (2009 GRC) Rebuttal" xfId="2730" xr:uid="{00000000-0005-0000-0000-0000A30A0000}"/>
    <cellStyle name="_DEM-WP (C) Power Cost 2006GRC Order_Power Costs - Comparison bx Rbtl-Staff-Jt-PC_Electric Rev Req Model (2009 GRC) Rebuttal 2" xfId="2731" xr:uid="{00000000-0005-0000-0000-0000A40A0000}"/>
    <cellStyle name="_DEM-WP (C) Power Cost 2006GRC Order_Power Costs - Comparison bx Rbtl-Staff-Jt-PC_Electric Rev Req Model (2009 GRC) Rebuttal 2 2" xfId="2732" xr:uid="{00000000-0005-0000-0000-0000A50A0000}"/>
    <cellStyle name="_DEM-WP (C) Power Cost 2006GRC Order_Power Costs - Comparison bx Rbtl-Staff-Jt-PC_Electric Rev Req Model (2009 GRC) Rebuttal 3" xfId="2733" xr:uid="{00000000-0005-0000-0000-0000A60A0000}"/>
    <cellStyle name="_DEM-WP (C) Power Cost 2006GRC Order_Power Costs - Comparison bx Rbtl-Staff-Jt-PC_Electric Rev Req Model (2009 GRC) Rebuttal REmoval of New  WH Solar AdjustMI" xfId="2734" xr:uid="{00000000-0005-0000-0000-0000A70A0000}"/>
    <cellStyle name="_DEM-WP (C) Power Cost 2006GRC Order_Power Costs - Comparison bx Rbtl-Staff-Jt-PC_Electric Rev Req Model (2009 GRC) Rebuttal REmoval of New  WH Solar AdjustMI 2" xfId="2735" xr:uid="{00000000-0005-0000-0000-0000A80A0000}"/>
    <cellStyle name="_DEM-WP (C) Power Cost 2006GRC Order_Power Costs - Comparison bx Rbtl-Staff-Jt-PC_Electric Rev Req Model (2009 GRC) Rebuttal REmoval of New  WH Solar AdjustMI 2 2" xfId="2736" xr:uid="{00000000-0005-0000-0000-0000A90A0000}"/>
    <cellStyle name="_DEM-WP (C) Power Cost 2006GRC Order_Power Costs - Comparison bx Rbtl-Staff-Jt-PC_Electric Rev Req Model (2009 GRC) Rebuttal REmoval of New  WH Solar AdjustMI 3" xfId="2737" xr:uid="{00000000-0005-0000-0000-0000AA0A0000}"/>
    <cellStyle name="_DEM-WP (C) Power Cost 2006GRC Order_Power Costs - Comparison bx Rbtl-Staff-Jt-PC_Electric Rev Req Model (2009 GRC) Revised 01-18-2010" xfId="2738" xr:uid="{00000000-0005-0000-0000-0000AB0A0000}"/>
    <cellStyle name="_DEM-WP (C) Power Cost 2006GRC Order_Power Costs - Comparison bx Rbtl-Staff-Jt-PC_Electric Rev Req Model (2009 GRC) Revised 01-18-2010 2" xfId="2739" xr:uid="{00000000-0005-0000-0000-0000AC0A0000}"/>
    <cellStyle name="_DEM-WP (C) Power Cost 2006GRC Order_Power Costs - Comparison bx Rbtl-Staff-Jt-PC_Electric Rev Req Model (2009 GRC) Revised 01-18-2010 2 2" xfId="2740" xr:uid="{00000000-0005-0000-0000-0000AD0A0000}"/>
    <cellStyle name="_DEM-WP (C) Power Cost 2006GRC Order_Power Costs - Comparison bx Rbtl-Staff-Jt-PC_Electric Rev Req Model (2009 GRC) Revised 01-18-2010 3" xfId="2741" xr:uid="{00000000-0005-0000-0000-0000AE0A0000}"/>
    <cellStyle name="_DEM-WP (C) Power Cost 2006GRC Order_Power Costs - Comparison bx Rbtl-Staff-Jt-PC_Final Order Electric EXHIBIT A-1" xfId="2742" xr:uid="{00000000-0005-0000-0000-0000AF0A0000}"/>
    <cellStyle name="_DEM-WP (C) Power Cost 2006GRC Order_Power Costs - Comparison bx Rbtl-Staff-Jt-PC_Final Order Electric EXHIBIT A-1 2" xfId="2743" xr:uid="{00000000-0005-0000-0000-0000B00A0000}"/>
    <cellStyle name="_DEM-WP (C) Power Cost 2006GRC Order_Power Costs - Comparison bx Rbtl-Staff-Jt-PC_Final Order Electric EXHIBIT A-1 2 2" xfId="2744" xr:uid="{00000000-0005-0000-0000-0000B10A0000}"/>
    <cellStyle name="_DEM-WP (C) Power Cost 2006GRC Order_Power Costs - Comparison bx Rbtl-Staff-Jt-PC_Final Order Electric EXHIBIT A-1 3" xfId="2745" xr:uid="{00000000-0005-0000-0000-0000B20A0000}"/>
    <cellStyle name="_DEM-WP (C) Power Cost 2006GRC Order_Production Adj 4.37" xfId="2746" xr:uid="{00000000-0005-0000-0000-0000B30A0000}"/>
    <cellStyle name="_DEM-WP (C) Power Cost 2006GRC Order_Production Adj 4.37 2" xfId="2747" xr:uid="{00000000-0005-0000-0000-0000B40A0000}"/>
    <cellStyle name="_DEM-WP (C) Power Cost 2006GRC Order_Production Adj 4.37 2 2" xfId="2748" xr:uid="{00000000-0005-0000-0000-0000B50A0000}"/>
    <cellStyle name="_DEM-WP (C) Power Cost 2006GRC Order_Production Adj 4.37 3" xfId="2749" xr:uid="{00000000-0005-0000-0000-0000B60A0000}"/>
    <cellStyle name="_DEM-WP (C) Power Cost 2006GRC Order_Purchased Power Adj 4.03" xfId="2750" xr:uid="{00000000-0005-0000-0000-0000B70A0000}"/>
    <cellStyle name="_DEM-WP (C) Power Cost 2006GRC Order_Purchased Power Adj 4.03 2" xfId="2751" xr:uid="{00000000-0005-0000-0000-0000B80A0000}"/>
    <cellStyle name="_DEM-WP (C) Power Cost 2006GRC Order_Purchased Power Adj 4.03 2 2" xfId="2752" xr:uid="{00000000-0005-0000-0000-0000B90A0000}"/>
    <cellStyle name="_DEM-WP (C) Power Cost 2006GRC Order_Purchased Power Adj 4.03 3" xfId="2753" xr:uid="{00000000-0005-0000-0000-0000BA0A0000}"/>
    <cellStyle name="_DEM-WP (C) Power Cost 2006GRC Order_Rebuttal Power Costs" xfId="2754" xr:uid="{00000000-0005-0000-0000-0000BB0A0000}"/>
    <cellStyle name="_DEM-WP (C) Power Cost 2006GRC Order_Rebuttal Power Costs 2" xfId="2755" xr:uid="{00000000-0005-0000-0000-0000BC0A0000}"/>
    <cellStyle name="_DEM-WP (C) Power Cost 2006GRC Order_Rebuttal Power Costs 2 2" xfId="2756" xr:uid="{00000000-0005-0000-0000-0000BD0A0000}"/>
    <cellStyle name="_DEM-WP (C) Power Cost 2006GRC Order_Rebuttal Power Costs 3" xfId="2757" xr:uid="{00000000-0005-0000-0000-0000BE0A0000}"/>
    <cellStyle name="_DEM-WP (C) Power Cost 2006GRC Order_Rebuttal Power Costs_Adj Bench DR 3 for Initial Briefs (Electric)" xfId="2758" xr:uid="{00000000-0005-0000-0000-0000BF0A0000}"/>
    <cellStyle name="_DEM-WP (C) Power Cost 2006GRC Order_Rebuttal Power Costs_Adj Bench DR 3 for Initial Briefs (Electric) 2" xfId="2759" xr:uid="{00000000-0005-0000-0000-0000C00A0000}"/>
    <cellStyle name="_DEM-WP (C) Power Cost 2006GRC Order_Rebuttal Power Costs_Adj Bench DR 3 for Initial Briefs (Electric) 2 2" xfId="2760" xr:uid="{00000000-0005-0000-0000-0000C10A0000}"/>
    <cellStyle name="_DEM-WP (C) Power Cost 2006GRC Order_Rebuttal Power Costs_Adj Bench DR 3 for Initial Briefs (Electric) 3" xfId="2761" xr:uid="{00000000-0005-0000-0000-0000C20A0000}"/>
    <cellStyle name="_DEM-WP (C) Power Cost 2006GRC Order_Rebuttal Power Costs_Electric Rev Req Model (2009 GRC) Rebuttal" xfId="2762" xr:uid="{00000000-0005-0000-0000-0000C30A0000}"/>
    <cellStyle name="_DEM-WP (C) Power Cost 2006GRC Order_Rebuttal Power Costs_Electric Rev Req Model (2009 GRC) Rebuttal 2" xfId="2763" xr:uid="{00000000-0005-0000-0000-0000C40A0000}"/>
    <cellStyle name="_DEM-WP (C) Power Cost 2006GRC Order_Rebuttal Power Costs_Electric Rev Req Model (2009 GRC) Rebuttal 2 2" xfId="2764" xr:uid="{00000000-0005-0000-0000-0000C50A0000}"/>
    <cellStyle name="_DEM-WP (C) Power Cost 2006GRC Order_Rebuttal Power Costs_Electric Rev Req Model (2009 GRC) Rebuttal 3" xfId="2765" xr:uid="{00000000-0005-0000-0000-0000C60A0000}"/>
    <cellStyle name="_DEM-WP (C) Power Cost 2006GRC Order_Rebuttal Power Costs_Electric Rev Req Model (2009 GRC) Rebuttal REmoval of New  WH Solar AdjustMI" xfId="2766" xr:uid="{00000000-0005-0000-0000-0000C70A0000}"/>
    <cellStyle name="_DEM-WP (C) Power Cost 2006GRC Order_Rebuttal Power Costs_Electric Rev Req Model (2009 GRC) Rebuttal REmoval of New  WH Solar AdjustMI 2" xfId="2767" xr:uid="{00000000-0005-0000-0000-0000C80A0000}"/>
    <cellStyle name="_DEM-WP (C) Power Cost 2006GRC Order_Rebuttal Power Costs_Electric Rev Req Model (2009 GRC) Rebuttal REmoval of New  WH Solar AdjustMI 2 2" xfId="2768" xr:uid="{00000000-0005-0000-0000-0000C90A0000}"/>
    <cellStyle name="_DEM-WP (C) Power Cost 2006GRC Order_Rebuttal Power Costs_Electric Rev Req Model (2009 GRC) Rebuttal REmoval of New  WH Solar AdjustMI 3" xfId="2769" xr:uid="{00000000-0005-0000-0000-0000CA0A0000}"/>
    <cellStyle name="_DEM-WP (C) Power Cost 2006GRC Order_Rebuttal Power Costs_Electric Rev Req Model (2009 GRC) Revised 01-18-2010" xfId="2770" xr:uid="{00000000-0005-0000-0000-0000CB0A0000}"/>
    <cellStyle name="_DEM-WP (C) Power Cost 2006GRC Order_Rebuttal Power Costs_Electric Rev Req Model (2009 GRC) Revised 01-18-2010 2" xfId="2771" xr:uid="{00000000-0005-0000-0000-0000CC0A0000}"/>
    <cellStyle name="_DEM-WP (C) Power Cost 2006GRC Order_Rebuttal Power Costs_Electric Rev Req Model (2009 GRC) Revised 01-18-2010 2 2" xfId="2772" xr:uid="{00000000-0005-0000-0000-0000CD0A0000}"/>
    <cellStyle name="_DEM-WP (C) Power Cost 2006GRC Order_Rebuttal Power Costs_Electric Rev Req Model (2009 GRC) Revised 01-18-2010 3" xfId="2773" xr:uid="{00000000-0005-0000-0000-0000CE0A0000}"/>
    <cellStyle name="_DEM-WP (C) Power Cost 2006GRC Order_Rebuttal Power Costs_Final Order Electric EXHIBIT A-1" xfId="2774" xr:uid="{00000000-0005-0000-0000-0000CF0A0000}"/>
    <cellStyle name="_DEM-WP (C) Power Cost 2006GRC Order_Rebuttal Power Costs_Final Order Electric EXHIBIT A-1 2" xfId="2775" xr:uid="{00000000-0005-0000-0000-0000D00A0000}"/>
    <cellStyle name="_DEM-WP (C) Power Cost 2006GRC Order_Rebuttal Power Costs_Final Order Electric EXHIBIT A-1 2 2" xfId="2776" xr:uid="{00000000-0005-0000-0000-0000D10A0000}"/>
    <cellStyle name="_DEM-WP (C) Power Cost 2006GRC Order_Rebuttal Power Costs_Final Order Electric EXHIBIT A-1 3" xfId="2777" xr:uid="{00000000-0005-0000-0000-0000D20A0000}"/>
    <cellStyle name="_DEM-WP (C) Power Cost 2006GRC Order_ROR 5.02" xfId="2778" xr:uid="{00000000-0005-0000-0000-0000D30A0000}"/>
    <cellStyle name="_DEM-WP (C) Power Cost 2006GRC Order_ROR 5.02 2" xfId="2779" xr:uid="{00000000-0005-0000-0000-0000D40A0000}"/>
    <cellStyle name="_DEM-WP (C) Power Cost 2006GRC Order_ROR 5.02 2 2" xfId="2780" xr:uid="{00000000-0005-0000-0000-0000D50A0000}"/>
    <cellStyle name="_DEM-WP (C) Power Cost 2006GRC Order_ROR 5.02 3" xfId="2781" xr:uid="{00000000-0005-0000-0000-0000D60A0000}"/>
    <cellStyle name="_DEM-WP (C) Power Cost 2006GRC Order_Scenario 1 REC vs PTC Offset" xfId="2782" xr:uid="{00000000-0005-0000-0000-0000D70A0000}"/>
    <cellStyle name="_DEM-WP (C) Power Cost 2006GRC Order_Scenario 3" xfId="2783" xr:uid="{00000000-0005-0000-0000-0000D80A0000}"/>
    <cellStyle name="_DEM-WP (C) Power Cost 2006GRC Order_Wind Integration 10GRC" xfId="2784" xr:uid="{00000000-0005-0000-0000-0000D90A0000}"/>
    <cellStyle name="_DEM-WP (C) Power Cost 2006GRC Order_Wind Integration 10GRC 2" xfId="2785" xr:uid="{00000000-0005-0000-0000-0000DA0A0000}"/>
    <cellStyle name="_DEM-WP Revised (HC) Wild Horse 2006GRC" xfId="2786" xr:uid="{00000000-0005-0000-0000-0000DB0A0000}"/>
    <cellStyle name="_DEM-WP Revised (HC) Wild Horse 2006GRC 2" xfId="2787" xr:uid="{00000000-0005-0000-0000-0000DC0A0000}"/>
    <cellStyle name="_DEM-WP Revised (HC) Wild Horse 2006GRC 2 2" xfId="2788" xr:uid="{00000000-0005-0000-0000-0000DD0A0000}"/>
    <cellStyle name="_DEM-WP Revised (HC) Wild Horse 2006GRC 3" xfId="2789" xr:uid="{00000000-0005-0000-0000-0000DE0A0000}"/>
    <cellStyle name="_DEM-WP Revised (HC) Wild Horse 2006GRC_16.37E Wild Horse Expansion DeferralRevwrkingfile SF" xfId="2790" xr:uid="{00000000-0005-0000-0000-0000DF0A0000}"/>
    <cellStyle name="_DEM-WP Revised (HC) Wild Horse 2006GRC_16.37E Wild Horse Expansion DeferralRevwrkingfile SF 2" xfId="2791" xr:uid="{00000000-0005-0000-0000-0000E00A0000}"/>
    <cellStyle name="_DEM-WP Revised (HC) Wild Horse 2006GRC_16.37E Wild Horse Expansion DeferralRevwrkingfile SF 2 2" xfId="2792" xr:uid="{00000000-0005-0000-0000-0000E10A0000}"/>
    <cellStyle name="_DEM-WP Revised (HC) Wild Horse 2006GRC_16.37E Wild Horse Expansion DeferralRevwrkingfile SF 3" xfId="2793" xr:uid="{00000000-0005-0000-0000-0000E20A0000}"/>
    <cellStyle name="_DEM-WP Revised (HC) Wild Horse 2006GRC_2009 GRC Compl Filing - Exhibit D" xfId="2794" xr:uid="{00000000-0005-0000-0000-0000E30A0000}"/>
    <cellStyle name="_DEM-WP Revised (HC) Wild Horse 2006GRC_2009 GRC Compl Filing - Exhibit D 2" xfId="2795" xr:uid="{00000000-0005-0000-0000-0000E40A0000}"/>
    <cellStyle name="_DEM-WP Revised (HC) Wild Horse 2006GRC_Adj Bench DR 3 for Initial Briefs (Electric)" xfId="2796" xr:uid="{00000000-0005-0000-0000-0000E50A0000}"/>
    <cellStyle name="_DEM-WP Revised (HC) Wild Horse 2006GRC_Adj Bench DR 3 for Initial Briefs (Electric) 2" xfId="2797" xr:uid="{00000000-0005-0000-0000-0000E60A0000}"/>
    <cellStyle name="_DEM-WP Revised (HC) Wild Horse 2006GRC_Adj Bench DR 3 for Initial Briefs (Electric) 2 2" xfId="2798" xr:uid="{00000000-0005-0000-0000-0000E70A0000}"/>
    <cellStyle name="_DEM-WP Revised (HC) Wild Horse 2006GRC_Adj Bench DR 3 for Initial Briefs (Electric) 3" xfId="2799" xr:uid="{00000000-0005-0000-0000-0000E80A0000}"/>
    <cellStyle name="_DEM-WP Revised (HC) Wild Horse 2006GRC_Book1" xfId="2800" xr:uid="{00000000-0005-0000-0000-0000E90A0000}"/>
    <cellStyle name="_DEM-WP Revised (HC) Wild Horse 2006GRC_Book2" xfId="2801" xr:uid="{00000000-0005-0000-0000-0000EA0A0000}"/>
    <cellStyle name="_DEM-WP Revised (HC) Wild Horse 2006GRC_Book2 2" xfId="2802" xr:uid="{00000000-0005-0000-0000-0000EB0A0000}"/>
    <cellStyle name="_DEM-WP Revised (HC) Wild Horse 2006GRC_Book2 2 2" xfId="2803" xr:uid="{00000000-0005-0000-0000-0000EC0A0000}"/>
    <cellStyle name="_DEM-WP Revised (HC) Wild Horse 2006GRC_Book2 3" xfId="2804" xr:uid="{00000000-0005-0000-0000-0000ED0A0000}"/>
    <cellStyle name="_DEM-WP Revised (HC) Wild Horse 2006GRC_Book4" xfId="2805" xr:uid="{00000000-0005-0000-0000-0000EE0A0000}"/>
    <cellStyle name="_DEM-WP Revised (HC) Wild Horse 2006GRC_Book4 2" xfId="2806" xr:uid="{00000000-0005-0000-0000-0000EF0A0000}"/>
    <cellStyle name="_DEM-WP Revised (HC) Wild Horse 2006GRC_Book4 2 2" xfId="2807" xr:uid="{00000000-0005-0000-0000-0000F00A0000}"/>
    <cellStyle name="_DEM-WP Revised (HC) Wild Horse 2006GRC_Book4 3" xfId="2808" xr:uid="{00000000-0005-0000-0000-0000F10A0000}"/>
    <cellStyle name="_DEM-WP Revised (HC) Wild Horse 2006GRC_Electric Rev Req Model (2009 GRC) " xfId="2809" xr:uid="{00000000-0005-0000-0000-0000F20A0000}"/>
    <cellStyle name="_DEM-WP Revised (HC) Wild Horse 2006GRC_Electric Rev Req Model (2009 GRC)  2" xfId="2810" xr:uid="{00000000-0005-0000-0000-0000F30A0000}"/>
    <cellStyle name="_DEM-WP Revised (HC) Wild Horse 2006GRC_Electric Rev Req Model (2009 GRC)  2 2" xfId="2811" xr:uid="{00000000-0005-0000-0000-0000F40A0000}"/>
    <cellStyle name="_DEM-WP Revised (HC) Wild Horse 2006GRC_Electric Rev Req Model (2009 GRC)  3" xfId="2812" xr:uid="{00000000-0005-0000-0000-0000F50A0000}"/>
    <cellStyle name="_DEM-WP Revised (HC) Wild Horse 2006GRC_Electric Rev Req Model (2009 GRC) Rebuttal" xfId="2813" xr:uid="{00000000-0005-0000-0000-0000F60A0000}"/>
    <cellStyle name="_DEM-WP Revised (HC) Wild Horse 2006GRC_Electric Rev Req Model (2009 GRC) Rebuttal 2" xfId="2814" xr:uid="{00000000-0005-0000-0000-0000F70A0000}"/>
    <cellStyle name="_DEM-WP Revised (HC) Wild Horse 2006GRC_Electric Rev Req Model (2009 GRC) Rebuttal 2 2" xfId="2815" xr:uid="{00000000-0005-0000-0000-0000F80A0000}"/>
    <cellStyle name="_DEM-WP Revised (HC) Wild Horse 2006GRC_Electric Rev Req Model (2009 GRC) Rebuttal 3" xfId="2816" xr:uid="{00000000-0005-0000-0000-0000F90A0000}"/>
    <cellStyle name="_DEM-WP Revised (HC) Wild Horse 2006GRC_Electric Rev Req Model (2009 GRC) Rebuttal REmoval of New  WH Solar AdjustMI" xfId="2817" xr:uid="{00000000-0005-0000-0000-0000FA0A0000}"/>
    <cellStyle name="_DEM-WP Revised (HC) Wild Horse 2006GRC_Electric Rev Req Model (2009 GRC) Rebuttal REmoval of New  WH Solar AdjustMI 2" xfId="2818" xr:uid="{00000000-0005-0000-0000-0000FB0A0000}"/>
    <cellStyle name="_DEM-WP Revised (HC) Wild Horse 2006GRC_Electric Rev Req Model (2009 GRC) Rebuttal REmoval of New  WH Solar AdjustMI 2 2" xfId="2819" xr:uid="{00000000-0005-0000-0000-0000FC0A0000}"/>
    <cellStyle name="_DEM-WP Revised (HC) Wild Horse 2006GRC_Electric Rev Req Model (2009 GRC) Rebuttal REmoval of New  WH Solar AdjustMI 3" xfId="2820" xr:uid="{00000000-0005-0000-0000-0000FD0A0000}"/>
    <cellStyle name="_DEM-WP Revised (HC) Wild Horse 2006GRC_Electric Rev Req Model (2009 GRC) Revised 01-18-2010" xfId="2821" xr:uid="{00000000-0005-0000-0000-0000FE0A0000}"/>
    <cellStyle name="_DEM-WP Revised (HC) Wild Horse 2006GRC_Electric Rev Req Model (2009 GRC) Revised 01-18-2010 2" xfId="2822" xr:uid="{00000000-0005-0000-0000-0000FF0A0000}"/>
    <cellStyle name="_DEM-WP Revised (HC) Wild Horse 2006GRC_Electric Rev Req Model (2009 GRC) Revised 01-18-2010 2 2" xfId="2823" xr:uid="{00000000-0005-0000-0000-0000000B0000}"/>
    <cellStyle name="_DEM-WP Revised (HC) Wild Horse 2006GRC_Electric Rev Req Model (2009 GRC) Revised 01-18-2010 3" xfId="2824" xr:uid="{00000000-0005-0000-0000-0000010B0000}"/>
    <cellStyle name="_DEM-WP Revised (HC) Wild Horse 2006GRC_Electric Rev Req Model (2010 GRC)" xfId="2825" xr:uid="{00000000-0005-0000-0000-0000020B0000}"/>
    <cellStyle name="_DEM-WP Revised (HC) Wild Horse 2006GRC_Electric Rev Req Model (2010 GRC) SF" xfId="2826" xr:uid="{00000000-0005-0000-0000-0000030B0000}"/>
    <cellStyle name="_DEM-WP Revised (HC) Wild Horse 2006GRC_Final Order Electric" xfId="2827" xr:uid="{00000000-0005-0000-0000-0000040B0000}"/>
    <cellStyle name="_DEM-WP Revised (HC) Wild Horse 2006GRC_Final Order Electric EXHIBIT A-1" xfId="2828" xr:uid="{00000000-0005-0000-0000-0000050B0000}"/>
    <cellStyle name="_DEM-WP Revised (HC) Wild Horse 2006GRC_Final Order Electric EXHIBIT A-1 2" xfId="2829" xr:uid="{00000000-0005-0000-0000-0000060B0000}"/>
    <cellStyle name="_DEM-WP Revised (HC) Wild Horse 2006GRC_Final Order Electric EXHIBIT A-1 2 2" xfId="2830" xr:uid="{00000000-0005-0000-0000-0000070B0000}"/>
    <cellStyle name="_DEM-WP Revised (HC) Wild Horse 2006GRC_Final Order Electric EXHIBIT A-1 3" xfId="2831" xr:uid="{00000000-0005-0000-0000-0000080B0000}"/>
    <cellStyle name="_DEM-WP Revised (HC) Wild Horse 2006GRC_NIM Summary" xfId="2832" xr:uid="{00000000-0005-0000-0000-0000090B0000}"/>
    <cellStyle name="_DEM-WP Revised (HC) Wild Horse 2006GRC_NIM Summary 2" xfId="2833" xr:uid="{00000000-0005-0000-0000-00000A0B0000}"/>
    <cellStyle name="_DEM-WP Revised (HC) Wild Horse 2006GRC_Power Costs - Comparison bx Rbtl-Staff-Jt-PC" xfId="2834" xr:uid="{00000000-0005-0000-0000-00000B0B0000}"/>
    <cellStyle name="_DEM-WP Revised (HC) Wild Horse 2006GRC_Power Costs - Comparison bx Rbtl-Staff-Jt-PC 2" xfId="2835" xr:uid="{00000000-0005-0000-0000-00000C0B0000}"/>
    <cellStyle name="_DEM-WP Revised (HC) Wild Horse 2006GRC_Power Costs - Comparison bx Rbtl-Staff-Jt-PC 2 2" xfId="2836" xr:uid="{00000000-0005-0000-0000-00000D0B0000}"/>
    <cellStyle name="_DEM-WP Revised (HC) Wild Horse 2006GRC_Power Costs - Comparison bx Rbtl-Staff-Jt-PC 3" xfId="2837" xr:uid="{00000000-0005-0000-0000-00000E0B0000}"/>
    <cellStyle name="_DEM-WP Revised (HC) Wild Horse 2006GRC_Rebuttal Power Costs" xfId="2838" xr:uid="{00000000-0005-0000-0000-00000F0B0000}"/>
    <cellStyle name="_DEM-WP Revised (HC) Wild Horse 2006GRC_Rebuttal Power Costs 2" xfId="2839" xr:uid="{00000000-0005-0000-0000-0000100B0000}"/>
    <cellStyle name="_DEM-WP Revised (HC) Wild Horse 2006GRC_Rebuttal Power Costs 2 2" xfId="2840" xr:uid="{00000000-0005-0000-0000-0000110B0000}"/>
    <cellStyle name="_DEM-WP Revised (HC) Wild Horse 2006GRC_Rebuttal Power Costs 3" xfId="2841" xr:uid="{00000000-0005-0000-0000-0000120B0000}"/>
    <cellStyle name="_DEM-WP Revised (HC) Wild Horse 2006GRC_TENASKA REGULATORY ASSET" xfId="2842" xr:uid="{00000000-0005-0000-0000-0000130B0000}"/>
    <cellStyle name="_DEM-WP Revised (HC) Wild Horse 2006GRC_TENASKA REGULATORY ASSET 2" xfId="2843" xr:uid="{00000000-0005-0000-0000-0000140B0000}"/>
    <cellStyle name="_DEM-WP Revised (HC) Wild Horse 2006GRC_TENASKA REGULATORY ASSET 2 2" xfId="2844" xr:uid="{00000000-0005-0000-0000-0000150B0000}"/>
    <cellStyle name="_DEM-WP Revised (HC) Wild Horse 2006GRC_TENASKA REGULATORY ASSET 3" xfId="2845" xr:uid="{00000000-0005-0000-0000-0000160B0000}"/>
    <cellStyle name="_x0013__DEM-WP(C) Colstrip 12 Coal Cost Forecast 2010GRC" xfId="2846" xr:uid="{00000000-0005-0000-0000-0000170B0000}"/>
    <cellStyle name="_DEM-WP(C) Colstrip FOR" xfId="2847" xr:uid="{00000000-0005-0000-0000-0000180B0000}"/>
    <cellStyle name="_DEM-WP(C) Colstrip FOR 2" xfId="2848" xr:uid="{00000000-0005-0000-0000-0000190B0000}"/>
    <cellStyle name="_DEM-WP(C) Colstrip FOR 2 2" xfId="2849" xr:uid="{00000000-0005-0000-0000-00001A0B0000}"/>
    <cellStyle name="_DEM-WP(C) Colstrip FOR 3" xfId="2850" xr:uid="{00000000-0005-0000-0000-00001B0B0000}"/>
    <cellStyle name="_DEM-WP(C) Colstrip FOR Apr08 update" xfId="2851" xr:uid="{00000000-0005-0000-0000-00001C0B0000}"/>
    <cellStyle name="_DEM-WP(C) Colstrip FOR_(C) WHE Proforma with ITC cash grant 10 Yr Amort_for rebuttal_120709" xfId="2852" xr:uid="{00000000-0005-0000-0000-00001D0B0000}"/>
    <cellStyle name="_DEM-WP(C) Colstrip FOR_(C) WHE Proforma with ITC cash grant 10 Yr Amort_for rebuttal_120709 2" xfId="2853" xr:uid="{00000000-0005-0000-0000-00001E0B0000}"/>
    <cellStyle name="_DEM-WP(C) Colstrip FOR_(C) WHE Proforma with ITC cash grant 10 Yr Amort_for rebuttal_120709 2 2" xfId="2854" xr:uid="{00000000-0005-0000-0000-00001F0B0000}"/>
    <cellStyle name="_DEM-WP(C) Colstrip FOR_(C) WHE Proforma with ITC cash grant 10 Yr Amort_for rebuttal_120709 3" xfId="2855" xr:uid="{00000000-0005-0000-0000-0000200B0000}"/>
    <cellStyle name="_DEM-WP(C) Colstrip FOR_16.07E Wild Horse Wind Expansionwrkingfile" xfId="2856" xr:uid="{00000000-0005-0000-0000-0000210B0000}"/>
    <cellStyle name="_DEM-WP(C) Colstrip FOR_16.07E Wild Horse Wind Expansionwrkingfile 2" xfId="2857" xr:uid="{00000000-0005-0000-0000-0000220B0000}"/>
    <cellStyle name="_DEM-WP(C) Colstrip FOR_16.07E Wild Horse Wind Expansionwrkingfile 2 2" xfId="2858" xr:uid="{00000000-0005-0000-0000-0000230B0000}"/>
    <cellStyle name="_DEM-WP(C) Colstrip FOR_16.07E Wild Horse Wind Expansionwrkingfile 3" xfId="2859" xr:uid="{00000000-0005-0000-0000-0000240B0000}"/>
    <cellStyle name="_DEM-WP(C) Colstrip FOR_16.07E Wild Horse Wind Expansionwrkingfile SF" xfId="2860" xr:uid="{00000000-0005-0000-0000-0000250B0000}"/>
    <cellStyle name="_DEM-WP(C) Colstrip FOR_16.07E Wild Horse Wind Expansionwrkingfile SF 2" xfId="2861" xr:uid="{00000000-0005-0000-0000-0000260B0000}"/>
    <cellStyle name="_DEM-WP(C) Colstrip FOR_16.07E Wild Horse Wind Expansionwrkingfile SF 2 2" xfId="2862" xr:uid="{00000000-0005-0000-0000-0000270B0000}"/>
    <cellStyle name="_DEM-WP(C) Colstrip FOR_16.07E Wild Horse Wind Expansionwrkingfile SF 3" xfId="2863" xr:uid="{00000000-0005-0000-0000-0000280B0000}"/>
    <cellStyle name="_DEM-WP(C) Colstrip FOR_16.37E Wild Horse Expansion DeferralRevwrkingfile SF" xfId="2864" xr:uid="{00000000-0005-0000-0000-0000290B0000}"/>
    <cellStyle name="_DEM-WP(C) Colstrip FOR_16.37E Wild Horse Expansion DeferralRevwrkingfile SF 2" xfId="2865" xr:uid="{00000000-0005-0000-0000-00002A0B0000}"/>
    <cellStyle name="_DEM-WP(C) Colstrip FOR_16.37E Wild Horse Expansion DeferralRevwrkingfile SF 2 2" xfId="2866" xr:uid="{00000000-0005-0000-0000-00002B0B0000}"/>
    <cellStyle name="_DEM-WP(C) Colstrip FOR_16.37E Wild Horse Expansion DeferralRevwrkingfile SF 3" xfId="2867" xr:uid="{00000000-0005-0000-0000-00002C0B0000}"/>
    <cellStyle name="_DEM-WP(C) Colstrip FOR_Adj Bench DR 3 for Initial Briefs (Electric)" xfId="2868" xr:uid="{00000000-0005-0000-0000-00002D0B0000}"/>
    <cellStyle name="_DEM-WP(C) Colstrip FOR_Adj Bench DR 3 for Initial Briefs (Electric) 2" xfId="2869" xr:uid="{00000000-0005-0000-0000-00002E0B0000}"/>
    <cellStyle name="_DEM-WP(C) Colstrip FOR_Adj Bench DR 3 for Initial Briefs (Electric) 2 2" xfId="2870" xr:uid="{00000000-0005-0000-0000-00002F0B0000}"/>
    <cellStyle name="_DEM-WP(C) Colstrip FOR_Adj Bench DR 3 for Initial Briefs (Electric) 3" xfId="2871" xr:uid="{00000000-0005-0000-0000-0000300B0000}"/>
    <cellStyle name="_DEM-WP(C) Colstrip FOR_Book2" xfId="2872" xr:uid="{00000000-0005-0000-0000-0000310B0000}"/>
    <cellStyle name="_DEM-WP(C) Colstrip FOR_Book2 2" xfId="2873" xr:uid="{00000000-0005-0000-0000-0000320B0000}"/>
    <cellStyle name="_DEM-WP(C) Colstrip FOR_Book2 2 2" xfId="2874" xr:uid="{00000000-0005-0000-0000-0000330B0000}"/>
    <cellStyle name="_DEM-WP(C) Colstrip FOR_Book2 3" xfId="2875" xr:uid="{00000000-0005-0000-0000-0000340B0000}"/>
    <cellStyle name="_DEM-WP(C) Colstrip FOR_Book2_Adj Bench DR 3 for Initial Briefs (Electric)" xfId="2876" xr:uid="{00000000-0005-0000-0000-0000350B0000}"/>
    <cellStyle name="_DEM-WP(C) Colstrip FOR_Book2_Adj Bench DR 3 for Initial Briefs (Electric) 2" xfId="2877" xr:uid="{00000000-0005-0000-0000-0000360B0000}"/>
    <cellStyle name="_DEM-WP(C) Colstrip FOR_Book2_Adj Bench DR 3 for Initial Briefs (Electric) 2 2" xfId="2878" xr:uid="{00000000-0005-0000-0000-0000370B0000}"/>
    <cellStyle name="_DEM-WP(C) Colstrip FOR_Book2_Adj Bench DR 3 for Initial Briefs (Electric) 3" xfId="2879" xr:uid="{00000000-0005-0000-0000-0000380B0000}"/>
    <cellStyle name="_DEM-WP(C) Colstrip FOR_Book2_Electric Rev Req Model (2009 GRC) Rebuttal" xfId="2880" xr:uid="{00000000-0005-0000-0000-0000390B0000}"/>
    <cellStyle name="_DEM-WP(C) Colstrip FOR_Book2_Electric Rev Req Model (2009 GRC) Rebuttal 2" xfId="2881" xr:uid="{00000000-0005-0000-0000-00003A0B0000}"/>
    <cellStyle name="_DEM-WP(C) Colstrip FOR_Book2_Electric Rev Req Model (2009 GRC) Rebuttal 2 2" xfId="2882" xr:uid="{00000000-0005-0000-0000-00003B0B0000}"/>
    <cellStyle name="_DEM-WP(C) Colstrip FOR_Book2_Electric Rev Req Model (2009 GRC) Rebuttal 3" xfId="2883" xr:uid="{00000000-0005-0000-0000-00003C0B0000}"/>
    <cellStyle name="_DEM-WP(C) Colstrip FOR_Book2_Electric Rev Req Model (2009 GRC) Rebuttal REmoval of New  WH Solar AdjustMI" xfId="2884" xr:uid="{00000000-0005-0000-0000-00003D0B0000}"/>
    <cellStyle name="_DEM-WP(C) Colstrip FOR_Book2_Electric Rev Req Model (2009 GRC) Rebuttal REmoval of New  WH Solar AdjustMI 2" xfId="2885" xr:uid="{00000000-0005-0000-0000-00003E0B0000}"/>
    <cellStyle name="_DEM-WP(C) Colstrip FOR_Book2_Electric Rev Req Model (2009 GRC) Rebuttal REmoval of New  WH Solar AdjustMI 2 2" xfId="2886" xr:uid="{00000000-0005-0000-0000-00003F0B0000}"/>
    <cellStyle name="_DEM-WP(C) Colstrip FOR_Book2_Electric Rev Req Model (2009 GRC) Rebuttal REmoval of New  WH Solar AdjustMI 3" xfId="2887" xr:uid="{00000000-0005-0000-0000-0000400B0000}"/>
    <cellStyle name="_DEM-WP(C) Colstrip FOR_Book2_Electric Rev Req Model (2009 GRC) Revised 01-18-2010" xfId="2888" xr:uid="{00000000-0005-0000-0000-0000410B0000}"/>
    <cellStyle name="_DEM-WP(C) Colstrip FOR_Book2_Electric Rev Req Model (2009 GRC) Revised 01-18-2010 2" xfId="2889" xr:uid="{00000000-0005-0000-0000-0000420B0000}"/>
    <cellStyle name="_DEM-WP(C) Colstrip FOR_Book2_Electric Rev Req Model (2009 GRC) Revised 01-18-2010 2 2" xfId="2890" xr:uid="{00000000-0005-0000-0000-0000430B0000}"/>
    <cellStyle name="_DEM-WP(C) Colstrip FOR_Book2_Electric Rev Req Model (2009 GRC) Revised 01-18-2010 3" xfId="2891" xr:uid="{00000000-0005-0000-0000-0000440B0000}"/>
    <cellStyle name="_DEM-WP(C) Colstrip FOR_Book2_Final Order Electric EXHIBIT A-1" xfId="2892" xr:uid="{00000000-0005-0000-0000-0000450B0000}"/>
    <cellStyle name="_DEM-WP(C) Colstrip FOR_Book2_Final Order Electric EXHIBIT A-1 2" xfId="2893" xr:uid="{00000000-0005-0000-0000-0000460B0000}"/>
    <cellStyle name="_DEM-WP(C) Colstrip FOR_Book2_Final Order Electric EXHIBIT A-1 2 2" xfId="2894" xr:uid="{00000000-0005-0000-0000-0000470B0000}"/>
    <cellStyle name="_DEM-WP(C) Colstrip FOR_Book2_Final Order Electric EXHIBIT A-1 3" xfId="2895" xr:uid="{00000000-0005-0000-0000-0000480B0000}"/>
    <cellStyle name="_DEM-WP(C) Colstrip FOR_Confidential Material" xfId="2896" xr:uid="{00000000-0005-0000-0000-0000490B0000}"/>
    <cellStyle name="_DEM-WP(C) Colstrip FOR_DEM-WP(C) Colstrip 12 Coal Cost Forecast 2010GRC" xfId="2897" xr:uid="{00000000-0005-0000-0000-00004A0B0000}"/>
    <cellStyle name="_DEM-WP(C) Colstrip FOR_DEM-WP(C) Production O&amp;M 2010GRC As-Filed" xfId="2898" xr:uid="{00000000-0005-0000-0000-00004B0B0000}"/>
    <cellStyle name="_DEM-WP(C) Colstrip FOR_DEM-WP(C) Production O&amp;M 2010GRC As-Filed 2" xfId="2899" xr:uid="{00000000-0005-0000-0000-00004C0B0000}"/>
    <cellStyle name="_DEM-WP(C) Colstrip FOR_Electric Rev Req Model (2009 GRC) Rebuttal" xfId="2900" xr:uid="{00000000-0005-0000-0000-00004D0B0000}"/>
    <cellStyle name="_DEM-WP(C) Colstrip FOR_Electric Rev Req Model (2009 GRC) Rebuttal 2" xfId="2901" xr:uid="{00000000-0005-0000-0000-00004E0B0000}"/>
    <cellStyle name="_DEM-WP(C) Colstrip FOR_Electric Rev Req Model (2009 GRC) Rebuttal 2 2" xfId="2902" xr:uid="{00000000-0005-0000-0000-00004F0B0000}"/>
    <cellStyle name="_DEM-WP(C) Colstrip FOR_Electric Rev Req Model (2009 GRC) Rebuttal 3" xfId="2903" xr:uid="{00000000-0005-0000-0000-0000500B0000}"/>
    <cellStyle name="_DEM-WP(C) Colstrip FOR_Electric Rev Req Model (2009 GRC) Rebuttal REmoval of New  WH Solar AdjustMI" xfId="2904" xr:uid="{00000000-0005-0000-0000-0000510B0000}"/>
    <cellStyle name="_DEM-WP(C) Colstrip FOR_Electric Rev Req Model (2009 GRC) Rebuttal REmoval of New  WH Solar AdjustMI 2" xfId="2905" xr:uid="{00000000-0005-0000-0000-0000520B0000}"/>
    <cellStyle name="_DEM-WP(C) Colstrip FOR_Electric Rev Req Model (2009 GRC) Rebuttal REmoval of New  WH Solar AdjustMI 2 2" xfId="2906" xr:uid="{00000000-0005-0000-0000-0000530B0000}"/>
    <cellStyle name="_DEM-WP(C) Colstrip FOR_Electric Rev Req Model (2009 GRC) Rebuttal REmoval of New  WH Solar AdjustMI 3" xfId="2907" xr:uid="{00000000-0005-0000-0000-0000540B0000}"/>
    <cellStyle name="_DEM-WP(C) Colstrip FOR_Electric Rev Req Model (2009 GRC) Revised 01-18-2010" xfId="2908" xr:uid="{00000000-0005-0000-0000-0000550B0000}"/>
    <cellStyle name="_DEM-WP(C) Colstrip FOR_Electric Rev Req Model (2009 GRC) Revised 01-18-2010 2" xfId="2909" xr:uid="{00000000-0005-0000-0000-0000560B0000}"/>
    <cellStyle name="_DEM-WP(C) Colstrip FOR_Electric Rev Req Model (2009 GRC) Revised 01-18-2010 2 2" xfId="2910" xr:uid="{00000000-0005-0000-0000-0000570B0000}"/>
    <cellStyle name="_DEM-WP(C) Colstrip FOR_Electric Rev Req Model (2009 GRC) Revised 01-18-2010 3" xfId="2911" xr:uid="{00000000-0005-0000-0000-0000580B0000}"/>
    <cellStyle name="_DEM-WP(C) Colstrip FOR_Final Order Electric EXHIBIT A-1" xfId="2912" xr:uid="{00000000-0005-0000-0000-0000590B0000}"/>
    <cellStyle name="_DEM-WP(C) Colstrip FOR_Final Order Electric EXHIBIT A-1 2" xfId="2913" xr:uid="{00000000-0005-0000-0000-00005A0B0000}"/>
    <cellStyle name="_DEM-WP(C) Colstrip FOR_Final Order Electric EXHIBIT A-1 2 2" xfId="2914" xr:uid="{00000000-0005-0000-0000-00005B0B0000}"/>
    <cellStyle name="_DEM-WP(C) Colstrip FOR_Final Order Electric EXHIBIT A-1 3" xfId="2915" xr:uid="{00000000-0005-0000-0000-00005C0B0000}"/>
    <cellStyle name="_DEM-WP(C) Colstrip FOR_Rebuttal Power Costs" xfId="2916" xr:uid="{00000000-0005-0000-0000-00005D0B0000}"/>
    <cellStyle name="_DEM-WP(C) Colstrip FOR_Rebuttal Power Costs 2" xfId="2917" xr:uid="{00000000-0005-0000-0000-00005E0B0000}"/>
    <cellStyle name="_DEM-WP(C) Colstrip FOR_Rebuttal Power Costs 2 2" xfId="2918" xr:uid="{00000000-0005-0000-0000-00005F0B0000}"/>
    <cellStyle name="_DEM-WP(C) Colstrip FOR_Rebuttal Power Costs 3" xfId="2919" xr:uid="{00000000-0005-0000-0000-0000600B0000}"/>
    <cellStyle name="_DEM-WP(C) Colstrip FOR_Rebuttal Power Costs_Adj Bench DR 3 for Initial Briefs (Electric)" xfId="2920" xr:uid="{00000000-0005-0000-0000-0000610B0000}"/>
    <cellStyle name="_DEM-WP(C) Colstrip FOR_Rebuttal Power Costs_Adj Bench DR 3 for Initial Briefs (Electric) 2" xfId="2921" xr:uid="{00000000-0005-0000-0000-0000620B0000}"/>
    <cellStyle name="_DEM-WP(C) Colstrip FOR_Rebuttal Power Costs_Adj Bench DR 3 for Initial Briefs (Electric) 2 2" xfId="2922" xr:uid="{00000000-0005-0000-0000-0000630B0000}"/>
    <cellStyle name="_DEM-WP(C) Colstrip FOR_Rebuttal Power Costs_Adj Bench DR 3 for Initial Briefs (Electric) 3" xfId="2923" xr:uid="{00000000-0005-0000-0000-0000640B0000}"/>
    <cellStyle name="_DEM-WP(C) Colstrip FOR_Rebuttal Power Costs_Electric Rev Req Model (2009 GRC) Rebuttal" xfId="2924" xr:uid="{00000000-0005-0000-0000-0000650B0000}"/>
    <cellStyle name="_DEM-WP(C) Colstrip FOR_Rebuttal Power Costs_Electric Rev Req Model (2009 GRC) Rebuttal 2" xfId="2925" xr:uid="{00000000-0005-0000-0000-0000660B0000}"/>
    <cellStyle name="_DEM-WP(C) Colstrip FOR_Rebuttal Power Costs_Electric Rev Req Model (2009 GRC) Rebuttal 2 2" xfId="2926" xr:uid="{00000000-0005-0000-0000-0000670B0000}"/>
    <cellStyle name="_DEM-WP(C) Colstrip FOR_Rebuttal Power Costs_Electric Rev Req Model (2009 GRC) Rebuttal 3" xfId="2927" xr:uid="{00000000-0005-0000-0000-0000680B0000}"/>
    <cellStyle name="_DEM-WP(C) Colstrip FOR_Rebuttal Power Costs_Electric Rev Req Model (2009 GRC) Rebuttal REmoval of New  WH Solar AdjustMI" xfId="2928" xr:uid="{00000000-0005-0000-0000-0000690B0000}"/>
    <cellStyle name="_DEM-WP(C) Colstrip FOR_Rebuttal Power Costs_Electric Rev Req Model (2009 GRC) Rebuttal REmoval of New  WH Solar AdjustMI 2" xfId="2929" xr:uid="{00000000-0005-0000-0000-00006A0B0000}"/>
    <cellStyle name="_DEM-WP(C) Colstrip FOR_Rebuttal Power Costs_Electric Rev Req Model (2009 GRC) Rebuttal REmoval of New  WH Solar AdjustMI 2 2" xfId="2930" xr:uid="{00000000-0005-0000-0000-00006B0B0000}"/>
    <cellStyle name="_DEM-WP(C) Colstrip FOR_Rebuttal Power Costs_Electric Rev Req Model (2009 GRC) Rebuttal REmoval of New  WH Solar AdjustMI 3" xfId="2931" xr:uid="{00000000-0005-0000-0000-00006C0B0000}"/>
    <cellStyle name="_DEM-WP(C) Colstrip FOR_Rebuttal Power Costs_Electric Rev Req Model (2009 GRC) Revised 01-18-2010" xfId="2932" xr:uid="{00000000-0005-0000-0000-00006D0B0000}"/>
    <cellStyle name="_DEM-WP(C) Colstrip FOR_Rebuttal Power Costs_Electric Rev Req Model (2009 GRC) Revised 01-18-2010 2" xfId="2933" xr:uid="{00000000-0005-0000-0000-00006E0B0000}"/>
    <cellStyle name="_DEM-WP(C) Colstrip FOR_Rebuttal Power Costs_Electric Rev Req Model (2009 GRC) Revised 01-18-2010 2 2" xfId="2934" xr:uid="{00000000-0005-0000-0000-00006F0B0000}"/>
    <cellStyle name="_DEM-WP(C) Colstrip FOR_Rebuttal Power Costs_Electric Rev Req Model (2009 GRC) Revised 01-18-2010 3" xfId="2935" xr:uid="{00000000-0005-0000-0000-0000700B0000}"/>
    <cellStyle name="_DEM-WP(C) Colstrip FOR_Rebuttal Power Costs_Final Order Electric EXHIBIT A-1" xfId="2936" xr:uid="{00000000-0005-0000-0000-0000710B0000}"/>
    <cellStyle name="_DEM-WP(C) Colstrip FOR_Rebuttal Power Costs_Final Order Electric EXHIBIT A-1 2" xfId="2937" xr:uid="{00000000-0005-0000-0000-0000720B0000}"/>
    <cellStyle name="_DEM-WP(C) Colstrip FOR_Rebuttal Power Costs_Final Order Electric EXHIBIT A-1 2 2" xfId="2938" xr:uid="{00000000-0005-0000-0000-0000730B0000}"/>
    <cellStyle name="_DEM-WP(C) Colstrip FOR_Rebuttal Power Costs_Final Order Electric EXHIBIT A-1 3" xfId="2939" xr:uid="{00000000-0005-0000-0000-0000740B0000}"/>
    <cellStyle name="_DEM-WP(C) Colstrip FOR_TENASKA REGULATORY ASSET" xfId="2940" xr:uid="{00000000-0005-0000-0000-0000750B0000}"/>
    <cellStyle name="_DEM-WP(C) Colstrip FOR_TENASKA REGULATORY ASSET 2" xfId="2941" xr:uid="{00000000-0005-0000-0000-0000760B0000}"/>
    <cellStyle name="_DEM-WP(C) Colstrip FOR_TENASKA REGULATORY ASSET 2 2" xfId="2942" xr:uid="{00000000-0005-0000-0000-0000770B0000}"/>
    <cellStyle name="_DEM-WP(C) Colstrip FOR_TENASKA REGULATORY ASSET 3" xfId="2943" xr:uid="{00000000-0005-0000-0000-0000780B0000}"/>
    <cellStyle name="_DEM-WP(C) Costs not in AURORA 2006GRC" xfId="2944" xr:uid="{00000000-0005-0000-0000-0000790B0000}"/>
    <cellStyle name="_DEM-WP(C) Costs not in AURORA 2006GRC 2" xfId="2945" xr:uid="{00000000-0005-0000-0000-00007A0B0000}"/>
    <cellStyle name="_DEM-WP(C) Costs not in AURORA 2006GRC 2 2" xfId="2946" xr:uid="{00000000-0005-0000-0000-00007B0B0000}"/>
    <cellStyle name="_DEM-WP(C) Costs not in AURORA 2006GRC 2 2 2" xfId="2947" xr:uid="{00000000-0005-0000-0000-00007C0B0000}"/>
    <cellStyle name="_DEM-WP(C) Costs not in AURORA 2006GRC 2 3" xfId="2948" xr:uid="{00000000-0005-0000-0000-00007D0B0000}"/>
    <cellStyle name="_DEM-WP(C) Costs not in AURORA 2006GRC 3" xfId="2949" xr:uid="{00000000-0005-0000-0000-00007E0B0000}"/>
    <cellStyle name="_DEM-WP(C) Costs not in AURORA 2006GRC 3 2" xfId="2950" xr:uid="{00000000-0005-0000-0000-00007F0B0000}"/>
    <cellStyle name="_DEM-WP(C) Costs not in AURORA 2006GRC 4" xfId="2951" xr:uid="{00000000-0005-0000-0000-0000800B0000}"/>
    <cellStyle name="_DEM-WP(C) Costs not in AURORA 2006GRC 4 2" xfId="2952" xr:uid="{00000000-0005-0000-0000-0000810B0000}"/>
    <cellStyle name="_DEM-WP(C) Costs not in AURORA 2006GRC 5" xfId="2953" xr:uid="{00000000-0005-0000-0000-0000820B0000}"/>
    <cellStyle name="_DEM-WP(C) Costs not in AURORA 2006GRC_(C) WHE Proforma with ITC cash grant 10 Yr Amort_for deferral_102809" xfId="2954" xr:uid="{00000000-0005-0000-0000-0000830B0000}"/>
    <cellStyle name="_DEM-WP(C) Costs not in AURORA 2006GRC_(C) WHE Proforma with ITC cash grant 10 Yr Amort_for deferral_102809 2" xfId="2955" xr:uid="{00000000-0005-0000-0000-0000840B0000}"/>
    <cellStyle name="_DEM-WP(C) Costs not in AURORA 2006GRC_(C) WHE Proforma with ITC cash grant 10 Yr Amort_for deferral_102809 2 2" xfId="2956" xr:uid="{00000000-0005-0000-0000-0000850B0000}"/>
    <cellStyle name="_DEM-WP(C) Costs not in AURORA 2006GRC_(C) WHE Proforma with ITC cash grant 10 Yr Amort_for deferral_102809 3" xfId="2957" xr:uid="{00000000-0005-0000-0000-0000860B0000}"/>
    <cellStyle name="_DEM-WP(C) Costs not in AURORA 2006GRC_(C) WHE Proforma with ITC cash grant 10 Yr Amort_for deferral_102809_16.07E Wild Horse Wind Expansionwrkingfile" xfId="2958" xr:uid="{00000000-0005-0000-0000-0000870B0000}"/>
    <cellStyle name="_DEM-WP(C) Costs not in AURORA 2006GRC_(C) WHE Proforma with ITC cash grant 10 Yr Amort_for deferral_102809_16.07E Wild Horse Wind Expansionwrkingfile 2" xfId="2959" xr:uid="{00000000-0005-0000-0000-0000880B0000}"/>
    <cellStyle name="_DEM-WP(C) Costs not in AURORA 2006GRC_(C) WHE Proforma with ITC cash grant 10 Yr Amort_for deferral_102809_16.07E Wild Horse Wind Expansionwrkingfile 2 2" xfId="2960" xr:uid="{00000000-0005-0000-0000-0000890B0000}"/>
    <cellStyle name="_DEM-WP(C) Costs not in AURORA 2006GRC_(C) WHE Proforma with ITC cash grant 10 Yr Amort_for deferral_102809_16.07E Wild Horse Wind Expansionwrkingfile 3" xfId="2961" xr:uid="{00000000-0005-0000-0000-00008A0B0000}"/>
    <cellStyle name="_DEM-WP(C) Costs not in AURORA 2006GRC_(C) WHE Proforma with ITC cash grant 10 Yr Amort_for deferral_102809_16.07E Wild Horse Wind Expansionwrkingfile SF" xfId="2962" xr:uid="{00000000-0005-0000-0000-00008B0B0000}"/>
    <cellStyle name="_DEM-WP(C) Costs not in AURORA 2006GRC_(C) WHE Proforma with ITC cash grant 10 Yr Amort_for deferral_102809_16.07E Wild Horse Wind Expansionwrkingfile SF 2" xfId="2963" xr:uid="{00000000-0005-0000-0000-00008C0B0000}"/>
    <cellStyle name="_DEM-WP(C) Costs not in AURORA 2006GRC_(C) WHE Proforma with ITC cash grant 10 Yr Amort_for deferral_102809_16.07E Wild Horse Wind Expansionwrkingfile SF 2 2" xfId="2964" xr:uid="{00000000-0005-0000-0000-00008D0B0000}"/>
    <cellStyle name="_DEM-WP(C) Costs not in AURORA 2006GRC_(C) WHE Proforma with ITC cash grant 10 Yr Amort_for deferral_102809_16.07E Wild Horse Wind Expansionwrkingfile SF 3" xfId="2965" xr:uid="{00000000-0005-0000-0000-00008E0B0000}"/>
    <cellStyle name="_DEM-WP(C) Costs not in AURORA 2006GRC_(C) WHE Proforma with ITC cash grant 10 Yr Amort_for deferral_102809_16.37E Wild Horse Expansion DeferralRevwrkingfile SF" xfId="2966" xr:uid="{00000000-0005-0000-0000-00008F0B0000}"/>
    <cellStyle name="_DEM-WP(C) Costs not in AURORA 2006GRC_(C) WHE Proforma with ITC cash grant 10 Yr Amort_for deferral_102809_16.37E Wild Horse Expansion DeferralRevwrkingfile SF 2" xfId="2967" xr:uid="{00000000-0005-0000-0000-0000900B0000}"/>
    <cellStyle name="_DEM-WP(C) Costs not in AURORA 2006GRC_(C) WHE Proforma with ITC cash grant 10 Yr Amort_for deferral_102809_16.37E Wild Horse Expansion DeferralRevwrkingfile SF 2 2" xfId="2968" xr:uid="{00000000-0005-0000-0000-0000910B0000}"/>
    <cellStyle name="_DEM-WP(C) Costs not in AURORA 2006GRC_(C) WHE Proforma with ITC cash grant 10 Yr Amort_for deferral_102809_16.37E Wild Horse Expansion DeferralRevwrkingfile SF 3" xfId="2969" xr:uid="{00000000-0005-0000-0000-0000920B0000}"/>
    <cellStyle name="_DEM-WP(C) Costs not in AURORA 2006GRC_(C) WHE Proforma with ITC cash grant 10 Yr Amort_for rebuttal_120709" xfId="2970" xr:uid="{00000000-0005-0000-0000-0000930B0000}"/>
    <cellStyle name="_DEM-WP(C) Costs not in AURORA 2006GRC_(C) WHE Proforma with ITC cash grant 10 Yr Amort_for rebuttal_120709 2" xfId="2971" xr:uid="{00000000-0005-0000-0000-0000940B0000}"/>
    <cellStyle name="_DEM-WP(C) Costs not in AURORA 2006GRC_(C) WHE Proforma with ITC cash grant 10 Yr Amort_for rebuttal_120709 2 2" xfId="2972" xr:uid="{00000000-0005-0000-0000-0000950B0000}"/>
    <cellStyle name="_DEM-WP(C) Costs not in AURORA 2006GRC_(C) WHE Proforma with ITC cash grant 10 Yr Amort_for rebuttal_120709 3" xfId="2973" xr:uid="{00000000-0005-0000-0000-0000960B0000}"/>
    <cellStyle name="_DEM-WP(C) Costs not in AURORA 2006GRC_04.07E Wild Horse Wind Expansion" xfId="2974" xr:uid="{00000000-0005-0000-0000-0000970B0000}"/>
    <cellStyle name="_DEM-WP(C) Costs not in AURORA 2006GRC_04.07E Wild Horse Wind Expansion 2" xfId="2975" xr:uid="{00000000-0005-0000-0000-0000980B0000}"/>
    <cellStyle name="_DEM-WP(C) Costs not in AURORA 2006GRC_04.07E Wild Horse Wind Expansion 2 2" xfId="2976" xr:uid="{00000000-0005-0000-0000-0000990B0000}"/>
    <cellStyle name="_DEM-WP(C) Costs not in AURORA 2006GRC_04.07E Wild Horse Wind Expansion 3" xfId="2977" xr:uid="{00000000-0005-0000-0000-00009A0B0000}"/>
    <cellStyle name="_DEM-WP(C) Costs not in AURORA 2006GRC_04.07E Wild Horse Wind Expansion_16.07E Wild Horse Wind Expansionwrkingfile" xfId="2978" xr:uid="{00000000-0005-0000-0000-00009B0B0000}"/>
    <cellStyle name="_DEM-WP(C) Costs not in AURORA 2006GRC_04.07E Wild Horse Wind Expansion_16.07E Wild Horse Wind Expansionwrkingfile 2" xfId="2979" xr:uid="{00000000-0005-0000-0000-00009C0B0000}"/>
    <cellStyle name="_DEM-WP(C) Costs not in AURORA 2006GRC_04.07E Wild Horse Wind Expansion_16.07E Wild Horse Wind Expansionwrkingfile 2 2" xfId="2980" xr:uid="{00000000-0005-0000-0000-00009D0B0000}"/>
    <cellStyle name="_DEM-WP(C) Costs not in AURORA 2006GRC_04.07E Wild Horse Wind Expansion_16.07E Wild Horse Wind Expansionwrkingfile 3" xfId="2981" xr:uid="{00000000-0005-0000-0000-00009E0B0000}"/>
    <cellStyle name="_DEM-WP(C) Costs not in AURORA 2006GRC_04.07E Wild Horse Wind Expansion_16.07E Wild Horse Wind Expansionwrkingfile SF" xfId="2982" xr:uid="{00000000-0005-0000-0000-00009F0B0000}"/>
    <cellStyle name="_DEM-WP(C) Costs not in AURORA 2006GRC_04.07E Wild Horse Wind Expansion_16.07E Wild Horse Wind Expansionwrkingfile SF 2" xfId="2983" xr:uid="{00000000-0005-0000-0000-0000A00B0000}"/>
    <cellStyle name="_DEM-WP(C) Costs not in AURORA 2006GRC_04.07E Wild Horse Wind Expansion_16.07E Wild Horse Wind Expansionwrkingfile SF 2 2" xfId="2984" xr:uid="{00000000-0005-0000-0000-0000A10B0000}"/>
    <cellStyle name="_DEM-WP(C) Costs not in AURORA 2006GRC_04.07E Wild Horse Wind Expansion_16.07E Wild Horse Wind Expansionwrkingfile SF 3" xfId="2985" xr:uid="{00000000-0005-0000-0000-0000A20B0000}"/>
    <cellStyle name="_DEM-WP(C) Costs not in AURORA 2006GRC_04.07E Wild Horse Wind Expansion_16.37E Wild Horse Expansion DeferralRevwrkingfile SF" xfId="2986" xr:uid="{00000000-0005-0000-0000-0000A30B0000}"/>
    <cellStyle name="_DEM-WP(C) Costs not in AURORA 2006GRC_04.07E Wild Horse Wind Expansion_16.37E Wild Horse Expansion DeferralRevwrkingfile SF 2" xfId="2987" xr:uid="{00000000-0005-0000-0000-0000A40B0000}"/>
    <cellStyle name="_DEM-WP(C) Costs not in AURORA 2006GRC_04.07E Wild Horse Wind Expansion_16.37E Wild Horse Expansion DeferralRevwrkingfile SF 2 2" xfId="2988" xr:uid="{00000000-0005-0000-0000-0000A50B0000}"/>
    <cellStyle name="_DEM-WP(C) Costs not in AURORA 2006GRC_04.07E Wild Horse Wind Expansion_16.37E Wild Horse Expansion DeferralRevwrkingfile SF 3" xfId="2989" xr:uid="{00000000-0005-0000-0000-0000A60B0000}"/>
    <cellStyle name="_DEM-WP(C) Costs not in AURORA 2006GRC_16.07E Wild Horse Wind Expansionwrkingfile" xfId="2990" xr:uid="{00000000-0005-0000-0000-0000A70B0000}"/>
    <cellStyle name="_DEM-WP(C) Costs not in AURORA 2006GRC_16.07E Wild Horse Wind Expansionwrkingfile 2" xfId="2991" xr:uid="{00000000-0005-0000-0000-0000A80B0000}"/>
    <cellStyle name="_DEM-WP(C) Costs not in AURORA 2006GRC_16.07E Wild Horse Wind Expansionwrkingfile 2 2" xfId="2992" xr:uid="{00000000-0005-0000-0000-0000A90B0000}"/>
    <cellStyle name="_DEM-WP(C) Costs not in AURORA 2006GRC_16.07E Wild Horse Wind Expansionwrkingfile 3" xfId="2993" xr:uid="{00000000-0005-0000-0000-0000AA0B0000}"/>
    <cellStyle name="_DEM-WP(C) Costs not in AURORA 2006GRC_16.07E Wild Horse Wind Expansionwrkingfile SF" xfId="2994" xr:uid="{00000000-0005-0000-0000-0000AB0B0000}"/>
    <cellStyle name="_DEM-WP(C) Costs not in AURORA 2006GRC_16.07E Wild Horse Wind Expansionwrkingfile SF 2" xfId="2995" xr:uid="{00000000-0005-0000-0000-0000AC0B0000}"/>
    <cellStyle name="_DEM-WP(C) Costs not in AURORA 2006GRC_16.07E Wild Horse Wind Expansionwrkingfile SF 2 2" xfId="2996" xr:uid="{00000000-0005-0000-0000-0000AD0B0000}"/>
    <cellStyle name="_DEM-WP(C) Costs not in AURORA 2006GRC_16.07E Wild Horse Wind Expansionwrkingfile SF 3" xfId="2997" xr:uid="{00000000-0005-0000-0000-0000AE0B0000}"/>
    <cellStyle name="_DEM-WP(C) Costs not in AURORA 2006GRC_16.37E Wild Horse Expansion DeferralRevwrkingfile SF" xfId="2998" xr:uid="{00000000-0005-0000-0000-0000AF0B0000}"/>
    <cellStyle name="_DEM-WP(C) Costs not in AURORA 2006GRC_16.37E Wild Horse Expansion DeferralRevwrkingfile SF 2" xfId="2999" xr:uid="{00000000-0005-0000-0000-0000B00B0000}"/>
    <cellStyle name="_DEM-WP(C) Costs not in AURORA 2006GRC_16.37E Wild Horse Expansion DeferralRevwrkingfile SF 2 2" xfId="3000" xr:uid="{00000000-0005-0000-0000-0000B10B0000}"/>
    <cellStyle name="_DEM-WP(C) Costs not in AURORA 2006GRC_16.37E Wild Horse Expansion DeferralRevwrkingfile SF 3" xfId="3001" xr:uid="{00000000-0005-0000-0000-0000B20B0000}"/>
    <cellStyle name="_DEM-WP(C) Costs not in AURORA 2006GRC_2009 Compliance Filing PCA Exhibits for GRC" xfId="3002" xr:uid="{00000000-0005-0000-0000-0000B30B0000}"/>
    <cellStyle name="_DEM-WP(C) Costs not in AURORA 2006GRC_2009 GRC Compl Filing - Exhibit D" xfId="3003" xr:uid="{00000000-0005-0000-0000-0000B40B0000}"/>
    <cellStyle name="_DEM-WP(C) Costs not in AURORA 2006GRC_2009 GRC Compl Filing - Exhibit D 2" xfId="3004" xr:uid="{00000000-0005-0000-0000-0000B50B0000}"/>
    <cellStyle name="_DEM-WP(C) Costs not in AURORA 2006GRC_3.01 Income Statement" xfId="3005" xr:uid="{00000000-0005-0000-0000-0000B60B0000}"/>
    <cellStyle name="_DEM-WP(C) Costs not in AURORA 2006GRC_4 31 Regulatory Assets and Liabilities  7 06- Exhibit D" xfId="3006" xr:uid="{00000000-0005-0000-0000-0000B70B0000}"/>
    <cellStyle name="_DEM-WP(C) Costs not in AURORA 2006GRC_4 31 Regulatory Assets and Liabilities  7 06- Exhibit D 2" xfId="3007" xr:uid="{00000000-0005-0000-0000-0000B80B0000}"/>
    <cellStyle name="_DEM-WP(C) Costs not in AURORA 2006GRC_4 31 Regulatory Assets and Liabilities  7 06- Exhibit D 2 2" xfId="3008" xr:uid="{00000000-0005-0000-0000-0000B90B0000}"/>
    <cellStyle name="_DEM-WP(C) Costs not in AURORA 2006GRC_4 31 Regulatory Assets and Liabilities  7 06- Exhibit D 3" xfId="3009" xr:uid="{00000000-0005-0000-0000-0000BA0B0000}"/>
    <cellStyle name="_DEM-WP(C) Costs not in AURORA 2006GRC_4 31 Regulatory Assets and Liabilities  7 06- Exhibit D_NIM Summary" xfId="3010" xr:uid="{00000000-0005-0000-0000-0000BB0B0000}"/>
    <cellStyle name="_DEM-WP(C) Costs not in AURORA 2006GRC_4 31 Regulatory Assets and Liabilities  7 06- Exhibit D_NIM Summary 2" xfId="3011" xr:uid="{00000000-0005-0000-0000-0000BC0B0000}"/>
    <cellStyle name="_DEM-WP(C) Costs not in AURORA 2006GRC_4 32 Regulatory Assets and Liabilities  7 06- Exhibit D" xfId="3012" xr:uid="{00000000-0005-0000-0000-0000BD0B0000}"/>
    <cellStyle name="_DEM-WP(C) Costs not in AURORA 2006GRC_4 32 Regulatory Assets and Liabilities  7 06- Exhibit D 2" xfId="3013" xr:uid="{00000000-0005-0000-0000-0000BE0B0000}"/>
    <cellStyle name="_DEM-WP(C) Costs not in AURORA 2006GRC_4 32 Regulatory Assets and Liabilities  7 06- Exhibit D 2 2" xfId="3014" xr:uid="{00000000-0005-0000-0000-0000BF0B0000}"/>
    <cellStyle name="_DEM-WP(C) Costs not in AURORA 2006GRC_4 32 Regulatory Assets and Liabilities  7 06- Exhibit D 3" xfId="3015" xr:uid="{00000000-0005-0000-0000-0000C00B0000}"/>
    <cellStyle name="_DEM-WP(C) Costs not in AURORA 2006GRC_4 32 Regulatory Assets and Liabilities  7 06- Exhibit D_NIM Summary" xfId="3016" xr:uid="{00000000-0005-0000-0000-0000C10B0000}"/>
    <cellStyle name="_DEM-WP(C) Costs not in AURORA 2006GRC_4 32 Regulatory Assets and Liabilities  7 06- Exhibit D_NIM Summary 2" xfId="3017" xr:uid="{00000000-0005-0000-0000-0000C20B0000}"/>
    <cellStyle name="_DEM-WP(C) Costs not in AURORA 2006GRC_AURORA Total New" xfId="3018" xr:uid="{00000000-0005-0000-0000-0000C30B0000}"/>
    <cellStyle name="_DEM-WP(C) Costs not in AURORA 2006GRC_AURORA Total New 2" xfId="3019" xr:uid="{00000000-0005-0000-0000-0000C40B0000}"/>
    <cellStyle name="_DEM-WP(C) Costs not in AURORA 2006GRC_Book2" xfId="3020" xr:uid="{00000000-0005-0000-0000-0000C50B0000}"/>
    <cellStyle name="_DEM-WP(C) Costs not in AURORA 2006GRC_Book2 2" xfId="3021" xr:uid="{00000000-0005-0000-0000-0000C60B0000}"/>
    <cellStyle name="_DEM-WP(C) Costs not in AURORA 2006GRC_Book2 2 2" xfId="3022" xr:uid="{00000000-0005-0000-0000-0000C70B0000}"/>
    <cellStyle name="_DEM-WP(C) Costs not in AURORA 2006GRC_Book2 3" xfId="3023" xr:uid="{00000000-0005-0000-0000-0000C80B0000}"/>
    <cellStyle name="_DEM-WP(C) Costs not in AURORA 2006GRC_Book2_Adj Bench DR 3 for Initial Briefs (Electric)" xfId="3024" xr:uid="{00000000-0005-0000-0000-0000C90B0000}"/>
    <cellStyle name="_DEM-WP(C) Costs not in AURORA 2006GRC_Book2_Adj Bench DR 3 for Initial Briefs (Electric) 2" xfId="3025" xr:uid="{00000000-0005-0000-0000-0000CA0B0000}"/>
    <cellStyle name="_DEM-WP(C) Costs not in AURORA 2006GRC_Book2_Adj Bench DR 3 for Initial Briefs (Electric) 2 2" xfId="3026" xr:uid="{00000000-0005-0000-0000-0000CB0B0000}"/>
    <cellStyle name="_DEM-WP(C) Costs not in AURORA 2006GRC_Book2_Adj Bench DR 3 for Initial Briefs (Electric) 3" xfId="3027" xr:uid="{00000000-0005-0000-0000-0000CC0B0000}"/>
    <cellStyle name="_DEM-WP(C) Costs not in AURORA 2006GRC_Book2_Electric Rev Req Model (2009 GRC) Rebuttal" xfId="3028" xr:uid="{00000000-0005-0000-0000-0000CD0B0000}"/>
    <cellStyle name="_DEM-WP(C) Costs not in AURORA 2006GRC_Book2_Electric Rev Req Model (2009 GRC) Rebuttal 2" xfId="3029" xr:uid="{00000000-0005-0000-0000-0000CE0B0000}"/>
    <cellStyle name="_DEM-WP(C) Costs not in AURORA 2006GRC_Book2_Electric Rev Req Model (2009 GRC) Rebuttal 2 2" xfId="3030" xr:uid="{00000000-0005-0000-0000-0000CF0B0000}"/>
    <cellStyle name="_DEM-WP(C) Costs not in AURORA 2006GRC_Book2_Electric Rev Req Model (2009 GRC) Rebuttal 3" xfId="3031" xr:uid="{00000000-0005-0000-0000-0000D00B0000}"/>
    <cellStyle name="_DEM-WP(C) Costs not in AURORA 2006GRC_Book2_Electric Rev Req Model (2009 GRC) Rebuttal REmoval of New  WH Solar AdjustMI" xfId="3032" xr:uid="{00000000-0005-0000-0000-0000D10B0000}"/>
    <cellStyle name="_DEM-WP(C) Costs not in AURORA 2006GRC_Book2_Electric Rev Req Model (2009 GRC) Rebuttal REmoval of New  WH Solar AdjustMI 2" xfId="3033" xr:uid="{00000000-0005-0000-0000-0000D20B0000}"/>
    <cellStyle name="_DEM-WP(C) Costs not in AURORA 2006GRC_Book2_Electric Rev Req Model (2009 GRC) Rebuttal REmoval of New  WH Solar AdjustMI 2 2" xfId="3034" xr:uid="{00000000-0005-0000-0000-0000D30B0000}"/>
    <cellStyle name="_DEM-WP(C) Costs not in AURORA 2006GRC_Book2_Electric Rev Req Model (2009 GRC) Rebuttal REmoval of New  WH Solar AdjustMI 3" xfId="3035" xr:uid="{00000000-0005-0000-0000-0000D40B0000}"/>
    <cellStyle name="_DEM-WP(C) Costs not in AURORA 2006GRC_Book2_Electric Rev Req Model (2009 GRC) Revised 01-18-2010" xfId="3036" xr:uid="{00000000-0005-0000-0000-0000D50B0000}"/>
    <cellStyle name="_DEM-WP(C) Costs not in AURORA 2006GRC_Book2_Electric Rev Req Model (2009 GRC) Revised 01-18-2010 2" xfId="3037" xr:uid="{00000000-0005-0000-0000-0000D60B0000}"/>
    <cellStyle name="_DEM-WP(C) Costs not in AURORA 2006GRC_Book2_Electric Rev Req Model (2009 GRC) Revised 01-18-2010 2 2" xfId="3038" xr:uid="{00000000-0005-0000-0000-0000D70B0000}"/>
    <cellStyle name="_DEM-WP(C) Costs not in AURORA 2006GRC_Book2_Electric Rev Req Model (2009 GRC) Revised 01-18-2010 3" xfId="3039" xr:uid="{00000000-0005-0000-0000-0000D80B0000}"/>
    <cellStyle name="_DEM-WP(C) Costs not in AURORA 2006GRC_Book2_Final Order Electric EXHIBIT A-1" xfId="3040" xr:uid="{00000000-0005-0000-0000-0000D90B0000}"/>
    <cellStyle name="_DEM-WP(C) Costs not in AURORA 2006GRC_Book2_Final Order Electric EXHIBIT A-1 2" xfId="3041" xr:uid="{00000000-0005-0000-0000-0000DA0B0000}"/>
    <cellStyle name="_DEM-WP(C) Costs not in AURORA 2006GRC_Book2_Final Order Electric EXHIBIT A-1 2 2" xfId="3042" xr:uid="{00000000-0005-0000-0000-0000DB0B0000}"/>
    <cellStyle name="_DEM-WP(C) Costs not in AURORA 2006GRC_Book2_Final Order Electric EXHIBIT A-1 3" xfId="3043" xr:uid="{00000000-0005-0000-0000-0000DC0B0000}"/>
    <cellStyle name="_DEM-WP(C) Costs not in AURORA 2006GRC_Book4" xfId="3044" xr:uid="{00000000-0005-0000-0000-0000DD0B0000}"/>
    <cellStyle name="_DEM-WP(C) Costs not in AURORA 2006GRC_Book4 2" xfId="3045" xr:uid="{00000000-0005-0000-0000-0000DE0B0000}"/>
    <cellStyle name="_DEM-WP(C) Costs not in AURORA 2006GRC_Book4 2 2" xfId="3046" xr:uid="{00000000-0005-0000-0000-0000DF0B0000}"/>
    <cellStyle name="_DEM-WP(C) Costs not in AURORA 2006GRC_Book4 3" xfId="3047" xr:uid="{00000000-0005-0000-0000-0000E00B0000}"/>
    <cellStyle name="_DEM-WP(C) Costs not in AURORA 2006GRC_Book9" xfId="3048" xr:uid="{00000000-0005-0000-0000-0000E10B0000}"/>
    <cellStyle name="_DEM-WP(C) Costs not in AURORA 2006GRC_Book9 2" xfId="3049" xr:uid="{00000000-0005-0000-0000-0000E20B0000}"/>
    <cellStyle name="_DEM-WP(C) Costs not in AURORA 2006GRC_Book9 2 2" xfId="3050" xr:uid="{00000000-0005-0000-0000-0000E30B0000}"/>
    <cellStyle name="_DEM-WP(C) Costs not in AURORA 2006GRC_Book9 3" xfId="3051" xr:uid="{00000000-0005-0000-0000-0000E40B0000}"/>
    <cellStyle name="_DEM-WP(C) Costs not in AURORA 2006GRC_Chelan PUD Power Costs (8-10)" xfId="3052" xr:uid="{00000000-0005-0000-0000-0000E50B0000}"/>
    <cellStyle name="_DEM-WP(C) Costs not in AURORA 2006GRC_Electric COS Inputs" xfId="3053" xr:uid="{00000000-0005-0000-0000-0000E60B0000}"/>
    <cellStyle name="_DEM-WP(C) Costs not in AURORA 2006GRC_Electric COS Inputs 2" xfId="3054" xr:uid="{00000000-0005-0000-0000-0000E70B0000}"/>
    <cellStyle name="_DEM-WP(C) Costs not in AURORA 2006GRC_Electric COS Inputs 2 2" xfId="3055" xr:uid="{00000000-0005-0000-0000-0000E80B0000}"/>
    <cellStyle name="_DEM-WP(C) Costs not in AURORA 2006GRC_Electric COS Inputs 2 2 2" xfId="3056" xr:uid="{00000000-0005-0000-0000-0000E90B0000}"/>
    <cellStyle name="_DEM-WP(C) Costs not in AURORA 2006GRC_Electric COS Inputs 2 3" xfId="3057" xr:uid="{00000000-0005-0000-0000-0000EA0B0000}"/>
    <cellStyle name="_DEM-WP(C) Costs not in AURORA 2006GRC_Electric COS Inputs 2 3 2" xfId="3058" xr:uid="{00000000-0005-0000-0000-0000EB0B0000}"/>
    <cellStyle name="_DEM-WP(C) Costs not in AURORA 2006GRC_Electric COS Inputs 2 4" xfId="3059" xr:uid="{00000000-0005-0000-0000-0000EC0B0000}"/>
    <cellStyle name="_DEM-WP(C) Costs not in AURORA 2006GRC_Electric COS Inputs 2 4 2" xfId="3060" xr:uid="{00000000-0005-0000-0000-0000ED0B0000}"/>
    <cellStyle name="_DEM-WP(C) Costs not in AURORA 2006GRC_Electric COS Inputs 3" xfId="3061" xr:uid="{00000000-0005-0000-0000-0000EE0B0000}"/>
    <cellStyle name="_DEM-WP(C) Costs not in AURORA 2006GRC_Electric COS Inputs 3 2" xfId="3062" xr:uid="{00000000-0005-0000-0000-0000EF0B0000}"/>
    <cellStyle name="_DEM-WP(C) Costs not in AURORA 2006GRC_Electric COS Inputs 4" xfId="3063" xr:uid="{00000000-0005-0000-0000-0000F00B0000}"/>
    <cellStyle name="_DEM-WP(C) Costs not in AURORA 2006GRC_Electric COS Inputs 4 2" xfId="3064" xr:uid="{00000000-0005-0000-0000-0000F10B0000}"/>
    <cellStyle name="_DEM-WP(C) Costs not in AURORA 2006GRC_Electric COS Inputs 5" xfId="3065" xr:uid="{00000000-0005-0000-0000-0000F20B0000}"/>
    <cellStyle name="_DEM-WP(C) Costs not in AURORA 2006GRC_Electric COS Inputs 6" xfId="3066" xr:uid="{00000000-0005-0000-0000-0000F30B0000}"/>
    <cellStyle name="_DEM-WP(C) Costs not in AURORA 2006GRC_NIM Summary" xfId="3067" xr:uid="{00000000-0005-0000-0000-0000F40B0000}"/>
    <cellStyle name="_DEM-WP(C) Costs not in AURORA 2006GRC_NIM Summary 09GRC" xfId="3068" xr:uid="{00000000-0005-0000-0000-0000F50B0000}"/>
    <cellStyle name="_DEM-WP(C) Costs not in AURORA 2006GRC_NIM Summary 09GRC 2" xfId="3069" xr:uid="{00000000-0005-0000-0000-0000F60B0000}"/>
    <cellStyle name="_DEM-WP(C) Costs not in AURORA 2006GRC_NIM Summary 2" xfId="3070" xr:uid="{00000000-0005-0000-0000-0000F70B0000}"/>
    <cellStyle name="_DEM-WP(C) Costs not in AURORA 2006GRC_NIM Summary 3" xfId="3071" xr:uid="{00000000-0005-0000-0000-0000F80B0000}"/>
    <cellStyle name="_DEM-WP(C) Costs not in AURORA 2006GRC_NIM Summary 4" xfId="3072" xr:uid="{00000000-0005-0000-0000-0000F90B0000}"/>
    <cellStyle name="_DEM-WP(C) Costs not in AURORA 2006GRC_NIM Summary 5" xfId="3073" xr:uid="{00000000-0005-0000-0000-0000FA0B0000}"/>
    <cellStyle name="_DEM-WP(C) Costs not in AURORA 2006GRC_NIM Summary 6" xfId="3074" xr:uid="{00000000-0005-0000-0000-0000FB0B0000}"/>
    <cellStyle name="_DEM-WP(C) Costs not in AURORA 2006GRC_NIM Summary 7" xfId="3075" xr:uid="{00000000-0005-0000-0000-0000FC0B0000}"/>
    <cellStyle name="_DEM-WP(C) Costs not in AURORA 2006GRC_NIM Summary 8" xfId="3076" xr:uid="{00000000-0005-0000-0000-0000FD0B0000}"/>
    <cellStyle name="_DEM-WP(C) Costs not in AURORA 2006GRC_NIM Summary 9" xfId="3077" xr:uid="{00000000-0005-0000-0000-0000FE0B0000}"/>
    <cellStyle name="_DEM-WP(C) Costs not in AURORA 2006GRC_PCA 10 -  Exhibit D from A Kellogg Jan 2011" xfId="3078" xr:uid="{00000000-0005-0000-0000-0000FF0B0000}"/>
    <cellStyle name="_DEM-WP(C) Costs not in AURORA 2006GRC_PCA 10 -  Exhibit D from A Kellogg July 2011" xfId="3079" xr:uid="{00000000-0005-0000-0000-0000000C0000}"/>
    <cellStyle name="_DEM-WP(C) Costs not in AURORA 2006GRC_PCA 10 -  Exhibit D from S Free Rcv'd 12-11" xfId="3080" xr:uid="{00000000-0005-0000-0000-0000010C0000}"/>
    <cellStyle name="_DEM-WP(C) Costs not in AURORA 2006GRC_PCA 9 -  Exhibit D April 2010" xfId="3081" xr:uid="{00000000-0005-0000-0000-0000020C0000}"/>
    <cellStyle name="_DEM-WP(C) Costs not in AURORA 2006GRC_PCA 9 -  Exhibit D April 2010 (3)" xfId="3082" xr:uid="{00000000-0005-0000-0000-0000030C0000}"/>
    <cellStyle name="_DEM-WP(C) Costs not in AURORA 2006GRC_PCA 9 -  Exhibit D April 2010 (3) 2" xfId="3083" xr:uid="{00000000-0005-0000-0000-0000040C0000}"/>
    <cellStyle name="_DEM-WP(C) Costs not in AURORA 2006GRC_PCA 9 -  Exhibit D Nov 2010" xfId="3084" xr:uid="{00000000-0005-0000-0000-0000050C0000}"/>
    <cellStyle name="_DEM-WP(C) Costs not in AURORA 2006GRC_PCA 9 - Exhibit D at August 2010" xfId="3085" xr:uid="{00000000-0005-0000-0000-0000060C0000}"/>
    <cellStyle name="_DEM-WP(C) Costs not in AURORA 2006GRC_PCA 9 - Exhibit D June 2010 GRC" xfId="3086" xr:uid="{00000000-0005-0000-0000-0000070C0000}"/>
    <cellStyle name="_DEM-WP(C) Costs not in AURORA 2006GRC_Power Costs - Comparison bx Rbtl-Staff-Jt-PC" xfId="3087" xr:uid="{00000000-0005-0000-0000-0000080C0000}"/>
    <cellStyle name="_DEM-WP(C) Costs not in AURORA 2006GRC_Power Costs - Comparison bx Rbtl-Staff-Jt-PC 2" xfId="3088" xr:uid="{00000000-0005-0000-0000-0000090C0000}"/>
    <cellStyle name="_DEM-WP(C) Costs not in AURORA 2006GRC_Power Costs - Comparison bx Rbtl-Staff-Jt-PC 2 2" xfId="3089" xr:uid="{00000000-0005-0000-0000-00000A0C0000}"/>
    <cellStyle name="_DEM-WP(C) Costs not in AURORA 2006GRC_Power Costs - Comparison bx Rbtl-Staff-Jt-PC 3" xfId="3090" xr:uid="{00000000-0005-0000-0000-00000B0C0000}"/>
    <cellStyle name="_DEM-WP(C) Costs not in AURORA 2006GRC_Power Costs - Comparison bx Rbtl-Staff-Jt-PC_Adj Bench DR 3 for Initial Briefs (Electric)" xfId="3091" xr:uid="{00000000-0005-0000-0000-00000C0C0000}"/>
    <cellStyle name="_DEM-WP(C) Costs not in AURORA 2006GRC_Power Costs - Comparison bx Rbtl-Staff-Jt-PC_Adj Bench DR 3 for Initial Briefs (Electric) 2" xfId="3092" xr:uid="{00000000-0005-0000-0000-00000D0C0000}"/>
    <cellStyle name="_DEM-WP(C) Costs not in AURORA 2006GRC_Power Costs - Comparison bx Rbtl-Staff-Jt-PC_Adj Bench DR 3 for Initial Briefs (Electric) 2 2" xfId="3093" xr:uid="{00000000-0005-0000-0000-00000E0C0000}"/>
    <cellStyle name="_DEM-WP(C) Costs not in AURORA 2006GRC_Power Costs - Comparison bx Rbtl-Staff-Jt-PC_Adj Bench DR 3 for Initial Briefs (Electric) 3" xfId="3094" xr:uid="{00000000-0005-0000-0000-00000F0C0000}"/>
    <cellStyle name="_DEM-WP(C) Costs not in AURORA 2006GRC_Power Costs - Comparison bx Rbtl-Staff-Jt-PC_Electric Rev Req Model (2009 GRC) Rebuttal" xfId="3095" xr:uid="{00000000-0005-0000-0000-0000100C0000}"/>
    <cellStyle name="_DEM-WP(C) Costs not in AURORA 2006GRC_Power Costs - Comparison bx Rbtl-Staff-Jt-PC_Electric Rev Req Model (2009 GRC) Rebuttal 2" xfId="3096" xr:uid="{00000000-0005-0000-0000-0000110C0000}"/>
    <cellStyle name="_DEM-WP(C) Costs not in AURORA 2006GRC_Power Costs - Comparison bx Rbtl-Staff-Jt-PC_Electric Rev Req Model (2009 GRC) Rebuttal 2 2" xfId="3097" xr:uid="{00000000-0005-0000-0000-0000120C0000}"/>
    <cellStyle name="_DEM-WP(C) Costs not in AURORA 2006GRC_Power Costs - Comparison bx Rbtl-Staff-Jt-PC_Electric Rev Req Model (2009 GRC) Rebuttal 3" xfId="3098" xr:uid="{00000000-0005-0000-0000-0000130C0000}"/>
    <cellStyle name="_DEM-WP(C) Costs not in AURORA 2006GRC_Power Costs - Comparison bx Rbtl-Staff-Jt-PC_Electric Rev Req Model (2009 GRC) Rebuttal REmoval of New  WH Solar AdjustMI" xfId="3099" xr:uid="{00000000-0005-0000-0000-0000140C0000}"/>
    <cellStyle name="_DEM-WP(C) Costs not in AURORA 2006GRC_Power Costs - Comparison bx Rbtl-Staff-Jt-PC_Electric Rev Req Model (2009 GRC) Rebuttal REmoval of New  WH Solar AdjustMI 2" xfId="3100" xr:uid="{00000000-0005-0000-0000-0000150C0000}"/>
    <cellStyle name="_DEM-WP(C) Costs not in AURORA 2006GRC_Power Costs - Comparison bx Rbtl-Staff-Jt-PC_Electric Rev Req Model (2009 GRC) Rebuttal REmoval of New  WH Solar AdjustMI 2 2" xfId="3101" xr:uid="{00000000-0005-0000-0000-0000160C0000}"/>
    <cellStyle name="_DEM-WP(C) Costs not in AURORA 2006GRC_Power Costs - Comparison bx Rbtl-Staff-Jt-PC_Electric Rev Req Model (2009 GRC) Rebuttal REmoval of New  WH Solar AdjustMI 3" xfId="3102" xr:uid="{00000000-0005-0000-0000-0000170C0000}"/>
    <cellStyle name="_DEM-WP(C) Costs not in AURORA 2006GRC_Power Costs - Comparison bx Rbtl-Staff-Jt-PC_Electric Rev Req Model (2009 GRC) Revised 01-18-2010" xfId="3103" xr:uid="{00000000-0005-0000-0000-0000180C0000}"/>
    <cellStyle name="_DEM-WP(C) Costs not in AURORA 2006GRC_Power Costs - Comparison bx Rbtl-Staff-Jt-PC_Electric Rev Req Model (2009 GRC) Revised 01-18-2010 2" xfId="3104" xr:uid="{00000000-0005-0000-0000-0000190C0000}"/>
    <cellStyle name="_DEM-WP(C) Costs not in AURORA 2006GRC_Power Costs - Comparison bx Rbtl-Staff-Jt-PC_Electric Rev Req Model (2009 GRC) Revised 01-18-2010 2 2" xfId="3105" xr:uid="{00000000-0005-0000-0000-00001A0C0000}"/>
    <cellStyle name="_DEM-WP(C) Costs not in AURORA 2006GRC_Power Costs - Comparison bx Rbtl-Staff-Jt-PC_Electric Rev Req Model (2009 GRC) Revised 01-18-2010 3" xfId="3106" xr:uid="{00000000-0005-0000-0000-00001B0C0000}"/>
    <cellStyle name="_DEM-WP(C) Costs not in AURORA 2006GRC_Power Costs - Comparison bx Rbtl-Staff-Jt-PC_Final Order Electric EXHIBIT A-1" xfId="3107" xr:uid="{00000000-0005-0000-0000-00001C0C0000}"/>
    <cellStyle name="_DEM-WP(C) Costs not in AURORA 2006GRC_Power Costs - Comparison bx Rbtl-Staff-Jt-PC_Final Order Electric EXHIBIT A-1 2" xfId="3108" xr:uid="{00000000-0005-0000-0000-00001D0C0000}"/>
    <cellStyle name="_DEM-WP(C) Costs not in AURORA 2006GRC_Power Costs - Comparison bx Rbtl-Staff-Jt-PC_Final Order Electric EXHIBIT A-1 2 2" xfId="3109" xr:uid="{00000000-0005-0000-0000-00001E0C0000}"/>
    <cellStyle name="_DEM-WP(C) Costs not in AURORA 2006GRC_Power Costs - Comparison bx Rbtl-Staff-Jt-PC_Final Order Electric EXHIBIT A-1 3" xfId="3110" xr:uid="{00000000-0005-0000-0000-00001F0C0000}"/>
    <cellStyle name="_DEM-WP(C) Costs not in AURORA 2006GRC_Production Adj 4.37" xfId="3111" xr:uid="{00000000-0005-0000-0000-0000200C0000}"/>
    <cellStyle name="_DEM-WP(C) Costs not in AURORA 2006GRC_Production Adj 4.37 2" xfId="3112" xr:uid="{00000000-0005-0000-0000-0000210C0000}"/>
    <cellStyle name="_DEM-WP(C) Costs not in AURORA 2006GRC_Production Adj 4.37 2 2" xfId="3113" xr:uid="{00000000-0005-0000-0000-0000220C0000}"/>
    <cellStyle name="_DEM-WP(C) Costs not in AURORA 2006GRC_Production Adj 4.37 3" xfId="3114" xr:uid="{00000000-0005-0000-0000-0000230C0000}"/>
    <cellStyle name="_DEM-WP(C) Costs not in AURORA 2006GRC_Purchased Power Adj 4.03" xfId="3115" xr:uid="{00000000-0005-0000-0000-0000240C0000}"/>
    <cellStyle name="_DEM-WP(C) Costs not in AURORA 2006GRC_Purchased Power Adj 4.03 2" xfId="3116" xr:uid="{00000000-0005-0000-0000-0000250C0000}"/>
    <cellStyle name="_DEM-WP(C) Costs not in AURORA 2006GRC_Purchased Power Adj 4.03 2 2" xfId="3117" xr:uid="{00000000-0005-0000-0000-0000260C0000}"/>
    <cellStyle name="_DEM-WP(C) Costs not in AURORA 2006GRC_Purchased Power Adj 4.03 3" xfId="3118" xr:uid="{00000000-0005-0000-0000-0000270C0000}"/>
    <cellStyle name="_DEM-WP(C) Costs not in AURORA 2006GRC_Rebuttal Power Costs" xfId="3119" xr:uid="{00000000-0005-0000-0000-0000280C0000}"/>
    <cellStyle name="_DEM-WP(C) Costs not in AURORA 2006GRC_Rebuttal Power Costs 2" xfId="3120" xr:uid="{00000000-0005-0000-0000-0000290C0000}"/>
    <cellStyle name="_DEM-WP(C) Costs not in AURORA 2006GRC_Rebuttal Power Costs 2 2" xfId="3121" xr:uid="{00000000-0005-0000-0000-00002A0C0000}"/>
    <cellStyle name="_DEM-WP(C) Costs not in AURORA 2006GRC_Rebuttal Power Costs 3" xfId="3122" xr:uid="{00000000-0005-0000-0000-00002B0C0000}"/>
    <cellStyle name="_DEM-WP(C) Costs not in AURORA 2006GRC_Rebuttal Power Costs_Adj Bench DR 3 for Initial Briefs (Electric)" xfId="3123" xr:uid="{00000000-0005-0000-0000-00002C0C0000}"/>
    <cellStyle name="_DEM-WP(C) Costs not in AURORA 2006GRC_Rebuttal Power Costs_Adj Bench DR 3 for Initial Briefs (Electric) 2" xfId="3124" xr:uid="{00000000-0005-0000-0000-00002D0C0000}"/>
    <cellStyle name="_DEM-WP(C) Costs not in AURORA 2006GRC_Rebuttal Power Costs_Adj Bench DR 3 for Initial Briefs (Electric) 2 2" xfId="3125" xr:uid="{00000000-0005-0000-0000-00002E0C0000}"/>
    <cellStyle name="_DEM-WP(C) Costs not in AURORA 2006GRC_Rebuttal Power Costs_Adj Bench DR 3 for Initial Briefs (Electric) 3" xfId="3126" xr:uid="{00000000-0005-0000-0000-00002F0C0000}"/>
    <cellStyle name="_DEM-WP(C) Costs not in AURORA 2006GRC_Rebuttal Power Costs_Electric Rev Req Model (2009 GRC) Rebuttal" xfId="3127" xr:uid="{00000000-0005-0000-0000-0000300C0000}"/>
    <cellStyle name="_DEM-WP(C) Costs not in AURORA 2006GRC_Rebuttal Power Costs_Electric Rev Req Model (2009 GRC) Rebuttal 2" xfId="3128" xr:uid="{00000000-0005-0000-0000-0000310C0000}"/>
    <cellStyle name="_DEM-WP(C) Costs not in AURORA 2006GRC_Rebuttal Power Costs_Electric Rev Req Model (2009 GRC) Rebuttal 2 2" xfId="3129" xr:uid="{00000000-0005-0000-0000-0000320C0000}"/>
    <cellStyle name="_DEM-WP(C) Costs not in AURORA 2006GRC_Rebuttal Power Costs_Electric Rev Req Model (2009 GRC) Rebuttal 3" xfId="3130" xr:uid="{00000000-0005-0000-0000-0000330C0000}"/>
    <cellStyle name="_DEM-WP(C) Costs not in AURORA 2006GRC_Rebuttal Power Costs_Electric Rev Req Model (2009 GRC) Rebuttal REmoval of New  WH Solar AdjustMI" xfId="3131" xr:uid="{00000000-0005-0000-0000-0000340C0000}"/>
    <cellStyle name="_DEM-WP(C) Costs not in AURORA 2006GRC_Rebuttal Power Costs_Electric Rev Req Model (2009 GRC) Rebuttal REmoval of New  WH Solar AdjustMI 2" xfId="3132" xr:uid="{00000000-0005-0000-0000-0000350C0000}"/>
    <cellStyle name="_DEM-WP(C) Costs not in AURORA 2006GRC_Rebuttal Power Costs_Electric Rev Req Model (2009 GRC) Rebuttal REmoval of New  WH Solar AdjustMI 2 2" xfId="3133" xr:uid="{00000000-0005-0000-0000-0000360C0000}"/>
    <cellStyle name="_DEM-WP(C) Costs not in AURORA 2006GRC_Rebuttal Power Costs_Electric Rev Req Model (2009 GRC) Rebuttal REmoval of New  WH Solar AdjustMI 3" xfId="3134" xr:uid="{00000000-0005-0000-0000-0000370C0000}"/>
    <cellStyle name="_DEM-WP(C) Costs not in AURORA 2006GRC_Rebuttal Power Costs_Electric Rev Req Model (2009 GRC) Revised 01-18-2010" xfId="3135" xr:uid="{00000000-0005-0000-0000-0000380C0000}"/>
    <cellStyle name="_DEM-WP(C) Costs not in AURORA 2006GRC_Rebuttal Power Costs_Electric Rev Req Model (2009 GRC) Revised 01-18-2010 2" xfId="3136" xr:uid="{00000000-0005-0000-0000-0000390C0000}"/>
    <cellStyle name="_DEM-WP(C) Costs not in AURORA 2006GRC_Rebuttal Power Costs_Electric Rev Req Model (2009 GRC) Revised 01-18-2010 2 2" xfId="3137" xr:uid="{00000000-0005-0000-0000-00003A0C0000}"/>
    <cellStyle name="_DEM-WP(C) Costs not in AURORA 2006GRC_Rebuttal Power Costs_Electric Rev Req Model (2009 GRC) Revised 01-18-2010 3" xfId="3138" xr:uid="{00000000-0005-0000-0000-00003B0C0000}"/>
    <cellStyle name="_DEM-WP(C) Costs not in AURORA 2006GRC_Rebuttal Power Costs_Final Order Electric EXHIBIT A-1" xfId="3139" xr:uid="{00000000-0005-0000-0000-00003C0C0000}"/>
    <cellStyle name="_DEM-WP(C) Costs not in AURORA 2006GRC_Rebuttal Power Costs_Final Order Electric EXHIBIT A-1 2" xfId="3140" xr:uid="{00000000-0005-0000-0000-00003D0C0000}"/>
    <cellStyle name="_DEM-WP(C) Costs not in AURORA 2006GRC_Rebuttal Power Costs_Final Order Electric EXHIBIT A-1 2 2" xfId="3141" xr:uid="{00000000-0005-0000-0000-00003E0C0000}"/>
    <cellStyle name="_DEM-WP(C) Costs not in AURORA 2006GRC_Rebuttal Power Costs_Final Order Electric EXHIBIT A-1 3" xfId="3142" xr:uid="{00000000-0005-0000-0000-00003F0C0000}"/>
    <cellStyle name="_DEM-WP(C) Costs not in AURORA 2006GRC_ROR 5.02" xfId="3143" xr:uid="{00000000-0005-0000-0000-0000400C0000}"/>
    <cellStyle name="_DEM-WP(C) Costs not in AURORA 2006GRC_ROR 5.02 2" xfId="3144" xr:uid="{00000000-0005-0000-0000-0000410C0000}"/>
    <cellStyle name="_DEM-WP(C) Costs not in AURORA 2006GRC_ROR 5.02 2 2" xfId="3145" xr:uid="{00000000-0005-0000-0000-0000420C0000}"/>
    <cellStyle name="_DEM-WP(C) Costs not in AURORA 2006GRC_ROR 5.02 3" xfId="3146" xr:uid="{00000000-0005-0000-0000-0000430C0000}"/>
    <cellStyle name="_DEM-WP(C) Costs not in AURORA 2006GRC_Transmission Workbook for May BOD" xfId="3147" xr:uid="{00000000-0005-0000-0000-0000440C0000}"/>
    <cellStyle name="_DEM-WP(C) Costs not in AURORA 2006GRC_Transmission Workbook for May BOD 2" xfId="3148" xr:uid="{00000000-0005-0000-0000-0000450C0000}"/>
    <cellStyle name="_DEM-WP(C) Costs not in AURORA 2006GRC_Wind Integration 10GRC" xfId="3149" xr:uid="{00000000-0005-0000-0000-0000460C0000}"/>
    <cellStyle name="_DEM-WP(C) Costs not in AURORA 2006GRC_Wind Integration 10GRC 2" xfId="3150" xr:uid="{00000000-0005-0000-0000-0000470C0000}"/>
    <cellStyle name="_DEM-WP(C) Costs not in AURORA 2007GRC" xfId="3151" xr:uid="{00000000-0005-0000-0000-0000480C0000}"/>
    <cellStyle name="_DEM-WP(C) Costs not in AURORA 2007GRC 2" xfId="3152" xr:uid="{00000000-0005-0000-0000-0000490C0000}"/>
    <cellStyle name="_DEM-WP(C) Costs not in AURORA 2007GRC 2 2" xfId="3153" xr:uid="{00000000-0005-0000-0000-00004A0C0000}"/>
    <cellStyle name="_DEM-WP(C) Costs not in AURORA 2007GRC 3" xfId="3154" xr:uid="{00000000-0005-0000-0000-00004B0C0000}"/>
    <cellStyle name="_DEM-WP(C) Costs not in AURORA 2007GRC Update" xfId="3155" xr:uid="{00000000-0005-0000-0000-00004C0C0000}"/>
    <cellStyle name="_DEM-WP(C) Costs not in AURORA 2007GRC Update 2" xfId="3156" xr:uid="{00000000-0005-0000-0000-00004D0C0000}"/>
    <cellStyle name="_DEM-WP(C) Costs not in AURORA 2007GRC Update_NIM Summary" xfId="3157" xr:uid="{00000000-0005-0000-0000-00004E0C0000}"/>
    <cellStyle name="_DEM-WP(C) Costs not in AURORA 2007GRC Update_NIM Summary 2" xfId="3158" xr:uid="{00000000-0005-0000-0000-00004F0C0000}"/>
    <cellStyle name="_DEM-WP(C) Costs not in AURORA 2007GRC_16.37E Wild Horse Expansion DeferralRevwrkingfile SF" xfId="3159" xr:uid="{00000000-0005-0000-0000-0000500C0000}"/>
    <cellStyle name="_DEM-WP(C) Costs not in AURORA 2007GRC_16.37E Wild Horse Expansion DeferralRevwrkingfile SF 2" xfId="3160" xr:uid="{00000000-0005-0000-0000-0000510C0000}"/>
    <cellStyle name="_DEM-WP(C) Costs not in AURORA 2007GRC_16.37E Wild Horse Expansion DeferralRevwrkingfile SF 2 2" xfId="3161" xr:uid="{00000000-0005-0000-0000-0000520C0000}"/>
    <cellStyle name="_DEM-WP(C) Costs not in AURORA 2007GRC_16.37E Wild Horse Expansion DeferralRevwrkingfile SF 3" xfId="3162" xr:uid="{00000000-0005-0000-0000-0000530C0000}"/>
    <cellStyle name="_DEM-WP(C) Costs not in AURORA 2007GRC_2009 GRC Compl Filing - Exhibit D" xfId="3163" xr:uid="{00000000-0005-0000-0000-0000540C0000}"/>
    <cellStyle name="_DEM-WP(C) Costs not in AURORA 2007GRC_2009 GRC Compl Filing - Exhibit D 2" xfId="3164" xr:uid="{00000000-0005-0000-0000-0000550C0000}"/>
    <cellStyle name="_DEM-WP(C) Costs not in AURORA 2007GRC_Adj Bench DR 3 for Initial Briefs (Electric)" xfId="3165" xr:uid="{00000000-0005-0000-0000-0000560C0000}"/>
    <cellStyle name="_DEM-WP(C) Costs not in AURORA 2007GRC_Adj Bench DR 3 for Initial Briefs (Electric) 2" xfId="3166" xr:uid="{00000000-0005-0000-0000-0000570C0000}"/>
    <cellStyle name="_DEM-WP(C) Costs not in AURORA 2007GRC_Adj Bench DR 3 for Initial Briefs (Electric) 2 2" xfId="3167" xr:uid="{00000000-0005-0000-0000-0000580C0000}"/>
    <cellStyle name="_DEM-WP(C) Costs not in AURORA 2007GRC_Adj Bench DR 3 for Initial Briefs (Electric) 3" xfId="3168" xr:uid="{00000000-0005-0000-0000-0000590C0000}"/>
    <cellStyle name="_DEM-WP(C) Costs not in AURORA 2007GRC_Book1" xfId="3169" xr:uid="{00000000-0005-0000-0000-00005A0C0000}"/>
    <cellStyle name="_DEM-WP(C) Costs not in AURORA 2007GRC_Book2" xfId="3170" xr:uid="{00000000-0005-0000-0000-00005B0C0000}"/>
    <cellStyle name="_DEM-WP(C) Costs not in AURORA 2007GRC_Book2 2" xfId="3171" xr:uid="{00000000-0005-0000-0000-00005C0C0000}"/>
    <cellStyle name="_DEM-WP(C) Costs not in AURORA 2007GRC_Book2 2 2" xfId="3172" xr:uid="{00000000-0005-0000-0000-00005D0C0000}"/>
    <cellStyle name="_DEM-WP(C) Costs not in AURORA 2007GRC_Book2 3" xfId="3173" xr:uid="{00000000-0005-0000-0000-00005E0C0000}"/>
    <cellStyle name="_DEM-WP(C) Costs not in AURORA 2007GRC_Book4" xfId="3174" xr:uid="{00000000-0005-0000-0000-00005F0C0000}"/>
    <cellStyle name="_DEM-WP(C) Costs not in AURORA 2007GRC_Book4 2" xfId="3175" xr:uid="{00000000-0005-0000-0000-0000600C0000}"/>
    <cellStyle name="_DEM-WP(C) Costs not in AURORA 2007GRC_Book4 2 2" xfId="3176" xr:uid="{00000000-0005-0000-0000-0000610C0000}"/>
    <cellStyle name="_DEM-WP(C) Costs not in AURORA 2007GRC_Book4 3" xfId="3177" xr:uid="{00000000-0005-0000-0000-0000620C0000}"/>
    <cellStyle name="_DEM-WP(C) Costs not in AURORA 2007GRC_Electric Rev Req Model (2009 GRC) " xfId="3178" xr:uid="{00000000-0005-0000-0000-0000630C0000}"/>
    <cellStyle name="_DEM-WP(C) Costs not in AURORA 2007GRC_Electric Rev Req Model (2009 GRC)  2" xfId="3179" xr:uid="{00000000-0005-0000-0000-0000640C0000}"/>
    <cellStyle name="_DEM-WP(C) Costs not in AURORA 2007GRC_Electric Rev Req Model (2009 GRC)  2 2" xfId="3180" xr:uid="{00000000-0005-0000-0000-0000650C0000}"/>
    <cellStyle name="_DEM-WP(C) Costs not in AURORA 2007GRC_Electric Rev Req Model (2009 GRC)  3" xfId="3181" xr:uid="{00000000-0005-0000-0000-0000660C0000}"/>
    <cellStyle name="_DEM-WP(C) Costs not in AURORA 2007GRC_Electric Rev Req Model (2009 GRC) Rebuttal" xfId="3182" xr:uid="{00000000-0005-0000-0000-0000670C0000}"/>
    <cellStyle name="_DEM-WP(C) Costs not in AURORA 2007GRC_Electric Rev Req Model (2009 GRC) Rebuttal 2" xfId="3183" xr:uid="{00000000-0005-0000-0000-0000680C0000}"/>
    <cellStyle name="_DEM-WP(C) Costs not in AURORA 2007GRC_Electric Rev Req Model (2009 GRC) Rebuttal 2 2" xfId="3184" xr:uid="{00000000-0005-0000-0000-0000690C0000}"/>
    <cellStyle name="_DEM-WP(C) Costs not in AURORA 2007GRC_Electric Rev Req Model (2009 GRC) Rebuttal 3" xfId="3185" xr:uid="{00000000-0005-0000-0000-00006A0C0000}"/>
    <cellStyle name="_DEM-WP(C) Costs not in AURORA 2007GRC_Electric Rev Req Model (2009 GRC) Rebuttal REmoval of New  WH Solar AdjustMI" xfId="3186" xr:uid="{00000000-0005-0000-0000-00006B0C0000}"/>
    <cellStyle name="_DEM-WP(C) Costs not in AURORA 2007GRC_Electric Rev Req Model (2009 GRC) Rebuttal REmoval of New  WH Solar AdjustMI 2" xfId="3187" xr:uid="{00000000-0005-0000-0000-00006C0C0000}"/>
    <cellStyle name="_DEM-WP(C) Costs not in AURORA 2007GRC_Electric Rev Req Model (2009 GRC) Rebuttal REmoval of New  WH Solar AdjustMI 2 2" xfId="3188" xr:uid="{00000000-0005-0000-0000-00006D0C0000}"/>
    <cellStyle name="_DEM-WP(C) Costs not in AURORA 2007GRC_Electric Rev Req Model (2009 GRC) Rebuttal REmoval of New  WH Solar AdjustMI 3" xfId="3189" xr:uid="{00000000-0005-0000-0000-00006E0C0000}"/>
    <cellStyle name="_DEM-WP(C) Costs not in AURORA 2007GRC_Electric Rev Req Model (2009 GRC) Revised 01-18-2010" xfId="3190" xr:uid="{00000000-0005-0000-0000-00006F0C0000}"/>
    <cellStyle name="_DEM-WP(C) Costs not in AURORA 2007GRC_Electric Rev Req Model (2009 GRC) Revised 01-18-2010 2" xfId="3191" xr:uid="{00000000-0005-0000-0000-0000700C0000}"/>
    <cellStyle name="_DEM-WP(C) Costs not in AURORA 2007GRC_Electric Rev Req Model (2009 GRC) Revised 01-18-2010 2 2" xfId="3192" xr:uid="{00000000-0005-0000-0000-0000710C0000}"/>
    <cellStyle name="_DEM-WP(C) Costs not in AURORA 2007GRC_Electric Rev Req Model (2009 GRC) Revised 01-18-2010 3" xfId="3193" xr:uid="{00000000-0005-0000-0000-0000720C0000}"/>
    <cellStyle name="_DEM-WP(C) Costs not in AURORA 2007GRC_Electric Rev Req Model (2010 GRC)" xfId="3194" xr:uid="{00000000-0005-0000-0000-0000730C0000}"/>
    <cellStyle name="_DEM-WP(C) Costs not in AURORA 2007GRC_Electric Rev Req Model (2010 GRC) SF" xfId="3195" xr:uid="{00000000-0005-0000-0000-0000740C0000}"/>
    <cellStyle name="_DEM-WP(C) Costs not in AURORA 2007GRC_Final Order Electric" xfId="3196" xr:uid="{00000000-0005-0000-0000-0000750C0000}"/>
    <cellStyle name="_DEM-WP(C) Costs not in AURORA 2007GRC_Final Order Electric EXHIBIT A-1" xfId="3197" xr:uid="{00000000-0005-0000-0000-0000760C0000}"/>
    <cellStyle name="_DEM-WP(C) Costs not in AURORA 2007GRC_Final Order Electric EXHIBIT A-1 2" xfId="3198" xr:uid="{00000000-0005-0000-0000-0000770C0000}"/>
    <cellStyle name="_DEM-WP(C) Costs not in AURORA 2007GRC_Final Order Electric EXHIBIT A-1 2 2" xfId="3199" xr:uid="{00000000-0005-0000-0000-0000780C0000}"/>
    <cellStyle name="_DEM-WP(C) Costs not in AURORA 2007GRC_Final Order Electric EXHIBIT A-1 3" xfId="3200" xr:uid="{00000000-0005-0000-0000-0000790C0000}"/>
    <cellStyle name="_DEM-WP(C) Costs not in AURORA 2007GRC_NIM Summary" xfId="3201" xr:uid="{00000000-0005-0000-0000-00007A0C0000}"/>
    <cellStyle name="_DEM-WP(C) Costs not in AURORA 2007GRC_NIM Summary 2" xfId="3202" xr:uid="{00000000-0005-0000-0000-00007B0C0000}"/>
    <cellStyle name="_DEM-WP(C) Costs not in AURORA 2007GRC_Power Costs - Comparison bx Rbtl-Staff-Jt-PC" xfId="3203" xr:uid="{00000000-0005-0000-0000-00007C0C0000}"/>
    <cellStyle name="_DEM-WP(C) Costs not in AURORA 2007GRC_Power Costs - Comparison bx Rbtl-Staff-Jt-PC 2" xfId="3204" xr:uid="{00000000-0005-0000-0000-00007D0C0000}"/>
    <cellStyle name="_DEM-WP(C) Costs not in AURORA 2007GRC_Power Costs - Comparison bx Rbtl-Staff-Jt-PC 2 2" xfId="3205" xr:uid="{00000000-0005-0000-0000-00007E0C0000}"/>
    <cellStyle name="_DEM-WP(C) Costs not in AURORA 2007GRC_Power Costs - Comparison bx Rbtl-Staff-Jt-PC 3" xfId="3206" xr:uid="{00000000-0005-0000-0000-00007F0C0000}"/>
    <cellStyle name="_DEM-WP(C) Costs not in AURORA 2007GRC_Rebuttal Power Costs" xfId="3207" xr:uid="{00000000-0005-0000-0000-0000800C0000}"/>
    <cellStyle name="_DEM-WP(C) Costs not in AURORA 2007GRC_Rebuttal Power Costs 2" xfId="3208" xr:uid="{00000000-0005-0000-0000-0000810C0000}"/>
    <cellStyle name="_DEM-WP(C) Costs not in AURORA 2007GRC_Rebuttal Power Costs 2 2" xfId="3209" xr:uid="{00000000-0005-0000-0000-0000820C0000}"/>
    <cellStyle name="_DEM-WP(C) Costs not in AURORA 2007GRC_Rebuttal Power Costs 3" xfId="3210" xr:uid="{00000000-0005-0000-0000-0000830C0000}"/>
    <cellStyle name="_DEM-WP(C) Costs not in AURORA 2007GRC_TENASKA REGULATORY ASSET" xfId="3211" xr:uid="{00000000-0005-0000-0000-0000840C0000}"/>
    <cellStyle name="_DEM-WP(C) Costs not in AURORA 2007GRC_TENASKA REGULATORY ASSET 2" xfId="3212" xr:uid="{00000000-0005-0000-0000-0000850C0000}"/>
    <cellStyle name="_DEM-WP(C) Costs not in AURORA 2007GRC_TENASKA REGULATORY ASSET 2 2" xfId="3213" xr:uid="{00000000-0005-0000-0000-0000860C0000}"/>
    <cellStyle name="_DEM-WP(C) Costs not in AURORA 2007GRC_TENASKA REGULATORY ASSET 3" xfId="3214" xr:uid="{00000000-0005-0000-0000-0000870C0000}"/>
    <cellStyle name="_DEM-WP(C) Costs not in AURORA 2007PCORC" xfId="3215" xr:uid="{00000000-0005-0000-0000-0000880C0000}"/>
    <cellStyle name="_DEM-WP(C) Costs not in AURORA 2007PCORC 2" xfId="3216" xr:uid="{00000000-0005-0000-0000-0000890C0000}"/>
    <cellStyle name="_DEM-WP(C) Costs not in AURORA 2007PCORC_Chelan PUD Power Costs (8-10)" xfId="3217" xr:uid="{00000000-0005-0000-0000-00008A0C0000}"/>
    <cellStyle name="_DEM-WP(C) Costs not in AURORA 2007PCORC_NIM Summary" xfId="3218" xr:uid="{00000000-0005-0000-0000-00008B0C0000}"/>
    <cellStyle name="_DEM-WP(C) Costs not in AURORA 2007PCORC_NIM Summary 2" xfId="3219" xr:uid="{00000000-0005-0000-0000-00008C0C0000}"/>
    <cellStyle name="_DEM-WP(C) Costs not in AURORA 2007PCORC-5.07Update" xfId="3220" xr:uid="{00000000-0005-0000-0000-00008D0C0000}"/>
    <cellStyle name="_DEM-WP(C) Costs not in AURORA 2007PCORC-5.07Update 2" xfId="3221" xr:uid="{00000000-0005-0000-0000-00008E0C0000}"/>
    <cellStyle name="_DEM-WP(C) Costs not in AURORA 2007PCORC-5.07Update 2 2" xfId="3222" xr:uid="{00000000-0005-0000-0000-00008F0C0000}"/>
    <cellStyle name="_DEM-WP(C) Costs not in AURORA 2007PCORC-5.07Update 3" xfId="3223" xr:uid="{00000000-0005-0000-0000-0000900C0000}"/>
    <cellStyle name="_DEM-WP(C) Costs not in AURORA 2007PCORC-5.07Update_16.37E Wild Horse Expansion DeferralRevwrkingfile SF" xfId="3224" xr:uid="{00000000-0005-0000-0000-0000910C0000}"/>
    <cellStyle name="_DEM-WP(C) Costs not in AURORA 2007PCORC-5.07Update_16.37E Wild Horse Expansion DeferralRevwrkingfile SF 2" xfId="3225" xr:uid="{00000000-0005-0000-0000-0000920C0000}"/>
    <cellStyle name="_DEM-WP(C) Costs not in AURORA 2007PCORC-5.07Update_16.37E Wild Horse Expansion DeferralRevwrkingfile SF 2 2" xfId="3226" xr:uid="{00000000-0005-0000-0000-0000930C0000}"/>
    <cellStyle name="_DEM-WP(C) Costs not in AURORA 2007PCORC-5.07Update_16.37E Wild Horse Expansion DeferralRevwrkingfile SF 3" xfId="3227" xr:uid="{00000000-0005-0000-0000-0000940C0000}"/>
    <cellStyle name="_DEM-WP(C) Costs not in AURORA 2007PCORC-5.07Update_2009 GRC Compl Filing - Exhibit D" xfId="3228" xr:uid="{00000000-0005-0000-0000-0000950C0000}"/>
    <cellStyle name="_DEM-WP(C) Costs not in AURORA 2007PCORC-5.07Update_2009 GRC Compl Filing - Exhibit D 2" xfId="3229" xr:uid="{00000000-0005-0000-0000-0000960C0000}"/>
    <cellStyle name="_DEM-WP(C) Costs not in AURORA 2007PCORC-5.07Update_Adj Bench DR 3 for Initial Briefs (Electric)" xfId="3230" xr:uid="{00000000-0005-0000-0000-0000970C0000}"/>
    <cellStyle name="_DEM-WP(C) Costs not in AURORA 2007PCORC-5.07Update_Adj Bench DR 3 for Initial Briefs (Electric) 2" xfId="3231" xr:uid="{00000000-0005-0000-0000-0000980C0000}"/>
    <cellStyle name="_DEM-WP(C) Costs not in AURORA 2007PCORC-5.07Update_Adj Bench DR 3 for Initial Briefs (Electric) 2 2" xfId="3232" xr:uid="{00000000-0005-0000-0000-0000990C0000}"/>
    <cellStyle name="_DEM-WP(C) Costs not in AURORA 2007PCORC-5.07Update_Adj Bench DR 3 for Initial Briefs (Electric) 3" xfId="3233" xr:uid="{00000000-0005-0000-0000-00009A0C0000}"/>
    <cellStyle name="_DEM-WP(C) Costs not in AURORA 2007PCORC-5.07Update_Book1" xfId="3234" xr:uid="{00000000-0005-0000-0000-00009B0C0000}"/>
    <cellStyle name="_DEM-WP(C) Costs not in AURORA 2007PCORC-5.07Update_Book2" xfId="3235" xr:uid="{00000000-0005-0000-0000-00009C0C0000}"/>
    <cellStyle name="_DEM-WP(C) Costs not in AURORA 2007PCORC-5.07Update_Book2 2" xfId="3236" xr:uid="{00000000-0005-0000-0000-00009D0C0000}"/>
    <cellStyle name="_DEM-WP(C) Costs not in AURORA 2007PCORC-5.07Update_Book2 2 2" xfId="3237" xr:uid="{00000000-0005-0000-0000-00009E0C0000}"/>
    <cellStyle name="_DEM-WP(C) Costs not in AURORA 2007PCORC-5.07Update_Book2 3" xfId="3238" xr:uid="{00000000-0005-0000-0000-00009F0C0000}"/>
    <cellStyle name="_DEM-WP(C) Costs not in AURORA 2007PCORC-5.07Update_Book4" xfId="3239" xr:uid="{00000000-0005-0000-0000-0000A00C0000}"/>
    <cellStyle name="_DEM-WP(C) Costs not in AURORA 2007PCORC-5.07Update_Book4 2" xfId="3240" xr:uid="{00000000-0005-0000-0000-0000A10C0000}"/>
    <cellStyle name="_DEM-WP(C) Costs not in AURORA 2007PCORC-5.07Update_Book4 2 2" xfId="3241" xr:uid="{00000000-0005-0000-0000-0000A20C0000}"/>
    <cellStyle name="_DEM-WP(C) Costs not in AURORA 2007PCORC-5.07Update_Book4 3" xfId="3242" xr:uid="{00000000-0005-0000-0000-0000A30C0000}"/>
    <cellStyle name="_DEM-WP(C) Costs not in AURORA 2007PCORC-5.07Update_Chelan PUD Power Costs (8-10)" xfId="3243" xr:uid="{00000000-0005-0000-0000-0000A40C0000}"/>
    <cellStyle name="_DEM-WP(C) Costs not in AURORA 2007PCORC-5.07Update_Confidential Material" xfId="3244" xr:uid="{00000000-0005-0000-0000-0000A50C0000}"/>
    <cellStyle name="_DEM-WP(C) Costs not in AURORA 2007PCORC-5.07Update_DEM-WP(C) Colstrip 12 Coal Cost Forecast 2010GRC" xfId="3245" xr:uid="{00000000-0005-0000-0000-0000A60C0000}"/>
    <cellStyle name="_DEM-WP(C) Costs not in AURORA 2007PCORC-5.07Update_DEM-WP(C) Production O&amp;M 2009GRC Rebuttal" xfId="3246" xr:uid="{00000000-0005-0000-0000-0000A70C0000}"/>
    <cellStyle name="_DEM-WP(C) Costs not in AURORA 2007PCORC-5.07Update_DEM-WP(C) Production O&amp;M 2009GRC Rebuttal 2" xfId="3247" xr:uid="{00000000-0005-0000-0000-0000A80C0000}"/>
    <cellStyle name="_DEM-WP(C) Costs not in AURORA 2007PCORC-5.07Update_DEM-WP(C) Production O&amp;M 2009GRC Rebuttal 2 2" xfId="3248" xr:uid="{00000000-0005-0000-0000-0000A90C0000}"/>
    <cellStyle name="_DEM-WP(C) Costs not in AURORA 2007PCORC-5.07Update_DEM-WP(C) Production O&amp;M 2009GRC Rebuttal 3" xfId="3249" xr:uid="{00000000-0005-0000-0000-0000AA0C0000}"/>
    <cellStyle name="_DEM-WP(C) Costs not in AURORA 2007PCORC-5.07Update_DEM-WP(C) Production O&amp;M 2009GRC Rebuttal_Adj Bench DR 3 for Initial Briefs (Electric)" xfId="3250" xr:uid="{00000000-0005-0000-0000-0000AB0C0000}"/>
    <cellStyle name="_DEM-WP(C) Costs not in AURORA 2007PCORC-5.07Update_DEM-WP(C) Production O&amp;M 2009GRC Rebuttal_Adj Bench DR 3 for Initial Briefs (Electric) 2" xfId="3251" xr:uid="{00000000-0005-0000-0000-0000AC0C0000}"/>
    <cellStyle name="_DEM-WP(C) Costs not in AURORA 2007PCORC-5.07Update_DEM-WP(C) Production O&amp;M 2009GRC Rebuttal_Adj Bench DR 3 for Initial Briefs (Electric) 2 2" xfId="3252" xr:uid="{00000000-0005-0000-0000-0000AD0C0000}"/>
    <cellStyle name="_DEM-WP(C) Costs not in AURORA 2007PCORC-5.07Update_DEM-WP(C) Production O&amp;M 2009GRC Rebuttal_Adj Bench DR 3 for Initial Briefs (Electric) 3" xfId="3253" xr:uid="{00000000-0005-0000-0000-0000AE0C0000}"/>
    <cellStyle name="_DEM-WP(C) Costs not in AURORA 2007PCORC-5.07Update_DEM-WP(C) Production O&amp;M 2009GRC Rebuttal_Book2" xfId="3254" xr:uid="{00000000-0005-0000-0000-0000AF0C0000}"/>
    <cellStyle name="_DEM-WP(C) Costs not in AURORA 2007PCORC-5.07Update_DEM-WP(C) Production O&amp;M 2009GRC Rebuttal_Book2 2" xfId="3255" xr:uid="{00000000-0005-0000-0000-0000B00C0000}"/>
    <cellStyle name="_DEM-WP(C) Costs not in AURORA 2007PCORC-5.07Update_DEM-WP(C) Production O&amp;M 2009GRC Rebuttal_Book2 2 2" xfId="3256" xr:uid="{00000000-0005-0000-0000-0000B10C0000}"/>
    <cellStyle name="_DEM-WP(C) Costs not in AURORA 2007PCORC-5.07Update_DEM-WP(C) Production O&amp;M 2009GRC Rebuttal_Book2 3" xfId="3257" xr:uid="{00000000-0005-0000-0000-0000B20C0000}"/>
    <cellStyle name="_DEM-WP(C) Costs not in AURORA 2007PCORC-5.07Update_DEM-WP(C) Production O&amp;M 2009GRC Rebuttal_Book2_Adj Bench DR 3 for Initial Briefs (Electric)" xfId="3258" xr:uid="{00000000-0005-0000-0000-0000B30C0000}"/>
    <cellStyle name="_DEM-WP(C) Costs not in AURORA 2007PCORC-5.07Update_DEM-WP(C) Production O&amp;M 2009GRC Rebuttal_Book2_Adj Bench DR 3 for Initial Briefs (Electric) 2" xfId="3259" xr:uid="{00000000-0005-0000-0000-0000B40C0000}"/>
    <cellStyle name="_DEM-WP(C) Costs not in AURORA 2007PCORC-5.07Update_DEM-WP(C) Production O&amp;M 2009GRC Rebuttal_Book2_Adj Bench DR 3 for Initial Briefs (Electric) 2 2" xfId="3260" xr:uid="{00000000-0005-0000-0000-0000B50C0000}"/>
    <cellStyle name="_DEM-WP(C) Costs not in AURORA 2007PCORC-5.07Update_DEM-WP(C) Production O&amp;M 2009GRC Rebuttal_Book2_Adj Bench DR 3 for Initial Briefs (Electric) 3" xfId="3261" xr:uid="{00000000-0005-0000-0000-0000B60C0000}"/>
    <cellStyle name="_DEM-WP(C) Costs not in AURORA 2007PCORC-5.07Update_DEM-WP(C) Production O&amp;M 2009GRC Rebuttal_Book2_Electric Rev Req Model (2009 GRC) Rebuttal" xfId="3262" xr:uid="{00000000-0005-0000-0000-0000B70C0000}"/>
    <cellStyle name="_DEM-WP(C) Costs not in AURORA 2007PCORC-5.07Update_DEM-WP(C) Production O&amp;M 2009GRC Rebuttal_Book2_Electric Rev Req Model (2009 GRC) Rebuttal 2" xfId="3263" xr:uid="{00000000-0005-0000-0000-0000B80C0000}"/>
    <cellStyle name="_DEM-WP(C) Costs not in AURORA 2007PCORC-5.07Update_DEM-WP(C) Production O&amp;M 2009GRC Rebuttal_Book2_Electric Rev Req Model (2009 GRC) Rebuttal 2 2" xfId="3264" xr:uid="{00000000-0005-0000-0000-0000B90C0000}"/>
    <cellStyle name="_DEM-WP(C) Costs not in AURORA 2007PCORC-5.07Update_DEM-WP(C) Production O&amp;M 2009GRC Rebuttal_Book2_Electric Rev Req Model (2009 GRC) Rebuttal 3" xfId="3265" xr:uid="{00000000-0005-0000-0000-0000BA0C0000}"/>
    <cellStyle name="_DEM-WP(C) Costs not in AURORA 2007PCORC-5.07Update_DEM-WP(C) Production O&amp;M 2009GRC Rebuttal_Book2_Electric Rev Req Model (2009 GRC) Rebuttal REmoval of New  WH Solar AdjustMI" xfId="3266" xr:uid="{00000000-0005-0000-0000-0000BB0C0000}"/>
    <cellStyle name="_DEM-WP(C) Costs not in AURORA 2007PCORC-5.07Update_DEM-WP(C) Production O&amp;M 2009GRC Rebuttal_Book2_Electric Rev Req Model (2009 GRC) Rebuttal REmoval of New  WH Solar AdjustMI 2" xfId="3267" xr:uid="{00000000-0005-0000-0000-0000BC0C0000}"/>
    <cellStyle name="_DEM-WP(C) Costs not in AURORA 2007PCORC-5.07Update_DEM-WP(C) Production O&amp;M 2009GRC Rebuttal_Book2_Electric Rev Req Model (2009 GRC) Rebuttal REmoval of New  WH Solar AdjustMI 2 2" xfId="3268" xr:uid="{00000000-0005-0000-0000-0000BD0C0000}"/>
    <cellStyle name="_DEM-WP(C) Costs not in AURORA 2007PCORC-5.07Update_DEM-WP(C) Production O&amp;M 2009GRC Rebuttal_Book2_Electric Rev Req Model (2009 GRC) Rebuttal REmoval of New  WH Solar AdjustMI 3" xfId="3269" xr:uid="{00000000-0005-0000-0000-0000BE0C0000}"/>
    <cellStyle name="_DEM-WP(C) Costs not in AURORA 2007PCORC-5.07Update_DEM-WP(C) Production O&amp;M 2009GRC Rebuttal_Book2_Electric Rev Req Model (2009 GRC) Revised 01-18-2010" xfId="3270" xr:uid="{00000000-0005-0000-0000-0000BF0C0000}"/>
    <cellStyle name="_DEM-WP(C) Costs not in AURORA 2007PCORC-5.07Update_DEM-WP(C) Production O&amp;M 2009GRC Rebuttal_Book2_Electric Rev Req Model (2009 GRC) Revised 01-18-2010 2" xfId="3271" xr:uid="{00000000-0005-0000-0000-0000C00C0000}"/>
    <cellStyle name="_DEM-WP(C) Costs not in AURORA 2007PCORC-5.07Update_DEM-WP(C) Production O&amp;M 2009GRC Rebuttal_Book2_Electric Rev Req Model (2009 GRC) Revised 01-18-2010 2 2" xfId="3272" xr:uid="{00000000-0005-0000-0000-0000C10C0000}"/>
    <cellStyle name="_DEM-WP(C) Costs not in AURORA 2007PCORC-5.07Update_DEM-WP(C) Production O&amp;M 2009GRC Rebuttal_Book2_Electric Rev Req Model (2009 GRC) Revised 01-18-2010 3" xfId="3273" xr:uid="{00000000-0005-0000-0000-0000C20C0000}"/>
    <cellStyle name="_DEM-WP(C) Costs not in AURORA 2007PCORC-5.07Update_DEM-WP(C) Production O&amp;M 2009GRC Rebuttal_Book2_Final Order Electric EXHIBIT A-1" xfId="3274" xr:uid="{00000000-0005-0000-0000-0000C30C0000}"/>
    <cellStyle name="_DEM-WP(C) Costs not in AURORA 2007PCORC-5.07Update_DEM-WP(C) Production O&amp;M 2009GRC Rebuttal_Book2_Final Order Electric EXHIBIT A-1 2" xfId="3275" xr:uid="{00000000-0005-0000-0000-0000C40C0000}"/>
    <cellStyle name="_DEM-WP(C) Costs not in AURORA 2007PCORC-5.07Update_DEM-WP(C) Production O&amp;M 2009GRC Rebuttal_Book2_Final Order Electric EXHIBIT A-1 2 2" xfId="3276" xr:uid="{00000000-0005-0000-0000-0000C50C0000}"/>
    <cellStyle name="_DEM-WP(C) Costs not in AURORA 2007PCORC-5.07Update_DEM-WP(C) Production O&amp;M 2009GRC Rebuttal_Book2_Final Order Electric EXHIBIT A-1 3" xfId="3277" xr:uid="{00000000-0005-0000-0000-0000C60C0000}"/>
    <cellStyle name="_DEM-WP(C) Costs not in AURORA 2007PCORC-5.07Update_DEM-WP(C) Production O&amp;M 2009GRC Rebuttal_Electric Rev Req Model (2009 GRC) Rebuttal" xfId="3278" xr:uid="{00000000-0005-0000-0000-0000C70C0000}"/>
    <cellStyle name="_DEM-WP(C) Costs not in AURORA 2007PCORC-5.07Update_DEM-WP(C) Production O&amp;M 2009GRC Rebuttal_Electric Rev Req Model (2009 GRC) Rebuttal 2" xfId="3279" xr:uid="{00000000-0005-0000-0000-0000C80C0000}"/>
    <cellStyle name="_DEM-WP(C) Costs not in AURORA 2007PCORC-5.07Update_DEM-WP(C) Production O&amp;M 2009GRC Rebuttal_Electric Rev Req Model (2009 GRC) Rebuttal 2 2" xfId="3280" xr:uid="{00000000-0005-0000-0000-0000C90C0000}"/>
    <cellStyle name="_DEM-WP(C) Costs not in AURORA 2007PCORC-5.07Update_DEM-WP(C) Production O&amp;M 2009GRC Rebuttal_Electric Rev Req Model (2009 GRC) Rebuttal 3" xfId="3281" xr:uid="{00000000-0005-0000-0000-0000CA0C0000}"/>
    <cellStyle name="_DEM-WP(C) Costs not in AURORA 2007PCORC-5.07Update_DEM-WP(C) Production O&amp;M 2009GRC Rebuttal_Electric Rev Req Model (2009 GRC) Rebuttal REmoval of New  WH Solar AdjustMI" xfId="3282" xr:uid="{00000000-0005-0000-0000-0000CB0C0000}"/>
    <cellStyle name="_DEM-WP(C) Costs not in AURORA 2007PCORC-5.07Update_DEM-WP(C) Production O&amp;M 2009GRC Rebuttal_Electric Rev Req Model (2009 GRC) Rebuttal REmoval of New  WH Solar AdjustMI 2" xfId="3283" xr:uid="{00000000-0005-0000-0000-0000CC0C0000}"/>
    <cellStyle name="_DEM-WP(C) Costs not in AURORA 2007PCORC-5.07Update_DEM-WP(C) Production O&amp;M 2009GRC Rebuttal_Electric Rev Req Model (2009 GRC) Rebuttal REmoval of New  WH Solar AdjustMI 2 2" xfId="3284" xr:uid="{00000000-0005-0000-0000-0000CD0C0000}"/>
    <cellStyle name="_DEM-WP(C) Costs not in AURORA 2007PCORC-5.07Update_DEM-WP(C) Production O&amp;M 2009GRC Rebuttal_Electric Rev Req Model (2009 GRC) Rebuttal REmoval of New  WH Solar AdjustMI 3" xfId="3285" xr:uid="{00000000-0005-0000-0000-0000CE0C0000}"/>
    <cellStyle name="_DEM-WP(C) Costs not in AURORA 2007PCORC-5.07Update_DEM-WP(C) Production O&amp;M 2009GRC Rebuttal_Electric Rev Req Model (2009 GRC) Revised 01-18-2010" xfId="3286" xr:uid="{00000000-0005-0000-0000-0000CF0C0000}"/>
    <cellStyle name="_DEM-WP(C) Costs not in AURORA 2007PCORC-5.07Update_DEM-WP(C) Production O&amp;M 2009GRC Rebuttal_Electric Rev Req Model (2009 GRC) Revised 01-18-2010 2" xfId="3287" xr:uid="{00000000-0005-0000-0000-0000D00C0000}"/>
    <cellStyle name="_DEM-WP(C) Costs not in AURORA 2007PCORC-5.07Update_DEM-WP(C) Production O&amp;M 2009GRC Rebuttal_Electric Rev Req Model (2009 GRC) Revised 01-18-2010 2 2" xfId="3288" xr:uid="{00000000-0005-0000-0000-0000D10C0000}"/>
    <cellStyle name="_DEM-WP(C) Costs not in AURORA 2007PCORC-5.07Update_DEM-WP(C) Production O&amp;M 2009GRC Rebuttal_Electric Rev Req Model (2009 GRC) Revised 01-18-2010 3" xfId="3289" xr:uid="{00000000-0005-0000-0000-0000D20C0000}"/>
    <cellStyle name="_DEM-WP(C) Costs not in AURORA 2007PCORC-5.07Update_DEM-WP(C) Production O&amp;M 2009GRC Rebuttal_Final Order Electric EXHIBIT A-1" xfId="3290" xr:uid="{00000000-0005-0000-0000-0000D30C0000}"/>
    <cellStyle name="_DEM-WP(C) Costs not in AURORA 2007PCORC-5.07Update_DEM-WP(C) Production O&amp;M 2009GRC Rebuttal_Final Order Electric EXHIBIT A-1 2" xfId="3291" xr:uid="{00000000-0005-0000-0000-0000D40C0000}"/>
    <cellStyle name="_DEM-WP(C) Costs not in AURORA 2007PCORC-5.07Update_DEM-WP(C) Production O&amp;M 2009GRC Rebuttal_Final Order Electric EXHIBIT A-1 2 2" xfId="3292" xr:uid="{00000000-0005-0000-0000-0000D50C0000}"/>
    <cellStyle name="_DEM-WP(C) Costs not in AURORA 2007PCORC-5.07Update_DEM-WP(C) Production O&amp;M 2009GRC Rebuttal_Final Order Electric EXHIBIT A-1 3" xfId="3293" xr:uid="{00000000-0005-0000-0000-0000D60C0000}"/>
    <cellStyle name="_DEM-WP(C) Costs not in AURORA 2007PCORC-5.07Update_DEM-WP(C) Production O&amp;M 2009GRC Rebuttal_Rebuttal Power Costs" xfId="3294" xr:uid="{00000000-0005-0000-0000-0000D70C0000}"/>
    <cellStyle name="_DEM-WP(C) Costs not in AURORA 2007PCORC-5.07Update_DEM-WP(C) Production O&amp;M 2009GRC Rebuttal_Rebuttal Power Costs 2" xfId="3295" xr:uid="{00000000-0005-0000-0000-0000D80C0000}"/>
    <cellStyle name="_DEM-WP(C) Costs not in AURORA 2007PCORC-5.07Update_DEM-WP(C) Production O&amp;M 2009GRC Rebuttal_Rebuttal Power Costs 2 2" xfId="3296" xr:uid="{00000000-0005-0000-0000-0000D90C0000}"/>
    <cellStyle name="_DEM-WP(C) Costs not in AURORA 2007PCORC-5.07Update_DEM-WP(C) Production O&amp;M 2009GRC Rebuttal_Rebuttal Power Costs 3" xfId="3297" xr:uid="{00000000-0005-0000-0000-0000DA0C0000}"/>
    <cellStyle name="_DEM-WP(C) Costs not in AURORA 2007PCORC-5.07Update_DEM-WP(C) Production O&amp;M 2009GRC Rebuttal_Rebuttal Power Costs_Adj Bench DR 3 for Initial Briefs (Electric)" xfId="3298" xr:uid="{00000000-0005-0000-0000-0000DB0C0000}"/>
    <cellStyle name="_DEM-WP(C) Costs not in AURORA 2007PCORC-5.07Update_DEM-WP(C) Production O&amp;M 2009GRC Rebuttal_Rebuttal Power Costs_Adj Bench DR 3 for Initial Briefs (Electric) 2" xfId="3299" xr:uid="{00000000-0005-0000-0000-0000DC0C0000}"/>
    <cellStyle name="_DEM-WP(C) Costs not in AURORA 2007PCORC-5.07Update_DEM-WP(C) Production O&amp;M 2009GRC Rebuttal_Rebuttal Power Costs_Adj Bench DR 3 for Initial Briefs (Electric) 2 2" xfId="3300" xr:uid="{00000000-0005-0000-0000-0000DD0C0000}"/>
    <cellStyle name="_DEM-WP(C) Costs not in AURORA 2007PCORC-5.07Update_DEM-WP(C) Production O&amp;M 2009GRC Rebuttal_Rebuttal Power Costs_Adj Bench DR 3 for Initial Briefs (Electric) 3" xfId="3301" xr:uid="{00000000-0005-0000-0000-0000DE0C0000}"/>
    <cellStyle name="_DEM-WP(C) Costs not in AURORA 2007PCORC-5.07Update_DEM-WP(C) Production O&amp;M 2009GRC Rebuttal_Rebuttal Power Costs_Electric Rev Req Model (2009 GRC) Rebuttal" xfId="3302" xr:uid="{00000000-0005-0000-0000-0000DF0C0000}"/>
    <cellStyle name="_DEM-WP(C) Costs not in AURORA 2007PCORC-5.07Update_DEM-WP(C) Production O&amp;M 2009GRC Rebuttal_Rebuttal Power Costs_Electric Rev Req Model (2009 GRC) Rebuttal 2" xfId="3303" xr:uid="{00000000-0005-0000-0000-0000E00C0000}"/>
    <cellStyle name="_DEM-WP(C) Costs not in AURORA 2007PCORC-5.07Update_DEM-WP(C) Production O&amp;M 2009GRC Rebuttal_Rebuttal Power Costs_Electric Rev Req Model (2009 GRC) Rebuttal 2 2" xfId="3304" xr:uid="{00000000-0005-0000-0000-0000E10C0000}"/>
    <cellStyle name="_DEM-WP(C) Costs not in AURORA 2007PCORC-5.07Update_DEM-WP(C) Production O&amp;M 2009GRC Rebuttal_Rebuttal Power Costs_Electric Rev Req Model (2009 GRC) Rebuttal 3" xfId="3305" xr:uid="{00000000-0005-0000-0000-0000E20C0000}"/>
    <cellStyle name="_DEM-WP(C) Costs not in AURORA 2007PCORC-5.07Update_DEM-WP(C) Production O&amp;M 2009GRC Rebuttal_Rebuttal Power Costs_Electric Rev Req Model (2009 GRC) Rebuttal REmoval of New  WH Solar AdjustMI" xfId="3306" xr:uid="{00000000-0005-0000-0000-0000E30C0000}"/>
    <cellStyle name="_DEM-WP(C) Costs not in AURORA 2007PCORC-5.07Update_DEM-WP(C) Production O&amp;M 2009GRC Rebuttal_Rebuttal Power Costs_Electric Rev Req Model (2009 GRC) Rebuttal REmoval of New  WH Solar AdjustMI 2" xfId="3307" xr:uid="{00000000-0005-0000-0000-0000E40C0000}"/>
    <cellStyle name="_DEM-WP(C) Costs not in AURORA 2007PCORC-5.07Update_DEM-WP(C) Production O&amp;M 2009GRC Rebuttal_Rebuttal Power Costs_Electric Rev Req Model (2009 GRC) Rebuttal REmoval of New  WH Solar AdjustMI 2 2" xfId="3308" xr:uid="{00000000-0005-0000-0000-0000E50C0000}"/>
    <cellStyle name="_DEM-WP(C) Costs not in AURORA 2007PCORC-5.07Update_DEM-WP(C) Production O&amp;M 2009GRC Rebuttal_Rebuttal Power Costs_Electric Rev Req Model (2009 GRC) Rebuttal REmoval of New  WH Solar AdjustMI 3" xfId="3309" xr:uid="{00000000-0005-0000-0000-0000E60C0000}"/>
    <cellStyle name="_DEM-WP(C) Costs not in AURORA 2007PCORC-5.07Update_DEM-WP(C) Production O&amp;M 2009GRC Rebuttal_Rebuttal Power Costs_Electric Rev Req Model (2009 GRC) Revised 01-18-2010" xfId="3310" xr:uid="{00000000-0005-0000-0000-0000E70C0000}"/>
    <cellStyle name="_DEM-WP(C) Costs not in AURORA 2007PCORC-5.07Update_DEM-WP(C) Production O&amp;M 2009GRC Rebuttal_Rebuttal Power Costs_Electric Rev Req Model (2009 GRC) Revised 01-18-2010 2" xfId="3311" xr:uid="{00000000-0005-0000-0000-0000E80C0000}"/>
    <cellStyle name="_DEM-WP(C) Costs not in AURORA 2007PCORC-5.07Update_DEM-WP(C) Production O&amp;M 2009GRC Rebuttal_Rebuttal Power Costs_Electric Rev Req Model (2009 GRC) Revised 01-18-2010 2 2" xfId="3312" xr:uid="{00000000-0005-0000-0000-0000E90C0000}"/>
    <cellStyle name="_DEM-WP(C) Costs not in AURORA 2007PCORC-5.07Update_DEM-WP(C) Production O&amp;M 2009GRC Rebuttal_Rebuttal Power Costs_Electric Rev Req Model (2009 GRC) Revised 01-18-2010 3" xfId="3313" xr:uid="{00000000-0005-0000-0000-0000EA0C0000}"/>
    <cellStyle name="_DEM-WP(C) Costs not in AURORA 2007PCORC-5.07Update_DEM-WP(C) Production O&amp;M 2009GRC Rebuttal_Rebuttal Power Costs_Final Order Electric EXHIBIT A-1" xfId="3314" xr:uid="{00000000-0005-0000-0000-0000EB0C0000}"/>
    <cellStyle name="_DEM-WP(C) Costs not in AURORA 2007PCORC-5.07Update_DEM-WP(C) Production O&amp;M 2009GRC Rebuttal_Rebuttal Power Costs_Final Order Electric EXHIBIT A-1 2" xfId="3315" xr:uid="{00000000-0005-0000-0000-0000EC0C0000}"/>
    <cellStyle name="_DEM-WP(C) Costs not in AURORA 2007PCORC-5.07Update_DEM-WP(C) Production O&amp;M 2009GRC Rebuttal_Rebuttal Power Costs_Final Order Electric EXHIBIT A-1 2 2" xfId="3316" xr:uid="{00000000-0005-0000-0000-0000ED0C0000}"/>
    <cellStyle name="_DEM-WP(C) Costs not in AURORA 2007PCORC-5.07Update_DEM-WP(C) Production O&amp;M 2009GRC Rebuttal_Rebuttal Power Costs_Final Order Electric EXHIBIT A-1 3" xfId="3317" xr:uid="{00000000-0005-0000-0000-0000EE0C0000}"/>
    <cellStyle name="_DEM-WP(C) Costs not in AURORA 2007PCORC-5.07Update_DEM-WP(C) Production O&amp;M 2010GRC As-Filed" xfId="3318" xr:uid="{00000000-0005-0000-0000-0000EF0C0000}"/>
    <cellStyle name="_DEM-WP(C) Costs not in AURORA 2007PCORC-5.07Update_DEM-WP(C) Production O&amp;M 2010GRC As-Filed 2" xfId="3319" xr:uid="{00000000-0005-0000-0000-0000F00C0000}"/>
    <cellStyle name="_DEM-WP(C) Costs not in AURORA 2007PCORC-5.07Update_Electric Rev Req Model (2009 GRC) " xfId="3320" xr:uid="{00000000-0005-0000-0000-0000F10C0000}"/>
    <cellStyle name="_DEM-WP(C) Costs not in AURORA 2007PCORC-5.07Update_Electric Rev Req Model (2009 GRC)  2" xfId="3321" xr:uid="{00000000-0005-0000-0000-0000F20C0000}"/>
    <cellStyle name="_DEM-WP(C) Costs not in AURORA 2007PCORC-5.07Update_Electric Rev Req Model (2009 GRC)  2 2" xfId="3322" xr:uid="{00000000-0005-0000-0000-0000F30C0000}"/>
    <cellStyle name="_DEM-WP(C) Costs not in AURORA 2007PCORC-5.07Update_Electric Rev Req Model (2009 GRC)  3" xfId="3323" xr:uid="{00000000-0005-0000-0000-0000F40C0000}"/>
    <cellStyle name="_DEM-WP(C) Costs not in AURORA 2007PCORC-5.07Update_Electric Rev Req Model (2009 GRC) Rebuttal" xfId="3324" xr:uid="{00000000-0005-0000-0000-0000F50C0000}"/>
    <cellStyle name="_DEM-WP(C) Costs not in AURORA 2007PCORC-5.07Update_Electric Rev Req Model (2009 GRC) Rebuttal 2" xfId="3325" xr:uid="{00000000-0005-0000-0000-0000F60C0000}"/>
    <cellStyle name="_DEM-WP(C) Costs not in AURORA 2007PCORC-5.07Update_Electric Rev Req Model (2009 GRC) Rebuttal 2 2" xfId="3326" xr:uid="{00000000-0005-0000-0000-0000F70C0000}"/>
    <cellStyle name="_DEM-WP(C) Costs not in AURORA 2007PCORC-5.07Update_Electric Rev Req Model (2009 GRC) Rebuttal 3" xfId="3327" xr:uid="{00000000-0005-0000-0000-0000F80C0000}"/>
    <cellStyle name="_DEM-WP(C) Costs not in AURORA 2007PCORC-5.07Update_Electric Rev Req Model (2009 GRC) Rebuttal REmoval of New  WH Solar AdjustMI" xfId="3328" xr:uid="{00000000-0005-0000-0000-0000F90C0000}"/>
    <cellStyle name="_DEM-WP(C) Costs not in AURORA 2007PCORC-5.07Update_Electric Rev Req Model (2009 GRC) Rebuttal REmoval of New  WH Solar AdjustMI 2" xfId="3329" xr:uid="{00000000-0005-0000-0000-0000FA0C0000}"/>
    <cellStyle name="_DEM-WP(C) Costs not in AURORA 2007PCORC-5.07Update_Electric Rev Req Model (2009 GRC) Rebuttal REmoval of New  WH Solar AdjustMI 2 2" xfId="3330" xr:uid="{00000000-0005-0000-0000-0000FB0C0000}"/>
    <cellStyle name="_DEM-WP(C) Costs not in AURORA 2007PCORC-5.07Update_Electric Rev Req Model (2009 GRC) Rebuttal REmoval of New  WH Solar AdjustMI 3" xfId="3331" xr:uid="{00000000-0005-0000-0000-0000FC0C0000}"/>
    <cellStyle name="_DEM-WP(C) Costs not in AURORA 2007PCORC-5.07Update_Electric Rev Req Model (2009 GRC) Revised 01-18-2010" xfId="3332" xr:uid="{00000000-0005-0000-0000-0000FD0C0000}"/>
    <cellStyle name="_DEM-WP(C) Costs not in AURORA 2007PCORC-5.07Update_Electric Rev Req Model (2009 GRC) Revised 01-18-2010 2" xfId="3333" xr:uid="{00000000-0005-0000-0000-0000FE0C0000}"/>
    <cellStyle name="_DEM-WP(C) Costs not in AURORA 2007PCORC-5.07Update_Electric Rev Req Model (2009 GRC) Revised 01-18-2010 2 2" xfId="3334" xr:uid="{00000000-0005-0000-0000-0000FF0C0000}"/>
    <cellStyle name="_DEM-WP(C) Costs not in AURORA 2007PCORC-5.07Update_Electric Rev Req Model (2009 GRC) Revised 01-18-2010 3" xfId="3335" xr:uid="{00000000-0005-0000-0000-0000000D0000}"/>
    <cellStyle name="_DEM-WP(C) Costs not in AURORA 2007PCORC-5.07Update_Electric Rev Req Model (2010 GRC)" xfId="3336" xr:uid="{00000000-0005-0000-0000-0000010D0000}"/>
    <cellStyle name="_DEM-WP(C) Costs not in AURORA 2007PCORC-5.07Update_Electric Rev Req Model (2010 GRC) SF" xfId="3337" xr:uid="{00000000-0005-0000-0000-0000020D0000}"/>
    <cellStyle name="_DEM-WP(C) Costs not in AURORA 2007PCORC-5.07Update_Final Order Electric" xfId="3338" xr:uid="{00000000-0005-0000-0000-0000030D0000}"/>
    <cellStyle name="_DEM-WP(C) Costs not in AURORA 2007PCORC-5.07Update_Final Order Electric EXHIBIT A-1" xfId="3339" xr:uid="{00000000-0005-0000-0000-0000040D0000}"/>
    <cellStyle name="_DEM-WP(C) Costs not in AURORA 2007PCORC-5.07Update_Final Order Electric EXHIBIT A-1 2" xfId="3340" xr:uid="{00000000-0005-0000-0000-0000050D0000}"/>
    <cellStyle name="_DEM-WP(C) Costs not in AURORA 2007PCORC-5.07Update_Final Order Electric EXHIBIT A-1 2 2" xfId="3341" xr:uid="{00000000-0005-0000-0000-0000060D0000}"/>
    <cellStyle name="_DEM-WP(C) Costs not in AURORA 2007PCORC-5.07Update_Final Order Electric EXHIBIT A-1 3" xfId="3342" xr:uid="{00000000-0005-0000-0000-0000070D0000}"/>
    <cellStyle name="_DEM-WP(C) Costs not in AURORA 2007PCORC-5.07Update_NIM Summary" xfId="3343" xr:uid="{00000000-0005-0000-0000-0000080D0000}"/>
    <cellStyle name="_DEM-WP(C) Costs not in AURORA 2007PCORC-5.07Update_NIM Summary 09GRC" xfId="3344" xr:uid="{00000000-0005-0000-0000-0000090D0000}"/>
    <cellStyle name="_DEM-WP(C) Costs not in AURORA 2007PCORC-5.07Update_NIM Summary 09GRC 2" xfId="3345" xr:uid="{00000000-0005-0000-0000-00000A0D0000}"/>
    <cellStyle name="_DEM-WP(C) Costs not in AURORA 2007PCORC-5.07Update_NIM Summary 09GRC_NIM Summary" xfId="3346" xr:uid="{00000000-0005-0000-0000-00000B0D0000}"/>
    <cellStyle name="_DEM-WP(C) Costs not in AURORA 2007PCORC-5.07Update_NIM Summary 09GRC_NIM Summary 2" xfId="3347" xr:uid="{00000000-0005-0000-0000-00000C0D0000}"/>
    <cellStyle name="_DEM-WP(C) Costs not in AURORA 2007PCORC-5.07Update_NIM Summary 2" xfId="3348" xr:uid="{00000000-0005-0000-0000-00000D0D0000}"/>
    <cellStyle name="_DEM-WP(C) Costs not in AURORA 2007PCORC-5.07Update_NIM Summary 3" xfId="3349" xr:uid="{00000000-0005-0000-0000-00000E0D0000}"/>
    <cellStyle name="_DEM-WP(C) Costs not in AURORA 2007PCORC-5.07Update_NIM Summary 4" xfId="3350" xr:uid="{00000000-0005-0000-0000-00000F0D0000}"/>
    <cellStyle name="_DEM-WP(C) Costs not in AURORA 2007PCORC-5.07Update_NIM Summary 5" xfId="3351" xr:uid="{00000000-0005-0000-0000-0000100D0000}"/>
    <cellStyle name="_DEM-WP(C) Costs not in AURORA 2007PCORC-5.07Update_NIM Summary 6" xfId="3352" xr:uid="{00000000-0005-0000-0000-0000110D0000}"/>
    <cellStyle name="_DEM-WP(C) Costs not in AURORA 2007PCORC-5.07Update_NIM Summary 7" xfId="3353" xr:uid="{00000000-0005-0000-0000-0000120D0000}"/>
    <cellStyle name="_DEM-WP(C) Costs not in AURORA 2007PCORC-5.07Update_NIM Summary 8" xfId="3354" xr:uid="{00000000-0005-0000-0000-0000130D0000}"/>
    <cellStyle name="_DEM-WP(C) Costs not in AURORA 2007PCORC-5.07Update_NIM Summary 9" xfId="3355" xr:uid="{00000000-0005-0000-0000-0000140D0000}"/>
    <cellStyle name="_DEM-WP(C) Costs not in AURORA 2007PCORC-5.07Update_Power Costs - Comparison bx Rbtl-Staff-Jt-PC" xfId="3356" xr:uid="{00000000-0005-0000-0000-0000150D0000}"/>
    <cellStyle name="_DEM-WP(C) Costs not in AURORA 2007PCORC-5.07Update_Power Costs - Comparison bx Rbtl-Staff-Jt-PC 2" xfId="3357" xr:uid="{00000000-0005-0000-0000-0000160D0000}"/>
    <cellStyle name="_DEM-WP(C) Costs not in AURORA 2007PCORC-5.07Update_Power Costs - Comparison bx Rbtl-Staff-Jt-PC 2 2" xfId="3358" xr:uid="{00000000-0005-0000-0000-0000170D0000}"/>
    <cellStyle name="_DEM-WP(C) Costs not in AURORA 2007PCORC-5.07Update_Power Costs - Comparison bx Rbtl-Staff-Jt-PC 3" xfId="3359" xr:uid="{00000000-0005-0000-0000-0000180D0000}"/>
    <cellStyle name="_DEM-WP(C) Costs not in AURORA 2007PCORC-5.07Update_Rebuttal Power Costs" xfId="3360" xr:uid="{00000000-0005-0000-0000-0000190D0000}"/>
    <cellStyle name="_DEM-WP(C) Costs not in AURORA 2007PCORC-5.07Update_Rebuttal Power Costs 2" xfId="3361" xr:uid="{00000000-0005-0000-0000-00001A0D0000}"/>
    <cellStyle name="_DEM-WP(C) Costs not in AURORA 2007PCORC-5.07Update_Rebuttal Power Costs 2 2" xfId="3362" xr:uid="{00000000-0005-0000-0000-00001B0D0000}"/>
    <cellStyle name="_DEM-WP(C) Costs not in AURORA 2007PCORC-5.07Update_Rebuttal Power Costs 3" xfId="3363" xr:uid="{00000000-0005-0000-0000-00001C0D0000}"/>
    <cellStyle name="_DEM-WP(C) Costs not in AURORA 2007PCORC-5.07Update_TENASKA REGULATORY ASSET" xfId="3364" xr:uid="{00000000-0005-0000-0000-00001D0D0000}"/>
    <cellStyle name="_DEM-WP(C) Costs not in AURORA 2007PCORC-5.07Update_TENASKA REGULATORY ASSET 2" xfId="3365" xr:uid="{00000000-0005-0000-0000-00001E0D0000}"/>
    <cellStyle name="_DEM-WP(C) Costs not in AURORA 2007PCORC-5.07Update_TENASKA REGULATORY ASSET 2 2" xfId="3366" xr:uid="{00000000-0005-0000-0000-00001F0D0000}"/>
    <cellStyle name="_DEM-WP(C) Costs not in AURORA 2007PCORC-5.07Update_TENASKA REGULATORY ASSET 3" xfId="3367" xr:uid="{00000000-0005-0000-0000-0000200D0000}"/>
    <cellStyle name="_DEM-WP(C) Costs Not In AURORA 2009GRC" xfId="3368" xr:uid="{00000000-0005-0000-0000-0000210D0000}"/>
    <cellStyle name="_DEM-WP(C) Prod O&amp;M 2007GRC" xfId="3369" xr:uid="{00000000-0005-0000-0000-0000220D0000}"/>
    <cellStyle name="_DEM-WP(C) Prod O&amp;M 2007GRC 2" xfId="3370" xr:uid="{00000000-0005-0000-0000-0000230D0000}"/>
    <cellStyle name="_DEM-WP(C) Prod O&amp;M 2007GRC 2 2" xfId="3371" xr:uid="{00000000-0005-0000-0000-0000240D0000}"/>
    <cellStyle name="_DEM-WP(C) Prod O&amp;M 2007GRC 3" xfId="3372" xr:uid="{00000000-0005-0000-0000-0000250D0000}"/>
    <cellStyle name="_DEM-WP(C) Prod O&amp;M 2007GRC_Adj Bench DR 3 for Initial Briefs (Electric)" xfId="3373" xr:uid="{00000000-0005-0000-0000-0000260D0000}"/>
    <cellStyle name="_DEM-WP(C) Prod O&amp;M 2007GRC_Adj Bench DR 3 for Initial Briefs (Electric) 2" xfId="3374" xr:uid="{00000000-0005-0000-0000-0000270D0000}"/>
    <cellStyle name="_DEM-WP(C) Prod O&amp;M 2007GRC_Adj Bench DR 3 for Initial Briefs (Electric) 2 2" xfId="3375" xr:uid="{00000000-0005-0000-0000-0000280D0000}"/>
    <cellStyle name="_DEM-WP(C) Prod O&amp;M 2007GRC_Adj Bench DR 3 for Initial Briefs (Electric) 3" xfId="3376" xr:uid="{00000000-0005-0000-0000-0000290D0000}"/>
    <cellStyle name="_DEM-WP(C) Prod O&amp;M 2007GRC_Book2" xfId="3377" xr:uid="{00000000-0005-0000-0000-00002A0D0000}"/>
    <cellStyle name="_DEM-WP(C) Prod O&amp;M 2007GRC_Book2 2" xfId="3378" xr:uid="{00000000-0005-0000-0000-00002B0D0000}"/>
    <cellStyle name="_DEM-WP(C) Prod O&amp;M 2007GRC_Book2 2 2" xfId="3379" xr:uid="{00000000-0005-0000-0000-00002C0D0000}"/>
    <cellStyle name="_DEM-WP(C) Prod O&amp;M 2007GRC_Book2 3" xfId="3380" xr:uid="{00000000-0005-0000-0000-00002D0D0000}"/>
    <cellStyle name="_DEM-WP(C) Prod O&amp;M 2007GRC_Book2_Adj Bench DR 3 for Initial Briefs (Electric)" xfId="3381" xr:uid="{00000000-0005-0000-0000-00002E0D0000}"/>
    <cellStyle name="_DEM-WP(C) Prod O&amp;M 2007GRC_Book2_Adj Bench DR 3 for Initial Briefs (Electric) 2" xfId="3382" xr:uid="{00000000-0005-0000-0000-00002F0D0000}"/>
    <cellStyle name="_DEM-WP(C) Prod O&amp;M 2007GRC_Book2_Adj Bench DR 3 for Initial Briefs (Electric) 2 2" xfId="3383" xr:uid="{00000000-0005-0000-0000-0000300D0000}"/>
    <cellStyle name="_DEM-WP(C) Prod O&amp;M 2007GRC_Book2_Adj Bench DR 3 for Initial Briefs (Electric) 3" xfId="3384" xr:uid="{00000000-0005-0000-0000-0000310D0000}"/>
    <cellStyle name="_DEM-WP(C) Prod O&amp;M 2007GRC_Book2_Electric Rev Req Model (2009 GRC) Rebuttal" xfId="3385" xr:uid="{00000000-0005-0000-0000-0000320D0000}"/>
    <cellStyle name="_DEM-WP(C) Prod O&amp;M 2007GRC_Book2_Electric Rev Req Model (2009 GRC) Rebuttal 2" xfId="3386" xr:uid="{00000000-0005-0000-0000-0000330D0000}"/>
    <cellStyle name="_DEM-WP(C) Prod O&amp;M 2007GRC_Book2_Electric Rev Req Model (2009 GRC) Rebuttal 2 2" xfId="3387" xr:uid="{00000000-0005-0000-0000-0000340D0000}"/>
    <cellStyle name="_DEM-WP(C) Prod O&amp;M 2007GRC_Book2_Electric Rev Req Model (2009 GRC) Rebuttal 3" xfId="3388" xr:uid="{00000000-0005-0000-0000-0000350D0000}"/>
    <cellStyle name="_DEM-WP(C) Prod O&amp;M 2007GRC_Book2_Electric Rev Req Model (2009 GRC) Rebuttal REmoval of New  WH Solar AdjustMI" xfId="3389" xr:uid="{00000000-0005-0000-0000-0000360D0000}"/>
    <cellStyle name="_DEM-WP(C) Prod O&amp;M 2007GRC_Book2_Electric Rev Req Model (2009 GRC) Rebuttal REmoval of New  WH Solar AdjustMI 2" xfId="3390" xr:uid="{00000000-0005-0000-0000-0000370D0000}"/>
    <cellStyle name="_DEM-WP(C) Prod O&amp;M 2007GRC_Book2_Electric Rev Req Model (2009 GRC) Rebuttal REmoval of New  WH Solar AdjustMI 2 2" xfId="3391" xr:uid="{00000000-0005-0000-0000-0000380D0000}"/>
    <cellStyle name="_DEM-WP(C) Prod O&amp;M 2007GRC_Book2_Electric Rev Req Model (2009 GRC) Rebuttal REmoval of New  WH Solar AdjustMI 3" xfId="3392" xr:uid="{00000000-0005-0000-0000-0000390D0000}"/>
    <cellStyle name="_DEM-WP(C) Prod O&amp;M 2007GRC_Book2_Electric Rev Req Model (2009 GRC) Revised 01-18-2010" xfId="3393" xr:uid="{00000000-0005-0000-0000-00003A0D0000}"/>
    <cellStyle name="_DEM-WP(C) Prod O&amp;M 2007GRC_Book2_Electric Rev Req Model (2009 GRC) Revised 01-18-2010 2" xfId="3394" xr:uid="{00000000-0005-0000-0000-00003B0D0000}"/>
    <cellStyle name="_DEM-WP(C) Prod O&amp;M 2007GRC_Book2_Electric Rev Req Model (2009 GRC) Revised 01-18-2010 2 2" xfId="3395" xr:uid="{00000000-0005-0000-0000-00003C0D0000}"/>
    <cellStyle name="_DEM-WP(C) Prod O&amp;M 2007GRC_Book2_Electric Rev Req Model (2009 GRC) Revised 01-18-2010 3" xfId="3396" xr:uid="{00000000-0005-0000-0000-00003D0D0000}"/>
    <cellStyle name="_DEM-WP(C) Prod O&amp;M 2007GRC_Book2_Final Order Electric EXHIBIT A-1" xfId="3397" xr:uid="{00000000-0005-0000-0000-00003E0D0000}"/>
    <cellStyle name="_DEM-WP(C) Prod O&amp;M 2007GRC_Book2_Final Order Electric EXHIBIT A-1 2" xfId="3398" xr:uid="{00000000-0005-0000-0000-00003F0D0000}"/>
    <cellStyle name="_DEM-WP(C) Prod O&amp;M 2007GRC_Book2_Final Order Electric EXHIBIT A-1 2 2" xfId="3399" xr:uid="{00000000-0005-0000-0000-0000400D0000}"/>
    <cellStyle name="_DEM-WP(C) Prod O&amp;M 2007GRC_Book2_Final Order Electric EXHIBIT A-1 3" xfId="3400" xr:uid="{00000000-0005-0000-0000-0000410D0000}"/>
    <cellStyle name="_DEM-WP(C) Prod O&amp;M 2007GRC_Confidential Material" xfId="3401" xr:uid="{00000000-0005-0000-0000-0000420D0000}"/>
    <cellStyle name="_DEM-WP(C) Prod O&amp;M 2007GRC_DEM-WP(C) Colstrip 12 Coal Cost Forecast 2010GRC" xfId="3402" xr:uid="{00000000-0005-0000-0000-0000430D0000}"/>
    <cellStyle name="_DEM-WP(C) Prod O&amp;M 2007GRC_DEM-WP(C) Production O&amp;M 2010GRC As-Filed" xfId="3403" xr:uid="{00000000-0005-0000-0000-0000440D0000}"/>
    <cellStyle name="_DEM-WP(C) Prod O&amp;M 2007GRC_DEM-WP(C) Production O&amp;M 2010GRC As-Filed 2" xfId="3404" xr:uid="{00000000-0005-0000-0000-0000450D0000}"/>
    <cellStyle name="_DEM-WP(C) Prod O&amp;M 2007GRC_Electric Rev Req Model (2009 GRC) Rebuttal" xfId="3405" xr:uid="{00000000-0005-0000-0000-0000460D0000}"/>
    <cellStyle name="_DEM-WP(C) Prod O&amp;M 2007GRC_Electric Rev Req Model (2009 GRC) Rebuttal 2" xfId="3406" xr:uid="{00000000-0005-0000-0000-0000470D0000}"/>
    <cellStyle name="_DEM-WP(C) Prod O&amp;M 2007GRC_Electric Rev Req Model (2009 GRC) Rebuttal 2 2" xfId="3407" xr:uid="{00000000-0005-0000-0000-0000480D0000}"/>
    <cellStyle name="_DEM-WP(C) Prod O&amp;M 2007GRC_Electric Rev Req Model (2009 GRC) Rebuttal 3" xfId="3408" xr:uid="{00000000-0005-0000-0000-0000490D0000}"/>
    <cellStyle name="_DEM-WP(C) Prod O&amp;M 2007GRC_Electric Rev Req Model (2009 GRC) Rebuttal REmoval of New  WH Solar AdjustMI" xfId="3409" xr:uid="{00000000-0005-0000-0000-00004A0D0000}"/>
    <cellStyle name="_DEM-WP(C) Prod O&amp;M 2007GRC_Electric Rev Req Model (2009 GRC) Rebuttal REmoval of New  WH Solar AdjustMI 2" xfId="3410" xr:uid="{00000000-0005-0000-0000-00004B0D0000}"/>
    <cellStyle name="_DEM-WP(C) Prod O&amp;M 2007GRC_Electric Rev Req Model (2009 GRC) Rebuttal REmoval of New  WH Solar AdjustMI 2 2" xfId="3411" xr:uid="{00000000-0005-0000-0000-00004C0D0000}"/>
    <cellStyle name="_DEM-WP(C) Prod O&amp;M 2007GRC_Electric Rev Req Model (2009 GRC) Rebuttal REmoval of New  WH Solar AdjustMI 3" xfId="3412" xr:uid="{00000000-0005-0000-0000-00004D0D0000}"/>
    <cellStyle name="_DEM-WP(C) Prod O&amp;M 2007GRC_Electric Rev Req Model (2009 GRC) Revised 01-18-2010" xfId="3413" xr:uid="{00000000-0005-0000-0000-00004E0D0000}"/>
    <cellStyle name="_DEM-WP(C) Prod O&amp;M 2007GRC_Electric Rev Req Model (2009 GRC) Revised 01-18-2010 2" xfId="3414" xr:uid="{00000000-0005-0000-0000-00004F0D0000}"/>
    <cellStyle name="_DEM-WP(C) Prod O&amp;M 2007GRC_Electric Rev Req Model (2009 GRC) Revised 01-18-2010 2 2" xfId="3415" xr:uid="{00000000-0005-0000-0000-0000500D0000}"/>
    <cellStyle name="_DEM-WP(C) Prod O&amp;M 2007GRC_Electric Rev Req Model (2009 GRC) Revised 01-18-2010 3" xfId="3416" xr:uid="{00000000-0005-0000-0000-0000510D0000}"/>
    <cellStyle name="_DEM-WP(C) Prod O&amp;M 2007GRC_Final Order Electric EXHIBIT A-1" xfId="3417" xr:uid="{00000000-0005-0000-0000-0000520D0000}"/>
    <cellStyle name="_DEM-WP(C) Prod O&amp;M 2007GRC_Final Order Electric EXHIBIT A-1 2" xfId="3418" xr:uid="{00000000-0005-0000-0000-0000530D0000}"/>
    <cellStyle name="_DEM-WP(C) Prod O&amp;M 2007GRC_Final Order Electric EXHIBIT A-1 2 2" xfId="3419" xr:uid="{00000000-0005-0000-0000-0000540D0000}"/>
    <cellStyle name="_DEM-WP(C) Prod O&amp;M 2007GRC_Final Order Electric EXHIBIT A-1 3" xfId="3420" xr:uid="{00000000-0005-0000-0000-0000550D0000}"/>
    <cellStyle name="_DEM-WP(C) Prod O&amp;M 2007GRC_Rebuttal Power Costs" xfId="3421" xr:uid="{00000000-0005-0000-0000-0000560D0000}"/>
    <cellStyle name="_DEM-WP(C) Prod O&amp;M 2007GRC_Rebuttal Power Costs 2" xfId="3422" xr:uid="{00000000-0005-0000-0000-0000570D0000}"/>
    <cellStyle name="_DEM-WP(C) Prod O&amp;M 2007GRC_Rebuttal Power Costs 2 2" xfId="3423" xr:uid="{00000000-0005-0000-0000-0000580D0000}"/>
    <cellStyle name="_DEM-WP(C) Prod O&amp;M 2007GRC_Rebuttal Power Costs 3" xfId="3424" xr:uid="{00000000-0005-0000-0000-0000590D0000}"/>
    <cellStyle name="_DEM-WP(C) Prod O&amp;M 2007GRC_Rebuttal Power Costs_Adj Bench DR 3 for Initial Briefs (Electric)" xfId="3425" xr:uid="{00000000-0005-0000-0000-00005A0D0000}"/>
    <cellStyle name="_DEM-WP(C) Prod O&amp;M 2007GRC_Rebuttal Power Costs_Adj Bench DR 3 for Initial Briefs (Electric) 2" xfId="3426" xr:uid="{00000000-0005-0000-0000-00005B0D0000}"/>
    <cellStyle name="_DEM-WP(C) Prod O&amp;M 2007GRC_Rebuttal Power Costs_Adj Bench DR 3 for Initial Briefs (Electric) 2 2" xfId="3427" xr:uid="{00000000-0005-0000-0000-00005C0D0000}"/>
    <cellStyle name="_DEM-WP(C) Prod O&amp;M 2007GRC_Rebuttal Power Costs_Adj Bench DR 3 for Initial Briefs (Electric) 3" xfId="3428" xr:uid="{00000000-0005-0000-0000-00005D0D0000}"/>
    <cellStyle name="_DEM-WP(C) Prod O&amp;M 2007GRC_Rebuttal Power Costs_Electric Rev Req Model (2009 GRC) Rebuttal" xfId="3429" xr:uid="{00000000-0005-0000-0000-00005E0D0000}"/>
    <cellStyle name="_DEM-WP(C) Prod O&amp;M 2007GRC_Rebuttal Power Costs_Electric Rev Req Model (2009 GRC) Rebuttal 2" xfId="3430" xr:uid="{00000000-0005-0000-0000-00005F0D0000}"/>
    <cellStyle name="_DEM-WP(C) Prod O&amp;M 2007GRC_Rebuttal Power Costs_Electric Rev Req Model (2009 GRC) Rebuttal 2 2" xfId="3431" xr:uid="{00000000-0005-0000-0000-0000600D0000}"/>
    <cellStyle name="_DEM-WP(C) Prod O&amp;M 2007GRC_Rebuttal Power Costs_Electric Rev Req Model (2009 GRC) Rebuttal 3" xfId="3432" xr:uid="{00000000-0005-0000-0000-0000610D0000}"/>
    <cellStyle name="_DEM-WP(C) Prod O&amp;M 2007GRC_Rebuttal Power Costs_Electric Rev Req Model (2009 GRC) Rebuttal REmoval of New  WH Solar AdjustMI" xfId="3433" xr:uid="{00000000-0005-0000-0000-0000620D0000}"/>
    <cellStyle name="_DEM-WP(C) Prod O&amp;M 2007GRC_Rebuttal Power Costs_Electric Rev Req Model (2009 GRC) Rebuttal REmoval of New  WH Solar AdjustMI 2" xfId="3434" xr:uid="{00000000-0005-0000-0000-0000630D0000}"/>
    <cellStyle name="_DEM-WP(C) Prod O&amp;M 2007GRC_Rebuttal Power Costs_Electric Rev Req Model (2009 GRC) Rebuttal REmoval of New  WH Solar AdjustMI 2 2" xfId="3435" xr:uid="{00000000-0005-0000-0000-0000640D0000}"/>
    <cellStyle name="_DEM-WP(C) Prod O&amp;M 2007GRC_Rebuttal Power Costs_Electric Rev Req Model (2009 GRC) Rebuttal REmoval of New  WH Solar AdjustMI 3" xfId="3436" xr:uid="{00000000-0005-0000-0000-0000650D0000}"/>
    <cellStyle name="_DEM-WP(C) Prod O&amp;M 2007GRC_Rebuttal Power Costs_Electric Rev Req Model (2009 GRC) Revised 01-18-2010" xfId="3437" xr:uid="{00000000-0005-0000-0000-0000660D0000}"/>
    <cellStyle name="_DEM-WP(C) Prod O&amp;M 2007GRC_Rebuttal Power Costs_Electric Rev Req Model (2009 GRC) Revised 01-18-2010 2" xfId="3438" xr:uid="{00000000-0005-0000-0000-0000670D0000}"/>
    <cellStyle name="_DEM-WP(C) Prod O&amp;M 2007GRC_Rebuttal Power Costs_Electric Rev Req Model (2009 GRC) Revised 01-18-2010 2 2" xfId="3439" xr:uid="{00000000-0005-0000-0000-0000680D0000}"/>
    <cellStyle name="_DEM-WP(C) Prod O&amp;M 2007GRC_Rebuttal Power Costs_Electric Rev Req Model (2009 GRC) Revised 01-18-2010 3" xfId="3440" xr:uid="{00000000-0005-0000-0000-0000690D0000}"/>
    <cellStyle name="_DEM-WP(C) Prod O&amp;M 2007GRC_Rebuttal Power Costs_Final Order Electric EXHIBIT A-1" xfId="3441" xr:uid="{00000000-0005-0000-0000-00006A0D0000}"/>
    <cellStyle name="_DEM-WP(C) Prod O&amp;M 2007GRC_Rebuttal Power Costs_Final Order Electric EXHIBIT A-1 2" xfId="3442" xr:uid="{00000000-0005-0000-0000-00006B0D0000}"/>
    <cellStyle name="_DEM-WP(C) Prod O&amp;M 2007GRC_Rebuttal Power Costs_Final Order Electric EXHIBIT A-1 2 2" xfId="3443" xr:uid="{00000000-0005-0000-0000-00006C0D0000}"/>
    <cellStyle name="_DEM-WP(C) Prod O&amp;M 2007GRC_Rebuttal Power Costs_Final Order Electric EXHIBIT A-1 3" xfId="3444" xr:uid="{00000000-0005-0000-0000-00006D0D0000}"/>
    <cellStyle name="_x0013__DEM-WP(C) Production O&amp;M 2010GRC As-Filed" xfId="3445" xr:uid="{00000000-0005-0000-0000-00006E0D0000}"/>
    <cellStyle name="_x0013__DEM-WP(C) Production O&amp;M 2010GRC As-Filed 2" xfId="3446" xr:uid="{00000000-0005-0000-0000-00006F0D0000}"/>
    <cellStyle name="_DEM-WP(C) Rate Year Sumas by Month Update Corrected" xfId="3447" xr:uid="{00000000-0005-0000-0000-0000700D0000}"/>
    <cellStyle name="_DEM-WP(C) Sumas Proforma 11.14.07" xfId="3448" xr:uid="{00000000-0005-0000-0000-0000710D0000}"/>
    <cellStyle name="_DEM-WP(C) Sumas Proforma 11.5.07" xfId="3449" xr:uid="{00000000-0005-0000-0000-0000720D0000}"/>
    <cellStyle name="_DEM-WP(C) Westside Hydro Data_051007" xfId="3450" xr:uid="{00000000-0005-0000-0000-0000730D0000}"/>
    <cellStyle name="_DEM-WP(C) Westside Hydro Data_051007 2" xfId="3451" xr:uid="{00000000-0005-0000-0000-0000740D0000}"/>
    <cellStyle name="_DEM-WP(C) Westside Hydro Data_051007 2 2" xfId="3452" xr:uid="{00000000-0005-0000-0000-0000750D0000}"/>
    <cellStyle name="_DEM-WP(C) Westside Hydro Data_051007 3" xfId="3453" xr:uid="{00000000-0005-0000-0000-0000760D0000}"/>
    <cellStyle name="_DEM-WP(C) Westside Hydro Data_051007_16.37E Wild Horse Expansion DeferralRevwrkingfile SF" xfId="3454" xr:uid="{00000000-0005-0000-0000-0000770D0000}"/>
    <cellStyle name="_DEM-WP(C) Westside Hydro Data_051007_16.37E Wild Horse Expansion DeferralRevwrkingfile SF 2" xfId="3455" xr:uid="{00000000-0005-0000-0000-0000780D0000}"/>
    <cellStyle name="_DEM-WP(C) Westside Hydro Data_051007_16.37E Wild Horse Expansion DeferralRevwrkingfile SF 2 2" xfId="3456" xr:uid="{00000000-0005-0000-0000-0000790D0000}"/>
    <cellStyle name="_DEM-WP(C) Westside Hydro Data_051007_16.37E Wild Horse Expansion DeferralRevwrkingfile SF 3" xfId="3457" xr:uid="{00000000-0005-0000-0000-00007A0D0000}"/>
    <cellStyle name="_DEM-WP(C) Westside Hydro Data_051007_2009 GRC Compl Filing - Exhibit D" xfId="3458" xr:uid="{00000000-0005-0000-0000-00007B0D0000}"/>
    <cellStyle name="_DEM-WP(C) Westside Hydro Data_051007_2009 GRC Compl Filing - Exhibit D 2" xfId="3459" xr:uid="{00000000-0005-0000-0000-00007C0D0000}"/>
    <cellStyle name="_DEM-WP(C) Westside Hydro Data_051007_Adj Bench DR 3 for Initial Briefs (Electric)" xfId="3460" xr:uid="{00000000-0005-0000-0000-00007D0D0000}"/>
    <cellStyle name="_DEM-WP(C) Westside Hydro Data_051007_Adj Bench DR 3 for Initial Briefs (Electric) 2" xfId="3461" xr:uid="{00000000-0005-0000-0000-00007E0D0000}"/>
    <cellStyle name="_DEM-WP(C) Westside Hydro Data_051007_Adj Bench DR 3 for Initial Briefs (Electric) 2 2" xfId="3462" xr:uid="{00000000-0005-0000-0000-00007F0D0000}"/>
    <cellStyle name="_DEM-WP(C) Westside Hydro Data_051007_Adj Bench DR 3 for Initial Briefs (Electric) 3" xfId="3463" xr:uid="{00000000-0005-0000-0000-0000800D0000}"/>
    <cellStyle name="_DEM-WP(C) Westside Hydro Data_051007_Book1" xfId="3464" xr:uid="{00000000-0005-0000-0000-0000810D0000}"/>
    <cellStyle name="_DEM-WP(C) Westside Hydro Data_051007_Book2" xfId="3465" xr:uid="{00000000-0005-0000-0000-0000820D0000}"/>
    <cellStyle name="_DEM-WP(C) Westside Hydro Data_051007_Book2 2" xfId="3466" xr:uid="{00000000-0005-0000-0000-0000830D0000}"/>
    <cellStyle name="_DEM-WP(C) Westside Hydro Data_051007_Book2 2 2" xfId="3467" xr:uid="{00000000-0005-0000-0000-0000840D0000}"/>
    <cellStyle name="_DEM-WP(C) Westside Hydro Data_051007_Book2 3" xfId="3468" xr:uid="{00000000-0005-0000-0000-0000850D0000}"/>
    <cellStyle name="_DEM-WP(C) Westside Hydro Data_051007_Book4" xfId="3469" xr:uid="{00000000-0005-0000-0000-0000860D0000}"/>
    <cellStyle name="_DEM-WP(C) Westside Hydro Data_051007_Book4 2" xfId="3470" xr:uid="{00000000-0005-0000-0000-0000870D0000}"/>
    <cellStyle name="_DEM-WP(C) Westside Hydro Data_051007_Book4 2 2" xfId="3471" xr:uid="{00000000-0005-0000-0000-0000880D0000}"/>
    <cellStyle name="_DEM-WP(C) Westside Hydro Data_051007_Book4 3" xfId="3472" xr:uid="{00000000-0005-0000-0000-0000890D0000}"/>
    <cellStyle name="_DEM-WP(C) Westside Hydro Data_051007_Electric Rev Req Model (2009 GRC) " xfId="3473" xr:uid="{00000000-0005-0000-0000-00008A0D0000}"/>
    <cellStyle name="_DEM-WP(C) Westside Hydro Data_051007_Electric Rev Req Model (2009 GRC)  2" xfId="3474" xr:uid="{00000000-0005-0000-0000-00008B0D0000}"/>
    <cellStyle name="_DEM-WP(C) Westside Hydro Data_051007_Electric Rev Req Model (2009 GRC)  2 2" xfId="3475" xr:uid="{00000000-0005-0000-0000-00008C0D0000}"/>
    <cellStyle name="_DEM-WP(C) Westside Hydro Data_051007_Electric Rev Req Model (2009 GRC)  3" xfId="3476" xr:uid="{00000000-0005-0000-0000-00008D0D0000}"/>
    <cellStyle name="_DEM-WP(C) Westside Hydro Data_051007_Electric Rev Req Model (2009 GRC) Rebuttal" xfId="3477" xr:uid="{00000000-0005-0000-0000-00008E0D0000}"/>
    <cellStyle name="_DEM-WP(C) Westside Hydro Data_051007_Electric Rev Req Model (2009 GRC) Rebuttal 2" xfId="3478" xr:uid="{00000000-0005-0000-0000-00008F0D0000}"/>
    <cellStyle name="_DEM-WP(C) Westside Hydro Data_051007_Electric Rev Req Model (2009 GRC) Rebuttal 2 2" xfId="3479" xr:uid="{00000000-0005-0000-0000-0000900D0000}"/>
    <cellStyle name="_DEM-WP(C) Westside Hydro Data_051007_Electric Rev Req Model (2009 GRC) Rebuttal 3" xfId="3480" xr:uid="{00000000-0005-0000-0000-0000910D0000}"/>
    <cellStyle name="_DEM-WP(C) Westside Hydro Data_051007_Electric Rev Req Model (2009 GRC) Rebuttal REmoval of New  WH Solar AdjustMI" xfId="3481" xr:uid="{00000000-0005-0000-0000-0000920D0000}"/>
    <cellStyle name="_DEM-WP(C) Westside Hydro Data_051007_Electric Rev Req Model (2009 GRC) Rebuttal REmoval of New  WH Solar AdjustMI 2" xfId="3482" xr:uid="{00000000-0005-0000-0000-0000930D0000}"/>
    <cellStyle name="_DEM-WP(C) Westside Hydro Data_051007_Electric Rev Req Model (2009 GRC) Rebuttal REmoval of New  WH Solar AdjustMI 2 2" xfId="3483" xr:uid="{00000000-0005-0000-0000-0000940D0000}"/>
    <cellStyle name="_DEM-WP(C) Westside Hydro Data_051007_Electric Rev Req Model (2009 GRC) Rebuttal REmoval of New  WH Solar AdjustMI 3" xfId="3484" xr:uid="{00000000-0005-0000-0000-0000950D0000}"/>
    <cellStyle name="_DEM-WP(C) Westside Hydro Data_051007_Electric Rev Req Model (2009 GRC) Revised 01-18-2010" xfId="3485" xr:uid="{00000000-0005-0000-0000-0000960D0000}"/>
    <cellStyle name="_DEM-WP(C) Westside Hydro Data_051007_Electric Rev Req Model (2009 GRC) Revised 01-18-2010 2" xfId="3486" xr:uid="{00000000-0005-0000-0000-0000970D0000}"/>
    <cellStyle name="_DEM-WP(C) Westside Hydro Data_051007_Electric Rev Req Model (2009 GRC) Revised 01-18-2010 2 2" xfId="3487" xr:uid="{00000000-0005-0000-0000-0000980D0000}"/>
    <cellStyle name="_DEM-WP(C) Westside Hydro Data_051007_Electric Rev Req Model (2009 GRC) Revised 01-18-2010 3" xfId="3488" xr:uid="{00000000-0005-0000-0000-0000990D0000}"/>
    <cellStyle name="_DEM-WP(C) Westside Hydro Data_051007_Electric Rev Req Model (2010 GRC)" xfId="3489" xr:uid="{00000000-0005-0000-0000-00009A0D0000}"/>
    <cellStyle name="_DEM-WP(C) Westside Hydro Data_051007_Electric Rev Req Model (2010 GRC) SF" xfId="3490" xr:uid="{00000000-0005-0000-0000-00009B0D0000}"/>
    <cellStyle name="_DEM-WP(C) Westside Hydro Data_051007_Final Order Electric" xfId="3491" xr:uid="{00000000-0005-0000-0000-00009C0D0000}"/>
    <cellStyle name="_DEM-WP(C) Westside Hydro Data_051007_Final Order Electric EXHIBIT A-1" xfId="3492" xr:uid="{00000000-0005-0000-0000-00009D0D0000}"/>
    <cellStyle name="_DEM-WP(C) Westside Hydro Data_051007_Final Order Electric EXHIBIT A-1 2" xfId="3493" xr:uid="{00000000-0005-0000-0000-00009E0D0000}"/>
    <cellStyle name="_DEM-WP(C) Westside Hydro Data_051007_Final Order Electric EXHIBIT A-1 2 2" xfId="3494" xr:uid="{00000000-0005-0000-0000-00009F0D0000}"/>
    <cellStyle name="_DEM-WP(C) Westside Hydro Data_051007_Final Order Electric EXHIBIT A-1 3" xfId="3495" xr:uid="{00000000-0005-0000-0000-0000A00D0000}"/>
    <cellStyle name="_DEM-WP(C) Westside Hydro Data_051007_NIM Summary" xfId="3496" xr:uid="{00000000-0005-0000-0000-0000A10D0000}"/>
    <cellStyle name="_DEM-WP(C) Westside Hydro Data_051007_NIM Summary 2" xfId="3497" xr:uid="{00000000-0005-0000-0000-0000A20D0000}"/>
    <cellStyle name="_DEM-WP(C) Westside Hydro Data_051007_Power Costs - Comparison bx Rbtl-Staff-Jt-PC" xfId="3498" xr:uid="{00000000-0005-0000-0000-0000A30D0000}"/>
    <cellStyle name="_DEM-WP(C) Westside Hydro Data_051007_Power Costs - Comparison bx Rbtl-Staff-Jt-PC 2" xfId="3499" xr:uid="{00000000-0005-0000-0000-0000A40D0000}"/>
    <cellStyle name="_DEM-WP(C) Westside Hydro Data_051007_Power Costs - Comparison bx Rbtl-Staff-Jt-PC 2 2" xfId="3500" xr:uid="{00000000-0005-0000-0000-0000A50D0000}"/>
    <cellStyle name="_DEM-WP(C) Westside Hydro Data_051007_Power Costs - Comparison bx Rbtl-Staff-Jt-PC 3" xfId="3501" xr:uid="{00000000-0005-0000-0000-0000A60D0000}"/>
    <cellStyle name="_DEM-WP(C) Westside Hydro Data_051007_Rebuttal Power Costs" xfId="3502" xr:uid="{00000000-0005-0000-0000-0000A70D0000}"/>
    <cellStyle name="_DEM-WP(C) Westside Hydro Data_051007_Rebuttal Power Costs 2" xfId="3503" xr:uid="{00000000-0005-0000-0000-0000A80D0000}"/>
    <cellStyle name="_DEM-WP(C) Westside Hydro Data_051007_Rebuttal Power Costs 2 2" xfId="3504" xr:uid="{00000000-0005-0000-0000-0000A90D0000}"/>
    <cellStyle name="_DEM-WP(C) Westside Hydro Data_051007_Rebuttal Power Costs 3" xfId="3505" xr:uid="{00000000-0005-0000-0000-0000AA0D0000}"/>
    <cellStyle name="_DEM-WP(C) Westside Hydro Data_051007_TENASKA REGULATORY ASSET" xfId="3506" xr:uid="{00000000-0005-0000-0000-0000AB0D0000}"/>
    <cellStyle name="_DEM-WP(C) Westside Hydro Data_051007_TENASKA REGULATORY ASSET 2" xfId="3507" xr:uid="{00000000-0005-0000-0000-0000AC0D0000}"/>
    <cellStyle name="_DEM-WP(C) Westside Hydro Data_051007_TENASKA REGULATORY ASSET 2 2" xfId="3508" xr:uid="{00000000-0005-0000-0000-0000AD0D0000}"/>
    <cellStyle name="_DEM-WP(C) Westside Hydro Data_051007_TENASKA REGULATORY ASSET 3" xfId="3509" xr:uid="{00000000-0005-0000-0000-0000AE0D0000}"/>
    <cellStyle name="_Elec Peak Capacity Need_2008-2029_032709_Wind 5% Cap" xfId="3510" xr:uid="{00000000-0005-0000-0000-0000AF0D0000}"/>
    <cellStyle name="_Elec Peak Capacity Need_2008-2029_032709_Wind 5% Cap 2" xfId="3511" xr:uid="{00000000-0005-0000-0000-0000B00D0000}"/>
    <cellStyle name="_Elec Peak Capacity Need_2008-2029_032709_Wind 5% Cap_NIM Summary" xfId="3512" xr:uid="{00000000-0005-0000-0000-0000B10D0000}"/>
    <cellStyle name="_Elec Peak Capacity Need_2008-2029_032709_Wind 5% Cap_NIM Summary 2" xfId="3513" xr:uid="{00000000-0005-0000-0000-0000B20D0000}"/>
    <cellStyle name="_Elec Peak Capacity Need_2008-2029_032709_Wind 5% Cap-ST-Adj-PJP1" xfId="3514" xr:uid="{00000000-0005-0000-0000-0000B30D0000}"/>
    <cellStyle name="_Elec Peak Capacity Need_2008-2029_032709_Wind 5% Cap-ST-Adj-PJP1 2" xfId="3515" xr:uid="{00000000-0005-0000-0000-0000B40D0000}"/>
    <cellStyle name="_Elec Peak Capacity Need_2008-2029_032709_Wind 5% Cap-ST-Adj-PJP1_NIM Summary" xfId="3516" xr:uid="{00000000-0005-0000-0000-0000B50D0000}"/>
    <cellStyle name="_Elec Peak Capacity Need_2008-2029_032709_Wind 5% Cap-ST-Adj-PJP1_NIM Summary 2" xfId="3517" xr:uid="{00000000-0005-0000-0000-0000B60D0000}"/>
    <cellStyle name="_Elec Peak Capacity Need_2008-2029_120908_Wind 5% Cap_Low" xfId="3518" xr:uid="{00000000-0005-0000-0000-0000B70D0000}"/>
    <cellStyle name="_Elec Peak Capacity Need_2008-2029_120908_Wind 5% Cap_Low 2" xfId="3519" xr:uid="{00000000-0005-0000-0000-0000B80D0000}"/>
    <cellStyle name="_Elec Peak Capacity Need_2008-2029_120908_Wind 5% Cap_Low_NIM Summary" xfId="3520" xr:uid="{00000000-0005-0000-0000-0000B90D0000}"/>
    <cellStyle name="_Elec Peak Capacity Need_2008-2029_120908_Wind 5% Cap_Low_NIM Summary 2" xfId="3521" xr:uid="{00000000-0005-0000-0000-0000BA0D0000}"/>
    <cellStyle name="_Elec Peak Capacity Need_2008-2029_Wind 5% Cap_050809" xfId="3522" xr:uid="{00000000-0005-0000-0000-0000BB0D0000}"/>
    <cellStyle name="_Elec Peak Capacity Need_2008-2029_Wind 5% Cap_050809 2" xfId="3523" xr:uid="{00000000-0005-0000-0000-0000BC0D0000}"/>
    <cellStyle name="_Elec Peak Capacity Need_2008-2029_Wind 5% Cap_050809_NIM Summary" xfId="3524" xr:uid="{00000000-0005-0000-0000-0000BD0D0000}"/>
    <cellStyle name="_Elec Peak Capacity Need_2008-2029_Wind 5% Cap_050809_NIM Summary 2" xfId="3525" xr:uid="{00000000-0005-0000-0000-0000BE0D0000}"/>
    <cellStyle name="_x0013__Electric Rev Req Model (2009 GRC) " xfId="3526" xr:uid="{00000000-0005-0000-0000-0000BF0D0000}"/>
    <cellStyle name="_x0013__Electric Rev Req Model (2009 GRC)  2" xfId="3527" xr:uid="{00000000-0005-0000-0000-0000C00D0000}"/>
    <cellStyle name="_x0013__Electric Rev Req Model (2009 GRC)  2 2" xfId="3528" xr:uid="{00000000-0005-0000-0000-0000C10D0000}"/>
    <cellStyle name="_x0013__Electric Rev Req Model (2009 GRC)  3" xfId="3529" xr:uid="{00000000-0005-0000-0000-0000C20D0000}"/>
    <cellStyle name="_x0013__Electric Rev Req Model (2009 GRC) Rebuttal" xfId="3530" xr:uid="{00000000-0005-0000-0000-0000C30D0000}"/>
    <cellStyle name="_x0013__Electric Rev Req Model (2009 GRC) Rebuttal 2" xfId="3531" xr:uid="{00000000-0005-0000-0000-0000C40D0000}"/>
    <cellStyle name="_x0013__Electric Rev Req Model (2009 GRC) Rebuttal 2 2" xfId="3532" xr:uid="{00000000-0005-0000-0000-0000C50D0000}"/>
    <cellStyle name="_x0013__Electric Rev Req Model (2009 GRC) Rebuttal 3" xfId="3533" xr:uid="{00000000-0005-0000-0000-0000C60D0000}"/>
    <cellStyle name="_x0013__Electric Rev Req Model (2009 GRC) Rebuttal REmoval of New  WH Solar AdjustMI" xfId="3534" xr:uid="{00000000-0005-0000-0000-0000C70D0000}"/>
    <cellStyle name="_x0013__Electric Rev Req Model (2009 GRC) Rebuttal REmoval of New  WH Solar AdjustMI 2" xfId="3535" xr:uid="{00000000-0005-0000-0000-0000C80D0000}"/>
    <cellStyle name="_x0013__Electric Rev Req Model (2009 GRC) Rebuttal REmoval of New  WH Solar AdjustMI 2 2" xfId="3536" xr:uid="{00000000-0005-0000-0000-0000C90D0000}"/>
    <cellStyle name="_x0013__Electric Rev Req Model (2009 GRC) Rebuttal REmoval of New  WH Solar AdjustMI 3" xfId="3537" xr:uid="{00000000-0005-0000-0000-0000CA0D0000}"/>
    <cellStyle name="_x0013__Electric Rev Req Model (2009 GRC) Revised 01-18-2010" xfId="3538" xr:uid="{00000000-0005-0000-0000-0000CB0D0000}"/>
    <cellStyle name="_x0013__Electric Rev Req Model (2009 GRC) Revised 01-18-2010 2" xfId="3539" xr:uid="{00000000-0005-0000-0000-0000CC0D0000}"/>
    <cellStyle name="_x0013__Electric Rev Req Model (2009 GRC) Revised 01-18-2010 2 2" xfId="3540" xr:uid="{00000000-0005-0000-0000-0000CD0D0000}"/>
    <cellStyle name="_x0013__Electric Rev Req Model (2009 GRC) Revised 01-18-2010 3" xfId="3541" xr:uid="{00000000-0005-0000-0000-0000CE0D0000}"/>
    <cellStyle name="_x0013__Electric Rev Req Model (2010 GRC)" xfId="3542" xr:uid="{00000000-0005-0000-0000-0000CF0D0000}"/>
    <cellStyle name="_x0013__Electric Rev Req Model (2010 GRC) SF" xfId="3543" xr:uid="{00000000-0005-0000-0000-0000D00D0000}"/>
    <cellStyle name="_ENCOGEN_WBOOK" xfId="3544" xr:uid="{00000000-0005-0000-0000-0000D10D0000}"/>
    <cellStyle name="_ENCOGEN_WBOOK 2" xfId="3545" xr:uid="{00000000-0005-0000-0000-0000D20D0000}"/>
    <cellStyle name="_ENCOGEN_WBOOK_NIM Summary" xfId="3546" xr:uid="{00000000-0005-0000-0000-0000D30D0000}"/>
    <cellStyle name="_ENCOGEN_WBOOK_NIM Summary 2" xfId="3547" xr:uid="{00000000-0005-0000-0000-0000D40D0000}"/>
    <cellStyle name="_x0013__Final Order Electric EXHIBIT A-1" xfId="3548" xr:uid="{00000000-0005-0000-0000-0000D50D0000}"/>
    <cellStyle name="_x0013__Final Order Electric EXHIBIT A-1 2" xfId="3549" xr:uid="{00000000-0005-0000-0000-0000D60D0000}"/>
    <cellStyle name="_x0013__Final Order Electric EXHIBIT A-1 2 2" xfId="3550" xr:uid="{00000000-0005-0000-0000-0000D70D0000}"/>
    <cellStyle name="_x0013__Final Order Electric EXHIBIT A-1 3" xfId="3551" xr:uid="{00000000-0005-0000-0000-0000D80D0000}"/>
    <cellStyle name="_Fixed Gas Transport 1 19 09" xfId="3552" xr:uid="{00000000-0005-0000-0000-0000D90D0000}"/>
    <cellStyle name="_Fixed Gas Transport 1 19 09 2" xfId="3553" xr:uid="{00000000-0005-0000-0000-0000DA0D0000}"/>
    <cellStyle name="_Fixed Gas Transport 1 19 09 2 2" xfId="3554" xr:uid="{00000000-0005-0000-0000-0000DB0D0000}"/>
    <cellStyle name="_Fixed Gas Transport 1 19 09 3" xfId="3555" xr:uid="{00000000-0005-0000-0000-0000DC0D0000}"/>
    <cellStyle name="_Fuel Prices 4-14" xfId="3556" xr:uid="{00000000-0005-0000-0000-0000DD0D0000}"/>
    <cellStyle name="_Fuel Prices 4-14 2" xfId="3557" xr:uid="{00000000-0005-0000-0000-0000DE0D0000}"/>
    <cellStyle name="_Fuel Prices 4-14 2 2" xfId="3558" xr:uid="{00000000-0005-0000-0000-0000DF0D0000}"/>
    <cellStyle name="_Fuel Prices 4-14 2 2 2" xfId="3559" xr:uid="{00000000-0005-0000-0000-0000E00D0000}"/>
    <cellStyle name="_Fuel Prices 4-14 2 3" xfId="3560" xr:uid="{00000000-0005-0000-0000-0000E10D0000}"/>
    <cellStyle name="_Fuel Prices 4-14 3" xfId="3561" xr:uid="{00000000-0005-0000-0000-0000E20D0000}"/>
    <cellStyle name="_Fuel Prices 4-14 3 2" xfId="3562" xr:uid="{00000000-0005-0000-0000-0000E30D0000}"/>
    <cellStyle name="_Fuel Prices 4-14 4" xfId="3563" xr:uid="{00000000-0005-0000-0000-0000E40D0000}"/>
    <cellStyle name="_Fuel Prices 4-14 4 2" xfId="3564" xr:uid="{00000000-0005-0000-0000-0000E50D0000}"/>
    <cellStyle name="_Fuel Prices 4-14 5" xfId="3565" xr:uid="{00000000-0005-0000-0000-0000E60D0000}"/>
    <cellStyle name="_Fuel Prices 4-14_04 07E Wild Horse Wind Expansion (C) (2)" xfId="3566" xr:uid="{00000000-0005-0000-0000-0000E70D0000}"/>
    <cellStyle name="_Fuel Prices 4-14_04 07E Wild Horse Wind Expansion (C) (2) 2" xfId="3567" xr:uid="{00000000-0005-0000-0000-0000E80D0000}"/>
    <cellStyle name="_Fuel Prices 4-14_04 07E Wild Horse Wind Expansion (C) (2) 2 2" xfId="3568" xr:uid="{00000000-0005-0000-0000-0000E90D0000}"/>
    <cellStyle name="_Fuel Prices 4-14_04 07E Wild Horse Wind Expansion (C) (2) 3" xfId="3569" xr:uid="{00000000-0005-0000-0000-0000EA0D0000}"/>
    <cellStyle name="_Fuel Prices 4-14_04 07E Wild Horse Wind Expansion (C) (2)_Adj Bench DR 3 for Initial Briefs (Electric)" xfId="3570" xr:uid="{00000000-0005-0000-0000-0000EB0D0000}"/>
    <cellStyle name="_Fuel Prices 4-14_04 07E Wild Horse Wind Expansion (C) (2)_Adj Bench DR 3 for Initial Briefs (Electric) 2" xfId="3571" xr:uid="{00000000-0005-0000-0000-0000EC0D0000}"/>
    <cellStyle name="_Fuel Prices 4-14_04 07E Wild Horse Wind Expansion (C) (2)_Adj Bench DR 3 for Initial Briefs (Electric) 2 2" xfId="3572" xr:uid="{00000000-0005-0000-0000-0000ED0D0000}"/>
    <cellStyle name="_Fuel Prices 4-14_04 07E Wild Horse Wind Expansion (C) (2)_Adj Bench DR 3 for Initial Briefs (Electric) 3" xfId="3573" xr:uid="{00000000-0005-0000-0000-0000EE0D0000}"/>
    <cellStyle name="_Fuel Prices 4-14_04 07E Wild Horse Wind Expansion (C) (2)_Book1" xfId="3574" xr:uid="{00000000-0005-0000-0000-0000EF0D0000}"/>
    <cellStyle name="_Fuel Prices 4-14_04 07E Wild Horse Wind Expansion (C) (2)_Electric Rev Req Model (2009 GRC) " xfId="3575" xr:uid="{00000000-0005-0000-0000-0000F00D0000}"/>
    <cellStyle name="_Fuel Prices 4-14_04 07E Wild Horse Wind Expansion (C) (2)_Electric Rev Req Model (2009 GRC)  2" xfId="3576" xr:uid="{00000000-0005-0000-0000-0000F10D0000}"/>
    <cellStyle name="_Fuel Prices 4-14_04 07E Wild Horse Wind Expansion (C) (2)_Electric Rev Req Model (2009 GRC)  2 2" xfId="3577" xr:uid="{00000000-0005-0000-0000-0000F20D0000}"/>
    <cellStyle name="_Fuel Prices 4-14_04 07E Wild Horse Wind Expansion (C) (2)_Electric Rev Req Model (2009 GRC)  3" xfId="3578" xr:uid="{00000000-0005-0000-0000-0000F30D0000}"/>
    <cellStyle name="_Fuel Prices 4-14_04 07E Wild Horse Wind Expansion (C) (2)_Electric Rev Req Model (2009 GRC) Rebuttal" xfId="3579" xr:uid="{00000000-0005-0000-0000-0000F40D0000}"/>
    <cellStyle name="_Fuel Prices 4-14_04 07E Wild Horse Wind Expansion (C) (2)_Electric Rev Req Model (2009 GRC) Rebuttal 2" xfId="3580" xr:uid="{00000000-0005-0000-0000-0000F50D0000}"/>
    <cellStyle name="_Fuel Prices 4-14_04 07E Wild Horse Wind Expansion (C) (2)_Electric Rev Req Model (2009 GRC) Rebuttal 2 2" xfId="3581" xr:uid="{00000000-0005-0000-0000-0000F60D0000}"/>
    <cellStyle name="_Fuel Prices 4-14_04 07E Wild Horse Wind Expansion (C) (2)_Electric Rev Req Model (2009 GRC) Rebuttal 3" xfId="3582" xr:uid="{00000000-0005-0000-0000-0000F70D0000}"/>
    <cellStyle name="_Fuel Prices 4-14_04 07E Wild Horse Wind Expansion (C) (2)_Electric Rev Req Model (2009 GRC) Rebuttal REmoval of New  WH Solar AdjustMI" xfId="3583" xr:uid="{00000000-0005-0000-0000-0000F80D0000}"/>
    <cellStyle name="_Fuel Prices 4-14_04 07E Wild Horse Wind Expansion (C) (2)_Electric Rev Req Model (2009 GRC) Rebuttal REmoval of New  WH Solar AdjustMI 2" xfId="3584" xr:uid="{00000000-0005-0000-0000-0000F90D0000}"/>
    <cellStyle name="_Fuel Prices 4-14_04 07E Wild Horse Wind Expansion (C) (2)_Electric Rev Req Model (2009 GRC) Rebuttal REmoval of New  WH Solar AdjustMI 2 2" xfId="3585" xr:uid="{00000000-0005-0000-0000-0000FA0D0000}"/>
    <cellStyle name="_Fuel Prices 4-14_04 07E Wild Horse Wind Expansion (C) (2)_Electric Rev Req Model (2009 GRC) Rebuttal REmoval of New  WH Solar AdjustMI 3" xfId="3586" xr:uid="{00000000-0005-0000-0000-0000FB0D0000}"/>
    <cellStyle name="_Fuel Prices 4-14_04 07E Wild Horse Wind Expansion (C) (2)_Electric Rev Req Model (2009 GRC) Revised 01-18-2010" xfId="3587" xr:uid="{00000000-0005-0000-0000-0000FC0D0000}"/>
    <cellStyle name="_Fuel Prices 4-14_04 07E Wild Horse Wind Expansion (C) (2)_Electric Rev Req Model (2009 GRC) Revised 01-18-2010 2" xfId="3588" xr:uid="{00000000-0005-0000-0000-0000FD0D0000}"/>
    <cellStyle name="_Fuel Prices 4-14_04 07E Wild Horse Wind Expansion (C) (2)_Electric Rev Req Model (2009 GRC) Revised 01-18-2010 2 2" xfId="3589" xr:uid="{00000000-0005-0000-0000-0000FE0D0000}"/>
    <cellStyle name="_Fuel Prices 4-14_04 07E Wild Horse Wind Expansion (C) (2)_Electric Rev Req Model (2009 GRC) Revised 01-18-2010 3" xfId="3590" xr:uid="{00000000-0005-0000-0000-0000FF0D0000}"/>
    <cellStyle name="_Fuel Prices 4-14_04 07E Wild Horse Wind Expansion (C) (2)_Electric Rev Req Model (2010 GRC)" xfId="3591" xr:uid="{00000000-0005-0000-0000-0000000E0000}"/>
    <cellStyle name="_Fuel Prices 4-14_04 07E Wild Horse Wind Expansion (C) (2)_Electric Rev Req Model (2010 GRC) SF" xfId="3592" xr:uid="{00000000-0005-0000-0000-0000010E0000}"/>
    <cellStyle name="_Fuel Prices 4-14_04 07E Wild Horse Wind Expansion (C) (2)_Final Order Electric EXHIBIT A-1" xfId="3593" xr:uid="{00000000-0005-0000-0000-0000020E0000}"/>
    <cellStyle name="_Fuel Prices 4-14_04 07E Wild Horse Wind Expansion (C) (2)_Final Order Electric EXHIBIT A-1 2" xfId="3594" xr:uid="{00000000-0005-0000-0000-0000030E0000}"/>
    <cellStyle name="_Fuel Prices 4-14_04 07E Wild Horse Wind Expansion (C) (2)_Final Order Electric EXHIBIT A-1 2 2" xfId="3595" xr:uid="{00000000-0005-0000-0000-0000040E0000}"/>
    <cellStyle name="_Fuel Prices 4-14_04 07E Wild Horse Wind Expansion (C) (2)_Final Order Electric EXHIBIT A-1 3" xfId="3596" xr:uid="{00000000-0005-0000-0000-0000050E0000}"/>
    <cellStyle name="_Fuel Prices 4-14_04 07E Wild Horse Wind Expansion (C) (2)_TENASKA REGULATORY ASSET" xfId="3597" xr:uid="{00000000-0005-0000-0000-0000060E0000}"/>
    <cellStyle name="_Fuel Prices 4-14_04 07E Wild Horse Wind Expansion (C) (2)_TENASKA REGULATORY ASSET 2" xfId="3598" xr:uid="{00000000-0005-0000-0000-0000070E0000}"/>
    <cellStyle name="_Fuel Prices 4-14_04 07E Wild Horse Wind Expansion (C) (2)_TENASKA REGULATORY ASSET 2 2" xfId="3599" xr:uid="{00000000-0005-0000-0000-0000080E0000}"/>
    <cellStyle name="_Fuel Prices 4-14_04 07E Wild Horse Wind Expansion (C) (2)_TENASKA REGULATORY ASSET 3" xfId="3600" xr:uid="{00000000-0005-0000-0000-0000090E0000}"/>
    <cellStyle name="_Fuel Prices 4-14_16.37E Wild Horse Expansion DeferralRevwrkingfile SF" xfId="3601" xr:uid="{00000000-0005-0000-0000-00000A0E0000}"/>
    <cellStyle name="_Fuel Prices 4-14_16.37E Wild Horse Expansion DeferralRevwrkingfile SF 2" xfId="3602" xr:uid="{00000000-0005-0000-0000-00000B0E0000}"/>
    <cellStyle name="_Fuel Prices 4-14_16.37E Wild Horse Expansion DeferralRevwrkingfile SF 2 2" xfId="3603" xr:uid="{00000000-0005-0000-0000-00000C0E0000}"/>
    <cellStyle name="_Fuel Prices 4-14_16.37E Wild Horse Expansion DeferralRevwrkingfile SF 3" xfId="3604" xr:uid="{00000000-0005-0000-0000-00000D0E0000}"/>
    <cellStyle name="_Fuel Prices 4-14_2009 Compliance Filing PCA Exhibits for GRC" xfId="3605" xr:uid="{00000000-0005-0000-0000-00000E0E0000}"/>
    <cellStyle name="_Fuel Prices 4-14_2009 GRC Compl Filing - Exhibit D" xfId="3606" xr:uid="{00000000-0005-0000-0000-00000F0E0000}"/>
    <cellStyle name="_Fuel Prices 4-14_2009 GRC Compl Filing - Exhibit D 2" xfId="3607" xr:uid="{00000000-0005-0000-0000-0000100E0000}"/>
    <cellStyle name="_Fuel Prices 4-14_3.01 Income Statement" xfId="3608" xr:uid="{00000000-0005-0000-0000-0000110E0000}"/>
    <cellStyle name="_Fuel Prices 4-14_4 31 Regulatory Assets and Liabilities  7 06- Exhibit D" xfId="3609" xr:uid="{00000000-0005-0000-0000-0000120E0000}"/>
    <cellStyle name="_Fuel Prices 4-14_4 31 Regulatory Assets and Liabilities  7 06- Exhibit D 2" xfId="3610" xr:uid="{00000000-0005-0000-0000-0000130E0000}"/>
    <cellStyle name="_Fuel Prices 4-14_4 31 Regulatory Assets and Liabilities  7 06- Exhibit D 2 2" xfId="3611" xr:uid="{00000000-0005-0000-0000-0000140E0000}"/>
    <cellStyle name="_Fuel Prices 4-14_4 31 Regulatory Assets and Liabilities  7 06- Exhibit D 3" xfId="3612" xr:uid="{00000000-0005-0000-0000-0000150E0000}"/>
    <cellStyle name="_Fuel Prices 4-14_4 31 Regulatory Assets and Liabilities  7 06- Exhibit D_NIM Summary" xfId="3613" xr:uid="{00000000-0005-0000-0000-0000160E0000}"/>
    <cellStyle name="_Fuel Prices 4-14_4 31 Regulatory Assets and Liabilities  7 06- Exhibit D_NIM Summary 2" xfId="3614" xr:uid="{00000000-0005-0000-0000-0000170E0000}"/>
    <cellStyle name="_Fuel Prices 4-14_4 32 Regulatory Assets and Liabilities  7 06- Exhibit D" xfId="3615" xr:uid="{00000000-0005-0000-0000-0000180E0000}"/>
    <cellStyle name="_Fuel Prices 4-14_4 32 Regulatory Assets and Liabilities  7 06- Exhibit D 2" xfId="3616" xr:uid="{00000000-0005-0000-0000-0000190E0000}"/>
    <cellStyle name="_Fuel Prices 4-14_4 32 Regulatory Assets and Liabilities  7 06- Exhibit D 2 2" xfId="3617" xr:uid="{00000000-0005-0000-0000-00001A0E0000}"/>
    <cellStyle name="_Fuel Prices 4-14_4 32 Regulatory Assets and Liabilities  7 06- Exhibit D 3" xfId="3618" xr:uid="{00000000-0005-0000-0000-00001B0E0000}"/>
    <cellStyle name="_Fuel Prices 4-14_4 32 Regulatory Assets and Liabilities  7 06- Exhibit D_NIM Summary" xfId="3619" xr:uid="{00000000-0005-0000-0000-00001C0E0000}"/>
    <cellStyle name="_Fuel Prices 4-14_4 32 Regulatory Assets and Liabilities  7 06- Exhibit D_NIM Summary 2" xfId="3620" xr:uid="{00000000-0005-0000-0000-00001D0E0000}"/>
    <cellStyle name="_Fuel Prices 4-14_AURORA Total New" xfId="3621" xr:uid="{00000000-0005-0000-0000-00001E0E0000}"/>
    <cellStyle name="_Fuel Prices 4-14_AURORA Total New 2" xfId="3622" xr:uid="{00000000-0005-0000-0000-00001F0E0000}"/>
    <cellStyle name="_Fuel Prices 4-14_Book2" xfId="3623" xr:uid="{00000000-0005-0000-0000-0000200E0000}"/>
    <cellStyle name="_Fuel Prices 4-14_Book2 2" xfId="3624" xr:uid="{00000000-0005-0000-0000-0000210E0000}"/>
    <cellStyle name="_Fuel Prices 4-14_Book2 2 2" xfId="3625" xr:uid="{00000000-0005-0000-0000-0000220E0000}"/>
    <cellStyle name="_Fuel Prices 4-14_Book2 3" xfId="3626" xr:uid="{00000000-0005-0000-0000-0000230E0000}"/>
    <cellStyle name="_Fuel Prices 4-14_Book2_Adj Bench DR 3 for Initial Briefs (Electric)" xfId="3627" xr:uid="{00000000-0005-0000-0000-0000240E0000}"/>
    <cellStyle name="_Fuel Prices 4-14_Book2_Adj Bench DR 3 for Initial Briefs (Electric) 2" xfId="3628" xr:uid="{00000000-0005-0000-0000-0000250E0000}"/>
    <cellStyle name="_Fuel Prices 4-14_Book2_Adj Bench DR 3 for Initial Briefs (Electric) 2 2" xfId="3629" xr:uid="{00000000-0005-0000-0000-0000260E0000}"/>
    <cellStyle name="_Fuel Prices 4-14_Book2_Adj Bench DR 3 for Initial Briefs (Electric) 3" xfId="3630" xr:uid="{00000000-0005-0000-0000-0000270E0000}"/>
    <cellStyle name="_Fuel Prices 4-14_Book2_Electric Rev Req Model (2009 GRC) Rebuttal" xfId="3631" xr:uid="{00000000-0005-0000-0000-0000280E0000}"/>
    <cellStyle name="_Fuel Prices 4-14_Book2_Electric Rev Req Model (2009 GRC) Rebuttal 2" xfId="3632" xr:uid="{00000000-0005-0000-0000-0000290E0000}"/>
    <cellStyle name="_Fuel Prices 4-14_Book2_Electric Rev Req Model (2009 GRC) Rebuttal 2 2" xfId="3633" xr:uid="{00000000-0005-0000-0000-00002A0E0000}"/>
    <cellStyle name="_Fuel Prices 4-14_Book2_Electric Rev Req Model (2009 GRC) Rebuttal 3" xfId="3634" xr:uid="{00000000-0005-0000-0000-00002B0E0000}"/>
    <cellStyle name="_Fuel Prices 4-14_Book2_Electric Rev Req Model (2009 GRC) Rebuttal REmoval of New  WH Solar AdjustMI" xfId="3635" xr:uid="{00000000-0005-0000-0000-00002C0E0000}"/>
    <cellStyle name="_Fuel Prices 4-14_Book2_Electric Rev Req Model (2009 GRC) Rebuttal REmoval of New  WH Solar AdjustMI 2" xfId="3636" xr:uid="{00000000-0005-0000-0000-00002D0E0000}"/>
    <cellStyle name="_Fuel Prices 4-14_Book2_Electric Rev Req Model (2009 GRC) Rebuttal REmoval of New  WH Solar AdjustMI 2 2" xfId="3637" xr:uid="{00000000-0005-0000-0000-00002E0E0000}"/>
    <cellStyle name="_Fuel Prices 4-14_Book2_Electric Rev Req Model (2009 GRC) Rebuttal REmoval of New  WH Solar AdjustMI 3" xfId="3638" xr:uid="{00000000-0005-0000-0000-00002F0E0000}"/>
    <cellStyle name="_Fuel Prices 4-14_Book2_Electric Rev Req Model (2009 GRC) Revised 01-18-2010" xfId="3639" xr:uid="{00000000-0005-0000-0000-0000300E0000}"/>
    <cellStyle name="_Fuel Prices 4-14_Book2_Electric Rev Req Model (2009 GRC) Revised 01-18-2010 2" xfId="3640" xr:uid="{00000000-0005-0000-0000-0000310E0000}"/>
    <cellStyle name="_Fuel Prices 4-14_Book2_Electric Rev Req Model (2009 GRC) Revised 01-18-2010 2 2" xfId="3641" xr:uid="{00000000-0005-0000-0000-0000320E0000}"/>
    <cellStyle name="_Fuel Prices 4-14_Book2_Electric Rev Req Model (2009 GRC) Revised 01-18-2010 3" xfId="3642" xr:uid="{00000000-0005-0000-0000-0000330E0000}"/>
    <cellStyle name="_Fuel Prices 4-14_Book2_Final Order Electric EXHIBIT A-1" xfId="3643" xr:uid="{00000000-0005-0000-0000-0000340E0000}"/>
    <cellStyle name="_Fuel Prices 4-14_Book2_Final Order Electric EXHIBIT A-1 2" xfId="3644" xr:uid="{00000000-0005-0000-0000-0000350E0000}"/>
    <cellStyle name="_Fuel Prices 4-14_Book2_Final Order Electric EXHIBIT A-1 2 2" xfId="3645" xr:uid="{00000000-0005-0000-0000-0000360E0000}"/>
    <cellStyle name="_Fuel Prices 4-14_Book2_Final Order Electric EXHIBIT A-1 3" xfId="3646" xr:uid="{00000000-0005-0000-0000-0000370E0000}"/>
    <cellStyle name="_Fuel Prices 4-14_Book4" xfId="3647" xr:uid="{00000000-0005-0000-0000-0000380E0000}"/>
    <cellStyle name="_Fuel Prices 4-14_Book4 2" xfId="3648" xr:uid="{00000000-0005-0000-0000-0000390E0000}"/>
    <cellStyle name="_Fuel Prices 4-14_Book4 2 2" xfId="3649" xr:uid="{00000000-0005-0000-0000-00003A0E0000}"/>
    <cellStyle name="_Fuel Prices 4-14_Book4 3" xfId="3650" xr:uid="{00000000-0005-0000-0000-00003B0E0000}"/>
    <cellStyle name="_Fuel Prices 4-14_Book9" xfId="3651" xr:uid="{00000000-0005-0000-0000-00003C0E0000}"/>
    <cellStyle name="_Fuel Prices 4-14_Book9 2" xfId="3652" xr:uid="{00000000-0005-0000-0000-00003D0E0000}"/>
    <cellStyle name="_Fuel Prices 4-14_Book9 2 2" xfId="3653" xr:uid="{00000000-0005-0000-0000-00003E0E0000}"/>
    <cellStyle name="_Fuel Prices 4-14_Book9 3" xfId="3654" xr:uid="{00000000-0005-0000-0000-00003F0E0000}"/>
    <cellStyle name="_Fuel Prices 4-14_Chelan PUD Power Costs (8-10)" xfId="3655" xr:uid="{00000000-0005-0000-0000-0000400E0000}"/>
    <cellStyle name="_Fuel Prices 4-14_Direct Assignment Distribution Plant 2008" xfId="3656" xr:uid="{00000000-0005-0000-0000-0000410E0000}"/>
    <cellStyle name="_Fuel Prices 4-14_Direct Assignment Distribution Plant 2008 2" xfId="3657" xr:uid="{00000000-0005-0000-0000-0000420E0000}"/>
    <cellStyle name="_Fuel Prices 4-14_Direct Assignment Distribution Plant 2008 2 2" xfId="3658" xr:uid="{00000000-0005-0000-0000-0000430E0000}"/>
    <cellStyle name="_Fuel Prices 4-14_Direct Assignment Distribution Plant 2008 2 2 2" xfId="3659" xr:uid="{00000000-0005-0000-0000-0000440E0000}"/>
    <cellStyle name="_Fuel Prices 4-14_Direct Assignment Distribution Plant 2008 2 3" xfId="3660" xr:uid="{00000000-0005-0000-0000-0000450E0000}"/>
    <cellStyle name="_Fuel Prices 4-14_Direct Assignment Distribution Plant 2008 2 3 2" xfId="3661" xr:uid="{00000000-0005-0000-0000-0000460E0000}"/>
    <cellStyle name="_Fuel Prices 4-14_Direct Assignment Distribution Plant 2008 2 4" xfId="3662" xr:uid="{00000000-0005-0000-0000-0000470E0000}"/>
    <cellStyle name="_Fuel Prices 4-14_Direct Assignment Distribution Plant 2008 2 4 2" xfId="3663" xr:uid="{00000000-0005-0000-0000-0000480E0000}"/>
    <cellStyle name="_Fuel Prices 4-14_Direct Assignment Distribution Plant 2008 3" xfId="3664" xr:uid="{00000000-0005-0000-0000-0000490E0000}"/>
    <cellStyle name="_Fuel Prices 4-14_Direct Assignment Distribution Plant 2008 3 2" xfId="3665" xr:uid="{00000000-0005-0000-0000-00004A0E0000}"/>
    <cellStyle name="_Fuel Prices 4-14_Direct Assignment Distribution Plant 2008 4" xfId="3666" xr:uid="{00000000-0005-0000-0000-00004B0E0000}"/>
    <cellStyle name="_Fuel Prices 4-14_Direct Assignment Distribution Plant 2008 4 2" xfId="3667" xr:uid="{00000000-0005-0000-0000-00004C0E0000}"/>
    <cellStyle name="_Fuel Prices 4-14_Direct Assignment Distribution Plant 2008 5" xfId="3668" xr:uid="{00000000-0005-0000-0000-00004D0E0000}"/>
    <cellStyle name="_Fuel Prices 4-14_Direct Assignment Distribution Plant 2008 6" xfId="3669" xr:uid="{00000000-0005-0000-0000-00004E0E0000}"/>
    <cellStyle name="_Fuel Prices 4-14_Electric COS Inputs" xfId="3670" xr:uid="{00000000-0005-0000-0000-00004F0E0000}"/>
    <cellStyle name="_Fuel Prices 4-14_Electric COS Inputs 2" xfId="3671" xr:uid="{00000000-0005-0000-0000-0000500E0000}"/>
    <cellStyle name="_Fuel Prices 4-14_Electric COS Inputs 2 2" xfId="3672" xr:uid="{00000000-0005-0000-0000-0000510E0000}"/>
    <cellStyle name="_Fuel Prices 4-14_Electric COS Inputs 2 2 2" xfId="3673" xr:uid="{00000000-0005-0000-0000-0000520E0000}"/>
    <cellStyle name="_Fuel Prices 4-14_Electric COS Inputs 2 3" xfId="3674" xr:uid="{00000000-0005-0000-0000-0000530E0000}"/>
    <cellStyle name="_Fuel Prices 4-14_Electric COS Inputs 2 3 2" xfId="3675" xr:uid="{00000000-0005-0000-0000-0000540E0000}"/>
    <cellStyle name="_Fuel Prices 4-14_Electric COS Inputs 2 4" xfId="3676" xr:uid="{00000000-0005-0000-0000-0000550E0000}"/>
    <cellStyle name="_Fuel Prices 4-14_Electric COS Inputs 2 4 2" xfId="3677" xr:uid="{00000000-0005-0000-0000-0000560E0000}"/>
    <cellStyle name="_Fuel Prices 4-14_Electric COS Inputs 3" xfId="3678" xr:uid="{00000000-0005-0000-0000-0000570E0000}"/>
    <cellStyle name="_Fuel Prices 4-14_Electric COS Inputs 3 2" xfId="3679" xr:uid="{00000000-0005-0000-0000-0000580E0000}"/>
    <cellStyle name="_Fuel Prices 4-14_Electric COS Inputs 4" xfId="3680" xr:uid="{00000000-0005-0000-0000-0000590E0000}"/>
    <cellStyle name="_Fuel Prices 4-14_Electric COS Inputs 4 2" xfId="3681" xr:uid="{00000000-0005-0000-0000-00005A0E0000}"/>
    <cellStyle name="_Fuel Prices 4-14_Electric COS Inputs 5" xfId="3682" xr:uid="{00000000-0005-0000-0000-00005B0E0000}"/>
    <cellStyle name="_Fuel Prices 4-14_Electric COS Inputs 6" xfId="3683" xr:uid="{00000000-0005-0000-0000-00005C0E0000}"/>
    <cellStyle name="_Fuel Prices 4-14_Electric Rate Spread and Rate Design 3.23.09" xfId="3684" xr:uid="{00000000-0005-0000-0000-00005D0E0000}"/>
    <cellStyle name="_Fuel Prices 4-14_Electric Rate Spread and Rate Design 3.23.09 2" xfId="3685" xr:uid="{00000000-0005-0000-0000-00005E0E0000}"/>
    <cellStyle name="_Fuel Prices 4-14_Electric Rate Spread and Rate Design 3.23.09 2 2" xfId="3686" xr:uid="{00000000-0005-0000-0000-00005F0E0000}"/>
    <cellStyle name="_Fuel Prices 4-14_Electric Rate Spread and Rate Design 3.23.09 2 2 2" xfId="3687" xr:uid="{00000000-0005-0000-0000-0000600E0000}"/>
    <cellStyle name="_Fuel Prices 4-14_Electric Rate Spread and Rate Design 3.23.09 2 3" xfId="3688" xr:uid="{00000000-0005-0000-0000-0000610E0000}"/>
    <cellStyle name="_Fuel Prices 4-14_Electric Rate Spread and Rate Design 3.23.09 2 3 2" xfId="3689" xr:uid="{00000000-0005-0000-0000-0000620E0000}"/>
    <cellStyle name="_Fuel Prices 4-14_Electric Rate Spread and Rate Design 3.23.09 2 4" xfId="3690" xr:uid="{00000000-0005-0000-0000-0000630E0000}"/>
    <cellStyle name="_Fuel Prices 4-14_Electric Rate Spread and Rate Design 3.23.09 2 4 2" xfId="3691" xr:uid="{00000000-0005-0000-0000-0000640E0000}"/>
    <cellStyle name="_Fuel Prices 4-14_Electric Rate Spread and Rate Design 3.23.09 3" xfId="3692" xr:uid="{00000000-0005-0000-0000-0000650E0000}"/>
    <cellStyle name="_Fuel Prices 4-14_Electric Rate Spread and Rate Design 3.23.09 3 2" xfId="3693" xr:uid="{00000000-0005-0000-0000-0000660E0000}"/>
    <cellStyle name="_Fuel Prices 4-14_Electric Rate Spread and Rate Design 3.23.09 4" xfId="3694" xr:uid="{00000000-0005-0000-0000-0000670E0000}"/>
    <cellStyle name="_Fuel Prices 4-14_Electric Rate Spread and Rate Design 3.23.09 4 2" xfId="3695" xr:uid="{00000000-0005-0000-0000-0000680E0000}"/>
    <cellStyle name="_Fuel Prices 4-14_Electric Rate Spread and Rate Design 3.23.09 5" xfId="3696" xr:uid="{00000000-0005-0000-0000-0000690E0000}"/>
    <cellStyle name="_Fuel Prices 4-14_Electric Rate Spread and Rate Design 3.23.09 6" xfId="3697" xr:uid="{00000000-0005-0000-0000-00006A0E0000}"/>
    <cellStyle name="_Fuel Prices 4-14_INPUTS" xfId="3698" xr:uid="{00000000-0005-0000-0000-00006B0E0000}"/>
    <cellStyle name="_Fuel Prices 4-14_INPUTS 2" xfId="3699" xr:uid="{00000000-0005-0000-0000-00006C0E0000}"/>
    <cellStyle name="_Fuel Prices 4-14_INPUTS 2 2" xfId="3700" xr:uid="{00000000-0005-0000-0000-00006D0E0000}"/>
    <cellStyle name="_Fuel Prices 4-14_INPUTS 2 2 2" xfId="3701" xr:uid="{00000000-0005-0000-0000-00006E0E0000}"/>
    <cellStyle name="_Fuel Prices 4-14_INPUTS 2 3" xfId="3702" xr:uid="{00000000-0005-0000-0000-00006F0E0000}"/>
    <cellStyle name="_Fuel Prices 4-14_INPUTS 2 3 2" xfId="3703" xr:uid="{00000000-0005-0000-0000-0000700E0000}"/>
    <cellStyle name="_Fuel Prices 4-14_INPUTS 2 4" xfId="3704" xr:uid="{00000000-0005-0000-0000-0000710E0000}"/>
    <cellStyle name="_Fuel Prices 4-14_INPUTS 2 4 2" xfId="3705" xr:uid="{00000000-0005-0000-0000-0000720E0000}"/>
    <cellStyle name="_Fuel Prices 4-14_INPUTS 3" xfId="3706" xr:uid="{00000000-0005-0000-0000-0000730E0000}"/>
    <cellStyle name="_Fuel Prices 4-14_INPUTS 3 2" xfId="3707" xr:uid="{00000000-0005-0000-0000-0000740E0000}"/>
    <cellStyle name="_Fuel Prices 4-14_INPUTS 4" xfId="3708" xr:uid="{00000000-0005-0000-0000-0000750E0000}"/>
    <cellStyle name="_Fuel Prices 4-14_INPUTS 4 2" xfId="3709" xr:uid="{00000000-0005-0000-0000-0000760E0000}"/>
    <cellStyle name="_Fuel Prices 4-14_INPUTS 5" xfId="3710" xr:uid="{00000000-0005-0000-0000-0000770E0000}"/>
    <cellStyle name="_Fuel Prices 4-14_INPUTS 6" xfId="3711" xr:uid="{00000000-0005-0000-0000-0000780E0000}"/>
    <cellStyle name="_Fuel Prices 4-14_Leased Transformer &amp; Substation Plant &amp; Rev 12-2009" xfId="3712" xr:uid="{00000000-0005-0000-0000-0000790E0000}"/>
    <cellStyle name="_Fuel Prices 4-14_Leased Transformer &amp; Substation Plant &amp; Rev 12-2009 2" xfId="3713" xr:uid="{00000000-0005-0000-0000-00007A0E0000}"/>
    <cellStyle name="_Fuel Prices 4-14_Leased Transformer &amp; Substation Plant &amp; Rev 12-2009 2 2" xfId="3714" xr:uid="{00000000-0005-0000-0000-00007B0E0000}"/>
    <cellStyle name="_Fuel Prices 4-14_Leased Transformer &amp; Substation Plant &amp; Rev 12-2009 2 2 2" xfId="3715" xr:uid="{00000000-0005-0000-0000-00007C0E0000}"/>
    <cellStyle name="_Fuel Prices 4-14_Leased Transformer &amp; Substation Plant &amp; Rev 12-2009 2 3" xfId="3716" xr:uid="{00000000-0005-0000-0000-00007D0E0000}"/>
    <cellStyle name="_Fuel Prices 4-14_Leased Transformer &amp; Substation Plant &amp; Rev 12-2009 2 3 2" xfId="3717" xr:uid="{00000000-0005-0000-0000-00007E0E0000}"/>
    <cellStyle name="_Fuel Prices 4-14_Leased Transformer &amp; Substation Plant &amp; Rev 12-2009 2 4" xfId="3718" xr:uid="{00000000-0005-0000-0000-00007F0E0000}"/>
    <cellStyle name="_Fuel Prices 4-14_Leased Transformer &amp; Substation Plant &amp; Rev 12-2009 2 4 2" xfId="3719" xr:uid="{00000000-0005-0000-0000-0000800E0000}"/>
    <cellStyle name="_Fuel Prices 4-14_Leased Transformer &amp; Substation Plant &amp; Rev 12-2009 3" xfId="3720" xr:uid="{00000000-0005-0000-0000-0000810E0000}"/>
    <cellStyle name="_Fuel Prices 4-14_Leased Transformer &amp; Substation Plant &amp; Rev 12-2009 3 2" xfId="3721" xr:uid="{00000000-0005-0000-0000-0000820E0000}"/>
    <cellStyle name="_Fuel Prices 4-14_Leased Transformer &amp; Substation Plant &amp; Rev 12-2009 4" xfId="3722" xr:uid="{00000000-0005-0000-0000-0000830E0000}"/>
    <cellStyle name="_Fuel Prices 4-14_Leased Transformer &amp; Substation Plant &amp; Rev 12-2009 4 2" xfId="3723" xr:uid="{00000000-0005-0000-0000-0000840E0000}"/>
    <cellStyle name="_Fuel Prices 4-14_Leased Transformer &amp; Substation Plant &amp; Rev 12-2009 5" xfId="3724" xr:uid="{00000000-0005-0000-0000-0000850E0000}"/>
    <cellStyle name="_Fuel Prices 4-14_Leased Transformer &amp; Substation Plant &amp; Rev 12-2009 6" xfId="3725" xr:uid="{00000000-0005-0000-0000-0000860E0000}"/>
    <cellStyle name="_Fuel Prices 4-14_NIM Summary" xfId="3726" xr:uid="{00000000-0005-0000-0000-0000870E0000}"/>
    <cellStyle name="_Fuel Prices 4-14_NIM Summary 09GRC" xfId="3727" xr:uid="{00000000-0005-0000-0000-0000880E0000}"/>
    <cellStyle name="_Fuel Prices 4-14_NIM Summary 09GRC 2" xfId="3728" xr:uid="{00000000-0005-0000-0000-0000890E0000}"/>
    <cellStyle name="_Fuel Prices 4-14_NIM Summary 2" xfId="3729" xr:uid="{00000000-0005-0000-0000-00008A0E0000}"/>
    <cellStyle name="_Fuel Prices 4-14_NIM Summary 3" xfId="3730" xr:uid="{00000000-0005-0000-0000-00008B0E0000}"/>
    <cellStyle name="_Fuel Prices 4-14_NIM Summary 4" xfId="3731" xr:uid="{00000000-0005-0000-0000-00008C0E0000}"/>
    <cellStyle name="_Fuel Prices 4-14_NIM Summary 5" xfId="3732" xr:uid="{00000000-0005-0000-0000-00008D0E0000}"/>
    <cellStyle name="_Fuel Prices 4-14_NIM Summary 6" xfId="3733" xr:uid="{00000000-0005-0000-0000-00008E0E0000}"/>
    <cellStyle name="_Fuel Prices 4-14_NIM Summary 7" xfId="3734" xr:uid="{00000000-0005-0000-0000-00008F0E0000}"/>
    <cellStyle name="_Fuel Prices 4-14_NIM Summary 8" xfId="3735" xr:uid="{00000000-0005-0000-0000-0000900E0000}"/>
    <cellStyle name="_Fuel Prices 4-14_NIM Summary 9" xfId="3736" xr:uid="{00000000-0005-0000-0000-0000910E0000}"/>
    <cellStyle name="_Fuel Prices 4-14_PCA 10 -  Exhibit D from A Kellogg Jan 2011" xfId="3737" xr:uid="{00000000-0005-0000-0000-0000920E0000}"/>
    <cellStyle name="_Fuel Prices 4-14_PCA 10 -  Exhibit D from A Kellogg July 2011" xfId="3738" xr:uid="{00000000-0005-0000-0000-0000930E0000}"/>
    <cellStyle name="_Fuel Prices 4-14_PCA 10 -  Exhibit D from S Free Rcv'd 12-11" xfId="3739" xr:uid="{00000000-0005-0000-0000-0000940E0000}"/>
    <cellStyle name="_Fuel Prices 4-14_PCA 9 -  Exhibit D April 2010" xfId="3740" xr:uid="{00000000-0005-0000-0000-0000950E0000}"/>
    <cellStyle name="_Fuel Prices 4-14_PCA 9 -  Exhibit D April 2010 (3)" xfId="3741" xr:uid="{00000000-0005-0000-0000-0000960E0000}"/>
    <cellStyle name="_Fuel Prices 4-14_PCA 9 -  Exhibit D April 2010 (3) 2" xfId="3742" xr:uid="{00000000-0005-0000-0000-0000970E0000}"/>
    <cellStyle name="_Fuel Prices 4-14_PCA 9 -  Exhibit D Nov 2010" xfId="3743" xr:uid="{00000000-0005-0000-0000-0000980E0000}"/>
    <cellStyle name="_Fuel Prices 4-14_PCA 9 - Exhibit D at August 2010" xfId="3744" xr:uid="{00000000-0005-0000-0000-0000990E0000}"/>
    <cellStyle name="_Fuel Prices 4-14_PCA 9 - Exhibit D June 2010 GRC" xfId="3745" xr:uid="{00000000-0005-0000-0000-00009A0E0000}"/>
    <cellStyle name="_Fuel Prices 4-14_Peak Credit Exhibits for 2009 GRC" xfId="3746" xr:uid="{00000000-0005-0000-0000-00009B0E0000}"/>
    <cellStyle name="_Fuel Prices 4-14_Peak Credit Exhibits for 2009 GRC 2" xfId="3747" xr:uid="{00000000-0005-0000-0000-00009C0E0000}"/>
    <cellStyle name="_Fuel Prices 4-14_Peak Credit Exhibits for 2009 GRC 2 2" xfId="3748" xr:uid="{00000000-0005-0000-0000-00009D0E0000}"/>
    <cellStyle name="_Fuel Prices 4-14_Peak Credit Exhibits for 2009 GRC 2 2 2" xfId="3749" xr:uid="{00000000-0005-0000-0000-00009E0E0000}"/>
    <cellStyle name="_Fuel Prices 4-14_Peak Credit Exhibits for 2009 GRC 2 3" xfId="3750" xr:uid="{00000000-0005-0000-0000-00009F0E0000}"/>
    <cellStyle name="_Fuel Prices 4-14_Peak Credit Exhibits for 2009 GRC 2 3 2" xfId="3751" xr:uid="{00000000-0005-0000-0000-0000A00E0000}"/>
    <cellStyle name="_Fuel Prices 4-14_Peak Credit Exhibits for 2009 GRC 2 4" xfId="3752" xr:uid="{00000000-0005-0000-0000-0000A10E0000}"/>
    <cellStyle name="_Fuel Prices 4-14_Peak Credit Exhibits for 2009 GRC 2 4 2" xfId="3753" xr:uid="{00000000-0005-0000-0000-0000A20E0000}"/>
    <cellStyle name="_Fuel Prices 4-14_Peak Credit Exhibits for 2009 GRC 3" xfId="3754" xr:uid="{00000000-0005-0000-0000-0000A30E0000}"/>
    <cellStyle name="_Fuel Prices 4-14_Peak Credit Exhibits for 2009 GRC 3 2" xfId="3755" xr:uid="{00000000-0005-0000-0000-0000A40E0000}"/>
    <cellStyle name="_Fuel Prices 4-14_Peak Credit Exhibits for 2009 GRC 4" xfId="3756" xr:uid="{00000000-0005-0000-0000-0000A50E0000}"/>
    <cellStyle name="_Fuel Prices 4-14_Peak Credit Exhibits for 2009 GRC 4 2" xfId="3757" xr:uid="{00000000-0005-0000-0000-0000A60E0000}"/>
    <cellStyle name="_Fuel Prices 4-14_Peak Credit Exhibits for 2009 GRC 5" xfId="3758" xr:uid="{00000000-0005-0000-0000-0000A70E0000}"/>
    <cellStyle name="_Fuel Prices 4-14_Peak Credit Exhibits for 2009 GRC 6" xfId="3759" xr:uid="{00000000-0005-0000-0000-0000A80E0000}"/>
    <cellStyle name="_Fuel Prices 4-14_Power Costs - Comparison bx Rbtl-Staff-Jt-PC" xfId="3760" xr:uid="{00000000-0005-0000-0000-0000A90E0000}"/>
    <cellStyle name="_Fuel Prices 4-14_Power Costs - Comparison bx Rbtl-Staff-Jt-PC 2" xfId="3761" xr:uid="{00000000-0005-0000-0000-0000AA0E0000}"/>
    <cellStyle name="_Fuel Prices 4-14_Power Costs - Comparison bx Rbtl-Staff-Jt-PC 2 2" xfId="3762" xr:uid="{00000000-0005-0000-0000-0000AB0E0000}"/>
    <cellStyle name="_Fuel Prices 4-14_Power Costs - Comparison bx Rbtl-Staff-Jt-PC 3" xfId="3763" xr:uid="{00000000-0005-0000-0000-0000AC0E0000}"/>
    <cellStyle name="_Fuel Prices 4-14_Power Costs - Comparison bx Rbtl-Staff-Jt-PC_Adj Bench DR 3 for Initial Briefs (Electric)" xfId="3764" xr:uid="{00000000-0005-0000-0000-0000AD0E0000}"/>
    <cellStyle name="_Fuel Prices 4-14_Power Costs - Comparison bx Rbtl-Staff-Jt-PC_Adj Bench DR 3 for Initial Briefs (Electric) 2" xfId="3765" xr:uid="{00000000-0005-0000-0000-0000AE0E0000}"/>
    <cellStyle name="_Fuel Prices 4-14_Power Costs - Comparison bx Rbtl-Staff-Jt-PC_Adj Bench DR 3 for Initial Briefs (Electric) 2 2" xfId="3766" xr:uid="{00000000-0005-0000-0000-0000AF0E0000}"/>
    <cellStyle name="_Fuel Prices 4-14_Power Costs - Comparison bx Rbtl-Staff-Jt-PC_Adj Bench DR 3 for Initial Briefs (Electric) 3" xfId="3767" xr:uid="{00000000-0005-0000-0000-0000B00E0000}"/>
    <cellStyle name="_Fuel Prices 4-14_Power Costs - Comparison bx Rbtl-Staff-Jt-PC_Electric Rev Req Model (2009 GRC) Rebuttal" xfId="3768" xr:uid="{00000000-0005-0000-0000-0000B10E0000}"/>
    <cellStyle name="_Fuel Prices 4-14_Power Costs - Comparison bx Rbtl-Staff-Jt-PC_Electric Rev Req Model (2009 GRC) Rebuttal 2" xfId="3769" xr:uid="{00000000-0005-0000-0000-0000B20E0000}"/>
    <cellStyle name="_Fuel Prices 4-14_Power Costs - Comparison bx Rbtl-Staff-Jt-PC_Electric Rev Req Model (2009 GRC) Rebuttal 2 2" xfId="3770" xr:uid="{00000000-0005-0000-0000-0000B30E0000}"/>
    <cellStyle name="_Fuel Prices 4-14_Power Costs - Comparison bx Rbtl-Staff-Jt-PC_Electric Rev Req Model (2009 GRC) Rebuttal 3" xfId="3771" xr:uid="{00000000-0005-0000-0000-0000B40E0000}"/>
    <cellStyle name="_Fuel Prices 4-14_Power Costs - Comparison bx Rbtl-Staff-Jt-PC_Electric Rev Req Model (2009 GRC) Rebuttal REmoval of New  WH Solar AdjustMI" xfId="3772" xr:uid="{00000000-0005-0000-0000-0000B50E0000}"/>
    <cellStyle name="_Fuel Prices 4-14_Power Costs - Comparison bx Rbtl-Staff-Jt-PC_Electric Rev Req Model (2009 GRC) Rebuttal REmoval of New  WH Solar AdjustMI 2" xfId="3773" xr:uid="{00000000-0005-0000-0000-0000B60E0000}"/>
    <cellStyle name="_Fuel Prices 4-14_Power Costs - Comparison bx Rbtl-Staff-Jt-PC_Electric Rev Req Model (2009 GRC) Rebuttal REmoval of New  WH Solar AdjustMI 2 2" xfId="3774" xr:uid="{00000000-0005-0000-0000-0000B70E0000}"/>
    <cellStyle name="_Fuel Prices 4-14_Power Costs - Comparison bx Rbtl-Staff-Jt-PC_Electric Rev Req Model (2009 GRC) Rebuttal REmoval of New  WH Solar AdjustMI 3" xfId="3775" xr:uid="{00000000-0005-0000-0000-0000B80E0000}"/>
    <cellStyle name="_Fuel Prices 4-14_Power Costs - Comparison bx Rbtl-Staff-Jt-PC_Electric Rev Req Model (2009 GRC) Revised 01-18-2010" xfId="3776" xr:uid="{00000000-0005-0000-0000-0000B90E0000}"/>
    <cellStyle name="_Fuel Prices 4-14_Power Costs - Comparison bx Rbtl-Staff-Jt-PC_Electric Rev Req Model (2009 GRC) Revised 01-18-2010 2" xfId="3777" xr:uid="{00000000-0005-0000-0000-0000BA0E0000}"/>
    <cellStyle name="_Fuel Prices 4-14_Power Costs - Comparison bx Rbtl-Staff-Jt-PC_Electric Rev Req Model (2009 GRC) Revised 01-18-2010 2 2" xfId="3778" xr:uid="{00000000-0005-0000-0000-0000BB0E0000}"/>
    <cellStyle name="_Fuel Prices 4-14_Power Costs - Comparison bx Rbtl-Staff-Jt-PC_Electric Rev Req Model (2009 GRC) Revised 01-18-2010 3" xfId="3779" xr:uid="{00000000-0005-0000-0000-0000BC0E0000}"/>
    <cellStyle name="_Fuel Prices 4-14_Power Costs - Comparison bx Rbtl-Staff-Jt-PC_Final Order Electric EXHIBIT A-1" xfId="3780" xr:uid="{00000000-0005-0000-0000-0000BD0E0000}"/>
    <cellStyle name="_Fuel Prices 4-14_Power Costs - Comparison bx Rbtl-Staff-Jt-PC_Final Order Electric EXHIBIT A-1 2" xfId="3781" xr:uid="{00000000-0005-0000-0000-0000BE0E0000}"/>
    <cellStyle name="_Fuel Prices 4-14_Power Costs - Comparison bx Rbtl-Staff-Jt-PC_Final Order Electric EXHIBIT A-1 2 2" xfId="3782" xr:uid="{00000000-0005-0000-0000-0000BF0E0000}"/>
    <cellStyle name="_Fuel Prices 4-14_Power Costs - Comparison bx Rbtl-Staff-Jt-PC_Final Order Electric EXHIBIT A-1 3" xfId="3783" xr:uid="{00000000-0005-0000-0000-0000C00E0000}"/>
    <cellStyle name="_Fuel Prices 4-14_Production Adj 4.37" xfId="3784" xr:uid="{00000000-0005-0000-0000-0000C10E0000}"/>
    <cellStyle name="_Fuel Prices 4-14_Production Adj 4.37 2" xfId="3785" xr:uid="{00000000-0005-0000-0000-0000C20E0000}"/>
    <cellStyle name="_Fuel Prices 4-14_Production Adj 4.37 2 2" xfId="3786" xr:uid="{00000000-0005-0000-0000-0000C30E0000}"/>
    <cellStyle name="_Fuel Prices 4-14_Production Adj 4.37 3" xfId="3787" xr:uid="{00000000-0005-0000-0000-0000C40E0000}"/>
    <cellStyle name="_Fuel Prices 4-14_Purchased Power Adj 4.03" xfId="3788" xr:uid="{00000000-0005-0000-0000-0000C50E0000}"/>
    <cellStyle name="_Fuel Prices 4-14_Purchased Power Adj 4.03 2" xfId="3789" xr:uid="{00000000-0005-0000-0000-0000C60E0000}"/>
    <cellStyle name="_Fuel Prices 4-14_Purchased Power Adj 4.03 2 2" xfId="3790" xr:uid="{00000000-0005-0000-0000-0000C70E0000}"/>
    <cellStyle name="_Fuel Prices 4-14_Purchased Power Adj 4.03 3" xfId="3791" xr:uid="{00000000-0005-0000-0000-0000C80E0000}"/>
    <cellStyle name="_Fuel Prices 4-14_Rate Design Sch 24" xfId="3792" xr:uid="{00000000-0005-0000-0000-0000C90E0000}"/>
    <cellStyle name="_Fuel Prices 4-14_Rate Design Sch 24 2" xfId="3793" xr:uid="{00000000-0005-0000-0000-0000CA0E0000}"/>
    <cellStyle name="_Fuel Prices 4-14_Rate Design Sch 25" xfId="3794" xr:uid="{00000000-0005-0000-0000-0000CB0E0000}"/>
    <cellStyle name="_Fuel Prices 4-14_Rate Design Sch 25 2" xfId="3795" xr:uid="{00000000-0005-0000-0000-0000CC0E0000}"/>
    <cellStyle name="_Fuel Prices 4-14_Rate Design Sch 25 2 2" xfId="3796" xr:uid="{00000000-0005-0000-0000-0000CD0E0000}"/>
    <cellStyle name="_Fuel Prices 4-14_Rate Design Sch 25 3" xfId="3797" xr:uid="{00000000-0005-0000-0000-0000CE0E0000}"/>
    <cellStyle name="_Fuel Prices 4-14_Rate Design Sch 26" xfId="3798" xr:uid="{00000000-0005-0000-0000-0000CF0E0000}"/>
    <cellStyle name="_Fuel Prices 4-14_Rate Design Sch 26 2" xfId="3799" xr:uid="{00000000-0005-0000-0000-0000D00E0000}"/>
    <cellStyle name="_Fuel Prices 4-14_Rate Design Sch 26 2 2" xfId="3800" xr:uid="{00000000-0005-0000-0000-0000D10E0000}"/>
    <cellStyle name="_Fuel Prices 4-14_Rate Design Sch 26 3" xfId="3801" xr:uid="{00000000-0005-0000-0000-0000D20E0000}"/>
    <cellStyle name="_Fuel Prices 4-14_Rate Design Sch 31" xfId="3802" xr:uid="{00000000-0005-0000-0000-0000D30E0000}"/>
    <cellStyle name="_Fuel Prices 4-14_Rate Design Sch 31 2" xfId="3803" xr:uid="{00000000-0005-0000-0000-0000D40E0000}"/>
    <cellStyle name="_Fuel Prices 4-14_Rate Design Sch 31 2 2" xfId="3804" xr:uid="{00000000-0005-0000-0000-0000D50E0000}"/>
    <cellStyle name="_Fuel Prices 4-14_Rate Design Sch 31 3" xfId="3805" xr:uid="{00000000-0005-0000-0000-0000D60E0000}"/>
    <cellStyle name="_Fuel Prices 4-14_Rate Design Sch 43" xfId="3806" xr:uid="{00000000-0005-0000-0000-0000D70E0000}"/>
    <cellStyle name="_Fuel Prices 4-14_Rate Design Sch 43 2" xfId="3807" xr:uid="{00000000-0005-0000-0000-0000D80E0000}"/>
    <cellStyle name="_Fuel Prices 4-14_Rate Design Sch 43 2 2" xfId="3808" xr:uid="{00000000-0005-0000-0000-0000D90E0000}"/>
    <cellStyle name="_Fuel Prices 4-14_Rate Design Sch 43 3" xfId="3809" xr:uid="{00000000-0005-0000-0000-0000DA0E0000}"/>
    <cellStyle name="_Fuel Prices 4-14_Rate Design Sch 448-449" xfId="3810" xr:uid="{00000000-0005-0000-0000-0000DB0E0000}"/>
    <cellStyle name="_Fuel Prices 4-14_Rate Design Sch 448-449 2" xfId="3811" xr:uid="{00000000-0005-0000-0000-0000DC0E0000}"/>
    <cellStyle name="_Fuel Prices 4-14_Rate Design Sch 46" xfId="3812" xr:uid="{00000000-0005-0000-0000-0000DD0E0000}"/>
    <cellStyle name="_Fuel Prices 4-14_Rate Design Sch 46 2" xfId="3813" xr:uid="{00000000-0005-0000-0000-0000DE0E0000}"/>
    <cellStyle name="_Fuel Prices 4-14_Rate Design Sch 46 2 2" xfId="3814" xr:uid="{00000000-0005-0000-0000-0000DF0E0000}"/>
    <cellStyle name="_Fuel Prices 4-14_Rate Design Sch 46 3" xfId="3815" xr:uid="{00000000-0005-0000-0000-0000E00E0000}"/>
    <cellStyle name="_Fuel Prices 4-14_Rate Spread" xfId="3816" xr:uid="{00000000-0005-0000-0000-0000E10E0000}"/>
    <cellStyle name="_Fuel Prices 4-14_Rate Spread 2" xfId="3817" xr:uid="{00000000-0005-0000-0000-0000E20E0000}"/>
    <cellStyle name="_Fuel Prices 4-14_Rate Spread 2 2" xfId="3818" xr:uid="{00000000-0005-0000-0000-0000E30E0000}"/>
    <cellStyle name="_Fuel Prices 4-14_Rate Spread 3" xfId="3819" xr:uid="{00000000-0005-0000-0000-0000E40E0000}"/>
    <cellStyle name="_Fuel Prices 4-14_Rebuttal Power Costs" xfId="3820" xr:uid="{00000000-0005-0000-0000-0000E50E0000}"/>
    <cellStyle name="_Fuel Prices 4-14_Rebuttal Power Costs 2" xfId="3821" xr:uid="{00000000-0005-0000-0000-0000E60E0000}"/>
    <cellStyle name="_Fuel Prices 4-14_Rebuttal Power Costs 2 2" xfId="3822" xr:uid="{00000000-0005-0000-0000-0000E70E0000}"/>
    <cellStyle name="_Fuel Prices 4-14_Rebuttal Power Costs 3" xfId="3823" xr:uid="{00000000-0005-0000-0000-0000E80E0000}"/>
    <cellStyle name="_Fuel Prices 4-14_Rebuttal Power Costs_Adj Bench DR 3 for Initial Briefs (Electric)" xfId="3824" xr:uid="{00000000-0005-0000-0000-0000E90E0000}"/>
    <cellStyle name="_Fuel Prices 4-14_Rebuttal Power Costs_Adj Bench DR 3 for Initial Briefs (Electric) 2" xfId="3825" xr:uid="{00000000-0005-0000-0000-0000EA0E0000}"/>
    <cellStyle name="_Fuel Prices 4-14_Rebuttal Power Costs_Adj Bench DR 3 for Initial Briefs (Electric) 2 2" xfId="3826" xr:uid="{00000000-0005-0000-0000-0000EB0E0000}"/>
    <cellStyle name="_Fuel Prices 4-14_Rebuttal Power Costs_Adj Bench DR 3 for Initial Briefs (Electric) 3" xfId="3827" xr:uid="{00000000-0005-0000-0000-0000EC0E0000}"/>
    <cellStyle name="_Fuel Prices 4-14_Rebuttal Power Costs_Electric Rev Req Model (2009 GRC) Rebuttal" xfId="3828" xr:uid="{00000000-0005-0000-0000-0000ED0E0000}"/>
    <cellStyle name="_Fuel Prices 4-14_Rebuttal Power Costs_Electric Rev Req Model (2009 GRC) Rebuttal 2" xfId="3829" xr:uid="{00000000-0005-0000-0000-0000EE0E0000}"/>
    <cellStyle name="_Fuel Prices 4-14_Rebuttal Power Costs_Electric Rev Req Model (2009 GRC) Rebuttal 2 2" xfId="3830" xr:uid="{00000000-0005-0000-0000-0000EF0E0000}"/>
    <cellStyle name="_Fuel Prices 4-14_Rebuttal Power Costs_Electric Rev Req Model (2009 GRC) Rebuttal 3" xfId="3831" xr:uid="{00000000-0005-0000-0000-0000F00E0000}"/>
    <cellStyle name="_Fuel Prices 4-14_Rebuttal Power Costs_Electric Rev Req Model (2009 GRC) Rebuttal REmoval of New  WH Solar AdjustMI" xfId="3832" xr:uid="{00000000-0005-0000-0000-0000F10E0000}"/>
    <cellStyle name="_Fuel Prices 4-14_Rebuttal Power Costs_Electric Rev Req Model (2009 GRC) Rebuttal REmoval of New  WH Solar AdjustMI 2" xfId="3833" xr:uid="{00000000-0005-0000-0000-0000F20E0000}"/>
    <cellStyle name="_Fuel Prices 4-14_Rebuttal Power Costs_Electric Rev Req Model (2009 GRC) Rebuttal REmoval of New  WH Solar AdjustMI 2 2" xfId="3834" xr:uid="{00000000-0005-0000-0000-0000F30E0000}"/>
    <cellStyle name="_Fuel Prices 4-14_Rebuttal Power Costs_Electric Rev Req Model (2009 GRC) Rebuttal REmoval of New  WH Solar AdjustMI 3" xfId="3835" xr:uid="{00000000-0005-0000-0000-0000F40E0000}"/>
    <cellStyle name="_Fuel Prices 4-14_Rebuttal Power Costs_Electric Rev Req Model (2009 GRC) Revised 01-18-2010" xfId="3836" xr:uid="{00000000-0005-0000-0000-0000F50E0000}"/>
    <cellStyle name="_Fuel Prices 4-14_Rebuttal Power Costs_Electric Rev Req Model (2009 GRC) Revised 01-18-2010 2" xfId="3837" xr:uid="{00000000-0005-0000-0000-0000F60E0000}"/>
    <cellStyle name="_Fuel Prices 4-14_Rebuttal Power Costs_Electric Rev Req Model (2009 GRC) Revised 01-18-2010 2 2" xfId="3838" xr:uid="{00000000-0005-0000-0000-0000F70E0000}"/>
    <cellStyle name="_Fuel Prices 4-14_Rebuttal Power Costs_Electric Rev Req Model (2009 GRC) Revised 01-18-2010 3" xfId="3839" xr:uid="{00000000-0005-0000-0000-0000F80E0000}"/>
    <cellStyle name="_Fuel Prices 4-14_Rebuttal Power Costs_Final Order Electric EXHIBIT A-1" xfId="3840" xr:uid="{00000000-0005-0000-0000-0000F90E0000}"/>
    <cellStyle name="_Fuel Prices 4-14_Rebuttal Power Costs_Final Order Electric EXHIBIT A-1 2" xfId="3841" xr:uid="{00000000-0005-0000-0000-0000FA0E0000}"/>
    <cellStyle name="_Fuel Prices 4-14_Rebuttal Power Costs_Final Order Electric EXHIBIT A-1 2 2" xfId="3842" xr:uid="{00000000-0005-0000-0000-0000FB0E0000}"/>
    <cellStyle name="_Fuel Prices 4-14_Rebuttal Power Costs_Final Order Electric EXHIBIT A-1 3" xfId="3843" xr:uid="{00000000-0005-0000-0000-0000FC0E0000}"/>
    <cellStyle name="_Fuel Prices 4-14_ROR 5.02" xfId="3844" xr:uid="{00000000-0005-0000-0000-0000FD0E0000}"/>
    <cellStyle name="_Fuel Prices 4-14_ROR 5.02 2" xfId="3845" xr:uid="{00000000-0005-0000-0000-0000FE0E0000}"/>
    <cellStyle name="_Fuel Prices 4-14_ROR 5.02 2 2" xfId="3846" xr:uid="{00000000-0005-0000-0000-0000FF0E0000}"/>
    <cellStyle name="_Fuel Prices 4-14_ROR 5.02 3" xfId="3847" xr:uid="{00000000-0005-0000-0000-0000000F0000}"/>
    <cellStyle name="_Fuel Prices 4-14_Sch 40 Feeder OH 2008" xfId="3848" xr:uid="{00000000-0005-0000-0000-0000010F0000}"/>
    <cellStyle name="_Fuel Prices 4-14_Sch 40 Feeder OH 2008 2" xfId="3849" xr:uid="{00000000-0005-0000-0000-0000020F0000}"/>
    <cellStyle name="_Fuel Prices 4-14_Sch 40 Feeder OH 2008 2 2" xfId="3850" xr:uid="{00000000-0005-0000-0000-0000030F0000}"/>
    <cellStyle name="_Fuel Prices 4-14_Sch 40 Feeder OH 2008 3" xfId="3851" xr:uid="{00000000-0005-0000-0000-0000040F0000}"/>
    <cellStyle name="_Fuel Prices 4-14_Sch 40 Interim Energy Rates " xfId="3852" xr:uid="{00000000-0005-0000-0000-0000050F0000}"/>
    <cellStyle name="_Fuel Prices 4-14_Sch 40 Interim Energy Rates  2" xfId="3853" xr:uid="{00000000-0005-0000-0000-0000060F0000}"/>
    <cellStyle name="_Fuel Prices 4-14_Sch 40 Interim Energy Rates  2 2" xfId="3854" xr:uid="{00000000-0005-0000-0000-0000070F0000}"/>
    <cellStyle name="_Fuel Prices 4-14_Sch 40 Interim Energy Rates  3" xfId="3855" xr:uid="{00000000-0005-0000-0000-0000080F0000}"/>
    <cellStyle name="_Fuel Prices 4-14_Sch 40 Substation A&amp;G 2008" xfId="3856" xr:uid="{00000000-0005-0000-0000-0000090F0000}"/>
    <cellStyle name="_Fuel Prices 4-14_Sch 40 Substation A&amp;G 2008 2" xfId="3857" xr:uid="{00000000-0005-0000-0000-00000A0F0000}"/>
    <cellStyle name="_Fuel Prices 4-14_Sch 40 Substation A&amp;G 2008 2 2" xfId="3858" xr:uid="{00000000-0005-0000-0000-00000B0F0000}"/>
    <cellStyle name="_Fuel Prices 4-14_Sch 40 Substation A&amp;G 2008 3" xfId="3859" xr:uid="{00000000-0005-0000-0000-00000C0F0000}"/>
    <cellStyle name="_Fuel Prices 4-14_Sch 40 Substation O&amp;M 2008" xfId="3860" xr:uid="{00000000-0005-0000-0000-00000D0F0000}"/>
    <cellStyle name="_Fuel Prices 4-14_Sch 40 Substation O&amp;M 2008 2" xfId="3861" xr:uid="{00000000-0005-0000-0000-00000E0F0000}"/>
    <cellStyle name="_Fuel Prices 4-14_Sch 40 Substation O&amp;M 2008 2 2" xfId="3862" xr:uid="{00000000-0005-0000-0000-00000F0F0000}"/>
    <cellStyle name="_Fuel Prices 4-14_Sch 40 Substation O&amp;M 2008 3" xfId="3863" xr:uid="{00000000-0005-0000-0000-0000100F0000}"/>
    <cellStyle name="_Fuel Prices 4-14_Subs 2008" xfId="3864" xr:uid="{00000000-0005-0000-0000-0000110F0000}"/>
    <cellStyle name="_Fuel Prices 4-14_Subs 2008 2" xfId="3865" xr:uid="{00000000-0005-0000-0000-0000120F0000}"/>
    <cellStyle name="_Fuel Prices 4-14_Subs 2008 2 2" xfId="3866" xr:uid="{00000000-0005-0000-0000-0000130F0000}"/>
    <cellStyle name="_Fuel Prices 4-14_Subs 2008 3" xfId="3867" xr:uid="{00000000-0005-0000-0000-0000140F0000}"/>
    <cellStyle name="_Fuel Prices 4-14_Wind Integration 10GRC" xfId="3868" xr:uid="{00000000-0005-0000-0000-0000150F0000}"/>
    <cellStyle name="_Fuel Prices 4-14_Wind Integration 10GRC 2" xfId="3869" xr:uid="{00000000-0005-0000-0000-0000160F0000}"/>
    <cellStyle name="_Gas Pro Forma Rev CY 2007 Janet 4_8_08" xfId="3870" xr:uid="{00000000-0005-0000-0000-0000170F0000}"/>
    <cellStyle name="_Gas Transportation Charges_2009GRC_120308" xfId="3871" xr:uid="{00000000-0005-0000-0000-0000180F0000}"/>
    <cellStyle name="_Gas Transportation Charges_2009GRC_120308 2" xfId="3872" xr:uid="{00000000-0005-0000-0000-0000190F0000}"/>
    <cellStyle name="_Gas Transportation Charges_2009GRC_120308 2 2" xfId="3873" xr:uid="{00000000-0005-0000-0000-00001A0F0000}"/>
    <cellStyle name="_Gas Transportation Charges_2009GRC_120308 3" xfId="3874" xr:uid="{00000000-0005-0000-0000-00001B0F0000}"/>
    <cellStyle name="_Gas Transportation Charges_2009GRC_120308_Chelan PUD Power Costs (8-10)" xfId="3875" xr:uid="{00000000-0005-0000-0000-00001C0F0000}"/>
    <cellStyle name="_Gas Transportation Charges_2009GRC_120308_DEM-WP(C) Costs Not In AURORA 2010GRC As Filed" xfId="3876" xr:uid="{00000000-0005-0000-0000-00001D0F0000}"/>
    <cellStyle name="_Gas Transportation Charges_2009GRC_120308_DEM-WP(C) Costs Not In AURORA 2010GRC As Filed 2" xfId="3877" xr:uid="{00000000-0005-0000-0000-00001E0F0000}"/>
    <cellStyle name="_Gas Transportation Charges_2009GRC_120308_NIM Summary" xfId="3878" xr:uid="{00000000-0005-0000-0000-00001F0F0000}"/>
    <cellStyle name="_Gas Transportation Charges_2009GRC_120308_NIM Summary 09GRC" xfId="3879" xr:uid="{00000000-0005-0000-0000-0000200F0000}"/>
    <cellStyle name="_Gas Transportation Charges_2009GRC_120308_NIM Summary 09GRC 2" xfId="3880" xr:uid="{00000000-0005-0000-0000-0000210F0000}"/>
    <cellStyle name="_Gas Transportation Charges_2009GRC_120308_NIM Summary 2" xfId="3881" xr:uid="{00000000-0005-0000-0000-0000220F0000}"/>
    <cellStyle name="_Gas Transportation Charges_2009GRC_120308_NIM Summary 3" xfId="3882" xr:uid="{00000000-0005-0000-0000-0000230F0000}"/>
    <cellStyle name="_Gas Transportation Charges_2009GRC_120308_NIM Summary 4" xfId="3883" xr:uid="{00000000-0005-0000-0000-0000240F0000}"/>
    <cellStyle name="_Gas Transportation Charges_2009GRC_120308_NIM Summary 5" xfId="3884" xr:uid="{00000000-0005-0000-0000-0000250F0000}"/>
    <cellStyle name="_Gas Transportation Charges_2009GRC_120308_NIM Summary 6" xfId="3885" xr:uid="{00000000-0005-0000-0000-0000260F0000}"/>
    <cellStyle name="_Gas Transportation Charges_2009GRC_120308_NIM Summary 7" xfId="3886" xr:uid="{00000000-0005-0000-0000-0000270F0000}"/>
    <cellStyle name="_Gas Transportation Charges_2009GRC_120308_NIM Summary 8" xfId="3887" xr:uid="{00000000-0005-0000-0000-0000280F0000}"/>
    <cellStyle name="_Gas Transportation Charges_2009GRC_120308_NIM Summary 9" xfId="3888" xr:uid="{00000000-0005-0000-0000-0000290F0000}"/>
    <cellStyle name="_Gas Transportation Charges_2009GRC_120308_PCA 9 -  Exhibit D April 2010 (3)" xfId="3889" xr:uid="{00000000-0005-0000-0000-00002A0F0000}"/>
    <cellStyle name="_Gas Transportation Charges_2009GRC_120308_PCA 9 -  Exhibit D April 2010 (3) 2" xfId="3890" xr:uid="{00000000-0005-0000-0000-00002B0F0000}"/>
    <cellStyle name="_Gas Transportation Charges_2009GRC_120308_Reconciliation" xfId="3891" xr:uid="{00000000-0005-0000-0000-00002C0F0000}"/>
    <cellStyle name="_Gas Transportation Charges_2009GRC_120308_Reconciliation 2" xfId="3892" xr:uid="{00000000-0005-0000-0000-00002D0F0000}"/>
    <cellStyle name="_Gas Transportation Charges_2009GRC_120308_Wind Integration 10GRC" xfId="3893" xr:uid="{00000000-0005-0000-0000-00002E0F0000}"/>
    <cellStyle name="_Gas Transportation Charges_2009GRC_120308_Wind Integration 10GRC 2" xfId="3894" xr:uid="{00000000-0005-0000-0000-00002F0F0000}"/>
    <cellStyle name="_Mid C 09GRC" xfId="3895" xr:uid="{00000000-0005-0000-0000-0000300F0000}"/>
    <cellStyle name="_Monthly Fixed Input" xfId="3896" xr:uid="{00000000-0005-0000-0000-0000310F0000}"/>
    <cellStyle name="_Monthly Fixed Input 2" xfId="3897" xr:uid="{00000000-0005-0000-0000-0000320F0000}"/>
    <cellStyle name="_Monthly Fixed Input_NIM Summary" xfId="3898" xr:uid="{00000000-0005-0000-0000-0000330F0000}"/>
    <cellStyle name="_Monthly Fixed Input_NIM Summary 2" xfId="3899" xr:uid="{00000000-0005-0000-0000-0000340F0000}"/>
    <cellStyle name="_NIM 06 Base Case Current Trends" xfId="3900" xr:uid="{00000000-0005-0000-0000-0000350F0000}"/>
    <cellStyle name="_NIM 06 Base Case Current Trends 2" xfId="3901" xr:uid="{00000000-0005-0000-0000-0000360F0000}"/>
    <cellStyle name="_NIM 06 Base Case Current Trends 2 2" xfId="3902" xr:uid="{00000000-0005-0000-0000-0000370F0000}"/>
    <cellStyle name="_NIM 06 Base Case Current Trends 3" xfId="3903" xr:uid="{00000000-0005-0000-0000-0000380F0000}"/>
    <cellStyle name="_NIM 06 Base Case Current Trends_Adj Bench DR 3 for Initial Briefs (Electric)" xfId="3904" xr:uid="{00000000-0005-0000-0000-0000390F0000}"/>
    <cellStyle name="_NIM 06 Base Case Current Trends_Adj Bench DR 3 for Initial Briefs (Electric) 2" xfId="3905" xr:uid="{00000000-0005-0000-0000-00003A0F0000}"/>
    <cellStyle name="_NIM 06 Base Case Current Trends_Adj Bench DR 3 for Initial Briefs (Electric) 2 2" xfId="3906" xr:uid="{00000000-0005-0000-0000-00003B0F0000}"/>
    <cellStyle name="_NIM 06 Base Case Current Trends_Adj Bench DR 3 for Initial Briefs (Electric) 3" xfId="3907" xr:uid="{00000000-0005-0000-0000-00003C0F0000}"/>
    <cellStyle name="_NIM 06 Base Case Current Trends_Book1" xfId="3908" xr:uid="{00000000-0005-0000-0000-00003D0F0000}"/>
    <cellStyle name="_NIM 06 Base Case Current Trends_Book2" xfId="3909" xr:uid="{00000000-0005-0000-0000-00003E0F0000}"/>
    <cellStyle name="_NIM 06 Base Case Current Trends_Book2 2" xfId="3910" xr:uid="{00000000-0005-0000-0000-00003F0F0000}"/>
    <cellStyle name="_NIM 06 Base Case Current Trends_Book2 2 2" xfId="3911" xr:uid="{00000000-0005-0000-0000-0000400F0000}"/>
    <cellStyle name="_NIM 06 Base Case Current Trends_Book2 3" xfId="3912" xr:uid="{00000000-0005-0000-0000-0000410F0000}"/>
    <cellStyle name="_NIM 06 Base Case Current Trends_Book2_Adj Bench DR 3 for Initial Briefs (Electric)" xfId="3913" xr:uid="{00000000-0005-0000-0000-0000420F0000}"/>
    <cellStyle name="_NIM 06 Base Case Current Trends_Book2_Adj Bench DR 3 for Initial Briefs (Electric) 2" xfId="3914" xr:uid="{00000000-0005-0000-0000-0000430F0000}"/>
    <cellStyle name="_NIM 06 Base Case Current Trends_Book2_Adj Bench DR 3 for Initial Briefs (Electric) 2 2" xfId="3915" xr:uid="{00000000-0005-0000-0000-0000440F0000}"/>
    <cellStyle name="_NIM 06 Base Case Current Trends_Book2_Adj Bench DR 3 for Initial Briefs (Electric) 3" xfId="3916" xr:uid="{00000000-0005-0000-0000-0000450F0000}"/>
    <cellStyle name="_NIM 06 Base Case Current Trends_Book2_Electric Rev Req Model (2009 GRC) Rebuttal" xfId="3917" xr:uid="{00000000-0005-0000-0000-0000460F0000}"/>
    <cellStyle name="_NIM 06 Base Case Current Trends_Book2_Electric Rev Req Model (2009 GRC) Rebuttal 2" xfId="3918" xr:uid="{00000000-0005-0000-0000-0000470F0000}"/>
    <cellStyle name="_NIM 06 Base Case Current Trends_Book2_Electric Rev Req Model (2009 GRC) Rebuttal 2 2" xfId="3919" xr:uid="{00000000-0005-0000-0000-0000480F0000}"/>
    <cellStyle name="_NIM 06 Base Case Current Trends_Book2_Electric Rev Req Model (2009 GRC) Rebuttal 3" xfId="3920" xr:uid="{00000000-0005-0000-0000-0000490F0000}"/>
    <cellStyle name="_NIM 06 Base Case Current Trends_Book2_Electric Rev Req Model (2009 GRC) Rebuttal REmoval of New  WH Solar AdjustMI" xfId="3921" xr:uid="{00000000-0005-0000-0000-00004A0F0000}"/>
    <cellStyle name="_NIM 06 Base Case Current Trends_Book2_Electric Rev Req Model (2009 GRC) Rebuttal REmoval of New  WH Solar AdjustMI 2" xfId="3922" xr:uid="{00000000-0005-0000-0000-00004B0F0000}"/>
    <cellStyle name="_NIM 06 Base Case Current Trends_Book2_Electric Rev Req Model (2009 GRC) Rebuttal REmoval of New  WH Solar AdjustMI 2 2" xfId="3923" xr:uid="{00000000-0005-0000-0000-00004C0F0000}"/>
    <cellStyle name="_NIM 06 Base Case Current Trends_Book2_Electric Rev Req Model (2009 GRC) Rebuttal REmoval of New  WH Solar AdjustMI 3" xfId="3924" xr:uid="{00000000-0005-0000-0000-00004D0F0000}"/>
    <cellStyle name="_NIM 06 Base Case Current Trends_Book2_Electric Rev Req Model (2009 GRC) Revised 01-18-2010" xfId="3925" xr:uid="{00000000-0005-0000-0000-00004E0F0000}"/>
    <cellStyle name="_NIM 06 Base Case Current Trends_Book2_Electric Rev Req Model (2009 GRC) Revised 01-18-2010 2" xfId="3926" xr:uid="{00000000-0005-0000-0000-00004F0F0000}"/>
    <cellStyle name="_NIM 06 Base Case Current Trends_Book2_Electric Rev Req Model (2009 GRC) Revised 01-18-2010 2 2" xfId="3927" xr:uid="{00000000-0005-0000-0000-0000500F0000}"/>
    <cellStyle name="_NIM 06 Base Case Current Trends_Book2_Electric Rev Req Model (2009 GRC) Revised 01-18-2010 3" xfId="3928" xr:uid="{00000000-0005-0000-0000-0000510F0000}"/>
    <cellStyle name="_NIM 06 Base Case Current Trends_Book2_Final Order Electric EXHIBIT A-1" xfId="3929" xr:uid="{00000000-0005-0000-0000-0000520F0000}"/>
    <cellStyle name="_NIM 06 Base Case Current Trends_Book2_Final Order Electric EXHIBIT A-1 2" xfId="3930" xr:uid="{00000000-0005-0000-0000-0000530F0000}"/>
    <cellStyle name="_NIM 06 Base Case Current Trends_Book2_Final Order Electric EXHIBIT A-1 2 2" xfId="3931" xr:uid="{00000000-0005-0000-0000-0000540F0000}"/>
    <cellStyle name="_NIM 06 Base Case Current Trends_Book2_Final Order Electric EXHIBIT A-1 3" xfId="3932" xr:uid="{00000000-0005-0000-0000-0000550F0000}"/>
    <cellStyle name="_NIM 06 Base Case Current Trends_Chelan PUD Power Costs (8-10)" xfId="3933" xr:uid="{00000000-0005-0000-0000-0000560F0000}"/>
    <cellStyle name="_NIM 06 Base Case Current Trends_Confidential Material" xfId="3934" xr:uid="{00000000-0005-0000-0000-0000570F0000}"/>
    <cellStyle name="_NIM 06 Base Case Current Trends_DEM-WP(C) Colstrip 12 Coal Cost Forecast 2010GRC" xfId="3935" xr:uid="{00000000-0005-0000-0000-0000580F0000}"/>
    <cellStyle name="_NIM 06 Base Case Current Trends_DEM-WP(C) Production O&amp;M 2010GRC As-Filed" xfId="3936" xr:uid="{00000000-0005-0000-0000-0000590F0000}"/>
    <cellStyle name="_NIM 06 Base Case Current Trends_DEM-WP(C) Production O&amp;M 2010GRC As-Filed 2" xfId="3937" xr:uid="{00000000-0005-0000-0000-00005A0F0000}"/>
    <cellStyle name="_NIM 06 Base Case Current Trends_Electric Rev Req Model (2009 GRC) " xfId="3938" xr:uid="{00000000-0005-0000-0000-00005B0F0000}"/>
    <cellStyle name="_NIM 06 Base Case Current Trends_Electric Rev Req Model (2009 GRC)  2" xfId="3939" xr:uid="{00000000-0005-0000-0000-00005C0F0000}"/>
    <cellStyle name="_NIM 06 Base Case Current Trends_Electric Rev Req Model (2009 GRC)  2 2" xfId="3940" xr:uid="{00000000-0005-0000-0000-00005D0F0000}"/>
    <cellStyle name="_NIM 06 Base Case Current Trends_Electric Rev Req Model (2009 GRC)  3" xfId="3941" xr:uid="{00000000-0005-0000-0000-00005E0F0000}"/>
    <cellStyle name="_NIM 06 Base Case Current Trends_Electric Rev Req Model (2009 GRC) Rebuttal" xfId="3942" xr:uid="{00000000-0005-0000-0000-00005F0F0000}"/>
    <cellStyle name="_NIM 06 Base Case Current Trends_Electric Rev Req Model (2009 GRC) Rebuttal 2" xfId="3943" xr:uid="{00000000-0005-0000-0000-0000600F0000}"/>
    <cellStyle name="_NIM 06 Base Case Current Trends_Electric Rev Req Model (2009 GRC) Rebuttal 2 2" xfId="3944" xr:uid="{00000000-0005-0000-0000-0000610F0000}"/>
    <cellStyle name="_NIM 06 Base Case Current Trends_Electric Rev Req Model (2009 GRC) Rebuttal 3" xfId="3945" xr:uid="{00000000-0005-0000-0000-0000620F0000}"/>
    <cellStyle name="_NIM 06 Base Case Current Trends_Electric Rev Req Model (2009 GRC) Rebuttal REmoval of New  WH Solar AdjustMI" xfId="3946" xr:uid="{00000000-0005-0000-0000-0000630F0000}"/>
    <cellStyle name="_NIM 06 Base Case Current Trends_Electric Rev Req Model (2009 GRC) Rebuttal REmoval of New  WH Solar AdjustMI 2" xfId="3947" xr:uid="{00000000-0005-0000-0000-0000640F0000}"/>
    <cellStyle name="_NIM 06 Base Case Current Trends_Electric Rev Req Model (2009 GRC) Rebuttal REmoval of New  WH Solar AdjustMI 2 2" xfId="3948" xr:uid="{00000000-0005-0000-0000-0000650F0000}"/>
    <cellStyle name="_NIM 06 Base Case Current Trends_Electric Rev Req Model (2009 GRC) Rebuttal REmoval of New  WH Solar AdjustMI 3" xfId="3949" xr:uid="{00000000-0005-0000-0000-0000660F0000}"/>
    <cellStyle name="_NIM 06 Base Case Current Trends_Electric Rev Req Model (2009 GRC) Revised 01-18-2010" xfId="3950" xr:uid="{00000000-0005-0000-0000-0000670F0000}"/>
    <cellStyle name="_NIM 06 Base Case Current Trends_Electric Rev Req Model (2009 GRC) Revised 01-18-2010 2" xfId="3951" xr:uid="{00000000-0005-0000-0000-0000680F0000}"/>
    <cellStyle name="_NIM 06 Base Case Current Trends_Electric Rev Req Model (2009 GRC) Revised 01-18-2010 2 2" xfId="3952" xr:uid="{00000000-0005-0000-0000-0000690F0000}"/>
    <cellStyle name="_NIM 06 Base Case Current Trends_Electric Rev Req Model (2009 GRC) Revised 01-18-2010 3" xfId="3953" xr:uid="{00000000-0005-0000-0000-00006A0F0000}"/>
    <cellStyle name="_NIM 06 Base Case Current Trends_Electric Rev Req Model (2010 GRC)" xfId="3954" xr:uid="{00000000-0005-0000-0000-00006B0F0000}"/>
    <cellStyle name="_NIM 06 Base Case Current Trends_Electric Rev Req Model (2010 GRC) SF" xfId="3955" xr:uid="{00000000-0005-0000-0000-00006C0F0000}"/>
    <cellStyle name="_NIM 06 Base Case Current Trends_Final Order Electric EXHIBIT A-1" xfId="3956" xr:uid="{00000000-0005-0000-0000-00006D0F0000}"/>
    <cellStyle name="_NIM 06 Base Case Current Trends_Final Order Electric EXHIBIT A-1 2" xfId="3957" xr:uid="{00000000-0005-0000-0000-00006E0F0000}"/>
    <cellStyle name="_NIM 06 Base Case Current Trends_Final Order Electric EXHIBIT A-1 2 2" xfId="3958" xr:uid="{00000000-0005-0000-0000-00006F0F0000}"/>
    <cellStyle name="_NIM 06 Base Case Current Trends_Final Order Electric EXHIBIT A-1 3" xfId="3959" xr:uid="{00000000-0005-0000-0000-0000700F0000}"/>
    <cellStyle name="_NIM 06 Base Case Current Trends_NIM Summary" xfId="3960" xr:uid="{00000000-0005-0000-0000-0000710F0000}"/>
    <cellStyle name="_NIM 06 Base Case Current Trends_NIM Summary 2" xfId="3961" xr:uid="{00000000-0005-0000-0000-0000720F0000}"/>
    <cellStyle name="_NIM 06 Base Case Current Trends_Rebuttal Power Costs" xfId="3962" xr:uid="{00000000-0005-0000-0000-0000730F0000}"/>
    <cellStyle name="_NIM 06 Base Case Current Trends_Rebuttal Power Costs 2" xfId="3963" xr:uid="{00000000-0005-0000-0000-0000740F0000}"/>
    <cellStyle name="_NIM 06 Base Case Current Trends_Rebuttal Power Costs 2 2" xfId="3964" xr:uid="{00000000-0005-0000-0000-0000750F0000}"/>
    <cellStyle name="_NIM 06 Base Case Current Trends_Rebuttal Power Costs 3" xfId="3965" xr:uid="{00000000-0005-0000-0000-0000760F0000}"/>
    <cellStyle name="_NIM 06 Base Case Current Trends_Rebuttal Power Costs_Adj Bench DR 3 for Initial Briefs (Electric)" xfId="3966" xr:uid="{00000000-0005-0000-0000-0000770F0000}"/>
    <cellStyle name="_NIM 06 Base Case Current Trends_Rebuttal Power Costs_Adj Bench DR 3 for Initial Briefs (Electric) 2" xfId="3967" xr:uid="{00000000-0005-0000-0000-0000780F0000}"/>
    <cellStyle name="_NIM 06 Base Case Current Trends_Rebuttal Power Costs_Adj Bench DR 3 for Initial Briefs (Electric) 2 2" xfId="3968" xr:uid="{00000000-0005-0000-0000-0000790F0000}"/>
    <cellStyle name="_NIM 06 Base Case Current Trends_Rebuttal Power Costs_Adj Bench DR 3 for Initial Briefs (Electric) 3" xfId="3969" xr:uid="{00000000-0005-0000-0000-00007A0F0000}"/>
    <cellStyle name="_NIM 06 Base Case Current Trends_Rebuttal Power Costs_Electric Rev Req Model (2009 GRC) Rebuttal" xfId="3970" xr:uid="{00000000-0005-0000-0000-00007B0F0000}"/>
    <cellStyle name="_NIM 06 Base Case Current Trends_Rebuttal Power Costs_Electric Rev Req Model (2009 GRC) Rebuttal 2" xfId="3971" xr:uid="{00000000-0005-0000-0000-00007C0F0000}"/>
    <cellStyle name="_NIM 06 Base Case Current Trends_Rebuttal Power Costs_Electric Rev Req Model (2009 GRC) Rebuttal 2 2" xfId="3972" xr:uid="{00000000-0005-0000-0000-00007D0F0000}"/>
    <cellStyle name="_NIM 06 Base Case Current Trends_Rebuttal Power Costs_Electric Rev Req Model (2009 GRC) Rebuttal 3" xfId="3973" xr:uid="{00000000-0005-0000-0000-00007E0F0000}"/>
    <cellStyle name="_NIM 06 Base Case Current Trends_Rebuttal Power Costs_Electric Rev Req Model (2009 GRC) Rebuttal REmoval of New  WH Solar AdjustMI" xfId="3974" xr:uid="{00000000-0005-0000-0000-00007F0F0000}"/>
    <cellStyle name="_NIM 06 Base Case Current Trends_Rebuttal Power Costs_Electric Rev Req Model (2009 GRC) Rebuttal REmoval of New  WH Solar AdjustMI 2" xfId="3975" xr:uid="{00000000-0005-0000-0000-0000800F0000}"/>
    <cellStyle name="_NIM 06 Base Case Current Trends_Rebuttal Power Costs_Electric Rev Req Model (2009 GRC) Rebuttal REmoval of New  WH Solar AdjustMI 2 2" xfId="3976" xr:uid="{00000000-0005-0000-0000-0000810F0000}"/>
    <cellStyle name="_NIM 06 Base Case Current Trends_Rebuttal Power Costs_Electric Rev Req Model (2009 GRC) Rebuttal REmoval of New  WH Solar AdjustMI 3" xfId="3977" xr:uid="{00000000-0005-0000-0000-0000820F0000}"/>
    <cellStyle name="_NIM 06 Base Case Current Trends_Rebuttal Power Costs_Electric Rev Req Model (2009 GRC) Revised 01-18-2010" xfId="3978" xr:uid="{00000000-0005-0000-0000-0000830F0000}"/>
    <cellStyle name="_NIM 06 Base Case Current Trends_Rebuttal Power Costs_Electric Rev Req Model (2009 GRC) Revised 01-18-2010 2" xfId="3979" xr:uid="{00000000-0005-0000-0000-0000840F0000}"/>
    <cellStyle name="_NIM 06 Base Case Current Trends_Rebuttal Power Costs_Electric Rev Req Model (2009 GRC) Revised 01-18-2010 2 2" xfId="3980" xr:uid="{00000000-0005-0000-0000-0000850F0000}"/>
    <cellStyle name="_NIM 06 Base Case Current Trends_Rebuttal Power Costs_Electric Rev Req Model (2009 GRC) Revised 01-18-2010 3" xfId="3981" xr:uid="{00000000-0005-0000-0000-0000860F0000}"/>
    <cellStyle name="_NIM 06 Base Case Current Trends_Rebuttal Power Costs_Final Order Electric EXHIBIT A-1" xfId="3982" xr:uid="{00000000-0005-0000-0000-0000870F0000}"/>
    <cellStyle name="_NIM 06 Base Case Current Trends_Rebuttal Power Costs_Final Order Electric EXHIBIT A-1 2" xfId="3983" xr:uid="{00000000-0005-0000-0000-0000880F0000}"/>
    <cellStyle name="_NIM 06 Base Case Current Trends_Rebuttal Power Costs_Final Order Electric EXHIBIT A-1 2 2" xfId="3984" xr:uid="{00000000-0005-0000-0000-0000890F0000}"/>
    <cellStyle name="_NIM 06 Base Case Current Trends_Rebuttal Power Costs_Final Order Electric EXHIBIT A-1 3" xfId="3985" xr:uid="{00000000-0005-0000-0000-00008A0F0000}"/>
    <cellStyle name="_NIM 06 Base Case Current Trends_TENASKA REGULATORY ASSET" xfId="3986" xr:uid="{00000000-0005-0000-0000-00008B0F0000}"/>
    <cellStyle name="_NIM 06 Base Case Current Trends_TENASKA REGULATORY ASSET 2" xfId="3987" xr:uid="{00000000-0005-0000-0000-00008C0F0000}"/>
    <cellStyle name="_NIM 06 Base Case Current Trends_TENASKA REGULATORY ASSET 2 2" xfId="3988" xr:uid="{00000000-0005-0000-0000-00008D0F0000}"/>
    <cellStyle name="_NIM 06 Base Case Current Trends_TENASKA REGULATORY ASSET 3" xfId="3989" xr:uid="{00000000-0005-0000-0000-00008E0F0000}"/>
    <cellStyle name="_NIM Summary 09GRC" xfId="3990" xr:uid="{00000000-0005-0000-0000-00008F0F0000}"/>
    <cellStyle name="_NIM Summary 09GRC 2" xfId="3991" xr:uid="{00000000-0005-0000-0000-0000900F0000}"/>
    <cellStyle name="_NIM Summary 09GRC_NIM Summary" xfId="3992" xr:uid="{00000000-0005-0000-0000-0000910F0000}"/>
    <cellStyle name="_NIM Summary 09GRC_NIM Summary 2" xfId="3993" xr:uid="{00000000-0005-0000-0000-0000920F0000}"/>
    <cellStyle name="_PC DRAFT 10 15 07" xfId="3994" xr:uid="{00000000-0005-0000-0000-0000930F0000}"/>
    <cellStyle name="_PCA 7 - Exhibit D update 9_30_2008" xfId="3995" xr:uid="{00000000-0005-0000-0000-0000940F0000}"/>
    <cellStyle name="_PCA 7 - Exhibit D update 9_30_2008 2" xfId="3996" xr:uid="{00000000-0005-0000-0000-0000950F0000}"/>
    <cellStyle name="_PCA 7 - Exhibit D update 9_30_2008_Chelan PUD Power Costs (8-10)" xfId="3997" xr:uid="{00000000-0005-0000-0000-0000960F0000}"/>
    <cellStyle name="_PCA 7 - Exhibit D update 9_30_2008_NIM Summary" xfId="3998" xr:uid="{00000000-0005-0000-0000-0000970F0000}"/>
    <cellStyle name="_PCA 7 - Exhibit D update 9_30_2008_NIM Summary 2" xfId="3999" xr:uid="{00000000-0005-0000-0000-0000980F0000}"/>
    <cellStyle name="_PCA 7 - Exhibit D update 9_30_2008_Transmission Workbook for May BOD" xfId="4000" xr:uid="{00000000-0005-0000-0000-0000990F0000}"/>
    <cellStyle name="_PCA 7 - Exhibit D update 9_30_2008_Transmission Workbook for May BOD 2" xfId="4001" xr:uid="{00000000-0005-0000-0000-00009A0F0000}"/>
    <cellStyle name="_PCA 7 - Exhibit D update 9_30_2008_Wind Integration 10GRC" xfId="4002" xr:uid="{00000000-0005-0000-0000-00009B0F0000}"/>
    <cellStyle name="_PCA 7 - Exhibit D update 9_30_2008_Wind Integration 10GRC 2" xfId="4003" xr:uid="{00000000-0005-0000-0000-00009C0F0000}"/>
    <cellStyle name="_Portfolio SPlan Base Case.xls Chart 1" xfId="4004" xr:uid="{00000000-0005-0000-0000-00009D0F0000}"/>
    <cellStyle name="_Portfolio SPlan Base Case.xls Chart 1 2" xfId="4005" xr:uid="{00000000-0005-0000-0000-00009E0F0000}"/>
    <cellStyle name="_Portfolio SPlan Base Case.xls Chart 1 2 2" xfId="4006" xr:uid="{00000000-0005-0000-0000-00009F0F0000}"/>
    <cellStyle name="_Portfolio SPlan Base Case.xls Chart 1 3" xfId="4007" xr:uid="{00000000-0005-0000-0000-0000A00F0000}"/>
    <cellStyle name="_Portfolio SPlan Base Case.xls Chart 1_Adj Bench DR 3 for Initial Briefs (Electric)" xfId="4008" xr:uid="{00000000-0005-0000-0000-0000A10F0000}"/>
    <cellStyle name="_Portfolio SPlan Base Case.xls Chart 1_Adj Bench DR 3 for Initial Briefs (Electric) 2" xfId="4009" xr:uid="{00000000-0005-0000-0000-0000A20F0000}"/>
    <cellStyle name="_Portfolio SPlan Base Case.xls Chart 1_Adj Bench DR 3 for Initial Briefs (Electric) 2 2" xfId="4010" xr:uid="{00000000-0005-0000-0000-0000A30F0000}"/>
    <cellStyle name="_Portfolio SPlan Base Case.xls Chart 1_Adj Bench DR 3 for Initial Briefs (Electric) 3" xfId="4011" xr:uid="{00000000-0005-0000-0000-0000A40F0000}"/>
    <cellStyle name="_Portfolio SPlan Base Case.xls Chart 1_Book1" xfId="4012" xr:uid="{00000000-0005-0000-0000-0000A50F0000}"/>
    <cellStyle name="_Portfolio SPlan Base Case.xls Chart 1_Book2" xfId="4013" xr:uid="{00000000-0005-0000-0000-0000A60F0000}"/>
    <cellStyle name="_Portfolio SPlan Base Case.xls Chart 1_Book2 2" xfId="4014" xr:uid="{00000000-0005-0000-0000-0000A70F0000}"/>
    <cellStyle name="_Portfolio SPlan Base Case.xls Chart 1_Book2 2 2" xfId="4015" xr:uid="{00000000-0005-0000-0000-0000A80F0000}"/>
    <cellStyle name="_Portfolio SPlan Base Case.xls Chart 1_Book2 3" xfId="4016" xr:uid="{00000000-0005-0000-0000-0000A90F0000}"/>
    <cellStyle name="_Portfolio SPlan Base Case.xls Chart 1_Book2_Adj Bench DR 3 for Initial Briefs (Electric)" xfId="4017" xr:uid="{00000000-0005-0000-0000-0000AA0F0000}"/>
    <cellStyle name="_Portfolio SPlan Base Case.xls Chart 1_Book2_Adj Bench DR 3 for Initial Briefs (Electric) 2" xfId="4018" xr:uid="{00000000-0005-0000-0000-0000AB0F0000}"/>
    <cellStyle name="_Portfolio SPlan Base Case.xls Chart 1_Book2_Adj Bench DR 3 for Initial Briefs (Electric) 2 2" xfId="4019" xr:uid="{00000000-0005-0000-0000-0000AC0F0000}"/>
    <cellStyle name="_Portfolio SPlan Base Case.xls Chart 1_Book2_Adj Bench DR 3 for Initial Briefs (Electric) 3" xfId="4020" xr:uid="{00000000-0005-0000-0000-0000AD0F0000}"/>
    <cellStyle name="_Portfolio SPlan Base Case.xls Chart 1_Book2_Electric Rev Req Model (2009 GRC) Rebuttal" xfId="4021" xr:uid="{00000000-0005-0000-0000-0000AE0F0000}"/>
    <cellStyle name="_Portfolio SPlan Base Case.xls Chart 1_Book2_Electric Rev Req Model (2009 GRC) Rebuttal 2" xfId="4022" xr:uid="{00000000-0005-0000-0000-0000AF0F0000}"/>
    <cellStyle name="_Portfolio SPlan Base Case.xls Chart 1_Book2_Electric Rev Req Model (2009 GRC) Rebuttal 2 2" xfId="4023" xr:uid="{00000000-0005-0000-0000-0000B00F0000}"/>
    <cellStyle name="_Portfolio SPlan Base Case.xls Chart 1_Book2_Electric Rev Req Model (2009 GRC) Rebuttal 3" xfId="4024" xr:uid="{00000000-0005-0000-0000-0000B10F0000}"/>
    <cellStyle name="_Portfolio SPlan Base Case.xls Chart 1_Book2_Electric Rev Req Model (2009 GRC) Rebuttal REmoval of New  WH Solar AdjustMI" xfId="4025" xr:uid="{00000000-0005-0000-0000-0000B20F0000}"/>
    <cellStyle name="_Portfolio SPlan Base Case.xls Chart 1_Book2_Electric Rev Req Model (2009 GRC) Rebuttal REmoval of New  WH Solar AdjustMI 2" xfId="4026" xr:uid="{00000000-0005-0000-0000-0000B30F0000}"/>
    <cellStyle name="_Portfolio SPlan Base Case.xls Chart 1_Book2_Electric Rev Req Model (2009 GRC) Rebuttal REmoval of New  WH Solar AdjustMI 2 2" xfId="4027" xr:uid="{00000000-0005-0000-0000-0000B40F0000}"/>
    <cellStyle name="_Portfolio SPlan Base Case.xls Chart 1_Book2_Electric Rev Req Model (2009 GRC) Rebuttal REmoval of New  WH Solar AdjustMI 3" xfId="4028" xr:uid="{00000000-0005-0000-0000-0000B50F0000}"/>
    <cellStyle name="_Portfolio SPlan Base Case.xls Chart 1_Book2_Electric Rev Req Model (2009 GRC) Revised 01-18-2010" xfId="4029" xr:uid="{00000000-0005-0000-0000-0000B60F0000}"/>
    <cellStyle name="_Portfolio SPlan Base Case.xls Chart 1_Book2_Electric Rev Req Model (2009 GRC) Revised 01-18-2010 2" xfId="4030" xr:uid="{00000000-0005-0000-0000-0000B70F0000}"/>
    <cellStyle name="_Portfolio SPlan Base Case.xls Chart 1_Book2_Electric Rev Req Model (2009 GRC) Revised 01-18-2010 2 2" xfId="4031" xr:uid="{00000000-0005-0000-0000-0000B80F0000}"/>
    <cellStyle name="_Portfolio SPlan Base Case.xls Chart 1_Book2_Electric Rev Req Model (2009 GRC) Revised 01-18-2010 3" xfId="4032" xr:uid="{00000000-0005-0000-0000-0000B90F0000}"/>
    <cellStyle name="_Portfolio SPlan Base Case.xls Chart 1_Book2_Final Order Electric EXHIBIT A-1" xfId="4033" xr:uid="{00000000-0005-0000-0000-0000BA0F0000}"/>
    <cellStyle name="_Portfolio SPlan Base Case.xls Chart 1_Book2_Final Order Electric EXHIBIT A-1 2" xfId="4034" xr:uid="{00000000-0005-0000-0000-0000BB0F0000}"/>
    <cellStyle name="_Portfolio SPlan Base Case.xls Chart 1_Book2_Final Order Electric EXHIBIT A-1 2 2" xfId="4035" xr:uid="{00000000-0005-0000-0000-0000BC0F0000}"/>
    <cellStyle name="_Portfolio SPlan Base Case.xls Chart 1_Book2_Final Order Electric EXHIBIT A-1 3" xfId="4036" xr:uid="{00000000-0005-0000-0000-0000BD0F0000}"/>
    <cellStyle name="_Portfolio SPlan Base Case.xls Chart 1_Chelan PUD Power Costs (8-10)" xfId="4037" xr:uid="{00000000-0005-0000-0000-0000BE0F0000}"/>
    <cellStyle name="_Portfolio SPlan Base Case.xls Chart 1_Confidential Material" xfId="4038" xr:uid="{00000000-0005-0000-0000-0000BF0F0000}"/>
    <cellStyle name="_Portfolio SPlan Base Case.xls Chart 1_DEM-WP(C) Colstrip 12 Coal Cost Forecast 2010GRC" xfId="4039" xr:uid="{00000000-0005-0000-0000-0000C00F0000}"/>
    <cellStyle name="_Portfolio SPlan Base Case.xls Chart 1_DEM-WP(C) Production O&amp;M 2010GRC As-Filed" xfId="4040" xr:uid="{00000000-0005-0000-0000-0000C10F0000}"/>
    <cellStyle name="_Portfolio SPlan Base Case.xls Chart 1_DEM-WP(C) Production O&amp;M 2010GRC As-Filed 2" xfId="4041" xr:uid="{00000000-0005-0000-0000-0000C20F0000}"/>
    <cellStyle name="_Portfolio SPlan Base Case.xls Chart 1_Electric Rev Req Model (2009 GRC) " xfId="4042" xr:uid="{00000000-0005-0000-0000-0000C30F0000}"/>
    <cellStyle name="_Portfolio SPlan Base Case.xls Chart 1_Electric Rev Req Model (2009 GRC)  2" xfId="4043" xr:uid="{00000000-0005-0000-0000-0000C40F0000}"/>
    <cellStyle name="_Portfolio SPlan Base Case.xls Chart 1_Electric Rev Req Model (2009 GRC)  2 2" xfId="4044" xr:uid="{00000000-0005-0000-0000-0000C50F0000}"/>
    <cellStyle name="_Portfolio SPlan Base Case.xls Chart 1_Electric Rev Req Model (2009 GRC)  3" xfId="4045" xr:uid="{00000000-0005-0000-0000-0000C60F0000}"/>
    <cellStyle name="_Portfolio SPlan Base Case.xls Chart 1_Electric Rev Req Model (2009 GRC) Rebuttal" xfId="4046" xr:uid="{00000000-0005-0000-0000-0000C70F0000}"/>
    <cellStyle name="_Portfolio SPlan Base Case.xls Chart 1_Electric Rev Req Model (2009 GRC) Rebuttal 2" xfId="4047" xr:uid="{00000000-0005-0000-0000-0000C80F0000}"/>
    <cellStyle name="_Portfolio SPlan Base Case.xls Chart 1_Electric Rev Req Model (2009 GRC) Rebuttal 2 2" xfId="4048" xr:uid="{00000000-0005-0000-0000-0000C90F0000}"/>
    <cellStyle name="_Portfolio SPlan Base Case.xls Chart 1_Electric Rev Req Model (2009 GRC) Rebuttal 3" xfId="4049" xr:uid="{00000000-0005-0000-0000-0000CA0F0000}"/>
    <cellStyle name="_Portfolio SPlan Base Case.xls Chart 1_Electric Rev Req Model (2009 GRC) Rebuttal REmoval of New  WH Solar AdjustMI" xfId="4050" xr:uid="{00000000-0005-0000-0000-0000CB0F0000}"/>
    <cellStyle name="_Portfolio SPlan Base Case.xls Chart 1_Electric Rev Req Model (2009 GRC) Rebuttal REmoval of New  WH Solar AdjustMI 2" xfId="4051" xr:uid="{00000000-0005-0000-0000-0000CC0F0000}"/>
    <cellStyle name="_Portfolio SPlan Base Case.xls Chart 1_Electric Rev Req Model (2009 GRC) Rebuttal REmoval of New  WH Solar AdjustMI 2 2" xfId="4052" xr:uid="{00000000-0005-0000-0000-0000CD0F0000}"/>
    <cellStyle name="_Portfolio SPlan Base Case.xls Chart 1_Electric Rev Req Model (2009 GRC) Rebuttal REmoval of New  WH Solar AdjustMI 3" xfId="4053" xr:uid="{00000000-0005-0000-0000-0000CE0F0000}"/>
    <cellStyle name="_Portfolio SPlan Base Case.xls Chart 1_Electric Rev Req Model (2009 GRC) Revised 01-18-2010" xfId="4054" xr:uid="{00000000-0005-0000-0000-0000CF0F0000}"/>
    <cellStyle name="_Portfolio SPlan Base Case.xls Chart 1_Electric Rev Req Model (2009 GRC) Revised 01-18-2010 2" xfId="4055" xr:uid="{00000000-0005-0000-0000-0000D00F0000}"/>
    <cellStyle name="_Portfolio SPlan Base Case.xls Chart 1_Electric Rev Req Model (2009 GRC) Revised 01-18-2010 2 2" xfId="4056" xr:uid="{00000000-0005-0000-0000-0000D10F0000}"/>
    <cellStyle name="_Portfolio SPlan Base Case.xls Chart 1_Electric Rev Req Model (2009 GRC) Revised 01-18-2010 3" xfId="4057" xr:uid="{00000000-0005-0000-0000-0000D20F0000}"/>
    <cellStyle name="_Portfolio SPlan Base Case.xls Chart 1_Electric Rev Req Model (2010 GRC)" xfId="4058" xr:uid="{00000000-0005-0000-0000-0000D30F0000}"/>
    <cellStyle name="_Portfolio SPlan Base Case.xls Chart 1_Electric Rev Req Model (2010 GRC) SF" xfId="4059" xr:uid="{00000000-0005-0000-0000-0000D40F0000}"/>
    <cellStyle name="_Portfolio SPlan Base Case.xls Chart 1_Final Order Electric EXHIBIT A-1" xfId="4060" xr:uid="{00000000-0005-0000-0000-0000D50F0000}"/>
    <cellStyle name="_Portfolio SPlan Base Case.xls Chart 1_Final Order Electric EXHIBIT A-1 2" xfId="4061" xr:uid="{00000000-0005-0000-0000-0000D60F0000}"/>
    <cellStyle name="_Portfolio SPlan Base Case.xls Chart 1_Final Order Electric EXHIBIT A-1 2 2" xfId="4062" xr:uid="{00000000-0005-0000-0000-0000D70F0000}"/>
    <cellStyle name="_Portfolio SPlan Base Case.xls Chart 1_Final Order Electric EXHIBIT A-1 3" xfId="4063" xr:uid="{00000000-0005-0000-0000-0000D80F0000}"/>
    <cellStyle name="_Portfolio SPlan Base Case.xls Chart 1_NIM Summary" xfId="4064" xr:uid="{00000000-0005-0000-0000-0000D90F0000}"/>
    <cellStyle name="_Portfolio SPlan Base Case.xls Chart 1_NIM Summary 2" xfId="4065" xr:uid="{00000000-0005-0000-0000-0000DA0F0000}"/>
    <cellStyle name="_Portfolio SPlan Base Case.xls Chart 1_Rebuttal Power Costs" xfId="4066" xr:uid="{00000000-0005-0000-0000-0000DB0F0000}"/>
    <cellStyle name="_Portfolio SPlan Base Case.xls Chart 1_Rebuttal Power Costs 2" xfId="4067" xr:uid="{00000000-0005-0000-0000-0000DC0F0000}"/>
    <cellStyle name="_Portfolio SPlan Base Case.xls Chart 1_Rebuttal Power Costs 2 2" xfId="4068" xr:uid="{00000000-0005-0000-0000-0000DD0F0000}"/>
    <cellStyle name="_Portfolio SPlan Base Case.xls Chart 1_Rebuttal Power Costs 3" xfId="4069" xr:uid="{00000000-0005-0000-0000-0000DE0F0000}"/>
    <cellStyle name="_Portfolio SPlan Base Case.xls Chart 1_Rebuttal Power Costs_Adj Bench DR 3 for Initial Briefs (Electric)" xfId="4070" xr:uid="{00000000-0005-0000-0000-0000DF0F0000}"/>
    <cellStyle name="_Portfolio SPlan Base Case.xls Chart 1_Rebuttal Power Costs_Adj Bench DR 3 for Initial Briefs (Electric) 2" xfId="4071" xr:uid="{00000000-0005-0000-0000-0000E00F0000}"/>
    <cellStyle name="_Portfolio SPlan Base Case.xls Chart 1_Rebuttal Power Costs_Adj Bench DR 3 for Initial Briefs (Electric) 2 2" xfId="4072" xr:uid="{00000000-0005-0000-0000-0000E10F0000}"/>
    <cellStyle name="_Portfolio SPlan Base Case.xls Chart 1_Rebuttal Power Costs_Adj Bench DR 3 for Initial Briefs (Electric) 3" xfId="4073" xr:uid="{00000000-0005-0000-0000-0000E20F0000}"/>
    <cellStyle name="_Portfolio SPlan Base Case.xls Chart 1_Rebuttal Power Costs_Electric Rev Req Model (2009 GRC) Rebuttal" xfId="4074" xr:uid="{00000000-0005-0000-0000-0000E30F0000}"/>
    <cellStyle name="_Portfolio SPlan Base Case.xls Chart 1_Rebuttal Power Costs_Electric Rev Req Model (2009 GRC) Rebuttal 2" xfId="4075" xr:uid="{00000000-0005-0000-0000-0000E40F0000}"/>
    <cellStyle name="_Portfolio SPlan Base Case.xls Chart 1_Rebuttal Power Costs_Electric Rev Req Model (2009 GRC) Rebuttal 2 2" xfId="4076" xr:uid="{00000000-0005-0000-0000-0000E50F0000}"/>
    <cellStyle name="_Portfolio SPlan Base Case.xls Chart 1_Rebuttal Power Costs_Electric Rev Req Model (2009 GRC) Rebuttal 3" xfId="4077" xr:uid="{00000000-0005-0000-0000-0000E60F0000}"/>
    <cellStyle name="_Portfolio SPlan Base Case.xls Chart 1_Rebuttal Power Costs_Electric Rev Req Model (2009 GRC) Rebuttal REmoval of New  WH Solar AdjustMI" xfId="4078" xr:uid="{00000000-0005-0000-0000-0000E70F0000}"/>
    <cellStyle name="_Portfolio SPlan Base Case.xls Chart 1_Rebuttal Power Costs_Electric Rev Req Model (2009 GRC) Rebuttal REmoval of New  WH Solar AdjustMI 2" xfId="4079" xr:uid="{00000000-0005-0000-0000-0000E80F0000}"/>
    <cellStyle name="_Portfolio SPlan Base Case.xls Chart 1_Rebuttal Power Costs_Electric Rev Req Model (2009 GRC) Rebuttal REmoval of New  WH Solar AdjustMI 2 2" xfId="4080" xr:uid="{00000000-0005-0000-0000-0000E90F0000}"/>
    <cellStyle name="_Portfolio SPlan Base Case.xls Chart 1_Rebuttal Power Costs_Electric Rev Req Model (2009 GRC) Rebuttal REmoval of New  WH Solar AdjustMI 3" xfId="4081" xr:uid="{00000000-0005-0000-0000-0000EA0F0000}"/>
    <cellStyle name="_Portfolio SPlan Base Case.xls Chart 1_Rebuttal Power Costs_Electric Rev Req Model (2009 GRC) Revised 01-18-2010" xfId="4082" xr:uid="{00000000-0005-0000-0000-0000EB0F0000}"/>
    <cellStyle name="_Portfolio SPlan Base Case.xls Chart 1_Rebuttal Power Costs_Electric Rev Req Model (2009 GRC) Revised 01-18-2010 2" xfId="4083" xr:uid="{00000000-0005-0000-0000-0000EC0F0000}"/>
    <cellStyle name="_Portfolio SPlan Base Case.xls Chart 1_Rebuttal Power Costs_Electric Rev Req Model (2009 GRC) Revised 01-18-2010 2 2" xfId="4084" xr:uid="{00000000-0005-0000-0000-0000ED0F0000}"/>
    <cellStyle name="_Portfolio SPlan Base Case.xls Chart 1_Rebuttal Power Costs_Electric Rev Req Model (2009 GRC) Revised 01-18-2010 3" xfId="4085" xr:uid="{00000000-0005-0000-0000-0000EE0F0000}"/>
    <cellStyle name="_Portfolio SPlan Base Case.xls Chart 1_Rebuttal Power Costs_Final Order Electric EXHIBIT A-1" xfId="4086" xr:uid="{00000000-0005-0000-0000-0000EF0F0000}"/>
    <cellStyle name="_Portfolio SPlan Base Case.xls Chart 1_Rebuttal Power Costs_Final Order Electric EXHIBIT A-1 2" xfId="4087" xr:uid="{00000000-0005-0000-0000-0000F00F0000}"/>
    <cellStyle name="_Portfolio SPlan Base Case.xls Chart 1_Rebuttal Power Costs_Final Order Electric EXHIBIT A-1 2 2" xfId="4088" xr:uid="{00000000-0005-0000-0000-0000F10F0000}"/>
    <cellStyle name="_Portfolio SPlan Base Case.xls Chart 1_Rebuttal Power Costs_Final Order Electric EXHIBIT A-1 3" xfId="4089" xr:uid="{00000000-0005-0000-0000-0000F20F0000}"/>
    <cellStyle name="_Portfolio SPlan Base Case.xls Chart 1_TENASKA REGULATORY ASSET" xfId="4090" xr:uid="{00000000-0005-0000-0000-0000F30F0000}"/>
    <cellStyle name="_Portfolio SPlan Base Case.xls Chart 1_TENASKA REGULATORY ASSET 2" xfId="4091" xr:uid="{00000000-0005-0000-0000-0000F40F0000}"/>
    <cellStyle name="_Portfolio SPlan Base Case.xls Chart 1_TENASKA REGULATORY ASSET 2 2" xfId="4092" xr:uid="{00000000-0005-0000-0000-0000F50F0000}"/>
    <cellStyle name="_Portfolio SPlan Base Case.xls Chart 1_TENASKA REGULATORY ASSET 3" xfId="4093" xr:uid="{00000000-0005-0000-0000-0000F60F0000}"/>
    <cellStyle name="_Portfolio SPlan Base Case.xls Chart 2" xfId="4094" xr:uid="{00000000-0005-0000-0000-0000F70F0000}"/>
    <cellStyle name="_Portfolio SPlan Base Case.xls Chart 2 2" xfId="4095" xr:uid="{00000000-0005-0000-0000-0000F80F0000}"/>
    <cellStyle name="_Portfolio SPlan Base Case.xls Chart 2 2 2" xfId="4096" xr:uid="{00000000-0005-0000-0000-0000F90F0000}"/>
    <cellStyle name="_Portfolio SPlan Base Case.xls Chart 2 3" xfId="4097" xr:uid="{00000000-0005-0000-0000-0000FA0F0000}"/>
    <cellStyle name="_Portfolio SPlan Base Case.xls Chart 2_Adj Bench DR 3 for Initial Briefs (Electric)" xfId="4098" xr:uid="{00000000-0005-0000-0000-0000FB0F0000}"/>
    <cellStyle name="_Portfolio SPlan Base Case.xls Chart 2_Adj Bench DR 3 for Initial Briefs (Electric) 2" xfId="4099" xr:uid="{00000000-0005-0000-0000-0000FC0F0000}"/>
    <cellStyle name="_Portfolio SPlan Base Case.xls Chart 2_Adj Bench DR 3 for Initial Briefs (Electric) 2 2" xfId="4100" xr:uid="{00000000-0005-0000-0000-0000FD0F0000}"/>
    <cellStyle name="_Portfolio SPlan Base Case.xls Chart 2_Adj Bench DR 3 for Initial Briefs (Electric) 3" xfId="4101" xr:uid="{00000000-0005-0000-0000-0000FE0F0000}"/>
    <cellStyle name="_Portfolio SPlan Base Case.xls Chart 2_Book1" xfId="4102" xr:uid="{00000000-0005-0000-0000-0000FF0F0000}"/>
    <cellStyle name="_Portfolio SPlan Base Case.xls Chart 2_Book2" xfId="4103" xr:uid="{00000000-0005-0000-0000-000000100000}"/>
    <cellStyle name="_Portfolio SPlan Base Case.xls Chart 2_Book2 2" xfId="4104" xr:uid="{00000000-0005-0000-0000-000001100000}"/>
    <cellStyle name="_Portfolio SPlan Base Case.xls Chart 2_Book2 2 2" xfId="4105" xr:uid="{00000000-0005-0000-0000-000002100000}"/>
    <cellStyle name="_Portfolio SPlan Base Case.xls Chart 2_Book2 3" xfId="4106" xr:uid="{00000000-0005-0000-0000-000003100000}"/>
    <cellStyle name="_Portfolio SPlan Base Case.xls Chart 2_Book2_Adj Bench DR 3 for Initial Briefs (Electric)" xfId="4107" xr:uid="{00000000-0005-0000-0000-000004100000}"/>
    <cellStyle name="_Portfolio SPlan Base Case.xls Chart 2_Book2_Adj Bench DR 3 for Initial Briefs (Electric) 2" xfId="4108" xr:uid="{00000000-0005-0000-0000-000005100000}"/>
    <cellStyle name="_Portfolio SPlan Base Case.xls Chart 2_Book2_Adj Bench DR 3 for Initial Briefs (Electric) 2 2" xfId="4109" xr:uid="{00000000-0005-0000-0000-000006100000}"/>
    <cellStyle name="_Portfolio SPlan Base Case.xls Chart 2_Book2_Adj Bench DR 3 for Initial Briefs (Electric) 3" xfId="4110" xr:uid="{00000000-0005-0000-0000-000007100000}"/>
    <cellStyle name="_Portfolio SPlan Base Case.xls Chart 2_Book2_Electric Rev Req Model (2009 GRC) Rebuttal" xfId="4111" xr:uid="{00000000-0005-0000-0000-000008100000}"/>
    <cellStyle name="_Portfolio SPlan Base Case.xls Chart 2_Book2_Electric Rev Req Model (2009 GRC) Rebuttal 2" xfId="4112" xr:uid="{00000000-0005-0000-0000-000009100000}"/>
    <cellStyle name="_Portfolio SPlan Base Case.xls Chart 2_Book2_Electric Rev Req Model (2009 GRC) Rebuttal 2 2" xfId="4113" xr:uid="{00000000-0005-0000-0000-00000A100000}"/>
    <cellStyle name="_Portfolio SPlan Base Case.xls Chart 2_Book2_Electric Rev Req Model (2009 GRC) Rebuttal 3" xfId="4114" xr:uid="{00000000-0005-0000-0000-00000B100000}"/>
    <cellStyle name="_Portfolio SPlan Base Case.xls Chart 2_Book2_Electric Rev Req Model (2009 GRC) Rebuttal REmoval of New  WH Solar AdjustMI" xfId="4115" xr:uid="{00000000-0005-0000-0000-00000C100000}"/>
    <cellStyle name="_Portfolio SPlan Base Case.xls Chart 2_Book2_Electric Rev Req Model (2009 GRC) Rebuttal REmoval of New  WH Solar AdjustMI 2" xfId="4116" xr:uid="{00000000-0005-0000-0000-00000D100000}"/>
    <cellStyle name="_Portfolio SPlan Base Case.xls Chart 2_Book2_Electric Rev Req Model (2009 GRC) Rebuttal REmoval of New  WH Solar AdjustMI 2 2" xfId="4117" xr:uid="{00000000-0005-0000-0000-00000E100000}"/>
    <cellStyle name="_Portfolio SPlan Base Case.xls Chart 2_Book2_Electric Rev Req Model (2009 GRC) Rebuttal REmoval of New  WH Solar AdjustMI 3" xfId="4118" xr:uid="{00000000-0005-0000-0000-00000F100000}"/>
    <cellStyle name="_Portfolio SPlan Base Case.xls Chart 2_Book2_Electric Rev Req Model (2009 GRC) Revised 01-18-2010" xfId="4119" xr:uid="{00000000-0005-0000-0000-000010100000}"/>
    <cellStyle name="_Portfolio SPlan Base Case.xls Chart 2_Book2_Electric Rev Req Model (2009 GRC) Revised 01-18-2010 2" xfId="4120" xr:uid="{00000000-0005-0000-0000-000011100000}"/>
    <cellStyle name="_Portfolio SPlan Base Case.xls Chart 2_Book2_Electric Rev Req Model (2009 GRC) Revised 01-18-2010 2 2" xfId="4121" xr:uid="{00000000-0005-0000-0000-000012100000}"/>
    <cellStyle name="_Portfolio SPlan Base Case.xls Chart 2_Book2_Electric Rev Req Model (2009 GRC) Revised 01-18-2010 3" xfId="4122" xr:uid="{00000000-0005-0000-0000-000013100000}"/>
    <cellStyle name="_Portfolio SPlan Base Case.xls Chart 2_Book2_Final Order Electric EXHIBIT A-1" xfId="4123" xr:uid="{00000000-0005-0000-0000-000014100000}"/>
    <cellStyle name="_Portfolio SPlan Base Case.xls Chart 2_Book2_Final Order Electric EXHIBIT A-1 2" xfId="4124" xr:uid="{00000000-0005-0000-0000-000015100000}"/>
    <cellStyle name="_Portfolio SPlan Base Case.xls Chart 2_Book2_Final Order Electric EXHIBIT A-1 2 2" xfId="4125" xr:uid="{00000000-0005-0000-0000-000016100000}"/>
    <cellStyle name="_Portfolio SPlan Base Case.xls Chart 2_Book2_Final Order Electric EXHIBIT A-1 3" xfId="4126" xr:uid="{00000000-0005-0000-0000-000017100000}"/>
    <cellStyle name="_Portfolio SPlan Base Case.xls Chart 2_Chelan PUD Power Costs (8-10)" xfId="4127" xr:uid="{00000000-0005-0000-0000-000018100000}"/>
    <cellStyle name="_Portfolio SPlan Base Case.xls Chart 2_Confidential Material" xfId="4128" xr:uid="{00000000-0005-0000-0000-000019100000}"/>
    <cellStyle name="_Portfolio SPlan Base Case.xls Chart 2_DEM-WP(C) Colstrip 12 Coal Cost Forecast 2010GRC" xfId="4129" xr:uid="{00000000-0005-0000-0000-00001A100000}"/>
    <cellStyle name="_Portfolio SPlan Base Case.xls Chart 2_DEM-WP(C) Production O&amp;M 2010GRC As-Filed" xfId="4130" xr:uid="{00000000-0005-0000-0000-00001B100000}"/>
    <cellStyle name="_Portfolio SPlan Base Case.xls Chart 2_DEM-WP(C) Production O&amp;M 2010GRC As-Filed 2" xfId="4131" xr:uid="{00000000-0005-0000-0000-00001C100000}"/>
    <cellStyle name="_Portfolio SPlan Base Case.xls Chart 2_Electric Rev Req Model (2009 GRC) " xfId="4132" xr:uid="{00000000-0005-0000-0000-00001D100000}"/>
    <cellStyle name="_Portfolio SPlan Base Case.xls Chart 2_Electric Rev Req Model (2009 GRC)  2" xfId="4133" xr:uid="{00000000-0005-0000-0000-00001E100000}"/>
    <cellStyle name="_Portfolio SPlan Base Case.xls Chart 2_Electric Rev Req Model (2009 GRC)  2 2" xfId="4134" xr:uid="{00000000-0005-0000-0000-00001F100000}"/>
    <cellStyle name="_Portfolio SPlan Base Case.xls Chart 2_Electric Rev Req Model (2009 GRC)  3" xfId="4135" xr:uid="{00000000-0005-0000-0000-000020100000}"/>
    <cellStyle name="_Portfolio SPlan Base Case.xls Chart 2_Electric Rev Req Model (2009 GRC)  4" xfId="4136" xr:uid="{00000000-0005-0000-0000-000021100000}"/>
    <cellStyle name="_Portfolio SPlan Base Case.xls Chart 2_Electric Rev Req Model (2009 GRC) Rebuttal" xfId="4137" xr:uid="{00000000-0005-0000-0000-000022100000}"/>
    <cellStyle name="_Portfolio SPlan Base Case.xls Chart 2_Electric Rev Req Model (2009 GRC) Rebuttal 2" xfId="4138" xr:uid="{00000000-0005-0000-0000-000023100000}"/>
    <cellStyle name="_Portfolio SPlan Base Case.xls Chart 2_Electric Rev Req Model (2009 GRC) Rebuttal 2 2" xfId="4139" xr:uid="{00000000-0005-0000-0000-000024100000}"/>
    <cellStyle name="_Portfolio SPlan Base Case.xls Chart 2_Electric Rev Req Model (2009 GRC) Rebuttal 3" xfId="4140" xr:uid="{00000000-0005-0000-0000-000025100000}"/>
    <cellStyle name="_Portfolio SPlan Base Case.xls Chart 2_Electric Rev Req Model (2009 GRC) Rebuttal 4" xfId="4141" xr:uid="{00000000-0005-0000-0000-000026100000}"/>
    <cellStyle name="_Portfolio SPlan Base Case.xls Chart 2_Electric Rev Req Model (2009 GRC) Rebuttal REmoval of New  WH Solar AdjustMI" xfId="4142" xr:uid="{00000000-0005-0000-0000-000027100000}"/>
    <cellStyle name="_Portfolio SPlan Base Case.xls Chart 2_Electric Rev Req Model (2009 GRC) Rebuttal REmoval of New  WH Solar AdjustMI 2" xfId="4143" xr:uid="{00000000-0005-0000-0000-000028100000}"/>
    <cellStyle name="_Portfolio SPlan Base Case.xls Chart 2_Electric Rev Req Model (2009 GRC) Rebuttal REmoval of New  WH Solar AdjustMI 2 2" xfId="4144" xr:uid="{00000000-0005-0000-0000-000029100000}"/>
    <cellStyle name="_Portfolio SPlan Base Case.xls Chart 2_Electric Rev Req Model (2009 GRC) Rebuttal REmoval of New  WH Solar AdjustMI 3" xfId="4145" xr:uid="{00000000-0005-0000-0000-00002A100000}"/>
    <cellStyle name="_Portfolio SPlan Base Case.xls Chart 2_Electric Rev Req Model (2009 GRC) Rebuttal REmoval of New  WH Solar AdjustMI 4" xfId="4146" xr:uid="{00000000-0005-0000-0000-00002B100000}"/>
    <cellStyle name="_Portfolio SPlan Base Case.xls Chart 2_Electric Rev Req Model (2009 GRC) Revised 01-18-2010" xfId="4147" xr:uid="{00000000-0005-0000-0000-00002C100000}"/>
    <cellStyle name="_Portfolio SPlan Base Case.xls Chart 2_Electric Rev Req Model (2009 GRC) Revised 01-18-2010 2" xfId="4148" xr:uid="{00000000-0005-0000-0000-00002D100000}"/>
    <cellStyle name="_Portfolio SPlan Base Case.xls Chart 2_Electric Rev Req Model (2009 GRC) Revised 01-18-2010 2 2" xfId="4149" xr:uid="{00000000-0005-0000-0000-00002E100000}"/>
    <cellStyle name="_Portfolio SPlan Base Case.xls Chart 2_Electric Rev Req Model (2009 GRC) Revised 01-18-2010 3" xfId="4150" xr:uid="{00000000-0005-0000-0000-00002F100000}"/>
    <cellStyle name="_Portfolio SPlan Base Case.xls Chart 2_Electric Rev Req Model (2009 GRC) Revised 01-18-2010 4" xfId="4151" xr:uid="{00000000-0005-0000-0000-000030100000}"/>
    <cellStyle name="_Portfolio SPlan Base Case.xls Chart 2_Electric Rev Req Model (2010 GRC)" xfId="4152" xr:uid="{00000000-0005-0000-0000-000031100000}"/>
    <cellStyle name="_Portfolio SPlan Base Case.xls Chart 2_Electric Rev Req Model (2010 GRC) SF" xfId="4153" xr:uid="{00000000-0005-0000-0000-000032100000}"/>
    <cellStyle name="_Portfolio SPlan Base Case.xls Chart 2_Final Order Electric EXHIBIT A-1" xfId="4154" xr:uid="{00000000-0005-0000-0000-000033100000}"/>
    <cellStyle name="_Portfolio SPlan Base Case.xls Chart 2_Final Order Electric EXHIBIT A-1 2" xfId="4155" xr:uid="{00000000-0005-0000-0000-000034100000}"/>
    <cellStyle name="_Portfolio SPlan Base Case.xls Chart 2_Final Order Electric EXHIBIT A-1 2 2" xfId="4156" xr:uid="{00000000-0005-0000-0000-000035100000}"/>
    <cellStyle name="_Portfolio SPlan Base Case.xls Chart 2_Final Order Electric EXHIBIT A-1 3" xfId="4157" xr:uid="{00000000-0005-0000-0000-000036100000}"/>
    <cellStyle name="_Portfolio SPlan Base Case.xls Chart 2_Final Order Electric EXHIBIT A-1 4" xfId="4158" xr:uid="{00000000-0005-0000-0000-000037100000}"/>
    <cellStyle name="_Portfolio SPlan Base Case.xls Chart 2_NIM Summary" xfId="4159" xr:uid="{00000000-0005-0000-0000-000038100000}"/>
    <cellStyle name="_Portfolio SPlan Base Case.xls Chart 2_NIM Summary 2" xfId="4160" xr:uid="{00000000-0005-0000-0000-000039100000}"/>
    <cellStyle name="_Portfolio SPlan Base Case.xls Chart 2_Rebuttal Power Costs" xfId="4161" xr:uid="{00000000-0005-0000-0000-00003A100000}"/>
    <cellStyle name="_Portfolio SPlan Base Case.xls Chart 2_Rebuttal Power Costs 2" xfId="4162" xr:uid="{00000000-0005-0000-0000-00003B100000}"/>
    <cellStyle name="_Portfolio SPlan Base Case.xls Chart 2_Rebuttal Power Costs 2 2" xfId="4163" xr:uid="{00000000-0005-0000-0000-00003C100000}"/>
    <cellStyle name="_Portfolio SPlan Base Case.xls Chart 2_Rebuttal Power Costs 3" xfId="4164" xr:uid="{00000000-0005-0000-0000-00003D100000}"/>
    <cellStyle name="_Portfolio SPlan Base Case.xls Chart 2_Rebuttal Power Costs 4" xfId="4165" xr:uid="{00000000-0005-0000-0000-00003E100000}"/>
    <cellStyle name="_Portfolio SPlan Base Case.xls Chart 2_Rebuttal Power Costs_Adj Bench DR 3 for Initial Briefs (Electric)" xfId="4166" xr:uid="{00000000-0005-0000-0000-00003F100000}"/>
    <cellStyle name="_Portfolio SPlan Base Case.xls Chart 2_Rebuttal Power Costs_Adj Bench DR 3 for Initial Briefs (Electric) 2" xfId="4167" xr:uid="{00000000-0005-0000-0000-000040100000}"/>
    <cellStyle name="_Portfolio SPlan Base Case.xls Chart 2_Rebuttal Power Costs_Adj Bench DR 3 for Initial Briefs (Electric) 2 2" xfId="4168" xr:uid="{00000000-0005-0000-0000-000041100000}"/>
    <cellStyle name="_Portfolio SPlan Base Case.xls Chart 2_Rebuttal Power Costs_Adj Bench DR 3 for Initial Briefs (Electric) 3" xfId="4169" xr:uid="{00000000-0005-0000-0000-000042100000}"/>
    <cellStyle name="_Portfolio SPlan Base Case.xls Chart 2_Rebuttal Power Costs_Adj Bench DR 3 for Initial Briefs (Electric) 4" xfId="4170" xr:uid="{00000000-0005-0000-0000-000043100000}"/>
    <cellStyle name="_Portfolio SPlan Base Case.xls Chart 2_Rebuttal Power Costs_Electric Rev Req Model (2009 GRC) Rebuttal" xfId="4171" xr:uid="{00000000-0005-0000-0000-000044100000}"/>
    <cellStyle name="_Portfolio SPlan Base Case.xls Chart 2_Rebuttal Power Costs_Electric Rev Req Model (2009 GRC) Rebuttal 2" xfId="4172" xr:uid="{00000000-0005-0000-0000-000045100000}"/>
    <cellStyle name="_Portfolio SPlan Base Case.xls Chart 2_Rebuttal Power Costs_Electric Rev Req Model (2009 GRC) Rebuttal 2 2" xfId="4173" xr:uid="{00000000-0005-0000-0000-000046100000}"/>
    <cellStyle name="_Portfolio SPlan Base Case.xls Chart 2_Rebuttal Power Costs_Electric Rev Req Model (2009 GRC) Rebuttal 3" xfId="4174" xr:uid="{00000000-0005-0000-0000-000047100000}"/>
    <cellStyle name="_Portfolio SPlan Base Case.xls Chart 2_Rebuttal Power Costs_Electric Rev Req Model (2009 GRC) Rebuttal 4" xfId="4175" xr:uid="{00000000-0005-0000-0000-000048100000}"/>
    <cellStyle name="_Portfolio SPlan Base Case.xls Chart 2_Rebuttal Power Costs_Electric Rev Req Model (2009 GRC) Rebuttal REmoval of New  WH Solar AdjustMI" xfId="4176" xr:uid="{00000000-0005-0000-0000-000049100000}"/>
    <cellStyle name="_Portfolio SPlan Base Case.xls Chart 2_Rebuttal Power Costs_Electric Rev Req Model (2009 GRC) Rebuttal REmoval of New  WH Solar AdjustMI 2" xfId="4177" xr:uid="{00000000-0005-0000-0000-00004A100000}"/>
    <cellStyle name="_Portfolio SPlan Base Case.xls Chart 2_Rebuttal Power Costs_Electric Rev Req Model (2009 GRC) Rebuttal REmoval of New  WH Solar AdjustMI 2 2" xfId="4178" xr:uid="{00000000-0005-0000-0000-00004B100000}"/>
    <cellStyle name="_Portfolio SPlan Base Case.xls Chart 2_Rebuttal Power Costs_Electric Rev Req Model (2009 GRC) Rebuttal REmoval of New  WH Solar AdjustMI 3" xfId="4179" xr:uid="{00000000-0005-0000-0000-00004C100000}"/>
    <cellStyle name="_Portfolio SPlan Base Case.xls Chart 2_Rebuttal Power Costs_Electric Rev Req Model (2009 GRC) Rebuttal REmoval of New  WH Solar AdjustMI 4" xfId="4180" xr:uid="{00000000-0005-0000-0000-00004D100000}"/>
    <cellStyle name="_Portfolio SPlan Base Case.xls Chart 2_Rebuttal Power Costs_Electric Rev Req Model (2009 GRC) Revised 01-18-2010" xfId="4181" xr:uid="{00000000-0005-0000-0000-00004E100000}"/>
    <cellStyle name="_Portfolio SPlan Base Case.xls Chart 2_Rebuttal Power Costs_Electric Rev Req Model (2009 GRC) Revised 01-18-2010 2" xfId="4182" xr:uid="{00000000-0005-0000-0000-00004F100000}"/>
    <cellStyle name="_Portfolio SPlan Base Case.xls Chart 2_Rebuttal Power Costs_Electric Rev Req Model (2009 GRC) Revised 01-18-2010 2 2" xfId="4183" xr:uid="{00000000-0005-0000-0000-000050100000}"/>
    <cellStyle name="_Portfolio SPlan Base Case.xls Chart 2_Rebuttal Power Costs_Electric Rev Req Model (2009 GRC) Revised 01-18-2010 3" xfId="4184" xr:uid="{00000000-0005-0000-0000-000051100000}"/>
    <cellStyle name="_Portfolio SPlan Base Case.xls Chart 2_Rebuttal Power Costs_Electric Rev Req Model (2009 GRC) Revised 01-18-2010 4" xfId="4185" xr:uid="{00000000-0005-0000-0000-000052100000}"/>
    <cellStyle name="_Portfolio SPlan Base Case.xls Chart 2_Rebuttal Power Costs_Final Order Electric EXHIBIT A-1" xfId="4186" xr:uid="{00000000-0005-0000-0000-000053100000}"/>
    <cellStyle name="_Portfolio SPlan Base Case.xls Chart 2_Rebuttal Power Costs_Final Order Electric EXHIBIT A-1 2" xfId="4187" xr:uid="{00000000-0005-0000-0000-000054100000}"/>
    <cellStyle name="_Portfolio SPlan Base Case.xls Chart 2_Rebuttal Power Costs_Final Order Electric EXHIBIT A-1 2 2" xfId="4188" xr:uid="{00000000-0005-0000-0000-000055100000}"/>
    <cellStyle name="_Portfolio SPlan Base Case.xls Chart 2_Rebuttal Power Costs_Final Order Electric EXHIBIT A-1 3" xfId="4189" xr:uid="{00000000-0005-0000-0000-000056100000}"/>
    <cellStyle name="_Portfolio SPlan Base Case.xls Chart 2_Rebuttal Power Costs_Final Order Electric EXHIBIT A-1 4" xfId="4190" xr:uid="{00000000-0005-0000-0000-000057100000}"/>
    <cellStyle name="_Portfolio SPlan Base Case.xls Chart 2_TENASKA REGULATORY ASSET" xfId="4191" xr:uid="{00000000-0005-0000-0000-000058100000}"/>
    <cellStyle name="_Portfolio SPlan Base Case.xls Chart 2_TENASKA REGULATORY ASSET 2" xfId="4192" xr:uid="{00000000-0005-0000-0000-000059100000}"/>
    <cellStyle name="_Portfolio SPlan Base Case.xls Chart 2_TENASKA REGULATORY ASSET 2 2" xfId="4193" xr:uid="{00000000-0005-0000-0000-00005A100000}"/>
    <cellStyle name="_Portfolio SPlan Base Case.xls Chart 2_TENASKA REGULATORY ASSET 3" xfId="4194" xr:uid="{00000000-0005-0000-0000-00005B100000}"/>
    <cellStyle name="_Portfolio SPlan Base Case.xls Chart 2_TENASKA REGULATORY ASSET 4" xfId="4195" xr:uid="{00000000-0005-0000-0000-00005C100000}"/>
    <cellStyle name="_Portfolio SPlan Base Case.xls Chart 3" xfId="4196" xr:uid="{00000000-0005-0000-0000-00005D100000}"/>
    <cellStyle name="_Portfolio SPlan Base Case.xls Chart 3 2" xfId="4197" xr:uid="{00000000-0005-0000-0000-00005E100000}"/>
    <cellStyle name="_Portfolio SPlan Base Case.xls Chart 3 2 2" xfId="4198" xr:uid="{00000000-0005-0000-0000-00005F100000}"/>
    <cellStyle name="_Portfolio SPlan Base Case.xls Chart 3 3" xfId="4199" xr:uid="{00000000-0005-0000-0000-000060100000}"/>
    <cellStyle name="_Portfolio SPlan Base Case.xls Chart 3 4" xfId="4200" xr:uid="{00000000-0005-0000-0000-000061100000}"/>
    <cellStyle name="_Portfolio SPlan Base Case.xls Chart 3_Adj Bench DR 3 for Initial Briefs (Electric)" xfId="4201" xr:uid="{00000000-0005-0000-0000-000062100000}"/>
    <cellStyle name="_Portfolio SPlan Base Case.xls Chart 3_Adj Bench DR 3 for Initial Briefs (Electric) 2" xfId="4202" xr:uid="{00000000-0005-0000-0000-000063100000}"/>
    <cellStyle name="_Portfolio SPlan Base Case.xls Chart 3_Adj Bench DR 3 for Initial Briefs (Electric) 2 2" xfId="4203" xr:uid="{00000000-0005-0000-0000-000064100000}"/>
    <cellStyle name="_Portfolio SPlan Base Case.xls Chart 3_Adj Bench DR 3 for Initial Briefs (Electric) 3" xfId="4204" xr:uid="{00000000-0005-0000-0000-000065100000}"/>
    <cellStyle name="_Portfolio SPlan Base Case.xls Chart 3_Adj Bench DR 3 for Initial Briefs (Electric) 4" xfId="4205" xr:uid="{00000000-0005-0000-0000-000066100000}"/>
    <cellStyle name="_Portfolio SPlan Base Case.xls Chart 3_Book1" xfId="4206" xr:uid="{00000000-0005-0000-0000-000067100000}"/>
    <cellStyle name="_Portfolio SPlan Base Case.xls Chart 3_Book2" xfId="4207" xr:uid="{00000000-0005-0000-0000-000068100000}"/>
    <cellStyle name="_Portfolio SPlan Base Case.xls Chart 3_Book2 2" xfId="4208" xr:uid="{00000000-0005-0000-0000-000069100000}"/>
    <cellStyle name="_Portfolio SPlan Base Case.xls Chart 3_Book2 2 2" xfId="4209" xr:uid="{00000000-0005-0000-0000-00006A100000}"/>
    <cellStyle name="_Portfolio SPlan Base Case.xls Chart 3_Book2 3" xfId="4210" xr:uid="{00000000-0005-0000-0000-00006B100000}"/>
    <cellStyle name="_Portfolio SPlan Base Case.xls Chart 3_Book2 4" xfId="4211" xr:uid="{00000000-0005-0000-0000-00006C100000}"/>
    <cellStyle name="_Portfolio SPlan Base Case.xls Chart 3_Book2_Adj Bench DR 3 for Initial Briefs (Electric)" xfId="4212" xr:uid="{00000000-0005-0000-0000-00006D100000}"/>
    <cellStyle name="_Portfolio SPlan Base Case.xls Chart 3_Book2_Adj Bench DR 3 for Initial Briefs (Electric) 2" xfId="4213" xr:uid="{00000000-0005-0000-0000-00006E100000}"/>
    <cellStyle name="_Portfolio SPlan Base Case.xls Chart 3_Book2_Adj Bench DR 3 for Initial Briefs (Electric) 2 2" xfId="4214" xr:uid="{00000000-0005-0000-0000-00006F100000}"/>
    <cellStyle name="_Portfolio SPlan Base Case.xls Chart 3_Book2_Adj Bench DR 3 for Initial Briefs (Electric) 3" xfId="4215" xr:uid="{00000000-0005-0000-0000-000070100000}"/>
    <cellStyle name="_Portfolio SPlan Base Case.xls Chart 3_Book2_Adj Bench DR 3 for Initial Briefs (Electric) 4" xfId="4216" xr:uid="{00000000-0005-0000-0000-000071100000}"/>
    <cellStyle name="_Portfolio SPlan Base Case.xls Chart 3_Book2_Electric Rev Req Model (2009 GRC) Rebuttal" xfId="4217" xr:uid="{00000000-0005-0000-0000-000072100000}"/>
    <cellStyle name="_Portfolio SPlan Base Case.xls Chart 3_Book2_Electric Rev Req Model (2009 GRC) Rebuttal 2" xfId="4218" xr:uid="{00000000-0005-0000-0000-000073100000}"/>
    <cellStyle name="_Portfolio SPlan Base Case.xls Chart 3_Book2_Electric Rev Req Model (2009 GRC) Rebuttal 2 2" xfId="4219" xr:uid="{00000000-0005-0000-0000-000074100000}"/>
    <cellStyle name="_Portfolio SPlan Base Case.xls Chart 3_Book2_Electric Rev Req Model (2009 GRC) Rebuttal 3" xfId="4220" xr:uid="{00000000-0005-0000-0000-000075100000}"/>
    <cellStyle name="_Portfolio SPlan Base Case.xls Chart 3_Book2_Electric Rev Req Model (2009 GRC) Rebuttal 4" xfId="4221" xr:uid="{00000000-0005-0000-0000-000076100000}"/>
    <cellStyle name="_Portfolio SPlan Base Case.xls Chart 3_Book2_Electric Rev Req Model (2009 GRC) Rebuttal REmoval of New  WH Solar AdjustMI" xfId="4222" xr:uid="{00000000-0005-0000-0000-000077100000}"/>
    <cellStyle name="_Portfolio SPlan Base Case.xls Chart 3_Book2_Electric Rev Req Model (2009 GRC) Rebuttal REmoval of New  WH Solar AdjustMI 2" xfId="4223" xr:uid="{00000000-0005-0000-0000-000078100000}"/>
    <cellStyle name="_Portfolio SPlan Base Case.xls Chart 3_Book2_Electric Rev Req Model (2009 GRC) Rebuttal REmoval of New  WH Solar AdjustMI 2 2" xfId="4224" xr:uid="{00000000-0005-0000-0000-000079100000}"/>
    <cellStyle name="_Portfolio SPlan Base Case.xls Chart 3_Book2_Electric Rev Req Model (2009 GRC) Rebuttal REmoval of New  WH Solar AdjustMI 3" xfId="4225" xr:uid="{00000000-0005-0000-0000-00007A100000}"/>
    <cellStyle name="_Portfolio SPlan Base Case.xls Chart 3_Book2_Electric Rev Req Model (2009 GRC) Rebuttal REmoval of New  WH Solar AdjustMI 4" xfId="4226" xr:uid="{00000000-0005-0000-0000-00007B100000}"/>
    <cellStyle name="_Portfolio SPlan Base Case.xls Chart 3_Book2_Electric Rev Req Model (2009 GRC) Revised 01-18-2010" xfId="4227" xr:uid="{00000000-0005-0000-0000-00007C100000}"/>
    <cellStyle name="_Portfolio SPlan Base Case.xls Chart 3_Book2_Electric Rev Req Model (2009 GRC) Revised 01-18-2010 2" xfId="4228" xr:uid="{00000000-0005-0000-0000-00007D100000}"/>
    <cellStyle name="_Portfolio SPlan Base Case.xls Chart 3_Book2_Electric Rev Req Model (2009 GRC) Revised 01-18-2010 2 2" xfId="4229" xr:uid="{00000000-0005-0000-0000-00007E100000}"/>
    <cellStyle name="_Portfolio SPlan Base Case.xls Chart 3_Book2_Electric Rev Req Model (2009 GRC) Revised 01-18-2010 3" xfId="4230" xr:uid="{00000000-0005-0000-0000-00007F100000}"/>
    <cellStyle name="_Portfolio SPlan Base Case.xls Chart 3_Book2_Electric Rev Req Model (2009 GRC) Revised 01-18-2010 4" xfId="4231" xr:uid="{00000000-0005-0000-0000-000080100000}"/>
    <cellStyle name="_Portfolio SPlan Base Case.xls Chart 3_Book2_Final Order Electric EXHIBIT A-1" xfId="4232" xr:uid="{00000000-0005-0000-0000-000081100000}"/>
    <cellStyle name="_Portfolio SPlan Base Case.xls Chart 3_Book2_Final Order Electric EXHIBIT A-1 2" xfId="4233" xr:uid="{00000000-0005-0000-0000-000082100000}"/>
    <cellStyle name="_Portfolio SPlan Base Case.xls Chart 3_Book2_Final Order Electric EXHIBIT A-1 2 2" xfId="4234" xr:uid="{00000000-0005-0000-0000-000083100000}"/>
    <cellStyle name="_Portfolio SPlan Base Case.xls Chart 3_Book2_Final Order Electric EXHIBIT A-1 3" xfId="4235" xr:uid="{00000000-0005-0000-0000-000084100000}"/>
    <cellStyle name="_Portfolio SPlan Base Case.xls Chart 3_Book2_Final Order Electric EXHIBIT A-1 4" xfId="4236" xr:uid="{00000000-0005-0000-0000-000085100000}"/>
    <cellStyle name="_Portfolio SPlan Base Case.xls Chart 3_Chelan PUD Power Costs (8-10)" xfId="4237" xr:uid="{00000000-0005-0000-0000-000086100000}"/>
    <cellStyle name="_Portfolio SPlan Base Case.xls Chart 3_Confidential Material" xfId="4238" xr:uid="{00000000-0005-0000-0000-000087100000}"/>
    <cellStyle name="_Portfolio SPlan Base Case.xls Chart 3_DEM-WP(C) Colstrip 12 Coal Cost Forecast 2010GRC" xfId="4239" xr:uid="{00000000-0005-0000-0000-000088100000}"/>
    <cellStyle name="_Portfolio SPlan Base Case.xls Chart 3_DEM-WP(C) Production O&amp;M 2010GRC As-Filed" xfId="4240" xr:uid="{00000000-0005-0000-0000-000089100000}"/>
    <cellStyle name="_Portfolio SPlan Base Case.xls Chart 3_DEM-WP(C) Production O&amp;M 2010GRC As-Filed 2" xfId="4241" xr:uid="{00000000-0005-0000-0000-00008A100000}"/>
    <cellStyle name="_Portfolio SPlan Base Case.xls Chart 3_Electric Rev Req Model (2009 GRC) " xfId="4242" xr:uid="{00000000-0005-0000-0000-00008B100000}"/>
    <cellStyle name="_Portfolio SPlan Base Case.xls Chart 3_Electric Rev Req Model (2009 GRC)  2" xfId="4243" xr:uid="{00000000-0005-0000-0000-00008C100000}"/>
    <cellStyle name="_Portfolio SPlan Base Case.xls Chart 3_Electric Rev Req Model (2009 GRC)  2 2" xfId="4244" xr:uid="{00000000-0005-0000-0000-00008D100000}"/>
    <cellStyle name="_Portfolio SPlan Base Case.xls Chart 3_Electric Rev Req Model (2009 GRC)  3" xfId="4245" xr:uid="{00000000-0005-0000-0000-00008E100000}"/>
    <cellStyle name="_Portfolio SPlan Base Case.xls Chart 3_Electric Rev Req Model (2009 GRC)  4" xfId="4246" xr:uid="{00000000-0005-0000-0000-00008F100000}"/>
    <cellStyle name="_Portfolio SPlan Base Case.xls Chart 3_Electric Rev Req Model (2009 GRC) Rebuttal" xfId="4247" xr:uid="{00000000-0005-0000-0000-000090100000}"/>
    <cellStyle name="_Portfolio SPlan Base Case.xls Chart 3_Electric Rev Req Model (2009 GRC) Rebuttal 2" xfId="4248" xr:uid="{00000000-0005-0000-0000-000091100000}"/>
    <cellStyle name="_Portfolio SPlan Base Case.xls Chart 3_Electric Rev Req Model (2009 GRC) Rebuttal 2 2" xfId="4249" xr:uid="{00000000-0005-0000-0000-000092100000}"/>
    <cellStyle name="_Portfolio SPlan Base Case.xls Chart 3_Electric Rev Req Model (2009 GRC) Rebuttal 3" xfId="4250" xr:uid="{00000000-0005-0000-0000-000093100000}"/>
    <cellStyle name="_Portfolio SPlan Base Case.xls Chart 3_Electric Rev Req Model (2009 GRC) Rebuttal 4" xfId="4251" xr:uid="{00000000-0005-0000-0000-000094100000}"/>
    <cellStyle name="_Portfolio SPlan Base Case.xls Chart 3_Electric Rev Req Model (2009 GRC) Rebuttal REmoval of New  WH Solar AdjustMI" xfId="4252" xr:uid="{00000000-0005-0000-0000-000095100000}"/>
    <cellStyle name="_Portfolio SPlan Base Case.xls Chart 3_Electric Rev Req Model (2009 GRC) Rebuttal REmoval of New  WH Solar AdjustMI 2" xfId="4253" xr:uid="{00000000-0005-0000-0000-000096100000}"/>
    <cellStyle name="_Portfolio SPlan Base Case.xls Chart 3_Electric Rev Req Model (2009 GRC) Rebuttal REmoval of New  WH Solar AdjustMI 2 2" xfId="4254" xr:uid="{00000000-0005-0000-0000-000097100000}"/>
    <cellStyle name="_Portfolio SPlan Base Case.xls Chart 3_Electric Rev Req Model (2009 GRC) Rebuttal REmoval of New  WH Solar AdjustMI 3" xfId="4255" xr:uid="{00000000-0005-0000-0000-000098100000}"/>
    <cellStyle name="_Portfolio SPlan Base Case.xls Chart 3_Electric Rev Req Model (2009 GRC) Rebuttal REmoval of New  WH Solar AdjustMI 4" xfId="4256" xr:uid="{00000000-0005-0000-0000-000099100000}"/>
    <cellStyle name="_Portfolio SPlan Base Case.xls Chart 3_Electric Rev Req Model (2009 GRC) Revised 01-18-2010" xfId="4257" xr:uid="{00000000-0005-0000-0000-00009A100000}"/>
    <cellStyle name="_Portfolio SPlan Base Case.xls Chart 3_Electric Rev Req Model (2009 GRC) Revised 01-18-2010 2" xfId="4258" xr:uid="{00000000-0005-0000-0000-00009B100000}"/>
    <cellStyle name="_Portfolio SPlan Base Case.xls Chart 3_Electric Rev Req Model (2009 GRC) Revised 01-18-2010 2 2" xfId="4259" xr:uid="{00000000-0005-0000-0000-00009C100000}"/>
    <cellStyle name="_Portfolio SPlan Base Case.xls Chart 3_Electric Rev Req Model (2009 GRC) Revised 01-18-2010 3" xfId="4260" xr:uid="{00000000-0005-0000-0000-00009D100000}"/>
    <cellStyle name="_Portfolio SPlan Base Case.xls Chart 3_Electric Rev Req Model (2009 GRC) Revised 01-18-2010 4" xfId="4261" xr:uid="{00000000-0005-0000-0000-00009E100000}"/>
    <cellStyle name="_Portfolio SPlan Base Case.xls Chart 3_Electric Rev Req Model (2010 GRC)" xfId="4262" xr:uid="{00000000-0005-0000-0000-00009F100000}"/>
    <cellStyle name="_Portfolio SPlan Base Case.xls Chart 3_Electric Rev Req Model (2010 GRC) SF" xfId="4263" xr:uid="{00000000-0005-0000-0000-0000A0100000}"/>
    <cellStyle name="_Portfolio SPlan Base Case.xls Chart 3_Final Order Electric EXHIBIT A-1" xfId="4264" xr:uid="{00000000-0005-0000-0000-0000A1100000}"/>
    <cellStyle name="_Portfolio SPlan Base Case.xls Chart 3_Final Order Electric EXHIBIT A-1 2" xfId="4265" xr:uid="{00000000-0005-0000-0000-0000A2100000}"/>
    <cellStyle name="_Portfolio SPlan Base Case.xls Chart 3_Final Order Electric EXHIBIT A-1 2 2" xfId="4266" xr:uid="{00000000-0005-0000-0000-0000A3100000}"/>
    <cellStyle name="_Portfolio SPlan Base Case.xls Chart 3_Final Order Electric EXHIBIT A-1 3" xfId="4267" xr:uid="{00000000-0005-0000-0000-0000A4100000}"/>
    <cellStyle name="_Portfolio SPlan Base Case.xls Chart 3_Final Order Electric EXHIBIT A-1 4" xfId="4268" xr:uid="{00000000-0005-0000-0000-0000A5100000}"/>
    <cellStyle name="_Portfolio SPlan Base Case.xls Chart 3_NIM Summary" xfId="4269" xr:uid="{00000000-0005-0000-0000-0000A6100000}"/>
    <cellStyle name="_Portfolio SPlan Base Case.xls Chart 3_NIM Summary 2" xfId="4270" xr:uid="{00000000-0005-0000-0000-0000A7100000}"/>
    <cellStyle name="_Portfolio SPlan Base Case.xls Chart 3_Rebuttal Power Costs" xfId="4271" xr:uid="{00000000-0005-0000-0000-0000A8100000}"/>
    <cellStyle name="_Portfolio SPlan Base Case.xls Chart 3_Rebuttal Power Costs 2" xfId="4272" xr:uid="{00000000-0005-0000-0000-0000A9100000}"/>
    <cellStyle name="_Portfolio SPlan Base Case.xls Chart 3_Rebuttal Power Costs 2 2" xfId="4273" xr:uid="{00000000-0005-0000-0000-0000AA100000}"/>
    <cellStyle name="_Portfolio SPlan Base Case.xls Chart 3_Rebuttal Power Costs 3" xfId="4274" xr:uid="{00000000-0005-0000-0000-0000AB100000}"/>
    <cellStyle name="_Portfolio SPlan Base Case.xls Chart 3_Rebuttal Power Costs 4" xfId="4275" xr:uid="{00000000-0005-0000-0000-0000AC100000}"/>
    <cellStyle name="_Portfolio SPlan Base Case.xls Chart 3_Rebuttal Power Costs_Adj Bench DR 3 for Initial Briefs (Electric)" xfId="4276" xr:uid="{00000000-0005-0000-0000-0000AD100000}"/>
    <cellStyle name="_Portfolio SPlan Base Case.xls Chart 3_Rebuttal Power Costs_Adj Bench DR 3 for Initial Briefs (Electric) 2" xfId="4277" xr:uid="{00000000-0005-0000-0000-0000AE100000}"/>
    <cellStyle name="_Portfolio SPlan Base Case.xls Chart 3_Rebuttal Power Costs_Adj Bench DR 3 for Initial Briefs (Electric) 2 2" xfId="4278" xr:uid="{00000000-0005-0000-0000-0000AF100000}"/>
    <cellStyle name="_Portfolio SPlan Base Case.xls Chart 3_Rebuttal Power Costs_Adj Bench DR 3 for Initial Briefs (Electric) 3" xfId="4279" xr:uid="{00000000-0005-0000-0000-0000B0100000}"/>
    <cellStyle name="_Portfolio SPlan Base Case.xls Chart 3_Rebuttal Power Costs_Adj Bench DR 3 for Initial Briefs (Electric) 4" xfId="4280" xr:uid="{00000000-0005-0000-0000-0000B1100000}"/>
    <cellStyle name="_Portfolio SPlan Base Case.xls Chart 3_Rebuttal Power Costs_Electric Rev Req Model (2009 GRC) Rebuttal" xfId="4281" xr:uid="{00000000-0005-0000-0000-0000B2100000}"/>
    <cellStyle name="_Portfolio SPlan Base Case.xls Chart 3_Rebuttal Power Costs_Electric Rev Req Model (2009 GRC) Rebuttal 2" xfId="4282" xr:uid="{00000000-0005-0000-0000-0000B3100000}"/>
    <cellStyle name="_Portfolio SPlan Base Case.xls Chart 3_Rebuttal Power Costs_Electric Rev Req Model (2009 GRC) Rebuttal 2 2" xfId="4283" xr:uid="{00000000-0005-0000-0000-0000B4100000}"/>
    <cellStyle name="_Portfolio SPlan Base Case.xls Chart 3_Rebuttal Power Costs_Electric Rev Req Model (2009 GRC) Rebuttal 3" xfId="4284" xr:uid="{00000000-0005-0000-0000-0000B5100000}"/>
    <cellStyle name="_Portfolio SPlan Base Case.xls Chart 3_Rebuttal Power Costs_Electric Rev Req Model (2009 GRC) Rebuttal 4" xfId="4285" xr:uid="{00000000-0005-0000-0000-0000B6100000}"/>
    <cellStyle name="_Portfolio SPlan Base Case.xls Chart 3_Rebuttal Power Costs_Electric Rev Req Model (2009 GRC) Rebuttal REmoval of New  WH Solar AdjustMI" xfId="4286" xr:uid="{00000000-0005-0000-0000-0000B7100000}"/>
    <cellStyle name="_Portfolio SPlan Base Case.xls Chart 3_Rebuttal Power Costs_Electric Rev Req Model (2009 GRC) Rebuttal REmoval of New  WH Solar AdjustMI 2" xfId="4287" xr:uid="{00000000-0005-0000-0000-0000B8100000}"/>
    <cellStyle name="_Portfolio SPlan Base Case.xls Chart 3_Rebuttal Power Costs_Electric Rev Req Model (2009 GRC) Rebuttal REmoval of New  WH Solar AdjustMI 2 2" xfId="4288" xr:uid="{00000000-0005-0000-0000-0000B9100000}"/>
    <cellStyle name="_Portfolio SPlan Base Case.xls Chart 3_Rebuttal Power Costs_Electric Rev Req Model (2009 GRC) Rebuttal REmoval of New  WH Solar AdjustMI 3" xfId="4289" xr:uid="{00000000-0005-0000-0000-0000BA100000}"/>
    <cellStyle name="_Portfolio SPlan Base Case.xls Chart 3_Rebuttal Power Costs_Electric Rev Req Model (2009 GRC) Rebuttal REmoval of New  WH Solar AdjustMI 4" xfId="4290" xr:uid="{00000000-0005-0000-0000-0000BB100000}"/>
    <cellStyle name="_Portfolio SPlan Base Case.xls Chart 3_Rebuttal Power Costs_Electric Rev Req Model (2009 GRC) Revised 01-18-2010" xfId="4291" xr:uid="{00000000-0005-0000-0000-0000BC100000}"/>
    <cellStyle name="_Portfolio SPlan Base Case.xls Chart 3_Rebuttal Power Costs_Electric Rev Req Model (2009 GRC) Revised 01-18-2010 2" xfId="4292" xr:uid="{00000000-0005-0000-0000-0000BD100000}"/>
    <cellStyle name="_Portfolio SPlan Base Case.xls Chart 3_Rebuttal Power Costs_Electric Rev Req Model (2009 GRC) Revised 01-18-2010 2 2" xfId="4293" xr:uid="{00000000-0005-0000-0000-0000BE100000}"/>
    <cellStyle name="_Portfolio SPlan Base Case.xls Chart 3_Rebuttal Power Costs_Electric Rev Req Model (2009 GRC) Revised 01-18-2010 3" xfId="4294" xr:uid="{00000000-0005-0000-0000-0000BF100000}"/>
    <cellStyle name="_Portfolio SPlan Base Case.xls Chart 3_Rebuttal Power Costs_Electric Rev Req Model (2009 GRC) Revised 01-18-2010 4" xfId="4295" xr:uid="{00000000-0005-0000-0000-0000C0100000}"/>
    <cellStyle name="_Portfolio SPlan Base Case.xls Chart 3_Rebuttal Power Costs_Final Order Electric EXHIBIT A-1" xfId="4296" xr:uid="{00000000-0005-0000-0000-0000C1100000}"/>
    <cellStyle name="_Portfolio SPlan Base Case.xls Chart 3_Rebuttal Power Costs_Final Order Electric EXHIBIT A-1 2" xfId="4297" xr:uid="{00000000-0005-0000-0000-0000C2100000}"/>
    <cellStyle name="_Portfolio SPlan Base Case.xls Chart 3_Rebuttal Power Costs_Final Order Electric EXHIBIT A-1 2 2" xfId="4298" xr:uid="{00000000-0005-0000-0000-0000C3100000}"/>
    <cellStyle name="_Portfolio SPlan Base Case.xls Chart 3_Rebuttal Power Costs_Final Order Electric EXHIBIT A-1 3" xfId="4299" xr:uid="{00000000-0005-0000-0000-0000C4100000}"/>
    <cellStyle name="_Portfolio SPlan Base Case.xls Chart 3_Rebuttal Power Costs_Final Order Electric EXHIBIT A-1 4" xfId="4300" xr:uid="{00000000-0005-0000-0000-0000C5100000}"/>
    <cellStyle name="_Portfolio SPlan Base Case.xls Chart 3_TENASKA REGULATORY ASSET" xfId="4301" xr:uid="{00000000-0005-0000-0000-0000C6100000}"/>
    <cellStyle name="_Portfolio SPlan Base Case.xls Chart 3_TENASKA REGULATORY ASSET 2" xfId="4302" xr:uid="{00000000-0005-0000-0000-0000C7100000}"/>
    <cellStyle name="_Portfolio SPlan Base Case.xls Chart 3_TENASKA REGULATORY ASSET 2 2" xfId="4303" xr:uid="{00000000-0005-0000-0000-0000C8100000}"/>
    <cellStyle name="_Portfolio SPlan Base Case.xls Chart 3_TENASKA REGULATORY ASSET 3" xfId="4304" xr:uid="{00000000-0005-0000-0000-0000C9100000}"/>
    <cellStyle name="_Portfolio SPlan Base Case.xls Chart 3_TENASKA REGULATORY ASSET 4" xfId="4305" xr:uid="{00000000-0005-0000-0000-0000CA100000}"/>
    <cellStyle name="_Power Cost Value Copy 11.30.05 gas 1.09.06 AURORA at 1.10.06" xfId="4306" xr:uid="{00000000-0005-0000-0000-0000CB100000}"/>
    <cellStyle name="_Power Cost Value Copy 11.30.05 gas 1.09.06 AURORA at 1.10.06 2" xfId="4307" xr:uid="{00000000-0005-0000-0000-0000CC100000}"/>
    <cellStyle name="_Power Cost Value Copy 11.30.05 gas 1.09.06 AURORA at 1.10.06 2 2" xfId="4308" xr:uid="{00000000-0005-0000-0000-0000CD100000}"/>
    <cellStyle name="_Power Cost Value Copy 11.30.05 gas 1.09.06 AURORA at 1.10.06 2 2 2" xfId="4309" xr:uid="{00000000-0005-0000-0000-0000CE100000}"/>
    <cellStyle name="_Power Cost Value Copy 11.30.05 gas 1.09.06 AURORA at 1.10.06 2 3" xfId="4310" xr:uid="{00000000-0005-0000-0000-0000CF100000}"/>
    <cellStyle name="_Power Cost Value Copy 11.30.05 gas 1.09.06 AURORA at 1.10.06 3" xfId="4311" xr:uid="{00000000-0005-0000-0000-0000D0100000}"/>
    <cellStyle name="_Power Cost Value Copy 11.30.05 gas 1.09.06 AURORA at 1.10.06 3 2" xfId="4312" xr:uid="{00000000-0005-0000-0000-0000D1100000}"/>
    <cellStyle name="_Power Cost Value Copy 11.30.05 gas 1.09.06 AURORA at 1.10.06 4" xfId="4313" xr:uid="{00000000-0005-0000-0000-0000D2100000}"/>
    <cellStyle name="_Power Cost Value Copy 11.30.05 gas 1.09.06 AURORA at 1.10.06 4 2" xfId="4314" xr:uid="{00000000-0005-0000-0000-0000D3100000}"/>
    <cellStyle name="_Power Cost Value Copy 11.30.05 gas 1.09.06 AURORA at 1.10.06 5" xfId="4315" xr:uid="{00000000-0005-0000-0000-0000D4100000}"/>
    <cellStyle name="_Power Cost Value Copy 11.30.05 gas 1.09.06 AURORA at 1.10.06_04 07E Wild Horse Wind Expansion (C) (2)" xfId="4316" xr:uid="{00000000-0005-0000-0000-0000D5100000}"/>
    <cellStyle name="_Power Cost Value Copy 11.30.05 gas 1.09.06 AURORA at 1.10.06_04 07E Wild Horse Wind Expansion (C) (2) 2" xfId="4317" xr:uid="{00000000-0005-0000-0000-0000D6100000}"/>
    <cellStyle name="_Power Cost Value Copy 11.30.05 gas 1.09.06 AURORA at 1.10.06_04 07E Wild Horse Wind Expansion (C) (2) 2 2" xfId="4318" xr:uid="{00000000-0005-0000-0000-0000D7100000}"/>
    <cellStyle name="_Power Cost Value Copy 11.30.05 gas 1.09.06 AURORA at 1.10.06_04 07E Wild Horse Wind Expansion (C) (2) 3" xfId="4319" xr:uid="{00000000-0005-0000-0000-0000D8100000}"/>
    <cellStyle name="_Power Cost Value Copy 11.30.05 gas 1.09.06 AURORA at 1.10.06_04 07E Wild Horse Wind Expansion (C) (2) 4" xfId="4320" xr:uid="{00000000-0005-0000-0000-0000D9100000}"/>
    <cellStyle name="_Power Cost Value Copy 11.30.05 gas 1.09.06 AURORA at 1.10.06_04 07E Wild Horse Wind Expansion (C) (2)_Adj Bench DR 3 for Initial Briefs (Electric)" xfId="4321" xr:uid="{00000000-0005-0000-0000-0000DA100000}"/>
    <cellStyle name="_Power Cost Value Copy 11.30.05 gas 1.09.06 AURORA at 1.10.06_04 07E Wild Horse Wind Expansion (C) (2)_Adj Bench DR 3 for Initial Briefs (Electric) 2" xfId="4322" xr:uid="{00000000-0005-0000-0000-0000DB100000}"/>
    <cellStyle name="_Power Cost Value Copy 11.30.05 gas 1.09.06 AURORA at 1.10.06_04 07E Wild Horse Wind Expansion (C) (2)_Adj Bench DR 3 for Initial Briefs (Electric) 2 2" xfId="4323" xr:uid="{00000000-0005-0000-0000-0000DC100000}"/>
    <cellStyle name="_Power Cost Value Copy 11.30.05 gas 1.09.06 AURORA at 1.10.06_04 07E Wild Horse Wind Expansion (C) (2)_Adj Bench DR 3 for Initial Briefs (Electric) 3" xfId="4324" xr:uid="{00000000-0005-0000-0000-0000DD100000}"/>
    <cellStyle name="_Power Cost Value Copy 11.30.05 gas 1.09.06 AURORA at 1.10.06_04 07E Wild Horse Wind Expansion (C) (2)_Adj Bench DR 3 for Initial Briefs (Electric) 4" xfId="4325" xr:uid="{00000000-0005-0000-0000-0000DE100000}"/>
    <cellStyle name="_Power Cost Value Copy 11.30.05 gas 1.09.06 AURORA at 1.10.06_04 07E Wild Horse Wind Expansion (C) (2)_Book1" xfId="4326" xr:uid="{00000000-0005-0000-0000-0000DF100000}"/>
    <cellStyle name="_Power Cost Value Copy 11.30.05 gas 1.09.06 AURORA at 1.10.06_04 07E Wild Horse Wind Expansion (C) (2)_Electric Rev Req Model (2009 GRC) " xfId="4327" xr:uid="{00000000-0005-0000-0000-0000E0100000}"/>
    <cellStyle name="_Power Cost Value Copy 11.30.05 gas 1.09.06 AURORA at 1.10.06_04 07E Wild Horse Wind Expansion (C) (2)_Electric Rev Req Model (2009 GRC)  2" xfId="4328" xr:uid="{00000000-0005-0000-0000-0000E1100000}"/>
    <cellStyle name="_Power Cost Value Copy 11.30.05 gas 1.09.06 AURORA at 1.10.06_04 07E Wild Horse Wind Expansion (C) (2)_Electric Rev Req Model (2009 GRC)  2 2" xfId="4329" xr:uid="{00000000-0005-0000-0000-0000E2100000}"/>
    <cellStyle name="_Power Cost Value Copy 11.30.05 gas 1.09.06 AURORA at 1.10.06_04 07E Wild Horse Wind Expansion (C) (2)_Electric Rev Req Model (2009 GRC)  3" xfId="4330" xr:uid="{00000000-0005-0000-0000-0000E3100000}"/>
    <cellStyle name="_Power Cost Value Copy 11.30.05 gas 1.09.06 AURORA at 1.10.06_04 07E Wild Horse Wind Expansion (C) (2)_Electric Rev Req Model (2009 GRC)  4" xfId="4331" xr:uid="{00000000-0005-0000-0000-0000E4100000}"/>
    <cellStyle name="_Power Cost Value Copy 11.30.05 gas 1.09.06 AURORA at 1.10.06_04 07E Wild Horse Wind Expansion (C) (2)_Electric Rev Req Model (2009 GRC) Rebuttal" xfId="4332" xr:uid="{00000000-0005-0000-0000-0000E5100000}"/>
    <cellStyle name="_Power Cost Value Copy 11.30.05 gas 1.09.06 AURORA at 1.10.06_04 07E Wild Horse Wind Expansion (C) (2)_Electric Rev Req Model (2009 GRC) Rebuttal 2" xfId="4333" xr:uid="{00000000-0005-0000-0000-0000E6100000}"/>
    <cellStyle name="_Power Cost Value Copy 11.30.05 gas 1.09.06 AURORA at 1.10.06_04 07E Wild Horse Wind Expansion (C) (2)_Electric Rev Req Model (2009 GRC) Rebuttal 2 2" xfId="4334" xr:uid="{00000000-0005-0000-0000-0000E7100000}"/>
    <cellStyle name="_Power Cost Value Copy 11.30.05 gas 1.09.06 AURORA at 1.10.06_04 07E Wild Horse Wind Expansion (C) (2)_Electric Rev Req Model (2009 GRC) Rebuttal 3" xfId="4335" xr:uid="{00000000-0005-0000-0000-0000E8100000}"/>
    <cellStyle name="_Power Cost Value Copy 11.30.05 gas 1.09.06 AURORA at 1.10.06_04 07E Wild Horse Wind Expansion (C) (2)_Electric Rev Req Model (2009 GRC) Rebuttal 4" xfId="4336" xr:uid="{00000000-0005-0000-0000-0000E9100000}"/>
    <cellStyle name="_Power Cost Value Copy 11.30.05 gas 1.09.06 AURORA at 1.10.06_04 07E Wild Horse Wind Expansion (C) (2)_Electric Rev Req Model (2009 GRC) Rebuttal REmoval of New  WH Solar AdjustMI" xfId="4337" xr:uid="{00000000-0005-0000-0000-0000EA100000}"/>
    <cellStyle name="_Power Cost Value Copy 11.30.05 gas 1.09.06 AURORA at 1.10.06_04 07E Wild Horse Wind Expansion (C) (2)_Electric Rev Req Model (2009 GRC) Rebuttal REmoval of New  WH Solar AdjustMI 2" xfId="4338" xr:uid="{00000000-0005-0000-0000-0000EB100000}"/>
    <cellStyle name="_Power Cost Value Copy 11.30.05 gas 1.09.06 AURORA at 1.10.06_04 07E Wild Horse Wind Expansion (C) (2)_Electric Rev Req Model (2009 GRC) Rebuttal REmoval of New  WH Solar AdjustMI 2 2" xfId="4339" xr:uid="{00000000-0005-0000-0000-0000EC100000}"/>
    <cellStyle name="_Power Cost Value Copy 11.30.05 gas 1.09.06 AURORA at 1.10.06_04 07E Wild Horse Wind Expansion (C) (2)_Electric Rev Req Model (2009 GRC) Rebuttal REmoval of New  WH Solar AdjustMI 3" xfId="4340" xr:uid="{00000000-0005-0000-0000-0000ED100000}"/>
    <cellStyle name="_Power Cost Value Copy 11.30.05 gas 1.09.06 AURORA at 1.10.06_04 07E Wild Horse Wind Expansion (C) (2)_Electric Rev Req Model (2009 GRC) Rebuttal REmoval of New  WH Solar AdjustMI 4" xfId="4341" xr:uid="{00000000-0005-0000-0000-0000EE100000}"/>
    <cellStyle name="_Power Cost Value Copy 11.30.05 gas 1.09.06 AURORA at 1.10.06_04 07E Wild Horse Wind Expansion (C) (2)_Electric Rev Req Model (2009 GRC) Revised 01-18-2010" xfId="4342" xr:uid="{00000000-0005-0000-0000-0000EF100000}"/>
    <cellStyle name="_Power Cost Value Copy 11.30.05 gas 1.09.06 AURORA at 1.10.06_04 07E Wild Horse Wind Expansion (C) (2)_Electric Rev Req Model (2009 GRC) Revised 01-18-2010 2" xfId="4343" xr:uid="{00000000-0005-0000-0000-0000F0100000}"/>
    <cellStyle name="_Power Cost Value Copy 11.30.05 gas 1.09.06 AURORA at 1.10.06_04 07E Wild Horse Wind Expansion (C) (2)_Electric Rev Req Model (2009 GRC) Revised 01-18-2010 2 2" xfId="4344" xr:uid="{00000000-0005-0000-0000-0000F1100000}"/>
    <cellStyle name="_Power Cost Value Copy 11.30.05 gas 1.09.06 AURORA at 1.10.06_04 07E Wild Horse Wind Expansion (C) (2)_Electric Rev Req Model (2009 GRC) Revised 01-18-2010 3" xfId="4345" xr:uid="{00000000-0005-0000-0000-0000F2100000}"/>
    <cellStyle name="_Power Cost Value Copy 11.30.05 gas 1.09.06 AURORA at 1.10.06_04 07E Wild Horse Wind Expansion (C) (2)_Electric Rev Req Model (2009 GRC) Revised 01-18-2010 4" xfId="4346" xr:uid="{00000000-0005-0000-0000-0000F3100000}"/>
    <cellStyle name="_Power Cost Value Copy 11.30.05 gas 1.09.06 AURORA at 1.10.06_04 07E Wild Horse Wind Expansion (C) (2)_Electric Rev Req Model (2010 GRC)" xfId="4347" xr:uid="{00000000-0005-0000-0000-0000F4100000}"/>
    <cellStyle name="_Power Cost Value Copy 11.30.05 gas 1.09.06 AURORA at 1.10.06_04 07E Wild Horse Wind Expansion (C) (2)_Electric Rev Req Model (2010 GRC) SF" xfId="4348" xr:uid="{00000000-0005-0000-0000-0000F5100000}"/>
    <cellStyle name="_Power Cost Value Copy 11.30.05 gas 1.09.06 AURORA at 1.10.06_04 07E Wild Horse Wind Expansion (C) (2)_Final Order Electric EXHIBIT A-1" xfId="4349" xr:uid="{00000000-0005-0000-0000-0000F6100000}"/>
    <cellStyle name="_Power Cost Value Copy 11.30.05 gas 1.09.06 AURORA at 1.10.06_04 07E Wild Horse Wind Expansion (C) (2)_Final Order Electric EXHIBIT A-1 2" xfId="4350" xr:uid="{00000000-0005-0000-0000-0000F7100000}"/>
    <cellStyle name="_Power Cost Value Copy 11.30.05 gas 1.09.06 AURORA at 1.10.06_04 07E Wild Horse Wind Expansion (C) (2)_Final Order Electric EXHIBIT A-1 2 2" xfId="4351" xr:uid="{00000000-0005-0000-0000-0000F8100000}"/>
    <cellStyle name="_Power Cost Value Copy 11.30.05 gas 1.09.06 AURORA at 1.10.06_04 07E Wild Horse Wind Expansion (C) (2)_Final Order Electric EXHIBIT A-1 3" xfId="4352" xr:uid="{00000000-0005-0000-0000-0000F9100000}"/>
    <cellStyle name="_Power Cost Value Copy 11.30.05 gas 1.09.06 AURORA at 1.10.06_04 07E Wild Horse Wind Expansion (C) (2)_Final Order Electric EXHIBIT A-1 4" xfId="4353" xr:uid="{00000000-0005-0000-0000-0000FA100000}"/>
    <cellStyle name="_Power Cost Value Copy 11.30.05 gas 1.09.06 AURORA at 1.10.06_04 07E Wild Horse Wind Expansion (C) (2)_TENASKA REGULATORY ASSET" xfId="4354" xr:uid="{00000000-0005-0000-0000-0000FB100000}"/>
    <cellStyle name="_Power Cost Value Copy 11.30.05 gas 1.09.06 AURORA at 1.10.06_04 07E Wild Horse Wind Expansion (C) (2)_TENASKA REGULATORY ASSET 2" xfId="4355" xr:uid="{00000000-0005-0000-0000-0000FC100000}"/>
    <cellStyle name="_Power Cost Value Copy 11.30.05 gas 1.09.06 AURORA at 1.10.06_04 07E Wild Horse Wind Expansion (C) (2)_TENASKA REGULATORY ASSET 2 2" xfId="4356" xr:uid="{00000000-0005-0000-0000-0000FD100000}"/>
    <cellStyle name="_Power Cost Value Copy 11.30.05 gas 1.09.06 AURORA at 1.10.06_04 07E Wild Horse Wind Expansion (C) (2)_TENASKA REGULATORY ASSET 3" xfId="4357" xr:uid="{00000000-0005-0000-0000-0000FE100000}"/>
    <cellStyle name="_Power Cost Value Copy 11.30.05 gas 1.09.06 AURORA at 1.10.06_04 07E Wild Horse Wind Expansion (C) (2)_TENASKA REGULATORY ASSET 4" xfId="4358" xr:uid="{00000000-0005-0000-0000-0000FF100000}"/>
    <cellStyle name="_Power Cost Value Copy 11.30.05 gas 1.09.06 AURORA at 1.10.06_16.37E Wild Horse Expansion DeferralRevwrkingfile SF" xfId="4359" xr:uid="{00000000-0005-0000-0000-000000110000}"/>
    <cellStyle name="_Power Cost Value Copy 11.30.05 gas 1.09.06 AURORA at 1.10.06_16.37E Wild Horse Expansion DeferralRevwrkingfile SF 2" xfId="4360" xr:uid="{00000000-0005-0000-0000-000001110000}"/>
    <cellStyle name="_Power Cost Value Copy 11.30.05 gas 1.09.06 AURORA at 1.10.06_16.37E Wild Horse Expansion DeferralRevwrkingfile SF 2 2" xfId="4361" xr:uid="{00000000-0005-0000-0000-000002110000}"/>
    <cellStyle name="_Power Cost Value Copy 11.30.05 gas 1.09.06 AURORA at 1.10.06_16.37E Wild Horse Expansion DeferralRevwrkingfile SF 3" xfId="4362" xr:uid="{00000000-0005-0000-0000-000003110000}"/>
    <cellStyle name="_Power Cost Value Copy 11.30.05 gas 1.09.06 AURORA at 1.10.06_16.37E Wild Horse Expansion DeferralRevwrkingfile SF 4" xfId="4363" xr:uid="{00000000-0005-0000-0000-000004110000}"/>
    <cellStyle name="_Power Cost Value Copy 11.30.05 gas 1.09.06 AURORA at 1.10.06_2009 Compliance Filing PCA Exhibits for GRC" xfId="4364" xr:uid="{00000000-0005-0000-0000-000005110000}"/>
    <cellStyle name="_Power Cost Value Copy 11.30.05 gas 1.09.06 AURORA at 1.10.06_2009 Compliance Filing PCA Exhibits for GRC 2" xfId="4365" xr:uid="{00000000-0005-0000-0000-000006110000}"/>
    <cellStyle name="_Power Cost Value Copy 11.30.05 gas 1.09.06 AURORA at 1.10.06_2009 GRC Compl Filing - Exhibit D" xfId="4366" xr:uid="{00000000-0005-0000-0000-000007110000}"/>
    <cellStyle name="_Power Cost Value Copy 11.30.05 gas 1.09.06 AURORA at 1.10.06_2009 GRC Compl Filing - Exhibit D 2" xfId="4367" xr:uid="{00000000-0005-0000-0000-000008110000}"/>
    <cellStyle name="_Power Cost Value Copy 11.30.05 gas 1.09.06 AURORA at 1.10.06_3.01 Income Statement" xfId="4368" xr:uid="{00000000-0005-0000-0000-000009110000}"/>
    <cellStyle name="_Power Cost Value Copy 11.30.05 gas 1.09.06 AURORA at 1.10.06_4 31 Regulatory Assets and Liabilities  7 06- Exhibit D" xfId="4369" xr:uid="{00000000-0005-0000-0000-00000A110000}"/>
    <cellStyle name="_Power Cost Value Copy 11.30.05 gas 1.09.06 AURORA at 1.10.06_4 31 Regulatory Assets and Liabilities  7 06- Exhibit D 2" xfId="4370" xr:uid="{00000000-0005-0000-0000-00000B110000}"/>
    <cellStyle name="_Power Cost Value Copy 11.30.05 gas 1.09.06 AURORA at 1.10.06_4 31 Regulatory Assets and Liabilities  7 06- Exhibit D 2 2" xfId="4371" xr:uid="{00000000-0005-0000-0000-00000C110000}"/>
    <cellStyle name="_Power Cost Value Copy 11.30.05 gas 1.09.06 AURORA at 1.10.06_4 31 Regulatory Assets and Liabilities  7 06- Exhibit D 3" xfId="4372" xr:uid="{00000000-0005-0000-0000-00000D110000}"/>
    <cellStyle name="_Power Cost Value Copy 11.30.05 gas 1.09.06 AURORA at 1.10.06_4 31 Regulatory Assets and Liabilities  7 06- Exhibit D 4" xfId="4373" xr:uid="{00000000-0005-0000-0000-00000E110000}"/>
    <cellStyle name="_Power Cost Value Copy 11.30.05 gas 1.09.06 AURORA at 1.10.06_4 31 Regulatory Assets and Liabilities  7 06- Exhibit D_NIM Summary" xfId="4374" xr:uid="{00000000-0005-0000-0000-00000F110000}"/>
    <cellStyle name="_Power Cost Value Copy 11.30.05 gas 1.09.06 AURORA at 1.10.06_4 31 Regulatory Assets and Liabilities  7 06- Exhibit D_NIM Summary 2" xfId="4375" xr:uid="{00000000-0005-0000-0000-000010110000}"/>
    <cellStyle name="_Power Cost Value Copy 11.30.05 gas 1.09.06 AURORA at 1.10.06_4 32 Regulatory Assets and Liabilities  7 06- Exhibit D" xfId="4376" xr:uid="{00000000-0005-0000-0000-000011110000}"/>
    <cellStyle name="_Power Cost Value Copy 11.30.05 gas 1.09.06 AURORA at 1.10.06_4 32 Regulatory Assets and Liabilities  7 06- Exhibit D 2" xfId="4377" xr:uid="{00000000-0005-0000-0000-000012110000}"/>
    <cellStyle name="_Power Cost Value Copy 11.30.05 gas 1.09.06 AURORA at 1.10.06_4 32 Regulatory Assets and Liabilities  7 06- Exhibit D 2 2" xfId="4378" xr:uid="{00000000-0005-0000-0000-000013110000}"/>
    <cellStyle name="_Power Cost Value Copy 11.30.05 gas 1.09.06 AURORA at 1.10.06_4 32 Regulatory Assets and Liabilities  7 06- Exhibit D 3" xfId="4379" xr:uid="{00000000-0005-0000-0000-000014110000}"/>
    <cellStyle name="_Power Cost Value Copy 11.30.05 gas 1.09.06 AURORA at 1.10.06_4 32 Regulatory Assets and Liabilities  7 06- Exhibit D 4" xfId="4380" xr:uid="{00000000-0005-0000-0000-000015110000}"/>
    <cellStyle name="_Power Cost Value Copy 11.30.05 gas 1.09.06 AURORA at 1.10.06_4 32 Regulatory Assets and Liabilities  7 06- Exhibit D_NIM Summary" xfId="4381" xr:uid="{00000000-0005-0000-0000-000016110000}"/>
    <cellStyle name="_Power Cost Value Copy 11.30.05 gas 1.09.06 AURORA at 1.10.06_4 32 Regulatory Assets and Liabilities  7 06- Exhibit D_NIM Summary 2" xfId="4382" xr:uid="{00000000-0005-0000-0000-000017110000}"/>
    <cellStyle name="_Power Cost Value Copy 11.30.05 gas 1.09.06 AURORA at 1.10.06_ACCOUNTS" xfId="4383" xr:uid="{00000000-0005-0000-0000-000018110000}"/>
    <cellStyle name="_Power Cost Value Copy 11.30.05 gas 1.09.06 AURORA at 1.10.06_AURORA Total New" xfId="4384" xr:uid="{00000000-0005-0000-0000-000019110000}"/>
    <cellStyle name="_Power Cost Value Copy 11.30.05 gas 1.09.06 AURORA at 1.10.06_AURORA Total New 2" xfId="4385" xr:uid="{00000000-0005-0000-0000-00001A110000}"/>
    <cellStyle name="_Power Cost Value Copy 11.30.05 gas 1.09.06 AURORA at 1.10.06_Book2" xfId="4386" xr:uid="{00000000-0005-0000-0000-00001B110000}"/>
    <cellStyle name="_Power Cost Value Copy 11.30.05 gas 1.09.06 AURORA at 1.10.06_Book2 2" xfId="4387" xr:uid="{00000000-0005-0000-0000-00001C110000}"/>
    <cellStyle name="_Power Cost Value Copy 11.30.05 gas 1.09.06 AURORA at 1.10.06_Book2 2 2" xfId="4388" xr:uid="{00000000-0005-0000-0000-00001D110000}"/>
    <cellStyle name="_Power Cost Value Copy 11.30.05 gas 1.09.06 AURORA at 1.10.06_Book2 3" xfId="4389" xr:uid="{00000000-0005-0000-0000-00001E110000}"/>
    <cellStyle name="_Power Cost Value Copy 11.30.05 gas 1.09.06 AURORA at 1.10.06_Book2 4" xfId="4390" xr:uid="{00000000-0005-0000-0000-00001F110000}"/>
    <cellStyle name="_Power Cost Value Copy 11.30.05 gas 1.09.06 AURORA at 1.10.06_Book2_Adj Bench DR 3 for Initial Briefs (Electric)" xfId="4391" xr:uid="{00000000-0005-0000-0000-000020110000}"/>
    <cellStyle name="_Power Cost Value Copy 11.30.05 gas 1.09.06 AURORA at 1.10.06_Book2_Adj Bench DR 3 for Initial Briefs (Electric) 2" xfId="4392" xr:uid="{00000000-0005-0000-0000-000021110000}"/>
    <cellStyle name="_Power Cost Value Copy 11.30.05 gas 1.09.06 AURORA at 1.10.06_Book2_Adj Bench DR 3 for Initial Briefs (Electric) 2 2" xfId="4393" xr:uid="{00000000-0005-0000-0000-000022110000}"/>
    <cellStyle name="_Power Cost Value Copy 11.30.05 gas 1.09.06 AURORA at 1.10.06_Book2_Adj Bench DR 3 for Initial Briefs (Electric) 3" xfId="4394" xr:uid="{00000000-0005-0000-0000-000023110000}"/>
    <cellStyle name="_Power Cost Value Copy 11.30.05 gas 1.09.06 AURORA at 1.10.06_Book2_Adj Bench DR 3 for Initial Briefs (Electric) 4" xfId="4395" xr:uid="{00000000-0005-0000-0000-000024110000}"/>
    <cellStyle name="_Power Cost Value Copy 11.30.05 gas 1.09.06 AURORA at 1.10.06_Book2_Electric Rev Req Model (2009 GRC) Rebuttal" xfId="4396" xr:uid="{00000000-0005-0000-0000-000025110000}"/>
    <cellStyle name="_Power Cost Value Copy 11.30.05 gas 1.09.06 AURORA at 1.10.06_Book2_Electric Rev Req Model (2009 GRC) Rebuttal 2" xfId="4397" xr:uid="{00000000-0005-0000-0000-000026110000}"/>
    <cellStyle name="_Power Cost Value Copy 11.30.05 gas 1.09.06 AURORA at 1.10.06_Book2_Electric Rev Req Model (2009 GRC) Rebuttal 2 2" xfId="4398" xr:uid="{00000000-0005-0000-0000-000027110000}"/>
    <cellStyle name="_Power Cost Value Copy 11.30.05 gas 1.09.06 AURORA at 1.10.06_Book2_Electric Rev Req Model (2009 GRC) Rebuttal 3" xfId="4399" xr:uid="{00000000-0005-0000-0000-000028110000}"/>
    <cellStyle name="_Power Cost Value Copy 11.30.05 gas 1.09.06 AURORA at 1.10.06_Book2_Electric Rev Req Model (2009 GRC) Rebuttal 4" xfId="4400" xr:uid="{00000000-0005-0000-0000-000029110000}"/>
    <cellStyle name="_Power Cost Value Copy 11.30.05 gas 1.09.06 AURORA at 1.10.06_Book2_Electric Rev Req Model (2009 GRC) Rebuttal REmoval of New  WH Solar AdjustMI" xfId="4401" xr:uid="{00000000-0005-0000-0000-00002A110000}"/>
    <cellStyle name="_Power Cost Value Copy 11.30.05 gas 1.09.06 AURORA at 1.10.06_Book2_Electric Rev Req Model (2009 GRC) Rebuttal REmoval of New  WH Solar AdjustMI 2" xfId="4402" xr:uid="{00000000-0005-0000-0000-00002B110000}"/>
    <cellStyle name="_Power Cost Value Copy 11.30.05 gas 1.09.06 AURORA at 1.10.06_Book2_Electric Rev Req Model (2009 GRC) Rebuttal REmoval of New  WH Solar AdjustMI 2 2" xfId="4403" xr:uid="{00000000-0005-0000-0000-00002C110000}"/>
    <cellStyle name="_Power Cost Value Copy 11.30.05 gas 1.09.06 AURORA at 1.10.06_Book2_Electric Rev Req Model (2009 GRC) Rebuttal REmoval of New  WH Solar AdjustMI 3" xfId="4404" xr:uid="{00000000-0005-0000-0000-00002D110000}"/>
    <cellStyle name="_Power Cost Value Copy 11.30.05 gas 1.09.06 AURORA at 1.10.06_Book2_Electric Rev Req Model (2009 GRC) Rebuttal REmoval of New  WH Solar AdjustMI 4" xfId="4405" xr:uid="{00000000-0005-0000-0000-00002E110000}"/>
    <cellStyle name="_Power Cost Value Copy 11.30.05 gas 1.09.06 AURORA at 1.10.06_Book2_Electric Rev Req Model (2009 GRC) Revised 01-18-2010" xfId="4406" xr:uid="{00000000-0005-0000-0000-00002F110000}"/>
    <cellStyle name="_Power Cost Value Copy 11.30.05 gas 1.09.06 AURORA at 1.10.06_Book2_Electric Rev Req Model (2009 GRC) Revised 01-18-2010 2" xfId="4407" xr:uid="{00000000-0005-0000-0000-000030110000}"/>
    <cellStyle name="_Power Cost Value Copy 11.30.05 gas 1.09.06 AURORA at 1.10.06_Book2_Electric Rev Req Model (2009 GRC) Revised 01-18-2010 2 2" xfId="4408" xr:uid="{00000000-0005-0000-0000-000031110000}"/>
    <cellStyle name="_Power Cost Value Copy 11.30.05 gas 1.09.06 AURORA at 1.10.06_Book2_Electric Rev Req Model (2009 GRC) Revised 01-18-2010 3" xfId="4409" xr:uid="{00000000-0005-0000-0000-000032110000}"/>
    <cellStyle name="_Power Cost Value Copy 11.30.05 gas 1.09.06 AURORA at 1.10.06_Book2_Electric Rev Req Model (2009 GRC) Revised 01-18-2010 4" xfId="4410" xr:uid="{00000000-0005-0000-0000-000033110000}"/>
    <cellStyle name="_Power Cost Value Copy 11.30.05 gas 1.09.06 AURORA at 1.10.06_Book2_Final Order Electric EXHIBIT A-1" xfId="4411" xr:uid="{00000000-0005-0000-0000-000034110000}"/>
    <cellStyle name="_Power Cost Value Copy 11.30.05 gas 1.09.06 AURORA at 1.10.06_Book2_Final Order Electric EXHIBIT A-1 2" xfId="4412" xr:uid="{00000000-0005-0000-0000-000035110000}"/>
    <cellStyle name="_Power Cost Value Copy 11.30.05 gas 1.09.06 AURORA at 1.10.06_Book2_Final Order Electric EXHIBIT A-1 2 2" xfId="4413" xr:uid="{00000000-0005-0000-0000-000036110000}"/>
    <cellStyle name="_Power Cost Value Copy 11.30.05 gas 1.09.06 AURORA at 1.10.06_Book2_Final Order Electric EXHIBIT A-1 3" xfId="4414" xr:uid="{00000000-0005-0000-0000-000037110000}"/>
    <cellStyle name="_Power Cost Value Copy 11.30.05 gas 1.09.06 AURORA at 1.10.06_Book2_Final Order Electric EXHIBIT A-1 4" xfId="4415" xr:uid="{00000000-0005-0000-0000-000038110000}"/>
    <cellStyle name="_Power Cost Value Copy 11.30.05 gas 1.09.06 AURORA at 1.10.06_Book4" xfId="4416" xr:uid="{00000000-0005-0000-0000-000039110000}"/>
    <cellStyle name="_Power Cost Value Copy 11.30.05 gas 1.09.06 AURORA at 1.10.06_Book4 2" xfId="4417" xr:uid="{00000000-0005-0000-0000-00003A110000}"/>
    <cellStyle name="_Power Cost Value Copy 11.30.05 gas 1.09.06 AURORA at 1.10.06_Book4 2 2" xfId="4418" xr:uid="{00000000-0005-0000-0000-00003B110000}"/>
    <cellStyle name="_Power Cost Value Copy 11.30.05 gas 1.09.06 AURORA at 1.10.06_Book4 3" xfId="4419" xr:uid="{00000000-0005-0000-0000-00003C110000}"/>
    <cellStyle name="_Power Cost Value Copy 11.30.05 gas 1.09.06 AURORA at 1.10.06_Book4 4" xfId="4420" xr:uid="{00000000-0005-0000-0000-00003D110000}"/>
    <cellStyle name="_Power Cost Value Copy 11.30.05 gas 1.09.06 AURORA at 1.10.06_Book9" xfId="4421" xr:uid="{00000000-0005-0000-0000-00003E110000}"/>
    <cellStyle name="_Power Cost Value Copy 11.30.05 gas 1.09.06 AURORA at 1.10.06_Book9 2" xfId="4422" xr:uid="{00000000-0005-0000-0000-00003F110000}"/>
    <cellStyle name="_Power Cost Value Copy 11.30.05 gas 1.09.06 AURORA at 1.10.06_Book9 2 2" xfId="4423" xr:uid="{00000000-0005-0000-0000-000040110000}"/>
    <cellStyle name="_Power Cost Value Copy 11.30.05 gas 1.09.06 AURORA at 1.10.06_Book9 3" xfId="4424" xr:uid="{00000000-0005-0000-0000-000041110000}"/>
    <cellStyle name="_Power Cost Value Copy 11.30.05 gas 1.09.06 AURORA at 1.10.06_Book9 4" xfId="4425" xr:uid="{00000000-0005-0000-0000-000042110000}"/>
    <cellStyle name="_Power Cost Value Copy 11.30.05 gas 1.09.06 AURORA at 1.10.06_Check the Interest Calculation" xfId="4426" xr:uid="{00000000-0005-0000-0000-000043110000}"/>
    <cellStyle name="_Power Cost Value Copy 11.30.05 gas 1.09.06 AURORA at 1.10.06_Check the Interest Calculation_Scenario 1 REC vs PTC Offset" xfId="4427" xr:uid="{00000000-0005-0000-0000-000044110000}"/>
    <cellStyle name="_Power Cost Value Copy 11.30.05 gas 1.09.06 AURORA at 1.10.06_Check the Interest Calculation_Scenario 3" xfId="4428" xr:uid="{00000000-0005-0000-0000-000045110000}"/>
    <cellStyle name="_Power Cost Value Copy 11.30.05 gas 1.09.06 AURORA at 1.10.06_Chelan PUD Power Costs (8-10)" xfId="4429" xr:uid="{00000000-0005-0000-0000-000046110000}"/>
    <cellStyle name="_Power Cost Value Copy 11.30.05 gas 1.09.06 AURORA at 1.10.06_Direct Assignment Distribution Plant 2008" xfId="4430" xr:uid="{00000000-0005-0000-0000-000047110000}"/>
    <cellStyle name="_Power Cost Value Copy 11.30.05 gas 1.09.06 AURORA at 1.10.06_Direct Assignment Distribution Plant 2008 2" xfId="4431" xr:uid="{00000000-0005-0000-0000-000048110000}"/>
    <cellStyle name="_Power Cost Value Copy 11.30.05 gas 1.09.06 AURORA at 1.10.06_Direct Assignment Distribution Plant 2008 2 2" xfId="4432" xr:uid="{00000000-0005-0000-0000-000049110000}"/>
    <cellStyle name="_Power Cost Value Copy 11.30.05 gas 1.09.06 AURORA at 1.10.06_Direct Assignment Distribution Plant 2008 2 2 2" xfId="4433" xr:uid="{00000000-0005-0000-0000-00004A110000}"/>
    <cellStyle name="_Power Cost Value Copy 11.30.05 gas 1.09.06 AURORA at 1.10.06_Direct Assignment Distribution Plant 2008 2 3" xfId="4434" xr:uid="{00000000-0005-0000-0000-00004B110000}"/>
    <cellStyle name="_Power Cost Value Copy 11.30.05 gas 1.09.06 AURORA at 1.10.06_Direct Assignment Distribution Plant 2008 2 3 2" xfId="4435" xr:uid="{00000000-0005-0000-0000-00004C110000}"/>
    <cellStyle name="_Power Cost Value Copy 11.30.05 gas 1.09.06 AURORA at 1.10.06_Direct Assignment Distribution Plant 2008 2 4" xfId="4436" xr:uid="{00000000-0005-0000-0000-00004D110000}"/>
    <cellStyle name="_Power Cost Value Copy 11.30.05 gas 1.09.06 AURORA at 1.10.06_Direct Assignment Distribution Plant 2008 2 4 2" xfId="4437" xr:uid="{00000000-0005-0000-0000-00004E110000}"/>
    <cellStyle name="_Power Cost Value Copy 11.30.05 gas 1.09.06 AURORA at 1.10.06_Direct Assignment Distribution Plant 2008 3" xfId="4438" xr:uid="{00000000-0005-0000-0000-00004F110000}"/>
    <cellStyle name="_Power Cost Value Copy 11.30.05 gas 1.09.06 AURORA at 1.10.06_Direct Assignment Distribution Plant 2008 3 2" xfId="4439" xr:uid="{00000000-0005-0000-0000-000050110000}"/>
    <cellStyle name="_Power Cost Value Copy 11.30.05 gas 1.09.06 AURORA at 1.10.06_Direct Assignment Distribution Plant 2008 4" xfId="4440" xr:uid="{00000000-0005-0000-0000-000051110000}"/>
    <cellStyle name="_Power Cost Value Copy 11.30.05 gas 1.09.06 AURORA at 1.10.06_Direct Assignment Distribution Plant 2008 4 2" xfId="4441" xr:uid="{00000000-0005-0000-0000-000052110000}"/>
    <cellStyle name="_Power Cost Value Copy 11.30.05 gas 1.09.06 AURORA at 1.10.06_Direct Assignment Distribution Plant 2008 5" xfId="4442" xr:uid="{00000000-0005-0000-0000-000053110000}"/>
    <cellStyle name="_Power Cost Value Copy 11.30.05 gas 1.09.06 AURORA at 1.10.06_Direct Assignment Distribution Plant 2008 6" xfId="4443" xr:uid="{00000000-0005-0000-0000-000054110000}"/>
    <cellStyle name="_Power Cost Value Copy 11.30.05 gas 1.09.06 AURORA at 1.10.06_Electric COS Inputs" xfId="4444" xr:uid="{00000000-0005-0000-0000-000055110000}"/>
    <cellStyle name="_Power Cost Value Copy 11.30.05 gas 1.09.06 AURORA at 1.10.06_Electric COS Inputs 2" xfId="4445" xr:uid="{00000000-0005-0000-0000-000056110000}"/>
    <cellStyle name="_Power Cost Value Copy 11.30.05 gas 1.09.06 AURORA at 1.10.06_Electric COS Inputs 2 2" xfId="4446" xr:uid="{00000000-0005-0000-0000-000057110000}"/>
    <cellStyle name="_Power Cost Value Copy 11.30.05 gas 1.09.06 AURORA at 1.10.06_Electric COS Inputs 2 2 2" xfId="4447" xr:uid="{00000000-0005-0000-0000-000058110000}"/>
    <cellStyle name="_Power Cost Value Copy 11.30.05 gas 1.09.06 AURORA at 1.10.06_Electric COS Inputs 2 3" xfId="4448" xr:uid="{00000000-0005-0000-0000-000059110000}"/>
    <cellStyle name="_Power Cost Value Copy 11.30.05 gas 1.09.06 AURORA at 1.10.06_Electric COS Inputs 2 3 2" xfId="4449" xr:uid="{00000000-0005-0000-0000-00005A110000}"/>
    <cellStyle name="_Power Cost Value Copy 11.30.05 gas 1.09.06 AURORA at 1.10.06_Electric COS Inputs 2 4" xfId="4450" xr:uid="{00000000-0005-0000-0000-00005B110000}"/>
    <cellStyle name="_Power Cost Value Copy 11.30.05 gas 1.09.06 AURORA at 1.10.06_Electric COS Inputs 2 4 2" xfId="4451" xr:uid="{00000000-0005-0000-0000-00005C110000}"/>
    <cellStyle name="_Power Cost Value Copy 11.30.05 gas 1.09.06 AURORA at 1.10.06_Electric COS Inputs 3" xfId="4452" xr:uid="{00000000-0005-0000-0000-00005D110000}"/>
    <cellStyle name="_Power Cost Value Copy 11.30.05 gas 1.09.06 AURORA at 1.10.06_Electric COS Inputs 3 2" xfId="4453" xr:uid="{00000000-0005-0000-0000-00005E110000}"/>
    <cellStyle name="_Power Cost Value Copy 11.30.05 gas 1.09.06 AURORA at 1.10.06_Electric COS Inputs 4" xfId="4454" xr:uid="{00000000-0005-0000-0000-00005F110000}"/>
    <cellStyle name="_Power Cost Value Copy 11.30.05 gas 1.09.06 AURORA at 1.10.06_Electric COS Inputs 4 2" xfId="4455" xr:uid="{00000000-0005-0000-0000-000060110000}"/>
    <cellStyle name="_Power Cost Value Copy 11.30.05 gas 1.09.06 AURORA at 1.10.06_Electric COS Inputs 5" xfId="4456" xr:uid="{00000000-0005-0000-0000-000061110000}"/>
    <cellStyle name="_Power Cost Value Copy 11.30.05 gas 1.09.06 AURORA at 1.10.06_Electric COS Inputs 6" xfId="4457" xr:uid="{00000000-0005-0000-0000-000062110000}"/>
    <cellStyle name="_Power Cost Value Copy 11.30.05 gas 1.09.06 AURORA at 1.10.06_Electric Rate Spread and Rate Design 3.23.09" xfId="4458" xr:uid="{00000000-0005-0000-0000-000063110000}"/>
    <cellStyle name="_Power Cost Value Copy 11.30.05 gas 1.09.06 AURORA at 1.10.06_Electric Rate Spread and Rate Design 3.23.09 2" xfId="4459" xr:uid="{00000000-0005-0000-0000-000064110000}"/>
    <cellStyle name="_Power Cost Value Copy 11.30.05 gas 1.09.06 AURORA at 1.10.06_Electric Rate Spread and Rate Design 3.23.09 2 2" xfId="4460" xr:uid="{00000000-0005-0000-0000-000065110000}"/>
    <cellStyle name="_Power Cost Value Copy 11.30.05 gas 1.09.06 AURORA at 1.10.06_Electric Rate Spread and Rate Design 3.23.09 2 2 2" xfId="4461" xr:uid="{00000000-0005-0000-0000-000066110000}"/>
    <cellStyle name="_Power Cost Value Copy 11.30.05 gas 1.09.06 AURORA at 1.10.06_Electric Rate Spread and Rate Design 3.23.09 2 3" xfId="4462" xr:uid="{00000000-0005-0000-0000-000067110000}"/>
    <cellStyle name="_Power Cost Value Copy 11.30.05 gas 1.09.06 AURORA at 1.10.06_Electric Rate Spread and Rate Design 3.23.09 2 3 2" xfId="4463" xr:uid="{00000000-0005-0000-0000-000068110000}"/>
    <cellStyle name="_Power Cost Value Copy 11.30.05 gas 1.09.06 AURORA at 1.10.06_Electric Rate Spread and Rate Design 3.23.09 2 4" xfId="4464" xr:uid="{00000000-0005-0000-0000-000069110000}"/>
    <cellStyle name="_Power Cost Value Copy 11.30.05 gas 1.09.06 AURORA at 1.10.06_Electric Rate Spread and Rate Design 3.23.09 2 4 2" xfId="4465" xr:uid="{00000000-0005-0000-0000-00006A110000}"/>
    <cellStyle name="_Power Cost Value Copy 11.30.05 gas 1.09.06 AURORA at 1.10.06_Electric Rate Spread and Rate Design 3.23.09 3" xfId="4466" xr:uid="{00000000-0005-0000-0000-00006B110000}"/>
    <cellStyle name="_Power Cost Value Copy 11.30.05 gas 1.09.06 AURORA at 1.10.06_Electric Rate Spread and Rate Design 3.23.09 3 2" xfId="4467" xr:uid="{00000000-0005-0000-0000-00006C110000}"/>
    <cellStyle name="_Power Cost Value Copy 11.30.05 gas 1.09.06 AURORA at 1.10.06_Electric Rate Spread and Rate Design 3.23.09 4" xfId="4468" xr:uid="{00000000-0005-0000-0000-00006D110000}"/>
    <cellStyle name="_Power Cost Value Copy 11.30.05 gas 1.09.06 AURORA at 1.10.06_Electric Rate Spread and Rate Design 3.23.09 4 2" xfId="4469" xr:uid="{00000000-0005-0000-0000-00006E110000}"/>
    <cellStyle name="_Power Cost Value Copy 11.30.05 gas 1.09.06 AURORA at 1.10.06_Electric Rate Spread and Rate Design 3.23.09 5" xfId="4470" xr:uid="{00000000-0005-0000-0000-00006F110000}"/>
    <cellStyle name="_Power Cost Value Copy 11.30.05 gas 1.09.06 AURORA at 1.10.06_Electric Rate Spread and Rate Design 3.23.09 6" xfId="4471" xr:uid="{00000000-0005-0000-0000-000070110000}"/>
    <cellStyle name="_Power Cost Value Copy 11.30.05 gas 1.09.06 AURORA at 1.10.06_Exhibit D fr R Gho 12-31-08" xfId="4472" xr:uid="{00000000-0005-0000-0000-000071110000}"/>
    <cellStyle name="_Power Cost Value Copy 11.30.05 gas 1.09.06 AURORA at 1.10.06_Exhibit D fr R Gho 12-31-08 2" xfId="4473" xr:uid="{00000000-0005-0000-0000-000072110000}"/>
    <cellStyle name="_Power Cost Value Copy 11.30.05 gas 1.09.06 AURORA at 1.10.06_Exhibit D fr R Gho 12-31-08 3" xfId="4474" xr:uid="{00000000-0005-0000-0000-000073110000}"/>
    <cellStyle name="_Power Cost Value Copy 11.30.05 gas 1.09.06 AURORA at 1.10.06_Exhibit D fr R Gho 12-31-08 v2" xfId="4475" xr:uid="{00000000-0005-0000-0000-000074110000}"/>
    <cellStyle name="_Power Cost Value Copy 11.30.05 gas 1.09.06 AURORA at 1.10.06_Exhibit D fr R Gho 12-31-08 v2 2" xfId="4476" xr:uid="{00000000-0005-0000-0000-000075110000}"/>
    <cellStyle name="_Power Cost Value Copy 11.30.05 gas 1.09.06 AURORA at 1.10.06_Exhibit D fr R Gho 12-31-08 v2 3" xfId="4477" xr:uid="{00000000-0005-0000-0000-000076110000}"/>
    <cellStyle name="_Power Cost Value Copy 11.30.05 gas 1.09.06 AURORA at 1.10.06_Exhibit D fr R Gho 12-31-08 v2_NIM Summary" xfId="4478" xr:uid="{00000000-0005-0000-0000-000077110000}"/>
    <cellStyle name="_Power Cost Value Copy 11.30.05 gas 1.09.06 AURORA at 1.10.06_Exhibit D fr R Gho 12-31-08 v2_NIM Summary 2" xfId="4479" xr:uid="{00000000-0005-0000-0000-000078110000}"/>
    <cellStyle name="_Power Cost Value Copy 11.30.05 gas 1.09.06 AURORA at 1.10.06_Exhibit D fr R Gho 12-31-08_NIM Summary" xfId="4480" xr:uid="{00000000-0005-0000-0000-000079110000}"/>
    <cellStyle name="_Power Cost Value Copy 11.30.05 gas 1.09.06 AURORA at 1.10.06_Exhibit D fr R Gho 12-31-08_NIM Summary 2" xfId="4481" xr:uid="{00000000-0005-0000-0000-00007A110000}"/>
    <cellStyle name="_Power Cost Value Copy 11.30.05 gas 1.09.06 AURORA at 1.10.06_Gas Rev Req Model (2010 GRC)" xfId="4482" xr:uid="{00000000-0005-0000-0000-00007B110000}"/>
    <cellStyle name="_Power Cost Value Copy 11.30.05 gas 1.09.06 AURORA at 1.10.06_Hopkins Ridge Prepaid Tran - Interest Earned RY 12ME Feb  '11" xfId="4483" xr:uid="{00000000-0005-0000-0000-00007C110000}"/>
    <cellStyle name="_Power Cost Value Copy 11.30.05 gas 1.09.06 AURORA at 1.10.06_Hopkins Ridge Prepaid Tran - Interest Earned RY 12ME Feb  '11 2" xfId="4484" xr:uid="{00000000-0005-0000-0000-00007D110000}"/>
    <cellStyle name="_Power Cost Value Copy 11.30.05 gas 1.09.06 AURORA at 1.10.06_Hopkins Ridge Prepaid Tran - Interest Earned RY 12ME Feb  '11_NIM Summary" xfId="4485" xr:uid="{00000000-0005-0000-0000-00007E110000}"/>
    <cellStyle name="_Power Cost Value Copy 11.30.05 gas 1.09.06 AURORA at 1.10.06_Hopkins Ridge Prepaid Tran - Interest Earned RY 12ME Feb  '11_NIM Summary 2" xfId="4486" xr:uid="{00000000-0005-0000-0000-00007F110000}"/>
    <cellStyle name="_Power Cost Value Copy 11.30.05 gas 1.09.06 AURORA at 1.10.06_Hopkins Ridge Prepaid Tran - Interest Earned RY 12ME Feb  '11_Transmission Workbook for May BOD" xfId="4487" xr:uid="{00000000-0005-0000-0000-000080110000}"/>
    <cellStyle name="_Power Cost Value Copy 11.30.05 gas 1.09.06 AURORA at 1.10.06_Hopkins Ridge Prepaid Tran - Interest Earned RY 12ME Feb  '11_Transmission Workbook for May BOD 2" xfId="4488" xr:uid="{00000000-0005-0000-0000-000081110000}"/>
    <cellStyle name="_Power Cost Value Copy 11.30.05 gas 1.09.06 AURORA at 1.10.06_INPUTS" xfId="4489" xr:uid="{00000000-0005-0000-0000-000082110000}"/>
    <cellStyle name="_Power Cost Value Copy 11.30.05 gas 1.09.06 AURORA at 1.10.06_INPUTS 2" xfId="4490" xr:uid="{00000000-0005-0000-0000-000083110000}"/>
    <cellStyle name="_Power Cost Value Copy 11.30.05 gas 1.09.06 AURORA at 1.10.06_INPUTS 2 2" xfId="4491" xr:uid="{00000000-0005-0000-0000-000084110000}"/>
    <cellStyle name="_Power Cost Value Copy 11.30.05 gas 1.09.06 AURORA at 1.10.06_INPUTS 2 2 2" xfId="4492" xr:uid="{00000000-0005-0000-0000-000085110000}"/>
    <cellStyle name="_Power Cost Value Copy 11.30.05 gas 1.09.06 AURORA at 1.10.06_INPUTS 2 3" xfId="4493" xr:uid="{00000000-0005-0000-0000-000086110000}"/>
    <cellStyle name="_Power Cost Value Copy 11.30.05 gas 1.09.06 AURORA at 1.10.06_INPUTS 2 3 2" xfId="4494" xr:uid="{00000000-0005-0000-0000-000087110000}"/>
    <cellStyle name="_Power Cost Value Copy 11.30.05 gas 1.09.06 AURORA at 1.10.06_INPUTS 2 4" xfId="4495" xr:uid="{00000000-0005-0000-0000-000088110000}"/>
    <cellStyle name="_Power Cost Value Copy 11.30.05 gas 1.09.06 AURORA at 1.10.06_INPUTS 2 4 2" xfId="4496" xr:uid="{00000000-0005-0000-0000-000089110000}"/>
    <cellStyle name="_Power Cost Value Copy 11.30.05 gas 1.09.06 AURORA at 1.10.06_INPUTS 3" xfId="4497" xr:uid="{00000000-0005-0000-0000-00008A110000}"/>
    <cellStyle name="_Power Cost Value Copy 11.30.05 gas 1.09.06 AURORA at 1.10.06_INPUTS 3 2" xfId="4498" xr:uid="{00000000-0005-0000-0000-00008B110000}"/>
    <cellStyle name="_Power Cost Value Copy 11.30.05 gas 1.09.06 AURORA at 1.10.06_INPUTS 4" xfId="4499" xr:uid="{00000000-0005-0000-0000-00008C110000}"/>
    <cellStyle name="_Power Cost Value Copy 11.30.05 gas 1.09.06 AURORA at 1.10.06_INPUTS 4 2" xfId="4500" xr:uid="{00000000-0005-0000-0000-00008D110000}"/>
    <cellStyle name="_Power Cost Value Copy 11.30.05 gas 1.09.06 AURORA at 1.10.06_INPUTS 5" xfId="4501" xr:uid="{00000000-0005-0000-0000-00008E110000}"/>
    <cellStyle name="_Power Cost Value Copy 11.30.05 gas 1.09.06 AURORA at 1.10.06_INPUTS 6" xfId="4502" xr:uid="{00000000-0005-0000-0000-00008F110000}"/>
    <cellStyle name="_Power Cost Value Copy 11.30.05 gas 1.09.06 AURORA at 1.10.06_Leased Transformer &amp; Substation Plant &amp; Rev 12-2009" xfId="4503" xr:uid="{00000000-0005-0000-0000-000090110000}"/>
    <cellStyle name="_Power Cost Value Copy 11.30.05 gas 1.09.06 AURORA at 1.10.06_Leased Transformer &amp; Substation Plant &amp; Rev 12-2009 2" xfId="4504" xr:uid="{00000000-0005-0000-0000-000091110000}"/>
    <cellStyle name="_Power Cost Value Copy 11.30.05 gas 1.09.06 AURORA at 1.10.06_Leased Transformer &amp; Substation Plant &amp; Rev 12-2009 2 2" xfId="4505" xr:uid="{00000000-0005-0000-0000-000092110000}"/>
    <cellStyle name="_Power Cost Value Copy 11.30.05 gas 1.09.06 AURORA at 1.10.06_Leased Transformer &amp; Substation Plant &amp; Rev 12-2009 2 2 2" xfId="4506" xr:uid="{00000000-0005-0000-0000-000093110000}"/>
    <cellStyle name="_Power Cost Value Copy 11.30.05 gas 1.09.06 AURORA at 1.10.06_Leased Transformer &amp; Substation Plant &amp; Rev 12-2009 2 3" xfId="4507" xr:uid="{00000000-0005-0000-0000-000094110000}"/>
    <cellStyle name="_Power Cost Value Copy 11.30.05 gas 1.09.06 AURORA at 1.10.06_Leased Transformer &amp; Substation Plant &amp; Rev 12-2009 2 3 2" xfId="4508" xr:uid="{00000000-0005-0000-0000-000095110000}"/>
    <cellStyle name="_Power Cost Value Copy 11.30.05 gas 1.09.06 AURORA at 1.10.06_Leased Transformer &amp; Substation Plant &amp; Rev 12-2009 2 4" xfId="4509" xr:uid="{00000000-0005-0000-0000-000096110000}"/>
    <cellStyle name="_Power Cost Value Copy 11.30.05 gas 1.09.06 AURORA at 1.10.06_Leased Transformer &amp; Substation Plant &amp; Rev 12-2009 2 4 2" xfId="4510" xr:uid="{00000000-0005-0000-0000-000097110000}"/>
    <cellStyle name="_Power Cost Value Copy 11.30.05 gas 1.09.06 AURORA at 1.10.06_Leased Transformer &amp; Substation Plant &amp; Rev 12-2009 3" xfId="4511" xr:uid="{00000000-0005-0000-0000-000098110000}"/>
    <cellStyle name="_Power Cost Value Copy 11.30.05 gas 1.09.06 AURORA at 1.10.06_Leased Transformer &amp; Substation Plant &amp; Rev 12-2009 3 2" xfId="4512" xr:uid="{00000000-0005-0000-0000-000099110000}"/>
    <cellStyle name="_Power Cost Value Copy 11.30.05 gas 1.09.06 AURORA at 1.10.06_Leased Transformer &amp; Substation Plant &amp; Rev 12-2009 4" xfId="4513" xr:uid="{00000000-0005-0000-0000-00009A110000}"/>
    <cellStyle name="_Power Cost Value Copy 11.30.05 gas 1.09.06 AURORA at 1.10.06_Leased Transformer &amp; Substation Plant &amp; Rev 12-2009 4 2" xfId="4514" xr:uid="{00000000-0005-0000-0000-00009B110000}"/>
    <cellStyle name="_Power Cost Value Copy 11.30.05 gas 1.09.06 AURORA at 1.10.06_Leased Transformer &amp; Substation Plant &amp; Rev 12-2009 5" xfId="4515" xr:uid="{00000000-0005-0000-0000-00009C110000}"/>
    <cellStyle name="_Power Cost Value Copy 11.30.05 gas 1.09.06 AURORA at 1.10.06_Leased Transformer &amp; Substation Plant &amp; Rev 12-2009 6" xfId="4516" xr:uid="{00000000-0005-0000-0000-00009D110000}"/>
    <cellStyle name="_Power Cost Value Copy 11.30.05 gas 1.09.06 AURORA at 1.10.06_NIM Summary" xfId="4517" xr:uid="{00000000-0005-0000-0000-00009E110000}"/>
    <cellStyle name="_Power Cost Value Copy 11.30.05 gas 1.09.06 AURORA at 1.10.06_NIM Summary 09GRC" xfId="4518" xr:uid="{00000000-0005-0000-0000-00009F110000}"/>
    <cellStyle name="_Power Cost Value Copy 11.30.05 gas 1.09.06 AURORA at 1.10.06_NIM Summary 09GRC 2" xfId="4519" xr:uid="{00000000-0005-0000-0000-0000A0110000}"/>
    <cellStyle name="_Power Cost Value Copy 11.30.05 gas 1.09.06 AURORA at 1.10.06_NIM Summary 2" xfId="4520" xr:uid="{00000000-0005-0000-0000-0000A1110000}"/>
    <cellStyle name="_Power Cost Value Copy 11.30.05 gas 1.09.06 AURORA at 1.10.06_NIM Summary 3" xfId="4521" xr:uid="{00000000-0005-0000-0000-0000A2110000}"/>
    <cellStyle name="_Power Cost Value Copy 11.30.05 gas 1.09.06 AURORA at 1.10.06_NIM Summary 4" xfId="4522" xr:uid="{00000000-0005-0000-0000-0000A3110000}"/>
    <cellStyle name="_Power Cost Value Copy 11.30.05 gas 1.09.06 AURORA at 1.10.06_NIM Summary 5" xfId="4523" xr:uid="{00000000-0005-0000-0000-0000A4110000}"/>
    <cellStyle name="_Power Cost Value Copy 11.30.05 gas 1.09.06 AURORA at 1.10.06_NIM Summary 6" xfId="4524" xr:uid="{00000000-0005-0000-0000-0000A5110000}"/>
    <cellStyle name="_Power Cost Value Copy 11.30.05 gas 1.09.06 AURORA at 1.10.06_NIM Summary 7" xfId="4525" xr:uid="{00000000-0005-0000-0000-0000A6110000}"/>
    <cellStyle name="_Power Cost Value Copy 11.30.05 gas 1.09.06 AURORA at 1.10.06_NIM Summary 8" xfId="4526" xr:uid="{00000000-0005-0000-0000-0000A7110000}"/>
    <cellStyle name="_Power Cost Value Copy 11.30.05 gas 1.09.06 AURORA at 1.10.06_NIM Summary 9" xfId="4527" xr:uid="{00000000-0005-0000-0000-0000A8110000}"/>
    <cellStyle name="_Power Cost Value Copy 11.30.05 gas 1.09.06 AURORA at 1.10.06_PCA 10 -  Exhibit D from A Kellogg Jan 2011" xfId="4528" xr:uid="{00000000-0005-0000-0000-0000A9110000}"/>
    <cellStyle name="_Power Cost Value Copy 11.30.05 gas 1.09.06 AURORA at 1.10.06_PCA 10 -  Exhibit D from A Kellogg July 2011" xfId="4529" xr:uid="{00000000-0005-0000-0000-0000AA110000}"/>
    <cellStyle name="_Power Cost Value Copy 11.30.05 gas 1.09.06 AURORA at 1.10.06_PCA 10 -  Exhibit D from S Free Rcv'd 12-11" xfId="4530" xr:uid="{00000000-0005-0000-0000-0000AB110000}"/>
    <cellStyle name="_Power Cost Value Copy 11.30.05 gas 1.09.06 AURORA at 1.10.06_PCA 7 - Exhibit D update 11_30_08 (2)" xfId="4531" xr:uid="{00000000-0005-0000-0000-0000AC110000}"/>
    <cellStyle name="_Power Cost Value Copy 11.30.05 gas 1.09.06 AURORA at 1.10.06_PCA 7 - Exhibit D update 11_30_08 (2) 2" xfId="4532" xr:uid="{00000000-0005-0000-0000-0000AD110000}"/>
    <cellStyle name="_Power Cost Value Copy 11.30.05 gas 1.09.06 AURORA at 1.10.06_PCA 7 - Exhibit D update 11_30_08 (2) 2 2" xfId="4533" xr:uid="{00000000-0005-0000-0000-0000AE110000}"/>
    <cellStyle name="_Power Cost Value Copy 11.30.05 gas 1.09.06 AURORA at 1.10.06_PCA 7 - Exhibit D update 11_30_08 (2) 3" xfId="4534" xr:uid="{00000000-0005-0000-0000-0000AF110000}"/>
    <cellStyle name="_Power Cost Value Copy 11.30.05 gas 1.09.06 AURORA at 1.10.06_PCA 7 - Exhibit D update 11_30_08 (2) 4" xfId="4535" xr:uid="{00000000-0005-0000-0000-0000B0110000}"/>
    <cellStyle name="_Power Cost Value Copy 11.30.05 gas 1.09.06 AURORA at 1.10.06_PCA 7 - Exhibit D update 11_30_08 (2)_NIM Summary" xfId="4536" xr:uid="{00000000-0005-0000-0000-0000B1110000}"/>
    <cellStyle name="_Power Cost Value Copy 11.30.05 gas 1.09.06 AURORA at 1.10.06_PCA 7 - Exhibit D update 11_30_08 (2)_NIM Summary 2" xfId="4537" xr:uid="{00000000-0005-0000-0000-0000B2110000}"/>
    <cellStyle name="_Power Cost Value Copy 11.30.05 gas 1.09.06 AURORA at 1.10.06_PCA 8 - Exhibit D update 12_31_09" xfId="4538" xr:uid="{00000000-0005-0000-0000-0000B3110000}"/>
    <cellStyle name="_Power Cost Value Copy 11.30.05 gas 1.09.06 AURORA at 1.10.06_PCA 8 - Exhibit D update 12_31_09 2" xfId="4539" xr:uid="{00000000-0005-0000-0000-0000B4110000}"/>
    <cellStyle name="_Power Cost Value Copy 11.30.05 gas 1.09.06 AURORA at 1.10.06_PCA 9 -  Exhibit D April 2010" xfId="4540" xr:uid="{00000000-0005-0000-0000-0000B5110000}"/>
    <cellStyle name="_Power Cost Value Copy 11.30.05 gas 1.09.06 AURORA at 1.10.06_PCA 9 -  Exhibit D April 2010 (3)" xfId="4541" xr:uid="{00000000-0005-0000-0000-0000B6110000}"/>
    <cellStyle name="_Power Cost Value Copy 11.30.05 gas 1.09.06 AURORA at 1.10.06_PCA 9 -  Exhibit D April 2010 (3) 2" xfId="4542" xr:uid="{00000000-0005-0000-0000-0000B7110000}"/>
    <cellStyle name="_Power Cost Value Copy 11.30.05 gas 1.09.06 AURORA at 1.10.06_PCA 9 -  Exhibit D April 2010 2" xfId="4543" xr:uid="{00000000-0005-0000-0000-0000B8110000}"/>
    <cellStyle name="_Power Cost Value Copy 11.30.05 gas 1.09.06 AURORA at 1.10.06_PCA 9 -  Exhibit D April 2010 3" xfId="4544" xr:uid="{00000000-0005-0000-0000-0000B9110000}"/>
    <cellStyle name="_Power Cost Value Copy 11.30.05 gas 1.09.06 AURORA at 1.10.06_PCA 9 -  Exhibit D Feb 2010" xfId="4545" xr:uid="{00000000-0005-0000-0000-0000BA110000}"/>
    <cellStyle name="_Power Cost Value Copy 11.30.05 gas 1.09.06 AURORA at 1.10.06_PCA 9 -  Exhibit D Feb 2010 2" xfId="4546" xr:uid="{00000000-0005-0000-0000-0000BB110000}"/>
    <cellStyle name="_Power Cost Value Copy 11.30.05 gas 1.09.06 AURORA at 1.10.06_PCA 9 -  Exhibit D Feb 2010 v2" xfId="4547" xr:uid="{00000000-0005-0000-0000-0000BC110000}"/>
    <cellStyle name="_Power Cost Value Copy 11.30.05 gas 1.09.06 AURORA at 1.10.06_PCA 9 -  Exhibit D Feb 2010 v2 2" xfId="4548" xr:uid="{00000000-0005-0000-0000-0000BD110000}"/>
    <cellStyle name="_Power Cost Value Copy 11.30.05 gas 1.09.06 AURORA at 1.10.06_PCA 9 -  Exhibit D Feb 2010 WF" xfId="4549" xr:uid="{00000000-0005-0000-0000-0000BE110000}"/>
    <cellStyle name="_Power Cost Value Copy 11.30.05 gas 1.09.06 AURORA at 1.10.06_PCA 9 -  Exhibit D Feb 2010 WF 2" xfId="4550" xr:uid="{00000000-0005-0000-0000-0000BF110000}"/>
    <cellStyle name="_Power Cost Value Copy 11.30.05 gas 1.09.06 AURORA at 1.10.06_PCA 9 -  Exhibit D Jan 2010" xfId="4551" xr:uid="{00000000-0005-0000-0000-0000C0110000}"/>
    <cellStyle name="_Power Cost Value Copy 11.30.05 gas 1.09.06 AURORA at 1.10.06_PCA 9 -  Exhibit D Jan 2010 2" xfId="4552" xr:uid="{00000000-0005-0000-0000-0000C1110000}"/>
    <cellStyle name="_Power Cost Value Copy 11.30.05 gas 1.09.06 AURORA at 1.10.06_PCA 9 -  Exhibit D March 2010 (2)" xfId="4553" xr:uid="{00000000-0005-0000-0000-0000C2110000}"/>
    <cellStyle name="_Power Cost Value Copy 11.30.05 gas 1.09.06 AURORA at 1.10.06_PCA 9 -  Exhibit D March 2010 (2) 2" xfId="4554" xr:uid="{00000000-0005-0000-0000-0000C3110000}"/>
    <cellStyle name="_Power Cost Value Copy 11.30.05 gas 1.09.06 AURORA at 1.10.06_PCA 9 -  Exhibit D Nov 2010" xfId="4555" xr:uid="{00000000-0005-0000-0000-0000C4110000}"/>
    <cellStyle name="_Power Cost Value Copy 11.30.05 gas 1.09.06 AURORA at 1.10.06_PCA 9 -  Exhibit D Nov 2010 2" xfId="4556" xr:uid="{00000000-0005-0000-0000-0000C5110000}"/>
    <cellStyle name="_Power Cost Value Copy 11.30.05 gas 1.09.06 AURORA at 1.10.06_PCA 9 - Exhibit D at August 2010" xfId="4557" xr:uid="{00000000-0005-0000-0000-0000C6110000}"/>
    <cellStyle name="_Power Cost Value Copy 11.30.05 gas 1.09.06 AURORA at 1.10.06_PCA 9 - Exhibit D at August 2010 2" xfId="4558" xr:uid="{00000000-0005-0000-0000-0000C7110000}"/>
    <cellStyle name="_Power Cost Value Copy 11.30.05 gas 1.09.06 AURORA at 1.10.06_PCA 9 - Exhibit D June 2010 GRC" xfId="4559" xr:uid="{00000000-0005-0000-0000-0000C8110000}"/>
    <cellStyle name="_Power Cost Value Copy 11.30.05 gas 1.09.06 AURORA at 1.10.06_PCA 9 - Exhibit D June 2010 GRC 2" xfId="4560" xr:uid="{00000000-0005-0000-0000-0000C9110000}"/>
    <cellStyle name="_Power Cost Value Copy 11.30.05 gas 1.09.06 AURORA at 1.10.06_Power Costs - Comparison bx Rbtl-Staff-Jt-PC" xfId="4561" xr:uid="{00000000-0005-0000-0000-0000CA110000}"/>
    <cellStyle name="_Power Cost Value Copy 11.30.05 gas 1.09.06 AURORA at 1.10.06_Power Costs - Comparison bx Rbtl-Staff-Jt-PC 2" xfId="4562" xr:uid="{00000000-0005-0000-0000-0000CB110000}"/>
    <cellStyle name="_Power Cost Value Copy 11.30.05 gas 1.09.06 AURORA at 1.10.06_Power Costs - Comparison bx Rbtl-Staff-Jt-PC 2 2" xfId="4563" xr:uid="{00000000-0005-0000-0000-0000CC110000}"/>
    <cellStyle name="_Power Cost Value Copy 11.30.05 gas 1.09.06 AURORA at 1.10.06_Power Costs - Comparison bx Rbtl-Staff-Jt-PC 3" xfId="4564" xr:uid="{00000000-0005-0000-0000-0000CD110000}"/>
    <cellStyle name="_Power Cost Value Copy 11.30.05 gas 1.09.06 AURORA at 1.10.06_Power Costs - Comparison bx Rbtl-Staff-Jt-PC 4" xfId="4565" xr:uid="{00000000-0005-0000-0000-0000CE110000}"/>
    <cellStyle name="_Power Cost Value Copy 11.30.05 gas 1.09.06 AURORA at 1.10.06_Power Costs - Comparison bx Rbtl-Staff-Jt-PC_Adj Bench DR 3 for Initial Briefs (Electric)" xfId="4566" xr:uid="{00000000-0005-0000-0000-0000CF110000}"/>
    <cellStyle name="_Power Cost Value Copy 11.30.05 gas 1.09.06 AURORA at 1.10.06_Power Costs - Comparison bx Rbtl-Staff-Jt-PC_Adj Bench DR 3 for Initial Briefs (Electric) 2" xfId="4567" xr:uid="{00000000-0005-0000-0000-0000D0110000}"/>
    <cellStyle name="_Power Cost Value Copy 11.30.05 gas 1.09.06 AURORA at 1.10.06_Power Costs - Comparison bx Rbtl-Staff-Jt-PC_Adj Bench DR 3 for Initial Briefs (Electric) 2 2" xfId="4568" xr:uid="{00000000-0005-0000-0000-0000D1110000}"/>
    <cellStyle name="_Power Cost Value Copy 11.30.05 gas 1.09.06 AURORA at 1.10.06_Power Costs - Comparison bx Rbtl-Staff-Jt-PC_Adj Bench DR 3 for Initial Briefs (Electric) 3" xfId="4569" xr:uid="{00000000-0005-0000-0000-0000D2110000}"/>
    <cellStyle name="_Power Cost Value Copy 11.30.05 gas 1.09.06 AURORA at 1.10.06_Power Costs - Comparison bx Rbtl-Staff-Jt-PC_Adj Bench DR 3 for Initial Briefs (Electric) 4" xfId="4570" xr:uid="{00000000-0005-0000-0000-0000D3110000}"/>
    <cellStyle name="_Power Cost Value Copy 11.30.05 gas 1.09.06 AURORA at 1.10.06_Power Costs - Comparison bx Rbtl-Staff-Jt-PC_Electric Rev Req Model (2009 GRC) Rebuttal" xfId="4571" xr:uid="{00000000-0005-0000-0000-0000D4110000}"/>
    <cellStyle name="_Power Cost Value Copy 11.30.05 gas 1.09.06 AURORA at 1.10.06_Power Costs - Comparison bx Rbtl-Staff-Jt-PC_Electric Rev Req Model (2009 GRC) Rebuttal 2" xfId="4572" xr:uid="{00000000-0005-0000-0000-0000D5110000}"/>
    <cellStyle name="_Power Cost Value Copy 11.30.05 gas 1.09.06 AURORA at 1.10.06_Power Costs - Comparison bx Rbtl-Staff-Jt-PC_Electric Rev Req Model (2009 GRC) Rebuttal 2 2" xfId="4573" xr:uid="{00000000-0005-0000-0000-0000D6110000}"/>
    <cellStyle name="_Power Cost Value Copy 11.30.05 gas 1.09.06 AURORA at 1.10.06_Power Costs - Comparison bx Rbtl-Staff-Jt-PC_Electric Rev Req Model (2009 GRC) Rebuttal 3" xfId="4574" xr:uid="{00000000-0005-0000-0000-0000D7110000}"/>
    <cellStyle name="_Power Cost Value Copy 11.30.05 gas 1.09.06 AURORA at 1.10.06_Power Costs - Comparison bx Rbtl-Staff-Jt-PC_Electric Rev Req Model (2009 GRC) Rebuttal 4" xfId="4575" xr:uid="{00000000-0005-0000-0000-0000D8110000}"/>
    <cellStyle name="_Power Cost Value Copy 11.30.05 gas 1.09.06 AURORA at 1.10.06_Power Costs - Comparison bx Rbtl-Staff-Jt-PC_Electric Rev Req Model (2009 GRC) Rebuttal REmoval of New  WH Solar AdjustMI" xfId="4576" xr:uid="{00000000-0005-0000-0000-0000D9110000}"/>
    <cellStyle name="_Power Cost Value Copy 11.30.05 gas 1.09.06 AURORA at 1.10.06_Power Costs - Comparison bx Rbtl-Staff-Jt-PC_Electric Rev Req Model (2009 GRC) Rebuttal REmoval of New  WH Solar AdjustMI 2" xfId="4577" xr:uid="{00000000-0005-0000-0000-0000DA110000}"/>
    <cellStyle name="_Power Cost Value Copy 11.30.05 gas 1.09.06 AURORA at 1.10.06_Power Costs - Comparison bx Rbtl-Staff-Jt-PC_Electric Rev Req Model (2009 GRC) Rebuttal REmoval of New  WH Solar AdjustMI 2 2" xfId="4578" xr:uid="{00000000-0005-0000-0000-0000DB110000}"/>
    <cellStyle name="_Power Cost Value Copy 11.30.05 gas 1.09.06 AURORA at 1.10.06_Power Costs - Comparison bx Rbtl-Staff-Jt-PC_Electric Rev Req Model (2009 GRC) Rebuttal REmoval of New  WH Solar AdjustMI 3" xfId="4579" xr:uid="{00000000-0005-0000-0000-0000DC110000}"/>
    <cellStyle name="_Power Cost Value Copy 11.30.05 gas 1.09.06 AURORA at 1.10.06_Power Costs - Comparison bx Rbtl-Staff-Jt-PC_Electric Rev Req Model (2009 GRC) Rebuttal REmoval of New  WH Solar AdjustMI 4" xfId="4580" xr:uid="{00000000-0005-0000-0000-0000DD110000}"/>
    <cellStyle name="_Power Cost Value Copy 11.30.05 gas 1.09.06 AURORA at 1.10.06_Power Costs - Comparison bx Rbtl-Staff-Jt-PC_Electric Rev Req Model (2009 GRC) Revised 01-18-2010" xfId="4581" xr:uid="{00000000-0005-0000-0000-0000DE110000}"/>
    <cellStyle name="_Power Cost Value Copy 11.30.05 gas 1.09.06 AURORA at 1.10.06_Power Costs - Comparison bx Rbtl-Staff-Jt-PC_Electric Rev Req Model (2009 GRC) Revised 01-18-2010 2" xfId="4582" xr:uid="{00000000-0005-0000-0000-0000DF110000}"/>
    <cellStyle name="_Power Cost Value Copy 11.30.05 gas 1.09.06 AURORA at 1.10.06_Power Costs - Comparison bx Rbtl-Staff-Jt-PC_Electric Rev Req Model (2009 GRC) Revised 01-18-2010 2 2" xfId="4583" xr:uid="{00000000-0005-0000-0000-0000E0110000}"/>
    <cellStyle name="_Power Cost Value Copy 11.30.05 gas 1.09.06 AURORA at 1.10.06_Power Costs - Comparison bx Rbtl-Staff-Jt-PC_Electric Rev Req Model (2009 GRC) Revised 01-18-2010 3" xfId="4584" xr:uid="{00000000-0005-0000-0000-0000E1110000}"/>
    <cellStyle name="_Power Cost Value Copy 11.30.05 gas 1.09.06 AURORA at 1.10.06_Power Costs - Comparison bx Rbtl-Staff-Jt-PC_Electric Rev Req Model (2009 GRC) Revised 01-18-2010 4" xfId="4585" xr:uid="{00000000-0005-0000-0000-0000E2110000}"/>
    <cellStyle name="_Power Cost Value Copy 11.30.05 gas 1.09.06 AURORA at 1.10.06_Power Costs - Comparison bx Rbtl-Staff-Jt-PC_Final Order Electric EXHIBIT A-1" xfId="4586" xr:uid="{00000000-0005-0000-0000-0000E3110000}"/>
    <cellStyle name="_Power Cost Value Copy 11.30.05 gas 1.09.06 AURORA at 1.10.06_Power Costs - Comparison bx Rbtl-Staff-Jt-PC_Final Order Electric EXHIBIT A-1 2" xfId="4587" xr:uid="{00000000-0005-0000-0000-0000E4110000}"/>
    <cellStyle name="_Power Cost Value Copy 11.30.05 gas 1.09.06 AURORA at 1.10.06_Power Costs - Comparison bx Rbtl-Staff-Jt-PC_Final Order Electric EXHIBIT A-1 2 2" xfId="4588" xr:uid="{00000000-0005-0000-0000-0000E5110000}"/>
    <cellStyle name="_Power Cost Value Copy 11.30.05 gas 1.09.06 AURORA at 1.10.06_Power Costs - Comparison bx Rbtl-Staff-Jt-PC_Final Order Electric EXHIBIT A-1 3" xfId="4589" xr:uid="{00000000-0005-0000-0000-0000E6110000}"/>
    <cellStyle name="_Power Cost Value Copy 11.30.05 gas 1.09.06 AURORA at 1.10.06_Power Costs - Comparison bx Rbtl-Staff-Jt-PC_Final Order Electric EXHIBIT A-1 4" xfId="4590" xr:uid="{00000000-0005-0000-0000-0000E7110000}"/>
    <cellStyle name="_Power Cost Value Copy 11.30.05 gas 1.09.06 AURORA at 1.10.06_Production Adj 4.37" xfId="4591" xr:uid="{00000000-0005-0000-0000-0000E8110000}"/>
    <cellStyle name="_Power Cost Value Copy 11.30.05 gas 1.09.06 AURORA at 1.10.06_Production Adj 4.37 2" xfId="4592" xr:uid="{00000000-0005-0000-0000-0000E9110000}"/>
    <cellStyle name="_Power Cost Value Copy 11.30.05 gas 1.09.06 AURORA at 1.10.06_Production Adj 4.37 2 2" xfId="4593" xr:uid="{00000000-0005-0000-0000-0000EA110000}"/>
    <cellStyle name="_Power Cost Value Copy 11.30.05 gas 1.09.06 AURORA at 1.10.06_Production Adj 4.37 3" xfId="4594" xr:uid="{00000000-0005-0000-0000-0000EB110000}"/>
    <cellStyle name="_Power Cost Value Copy 11.30.05 gas 1.09.06 AURORA at 1.10.06_Purchased Power Adj 4.03" xfId="4595" xr:uid="{00000000-0005-0000-0000-0000EC110000}"/>
    <cellStyle name="_Power Cost Value Copy 11.30.05 gas 1.09.06 AURORA at 1.10.06_Purchased Power Adj 4.03 2" xfId="4596" xr:uid="{00000000-0005-0000-0000-0000ED110000}"/>
    <cellStyle name="_Power Cost Value Copy 11.30.05 gas 1.09.06 AURORA at 1.10.06_Purchased Power Adj 4.03 2 2" xfId="4597" xr:uid="{00000000-0005-0000-0000-0000EE110000}"/>
    <cellStyle name="_Power Cost Value Copy 11.30.05 gas 1.09.06 AURORA at 1.10.06_Purchased Power Adj 4.03 3" xfId="4598" xr:uid="{00000000-0005-0000-0000-0000EF110000}"/>
    <cellStyle name="_Power Cost Value Copy 11.30.05 gas 1.09.06 AURORA at 1.10.06_Rate Design Sch 24" xfId="4599" xr:uid="{00000000-0005-0000-0000-0000F0110000}"/>
    <cellStyle name="_Power Cost Value Copy 11.30.05 gas 1.09.06 AURORA at 1.10.06_Rate Design Sch 24 2" xfId="4600" xr:uid="{00000000-0005-0000-0000-0000F1110000}"/>
    <cellStyle name="_Power Cost Value Copy 11.30.05 gas 1.09.06 AURORA at 1.10.06_Rate Design Sch 25" xfId="4601" xr:uid="{00000000-0005-0000-0000-0000F2110000}"/>
    <cellStyle name="_Power Cost Value Copy 11.30.05 gas 1.09.06 AURORA at 1.10.06_Rate Design Sch 25 2" xfId="4602" xr:uid="{00000000-0005-0000-0000-0000F3110000}"/>
    <cellStyle name="_Power Cost Value Copy 11.30.05 gas 1.09.06 AURORA at 1.10.06_Rate Design Sch 25 2 2" xfId="4603" xr:uid="{00000000-0005-0000-0000-0000F4110000}"/>
    <cellStyle name="_Power Cost Value Copy 11.30.05 gas 1.09.06 AURORA at 1.10.06_Rate Design Sch 25 3" xfId="4604" xr:uid="{00000000-0005-0000-0000-0000F5110000}"/>
    <cellStyle name="_Power Cost Value Copy 11.30.05 gas 1.09.06 AURORA at 1.10.06_Rate Design Sch 26" xfId="4605" xr:uid="{00000000-0005-0000-0000-0000F6110000}"/>
    <cellStyle name="_Power Cost Value Copy 11.30.05 gas 1.09.06 AURORA at 1.10.06_Rate Design Sch 26 2" xfId="4606" xr:uid="{00000000-0005-0000-0000-0000F7110000}"/>
    <cellStyle name="_Power Cost Value Copy 11.30.05 gas 1.09.06 AURORA at 1.10.06_Rate Design Sch 26 2 2" xfId="4607" xr:uid="{00000000-0005-0000-0000-0000F8110000}"/>
    <cellStyle name="_Power Cost Value Copy 11.30.05 gas 1.09.06 AURORA at 1.10.06_Rate Design Sch 26 3" xfId="4608" xr:uid="{00000000-0005-0000-0000-0000F9110000}"/>
    <cellStyle name="_Power Cost Value Copy 11.30.05 gas 1.09.06 AURORA at 1.10.06_Rate Design Sch 31" xfId="4609" xr:uid="{00000000-0005-0000-0000-0000FA110000}"/>
    <cellStyle name="_Power Cost Value Copy 11.30.05 gas 1.09.06 AURORA at 1.10.06_Rate Design Sch 31 2" xfId="4610" xr:uid="{00000000-0005-0000-0000-0000FB110000}"/>
    <cellStyle name="_Power Cost Value Copy 11.30.05 gas 1.09.06 AURORA at 1.10.06_Rate Design Sch 31 2 2" xfId="4611" xr:uid="{00000000-0005-0000-0000-0000FC110000}"/>
    <cellStyle name="_Power Cost Value Copy 11.30.05 gas 1.09.06 AURORA at 1.10.06_Rate Design Sch 31 3" xfId="4612" xr:uid="{00000000-0005-0000-0000-0000FD110000}"/>
    <cellStyle name="_Power Cost Value Copy 11.30.05 gas 1.09.06 AURORA at 1.10.06_Rate Design Sch 43" xfId="4613" xr:uid="{00000000-0005-0000-0000-0000FE110000}"/>
    <cellStyle name="_Power Cost Value Copy 11.30.05 gas 1.09.06 AURORA at 1.10.06_Rate Design Sch 43 2" xfId="4614" xr:uid="{00000000-0005-0000-0000-0000FF110000}"/>
    <cellStyle name="_Power Cost Value Copy 11.30.05 gas 1.09.06 AURORA at 1.10.06_Rate Design Sch 43 2 2" xfId="4615" xr:uid="{00000000-0005-0000-0000-000000120000}"/>
    <cellStyle name="_Power Cost Value Copy 11.30.05 gas 1.09.06 AURORA at 1.10.06_Rate Design Sch 43 3" xfId="4616" xr:uid="{00000000-0005-0000-0000-000001120000}"/>
    <cellStyle name="_Power Cost Value Copy 11.30.05 gas 1.09.06 AURORA at 1.10.06_Rate Design Sch 448-449" xfId="4617" xr:uid="{00000000-0005-0000-0000-000002120000}"/>
    <cellStyle name="_Power Cost Value Copy 11.30.05 gas 1.09.06 AURORA at 1.10.06_Rate Design Sch 448-449 2" xfId="4618" xr:uid="{00000000-0005-0000-0000-000003120000}"/>
    <cellStyle name="_Power Cost Value Copy 11.30.05 gas 1.09.06 AURORA at 1.10.06_Rate Design Sch 46" xfId="4619" xr:uid="{00000000-0005-0000-0000-000004120000}"/>
    <cellStyle name="_Power Cost Value Copy 11.30.05 gas 1.09.06 AURORA at 1.10.06_Rate Design Sch 46 2" xfId="4620" xr:uid="{00000000-0005-0000-0000-000005120000}"/>
    <cellStyle name="_Power Cost Value Copy 11.30.05 gas 1.09.06 AURORA at 1.10.06_Rate Design Sch 46 2 2" xfId="4621" xr:uid="{00000000-0005-0000-0000-000006120000}"/>
    <cellStyle name="_Power Cost Value Copy 11.30.05 gas 1.09.06 AURORA at 1.10.06_Rate Design Sch 46 3" xfId="4622" xr:uid="{00000000-0005-0000-0000-000007120000}"/>
    <cellStyle name="_Power Cost Value Copy 11.30.05 gas 1.09.06 AURORA at 1.10.06_Rate Spread" xfId="4623" xr:uid="{00000000-0005-0000-0000-000008120000}"/>
    <cellStyle name="_Power Cost Value Copy 11.30.05 gas 1.09.06 AURORA at 1.10.06_Rate Spread 2" xfId="4624" xr:uid="{00000000-0005-0000-0000-000009120000}"/>
    <cellStyle name="_Power Cost Value Copy 11.30.05 gas 1.09.06 AURORA at 1.10.06_Rate Spread 2 2" xfId="4625" xr:uid="{00000000-0005-0000-0000-00000A120000}"/>
    <cellStyle name="_Power Cost Value Copy 11.30.05 gas 1.09.06 AURORA at 1.10.06_Rate Spread 3" xfId="4626" xr:uid="{00000000-0005-0000-0000-00000B120000}"/>
    <cellStyle name="_Power Cost Value Copy 11.30.05 gas 1.09.06 AURORA at 1.10.06_Rebuttal Power Costs" xfId="4627" xr:uid="{00000000-0005-0000-0000-00000C120000}"/>
    <cellStyle name="_Power Cost Value Copy 11.30.05 gas 1.09.06 AURORA at 1.10.06_Rebuttal Power Costs 2" xfId="4628" xr:uid="{00000000-0005-0000-0000-00000D120000}"/>
    <cellStyle name="_Power Cost Value Copy 11.30.05 gas 1.09.06 AURORA at 1.10.06_Rebuttal Power Costs 2 2" xfId="4629" xr:uid="{00000000-0005-0000-0000-00000E120000}"/>
    <cellStyle name="_Power Cost Value Copy 11.30.05 gas 1.09.06 AURORA at 1.10.06_Rebuttal Power Costs 3" xfId="4630" xr:uid="{00000000-0005-0000-0000-00000F120000}"/>
    <cellStyle name="_Power Cost Value Copy 11.30.05 gas 1.09.06 AURORA at 1.10.06_Rebuttal Power Costs 4" xfId="4631" xr:uid="{00000000-0005-0000-0000-000010120000}"/>
    <cellStyle name="_Power Cost Value Copy 11.30.05 gas 1.09.06 AURORA at 1.10.06_Rebuttal Power Costs_Adj Bench DR 3 for Initial Briefs (Electric)" xfId="4632" xr:uid="{00000000-0005-0000-0000-000011120000}"/>
    <cellStyle name="_Power Cost Value Copy 11.30.05 gas 1.09.06 AURORA at 1.10.06_Rebuttal Power Costs_Adj Bench DR 3 for Initial Briefs (Electric) 2" xfId="4633" xr:uid="{00000000-0005-0000-0000-000012120000}"/>
    <cellStyle name="_Power Cost Value Copy 11.30.05 gas 1.09.06 AURORA at 1.10.06_Rebuttal Power Costs_Adj Bench DR 3 for Initial Briefs (Electric) 2 2" xfId="4634" xr:uid="{00000000-0005-0000-0000-000013120000}"/>
    <cellStyle name="_Power Cost Value Copy 11.30.05 gas 1.09.06 AURORA at 1.10.06_Rebuttal Power Costs_Adj Bench DR 3 for Initial Briefs (Electric) 3" xfId="4635" xr:uid="{00000000-0005-0000-0000-000014120000}"/>
    <cellStyle name="_Power Cost Value Copy 11.30.05 gas 1.09.06 AURORA at 1.10.06_Rebuttal Power Costs_Adj Bench DR 3 for Initial Briefs (Electric) 4" xfId="4636" xr:uid="{00000000-0005-0000-0000-000015120000}"/>
    <cellStyle name="_Power Cost Value Copy 11.30.05 gas 1.09.06 AURORA at 1.10.06_Rebuttal Power Costs_Electric Rev Req Model (2009 GRC) Rebuttal" xfId="4637" xr:uid="{00000000-0005-0000-0000-000016120000}"/>
    <cellStyle name="_Power Cost Value Copy 11.30.05 gas 1.09.06 AURORA at 1.10.06_Rebuttal Power Costs_Electric Rev Req Model (2009 GRC) Rebuttal 2" xfId="4638" xr:uid="{00000000-0005-0000-0000-000017120000}"/>
    <cellStyle name="_Power Cost Value Copy 11.30.05 gas 1.09.06 AURORA at 1.10.06_Rebuttal Power Costs_Electric Rev Req Model (2009 GRC) Rebuttal 2 2" xfId="4639" xr:uid="{00000000-0005-0000-0000-000018120000}"/>
    <cellStyle name="_Power Cost Value Copy 11.30.05 gas 1.09.06 AURORA at 1.10.06_Rebuttal Power Costs_Electric Rev Req Model (2009 GRC) Rebuttal 3" xfId="4640" xr:uid="{00000000-0005-0000-0000-000019120000}"/>
    <cellStyle name="_Power Cost Value Copy 11.30.05 gas 1.09.06 AURORA at 1.10.06_Rebuttal Power Costs_Electric Rev Req Model (2009 GRC) Rebuttal 4" xfId="4641" xr:uid="{00000000-0005-0000-0000-00001A120000}"/>
    <cellStyle name="_Power Cost Value Copy 11.30.05 gas 1.09.06 AURORA at 1.10.06_Rebuttal Power Costs_Electric Rev Req Model (2009 GRC) Rebuttal REmoval of New  WH Solar AdjustMI" xfId="4642" xr:uid="{00000000-0005-0000-0000-00001B120000}"/>
    <cellStyle name="_Power Cost Value Copy 11.30.05 gas 1.09.06 AURORA at 1.10.06_Rebuttal Power Costs_Electric Rev Req Model (2009 GRC) Rebuttal REmoval of New  WH Solar AdjustMI 2" xfId="4643" xr:uid="{00000000-0005-0000-0000-00001C120000}"/>
    <cellStyle name="_Power Cost Value Copy 11.30.05 gas 1.09.06 AURORA at 1.10.06_Rebuttal Power Costs_Electric Rev Req Model (2009 GRC) Rebuttal REmoval of New  WH Solar AdjustMI 2 2" xfId="4644" xr:uid="{00000000-0005-0000-0000-00001D120000}"/>
    <cellStyle name="_Power Cost Value Copy 11.30.05 gas 1.09.06 AURORA at 1.10.06_Rebuttal Power Costs_Electric Rev Req Model (2009 GRC) Rebuttal REmoval of New  WH Solar AdjustMI 3" xfId="4645" xr:uid="{00000000-0005-0000-0000-00001E120000}"/>
    <cellStyle name="_Power Cost Value Copy 11.30.05 gas 1.09.06 AURORA at 1.10.06_Rebuttal Power Costs_Electric Rev Req Model (2009 GRC) Rebuttal REmoval of New  WH Solar AdjustMI 4" xfId="4646" xr:uid="{00000000-0005-0000-0000-00001F120000}"/>
    <cellStyle name="_Power Cost Value Copy 11.30.05 gas 1.09.06 AURORA at 1.10.06_Rebuttal Power Costs_Electric Rev Req Model (2009 GRC) Revised 01-18-2010" xfId="4647" xr:uid="{00000000-0005-0000-0000-000020120000}"/>
    <cellStyle name="_Power Cost Value Copy 11.30.05 gas 1.09.06 AURORA at 1.10.06_Rebuttal Power Costs_Electric Rev Req Model (2009 GRC) Revised 01-18-2010 2" xfId="4648" xr:uid="{00000000-0005-0000-0000-000021120000}"/>
    <cellStyle name="_Power Cost Value Copy 11.30.05 gas 1.09.06 AURORA at 1.10.06_Rebuttal Power Costs_Electric Rev Req Model (2009 GRC) Revised 01-18-2010 2 2" xfId="4649" xr:uid="{00000000-0005-0000-0000-000022120000}"/>
    <cellStyle name="_Power Cost Value Copy 11.30.05 gas 1.09.06 AURORA at 1.10.06_Rebuttal Power Costs_Electric Rev Req Model (2009 GRC) Revised 01-18-2010 3" xfId="4650" xr:uid="{00000000-0005-0000-0000-000023120000}"/>
    <cellStyle name="_Power Cost Value Copy 11.30.05 gas 1.09.06 AURORA at 1.10.06_Rebuttal Power Costs_Electric Rev Req Model (2009 GRC) Revised 01-18-2010 4" xfId="4651" xr:uid="{00000000-0005-0000-0000-000024120000}"/>
    <cellStyle name="_Power Cost Value Copy 11.30.05 gas 1.09.06 AURORA at 1.10.06_Rebuttal Power Costs_Final Order Electric EXHIBIT A-1" xfId="4652" xr:uid="{00000000-0005-0000-0000-000025120000}"/>
    <cellStyle name="_Power Cost Value Copy 11.30.05 gas 1.09.06 AURORA at 1.10.06_Rebuttal Power Costs_Final Order Electric EXHIBIT A-1 2" xfId="4653" xr:uid="{00000000-0005-0000-0000-000026120000}"/>
    <cellStyle name="_Power Cost Value Copy 11.30.05 gas 1.09.06 AURORA at 1.10.06_Rebuttal Power Costs_Final Order Electric EXHIBIT A-1 2 2" xfId="4654" xr:uid="{00000000-0005-0000-0000-000027120000}"/>
    <cellStyle name="_Power Cost Value Copy 11.30.05 gas 1.09.06 AURORA at 1.10.06_Rebuttal Power Costs_Final Order Electric EXHIBIT A-1 3" xfId="4655" xr:uid="{00000000-0005-0000-0000-000028120000}"/>
    <cellStyle name="_Power Cost Value Copy 11.30.05 gas 1.09.06 AURORA at 1.10.06_Rebuttal Power Costs_Final Order Electric EXHIBIT A-1 4" xfId="4656" xr:uid="{00000000-0005-0000-0000-000029120000}"/>
    <cellStyle name="_Power Cost Value Copy 11.30.05 gas 1.09.06 AURORA at 1.10.06_ROR 5.02" xfId="4657" xr:uid="{00000000-0005-0000-0000-00002A120000}"/>
    <cellStyle name="_Power Cost Value Copy 11.30.05 gas 1.09.06 AURORA at 1.10.06_ROR 5.02 2" xfId="4658" xr:uid="{00000000-0005-0000-0000-00002B120000}"/>
    <cellStyle name="_Power Cost Value Copy 11.30.05 gas 1.09.06 AURORA at 1.10.06_ROR 5.02 2 2" xfId="4659" xr:uid="{00000000-0005-0000-0000-00002C120000}"/>
    <cellStyle name="_Power Cost Value Copy 11.30.05 gas 1.09.06 AURORA at 1.10.06_ROR 5.02 3" xfId="4660" xr:uid="{00000000-0005-0000-0000-00002D120000}"/>
    <cellStyle name="_Power Cost Value Copy 11.30.05 gas 1.09.06 AURORA at 1.10.06_Sch 40 Feeder OH 2008" xfId="4661" xr:uid="{00000000-0005-0000-0000-00002E120000}"/>
    <cellStyle name="_Power Cost Value Copy 11.30.05 gas 1.09.06 AURORA at 1.10.06_Sch 40 Feeder OH 2008 2" xfId="4662" xr:uid="{00000000-0005-0000-0000-00002F120000}"/>
    <cellStyle name="_Power Cost Value Copy 11.30.05 gas 1.09.06 AURORA at 1.10.06_Sch 40 Feeder OH 2008 2 2" xfId="4663" xr:uid="{00000000-0005-0000-0000-000030120000}"/>
    <cellStyle name="_Power Cost Value Copy 11.30.05 gas 1.09.06 AURORA at 1.10.06_Sch 40 Feeder OH 2008 3" xfId="4664" xr:uid="{00000000-0005-0000-0000-000031120000}"/>
    <cellStyle name="_Power Cost Value Copy 11.30.05 gas 1.09.06 AURORA at 1.10.06_Sch 40 Interim Energy Rates " xfId="4665" xr:uid="{00000000-0005-0000-0000-000032120000}"/>
    <cellStyle name="_Power Cost Value Copy 11.30.05 gas 1.09.06 AURORA at 1.10.06_Sch 40 Interim Energy Rates  2" xfId="4666" xr:uid="{00000000-0005-0000-0000-000033120000}"/>
    <cellStyle name="_Power Cost Value Copy 11.30.05 gas 1.09.06 AURORA at 1.10.06_Sch 40 Interim Energy Rates  2 2" xfId="4667" xr:uid="{00000000-0005-0000-0000-000034120000}"/>
    <cellStyle name="_Power Cost Value Copy 11.30.05 gas 1.09.06 AURORA at 1.10.06_Sch 40 Interim Energy Rates  3" xfId="4668" xr:uid="{00000000-0005-0000-0000-000035120000}"/>
    <cellStyle name="_Power Cost Value Copy 11.30.05 gas 1.09.06 AURORA at 1.10.06_Sch 40 Substation A&amp;G 2008" xfId="4669" xr:uid="{00000000-0005-0000-0000-000036120000}"/>
    <cellStyle name="_Power Cost Value Copy 11.30.05 gas 1.09.06 AURORA at 1.10.06_Sch 40 Substation A&amp;G 2008 2" xfId="4670" xr:uid="{00000000-0005-0000-0000-000037120000}"/>
    <cellStyle name="_Power Cost Value Copy 11.30.05 gas 1.09.06 AURORA at 1.10.06_Sch 40 Substation A&amp;G 2008 2 2" xfId="4671" xr:uid="{00000000-0005-0000-0000-000038120000}"/>
    <cellStyle name="_Power Cost Value Copy 11.30.05 gas 1.09.06 AURORA at 1.10.06_Sch 40 Substation A&amp;G 2008 3" xfId="4672" xr:uid="{00000000-0005-0000-0000-000039120000}"/>
    <cellStyle name="_Power Cost Value Copy 11.30.05 gas 1.09.06 AURORA at 1.10.06_Sch 40 Substation O&amp;M 2008" xfId="4673" xr:uid="{00000000-0005-0000-0000-00003A120000}"/>
    <cellStyle name="_Power Cost Value Copy 11.30.05 gas 1.09.06 AURORA at 1.10.06_Sch 40 Substation O&amp;M 2008 2" xfId="4674" xr:uid="{00000000-0005-0000-0000-00003B120000}"/>
    <cellStyle name="_Power Cost Value Copy 11.30.05 gas 1.09.06 AURORA at 1.10.06_Sch 40 Substation O&amp;M 2008 2 2" xfId="4675" xr:uid="{00000000-0005-0000-0000-00003C120000}"/>
    <cellStyle name="_Power Cost Value Copy 11.30.05 gas 1.09.06 AURORA at 1.10.06_Sch 40 Substation O&amp;M 2008 3" xfId="4676" xr:uid="{00000000-0005-0000-0000-00003D120000}"/>
    <cellStyle name="_Power Cost Value Copy 11.30.05 gas 1.09.06 AURORA at 1.10.06_Subs 2008" xfId="4677" xr:uid="{00000000-0005-0000-0000-00003E120000}"/>
    <cellStyle name="_Power Cost Value Copy 11.30.05 gas 1.09.06 AURORA at 1.10.06_Subs 2008 2" xfId="4678" xr:uid="{00000000-0005-0000-0000-00003F120000}"/>
    <cellStyle name="_Power Cost Value Copy 11.30.05 gas 1.09.06 AURORA at 1.10.06_Subs 2008 2 2" xfId="4679" xr:uid="{00000000-0005-0000-0000-000040120000}"/>
    <cellStyle name="_Power Cost Value Copy 11.30.05 gas 1.09.06 AURORA at 1.10.06_Subs 2008 3" xfId="4680" xr:uid="{00000000-0005-0000-0000-000041120000}"/>
    <cellStyle name="_Power Cost Value Copy 11.30.05 gas 1.09.06 AURORA at 1.10.06_Transmission Workbook for May BOD" xfId="4681" xr:uid="{00000000-0005-0000-0000-000042120000}"/>
    <cellStyle name="_Power Cost Value Copy 11.30.05 gas 1.09.06 AURORA at 1.10.06_Transmission Workbook for May BOD 2" xfId="4682" xr:uid="{00000000-0005-0000-0000-000043120000}"/>
    <cellStyle name="_Power Cost Value Copy 11.30.05 gas 1.09.06 AURORA at 1.10.06_Wind Integration 10GRC" xfId="4683" xr:uid="{00000000-0005-0000-0000-000044120000}"/>
    <cellStyle name="_Power Cost Value Copy 11.30.05 gas 1.09.06 AURORA at 1.10.06_Wind Integration 10GRC 2" xfId="4684" xr:uid="{00000000-0005-0000-0000-000045120000}"/>
    <cellStyle name="_Power Costs Rate Year 11-13-07" xfId="4685" xr:uid="{00000000-0005-0000-0000-000046120000}"/>
    <cellStyle name="_Price Output" xfId="4686" xr:uid="{00000000-0005-0000-0000-000047120000}"/>
    <cellStyle name="_Price Output 2" xfId="4687" xr:uid="{00000000-0005-0000-0000-000048120000}"/>
    <cellStyle name="_Price Output_NIM Summary" xfId="4688" xr:uid="{00000000-0005-0000-0000-000049120000}"/>
    <cellStyle name="_Price Output_NIM Summary 2" xfId="4689" xr:uid="{00000000-0005-0000-0000-00004A120000}"/>
    <cellStyle name="_Price Output_Wind Integration 10GRC" xfId="4690" xr:uid="{00000000-0005-0000-0000-00004B120000}"/>
    <cellStyle name="_Price Output_Wind Integration 10GRC 2" xfId="4691" xr:uid="{00000000-0005-0000-0000-00004C120000}"/>
    <cellStyle name="_Prices" xfId="4692" xr:uid="{00000000-0005-0000-0000-00004D120000}"/>
    <cellStyle name="_Prices 2" xfId="4693" xr:uid="{00000000-0005-0000-0000-00004E120000}"/>
    <cellStyle name="_Prices_NIM Summary" xfId="4694" xr:uid="{00000000-0005-0000-0000-00004F120000}"/>
    <cellStyle name="_Prices_NIM Summary 2" xfId="4695" xr:uid="{00000000-0005-0000-0000-000050120000}"/>
    <cellStyle name="_Prices_Wind Integration 10GRC" xfId="4696" xr:uid="{00000000-0005-0000-0000-000051120000}"/>
    <cellStyle name="_Prices_Wind Integration 10GRC 2" xfId="4697" xr:uid="{00000000-0005-0000-0000-000052120000}"/>
    <cellStyle name="_Pro Forma Rev 07 GRC" xfId="4698" xr:uid="{00000000-0005-0000-0000-000053120000}"/>
    <cellStyle name="_x0013__Rebuttal Power Costs" xfId="4699" xr:uid="{00000000-0005-0000-0000-000054120000}"/>
    <cellStyle name="_x0013__Rebuttal Power Costs 2" xfId="4700" xr:uid="{00000000-0005-0000-0000-000055120000}"/>
    <cellStyle name="_x0013__Rebuttal Power Costs 2 2" xfId="4701" xr:uid="{00000000-0005-0000-0000-000056120000}"/>
    <cellStyle name="_x0013__Rebuttal Power Costs 3" xfId="4702" xr:uid="{00000000-0005-0000-0000-000057120000}"/>
    <cellStyle name="_x0013__Rebuttal Power Costs 4" xfId="4703" xr:uid="{00000000-0005-0000-0000-000058120000}"/>
    <cellStyle name="_x0013__Rebuttal Power Costs_Adj Bench DR 3 for Initial Briefs (Electric)" xfId="4704" xr:uid="{00000000-0005-0000-0000-000059120000}"/>
    <cellStyle name="_x0013__Rebuttal Power Costs_Adj Bench DR 3 for Initial Briefs (Electric) 2" xfId="4705" xr:uid="{00000000-0005-0000-0000-00005A120000}"/>
    <cellStyle name="_x0013__Rebuttal Power Costs_Adj Bench DR 3 for Initial Briefs (Electric) 2 2" xfId="4706" xr:uid="{00000000-0005-0000-0000-00005B120000}"/>
    <cellStyle name="_x0013__Rebuttal Power Costs_Adj Bench DR 3 for Initial Briefs (Electric) 3" xfId="4707" xr:uid="{00000000-0005-0000-0000-00005C120000}"/>
    <cellStyle name="_x0013__Rebuttal Power Costs_Adj Bench DR 3 for Initial Briefs (Electric) 4" xfId="4708" xr:uid="{00000000-0005-0000-0000-00005D120000}"/>
    <cellStyle name="_x0013__Rebuttal Power Costs_Electric Rev Req Model (2009 GRC) Rebuttal" xfId="4709" xr:uid="{00000000-0005-0000-0000-00005E120000}"/>
    <cellStyle name="_x0013__Rebuttal Power Costs_Electric Rev Req Model (2009 GRC) Rebuttal 2" xfId="4710" xr:uid="{00000000-0005-0000-0000-00005F120000}"/>
    <cellStyle name="_x0013__Rebuttal Power Costs_Electric Rev Req Model (2009 GRC) Rebuttal 2 2" xfId="4711" xr:uid="{00000000-0005-0000-0000-000060120000}"/>
    <cellStyle name="_x0013__Rebuttal Power Costs_Electric Rev Req Model (2009 GRC) Rebuttal 3" xfId="4712" xr:uid="{00000000-0005-0000-0000-000061120000}"/>
    <cellStyle name="_x0013__Rebuttal Power Costs_Electric Rev Req Model (2009 GRC) Rebuttal 4" xfId="4713" xr:uid="{00000000-0005-0000-0000-000062120000}"/>
    <cellStyle name="_x0013__Rebuttal Power Costs_Electric Rev Req Model (2009 GRC) Rebuttal REmoval of New  WH Solar AdjustMI" xfId="4714" xr:uid="{00000000-0005-0000-0000-000063120000}"/>
    <cellStyle name="_x0013__Rebuttal Power Costs_Electric Rev Req Model (2009 GRC) Rebuttal REmoval of New  WH Solar AdjustMI 2" xfId="4715" xr:uid="{00000000-0005-0000-0000-000064120000}"/>
    <cellStyle name="_x0013__Rebuttal Power Costs_Electric Rev Req Model (2009 GRC) Rebuttal REmoval of New  WH Solar AdjustMI 2 2" xfId="4716" xr:uid="{00000000-0005-0000-0000-000065120000}"/>
    <cellStyle name="_x0013__Rebuttal Power Costs_Electric Rev Req Model (2009 GRC) Rebuttal REmoval of New  WH Solar AdjustMI 3" xfId="4717" xr:uid="{00000000-0005-0000-0000-000066120000}"/>
    <cellStyle name="_x0013__Rebuttal Power Costs_Electric Rev Req Model (2009 GRC) Rebuttal REmoval of New  WH Solar AdjustMI 4" xfId="4718" xr:uid="{00000000-0005-0000-0000-000067120000}"/>
    <cellStyle name="_x0013__Rebuttal Power Costs_Electric Rev Req Model (2009 GRC) Revised 01-18-2010" xfId="4719" xr:uid="{00000000-0005-0000-0000-000068120000}"/>
    <cellStyle name="_x0013__Rebuttal Power Costs_Electric Rev Req Model (2009 GRC) Revised 01-18-2010 2" xfId="4720" xr:uid="{00000000-0005-0000-0000-000069120000}"/>
    <cellStyle name="_x0013__Rebuttal Power Costs_Electric Rev Req Model (2009 GRC) Revised 01-18-2010 2 2" xfId="4721" xr:uid="{00000000-0005-0000-0000-00006A120000}"/>
    <cellStyle name="_x0013__Rebuttal Power Costs_Electric Rev Req Model (2009 GRC) Revised 01-18-2010 3" xfId="4722" xr:uid="{00000000-0005-0000-0000-00006B120000}"/>
    <cellStyle name="_x0013__Rebuttal Power Costs_Electric Rev Req Model (2009 GRC) Revised 01-18-2010 4" xfId="4723" xr:uid="{00000000-0005-0000-0000-00006C120000}"/>
    <cellStyle name="_x0013__Rebuttal Power Costs_Final Order Electric EXHIBIT A-1" xfId="4724" xr:uid="{00000000-0005-0000-0000-00006D120000}"/>
    <cellStyle name="_x0013__Rebuttal Power Costs_Final Order Electric EXHIBIT A-1 2" xfId="4725" xr:uid="{00000000-0005-0000-0000-00006E120000}"/>
    <cellStyle name="_x0013__Rebuttal Power Costs_Final Order Electric EXHIBIT A-1 2 2" xfId="4726" xr:uid="{00000000-0005-0000-0000-00006F120000}"/>
    <cellStyle name="_x0013__Rebuttal Power Costs_Final Order Electric EXHIBIT A-1 3" xfId="4727" xr:uid="{00000000-0005-0000-0000-000070120000}"/>
    <cellStyle name="_x0013__Rebuttal Power Costs_Final Order Electric EXHIBIT A-1 4" xfId="4728" xr:uid="{00000000-0005-0000-0000-000071120000}"/>
    <cellStyle name="_recommendation" xfId="4729" xr:uid="{00000000-0005-0000-0000-000072120000}"/>
    <cellStyle name="_recommendation 2" xfId="4730" xr:uid="{00000000-0005-0000-0000-000073120000}"/>
    <cellStyle name="_recommendation_DEM-WP(C) Wind Integration Summary 2010GRC" xfId="4731" xr:uid="{00000000-0005-0000-0000-000074120000}"/>
    <cellStyle name="_recommendation_DEM-WP(C) Wind Integration Summary 2010GRC 2" xfId="4732" xr:uid="{00000000-0005-0000-0000-000075120000}"/>
    <cellStyle name="_recommendation_NIM Summary" xfId="4733" xr:uid="{00000000-0005-0000-0000-000076120000}"/>
    <cellStyle name="_recommendation_NIM Summary 2" xfId="4734" xr:uid="{00000000-0005-0000-0000-000077120000}"/>
    <cellStyle name="_Recon to Darrin's 5.11.05 proforma" xfId="4735" xr:uid="{00000000-0005-0000-0000-000078120000}"/>
    <cellStyle name="_Recon to Darrin's 5.11.05 proforma 2" xfId="4736" xr:uid="{00000000-0005-0000-0000-000079120000}"/>
    <cellStyle name="_Recon to Darrin's 5.11.05 proforma 2 2" xfId="4737" xr:uid="{00000000-0005-0000-0000-00007A120000}"/>
    <cellStyle name="_Recon to Darrin's 5.11.05 proforma 2 2 2" xfId="4738" xr:uid="{00000000-0005-0000-0000-00007B120000}"/>
    <cellStyle name="_Recon to Darrin's 5.11.05 proforma 2 3" xfId="4739" xr:uid="{00000000-0005-0000-0000-00007C120000}"/>
    <cellStyle name="_Recon to Darrin's 5.11.05 proforma 3" xfId="4740" xr:uid="{00000000-0005-0000-0000-00007D120000}"/>
    <cellStyle name="_Recon to Darrin's 5.11.05 proforma 3 2" xfId="4741" xr:uid="{00000000-0005-0000-0000-00007E120000}"/>
    <cellStyle name="_Recon to Darrin's 5.11.05 proforma 3 2 2" xfId="4742" xr:uid="{00000000-0005-0000-0000-00007F120000}"/>
    <cellStyle name="_Recon to Darrin's 5.11.05 proforma 3 3" xfId="4743" xr:uid="{00000000-0005-0000-0000-000080120000}"/>
    <cellStyle name="_Recon to Darrin's 5.11.05 proforma 3 3 2" xfId="4744" xr:uid="{00000000-0005-0000-0000-000081120000}"/>
    <cellStyle name="_Recon to Darrin's 5.11.05 proforma 3 4" xfId="4745" xr:uid="{00000000-0005-0000-0000-000082120000}"/>
    <cellStyle name="_Recon to Darrin's 5.11.05 proforma 3 4 2" xfId="4746" xr:uid="{00000000-0005-0000-0000-000083120000}"/>
    <cellStyle name="_Recon to Darrin's 5.11.05 proforma 4" xfId="4747" xr:uid="{00000000-0005-0000-0000-000084120000}"/>
    <cellStyle name="_Recon to Darrin's 5.11.05 proforma 4 2" xfId="4748" xr:uid="{00000000-0005-0000-0000-000085120000}"/>
    <cellStyle name="_Recon to Darrin's 5.11.05 proforma 5" xfId="4749" xr:uid="{00000000-0005-0000-0000-000086120000}"/>
    <cellStyle name="_Recon to Darrin's 5.11.05 proforma 6" xfId="4750" xr:uid="{00000000-0005-0000-0000-000087120000}"/>
    <cellStyle name="_Recon to Darrin's 5.11.05 proforma 7" xfId="4751" xr:uid="{00000000-0005-0000-0000-000088120000}"/>
    <cellStyle name="_Recon to Darrin's 5.11.05 proforma_(C) WHE Proforma with ITC cash grant 10 Yr Amort_for deferral_102809" xfId="4752" xr:uid="{00000000-0005-0000-0000-000089120000}"/>
    <cellStyle name="_Recon to Darrin's 5.11.05 proforma_(C) WHE Proforma with ITC cash grant 10 Yr Amort_for deferral_102809 2" xfId="4753" xr:uid="{00000000-0005-0000-0000-00008A120000}"/>
    <cellStyle name="_Recon to Darrin's 5.11.05 proforma_(C) WHE Proforma with ITC cash grant 10 Yr Amort_for deferral_102809 2 2" xfId="4754" xr:uid="{00000000-0005-0000-0000-00008B120000}"/>
    <cellStyle name="_Recon to Darrin's 5.11.05 proforma_(C) WHE Proforma with ITC cash grant 10 Yr Amort_for deferral_102809 3" xfId="4755" xr:uid="{00000000-0005-0000-0000-00008C120000}"/>
    <cellStyle name="_Recon to Darrin's 5.11.05 proforma_(C) WHE Proforma with ITC cash grant 10 Yr Amort_for deferral_102809 4" xfId="4756" xr:uid="{00000000-0005-0000-0000-00008D120000}"/>
    <cellStyle name="_Recon to Darrin's 5.11.05 proforma_(C) WHE Proforma with ITC cash grant 10 Yr Amort_for deferral_102809_16.07E Wild Horse Wind Expansionwrkingfile" xfId="4757" xr:uid="{00000000-0005-0000-0000-00008E120000}"/>
    <cellStyle name="_Recon to Darrin's 5.11.05 proforma_(C) WHE Proforma with ITC cash grant 10 Yr Amort_for deferral_102809_16.07E Wild Horse Wind Expansionwrkingfile 2" xfId="4758" xr:uid="{00000000-0005-0000-0000-00008F120000}"/>
    <cellStyle name="_Recon to Darrin's 5.11.05 proforma_(C) WHE Proforma with ITC cash grant 10 Yr Amort_for deferral_102809_16.07E Wild Horse Wind Expansionwrkingfile 2 2" xfId="4759" xr:uid="{00000000-0005-0000-0000-000090120000}"/>
    <cellStyle name="_Recon to Darrin's 5.11.05 proforma_(C) WHE Proforma with ITC cash grant 10 Yr Amort_for deferral_102809_16.07E Wild Horse Wind Expansionwrkingfile 3" xfId="4760" xr:uid="{00000000-0005-0000-0000-000091120000}"/>
    <cellStyle name="_Recon to Darrin's 5.11.05 proforma_(C) WHE Proforma with ITC cash grant 10 Yr Amort_for deferral_102809_16.07E Wild Horse Wind Expansionwrkingfile 4" xfId="4761" xr:uid="{00000000-0005-0000-0000-000092120000}"/>
    <cellStyle name="_Recon to Darrin's 5.11.05 proforma_(C) WHE Proforma with ITC cash grant 10 Yr Amort_for deferral_102809_16.07E Wild Horse Wind Expansionwrkingfile SF" xfId="4762" xr:uid="{00000000-0005-0000-0000-000093120000}"/>
    <cellStyle name="_Recon to Darrin's 5.11.05 proforma_(C) WHE Proforma with ITC cash grant 10 Yr Amort_for deferral_102809_16.07E Wild Horse Wind Expansionwrkingfile SF 2" xfId="4763" xr:uid="{00000000-0005-0000-0000-000094120000}"/>
    <cellStyle name="_Recon to Darrin's 5.11.05 proforma_(C) WHE Proforma with ITC cash grant 10 Yr Amort_for deferral_102809_16.07E Wild Horse Wind Expansionwrkingfile SF 2 2" xfId="4764" xr:uid="{00000000-0005-0000-0000-000095120000}"/>
    <cellStyle name="_Recon to Darrin's 5.11.05 proforma_(C) WHE Proforma with ITC cash grant 10 Yr Amort_for deferral_102809_16.07E Wild Horse Wind Expansionwrkingfile SF 3" xfId="4765" xr:uid="{00000000-0005-0000-0000-000096120000}"/>
    <cellStyle name="_Recon to Darrin's 5.11.05 proforma_(C) WHE Proforma with ITC cash grant 10 Yr Amort_for deferral_102809_16.07E Wild Horse Wind Expansionwrkingfile SF 4" xfId="4766" xr:uid="{00000000-0005-0000-0000-000097120000}"/>
    <cellStyle name="_Recon to Darrin's 5.11.05 proforma_(C) WHE Proforma with ITC cash grant 10 Yr Amort_for deferral_102809_16.37E Wild Horse Expansion DeferralRevwrkingfile SF" xfId="4767" xr:uid="{00000000-0005-0000-0000-000098120000}"/>
    <cellStyle name="_Recon to Darrin's 5.11.05 proforma_(C) WHE Proforma with ITC cash grant 10 Yr Amort_for deferral_102809_16.37E Wild Horse Expansion DeferralRevwrkingfile SF 2" xfId="4768" xr:uid="{00000000-0005-0000-0000-000099120000}"/>
    <cellStyle name="_Recon to Darrin's 5.11.05 proforma_(C) WHE Proforma with ITC cash grant 10 Yr Amort_for deferral_102809_16.37E Wild Horse Expansion DeferralRevwrkingfile SF 2 2" xfId="4769" xr:uid="{00000000-0005-0000-0000-00009A120000}"/>
    <cellStyle name="_Recon to Darrin's 5.11.05 proforma_(C) WHE Proforma with ITC cash grant 10 Yr Amort_for deferral_102809_16.37E Wild Horse Expansion DeferralRevwrkingfile SF 3" xfId="4770" xr:uid="{00000000-0005-0000-0000-00009B120000}"/>
    <cellStyle name="_Recon to Darrin's 5.11.05 proforma_(C) WHE Proforma with ITC cash grant 10 Yr Amort_for deferral_102809_16.37E Wild Horse Expansion DeferralRevwrkingfile SF 4" xfId="4771" xr:uid="{00000000-0005-0000-0000-00009C120000}"/>
    <cellStyle name="_Recon to Darrin's 5.11.05 proforma_(C) WHE Proforma with ITC cash grant 10 Yr Amort_for rebuttal_120709" xfId="4772" xr:uid="{00000000-0005-0000-0000-00009D120000}"/>
    <cellStyle name="_Recon to Darrin's 5.11.05 proforma_(C) WHE Proforma with ITC cash grant 10 Yr Amort_for rebuttal_120709 2" xfId="4773" xr:uid="{00000000-0005-0000-0000-00009E120000}"/>
    <cellStyle name="_Recon to Darrin's 5.11.05 proforma_(C) WHE Proforma with ITC cash grant 10 Yr Amort_for rebuttal_120709 2 2" xfId="4774" xr:uid="{00000000-0005-0000-0000-00009F120000}"/>
    <cellStyle name="_Recon to Darrin's 5.11.05 proforma_(C) WHE Proforma with ITC cash grant 10 Yr Amort_for rebuttal_120709 3" xfId="4775" xr:uid="{00000000-0005-0000-0000-0000A0120000}"/>
    <cellStyle name="_Recon to Darrin's 5.11.05 proforma_(C) WHE Proforma with ITC cash grant 10 Yr Amort_for rebuttal_120709 4" xfId="4776" xr:uid="{00000000-0005-0000-0000-0000A1120000}"/>
    <cellStyle name="_Recon to Darrin's 5.11.05 proforma_04.07E Wild Horse Wind Expansion" xfId="4777" xr:uid="{00000000-0005-0000-0000-0000A2120000}"/>
    <cellStyle name="_Recon to Darrin's 5.11.05 proforma_04.07E Wild Horse Wind Expansion 2" xfId="4778" xr:uid="{00000000-0005-0000-0000-0000A3120000}"/>
    <cellStyle name="_Recon to Darrin's 5.11.05 proforma_04.07E Wild Horse Wind Expansion 2 2" xfId="4779" xr:uid="{00000000-0005-0000-0000-0000A4120000}"/>
    <cellStyle name="_Recon to Darrin's 5.11.05 proforma_04.07E Wild Horse Wind Expansion 3" xfId="4780" xr:uid="{00000000-0005-0000-0000-0000A5120000}"/>
    <cellStyle name="_Recon to Darrin's 5.11.05 proforma_04.07E Wild Horse Wind Expansion 4" xfId="4781" xr:uid="{00000000-0005-0000-0000-0000A6120000}"/>
    <cellStyle name="_Recon to Darrin's 5.11.05 proforma_04.07E Wild Horse Wind Expansion_16.07E Wild Horse Wind Expansionwrkingfile" xfId="4782" xr:uid="{00000000-0005-0000-0000-0000A7120000}"/>
    <cellStyle name="_Recon to Darrin's 5.11.05 proforma_04.07E Wild Horse Wind Expansion_16.07E Wild Horse Wind Expansionwrkingfile 2" xfId="4783" xr:uid="{00000000-0005-0000-0000-0000A8120000}"/>
    <cellStyle name="_Recon to Darrin's 5.11.05 proforma_04.07E Wild Horse Wind Expansion_16.07E Wild Horse Wind Expansionwrkingfile 2 2" xfId="4784" xr:uid="{00000000-0005-0000-0000-0000A9120000}"/>
    <cellStyle name="_Recon to Darrin's 5.11.05 proforma_04.07E Wild Horse Wind Expansion_16.07E Wild Horse Wind Expansionwrkingfile 3" xfId="4785" xr:uid="{00000000-0005-0000-0000-0000AA120000}"/>
    <cellStyle name="_Recon to Darrin's 5.11.05 proforma_04.07E Wild Horse Wind Expansion_16.07E Wild Horse Wind Expansionwrkingfile 4" xfId="4786" xr:uid="{00000000-0005-0000-0000-0000AB120000}"/>
    <cellStyle name="_Recon to Darrin's 5.11.05 proforma_04.07E Wild Horse Wind Expansion_16.07E Wild Horse Wind Expansionwrkingfile SF" xfId="4787" xr:uid="{00000000-0005-0000-0000-0000AC120000}"/>
    <cellStyle name="_Recon to Darrin's 5.11.05 proforma_04.07E Wild Horse Wind Expansion_16.07E Wild Horse Wind Expansionwrkingfile SF 2" xfId="4788" xr:uid="{00000000-0005-0000-0000-0000AD120000}"/>
    <cellStyle name="_Recon to Darrin's 5.11.05 proforma_04.07E Wild Horse Wind Expansion_16.07E Wild Horse Wind Expansionwrkingfile SF 2 2" xfId="4789" xr:uid="{00000000-0005-0000-0000-0000AE120000}"/>
    <cellStyle name="_Recon to Darrin's 5.11.05 proforma_04.07E Wild Horse Wind Expansion_16.07E Wild Horse Wind Expansionwrkingfile SF 3" xfId="4790" xr:uid="{00000000-0005-0000-0000-0000AF120000}"/>
    <cellStyle name="_Recon to Darrin's 5.11.05 proforma_04.07E Wild Horse Wind Expansion_16.07E Wild Horse Wind Expansionwrkingfile SF 4" xfId="4791" xr:uid="{00000000-0005-0000-0000-0000B0120000}"/>
    <cellStyle name="_Recon to Darrin's 5.11.05 proforma_04.07E Wild Horse Wind Expansion_16.37E Wild Horse Expansion DeferralRevwrkingfile SF" xfId="4792" xr:uid="{00000000-0005-0000-0000-0000B1120000}"/>
    <cellStyle name="_Recon to Darrin's 5.11.05 proforma_04.07E Wild Horse Wind Expansion_16.37E Wild Horse Expansion DeferralRevwrkingfile SF 2" xfId="4793" xr:uid="{00000000-0005-0000-0000-0000B2120000}"/>
    <cellStyle name="_Recon to Darrin's 5.11.05 proforma_04.07E Wild Horse Wind Expansion_16.37E Wild Horse Expansion DeferralRevwrkingfile SF 2 2" xfId="4794" xr:uid="{00000000-0005-0000-0000-0000B3120000}"/>
    <cellStyle name="_Recon to Darrin's 5.11.05 proforma_04.07E Wild Horse Wind Expansion_16.37E Wild Horse Expansion DeferralRevwrkingfile SF 3" xfId="4795" xr:uid="{00000000-0005-0000-0000-0000B4120000}"/>
    <cellStyle name="_Recon to Darrin's 5.11.05 proforma_04.07E Wild Horse Wind Expansion_16.37E Wild Horse Expansion DeferralRevwrkingfile SF 4" xfId="4796" xr:uid="{00000000-0005-0000-0000-0000B5120000}"/>
    <cellStyle name="_Recon to Darrin's 5.11.05 proforma_16.07E Wild Horse Wind Expansionwrkingfile" xfId="4797" xr:uid="{00000000-0005-0000-0000-0000B6120000}"/>
    <cellStyle name="_Recon to Darrin's 5.11.05 proforma_16.07E Wild Horse Wind Expansionwrkingfile 2" xfId="4798" xr:uid="{00000000-0005-0000-0000-0000B7120000}"/>
    <cellStyle name="_Recon to Darrin's 5.11.05 proforma_16.07E Wild Horse Wind Expansionwrkingfile 2 2" xfId="4799" xr:uid="{00000000-0005-0000-0000-0000B8120000}"/>
    <cellStyle name="_Recon to Darrin's 5.11.05 proforma_16.07E Wild Horse Wind Expansionwrkingfile 3" xfId="4800" xr:uid="{00000000-0005-0000-0000-0000B9120000}"/>
    <cellStyle name="_Recon to Darrin's 5.11.05 proforma_16.07E Wild Horse Wind Expansionwrkingfile 4" xfId="4801" xr:uid="{00000000-0005-0000-0000-0000BA120000}"/>
    <cellStyle name="_Recon to Darrin's 5.11.05 proforma_16.07E Wild Horse Wind Expansionwrkingfile SF" xfId="4802" xr:uid="{00000000-0005-0000-0000-0000BB120000}"/>
    <cellStyle name="_Recon to Darrin's 5.11.05 proforma_16.07E Wild Horse Wind Expansionwrkingfile SF 2" xfId="4803" xr:uid="{00000000-0005-0000-0000-0000BC120000}"/>
    <cellStyle name="_Recon to Darrin's 5.11.05 proforma_16.07E Wild Horse Wind Expansionwrkingfile SF 2 2" xfId="4804" xr:uid="{00000000-0005-0000-0000-0000BD120000}"/>
    <cellStyle name="_Recon to Darrin's 5.11.05 proforma_16.07E Wild Horse Wind Expansionwrkingfile SF 3" xfId="4805" xr:uid="{00000000-0005-0000-0000-0000BE120000}"/>
    <cellStyle name="_Recon to Darrin's 5.11.05 proforma_16.07E Wild Horse Wind Expansionwrkingfile SF 4" xfId="4806" xr:uid="{00000000-0005-0000-0000-0000BF120000}"/>
    <cellStyle name="_Recon to Darrin's 5.11.05 proforma_16.37E Wild Horse Expansion DeferralRevwrkingfile SF" xfId="4807" xr:uid="{00000000-0005-0000-0000-0000C0120000}"/>
    <cellStyle name="_Recon to Darrin's 5.11.05 proforma_16.37E Wild Horse Expansion DeferralRevwrkingfile SF 2" xfId="4808" xr:uid="{00000000-0005-0000-0000-0000C1120000}"/>
    <cellStyle name="_Recon to Darrin's 5.11.05 proforma_16.37E Wild Horse Expansion DeferralRevwrkingfile SF 2 2" xfId="4809" xr:uid="{00000000-0005-0000-0000-0000C2120000}"/>
    <cellStyle name="_Recon to Darrin's 5.11.05 proforma_16.37E Wild Horse Expansion DeferralRevwrkingfile SF 3" xfId="4810" xr:uid="{00000000-0005-0000-0000-0000C3120000}"/>
    <cellStyle name="_Recon to Darrin's 5.11.05 proforma_16.37E Wild Horse Expansion DeferralRevwrkingfile SF 4" xfId="4811" xr:uid="{00000000-0005-0000-0000-0000C4120000}"/>
    <cellStyle name="_Recon to Darrin's 5.11.05 proforma_2009 Compliance Filing PCA Exhibits for GRC" xfId="4812" xr:uid="{00000000-0005-0000-0000-0000C5120000}"/>
    <cellStyle name="_Recon to Darrin's 5.11.05 proforma_2009 Compliance Filing PCA Exhibits for GRC 2" xfId="4813" xr:uid="{00000000-0005-0000-0000-0000C6120000}"/>
    <cellStyle name="_Recon to Darrin's 5.11.05 proforma_2009 GRC Compl Filing - Exhibit D" xfId="4814" xr:uid="{00000000-0005-0000-0000-0000C7120000}"/>
    <cellStyle name="_Recon to Darrin's 5.11.05 proforma_2009 GRC Compl Filing - Exhibit D 2" xfId="4815" xr:uid="{00000000-0005-0000-0000-0000C8120000}"/>
    <cellStyle name="_Recon to Darrin's 5.11.05 proforma_3.01 Income Statement" xfId="4816" xr:uid="{00000000-0005-0000-0000-0000C9120000}"/>
    <cellStyle name="_Recon to Darrin's 5.11.05 proforma_4 31 Regulatory Assets and Liabilities  7 06- Exhibit D" xfId="4817" xr:uid="{00000000-0005-0000-0000-0000CA120000}"/>
    <cellStyle name="_Recon to Darrin's 5.11.05 proforma_4 31 Regulatory Assets and Liabilities  7 06- Exhibit D 2" xfId="4818" xr:uid="{00000000-0005-0000-0000-0000CB120000}"/>
    <cellStyle name="_Recon to Darrin's 5.11.05 proforma_4 31 Regulatory Assets and Liabilities  7 06- Exhibit D 2 2" xfId="4819" xr:uid="{00000000-0005-0000-0000-0000CC120000}"/>
    <cellStyle name="_Recon to Darrin's 5.11.05 proforma_4 31 Regulatory Assets and Liabilities  7 06- Exhibit D 3" xfId="4820" xr:uid="{00000000-0005-0000-0000-0000CD120000}"/>
    <cellStyle name="_Recon to Darrin's 5.11.05 proforma_4 31 Regulatory Assets and Liabilities  7 06- Exhibit D 4" xfId="4821" xr:uid="{00000000-0005-0000-0000-0000CE120000}"/>
    <cellStyle name="_Recon to Darrin's 5.11.05 proforma_4 31 Regulatory Assets and Liabilities  7 06- Exhibit D_NIM Summary" xfId="4822" xr:uid="{00000000-0005-0000-0000-0000CF120000}"/>
    <cellStyle name="_Recon to Darrin's 5.11.05 proforma_4 31 Regulatory Assets and Liabilities  7 06- Exhibit D_NIM Summary 2" xfId="4823" xr:uid="{00000000-0005-0000-0000-0000D0120000}"/>
    <cellStyle name="_Recon to Darrin's 5.11.05 proforma_4 32 Regulatory Assets and Liabilities  7 06- Exhibit D" xfId="4824" xr:uid="{00000000-0005-0000-0000-0000D1120000}"/>
    <cellStyle name="_Recon to Darrin's 5.11.05 proforma_4 32 Regulatory Assets and Liabilities  7 06- Exhibit D 2" xfId="4825" xr:uid="{00000000-0005-0000-0000-0000D2120000}"/>
    <cellStyle name="_Recon to Darrin's 5.11.05 proforma_4 32 Regulatory Assets and Liabilities  7 06- Exhibit D 2 2" xfId="4826" xr:uid="{00000000-0005-0000-0000-0000D3120000}"/>
    <cellStyle name="_Recon to Darrin's 5.11.05 proforma_4 32 Regulatory Assets and Liabilities  7 06- Exhibit D 3" xfId="4827" xr:uid="{00000000-0005-0000-0000-0000D4120000}"/>
    <cellStyle name="_Recon to Darrin's 5.11.05 proforma_4 32 Regulatory Assets and Liabilities  7 06- Exhibit D 4" xfId="4828" xr:uid="{00000000-0005-0000-0000-0000D5120000}"/>
    <cellStyle name="_Recon to Darrin's 5.11.05 proforma_4 32 Regulatory Assets and Liabilities  7 06- Exhibit D_NIM Summary" xfId="4829" xr:uid="{00000000-0005-0000-0000-0000D6120000}"/>
    <cellStyle name="_Recon to Darrin's 5.11.05 proforma_4 32 Regulatory Assets and Liabilities  7 06- Exhibit D_NIM Summary 2" xfId="4830" xr:uid="{00000000-0005-0000-0000-0000D7120000}"/>
    <cellStyle name="_Recon to Darrin's 5.11.05 proforma_ACCOUNTS" xfId="4831" xr:uid="{00000000-0005-0000-0000-0000D8120000}"/>
    <cellStyle name="_Recon to Darrin's 5.11.05 proforma_AURORA Total New" xfId="4832" xr:uid="{00000000-0005-0000-0000-0000D9120000}"/>
    <cellStyle name="_Recon to Darrin's 5.11.05 proforma_AURORA Total New 2" xfId="4833" xr:uid="{00000000-0005-0000-0000-0000DA120000}"/>
    <cellStyle name="_Recon to Darrin's 5.11.05 proforma_Book2" xfId="4834" xr:uid="{00000000-0005-0000-0000-0000DB120000}"/>
    <cellStyle name="_Recon to Darrin's 5.11.05 proforma_Book2 2" xfId="4835" xr:uid="{00000000-0005-0000-0000-0000DC120000}"/>
    <cellStyle name="_Recon to Darrin's 5.11.05 proforma_Book2 2 2" xfId="4836" xr:uid="{00000000-0005-0000-0000-0000DD120000}"/>
    <cellStyle name="_Recon to Darrin's 5.11.05 proforma_Book2 3" xfId="4837" xr:uid="{00000000-0005-0000-0000-0000DE120000}"/>
    <cellStyle name="_Recon to Darrin's 5.11.05 proforma_Book2 4" xfId="4838" xr:uid="{00000000-0005-0000-0000-0000DF120000}"/>
    <cellStyle name="_Recon to Darrin's 5.11.05 proforma_Book2_Adj Bench DR 3 for Initial Briefs (Electric)" xfId="4839" xr:uid="{00000000-0005-0000-0000-0000E0120000}"/>
    <cellStyle name="_Recon to Darrin's 5.11.05 proforma_Book2_Adj Bench DR 3 for Initial Briefs (Electric) 2" xfId="4840" xr:uid="{00000000-0005-0000-0000-0000E1120000}"/>
    <cellStyle name="_Recon to Darrin's 5.11.05 proforma_Book2_Adj Bench DR 3 for Initial Briefs (Electric) 2 2" xfId="4841" xr:uid="{00000000-0005-0000-0000-0000E2120000}"/>
    <cellStyle name="_Recon to Darrin's 5.11.05 proforma_Book2_Adj Bench DR 3 for Initial Briefs (Electric) 3" xfId="4842" xr:uid="{00000000-0005-0000-0000-0000E3120000}"/>
    <cellStyle name="_Recon to Darrin's 5.11.05 proforma_Book2_Adj Bench DR 3 for Initial Briefs (Electric) 4" xfId="4843" xr:uid="{00000000-0005-0000-0000-0000E4120000}"/>
    <cellStyle name="_Recon to Darrin's 5.11.05 proforma_Book2_Electric Rev Req Model (2009 GRC) Rebuttal" xfId="4844" xr:uid="{00000000-0005-0000-0000-0000E5120000}"/>
    <cellStyle name="_Recon to Darrin's 5.11.05 proforma_Book2_Electric Rev Req Model (2009 GRC) Rebuttal 2" xfId="4845" xr:uid="{00000000-0005-0000-0000-0000E6120000}"/>
    <cellStyle name="_Recon to Darrin's 5.11.05 proforma_Book2_Electric Rev Req Model (2009 GRC) Rebuttal 2 2" xfId="4846" xr:uid="{00000000-0005-0000-0000-0000E7120000}"/>
    <cellStyle name="_Recon to Darrin's 5.11.05 proforma_Book2_Electric Rev Req Model (2009 GRC) Rebuttal 3" xfId="4847" xr:uid="{00000000-0005-0000-0000-0000E8120000}"/>
    <cellStyle name="_Recon to Darrin's 5.11.05 proforma_Book2_Electric Rev Req Model (2009 GRC) Rebuttal 4" xfId="4848" xr:uid="{00000000-0005-0000-0000-0000E9120000}"/>
    <cellStyle name="_Recon to Darrin's 5.11.05 proforma_Book2_Electric Rev Req Model (2009 GRC) Rebuttal REmoval of New  WH Solar AdjustMI" xfId="4849" xr:uid="{00000000-0005-0000-0000-0000EA120000}"/>
    <cellStyle name="_Recon to Darrin's 5.11.05 proforma_Book2_Electric Rev Req Model (2009 GRC) Rebuttal REmoval of New  WH Solar AdjustMI 2" xfId="4850" xr:uid="{00000000-0005-0000-0000-0000EB120000}"/>
    <cellStyle name="_Recon to Darrin's 5.11.05 proforma_Book2_Electric Rev Req Model (2009 GRC) Rebuttal REmoval of New  WH Solar AdjustMI 2 2" xfId="4851" xr:uid="{00000000-0005-0000-0000-0000EC120000}"/>
    <cellStyle name="_Recon to Darrin's 5.11.05 proforma_Book2_Electric Rev Req Model (2009 GRC) Rebuttal REmoval of New  WH Solar AdjustMI 3" xfId="4852" xr:uid="{00000000-0005-0000-0000-0000ED120000}"/>
    <cellStyle name="_Recon to Darrin's 5.11.05 proforma_Book2_Electric Rev Req Model (2009 GRC) Rebuttal REmoval of New  WH Solar AdjustMI 4" xfId="4853" xr:uid="{00000000-0005-0000-0000-0000EE120000}"/>
    <cellStyle name="_Recon to Darrin's 5.11.05 proforma_Book2_Electric Rev Req Model (2009 GRC) Revised 01-18-2010" xfId="4854" xr:uid="{00000000-0005-0000-0000-0000EF120000}"/>
    <cellStyle name="_Recon to Darrin's 5.11.05 proforma_Book2_Electric Rev Req Model (2009 GRC) Revised 01-18-2010 2" xfId="4855" xr:uid="{00000000-0005-0000-0000-0000F0120000}"/>
    <cellStyle name="_Recon to Darrin's 5.11.05 proforma_Book2_Electric Rev Req Model (2009 GRC) Revised 01-18-2010 2 2" xfId="4856" xr:uid="{00000000-0005-0000-0000-0000F1120000}"/>
    <cellStyle name="_Recon to Darrin's 5.11.05 proforma_Book2_Electric Rev Req Model (2009 GRC) Revised 01-18-2010 3" xfId="4857" xr:uid="{00000000-0005-0000-0000-0000F2120000}"/>
    <cellStyle name="_Recon to Darrin's 5.11.05 proforma_Book2_Electric Rev Req Model (2009 GRC) Revised 01-18-2010 4" xfId="4858" xr:uid="{00000000-0005-0000-0000-0000F3120000}"/>
    <cellStyle name="_Recon to Darrin's 5.11.05 proforma_Book2_Final Order Electric EXHIBIT A-1" xfId="4859" xr:uid="{00000000-0005-0000-0000-0000F4120000}"/>
    <cellStyle name="_Recon to Darrin's 5.11.05 proforma_Book2_Final Order Electric EXHIBIT A-1 2" xfId="4860" xr:uid="{00000000-0005-0000-0000-0000F5120000}"/>
    <cellStyle name="_Recon to Darrin's 5.11.05 proforma_Book2_Final Order Electric EXHIBIT A-1 2 2" xfId="4861" xr:uid="{00000000-0005-0000-0000-0000F6120000}"/>
    <cellStyle name="_Recon to Darrin's 5.11.05 proforma_Book2_Final Order Electric EXHIBIT A-1 3" xfId="4862" xr:uid="{00000000-0005-0000-0000-0000F7120000}"/>
    <cellStyle name="_Recon to Darrin's 5.11.05 proforma_Book2_Final Order Electric EXHIBIT A-1 4" xfId="4863" xr:uid="{00000000-0005-0000-0000-0000F8120000}"/>
    <cellStyle name="_Recon to Darrin's 5.11.05 proforma_Book4" xfId="4864" xr:uid="{00000000-0005-0000-0000-0000F9120000}"/>
    <cellStyle name="_Recon to Darrin's 5.11.05 proforma_Book4 2" xfId="4865" xr:uid="{00000000-0005-0000-0000-0000FA120000}"/>
    <cellStyle name="_Recon to Darrin's 5.11.05 proforma_Book4 2 2" xfId="4866" xr:uid="{00000000-0005-0000-0000-0000FB120000}"/>
    <cellStyle name="_Recon to Darrin's 5.11.05 proforma_Book4 3" xfId="4867" xr:uid="{00000000-0005-0000-0000-0000FC120000}"/>
    <cellStyle name="_Recon to Darrin's 5.11.05 proforma_Book4 4" xfId="4868" xr:uid="{00000000-0005-0000-0000-0000FD120000}"/>
    <cellStyle name="_Recon to Darrin's 5.11.05 proforma_Book9" xfId="4869" xr:uid="{00000000-0005-0000-0000-0000FE120000}"/>
    <cellStyle name="_Recon to Darrin's 5.11.05 proforma_Book9 2" xfId="4870" xr:uid="{00000000-0005-0000-0000-0000FF120000}"/>
    <cellStyle name="_Recon to Darrin's 5.11.05 proforma_Book9 2 2" xfId="4871" xr:uid="{00000000-0005-0000-0000-000000130000}"/>
    <cellStyle name="_Recon to Darrin's 5.11.05 proforma_Book9 3" xfId="4872" xr:uid="{00000000-0005-0000-0000-000001130000}"/>
    <cellStyle name="_Recon to Darrin's 5.11.05 proforma_Book9 4" xfId="4873" xr:uid="{00000000-0005-0000-0000-000002130000}"/>
    <cellStyle name="_Recon to Darrin's 5.11.05 proforma_Check the Interest Calculation" xfId="4874" xr:uid="{00000000-0005-0000-0000-000003130000}"/>
    <cellStyle name="_Recon to Darrin's 5.11.05 proforma_Check the Interest Calculation_Scenario 1 REC vs PTC Offset" xfId="4875" xr:uid="{00000000-0005-0000-0000-000004130000}"/>
    <cellStyle name="_Recon to Darrin's 5.11.05 proforma_Check the Interest Calculation_Scenario 3" xfId="4876" xr:uid="{00000000-0005-0000-0000-000005130000}"/>
    <cellStyle name="_Recon to Darrin's 5.11.05 proforma_Chelan PUD Power Costs (8-10)" xfId="4877" xr:uid="{00000000-0005-0000-0000-000006130000}"/>
    <cellStyle name="_Recon to Darrin's 5.11.05 proforma_Exhibit D fr R Gho 12-31-08" xfId="4878" xr:uid="{00000000-0005-0000-0000-000007130000}"/>
    <cellStyle name="_Recon to Darrin's 5.11.05 proforma_Exhibit D fr R Gho 12-31-08 2" xfId="4879" xr:uid="{00000000-0005-0000-0000-000008130000}"/>
    <cellStyle name="_Recon to Darrin's 5.11.05 proforma_Exhibit D fr R Gho 12-31-08 3" xfId="4880" xr:uid="{00000000-0005-0000-0000-000009130000}"/>
    <cellStyle name="_Recon to Darrin's 5.11.05 proforma_Exhibit D fr R Gho 12-31-08 v2" xfId="4881" xr:uid="{00000000-0005-0000-0000-00000A130000}"/>
    <cellStyle name="_Recon to Darrin's 5.11.05 proforma_Exhibit D fr R Gho 12-31-08 v2 2" xfId="4882" xr:uid="{00000000-0005-0000-0000-00000B130000}"/>
    <cellStyle name="_Recon to Darrin's 5.11.05 proforma_Exhibit D fr R Gho 12-31-08 v2 3" xfId="4883" xr:uid="{00000000-0005-0000-0000-00000C130000}"/>
    <cellStyle name="_Recon to Darrin's 5.11.05 proforma_Exhibit D fr R Gho 12-31-08 v2_NIM Summary" xfId="4884" xr:uid="{00000000-0005-0000-0000-00000D130000}"/>
    <cellStyle name="_Recon to Darrin's 5.11.05 proforma_Exhibit D fr R Gho 12-31-08 v2_NIM Summary 2" xfId="4885" xr:uid="{00000000-0005-0000-0000-00000E130000}"/>
    <cellStyle name="_Recon to Darrin's 5.11.05 proforma_Exhibit D fr R Gho 12-31-08_NIM Summary" xfId="4886" xr:uid="{00000000-0005-0000-0000-00000F130000}"/>
    <cellStyle name="_Recon to Darrin's 5.11.05 proforma_Exhibit D fr R Gho 12-31-08_NIM Summary 2" xfId="4887" xr:uid="{00000000-0005-0000-0000-000010130000}"/>
    <cellStyle name="_Recon to Darrin's 5.11.05 proforma_Gas Rev Req Model (2010 GRC)" xfId="4888" xr:uid="{00000000-0005-0000-0000-000011130000}"/>
    <cellStyle name="_Recon to Darrin's 5.11.05 proforma_Hopkins Ridge Prepaid Tran - Interest Earned RY 12ME Feb  '11" xfId="4889" xr:uid="{00000000-0005-0000-0000-000012130000}"/>
    <cellStyle name="_Recon to Darrin's 5.11.05 proforma_Hopkins Ridge Prepaid Tran - Interest Earned RY 12ME Feb  '11 2" xfId="4890" xr:uid="{00000000-0005-0000-0000-000013130000}"/>
    <cellStyle name="_Recon to Darrin's 5.11.05 proforma_Hopkins Ridge Prepaid Tran - Interest Earned RY 12ME Feb  '11_NIM Summary" xfId="4891" xr:uid="{00000000-0005-0000-0000-000014130000}"/>
    <cellStyle name="_Recon to Darrin's 5.11.05 proforma_Hopkins Ridge Prepaid Tran - Interest Earned RY 12ME Feb  '11_NIM Summary 2" xfId="4892" xr:uid="{00000000-0005-0000-0000-000015130000}"/>
    <cellStyle name="_Recon to Darrin's 5.11.05 proforma_Hopkins Ridge Prepaid Tran - Interest Earned RY 12ME Feb  '11_Transmission Workbook for May BOD" xfId="4893" xr:uid="{00000000-0005-0000-0000-000016130000}"/>
    <cellStyle name="_Recon to Darrin's 5.11.05 proforma_Hopkins Ridge Prepaid Tran - Interest Earned RY 12ME Feb  '11_Transmission Workbook for May BOD 2" xfId="4894" xr:uid="{00000000-0005-0000-0000-000017130000}"/>
    <cellStyle name="_Recon to Darrin's 5.11.05 proforma_INPUTS" xfId="4895" xr:uid="{00000000-0005-0000-0000-000018130000}"/>
    <cellStyle name="_Recon to Darrin's 5.11.05 proforma_INPUTS 2" xfId="4896" xr:uid="{00000000-0005-0000-0000-000019130000}"/>
    <cellStyle name="_Recon to Darrin's 5.11.05 proforma_INPUTS 2 2" xfId="4897" xr:uid="{00000000-0005-0000-0000-00001A130000}"/>
    <cellStyle name="_Recon to Darrin's 5.11.05 proforma_INPUTS 3" xfId="4898" xr:uid="{00000000-0005-0000-0000-00001B130000}"/>
    <cellStyle name="_Recon to Darrin's 5.11.05 proforma_NIM Summary" xfId="4899" xr:uid="{00000000-0005-0000-0000-00001C130000}"/>
    <cellStyle name="_Recon to Darrin's 5.11.05 proforma_NIM Summary 09GRC" xfId="4900" xr:uid="{00000000-0005-0000-0000-00001D130000}"/>
    <cellStyle name="_Recon to Darrin's 5.11.05 proforma_NIM Summary 09GRC 2" xfId="4901" xr:uid="{00000000-0005-0000-0000-00001E130000}"/>
    <cellStyle name="_Recon to Darrin's 5.11.05 proforma_NIM Summary 2" xfId="4902" xr:uid="{00000000-0005-0000-0000-00001F130000}"/>
    <cellStyle name="_Recon to Darrin's 5.11.05 proforma_NIM Summary 3" xfId="4903" xr:uid="{00000000-0005-0000-0000-000020130000}"/>
    <cellStyle name="_Recon to Darrin's 5.11.05 proforma_NIM Summary 4" xfId="4904" xr:uid="{00000000-0005-0000-0000-000021130000}"/>
    <cellStyle name="_Recon to Darrin's 5.11.05 proforma_NIM Summary 5" xfId="4905" xr:uid="{00000000-0005-0000-0000-000022130000}"/>
    <cellStyle name="_Recon to Darrin's 5.11.05 proforma_NIM Summary 6" xfId="4906" xr:uid="{00000000-0005-0000-0000-000023130000}"/>
    <cellStyle name="_Recon to Darrin's 5.11.05 proforma_NIM Summary 7" xfId="4907" xr:uid="{00000000-0005-0000-0000-000024130000}"/>
    <cellStyle name="_Recon to Darrin's 5.11.05 proforma_NIM Summary 8" xfId="4908" xr:uid="{00000000-0005-0000-0000-000025130000}"/>
    <cellStyle name="_Recon to Darrin's 5.11.05 proforma_NIM Summary 9" xfId="4909" xr:uid="{00000000-0005-0000-0000-000026130000}"/>
    <cellStyle name="_Recon to Darrin's 5.11.05 proforma_PCA 10 -  Exhibit D from A Kellogg Jan 2011" xfId="4910" xr:uid="{00000000-0005-0000-0000-000027130000}"/>
    <cellStyle name="_Recon to Darrin's 5.11.05 proforma_PCA 10 -  Exhibit D from A Kellogg July 2011" xfId="4911" xr:uid="{00000000-0005-0000-0000-000028130000}"/>
    <cellStyle name="_Recon to Darrin's 5.11.05 proforma_PCA 10 -  Exhibit D from S Free Rcv'd 12-11" xfId="4912" xr:uid="{00000000-0005-0000-0000-000029130000}"/>
    <cellStyle name="_Recon to Darrin's 5.11.05 proforma_PCA 7 - Exhibit D update 11_30_08 (2)" xfId="4913" xr:uid="{00000000-0005-0000-0000-00002A130000}"/>
    <cellStyle name="_Recon to Darrin's 5.11.05 proforma_PCA 7 - Exhibit D update 11_30_08 (2) 2" xfId="4914" xr:uid="{00000000-0005-0000-0000-00002B130000}"/>
    <cellStyle name="_Recon to Darrin's 5.11.05 proforma_PCA 7 - Exhibit D update 11_30_08 (2) 2 2" xfId="4915" xr:uid="{00000000-0005-0000-0000-00002C130000}"/>
    <cellStyle name="_Recon to Darrin's 5.11.05 proforma_PCA 7 - Exhibit D update 11_30_08 (2) 3" xfId="4916" xr:uid="{00000000-0005-0000-0000-00002D130000}"/>
    <cellStyle name="_Recon to Darrin's 5.11.05 proforma_PCA 7 - Exhibit D update 11_30_08 (2) 4" xfId="4917" xr:uid="{00000000-0005-0000-0000-00002E130000}"/>
    <cellStyle name="_Recon to Darrin's 5.11.05 proforma_PCA 7 - Exhibit D update 11_30_08 (2)_NIM Summary" xfId="4918" xr:uid="{00000000-0005-0000-0000-00002F130000}"/>
    <cellStyle name="_Recon to Darrin's 5.11.05 proforma_PCA 7 - Exhibit D update 11_30_08 (2)_NIM Summary 2" xfId="4919" xr:uid="{00000000-0005-0000-0000-000030130000}"/>
    <cellStyle name="_Recon to Darrin's 5.11.05 proforma_PCA 8 - Exhibit D update 12_31_09" xfId="4920" xr:uid="{00000000-0005-0000-0000-000031130000}"/>
    <cellStyle name="_Recon to Darrin's 5.11.05 proforma_PCA 8 - Exhibit D update 12_31_09 2" xfId="4921" xr:uid="{00000000-0005-0000-0000-000032130000}"/>
    <cellStyle name="_Recon to Darrin's 5.11.05 proforma_PCA 9 -  Exhibit D April 2010" xfId="4922" xr:uid="{00000000-0005-0000-0000-000033130000}"/>
    <cellStyle name="_Recon to Darrin's 5.11.05 proforma_PCA 9 -  Exhibit D April 2010 (3)" xfId="4923" xr:uid="{00000000-0005-0000-0000-000034130000}"/>
    <cellStyle name="_Recon to Darrin's 5.11.05 proforma_PCA 9 -  Exhibit D April 2010 (3) 2" xfId="4924" xr:uid="{00000000-0005-0000-0000-000035130000}"/>
    <cellStyle name="_Recon to Darrin's 5.11.05 proforma_PCA 9 -  Exhibit D April 2010 2" xfId="4925" xr:uid="{00000000-0005-0000-0000-000036130000}"/>
    <cellStyle name="_Recon to Darrin's 5.11.05 proforma_PCA 9 -  Exhibit D April 2010 3" xfId="4926" xr:uid="{00000000-0005-0000-0000-000037130000}"/>
    <cellStyle name="_Recon to Darrin's 5.11.05 proforma_PCA 9 -  Exhibit D Feb 2010" xfId="4927" xr:uid="{00000000-0005-0000-0000-000038130000}"/>
    <cellStyle name="_Recon to Darrin's 5.11.05 proforma_PCA 9 -  Exhibit D Feb 2010 2" xfId="4928" xr:uid="{00000000-0005-0000-0000-000039130000}"/>
    <cellStyle name="_Recon to Darrin's 5.11.05 proforma_PCA 9 -  Exhibit D Feb 2010 v2" xfId="4929" xr:uid="{00000000-0005-0000-0000-00003A130000}"/>
    <cellStyle name="_Recon to Darrin's 5.11.05 proforma_PCA 9 -  Exhibit D Feb 2010 v2 2" xfId="4930" xr:uid="{00000000-0005-0000-0000-00003B130000}"/>
    <cellStyle name="_Recon to Darrin's 5.11.05 proforma_PCA 9 -  Exhibit D Feb 2010 WF" xfId="4931" xr:uid="{00000000-0005-0000-0000-00003C130000}"/>
    <cellStyle name="_Recon to Darrin's 5.11.05 proforma_PCA 9 -  Exhibit D Feb 2010 WF 2" xfId="4932" xr:uid="{00000000-0005-0000-0000-00003D130000}"/>
    <cellStyle name="_Recon to Darrin's 5.11.05 proforma_PCA 9 -  Exhibit D Jan 2010" xfId="4933" xr:uid="{00000000-0005-0000-0000-00003E130000}"/>
    <cellStyle name="_Recon to Darrin's 5.11.05 proforma_PCA 9 -  Exhibit D Jan 2010 2" xfId="4934" xr:uid="{00000000-0005-0000-0000-00003F130000}"/>
    <cellStyle name="_Recon to Darrin's 5.11.05 proforma_PCA 9 -  Exhibit D March 2010 (2)" xfId="4935" xr:uid="{00000000-0005-0000-0000-000040130000}"/>
    <cellStyle name="_Recon to Darrin's 5.11.05 proforma_PCA 9 -  Exhibit D March 2010 (2) 2" xfId="4936" xr:uid="{00000000-0005-0000-0000-000041130000}"/>
    <cellStyle name="_Recon to Darrin's 5.11.05 proforma_PCA 9 -  Exhibit D Nov 2010" xfId="4937" xr:uid="{00000000-0005-0000-0000-000042130000}"/>
    <cellStyle name="_Recon to Darrin's 5.11.05 proforma_PCA 9 -  Exhibit D Nov 2010 2" xfId="4938" xr:uid="{00000000-0005-0000-0000-000043130000}"/>
    <cellStyle name="_Recon to Darrin's 5.11.05 proforma_PCA 9 - Exhibit D at August 2010" xfId="4939" xr:uid="{00000000-0005-0000-0000-000044130000}"/>
    <cellStyle name="_Recon to Darrin's 5.11.05 proforma_PCA 9 - Exhibit D at August 2010 2" xfId="4940" xr:uid="{00000000-0005-0000-0000-000045130000}"/>
    <cellStyle name="_Recon to Darrin's 5.11.05 proforma_PCA 9 - Exhibit D June 2010 GRC" xfId="4941" xr:uid="{00000000-0005-0000-0000-000046130000}"/>
    <cellStyle name="_Recon to Darrin's 5.11.05 proforma_PCA 9 - Exhibit D June 2010 GRC 2" xfId="4942" xr:uid="{00000000-0005-0000-0000-000047130000}"/>
    <cellStyle name="_Recon to Darrin's 5.11.05 proforma_Power Costs - Comparison bx Rbtl-Staff-Jt-PC" xfId="4943" xr:uid="{00000000-0005-0000-0000-000048130000}"/>
    <cellStyle name="_Recon to Darrin's 5.11.05 proforma_Power Costs - Comparison bx Rbtl-Staff-Jt-PC 2" xfId="4944" xr:uid="{00000000-0005-0000-0000-000049130000}"/>
    <cellStyle name="_Recon to Darrin's 5.11.05 proforma_Power Costs - Comparison bx Rbtl-Staff-Jt-PC 2 2" xfId="4945" xr:uid="{00000000-0005-0000-0000-00004A130000}"/>
    <cellStyle name="_Recon to Darrin's 5.11.05 proforma_Power Costs - Comparison bx Rbtl-Staff-Jt-PC 3" xfId="4946" xr:uid="{00000000-0005-0000-0000-00004B130000}"/>
    <cellStyle name="_Recon to Darrin's 5.11.05 proforma_Power Costs - Comparison bx Rbtl-Staff-Jt-PC 4" xfId="4947" xr:uid="{00000000-0005-0000-0000-00004C130000}"/>
    <cellStyle name="_Recon to Darrin's 5.11.05 proforma_Power Costs - Comparison bx Rbtl-Staff-Jt-PC_Adj Bench DR 3 for Initial Briefs (Electric)" xfId="4948" xr:uid="{00000000-0005-0000-0000-00004D130000}"/>
    <cellStyle name="_Recon to Darrin's 5.11.05 proforma_Power Costs - Comparison bx Rbtl-Staff-Jt-PC_Adj Bench DR 3 for Initial Briefs (Electric) 2" xfId="4949" xr:uid="{00000000-0005-0000-0000-00004E130000}"/>
    <cellStyle name="_Recon to Darrin's 5.11.05 proforma_Power Costs - Comparison bx Rbtl-Staff-Jt-PC_Adj Bench DR 3 for Initial Briefs (Electric) 2 2" xfId="4950" xr:uid="{00000000-0005-0000-0000-00004F130000}"/>
    <cellStyle name="_Recon to Darrin's 5.11.05 proforma_Power Costs - Comparison bx Rbtl-Staff-Jt-PC_Adj Bench DR 3 for Initial Briefs (Electric) 3" xfId="4951" xr:uid="{00000000-0005-0000-0000-000050130000}"/>
    <cellStyle name="_Recon to Darrin's 5.11.05 proforma_Power Costs - Comparison bx Rbtl-Staff-Jt-PC_Adj Bench DR 3 for Initial Briefs (Electric) 4" xfId="4952" xr:uid="{00000000-0005-0000-0000-000051130000}"/>
    <cellStyle name="_Recon to Darrin's 5.11.05 proforma_Power Costs - Comparison bx Rbtl-Staff-Jt-PC_Electric Rev Req Model (2009 GRC) Rebuttal" xfId="4953" xr:uid="{00000000-0005-0000-0000-000052130000}"/>
    <cellStyle name="_Recon to Darrin's 5.11.05 proforma_Power Costs - Comparison bx Rbtl-Staff-Jt-PC_Electric Rev Req Model (2009 GRC) Rebuttal 2" xfId="4954" xr:uid="{00000000-0005-0000-0000-000053130000}"/>
    <cellStyle name="_Recon to Darrin's 5.11.05 proforma_Power Costs - Comparison bx Rbtl-Staff-Jt-PC_Electric Rev Req Model (2009 GRC) Rebuttal 2 2" xfId="4955" xr:uid="{00000000-0005-0000-0000-000054130000}"/>
    <cellStyle name="_Recon to Darrin's 5.11.05 proforma_Power Costs - Comparison bx Rbtl-Staff-Jt-PC_Electric Rev Req Model (2009 GRC) Rebuttal 3" xfId="4956" xr:uid="{00000000-0005-0000-0000-000055130000}"/>
    <cellStyle name="_Recon to Darrin's 5.11.05 proforma_Power Costs - Comparison bx Rbtl-Staff-Jt-PC_Electric Rev Req Model (2009 GRC) Rebuttal 4" xfId="4957" xr:uid="{00000000-0005-0000-0000-000056130000}"/>
    <cellStyle name="_Recon to Darrin's 5.11.05 proforma_Power Costs - Comparison bx Rbtl-Staff-Jt-PC_Electric Rev Req Model (2009 GRC) Rebuttal REmoval of New  WH Solar AdjustMI" xfId="4958" xr:uid="{00000000-0005-0000-0000-000057130000}"/>
    <cellStyle name="_Recon to Darrin's 5.11.05 proforma_Power Costs - Comparison bx Rbtl-Staff-Jt-PC_Electric Rev Req Model (2009 GRC) Rebuttal REmoval of New  WH Solar AdjustMI 2" xfId="4959" xr:uid="{00000000-0005-0000-0000-000058130000}"/>
    <cellStyle name="_Recon to Darrin's 5.11.05 proforma_Power Costs - Comparison bx Rbtl-Staff-Jt-PC_Electric Rev Req Model (2009 GRC) Rebuttal REmoval of New  WH Solar AdjustMI 2 2" xfId="4960" xr:uid="{00000000-0005-0000-0000-000059130000}"/>
    <cellStyle name="_Recon to Darrin's 5.11.05 proforma_Power Costs - Comparison bx Rbtl-Staff-Jt-PC_Electric Rev Req Model (2009 GRC) Rebuttal REmoval of New  WH Solar AdjustMI 3" xfId="4961" xr:uid="{00000000-0005-0000-0000-00005A130000}"/>
    <cellStyle name="_Recon to Darrin's 5.11.05 proforma_Power Costs - Comparison bx Rbtl-Staff-Jt-PC_Electric Rev Req Model (2009 GRC) Rebuttal REmoval of New  WH Solar AdjustMI 4" xfId="4962" xr:uid="{00000000-0005-0000-0000-00005B130000}"/>
    <cellStyle name="_Recon to Darrin's 5.11.05 proforma_Power Costs - Comparison bx Rbtl-Staff-Jt-PC_Electric Rev Req Model (2009 GRC) Revised 01-18-2010" xfId="4963" xr:uid="{00000000-0005-0000-0000-00005C130000}"/>
    <cellStyle name="_Recon to Darrin's 5.11.05 proforma_Power Costs - Comparison bx Rbtl-Staff-Jt-PC_Electric Rev Req Model (2009 GRC) Revised 01-18-2010 2" xfId="4964" xr:uid="{00000000-0005-0000-0000-00005D130000}"/>
    <cellStyle name="_Recon to Darrin's 5.11.05 proforma_Power Costs - Comparison bx Rbtl-Staff-Jt-PC_Electric Rev Req Model (2009 GRC) Revised 01-18-2010 2 2" xfId="4965" xr:uid="{00000000-0005-0000-0000-00005E130000}"/>
    <cellStyle name="_Recon to Darrin's 5.11.05 proforma_Power Costs - Comparison bx Rbtl-Staff-Jt-PC_Electric Rev Req Model (2009 GRC) Revised 01-18-2010 3" xfId="4966" xr:uid="{00000000-0005-0000-0000-00005F130000}"/>
    <cellStyle name="_Recon to Darrin's 5.11.05 proforma_Power Costs - Comparison bx Rbtl-Staff-Jt-PC_Electric Rev Req Model (2009 GRC) Revised 01-18-2010 4" xfId="4967" xr:uid="{00000000-0005-0000-0000-000060130000}"/>
    <cellStyle name="_Recon to Darrin's 5.11.05 proforma_Power Costs - Comparison bx Rbtl-Staff-Jt-PC_Final Order Electric EXHIBIT A-1" xfId="4968" xr:uid="{00000000-0005-0000-0000-000061130000}"/>
    <cellStyle name="_Recon to Darrin's 5.11.05 proforma_Power Costs - Comparison bx Rbtl-Staff-Jt-PC_Final Order Electric EXHIBIT A-1 2" xfId="4969" xr:uid="{00000000-0005-0000-0000-000062130000}"/>
    <cellStyle name="_Recon to Darrin's 5.11.05 proforma_Power Costs - Comparison bx Rbtl-Staff-Jt-PC_Final Order Electric EXHIBIT A-1 2 2" xfId="4970" xr:uid="{00000000-0005-0000-0000-000063130000}"/>
    <cellStyle name="_Recon to Darrin's 5.11.05 proforma_Power Costs - Comparison bx Rbtl-Staff-Jt-PC_Final Order Electric EXHIBIT A-1 3" xfId="4971" xr:uid="{00000000-0005-0000-0000-000064130000}"/>
    <cellStyle name="_Recon to Darrin's 5.11.05 proforma_Power Costs - Comparison bx Rbtl-Staff-Jt-PC_Final Order Electric EXHIBIT A-1 4" xfId="4972" xr:uid="{00000000-0005-0000-0000-000065130000}"/>
    <cellStyle name="_Recon to Darrin's 5.11.05 proforma_Production Adj 4.37" xfId="4973" xr:uid="{00000000-0005-0000-0000-000066130000}"/>
    <cellStyle name="_Recon to Darrin's 5.11.05 proforma_Production Adj 4.37 2" xfId="4974" xr:uid="{00000000-0005-0000-0000-000067130000}"/>
    <cellStyle name="_Recon to Darrin's 5.11.05 proforma_Production Adj 4.37 2 2" xfId="4975" xr:uid="{00000000-0005-0000-0000-000068130000}"/>
    <cellStyle name="_Recon to Darrin's 5.11.05 proforma_Production Adj 4.37 3" xfId="4976" xr:uid="{00000000-0005-0000-0000-000069130000}"/>
    <cellStyle name="_Recon to Darrin's 5.11.05 proforma_Purchased Power Adj 4.03" xfId="4977" xr:uid="{00000000-0005-0000-0000-00006A130000}"/>
    <cellStyle name="_Recon to Darrin's 5.11.05 proforma_Purchased Power Adj 4.03 2" xfId="4978" xr:uid="{00000000-0005-0000-0000-00006B130000}"/>
    <cellStyle name="_Recon to Darrin's 5.11.05 proforma_Purchased Power Adj 4.03 2 2" xfId="4979" xr:uid="{00000000-0005-0000-0000-00006C130000}"/>
    <cellStyle name="_Recon to Darrin's 5.11.05 proforma_Purchased Power Adj 4.03 3" xfId="4980" xr:uid="{00000000-0005-0000-0000-00006D130000}"/>
    <cellStyle name="_Recon to Darrin's 5.11.05 proforma_Rebuttal Power Costs" xfId="4981" xr:uid="{00000000-0005-0000-0000-00006E130000}"/>
    <cellStyle name="_Recon to Darrin's 5.11.05 proforma_Rebuttal Power Costs 2" xfId="4982" xr:uid="{00000000-0005-0000-0000-00006F130000}"/>
    <cellStyle name="_Recon to Darrin's 5.11.05 proforma_Rebuttal Power Costs 2 2" xfId="4983" xr:uid="{00000000-0005-0000-0000-000070130000}"/>
    <cellStyle name="_Recon to Darrin's 5.11.05 proforma_Rebuttal Power Costs 3" xfId="4984" xr:uid="{00000000-0005-0000-0000-000071130000}"/>
    <cellStyle name="_Recon to Darrin's 5.11.05 proforma_Rebuttal Power Costs 4" xfId="4985" xr:uid="{00000000-0005-0000-0000-000072130000}"/>
    <cellStyle name="_Recon to Darrin's 5.11.05 proforma_Rebuttal Power Costs_Adj Bench DR 3 for Initial Briefs (Electric)" xfId="4986" xr:uid="{00000000-0005-0000-0000-000073130000}"/>
    <cellStyle name="_Recon to Darrin's 5.11.05 proforma_Rebuttal Power Costs_Adj Bench DR 3 for Initial Briefs (Electric) 2" xfId="4987" xr:uid="{00000000-0005-0000-0000-000074130000}"/>
    <cellStyle name="_Recon to Darrin's 5.11.05 proforma_Rebuttal Power Costs_Adj Bench DR 3 for Initial Briefs (Electric) 2 2" xfId="4988" xr:uid="{00000000-0005-0000-0000-000075130000}"/>
    <cellStyle name="_Recon to Darrin's 5.11.05 proforma_Rebuttal Power Costs_Adj Bench DR 3 for Initial Briefs (Electric) 3" xfId="4989" xr:uid="{00000000-0005-0000-0000-000076130000}"/>
    <cellStyle name="_Recon to Darrin's 5.11.05 proforma_Rebuttal Power Costs_Adj Bench DR 3 for Initial Briefs (Electric) 4" xfId="4990" xr:uid="{00000000-0005-0000-0000-000077130000}"/>
    <cellStyle name="_Recon to Darrin's 5.11.05 proforma_Rebuttal Power Costs_Electric Rev Req Model (2009 GRC) Rebuttal" xfId="4991" xr:uid="{00000000-0005-0000-0000-000078130000}"/>
    <cellStyle name="_Recon to Darrin's 5.11.05 proforma_Rebuttal Power Costs_Electric Rev Req Model (2009 GRC) Rebuttal 2" xfId="4992" xr:uid="{00000000-0005-0000-0000-000079130000}"/>
    <cellStyle name="_Recon to Darrin's 5.11.05 proforma_Rebuttal Power Costs_Electric Rev Req Model (2009 GRC) Rebuttal 2 2" xfId="4993" xr:uid="{00000000-0005-0000-0000-00007A130000}"/>
    <cellStyle name="_Recon to Darrin's 5.11.05 proforma_Rebuttal Power Costs_Electric Rev Req Model (2009 GRC) Rebuttal 3" xfId="4994" xr:uid="{00000000-0005-0000-0000-00007B130000}"/>
    <cellStyle name="_Recon to Darrin's 5.11.05 proforma_Rebuttal Power Costs_Electric Rev Req Model (2009 GRC) Rebuttal 4" xfId="4995" xr:uid="{00000000-0005-0000-0000-00007C130000}"/>
    <cellStyle name="_Recon to Darrin's 5.11.05 proforma_Rebuttal Power Costs_Electric Rev Req Model (2009 GRC) Rebuttal REmoval of New  WH Solar AdjustMI" xfId="4996" xr:uid="{00000000-0005-0000-0000-00007D130000}"/>
    <cellStyle name="_Recon to Darrin's 5.11.05 proforma_Rebuttal Power Costs_Electric Rev Req Model (2009 GRC) Rebuttal REmoval of New  WH Solar AdjustMI 2" xfId="4997" xr:uid="{00000000-0005-0000-0000-00007E130000}"/>
    <cellStyle name="_Recon to Darrin's 5.11.05 proforma_Rebuttal Power Costs_Electric Rev Req Model (2009 GRC) Rebuttal REmoval of New  WH Solar AdjustMI 2 2" xfId="4998" xr:uid="{00000000-0005-0000-0000-00007F130000}"/>
    <cellStyle name="_Recon to Darrin's 5.11.05 proforma_Rebuttal Power Costs_Electric Rev Req Model (2009 GRC) Rebuttal REmoval of New  WH Solar AdjustMI 3" xfId="4999" xr:uid="{00000000-0005-0000-0000-000080130000}"/>
    <cellStyle name="_Recon to Darrin's 5.11.05 proforma_Rebuttal Power Costs_Electric Rev Req Model (2009 GRC) Rebuttal REmoval of New  WH Solar AdjustMI 4" xfId="5000" xr:uid="{00000000-0005-0000-0000-000081130000}"/>
    <cellStyle name="_Recon to Darrin's 5.11.05 proforma_Rebuttal Power Costs_Electric Rev Req Model (2009 GRC) Revised 01-18-2010" xfId="5001" xr:uid="{00000000-0005-0000-0000-000082130000}"/>
    <cellStyle name="_Recon to Darrin's 5.11.05 proforma_Rebuttal Power Costs_Electric Rev Req Model (2009 GRC) Revised 01-18-2010 2" xfId="5002" xr:uid="{00000000-0005-0000-0000-000083130000}"/>
    <cellStyle name="_Recon to Darrin's 5.11.05 proforma_Rebuttal Power Costs_Electric Rev Req Model (2009 GRC) Revised 01-18-2010 2 2" xfId="5003" xr:uid="{00000000-0005-0000-0000-000084130000}"/>
    <cellStyle name="_Recon to Darrin's 5.11.05 proforma_Rebuttal Power Costs_Electric Rev Req Model (2009 GRC) Revised 01-18-2010 3" xfId="5004" xr:uid="{00000000-0005-0000-0000-000085130000}"/>
    <cellStyle name="_Recon to Darrin's 5.11.05 proforma_Rebuttal Power Costs_Electric Rev Req Model (2009 GRC) Revised 01-18-2010 4" xfId="5005" xr:uid="{00000000-0005-0000-0000-000086130000}"/>
    <cellStyle name="_Recon to Darrin's 5.11.05 proforma_Rebuttal Power Costs_Final Order Electric EXHIBIT A-1" xfId="5006" xr:uid="{00000000-0005-0000-0000-000087130000}"/>
    <cellStyle name="_Recon to Darrin's 5.11.05 proforma_Rebuttal Power Costs_Final Order Electric EXHIBIT A-1 2" xfId="5007" xr:uid="{00000000-0005-0000-0000-000088130000}"/>
    <cellStyle name="_Recon to Darrin's 5.11.05 proforma_Rebuttal Power Costs_Final Order Electric EXHIBIT A-1 2 2" xfId="5008" xr:uid="{00000000-0005-0000-0000-000089130000}"/>
    <cellStyle name="_Recon to Darrin's 5.11.05 proforma_Rebuttal Power Costs_Final Order Electric EXHIBIT A-1 3" xfId="5009" xr:uid="{00000000-0005-0000-0000-00008A130000}"/>
    <cellStyle name="_Recon to Darrin's 5.11.05 proforma_Rebuttal Power Costs_Final Order Electric EXHIBIT A-1 4" xfId="5010" xr:uid="{00000000-0005-0000-0000-00008B130000}"/>
    <cellStyle name="_Recon to Darrin's 5.11.05 proforma_ROR &amp; CONV FACTOR" xfId="5011" xr:uid="{00000000-0005-0000-0000-00008C130000}"/>
    <cellStyle name="_Recon to Darrin's 5.11.05 proforma_ROR &amp; CONV FACTOR 2" xfId="5012" xr:uid="{00000000-0005-0000-0000-00008D130000}"/>
    <cellStyle name="_Recon to Darrin's 5.11.05 proforma_ROR &amp; CONV FACTOR 2 2" xfId="5013" xr:uid="{00000000-0005-0000-0000-00008E130000}"/>
    <cellStyle name="_Recon to Darrin's 5.11.05 proforma_ROR &amp; CONV FACTOR 3" xfId="5014" xr:uid="{00000000-0005-0000-0000-00008F130000}"/>
    <cellStyle name="_Recon to Darrin's 5.11.05 proforma_ROR 5.02" xfId="5015" xr:uid="{00000000-0005-0000-0000-000090130000}"/>
    <cellStyle name="_Recon to Darrin's 5.11.05 proforma_ROR 5.02 2" xfId="5016" xr:uid="{00000000-0005-0000-0000-000091130000}"/>
    <cellStyle name="_Recon to Darrin's 5.11.05 proforma_ROR 5.02 2 2" xfId="5017" xr:uid="{00000000-0005-0000-0000-000092130000}"/>
    <cellStyle name="_Recon to Darrin's 5.11.05 proforma_ROR 5.02 3" xfId="5018" xr:uid="{00000000-0005-0000-0000-000093130000}"/>
    <cellStyle name="_Recon to Darrin's 5.11.05 proforma_Transmission Workbook for May BOD" xfId="5019" xr:uid="{00000000-0005-0000-0000-000094130000}"/>
    <cellStyle name="_Recon to Darrin's 5.11.05 proforma_Transmission Workbook for May BOD 2" xfId="5020" xr:uid="{00000000-0005-0000-0000-000095130000}"/>
    <cellStyle name="_Recon to Darrin's 5.11.05 proforma_Wind Integration 10GRC" xfId="5021" xr:uid="{00000000-0005-0000-0000-000096130000}"/>
    <cellStyle name="_Recon to Darrin's 5.11.05 proforma_Wind Integration 10GRC 2" xfId="5022" xr:uid="{00000000-0005-0000-0000-000097130000}"/>
    <cellStyle name="_Revenue" xfId="5023" xr:uid="{00000000-0005-0000-0000-000098130000}"/>
    <cellStyle name="_Revenue_2.01G Temp Normalization(C) NEW WAY DM" xfId="5024" xr:uid="{00000000-0005-0000-0000-000099130000}"/>
    <cellStyle name="_Revenue_2.02G Revenues and Expenses NEW WAY DM" xfId="5025" xr:uid="{00000000-0005-0000-0000-00009A130000}"/>
    <cellStyle name="_Revenue_4.01G Temp Normalization (C)" xfId="5026" xr:uid="{00000000-0005-0000-0000-00009B130000}"/>
    <cellStyle name="_Revenue_4.01G Temp Normalization(HC)" xfId="5027" xr:uid="{00000000-0005-0000-0000-00009C130000}"/>
    <cellStyle name="_Revenue_4.01G Temp Normalization(HC)new" xfId="5028" xr:uid="{00000000-0005-0000-0000-00009D130000}"/>
    <cellStyle name="_Revenue_4.01G Temp Normalization(not used)" xfId="5029" xr:uid="{00000000-0005-0000-0000-00009E130000}"/>
    <cellStyle name="_Revenue_Book1" xfId="5030" xr:uid="{00000000-0005-0000-0000-00009F130000}"/>
    <cellStyle name="_Revenue_Data" xfId="5031" xr:uid="{00000000-0005-0000-0000-0000A0130000}"/>
    <cellStyle name="_Revenue_Data_1" xfId="5032" xr:uid="{00000000-0005-0000-0000-0000A1130000}"/>
    <cellStyle name="_Revenue_Data_Pro Forma Rev 09 GRC" xfId="5033" xr:uid="{00000000-0005-0000-0000-0000A2130000}"/>
    <cellStyle name="_Revenue_Data_Pro Forma Rev 2010 GRC" xfId="5034" xr:uid="{00000000-0005-0000-0000-0000A3130000}"/>
    <cellStyle name="_Revenue_Data_Pro Forma Rev 2010 GRC_Preliminary" xfId="5035" xr:uid="{00000000-0005-0000-0000-0000A4130000}"/>
    <cellStyle name="_Revenue_Data_Revenue (Feb 09 - Jan 10)" xfId="5036" xr:uid="{00000000-0005-0000-0000-0000A5130000}"/>
    <cellStyle name="_Revenue_Data_Revenue (Jan 09 - Dec 09)" xfId="5037" xr:uid="{00000000-0005-0000-0000-0000A6130000}"/>
    <cellStyle name="_Revenue_Data_Revenue (Mar 09 - Feb 10)" xfId="5038" xr:uid="{00000000-0005-0000-0000-0000A7130000}"/>
    <cellStyle name="_Revenue_Data_Volume Exhibit (Jan09 - Dec09)" xfId="5039" xr:uid="{00000000-0005-0000-0000-0000A8130000}"/>
    <cellStyle name="_Revenue_Mins" xfId="5040" xr:uid="{00000000-0005-0000-0000-0000A9130000}"/>
    <cellStyle name="_Revenue_Pro Forma Rev 07 GRC" xfId="5041" xr:uid="{00000000-0005-0000-0000-0000AA130000}"/>
    <cellStyle name="_Revenue_Pro Forma Rev 08 GRC" xfId="5042" xr:uid="{00000000-0005-0000-0000-0000AB130000}"/>
    <cellStyle name="_Revenue_Pro Forma Rev 09 GRC" xfId="5043" xr:uid="{00000000-0005-0000-0000-0000AC130000}"/>
    <cellStyle name="_Revenue_Pro Forma Rev 2010 GRC" xfId="5044" xr:uid="{00000000-0005-0000-0000-0000AD130000}"/>
    <cellStyle name="_Revenue_Pro Forma Rev 2010 GRC_Preliminary" xfId="5045" xr:uid="{00000000-0005-0000-0000-0000AE130000}"/>
    <cellStyle name="_Revenue_Revenue (Feb 09 - Jan 10)" xfId="5046" xr:uid="{00000000-0005-0000-0000-0000AF130000}"/>
    <cellStyle name="_Revenue_Revenue (Jan 09 - Dec 09)" xfId="5047" xr:uid="{00000000-0005-0000-0000-0000B0130000}"/>
    <cellStyle name="_Revenue_Revenue (Mar 09 - Feb 10)" xfId="5048" xr:uid="{00000000-0005-0000-0000-0000B1130000}"/>
    <cellStyle name="_Revenue_Revenue Proforma_Restating Gas 11-16-07" xfId="5049" xr:uid="{00000000-0005-0000-0000-0000B2130000}"/>
    <cellStyle name="_Revenue_Sheet2" xfId="5050" xr:uid="{00000000-0005-0000-0000-0000B3130000}"/>
    <cellStyle name="_Revenue_Therms Data" xfId="5051" xr:uid="{00000000-0005-0000-0000-0000B4130000}"/>
    <cellStyle name="_Revenue_Therms Data Rerun" xfId="5052" xr:uid="{00000000-0005-0000-0000-0000B5130000}"/>
    <cellStyle name="_Revenue_Volume Exhibit (Jan09 - Dec09)" xfId="5053" xr:uid="{00000000-0005-0000-0000-0000B6130000}"/>
    <cellStyle name="_x0013__Scenario 1 REC vs PTC Offset" xfId="5054" xr:uid="{00000000-0005-0000-0000-0000B7130000}"/>
    <cellStyle name="_x0013__Scenario 3" xfId="5055" xr:uid="{00000000-0005-0000-0000-0000B8130000}"/>
    <cellStyle name="_Sumas Proforma - 11-09-07" xfId="5056" xr:uid="{00000000-0005-0000-0000-0000B9130000}"/>
    <cellStyle name="_Sumas Proforma - 11-09-07 2" xfId="5057" xr:uid="{00000000-0005-0000-0000-0000BA130000}"/>
    <cellStyle name="_Sumas Property Taxes v1" xfId="5058" xr:uid="{00000000-0005-0000-0000-0000BB130000}"/>
    <cellStyle name="_Sumas Property Taxes v1 2" xfId="5059" xr:uid="{00000000-0005-0000-0000-0000BC130000}"/>
    <cellStyle name="_Tenaska Comparison" xfId="5060" xr:uid="{00000000-0005-0000-0000-0000BD130000}"/>
    <cellStyle name="_Tenaska Comparison 2" xfId="5061" xr:uid="{00000000-0005-0000-0000-0000BE130000}"/>
    <cellStyle name="_Tenaska Comparison 2 2" xfId="5062" xr:uid="{00000000-0005-0000-0000-0000BF130000}"/>
    <cellStyle name="_Tenaska Comparison 2 2 2" xfId="5063" xr:uid="{00000000-0005-0000-0000-0000C0130000}"/>
    <cellStyle name="_Tenaska Comparison 2 3" xfId="5064" xr:uid="{00000000-0005-0000-0000-0000C1130000}"/>
    <cellStyle name="_Tenaska Comparison 3" xfId="5065" xr:uid="{00000000-0005-0000-0000-0000C2130000}"/>
    <cellStyle name="_Tenaska Comparison 3 2" xfId="5066" xr:uid="{00000000-0005-0000-0000-0000C3130000}"/>
    <cellStyle name="_Tenaska Comparison 4" xfId="5067" xr:uid="{00000000-0005-0000-0000-0000C4130000}"/>
    <cellStyle name="_Tenaska Comparison 4 2" xfId="5068" xr:uid="{00000000-0005-0000-0000-0000C5130000}"/>
    <cellStyle name="_Tenaska Comparison 5" xfId="5069" xr:uid="{00000000-0005-0000-0000-0000C6130000}"/>
    <cellStyle name="_Tenaska Comparison_(C) WHE Proforma with ITC cash grant 10 Yr Amort_for deferral_102809" xfId="5070" xr:uid="{00000000-0005-0000-0000-0000C7130000}"/>
    <cellStyle name="_Tenaska Comparison_(C) WHE Proforma with ITC cash grant 10 Yr Amort_for deferral_102809 2" xfId="5071" xr:uid="{00000000-0005-0000-0000-0000C8130000}"/>
    <cellStyle name="_Tenaska Comparison_(C) WHE Proforma with ITC cash grant 10 Yr Amort_for deferral_102809 2 2" xfId="5072" xr:uid="{00000000-0005-0000-0000-0000C9130000}"/>
    <cellStyle name="_Tenaska Comparison_(C) WHE Proforma with ITC cash grant 10 Yr Amort_for deferral_102809 3" xfId="5073" xr:uid="{00000000-0005-0000-0000-0000CA130000}"/>
    <cellStyle name="_Tenaska Comparison_(C) WHE Proforma with ITC cash grant 10 Yr Amort_for deferral_102809 4" xfId="5074" xr:uid="{00000000-0005-0000-0000-0000CB130000}"/>
    <cellStyle name="_Tenaska Comparison_(C) WHE Proforma with ITC cash grant 10 Yr Amort_for deferral_102809_16.07E Wild Horse Wind Expansionwrkingfile" xfId="5075" xr:uid="{00000000-0005-0000-0000-0000CC130000}"/>
    <cellStyle name="_Tenaska Comparison_(C) WHE Proforma with ITC cash grant 10 Yr Amort_for deferral_102809_16.07E Wild Horse Wind Expansionwrkingfile 2" xfId="5076" xr:uid="{00000000-0005-0000-0000-0000CD130000}"/>
    <cellStyle name="_Tenaska Comparison_(C) WHE Proforma with ITC cash grant 10 Yr Amort_for deferral_102809_16.07E Wild Horse Wind Expansionwrkingfile 2 2" xfId="5077" xr:uid="{00000000-0005-0000-0000-0000CE130000}"/>
    <cellStyle name="_Tenaska Comparison_(C) WHE Proforma with ITC cash grant 10 Yr Amort_for deferral_102809_16.07E Wild Horse Wind Expansionwrkingfile 3" xfId="5078" xr:uid="{00000000-0005-0000-0000-0000CF130000}"/>
    <cellStyle name="_Tenaska Comparison_(C) WHE Proforma with ITC cash grant 10 Yr Amort_for deferral_102809_16.07E Wild Horse Wind Expansionwrkingfile 4" xfId="5079" xr:uid="{00000000-0005-0000-0000-0000D0130000}"/>
    <cellStyle name="_Tenaska Comparison_(C) WHE Proforma with ITC cash grant 10 Yr Amort_for deferral_102809_16.07E Wild Horse Wind Expansionwrkingfile SF" xfId="5080" xr:uid="{00000000-0005-0000-0000-0000D1130000}"/>
    <cellStyle name="_Tenaska Comparison_(C) WHE Proforma with ITC cash grant 10 Yr Amort_for deferral_102809_16.07E Wild Horse Wind Expansionwrkingfile SF 2" xfId="5081" xr:uid="{00000000-0005-0000-0000-0000D2130000}"/>
    <cellStyle name="_Tenaska Comparison_(C) WHE Proforma with ITC cash grant 10 Yr Amort_for deferral_102809_16.07E Wild Horse Wind Expansionwrkingfile SF 2 2" xfId="5082" xr:uid="{00000000-0005-0000-0000-0000D3130000}"/>
    <cellStyle name="_Tenaska Comparison_(C) WHE Proforma with ITC cash grant 10 Yr Amort_for deferral_102809_16.07E Wild Horse Wind Expansionwrkingfile SF 3" xfId="5083" xr:uid="{00000000-0005-0000-0000-0000D4130000}"/>
    <cellStyle name="_Tenaska Comparison_(C) WHE Proforma with ITC cash grant 10 Yr Amort_for deferral_102809_16.07E Wild Horse Wind Expansionwrkingfile SF 4" xfId="5084" xr:uid="{00000000-0005-0000-0000-0000D5130000}"/>
    <cellStyle name="_Tenaska Comparison_(C) WHE Proforma with ITC cash grant 10 Yr Amort_for deferral_102809_16.37E Wild Horse Expansion DeferralRevwrkingfile SF" xfId="5085" xr:uid="{00000000-0005-0000-0000-0000D6130000}"/>
    <cellStyle name="_Tenaska Comparison_(C) WHE Proforma with ITC cash grant 10 Yr Amort_for deferral_102809_16.37E Wild Horse Expansion DeferralRevwrkingfile SF 2" xfId="5086" xr:uid="{00000000-0005-0000-0000-0000D7130000}"/>
    <cellStyle name="_Tenaska Comparison_(C) WHE Proforma with ITC cash grant 10 Yr Amort_for deferral_102809_16.37E Wild Horse Expansion DeferralRevwrkingfile SF 2 2" xfId="5087" xr:uid="{00000000-0005-0000-0000-0000D8130000}"/>
    <cellStyle name="_Tenaska Comparison_(C) WHE Proforma with ITC cash grant 10 Yr Amort_for deferral_102809_16.37E Wild Horse Expansion DeferralRevwrkingfile SF 3" xfId="5088" xr:uid="{00000000-0005-0000-0000-0000D9130000}"/>
    <cellStyle name="_Tenaska Comparison_(C) WHE Proforma with ITC cash grant 10 Yr Amort_for deferral_102809_16.37E Wild Horse Expansion DeferralRevwrkingfile SF 4" xfId="5089" xr:uid="{00000000-0005-0000-0000-0000DA130000}"/>
    <cellStyle name="_Tenaska Comparison_(C) WHE Proforma with ITC cash grant 10 Yr Amort_for rebuttal_120709" xfId="5090" xr:uid="{00000000-0005-0000-0000-0000DB130000}"/>
    <cellStyle name="_Tenaska Comparison_(C) WHE Proforma with ITC cash grant 10 Yr Amort_for rebuttal_120709 2" xfId="5091" xr:uid="{00000000-0005-0000-0000-0000DC130000}"/>
    <cellStyle name="_Tenaska Comparison_(C) WHE Proforma with ITC cash grant 10 Yr Amort_for rebuttal_120709 2 2" xfId="5092" xr:uid="{00000000-0005-0000-0000-0000DD130000}"/>
    <cellStyle name="_Tenaska Comparison_(C) WHE Proforma with ITC cash grant 10 Yr Amort_for rebuttal_120709 3" xfId="5093" xr:uid="{00000000-0005-0000-0000-0000DE130000}"/>
    <cellStyle name="_Tenaska Comparison_(C) WHE Proforma with ITC cash grant 10 Yr Amort_for rebuttal_120709 4" xfId="5094" xr:uid="{00000000-0005-0000-0000-0000DF130000}"/>
    <cellStyle name="_Tenaska Comparison_04.07E Wild Horse Wind Expansion" xfId="5095" xr:uid="{00000000-0005-0000-0000-0000E0130000}"/>
    <cellStyle name="_Tenaska Comparison_04.07E Wild Horse Wind Expansion 2" xfId="5096" xr:uid="{00000000-0005-0000-0000-0000E1130000}"/>
    <cellStyle name="_Tenaska Comparison_04.07E Wild Horse Wind Expansion 2 2" xfId="5097" xr:uid="{00000000-0005-0000-0000-0000E2130000}"/>
    <cellStyle name="_Tenaska Comparison_04.07E Wild Horse Wind Expansion 3" xfId="5098" xr:uid="{00000000-0005-0000-0000-0000E3130000}"/>
    <cellStyle name="_Tenaska Comparison_04.07E Wild Horse Wind Expansion 4" xfId="5099" xr:uid="{00000000-0005-0000-0000-0000E4130000}"/>
    <cellStyle name="_Tenaska Comparison_04.07E Wild Horse Wind Expansion_16.07E Wild Horse Wind Expansionwrkingfile" xfId="5100" xr:uid="{00000000-0005-0000-0000-0000E5130000}"/>
    <cellStyle name="_Tenaska Comparison_04.07E Wild Horse Wind Expansion_16.07E Wild Horse Wind Expansionwrkingfile 2" xfId="5101" xr:uid="{00000000-0005-0000-0000-0000E6130000}"/>
    <cellStyle name="_Tenaska Comparison_04.07E Wild Horse Wind Expansion_16.07E Wild Horse Wind Expansionwrkingfile 2 2" xfId="5102" xr:uid="{00000000-0005-0000-0000-0000E7130000}"/>
    <cellStyle name="_Tenaska Comparison_04.07E Wild Horse Wind Expansion_16.07E Wild Horse Wind Expansionwrkingfile 3" xfId="5103" xr:uid="{00000000-0005-0000-0000-0000E8130000}"/>
    <cellStyle name="_Tenaska Comparison_04.07E Wild Horse Wind Expansion_16.07E Wild Horse Wind Expansionwrkingfile 4" xfId="5104" xr:uid="{00000000-0005-0000-0000-0000E9130000}"/>
    <cellStyle name="_Tenaska Comparison_04.07E Wild Horse Wind Expansion_16.07E Wild Horse Wind Expansionwrkingfile SF" xfId="5105" xr:uid="{00000000-0005-0000-0000-0000EA130000}"/>
    <cellStyle name="_Tenaska Comparison_04.07E Wild Horse Wind Expansion_16.07E Wild Horse Wind Expansionwrkingfile SF 2" xfId="5106" xr:uid="{00000000-0005-0000-0000-0000EB130000}"/>
    <cellStyle name="_Tenaska Comparison_04.07E Wild Horse Wind Expansion_16.07E Wild Horse Wind Expansionwrkingfile SF 2 2" xfId="5107" xr:uid="{00000000-0005-0000-0000-0000EC130000}"/>
    <cellStyle name="_Tenaska Comparison_04.07E Wild Horse Wind Expansion_16.07E Wild Horse Wind Expansionwrkingfile SF 3" xfId="5108" xr:uid="{00000000-0005-0000-0000-0000ED130000}"/>
    <cellStyle name="_Tenaska Comparison_04.07E Wild Horse Wind Expansion_16.07E Wild Horse Wind Expansionwrkingfile SF 4" xfId="5109" xr:uid="{00000000-0005-0000-0000-0000EE130000}"/>
    <cellStyle name="_Tenaska Comparison_04.07E Wild Horse Wind Expansion_16.37E Wild Horse Expansion DeferralRevwrkingfile SF" xfId="5110" xr:uid="{00000000-0005-0000-0000-0000EF130000}"/>
    <cellStyle name="_Tenaska Comparison_04.07E Wild Horse Wind Expansion_16.37E Wild Horse Expansion DeferralRevwrkingfile SF 2" xfId="5111" xr:uid="{00000000-0005-0000-0000-0000F0130000}"/>
    <cellStyle name="_Tenaska Comparison_04.07E Wild Horse Wind Expansion_16.37E Wild Horse Expansion DeferralRevwrkingfile SF 2 2" xfId="5112" xr:uid="{00000000-0005-0000-0000-0000F1130000}"/>
    <cellStyle name="_Tenaska Comparison_04.07E Wild Horse Wind Expansion_16.37E Wild Horse Expansion DeferralRevwrkingfile SF 3" xfId="5113" xr:uid="{00000000-0005-0000-0000-0000F2130000}"/>
    <cellStyle name="_Tenaska Comparison_04.07E Wild Horse Wind Expansion_16.37E Wild Horse Expansion DeferralRevwrkingfile SF 4" xfId="5114" xr:uid="{00000000-0005-0000-0000-0000F3130000}"/>
    <cellStyle name="_Tenaska Comparison_16.07E Wild Horse Wind Expansionwrkingfile" xfId="5115" xr:uid="{00000000-0005-0000-0000-0000F4130000}"/>
    <cellStyle name="_Tenaska Comparison_16.07E Wild Horse Wind Expansionwrkingfile 2" xfId="5116" xr:uid="{00000000-0005-0000-0000-0000F5130000}"/>
    <cellStyle name="_Tenaska Comparison_16.07E Wild Horse Wind Expansionwrkingfile 2 2" xfId="5117" xr:uid="{00000000-0005-0000-0000-0000F6130000}"/>
    <cellStyle name="_Tenaska Comparison_16.07E Wild Horse Wind Expansionwrkingfile 3" xfId="5118" xr:uid="{00000000-0005-0000-0000-0000F7130000}"/>
    <cellStyle name="_Tenaska Comparison_16.07E Wild Horse Wind Expansionwrkingfile 4" xfId="5119" xr:uid="{00000000-0005-0000-0000-0000F8130000}"/>
    <cellStyle name="_Tenaska Comparison_16.07E Wild Horse Wind Expansionwrkingfile SF" xfId="5120" xr:uid="{00000000-0005-0000-0000-0000F9130000}"/>
    <cellStyle name="_Tenaska Comparison_16.07E Wild Horse Wind Expansionwrkingfile SF 2" xfId="5121" xr:uid="{00000000-0005-0000-0000-0000FA130000}"/>
    <cellStyle name="_Tenaska Comparison_16.07E Wild Horse Wind Expansionwrkingfile SF 2 2" xfId="5122" xr:uid="{00000000-0005-0000-0000-0000FB130000}"/>
    <cellStyle name="_Tenaska Comparison_16.07E Wild Horse Wind Expansionwrkingfile SF 3" xfId="5123" xr:uid="{00000000-0005-0000-0000-0000FC130000}"/>
    <cellStyle name="_Tenaska Comparison_16.07E Wild Horse Wind Expansionwrkingfile SF 4" xfId="5124" xr:uid="{00000000-0005-0000-0000-0000FD130000}"/>
    <cellStyle name="_Tenaska Comparison_16.37E Wild Horse Expansion DeferralRevwrkingfile SF" xfId="5125" xr:uid="{00000000-0005-0000-0000-0000FE130000}"/>
    <cellStyle name="_Tenaska Comparison_16.37E Wild Horse Expansion DeferralRevwrkingfile SF 2" xfId="5126" xr:uid="{00000000-0005-0000-0000-0000FF130000}"/>
    <cellStyle name="_Tenaska Comparison_16.37E Wild Horse Expansion DeferralRevwrkingfile SF 2 2" xfId="5127" xr:uid="{00000000-0005-0000-0000-000000140000}"/>
    <cellStyle name="_Tenaska Comparison_16.37E Wild Horse Expansion DeferralRevwrkingfile SF 3" xfId="5128" xr:uid="{00000000-0005-0000-0000-000001140000}"/>
    <cellStyle name="_Tenaska Comparison_16.37E Wild Horse Expansion DeferralRevwrkingfile SF 4" xfId="5129" xr:uid="{00000000-0005-0000-0000-000002140000}"/>
    <cellStyle name="_Tenaska Comparison_2009 Compliance Filing PCA Exhibits for GRC" xfId="5130" xr:uid="{00000000-0005-0000-0000-000003140000}"/>
    <cellStyle name="_Tenaska Comparison_2009 Compliance Filing PCA Exhibits for GRC 2" xfId="5131" xr:uid="{00000000-0005-0000-0000-000004140000}"/>
    <cellStyle name="_Tenaska Comparison_2009 GRC Compl Filing - Exhibit D" xfId="5132" xr:uid="{00000000-0005-0000-0000-000005140000}"/>
    <cellStyle name="_Tenaska Comparison_2009 GRC Compl Filing - Exhibit D 2" xfId="5133" xr:uid="{00000000-0005-0000-0000-000006140000}"/>
    <cellStyle name="_Tenaska Comparison_2009 GRC Compl Filing - Exhibit D 3" xfId="5134" xr:uid="{00000000-0005-0000-0000-000007140000}"/>
    <cellStyle name="_Tenaska Comparison_3.01 Income Statement" xfId="5135" xr:uid="{00000000-0005-0000-0000-000008140000}"/>
    <cellStyle name="_Tenaska Comparison_4 31 Regulatory Assets and Liabilities  7 06- Exhibit D" xfId="5136" xr:uid="{00000000-0005-0000-0000-000009140000}"/>
    <cellStyle name="_Tenaska Comparison_4 31 Regulatory Assets and Liabilities  7 06- Exhibit D 2" xfId="5137" xr:uid="{00000000-0005-0000-0000-00000A140000}"/>
    <cellStyle name="_Tenaska Comparison_4 31 Regulatory Assets and Liabilities  7 06- Exhibit D 2 2" xfId="5138" xr:uid="{00000000-0005-0000-0000-00000B140000}"/>
    <cellStyle name="_Tenaska Comparison_4 31 Regulatory Assets and Liabilities  7 06- Exhibit D 3" xfId="5139" xr:uid="{00000000-0005-0000-0000-00000C140000}"/>
    <cellStyle name="_Tenaska Comparison_4 31 Regulatory Assets and Liabilities  7 06- Exhibit D 4" xfId="5140" xr:uid="{00000000-0005-0000-0000-00000D140000}"/>
    <cellStyle name="_Tenaska Comparison_4 31 Regulatory Assets and Liabilities  7 06- Exhibit D_NIM Summary" xfId="5141" xr:uid="{00000000-0005-0000-0000-00000E140000}"/>
    <cellStyle name="_Tenaska Comparison_4 31 Regulatory Assets and Liabilities  7 06- Exhibit D_NIM Summary 2" xfId="5142" xr:uid="{00000000-0005-0000-0000-00000F140000}"/>
    <cellStyle name="_Tenaska Comparison_4 32 Regulatory Assets and Liabilities  7 06- Exhibit D" xfId="5143" xr:uid="{00000000-0005-0000-0000-000010140000}"/>
    <cellStyle name="_Tenaska Comparison_4 32 Regulatory Assets and Liabilities  7 06- Exhibit D 2" xfId="5144" xr:uid="{00000000-0005-0000-0000-000011140000}"/>
    <cellStyle name="_Tenaska Comparison_4 32 Regulatory Assets and Liabilities  7 06- Exhibit D 2 2" xfId="5145" xr:uid="{00000000-0005-0000-0000-000012140000}"/>
    <cellStyle name="_Tenaska Comparison_4 32 Regulatory Assets and Liabilities  7 06- Exhibit D 3" xfId="5146" xr:uid="{00000000-0005-0000-0000-000013140000}"/>
    <cellStyle name="_Tenaska Comparison_4 32 Regulatory Assets and Liabilities  7 06- Exhibit D 4" xfId="5147" xr:uid="{00000000-0005-0000-0000-000014140000}"/>
    <cellStyle name="_Tenaska Comparison_4 32 Regulatory Assets and Liabilities  7 06- Exhibit D_NIM Summary" xfId="5148" xr:uid="{00000000-0005-0000-0000-000015140000}"/>
    <cellStyle name="_Tenaska Comparison_4 32 Regulatory Assets and Liabilities  7 06- Exhibit D_NIM Summary 2" xfId="5149" xr:uid="{00000000-0005-0000-0000-000016140000}"/>
    <cellStyle name="_Tenaska Comparison_AURORA Total New" xfId="5150" xr:uid="{00000000-0005-0000-0000-000017140000}"/>
    <cellStyle name="_Tenaska Comparison_AURORA Total New 2" xfId="5151" xr:uid="{00000000-0005-0000-0000-000018140000}"/>
    <cellStyle name="_Tenaska Comparison_Book2" xfId="5152" xr:uid="{00000000-0005-0000-0000-000019140000}"/>
    <cellStyle name="_Tenaska Comparison_Book2 2" xfId="5153" xr:uid="{00000000-0005-0000-0000-00001A140000}"/>
    <cellStyle name="_Tenaska Comparison_Book2 2 2" xfId="5154" xr:uid="{00000000-0005-0000-0000-00001B140000}"/>
    <cellStyle name="_Tenaska Comparison_Book2 3" xfId="5155" xr:uid="{00000000-0005-0000-0000-00001C140000}"/>
    <cellStyle name="_Tenaska Comparison_Book2 4" xfId="5156" xr:uid="{00000000-0005-0000-0000-00001D140000}"/>
    <cellStyle name="_Tenaska Comparison_Book2_Adj Bench DR 3 for Initial Briefs (Electric)" xfId="5157" xr:uid="{00000000-0005-0000-0000-00001E140000}"/>
    <cellStyle name="_Tenaska Comparison_Book2_Adj Bench DR 3 for Initial Briefs (Electric) 2" xfId="5158" xr:uid="{00000000-0005-0000-0000-00001F140000}"/>
    <cellStyle name="_Tenaska Comparison_Book2_Adj Bench DR 3 for Initial Briefs (Electric) 2 2" xfId="5159" xr:uid="{00000000-0005-0000-0000-000020140000}"/>
    <cellStyle name="_Tenaska Comparison_Book2_Adj Bench DR 3 for Initial Briefs (Electric) 3" xfId="5160" xr:uid="{00000000-0005-0000-0000-000021140000}"/>
    <cellStyle name="_Tenaska Comparison_Book2_Adj Bench DR 3 for Initial Briefs (Electric) 4" xfId="5161" xr:uid="{00000000-0005-0000-0000-000022140000}"/>
    <cellStyle name="_Tenaska Comparison_Book2_Electric Rev Req Model (2009 GRC) Rebuttal" xfId="5162" xr:uid="{00000000-0005-0000-0000-000023140000}"/>
    <cellStyle name="_Tenaska Comparison_Book2_Electric Rev Req Model (2009 GRC) Rebuttal 2" xfId="5163" xr:uid="{00000000-0005-0000-0000-000024140000}"/>
    <cellStyle name="_Tenaska Comparison_Book2_Electric Rev Req Model (2009 GRC) Rebuttal 2 2" xfId="5164" xr:uid="{00000000-0005-0000-0000-000025140000}"/>
    <cellStyle name="_Tenaska Comparison_Book2_Electric Rev Req Model (2009 GRC) Rebuttal 3" xfId="5165" xr:uid="{00000000-0005-0000-0000-000026140000}"/>
    <cellStyle name="_Tenaska Comparison_Book2_Electric Rev Req Model (2009 GRC) Rebuttal 4" xfId="5166" xr:uid="{00000000-0005-0000-0000-000027140000}"/>
    <cellStyle name="_Tenaska Comparison_Book2_Electric Rev Req Model (2009 GRC) Rebuttal REmoval of New  WH Solar AdjustMI" xfId="5167" xr:uid="{00000000-0005-0000-0000-000028140000}"/>
    <cellStyle name="_Tenaska Comparison_Book2_Electric Rev Req Model (2009 GRC) Rebuttal REmoval of New  WH Solar AdjustMI 2" xfId="5168" xr:uid="{00000000-0005-0000-0000-000029140000}"/>
    <cellStyle name="_Tenaska Comparison_Book2_Electric Rev Req Model (2009 GRC) Rebuttal REmoval of New  WH Solar AdjustMI 2 2" xfId="5169" xr:uid="{00000000-0005-0000-0000-00002A140000}"/>
    <cellStyle name="_Tenaska Comparison_Book2_Electric Rev Req Model (2009 GRC) Rebuttal REmoval of New  WH Solar AdjustMI 3" xfId="5170" xr:uid="{00000000-0005-0000-0000-00002B140000}"/>
    <cellStyle name="_Tenaska Comparison_Book2_Electric Rev Req Model (2009 GRC) Rebuttal REmoval of New  WH Solar AdjustMI 4" xfId="5171" xr:uid="{00000000-0005-0000-0000-00002C140000}"/>
    <cellStyle name="_Tenaska Comparison_Book2_Electric Rev Req Model (2009 GRC) Revised 01-18-2010" xfId="5172" xr:uid="{00000000-0005-0000-0000-00002D140000}"/>
    <cellStyle name="_Tenaska Comparison_Book2_Electric Rev Req Model (2009 GRC) Revised 01-18-2010 2" xfId="5173" xr:uid="{00000000-0005-0000-0000-00002E140000}"/>
    <cellStyle name="_Tenaska Comparison_Book2_Electric Rev Req Model (2009 GRC) Revised 01-18-2010 2 2" xfId="5174" xr:uid="{00000000-0005-0000-0000-00002F140000}"/>
    <cellStyle name="_Tenaska Comparison_Book2_Electric Rev Req Model (2009 GRC) Revised 01-18-2010 3" xfId="5175" xr:uid="{00000000-0005-0000-0000-000030140000}"/>
    <cellStyle name="_Tenaska Comparison_Book2_Electric Rev Req Model (2009 GRC) Revised 01-18-2010 4" xfId="5176" xr:uid="{00000000-0005-0000-0000-000031140000}"/>
    <cellStyle name="_Tenaska Comparison_Book2_Final Order Electric EXHIBIT A-1" xfId="5177" xr:uid="{00000000-0005-0000-0000-000032140000}"/>
    <cellStyle name="_Tenaska Comparison_Book2_Final Order Electric EXHIBIT A-1 2" xfId="5178" xr:uid="{00000000-0005-0000-0000-000033140000}"/>
    <cellStyle name="_Tenaska Comparison_Book2_Final Order Electric EXHIBIT A-1 2 2" xfId="5179" xr:uid="{00000000-0005-0000-0000-000034140000}"/>
    <cellStyle name="_Tenaska Comparison_Book2_Final Order Electric EXHIBIT A-1 3" xfId="5180" xr:uid="{00000000-0005-0000-0000-000035140000}"/>
    <cellStyle name="_Tenaska Comparison_Book2_Final Order Electric EXHIBIT A-1 4" xfId="5181" xr:uid="{00000000-0005-0000-0000-000036140000}"/>
    <cellStyle name="_Tenaska Comparison_Book4" xfId="5182" xr:uid="{00000000-0005-0000-0000-000037140000}"/>
    <cellStyle name="_Tenaska Comparison_Book4 2" xfId="5183" xr:uid="{00000000-0005-0000-0000-000038140000}"/>
    <cellStyle name="_Tenaska Comparison_Book4 2 2" xfId="5184" xr:uid="{00000000-0005-0000-0000-000039140000}"/>
    <cellStyle name="_Tenaska Comparison_Book4 3" xfId="5185" xr:uid="{00000000-0005-0000-0000-00003A140000}"/>
    <cellStyle name="_Tenaska Comparison_Book4 4" xfId="5186" xr:uid="{00000000-0005-0000-0000-00003B140000}"/>
    <cellStyle name="_Tenaska Comparison_Book9" xfId="5187" xr:uid="{00000000-0005-0000-0000-00003C140000}"/>
    <cellStyle name="_Tenaska Comparison_Book9 2" xfId="5188" xr:uid="{00000000-0005-0000-0000-00003D140000}"/>
    <cellStyle name="_Tenaska Comparison_Book9 2 2" xfId="5189" xr:uid="{00000000-0005-0000-0000-00003E140000}"/>
    <cellStyle name="_Tenaska Comparison_Book9 3" xfId="5190" xr:uid="{00000000-0005-0000-0000-00003F140000}"/>
    <cellStyle name="_Tenaska Comparison_Book9 4" xfId="5191" xr:uid="{00000000-0005-0000-0000-000040140000}"/>
    <cellStyle name="_Tenaska Comparison_Chelan PUD Power Costs (8-10)" xfId="5192" xr:uid="{00000000-0005-0000-0000-000041140000}"/>
    <cellStyle name="_Tenaska Comparison_Electric COS Inputs" xfId="5193" xr:uid="{00000000-0005-0000-0000-000042140000}"/>
    <cellStyle name="_Tenaska Comparison_Electric COS Inputs 2" xfId="5194" xr:uid="{00000000-0005-0000-0000-000043140000}"/>
    <cellStyle name="_Tenaska Comparison_Electric COS Inputs 2 2" xfId="5195" xr:uid="{00000000-0005-0000-0000-000044140000}"/>
    <cellStyle name="_Tenaska Comparison_Electric COS Inputs 2 2 2" xfId="5196" xr:uid="{00000000-0005-0000-0000-000045140000}"/>
    <cellStyle name="_Tenaska Comparison_Electric COS Inputs 2 3" xfId="5197" xr:uid="{00000000-0005-0000-0000-000046140000}"/>
    <cellStyle name="_Tenaska Comparison_Electric COS Inputs 2 3 2" xfId="5198" xr:uid="{00000000-0005-0000-0000-000047140000}"/>
    <cellStyle name="_Tenaska Comparison_Electric COS Inputs 2 4" xfId="5199" xr:uid="{00000000-0005-0000-0000-000048140000}"/>
    <cellStyle name="_Tenaska Comparison_Electric COS Inputs 2 4 2" xfId="5200" xr:uid="{00000000-0005-0000-0000-000049140000}"/>
    <cellStyle name="_Tenaska Comparison_Electric COS Inputs 3" xfId="5201" xr:uid="{00000000-0005-0000-0000-00004A140000}"/>
    <cellStyle name="_Tenaska Comparison_Electric COS Inputs 3 2" xfId="5202" xr:uid="{00000000-0005-0000-0000-00004B140000}"/>
    <cellStyle name="_Tenaska Comparison_Electric COS Inputs 4" xfId="5203" xr:uid="{00000000-0005-0000-0000-00004C140000}"/>
    <cellStyle name="_Tenaska Comparison_Electric COS Inputs 4 2" xfId="5204" xr:uid="{00000000-0005-0000-0000-00004D140000}"/>
    <cellStyle name="_Tenaska Comparison_Electric COS Inputs 5" xfId="5205" xr:uid="{00000000-0005-0000-0000-00004E140000}"/>
    <cellStyle name="_Tenaska Comparison_Electric COS Inputs 6" xfId="5206" xr:uid="{00000000-0005-0000-0000-00004F140000}"/>
    <cellStyle name="_Tenaska Comparison_NIM Summary" xfId="5207" xr:uid="{00000000-0005-0000-0000-000050140000}"/>
    <cellStyle name="_Tenaska Comparison_NIM Summary 09GRC" xfId="5208" xr:uid="{00000000-0005-0000-0000-000051140000}"/>
    <cellStyle name="_Tenaska Comparison_NIM Summary 09GRC 2" xfId="5209" xr:uid="{00000000-0005-0000-0000-000052140000}"/>
    <cellStyle name="_Tenaska Comparison_NIM Summary 2" xfId="5210" xr:uid="{00000000-0005-0000-0000-000053140000}"/>
    <cellStyle name="_Tenaska Comparison_NIM Summary 3" xfId="5211" xr:uid="{00000000-0005-0000-0000-000054140000}"/>
    <cellStyle name="_Tenaska Comparison_NIM Summary 4" xfId="5212" xr:uid="{00000000-0005-0000-0000-000055140000}"/>
    <cellStyle name="_Tenaska Comparison_NIM Summary 5" xfId="5213" xr:uid="{00000000-0005-0000-0000-000056140000}"/>
    <cellStyle name="_Tenaska Comparison_NIM Summary 6" xfId="5214" xr:uid="{00000000-0005-0000-0000-000057140000}"/>
    <cellStyle name="_Tenaska Comparison_NIM Summary 7" xfId="5215" xr:uid="{00000000-0005-0000-0000-000058140000}"/>
    <cellStyle name="_Tenaska Comparison_NIM Summary 8" xfId="5216" xr:uid="{00000000-0005-0000-0000-000059140000}"/>
    <cellStyle name="_Tenaska Comparison_NIM Summary 9" xfId="5217" xr:uid="{00000000-0005-0000-0000-00005A140000}"/>
    <cellStyle name="_Tenaska Comparison_PCA 10 -  Exhibit D from A Kellogg Jan 2011" xfId="5218" xr:uid="{00000000-0005-0000-0000-00005B140000}"/>
    <cellStyle name="_Tenaska Comparison_PCA 10 -  Exhibit D from A Kellogg July 2011" xfId="5219" xr:uid="{00000000-0005-0000-0000-00005C140000}"/>
    <cellStyle name="_Tenaska Comparison_PCA 10 -  Exhibit D from S Free Rcv'd 12-11" xfId="5220" xr:uid="{00000000-0005-0000-0000-00005D140000}"/>
    <cellStyle name="_Tenaska Comparison_PCA 9 -  Exhibit D April 2010" xfId="5221" xr:uid="{00000000-0005-0000-0000-00005E140000}"/>
    <cellStyle name="_Tenaska Comparison_PCA 9 -  Exhibit D April 2010 (3)" xfId="5222" xr:uid="{00000000-0005-0000-0000-00005F140000}"/>
    <cellStyle name="_Tenaska Comparison_PCA 9 -  Exhibit D April 2010 (3) 2" xfId="5223" xr:uid="{00000000-0005-0000-0000-000060140000}"/>
    <cellStyle name="_Tenaska Comparison_PCA 9 -  Exhibit D April 2010 2" xfId="5224" xr:uid="{00000000-0005-0000-0000-000061140000}"/>
    <cellStyle name="_Tenaska Comparison_PCA 9 -  Exhibit D April 2010 3" xfId="5225" xr:uid="{00000000-0005-0000-0000-000062140000}"/>
    <cellStyle name="_Tenaska Comparison_PCA 9 -  Exhibit D Nov 2010" xfId="5226" xr:uid="{00000000-0005-0000-0000-000063140000}"/>
    <cellStyle name="_Tenaska Comparison_PCA 9 -  Exhibit D Nov 2010 2" xfId="5227" xr:uid="{00000000-0005-0000-0000-000064140000}"/>
    <cellStyle name="_Tenaska Comparison_PCA 9 - Exhibit D at August 2010" xfId="5228" xr:uid="{00000000-0005-0000-0000-000065140000}"/>
    <cellStyle name="_Tenaska Comparison_PCA 9 - Exhibit D at August 2010 2" xfId="5229" xr:uid="{00000000-0005-0000-0000-000066140000}"/>
    <cellStyle name="_Tenaska Comparison_PCA 9 - Exhibit D June 2010 GRC" xfId="5230" xr:uid="{00000000-0005-0000-0000-000067140000}"/>
    <cellStyle name="_Tenaska Comparison_PCA 9 - Exhibit D June 2010 GRC 2" xfId="5231" xr:uid="{00000000-0005-0000-0000-000068140000}"/>
    <cellStyle name="_Tenaska Comparison_Power Costs - Comparison bx Rbtl-Staff-Jt-PC" xfId="5232" xr:uid="{00000000-0005-0000-0000-000069140000}"/>
    <cellStyle name="_Tenaska Comparison_Power Costs - Comparison bx Rbtl-Staff-Jt-PC 2" xfId="5233" xr:uid="{00000000-0005-0000-0000-00006A140000}"/>
    <cellStyle name="_Tenaska Comparison_Power Costs - Comparison bx Rbtl-Staff-Jt-PC 2 2" xfId="5234" xr:uid="{00000000-0005-0000-0000-00006B140000}"/>
    <cellStyle name="_Tenaska Comparison_Power Costs - Comparison bx Rbtl-Staff-Jt-PC 3" xfId="5235" xr:uid="{00000000-0005-0000-0000-00006C140000}"/>
    <cellStyle name="_Tenaska Comparison_Power Costs - Comparison bx Rbtl-Staff-Jt-PC 4" xfId="5236" xr:uid="{00000000-0005-0000-0000-00006D140000}"/>
    <cellStyle name="_Tenaska Comparison_Power Costs - Comparison bx Rbtl-Staff-Jt-PC_Adj Bench DR 3 for Initial Briefs (Electric)" xfId="5237" xr:uid="{00000000-0005-0000-0000-00006E140000}"/>
    <cellStyle name="_Tenaska Comparison_Power Costs - Comparison bx Rbtl-Staff-Jt-PC_Adj Bench DR 3 for Initial Briefs (Electric) 2" xfId="5238" xr:uid="{00000000-0005-0000-0000-00006F140000}"/>
    <cellStyle name="_Tenaska Comparison_Power Costs - Comparison bx Rbtl-Staff-Jt-PC_Adj Bench DR 3 for Initial Briefs (Electric) 2 2" xfId="5239" xr:uid="{00000000-0005-0000-0000-000070140000}"/>
    <cellStyle name="_Tenaska Comparison_Power Costs - Comparison bx Rbtl-Staff-Jt-PC_Adj Bench DR 3 for Initial Briefs (Electric) 3" xfId="5240" xr:uid="{00000000-0005-0000-0000-000071140000}"/>
    <cellStyle name="_Tenaska Comparison_Power Costs - Comparison bx Rbtl-Staff-Jt-PC_Adj Bench DR 3 for Initial Briefs (Electric) 4" xfId="5241" xr:uid="{00000000-0005-0000-0000-000072140000}"/>
    <cellStyle name="_Tenaska Comparison_Power Costs - Comparison bx Rbtl-Staff-Jt-PC_Electric Rev Req Model (2009 GRC) Rebuttal" xfId="5242" xr:uid="{00000000-0005-0000-0000-000073140000}"/>
    <cellStyle name="_Tenaska Comparison_Power Costs - Comparison bx Rbtl-Staff-Jt-PC_Electric Rev Req Model (2009 GRC) Rebuttal 2" xfId="5243" xr:uid="{00000000-0005-0000-0000-000074140000}"/>
    <cellStyle name="_Tenaska Comparison_Power Costs - Comparison bx Rbtl-Staff-Jt-PC_Electric Rev Req Model (2009 GRC) Rebuttal 2 2" xfId="5244" xr:uid="{00000000-0005-0000-0000-000075140000}"/>
    <cellStyle name="_Tenaska Comparison_Power Costs - Comparison bx Rbtl-Staff-Jt-PC_Electric Rev Req Model (2009 GRC) Rebuttal 3" xfId="5245" xr:uid="{00000000-0005-0000-0000-000076140000}"/>
    <cellStyle name="_Tenaska Comparison_Power Costs - Comparison bx Rbtl-Staff-Jt-PC_Electric Rev Req Model (2009 GRC) Rebuttal 4" xfId="5246" xr:uid="{00000000-0005-0000-0000-000077140000}"/>
    <cellStyle name="_Tenaska Comparison_Power Costs - Comparison bx Rbtl-Staff-Jt-PC_Electric Rev Req Model (2009 GRC) Rebuttal REmoval of New  WH Solar AdjustMI" xfId="5247" xr:uid="{00000000-0005-0000-0000-000078140000}"/>
    <cellStyle name="_Tenaska Comparison_Power Costs - Comparison bx Rbtl-Staff-Jt-PC_Electric Rev Req Model (2009 GRC) Rebuttal REmoval of New  WH Solar AdjustMI 2" xfId="5248" xr:uid="{00000000-0005-0000-0000-000079140000}"/>
    <cellStyle name="_Tenaska Comparison_Power Costs - Comparison bx Rbtl-Staff-Jt-PC_Electric Rev Req Model (2009 GRC) Rebuttal REmoval of New  WH Solar AdjustMI 2 2" xfId="5249" xr:uid="{00000000-0005-0000-0000-00007A140000}"/>
    <cellStyle name="_Tenaska Comparison_Power Costs - Comparison bx Rbtl-Staff-Jt-PC_Electric Rev Req Model (2009 GRC) Rebuttal REmoval of New  WH Solar AdjustMI 3" xfId="5250" xr:uid="{00000000-0005-0000-0000-00007B140000}"/>
    <cellStyle name="_Tenaska Comparison_Power Costs - Comparison bx Rbtl-Staff-Jt-PC_Electric Rev Req Model (2009 GRC) Rebuttal REmoval of New  WH Solar AdjustMI 4" xfId="5251" xr:uid="{00000000-0005-0000-0000-00007C140000}"/>
    <cellStyle name="_Tenaska Comparison_Power Costs - Comparison bx Rbtl-Staff-Jt-PC_Electric Rev Req Model (2009 GRC) Revised 01-18-2010" xfId="5252" xr:uid="{00000000-0005-0000-0000-00007D140000}"/>
    <cellStyle name="_Tenaska Comparison_Power Costs - Comparison bx Rbtl-Staff-Jt-PC_Electric Rev Req Model (2009 GRC) Revised 01-18-2010 2" xfId="5253" xr:uid="{00000000-0005-0000-0000-00007E140000}"/>
    <cellStyle name="_Tenaska Comparison_Power Costs - Comparison bx Rbtl-Staff-Jt-PC_Electric Rev Req Model (2009 GRC) Revised 01-18-2010 2 2" xfId="5254" xr:uid="{00000000-0005-0000-0000-00007F140000}"/>
    <cellStyle name="_Tenaska Comparison_Power Costs - Comparison bx Rbtl-Staff-Jt-PC_Electric Rev Req Model (2009 GRC) Revised 01-18-2010 3" xfId="5255" xr:uid="{00000000-0005-0000-0000-000080140000}"/>
    <cellStyle name="_Tenaska Comparison_Power Costs - Comparison bx Rbtl-Staff-Jt-PC_Electric Rev Req Model (2009 GRC) Revised 01-18-2010 4" xfId="5256" xr:uid="{00000000-0005-0000-0000-000081140000}"/>
    <cellStyle name="_Tenaska Comparison_Power Costs - Comparison bx Rbtl-Staff-Jt-PC_Final Order Electric EXHIBIT A-1" xfId="5257" xr:uid="{00000000-0005-0000-0000-000082140000}"/>
    <cellStyle name="_Tenaska Comparison_Power Costs - Comparison bx Rbtl-Staff-Jt-PC_Final Order Electric EXHIBIT A-1 2" xfId="5258" xr:uid="{00000000-0005-0000-0000-000083140000}"/>
    <cellStyle name="_Tenaska Comparison_Power Costs - Comparison bx Rbtl-Staff-Jt-PC_Final Order Electric EXHIBIT A-1 2 2" xfId="5259" xr:uid="{00000000-0005-0000-0000-000084140000}"/>
    <cellStyle name="_Tenaska Comparison_Power Costs - Comparison bx Rbtl-Staff-Jt-PC_Final Order Electric EXHIBIT A-1 3" xfId="5260" xr:uid="{00000000-0005-0000-0000-000085140000}"/>
    <cellStyle name="_Tenaska Comparison_Power Costs - Comparison bx Rbtl-Staff-Jt-PC_Final Order Electric EXHIBIT A-1 4" xfId="5261" xr:uid="{00000000-0005-0000-0000-000086140000}"/>
    <cellStyle name="_Tenaska Comparison_Production Adj 4.37" xfId="5262" xr:uid="{00000000-0005-0000-0000-000087140000}"/>
    <cellStyle name="_Tenaska Comparison_Production Adj 4.37 2" xfId="5263" xr:uid="{00000000-0005-0000-0000-000088140000}"/>
    <cellStyle name="_Tenaska Comparison_Production Adj 4.37 2 2" xfId="5264" xr:uid="{00000000-0005-0000-0000-000089140000}"/>
    <cellStyle name="_Tenaska Comparison_Production Adj 4.37 3" xfId="5265" xr:uid="{00000000-0005-0000-0000-00008A140000}"/>
    <cellStyle name="_Tenaska Comparison_Purchased Power Adj 4.03" xfId="5266" xr:uid="{00000000-0005-0000-0000-00008B140000}"/>
    <cellStyle name="_Tenaska Comparison_Purchased Power Adj 4.03 2" xfId="5267" xr:uid="{00000000-0005-0000-0000-00008C140000}"/>
    <cellStyle name="_Tenaska Comparison_Purchased Power Adj 4.03 2 2" xfId="5268" xr:uid="{00000000-0005-0000-0000-00008D140000}"/>
    <cellStyle name="_Tenaska Comparison_Purchased Power Adj 4.03 3" xfId="5269" xr:uid="{00000000-0005-0000-0000-00008E140000}"/>
    <cellStyle name="_Tenaska Comparison_Rebuttal Power Costs" xfId="5270" xr:uid="{00000000-0005-0000-0000-00008F140000}"/>
    <cellStyle name="_Tenaska Comparison_Rebuttal Power Costs 2" xfId="5271" xr:uid="{00000000-0005-0000-0000-000090140000}"/>
    <cellStyle name="_Tenaska Comparison_Rebuttal Power Costs 2 2" xfId="5272" xr:uid="{00000000-0005-0000-0000-000091140000}"/>
    <cellStyle name="_Tenaska Comparison_Rebuttal Power Costs 3" xfId="5273" xr:uid="{00000000-0005-0000-0000-000092140000}"/>
    <cellStyle name="_Tenaska Comparison_Rebuttal Power Costs 4" xfId="5274" xr:uid="{00000000-0005-0000-0000-000093140000}"/>
    <cellStyle name="_Tenaska Comparison_Rebuttal Power Costs_Adj Bench DR 3 for Initial Briefs (Electric)" xfId="5275" xr:uid="{00000000-0005-0000-0000-000094140000}"/>
    <cellStyle name="_Tenaska Comparison_Rebuttal Power Costs_Adj Bench DR 3 for Initial Briefs (Electric) 2" xfId="5276" xr:uid="{00000000-0005-0000-0000-000095140000}"/>
    <cellStyle name="_Tenaska Comparison_Rebuttal Power Costs_Adj Bench DR 3 for Initial Briefs (Electric) 2 2" xfId="5277" xr:uid="{00000000-0005-0000-0000-000096140000}"/>
    <cellStyle name="_Tenaska Comparison_Rebuttal Power Costs_Adj Bench DR 3 for Initial Briefs (Electric) 3" xfId="5278" xr:uid="{00000000-0005-0000-0000-000097140000}"/>
    <cellStyle name="_Tenaska Comparison_Rebuttal Power Costs_Adj Bench DR 3 for Initial Briefs (Electric) 4" xfId="5279" xr:uid="{00000000-0005-0000-0000-000098140000}"/>
    <cellStyle name="_Tenaska Comparison_Rebuttal Power Costs_Electric Rev Req Model (2009 GRC) Rebuttal" xfId="5280" xr:uid="{00000000-0005-0000-0000-000099140000}"/>
    <cellStyle name="_Tenaska Comparison_Rebuttal Power Costs_Electric Rev Req Model (2009 GRC) Rebuttal 2" xfId="5281" xr:uid="{00000000-0005-0000-0000-00009A140000}"/>
    <cellStyle name="_Tenaska Comparison_Rebuttal Power Costs_Electric Rev Req Model (2009 GRC) Rebuttal 2 2" xfId="5282" xr:uid="{00000000-0005-0000-0000-00009B140000}"/>
    <cellStyle name="_Tenaska Comparison_Rebuttal Power Costs_Electric Rev Req Model (2009 GRC) Rebuttal 3" xfId="5283" xr:uid="{00000000-0005-0000-0000-00009C140000}"/>
    <cellStyle name="_Tenaska Comparison_Rebuttal Power Costs_Electric Rev Req Model (2009 GRC) Rebuttal 4" xfId="5284" xr:uid="{00000000-0005-0000-0000-00009D140000}"/>
    <cellStyle name="_Tenaska Comparison_Rebuttal Power Costs_Electric Rev Req Model (2009 GRC) Rebuttal REmoval of New  WH Solar AdjustMI" xfId="5285" xr:uid="{00000000-0005-0000-0000-00009E140000}"/>
    <cellStyle name="_Tenaska Comparison_Rebuttal Power Costs_Electric Rev Req Model (2009 GRC) Rebuttal REmoval of New  WH Solar AdjustMI 2" xfId="5286" xr:uid="{00000000-0005-0000-0000-00009F140000}"/>
    <cellStyle name="_Tenaska Comparison_Rebuttal Power Costs_Electric Rev Req Model (2009 GRC) Rebuttal REmoval of New  WH Solar AdjustMI 2 2" xfId="5287" xr:uid="{00000000-0005-0000-0000-0000A0140000}"/>
    <cellStyle name="_Tenaska Comparison_Rebuttal Power Costs_Electric Rev Req Model (2009 GRC) Rebuttal REmoval of New  WH Solar AdjustMI 3" xfId="5288" xr:uid="{00000000-0005-0000-0000-0000A1140000}"/>
    <cellStyle name="_Tenaska Comparison_Rebuttal Power Costs_Electric Rev Req Model (2009 GRC) Rebuttal REmoval of New  WH Solar AdjustMI 4" xfId="5289" xr:uid="{00000000-0005-0000-0000-0000A2140000}"/>
    <cellStyle name="_Tenaska Comparison_Rebuttal Power Costs_Electric Rev Req Model (2009 GRC) Revised 01-18-2010" xfId="5290" xr:uid="{00000000-0005-0000-0000-0000A3140000}"/>
    <cellStyle name="_Tenaska Comparison_Rebuttal Power Costs_Electric Rev Req Model (2009 GRC) Revised 01-18-2010 2" xfId="5291" xr:uid="{00000000-0005-0000-0000-0000A4140000}"/>
    <cellStyle name="_Tenaska Comparison_Rebuttal Power Costs_Electric Rev Req Model (2009 GRC) Revised 01-18-2010 2 2" xfId="5292" xr:uid="{00000000-0005-0000-0000-0000A5140000}"/>
    <cellStyle name="_Tenaska Comparison_Rebuttal Power Costs_Electric Rev Req Model (2009 GRC) Revised 01-18-2010 3" xfId="5293" xr:uid="{00000000-0005-0000-0000-0000A6140000}"/>
    <cellStyle name="_Tenaska Comparison_Rebuttal Power Costs_Electric Rev Req Model (2009 GRC) Revised 01-18-2010 4" xfId="5294" xr:uid="{00000000-0005-0000-0000-0000A7140000}"/>
    <cellStyle name="_Tenaska Comparison_Rebuttal Power Costs_Final Order Electric EXHIBIT A-1" xfId="5295" xr:uid="{00000000-0005-0000-0000-0000A8140000}"/>
    <cellStyle name="_Tenaska Comparison_Rebuttal Power Costs_Final Order Electric EXHIBIT A-1 2" xfId="5296" xr:uid="{00000000-0005-0000-0000-0000A9140000}"/>
    <cellStyle name="_Tenaska Comparison_Rebuttal Power Costs_Final Order Electric EXHIBIT A-1 2 2" xfId="5297" xr:uid="{00000000-0005-0000-0000-0000AA140000}"/>
    <cellStyle name="_Tenaska Comparison_Rebuttal Power Costs_Final Order Electric EXHIBIT A-1 3" xfId="5298" xr:uid="{00000000-0005-0000-0000-0000AB140000}"/>
    <cellStyle name="_Tenaska Comparison_Rebuttal Power Costs_Final Order Electric EXHIBIT A-1 4" xfId="5299" xr:uid="{00000000-0005-0000-0000-0000AC140000}"/>
    <cellStyle name="_Tenaska Comparison_ROR 5.02" xfId="5300" xr:uid="{00000000-0005-0000-0000-0000AD140000}"/>
    <cellStyle name="_Tenaska Comparison_ROR 5.02 2" xfId="5301" xr:uid="{00000000-0005-0000-0000-0000AE140000}"/>
    <cellStyle name="_Tenaska Comparison_ROR 5.02 2 2" xfId="5302" xr:uid="{00000000-0005-0000-0000-0000AF140000}"/>
    <cellStyle name="_Tenaska Comparison_ROR 5.02 3" xfId="5303" xr:uid="{00000000-0005-0000-0000-0000B0140000}"/>
    <cellStyle name="_Tenaska Comparison_Transmission Workbook for May BOD" xfId="5304" xr:uid="{00000000-0005-0000-0000-0000B1140000}"/>
    <cellStyle name="_Tenaska Comparison_Transmission Workbook for May BOD 2" xfId="5305" xr:uid="{00000000-0005-0000-0000-0000B2140000}"/>
    <cellStyle name="_Tenaska Comparison_Wind Integration 10GRC" xfId="5306" xr:uid="{00000000-0005-0000-0000-0000B3140000}"/>
    <cellStyle name="_Tenaska Comparison_Wind Integration 10GRC 2" xfId="5307" xr:uid="{00000000-0005-0000-0000-0000B4140000}"/>
    <cellStyle name="_x0013__TENASKA REGULATORY ASSET" xfId="5308" xr:uid="{00000000-0005-0000-0000-0000B5140000}"/>
    <cellStyle name="_x0013__TENASKA REGULATORY ASSET 2" xfId="5309" xr:uid="{00000000-0005-0000-0000-0000B6140000}"/>
    <cellStyle name="_x0013__TENASKA REGULATORY ASSET 2 2" xfId="5310" xr:uid="{00000000-0005-0000-0000-0000B7140000}"/>
    <cellStyle name="_x0013__TENASKA REGULATORY ASSET 3" xfId="5311" xr:uid="{00000000-0005-0000-0000-0000B8140000}"/>
    <cellStyle name="_x0013__TENASKA REGULATORY ASSET 4" xfId="5312" xr:uid="{00000000-0005-0000-0000-0000B9140000}"/>
    <cellStyle name="_Therms Data" xfId="5313" xr:uid="{00000000-0005-0000-0000-0000BA140000}"/>
    <cellStyle name="_Therms Data_Pro Forma Rev 09 GRC" xfId="5314" xr:uid="{00000000-0005-0000-0000-0000BB140000}"/>
    <cellStyle name="_Therms Data_Pro Forma Rev 2010 GRC" xfId="5315" xr:uid="{00000000-0005-0000-0000-0000BC140000}"/>
    <cellStyle name="_Therms Data_Pro Forma Rev 2010 GRC_Preliminary" xfId="5316" xr:uid="{00000000-0005-0000-0000-0000BD140000}"/>
    <cellStyle name="_Therms Data_Revenue (Feb 09 - Jan 10)" xfId="5317" xr:uid="{00000000-0005-0000-0000-0000BE140000}"/>
    <cellStyle name="_Therms Data_Revenue (Jan 09 - Dec 09)" xfId="5318" xr:uid="{00000000-0005-0000-0000-0000BF140000}"/>
    <cellStyle name="_Therms Data_Revenue (Mar 09 - Feb 10)" xfId="5319" xr:uid="{00000000-0005-0000-0000-0000C0140000}"/>
    <cellStyle name="_Therms Data_Volume Exhibit (Jan09 - Dec09)" xfId="5320" xr:uid="{00000000-0005-0000-0000-0000C1140000}"/>
    <cellStyle name="_Value Copy 11 30 05 gas 12 09 05 AURORA at 12 14 05" xfId="5321" xr:uid="{00000000-0005-0000-0000-0000C2140000}"/>
    <cellStyle name="_Value Copy 11 30 05 gas 12 09 05 AURORA at 12 14 05 2" xfId="5322" xr:uid="{00000000-0005-0000-0000-0000C3140000}"/>
    <cellStyle name="_Value Copy 11 30 05 gas 12 09 05 AURORA at 12 14 05 2 2" xfId="5323" xr:uid="{00000000-0005-0000-0000-0000C4140000}"/>
    <cellStyle name="_Value Copy 11 30 05 gas 12 09 05 AURORA at 12 14 05 2 2 2" xfId="5324" xr:uid="{00000000-0005-0000-0000-0000C5140000}"/>
    <cellStyle name="_Value Copy 11 30 05 gas 12 09 05 AURORA at 12 14 05 2 3" xfId="5325" xr:uid="{00000000-0005-0000-0000-0000C6140000}"/>
    <cellStyle name="_Value Copy 11 30 05 gas 12 09 05 AURORA at 12 14 05 3" xfId="5326" xr:uid="{00000000-0005-0000-0000-0000C7140000}"/>
    <cellStyle name="_Value Copy 11 30 05 gas 12 09 05 AURORA at 12 14 05 3 2" xfId="5327" xr:uid="{00000000-0005-0000-0000-0000C8140000}"/>
    <cellStyle name="_Value Copy 11 30 05 gas 12 09 05 AURORA at 12 14 05 4" xfId="5328" xr:uid="{00000000-0005-0000-0000-0000C9140000}"/>
    <cellStyle name="_Value Copy 11 30 05 gas 12 09 05 AURORA at 12 14 05 4 2" xfId="5329" xr:uid="{00000000-0005-0000-0000-0000CA140000}"/>
    <cellStyle name="_Value Copy 11 30 05 gas 12 09 05 AURORA at 12 14 05 5" xfId="5330" xr:uid="{00000000-0005-0000-0000-0000CB140000}"/>
    <cellStyle name="_Value Copy 11 30 05 gas 12 09 05 AURORA at 12 14 05_04 07E Wild Horse Wind Expansion (C) (2)" xfId="5331" xr:uid="{00000000-0005-0000-0000-0000CC140000}"/>
    <cellStyle name="_Value Copy 11 30 05 gas 12 09 05 AURORA at 12 14 05_04 07E Wild Horse Wind Expansion (C) (2) 2" xfId="5332" xr:uid="{00000000-0005-0000-0000-0000CD140000}"/>
    <cellStyle name="_Value Copy 11 30 05 gas 12 09 05 AURORA at 12 14 05_04 07E Wild Horse Wind Expansion (C) (2) 2 2" xfId="5333" xr:uid="{00000000-0005-0000-0000-0000CE140000}"/>
    <cellStyle name="_Value Copy 11 30 05 gas 12 09 05 AURORA at 12 14 05_04 07E Wild Horse Wind Expansion (C) (2) 3" xfId="5334" xr:uid="{00000000-0005-0000-0000-0000CF140000}"/>
    <cellStyle name="_Value Copy 11 30 05 gas 12 09 05 AURORA at 12 14 05_04 07E Wild Horse Wind Expansion (C) (2) 4" xfId="5335" xr:uid="{00000000-0005-0000-0000-0000D0140000}"/>
    <cellStyle name="_Value Copy 11 30 05 gas 12 09 05 AURORA at 12 14 05_04 07E Wild Horse Wind Expansion (C) (2)_Adj Bench DR 3 for Initial Briefs (Electric)" xfId="5336" xr:uid="{00000000-0005-0000-0000-0000D1140000}"/>
    <cellStyle name="_Value Copy 11 30 05 gas 12 09 05 AURORA at 12 14 05_04 07E Wild Horse Wind Expansion (C) (2)_Adj Bench DR 3 for Initial Briefs (Electric) 2" xfId="5337" xr:uid="{00000000-0005-0000-0000-0000D2140000}"/>
    <cellStyle name="_Value Copy 11 30 05 gas 12 09 05 AURORA at 12 14 05_04 07E Wild Horse Wind Expansion (C) (2)_Adj Bench DR 3 for Initial Briefs (Electric) 2 2" xfId="5338" xr:uid="{00000000-0005-0000-0000-0000D3140000}"/>
    <cellStyle name="_Value Copy 11 30 05 gas 12 09 05 AURORA at 12 14 05_04 07E Wild Horse Wind Expansion (C) (2)_Adj Bench DR 3 for Initial Briefs (Electric) 3" xfId="5339" xr:uid="{00000000-0005-0000-0000-0000D4140000}"/>
    <cellStyle name="_Value Copy 11 30 05 gas 12 09 05 AURORA at 12 14 05_04 07E Wild Horse Wind Expansion (C) (2)_Adj Bench DR 3 for Initial Briefs (Electric) 4" xfId="5340" xr:uid="{00000000-0005-0000-0000-0000D5140000}"/>
    <cellStyle name="_Value Copy 11 30 05 gas 12 09 05 AURORA at 12 14 05_04 07E Wild Horse Wind Expansion (C) (2)_Book1" xfId="5341" xr:uid="{00000000-0005-0000-0000-0000D6140000}"/>
    <cellStyle name="_Value Copy 11 30 05 gas 12 09 05 AURORA at 12 14 05_04 07E Wild Horse Wind Expansion (C) (2)_Electric Rev Req Model (2009 GRC) " xfId="5342" xr:uid="{00000000-0005-0000-0000-0000D7140000}"/>
    <cellStyle name="_Value Copy 11 30 05 gas 12 09 05 AURORA at 12 14 05_04 07E Wild Horse Wind Expansion (C) (2)_Electric Rev Req Model (2009 GRC)  2" xfId="5343" xr:uid="{00000000-0005-0000-0000-0000D8140000}"/>
    <cellStyle name="_Value Copy 11 30 05 gas 12 09 05 AURORA at 12 14 05_04 07E Wild Horse Wind Expansion (C) (2)_Electric Rev Req Model (2009 GRC)  2 2" xfId="5344" xr:uid="{00000000-0005-0000-0000-0000D9140000}"/>
    <cellStyle name="_Value Copy 11 30 05 gas 12 09 05 AURORA at 12 14 05_04 07E Wild Horse Wind Expansion (C) (2)_Electric Rev Req Model (2009 GRC)  3" xfId="5345" xr:uid="{00000000-0005-0000-0000-0000DA140000}"/>
    <cellStyle name="_Value Copy 11 30 05 gas 12 09 05 AURORA at 12 14 05_04 07E Wild Horse Wind Expansion (C) (2)_Electric Rev Req Model (2009 GRC)  4" xfId="5346" xr:uid="{00000000-0005-0000-0000-0000DB140000}"/>
    <cellStyle name="_Value Copy 11 30 05 gas 12 09 05 AURORA at 12 14 05_04 07E Wild Horse Wind Expansion (C) (2)_Electric Rev Req Model (2009 GRC) Rebuttal" xfId="5347" xr:uid="{00000000-0005-0000-0000-0000DC140000}"/>
    <cellStyle name="_Value Copy 11 30 05 gas 12 09 05 AURORA at 12 14 05_04 07E Wild Horse Wind Expansion (C) (2)_Electric Rev Req Model (2009 GRC) Rebuttal 2" xfId="5348" xr:uid="{00000000-0005-0000-0000-0000DD140000}"/>
    <cellStyle name="_Value Copy 11 30 05 gas 12 09 05 AURORA at 12 14 05_04 07E Wild Horse Wind Expansion (C) (2)_Electric Rev Req Model (2009 GRC) Rebuttal 2 2" xfId="5349" xr:uid="{00000000-0005-0000-0000-0000DE140000}"/>
    <cellStyle name="_Value Copy 11 30 05 gas 12 09 05 AURORA at 12 14 05_04 07E Wild Horse Wind Expansion (C) (2)_Electric Rev Req Model (2009 GRC) Rebuttal 3" xfId="5350" xr:uid="{00000000-0005-0000-0000-0000DF140000}"/>
    <cellStyle name="_Value Copy 11 30 05 gas 12 09 05 AURORA at 12 14 05_04 07E Wild Horse Wind Expansion (C) (2)_Electric Rev Req Model (2009 GRC) Rebuttal 4" xfId="5351" xr:uid="{00000000-0005-0000-0000-0000E0140000}"/>
    <cellStyle name="_Value Copy 11 30 05 gas 12 09 05 AURORA at 12 14 05_04 07E Wild Horse Wind Expansion (C) (2)_Electric Rev Req Model (2009 GRC) Rebuttal REmoval of New  WH Solar AdjustMI" xfId="5352" xr:uid="{00000000-0005-0000-0000-0000E1140000}"/>
    <cellStyle name="_Value Copy 11 30 05 gas 12 09 05 AURORA at 12 14 05_04 07E Wild Horse Wind Expansion (C) (2)_Electric Rev Req Model (2009 GRC) Rebuttal REmoval of New  WH Solar AdjustMI 2" xfId="5353" xr:uid="{00000000-0005-0000-0000-0000E2140000}"/>
    <cellStyle name="_Value Copy 11 30 05 gas 12 09 05 AURORA at 12 14 05_04 07E Wild Horse Wind Expansion (C) (2)_Electric Rev Req Model (2009 GRC) Rebuttal REmoval of New  WH Solar AdjustMI 2 2" xfId="5354" xr:uid="{00000000-0005-0000-0000-0000E3140000}"/>
    <cellStyle name="_Value Copy 11 30 05 gas 12 09 05 AURORA at 12 14 05_04 07E Wild Horse Wind Expansion (C) (2)_Electric Rev Req Model (2009 GRC) Rebuttal REmoval of New  WH Solar AdjustMI 3" xfId="5355" xr:uid="{00000000-0005-0000-0000-0000E4140000}"/>
    <cellStyle name="_Value Copy 11 30 05 gas 12 09 05 AURORA at 12 14 05_04 07E Wild Horse Wind Expansion (C) (2)_Electric Rev Req Model (2009 GRC) Rebuttal REmoval of New  WH Solar AdjustMI 4" xfId="5356" xr:uid="{00000000-0005-0000-0000-0000E5140000}"/>
    <cellStyle name="_Value Copy 11 30 05 gas 12 09 05 AURORA at 12 14 05_04 07E Wild Horse Wind Expansion (C) (2)_Electric Rev Req Model (2009 GRC) Revised 01-18-2010" xfId="5357" xr:uid="{00000000-0005-0000-0000-0000E6140000}"/>
    <cellStyle name="_Value Copy 11 30 05 gas 12 09 05 AURORA at 12 14 05_04 07E Wild Horse Wind Expansion (C) (2)_Electric Rev Req Model (2009 GRC) Revised 01-18-2010 2" xfId="5358" xr:uid="{00000000-0005-0000-0000-0000E7140000}"/>
    <cellStyle name="_Value Copy 11 30 05 gas 12 09 05 AURORA at 12 14 05_04 07E Wild Horse Wind Expansion (C) (2)_Electric Rev Req Model (2009 GRC) Revised 01-18-2010 2 2" xfId="5359" xr:uid="{00000000-0005-0000-0000-0000E8140000}"/>
    <cellStyle name="_Value Copy 11 30 05 gas 12 09 05 AURORA at 12 14 05_04 07E Wild Horse Wind Expansion (C) (2)_Electric Rev Req Model (2009 GRC) Revised 01-18-2010 3" xfId="5360" xr:uid="{00000000-0005-0000-0000-0000E9140000}"/>
    <cellStyle name="_Value Copy 11 30 05 gas 12 09 05 AURORA at 12 14 05_04 07E Wild Horse Wind Expansion (C) (2)_Electric Rev Req Model (2009 GRC) Revised 01-18-2010 4" xfId="5361" xr:uid="{00000000-0005-0000-0000-0000EA140000}"/>
    <cellStyle name="_Value Copy 11 30 05 gas 12 09 05 AURORA at 12 14 05_04 07E Wild Horse Wind Expansion (C) (2)_Electric Rev Req Model (2010 GRC)" xfId="5362" xr:uid="{00000000-0005-0000-0000-0000EB140000}"/>
    <cellStyle name="_Value Copy 11 30 05 gas 12 09 05 AURORA at 12 14 05_04 07E Wild Horse Wind Expansion (C) (2)_Electric Rev Req Model (2010 GRC) SF" xfId="5363" xr:uid="{00000000-0005-0000-0000-0000EC140000}"/>
    <cellStyle name="_Value Copy 11 30 05 gas 12 09 05 AURORA at 12 14 05_04 07E Wild Horse Wind Expansion (C) (2)_Final Order Electric EXHIBIT A-1" xfId="5364" xr:uid="{00000000-0005-0000-0000-0000ED140000}"/>
    <cellStyle name="_Value Copy 11 30 05 gas 12 09 05 AURORA at 12 14 05_04 07E Wild Horse Wind Expansion (C) (2)_Final Order Electric EXHIBIT A-1 2" xfId="5365" xr:uid="{00000000-0005-0000-0000-0000EE140000}"/>
    <cellStyle name="_Value Copy 11 30 05 gas 12 09 05 AURORA at 12 14 05_04 07E Wild Horse Wind Expansion (C) (2)_Final Order Electric EXHIBIT A-1 2 2" xfId="5366" xr:uid="{00000000-0005-0000-0000-0000EF140000}"/>
    <cellStyle name="_Value Copy 11 30 05 gas 12 09 05 AURORA at 12 14 05_04 07E Wild Horse Wind Expansion (C) (2)_Final Order Electric EXHIBIT A-1 3" xfId="5367" xr:uid="{00000000-0005-0000-0000-0000F0140000}"/>
    <cellStyle name="_Value Copy 11 30 05 gas 12 09 05 AURORA at 12 14 05_04 07E Wild Horse Wind Expansion (C) (2)_Final Order Electric EXHIBIT A-1 4" xfId="5368" xr:uid="{00000000-0005-0000-0000-0000F1140000}"/>
    <cellStyle name="_Value Copy 11 30 05 gas 12 09 05 AURORA at 12 14 05_04 07E Wild Horse Wind Expansion (C) (2)_TENASKA REGULATORY ASSET" xfId="5369" xr:uid="{00000000-0005-0000-0000-0000F2140000}"/>
    <cellStyle name="_Value Copy 11 30 05 gas 12 09 05 AURORA at 12 14 05_04 07E Wild Horse Wind Expansion (C) (2)_TENASKA REGULATORY ASSET 2" xfId="5370" xr:uid="{00000000-0005-0000-0000-0000F3140000}"/>
    <cellStyle name="_Value Copy 11 30 05 gas 12 09 05 AURORA at 12 14 05_04 07E Wild Horse Wind Expansion (C) (2)_TENASKA REGULATORY ASSET 2 2" xfId="5371" xr:uid="{00000000-0005-0000-0000-0000F4140000}"/>
    <cellStyle name="_Value Copy 11 30 05 gas 12 09 05 AURORA at 12 14 05_04 07E Wild Horse Wind Expansion (C) (2)_TENASKA REGULATORY ASSET 3" xfId="5372" xr:uid="{00000000-0005-0000-0000-0000F5140000}"/>
    <cellStyle name="_Value Copy 11 30 05 gas 12 09 05 AURORA at 12 14 05_04 07E Wild Horse Wind Expansion (C) (2)_TENASKA REGULATORY ASSET 4" xfId="5373" xr:uid="{00000000-0005-0000-0000-0000F6140000}"/>
    <cellStyle name="_Value Copy 11 30 05 gas 12 09 05 AURORA at 12 14 05_16.37E Wild Horse Expansion DeferralRevwrkingfile SF" xfId="5374" xr:uid="{00000000-0005-0000-0000-0000F7140000}"/>
    <cellStyle name="_Value Copy 11 30 05 gas 12 09 05 AURORA at 12 14 05_16.37E Wild Horse Expansion DeferralRevwrkingfile SF 2" xfId="5375" xr:uid="{00000000-0005-0000-0000-0000F8140000}"/>
    <cellStyle name="_Value Copy 11 30 05 gas 12 09 05 AURORA at 12 14 05_16.37E Wild Horse Expansion DeferralRevwrkingfile SF 2 2" xfId="5376" xr:uid="{00000000-0005-0000-0000-0000F9140000}"/>
    <cellStyle name="_Value Copy 11 30 05 gas 12 09 05 AURORA at 12 14 05_16.37E Wild Horse Expansion DeferralRevwrkingfile SF 3" xfId="5377" xr:uid="{00000000-0005-0000-0000-0000FA140000}"/>
    <cellStyle name="_Value Copy 11 30 05 gas 12 09 05 AURORA at 12 14 05_16.37E Wild Horse Expansion DeferralRevwrkingfile SF 4" xfId="5378" xr:uid="{00000000-0005-0000-0000-0000FB140000}"/>
    <cellStyle name="_Value Copy 11 30 05 gas 12 09 05 AURORA at 12 14 05_2009 Compliance Filing PCA Exhibits for GRC" xfId="5379" xr:uid="{00000000-0005-0000-0000-0000FC140000}"/>
    <cellStyle name="_Value Copy 11 30 05 gas 12 09 05 AURORA at 12 14 05_2009 Compliance Filing PCA Exhibits for GRC 2" xfId="5380" xr:uid="{00000000-0005-0000-0000-0000FD140000}"/>
    <cellStyle name="_Value Copy 11 30 05 gas 12 09 05 AURORA at 12 14 05_2009 GRC Compl Filing - Exhibit D" xfId="5381" xr:uid="{00000000-0005-0000-0000-0000FE140000}"/>
    <cellStyle name="_Value Copy 11 30 05 gas 12 09 05 AURORA at 12 14 05_2009 GRC Compl Filing - Exhibit D 2" xfId="5382" xr:uid="{00000000-0005-0000-0000-0000FF140000}"/>
    <cellStyle name="_Value Copy 11 30 05 gas 12 09 05 AURORA at 12 14 05_3.01 Income Statement" xfId="5383" xr:uid="{00000000-0005-0000-0000-000000150000}"/>
    <cellStyle name="_Value Copy 11 30 05 gas 12 09 05 AURORA at 12 14 05_4 31 Regulatory Assets and Liabilities  7 06- Exhibit D" xfId="5384" xr:uid="{00000000-0005-0000-0000-000001150000}"/>
    <cellStyle name="_Value Copy 11 30 05 gas 12 09 05 AURORA at 12 14 05_4 31 Regulatory Assets and Liabilities  7 06- Exhibit D 2" xfId="5385" xr:uid="{00000000-0005-0000-0000-000002150000}"/>
    <cellStyle name="_Value Copy 11 30 05 gas 12 09 05 AURORA at 12 14 05_4 31 Regulatory Assets and Liabilities  7 06- Exhibit D 2 2" xfId="5386" xr:uid="{00000000-0005-0000-0000-000003150000}"/>
    <cellStyle name="_Value Copy 11 30 05 gas 12 09 05 AURORA at 12 14 05_4 31 Regulatory Assets and Liabilities  7 06- Exhibit D 3" xfId="5387" xr:uid="{00000000-0005-0000-0000-000004150000}"/>
    <cellStyle name="_Value Copy 11 30 05 gas 12 09 05 AURORA at 12 14 05_4 31 Regulatory Assets and Liabilities  7 06- Exhibit D 4" xfId="5388" xr:uid="{00000000-0005-0000-0000-000005150000}"/>
    <cellStyle name="_Value Copy 11 30 05 gas 12 09 05 AURORA at 12 14 05_4 31 Regulatory Assets and Liabilities  7 06- Exhibit D_NIM Summary" xfId="5389" xr:uid="{00000000-0005-0000-0000-000006150000}"/>
    <cellStyle name="_Value Copy 11 30 05 gas 12 09 05 AURORA at 12 14 05_4 31 Regulatory Assets and Liabilities  7 06- Exhibit D_NIM Summary 2" xfId="5390" xr:uid="{00000000-0005-0000-0000-000007150000}"/>
    <cellStyle name="_Value Copy 11 30 05 gas 12 09 05 AURORA at 12 14 05_4 32 Regulatory Assets and Liabilities  7 06- Exhibit D" xfId="5391" xr:uid="{00000000-0005-0000-0000-000008150000}"/>
    <cellStyle name="_Value Copy 11 30 05 gas 12 09 05 AURORA at 12 14 05_4 32 Regulatory Assets and Liabilities  7 06- Exhibit D 2" xfId="5392" xr:uid="{00000000-0005-0000-0000-000009150000}"/>
    <cellStyle name="_Value Copy 11 30 05 gas 12 09 05 AURORA at 12 14 05_4 32 Regulatory Assets and Liabilities  7 06- Exhibit D 2 2" xfId="5393" xr:uid="{00000000-0005-0000-0000-00000A150000}"/>
    <cellStyle name="_Value Copy 11 30 05 gas 12 09 05 AURORA at 12 14 05_4 32 Regulatory Assets and Liabilities  7 06- Exhibit D 3" xfId="5394" xr:uid="{00000000-0005-0000-0000-00000B150000}"/>
    <cellStyle name="_Value Copy 11 30 05 gas 12 09 05 AURORA at 12 14 05_4 32 Regulatory Assets and Liabilities  7 06- Exhibit D 4" xfId="5395" xr:uid="{00000000-0005-0000-0000-00000C150000}"/>
    <cellStyle name="_Value Copy 11 30 05 gas 12 09 05 AURORA at 12 14 05_4 32 Regulatory Assets and Liabilities  7 06- Exhibit D_NIM Summary" xfId="5396" xr:uid="{00000000-0005-0000-0000-00000D150000}"/>
    <cellStyle name="_Value Copy 11 30 05 gas 12 09 05 AURORA at 12 14 05_4 32 Regulatory Assets and Liabilities  7 06- Exhibit D_NIM Summary 2" xfId="5397" xr:uid="{00000000-0005-0000-0000-00000E150000}"/>
    <cellStyle name="_Value Copy 11 30 05 gas 12 09 05 AURORA at 12 14 05_ACCOUNTS" xfId="5398" xr:uid="{00000000-0005-0000-0000-00000F150000}"/>
    <cellStyle name="_Value Copy 11 30 05 gas 12 09 05 AURORA at 12 14 05_AURORA Total New" xfId="5399" xr:uid="{00000000-0005-0000-0000-000010150000}"/>
    <cellStyle name="_Value Copy 11 30 05 gas 12 09 05 AURORA at 12 14 05_AURORA Total New 2" xfId="5400" xr:uid="{00000000-0005-0000-0000-000011150000}"/>
    <cellStyle name="_Value Copy 11 30 05 gas 12 09 05 AURORA at 12 14 05_Book2" xfId="5401" xr:uid="{00000000-0005-0000-0000-000012150000}"/>
    <cellStyle name="_Value Copy 11 30 05 gas 12 09 05 AURORA at 12 14 05_Book2 2" xfId="5402" xr:uid="{00000000-0005-0000-0000-000013150000}"/>
    <cellStyle name="_Value Copy 11 30 05 gas 12 09 05 AURORA at 12 14 05_Book2 2 2" xfId="5403" xr:uid="{00000000-0005-0000-0000-000014150000}"/>
    <cellStyle name="_Value Copy 11 30 05 gas 12 09 05 AURORA at 12 14 05_Book2 3" xfId="5404" xr:uid="{00000000-0005-0000-0000-000015150000}"/>
    <cellStyle name="_Value Copy 11 30 05 gas 12 09 05 AURORA at 12 14 05_Book2 4" xfId="5405" xr:uid="{00000000-0005-0000-0000-000016150000}"/>
    <cellStyle name="_Value Copy 11 30 05 gas 12 09 05 AURORA at 12 14 05_Book2_Adj Bench DR 3 for Initial Briefs (Electric)" xfId="5406" xr:uid="{00000000-0005-0000-0000-000017150000}"/>
    <cellStyle name="_Value Copy 11 30 05 gas 12 09 05 AURORA at 12 14 05_Book2_Adj Bench DR 3 for Initial Briefs (Electric) 2" xfId="5407" xr:uid="{00000000-0005-0000-0000-000018150000}"/>
    <cellStyle name="_Value Copy 11 30 05 gas 12 09 05 AURORA at 12 14 05_Book2_Adj Bench DR 3 for Initial Briefs (Electric) 2 2" xfId="5408" xr:uid="{00000000-0005-0000-0000-000019150000}"/>
    <cellStyle name="_Value Copy 11 30 05 gas 12 09 05 AURORA at 12 14 05_Book2_Adj Bench DR 3 for Initial Briefs (Electric) 3" xfId="5409" xr:uid="{00000000-0005-0000-0000-00001A150000}"/>
    <cellStyle name="_Value Copy 11 30 05 gas 12 09 05 AURORA at 12 14 05_Book2_Adj Bench DR 3 for Initial Briefs (Electric) 4" xfId="5410" xr:uid="{00000000-0005-0000-0000-00001B150000}"/>
    <cellStyle name="_Value Copy 11 30 05 gas 12 09 05 AURORA at 12 14 05_Book2_Electric Rev Req Model (2009 GRC) Rebuttal" xfId="5411" xr:uid="{00000000-0005-0000-0000-00001C150000}"/>
    <cellStyle name="_Value Copy 11 30 05 gas 12 09 05 AURORA at 12 14 05_Book2_Electric Rev Req Model (2009 GRC) Rebuttal 2" xfId="5412" xr:uid="{00000000-0005-0000-0000-00001D150000}"/>
    <cellStyle name="_Value Copy 11 30 05 gas 12 09 05 AURORA at 12 14 05_Book2_Electric Rev Req Model (2009 GRC) Rebuttal 2 2" xfId="5413" xr:uid="{00000000-0005-0000-0000-00001E150000}"/>
    <cellStyle name="_Value Copy 11 30 05 gas 12 09 05 AURORA at 12 14 05_Book2_Electric Rev Req Model (2009 GRC) Rebuttal 3" xfId="5414" xr:uid="{00000000-0005-0000-0000-00001F150000}"/>
    <cellStyle name="_Value Copy 11 30 05 gas 12 09 05 AURORA at 12 14 05_Book2_Electric Rev Req Model (2009 GRC) Rebuttal 4" xfId="5415" xr:uid="{00000000-0005-0000-0000-000020150000}"/>
    <cellStyle name="_Value Copy 11 30 05 gas 12 09 05 AURORA at 12 14 05_Book2_Electric Rev Req Model (2009 GRC) Rebuttal REmoval of New  WH Solar AdjustMI" xfId="5416" xr:uid="{00000000-0005-0000-0000-000021150000}"/>
    <cellStyle name="_Value Copy 11 30 05 gas 12 09 05 AURORA at 12 14 05_Book2_Electric Rev Req Model (2009 GRC) Rebuttal REmoval of New  WH Solar AdjustMI 2" xfId="5417" xr:uid="{00000000-0005-0000-0000-000022150000}"/>
    <cellStyle name="_Value Copy 11 30 05 gas 12 09 05 AURORA at 12 14 05_Book2_Electric Rev Req Model (2009 GRC) Rebuttal REmoval of New  WH Solar AdjustMI 2 2" xfId="5418" xr:uid="{00000000-0005-0000-0000-000023150000}"/>
    <cellStyle name="_Value Copy 11 30 05 gas 12 09 05 AURORA at 12 14 05_Book2_Electric Rev Req Model (2009 GRC) Rebuttal REmoval of New  WH Solar AdjustMI 3" xfId="5419" xr:uid="{00000000-0005-0000-0000-000024150000}"/>
    <cellStyle name="_Value Copy 11 30 05 gas 12 09 05 AURORA at 12 14 05_Book2_Electric Rev Req Model (2009 GRC) Rebuttal REmoval of New  WH Solar AdjustMI 4" xfId="5420" xr:uid="{00000000-0005-0000-0000-000025150000}"/>
    <cellStyle name="_Value Copy 11 30 05 gas 12 09 05 AURORA at 12 14 05_Book2_Electric Rev Req Model (2009 GRC) Revised 01-18-2010" xfId="5421" xr:uid="{00000000-0005-0000-0000-000026150000}"/>
    <cellStyle name="_Value Copy 11 30 05 gas 12 09 05 AURORA at 12 14 05_Book2_Electric Rev Req Model (2009 GRC) Revised 01-18-2010 2" xfId="5422" xr:uid="{00000000-0005-0000-0000-000027150000}"/>
    <cellStyle name="_Value Copy 11 30 05 gas 12 09 05 AURORA at 12 14 05_Book2_Electric Rev Req Model (2009 GRC) Revised 01-18-2010 2 2" xfId="5423" xr:uid="{00000000-0005-0000-0000-000028150000}"/>
    <cellStyle name="_Value Copy 11 30 05 gas 12 09 05 AURORA at 12 14 05_Book2_Electric Rev Req Model (2009 GRC) Revised 01-18-2010 3" xfId="5424" xr:uid="{00000000-0005-0000-0000-000029150000}"/>
    <cellStyle name="_Value Copy 11 30 05 gas 12 09 05 AURORA at 12 14 05_Book2_Electric Rev Req Model (2009 GRC) Revised 01-18-2010 4" xfId="5425" xr:uid="{00000000-0005-0000-0000-00002A150000}"/>
    <cellStyle name="_Value Copy 11 30 05 gas 12 09 05 AURORA at 12 14 05_Book2_Final Order Electric EXHIBIT A-1" xfId="5426" xr:uid="{00000000-0005-0000-0000-00002B150000}"/>
    <cellStyle name="_Value Copy 11 30 05 gas 12 09 05 AURORA at 12 14 05_Book2_Final Order Electric EXHIBIT A-1 2" xfId="5427" xr:uid="{00000000-0005-0000-0000-00002C150000}"/>
    <cellStyle name="_Value Copy 11 30 05 gas 12 09 05 AURORA at 12 14 05_Book2_Final Order Electric EXHIBIT A-1 2 2" xfId="5428" xr:uid="{00000000-0005-0000-0000-00002D150000}"/>
    <cellStyle name="_Value Copy 11 30 05 gas 12 09 05 AURORA at 12 14 05_Book2_Final Order Electric EXHIBIT A-1 3" xfId="5429" xr:uid="{00000000-0005-0000-0000-00002E150000}"/>
    <cellStyle name="_Value Copy 11 30 05 gas 12 09 05 AURORA at 12 14 05_Book2_Final Order Electric EXHIBIT A-1 4" xfId="5430" xr:uid="{00000000-0005-0000-0000-00002F150000}"/>
    <cellStyle name="_Value Copy 11 30 05 gas 12 09 05 AURORA at 12 14 05_Book4" xfId="5431" xr:uid="{00000000-0005-0000-0000-000030150000}"/>
    <cellStyle name="_Value Copy 11 30 05 gas 12 09 05 AURORA at 12 14 05_Book4 2" xfId="5432" xr:uid="{00000000-0005-0000-0000-000031150000}"/>
    <cellStyle name="_Value Copy 11 30 05 gas 12 09 05 AURORA at 12 14 05_Book4 2 2" xfId="5433" xr:uid="{00000000-0005-0000-0000-000032150000}"/>
    <cellStyle name="_Value Copy 11 30 05 gas 12 09 05 AURORA at 12 14 05_Book4 3" xfId="5434" xr:uid="{00000000-0005-0000-0000-000033150000}"/>
    <cellStyle name="_Value Copy 11 30 05 gas 12 09 05 AURORA at 12 14 05_Book4 4" xfId="5435" xr:uid="{00000000-0005-0000-0000-000034150000}"/>
    <cellStyle name="_Value Copy 11 30 05 gas 12 09 05 AURORA at 12 14 05_Book9" xfId="5436" xr:uid="{00000000-0005-0000-0000-000035150000}"/>
    <cellStyle name="_Value Copy 11 30 05 gas 12 09 05 AURORA at 12 14 05_Book9 2" xfId="5437" xr:uid="{00000000-0005-0000-0000-000036150000}"/>
    <cellStyle name="_Value Copy 11 30 05 gas 12 09 05 AURORA at 12 14 05_Book9 2 2" xfId="5438" xr:uid="{00000000-0005-0000-0000-000037150000}"/>
    <cellStyle name="_Value Copy 11 30 05 gas 12 09 05 AURORA at 12 14 05_Book9 3" xfId="5439" xr:uid="{00000000-0005-0000-0000-000038150000}"/>
    <cellStyle name="_Value Copy 11 30 05 gas 12 09 05 AURORA at 12 14 05_Book9 4" xfId="5440" xr:uid="{00000000-0005-0000-0000-000039150000}"/>
    <cellStyle name="_Value Copy 11 30 05 gas 12 09 05 AURORA at 12 14 05_Check the Interest Calculation" xfId="5441" xr:uid="{00000000-0005-0000-0000-00003A150000}"/>
    <cellStyle name="_Value Copy 11 30 05 gas 12 09 05 AURORA at 12 14 05_Check the Interest Calculation_Scenario 1 REC vs PTC Offset" xfId="5442" xr:uid="{00000000-0005-0000-0000-00003B150000}"/>
    <cellStyle name="_Value Copy 11 30 05 gas 12 09 05 AURORA at 12 14 05_Check the Interest Calculation_Scenario 3" xfId="5443" xr:uid="{00000000-0005-0000-0000-00003C150000}"/>
    <cellStyle name="_Value Copy 11 30 05 gas 12 09 05 AURORA at 12 14 05_Chelan PUD Power Costs (8-10)" xfId="5444" xr:uid="{00000000-0005-0000-0000-00003D150000}"/>
    <cellStyle name="_Value Copy 11 30 05 gas 12 09 05 AURORA at 12 14 05_Direct Assignment Distribution Plant 2008" xfId="5445" xr:uid="{00000000-0005-0000-0000-00003E150000}"/>
    <cellStyle name="_Value Copy 11 30 05 gas 12 09 05 AURORA at 12 14 05_Direct Assignment Distribution Plant 2008 2" xfId="5446" xr:uid="{00000000-0005-0000-0000-00003F150000}"/>
    <cellStyle name="_Value Copy 11 30 05 gas 12 09 05 AURORA at 12 14 05_Direct Assignment Distribution Plant 2008 2 2" xfId="5447" xr:uid="{00000000-0005-0000-0000-000040150000}"/>
    <cellStyle name="_Value Copy 11 30 05 gas 12 09 05 AURORA at 12 14 05_Direct Assignment Distribution Plant 2008 2 2 2" xfId="5448" xr:uid="{00000000-0005-0000-0000-000041150000}"/>
    <cellStyle name="_Value Copy 11 30 05 gas 12 09 05 AURORA at 12 14 05_Direct Assignment Distribution Plant 2008 2 3" xfId="5449" xr:uid="{00000000-0005-0000-0000-000042150000}"/>
    <cellStyle name="_Value Copy 11 30 05 gas 12 09 05 AURORA at 12 14 05_Direct Assignment Distribution Plant 2008 2 3 2" xfId="5450" xr:uid="{00000000-0005-0000-0000-000043150000}"/>
    <cellStyle name="_Value Copy 11 30 05 gas 12 09 05 AURORA at 12 14 05_Direct Assignment Distribution Plant 2008 2 4" xfId="5451" xr:uid="{00000000-0005-0000-0000-000044150000}"/>
    <cellStyle name="_Value Copy 11 30 05 gas 12 09 05 AURORA at 12 14 05_Direct Assignment Distribution Plant 2008 2 4 2" xfId="5452" xr:uid="{00000000-0005-0000-0000-000045150000}"/>
    <cellStyle name="_Value Copy 11 30 05 gas 12 09 05 AURORA at 12 14 05_Direct Assignment Distribution Plant 2008 3" xfId="5453" xr:uid="{00000000-0005-0000-0000-000046150000}"/>
    <cellStyle name="_Value Copy 11 30 05 gas 12 09 05 AURORA at 12 14 05_Direct Assignment Distribution Plant 2008 3 2" xfId="5454" xr:uid="{00000000-0005-0000-0000-000047150000}"/>
    <cellStyle name="_Value Copy 11 30 05 gas 12 09 05 AURORA at 12 14 05_Direct Assignment Distribution Plant 2008 4" xfId="5455" xr:uid="{00000000-0005-0000-0000-000048150000}"/>
    <cellStyle name="_Value Copy 11 30 05 gas 12 09 05 AURORA at 12 14 05_Direct Assignment Distribution Plant 2008 4 2" xfId="5456" xr:uid="{00000000-0005-0000-0000-000049150000}"/>
    <cellStyle name="_Value Copy 11 30 05 gas 12 09 05 AURORA at 12 14 05_Direct Assignment Distribution Plant 2008 5" xfId="5457" xr:uid="{00000000-0005-0000-0000-00004A150000}"/>
    <cellStyle name="_Value Copy 11 30 05 gas 12 09 05 AURORA at 12 14 05_Direct Assignment Distribution Plant 2008 6" xfId="5458" xr:uid="{00000000-0005-0000-0000-00004B150000}"/>
    <cellStyle name="_Value Copy 11 30 05 gas 12 09 05 AURORA at 12 14 05_Electric COS Inputs" xfId="5459" xr:uid="{00000000-0005-0000-0000-00004C150000}"/>
    <cellStyle name="_Value Copy 11 30 05 gas 12 09 05 AURORA at 12 14 05_Electric COS Inputs 2" xfId="5460" xr:uid="{00000000-0005-0000-0000-00004D150000}"/>
    <cellStyle name="_Value Copy 11 30 05 gas 12 09 05 AURORA at 12 14 05_Electric COS Inputs 2 2" xfId="5461" xr:uid="{00000000-0005-0000-0000-00004E150000}"/>
    <cellStyle name="_Value Copy 11 30 05 gas 12 09 05 AURORA at 12 14 05_Electric COS Inputs 2 2 2" xfId="5462" xr:uid="{00000000-0005-0000-0000-00004F150000}"/>
    <cellStyle name="_Value Copy 11 30 05 gas 12 09 05 AURORA at 12 14 05_Electric COS Inputs 2 3" xfId="5463" xr:uid="{00000000-0005-0000-0000-000050150000}"/>
    <cellStyle name="_Value Copy 11 30 05 gas 12 09 05 AURORA at 12 14 05_Electric COS Inputs 2 3 2" xfId="5464" xr:uid="{00000000-0005-0000-0000-000051150000}"/>
    <cellStyle name="_Value Copy 11 30 05 gas 12 09 05 AURORA at 12 14 05_Electric COS Inputs 2 4" xfId="5465" xr:uid="{00000000-0005-0000-0000-000052150000}"/>
    <cellStyle name="_Value Copy 11 30 05 gas 12 09 05 AURORA at 12 14 05_Electric COS Inputs 2 4 2" xfId="5466" xr:uid="{00000000-0005-0000-0000-000053150000}"/>
    <cellStyle name="_Value Copy 11 30 05 gas 12 09 05 AURORA at 12 14 05_Electric COS Inputs 3" xfId="5467" xr:uid="{00000000-0005-0000-0000-000054150000}"/>
    <cellStyle name="_Value Copy 11 30 05 gas 12 09 05 AURORA at 12 14 05_Electric COS Inputs 3 2" xfId="5468" xr:uid="{00000000-0005-0000-0000-000055150000}"/>
    <cellStyle name="_Value Copy 11 30 05 gas 12 09 05 AURORA at 12 14 05_Electric COS Inputs 4" xfId="5469" xr:uid="{00000000-0005-0000-0000-000056150000}"/>
    <cellStyle name="_Value Copy 11 30 05 gas 12 09 05 AURORA at 12 14 05_Electric COS Inputs 4 2" xfId="5470" xr:uid="{00000000-0005-0000-0000-000057150000}"/>
    <cellStyle name="_Value Copy 11 30 05 gas 12 09 05 AURORA at 12 14 05_Electric COS Inputs 5" xfId="5471" xr:uid="{00000000-0005-0000-0000-000058150000}"/>
    <cellStyle name="_Value Copy 11 30 05 gas 12 09 05 AURORA at 12 14 05_Electric COS Inputs 6" xfId="5472" xr:uid="{00000000-0005-0000-0000-000059150000}"/>
    <cellStyle name="_Value Copy 11 30 05 gas 12 09 05 AURORA at 12 14 05_Electric Rate Spread and Rate Design 3.23.09" xfId="5473" xr:uid="{00000000-0005-0000-0000-00005A150000}"/>
    <cellStyle name="_Value Copy 11 30 05 gas 12 09 05 AURORA at 12 14 05_Electric Rate Spread and Rate Design 3.23.09 2" xfId="5474" xr:uid="{00000000-0005-0000-0000-00005B150000}"/>
    <cellStyle name="_Value Copy 11 30 05 gas 12 09 05 AURORA at 12 14 05_Electric Rate Spread and Rate Design 3.23.09 2 2" xfId="5475" xr:uid="{00000000-0005-0000-0000-00005C150000}"/>
    <cellStyle name="_Value Copy 11 30 05 gas 12 09 05 AURORA at 12 14 05_Electric Rate Spread and Rate Design 3.23.09 2 2 2" xfId="5476" xr:uid="{00000000-0005-0000-0000-00005D150000}"/>
    <cellStyle name="_Value Copy 11 30 05 gas 12 09 05 AURORA at 12 14 05_Electric Rate Spread and Rate Design 3.23.09 2 3" xfId="5477" xr:uid="{00000000-0005-0000-0000-00005E150000}"/>
    <cellStyle name="_Value Copy 11 30 05 gas 12 09 05 AURORA at 12 14 05_Electric Rate Spread and Rate Design 3.23.09 2 3 2" xfId="5478" xr:uid="{00000000-0005-0000-0000-00005F150000}"/>
    <cellStyle name="_Value Copy 11 30 05 gas 12 09 05 AURORA at 12 14 05_Electric Rate Spread and Rate Design 3.23.09 2 4" xfId="5479" xr:uid="{00000000-0005-0000-0000-000060150000}"/>
    <cellStyle name="_Value Copy 11 30 05 gas 12 09 05 AURORA at 12 14 05_Electric Rate Spread and Rate Design 3.23.09 2 4 2" xfId="5480" xr:uid="{00000000-0005-0000-0000-000061150000}"/>
    <cellStyle name="_Value Copy 11 30 05 gas 12 09 05 AURORA at 12 14 05_Electric Rate Spread and Rate Design 3.23.09 3" xfId="5481" xr:uid="{00000000-0005-0000-0000-000062150000}"/>
    <cellStyle name="_Value Copy 11 30 05 gas 12 09 05 AURORA at 12 14 05_Electric Rate Spread and Rate Design 3.23.09 3 2" xfId="5482" xr:uid="{00000000-0005-0000-0000-000063150000}"/>
    <cellStyle name="_Value Copy 11 30 05 gas 12 09 05 AURORA at 12 14 05_Electric Rate Spread and Rate Design 3.23.09 4" xfId="5483" xr:uid="{00000000-0005-0000-0000-000064150000}"/>
    <cellStyle name="_Value Copy 11 30 05 gas 12 09 05 AURORA at 12 14 05_Electric Rate Spread and Rate Design 3.23.09 4 2" xfId="5484" xr:uid="{00000000-0005-0000-0000-000065150000}"/>
    <cellStyle name="_Value Copy 11 30 05 gas 12 09 05 AURORA at 12 14 05_Electric Rate Spread and Rate Design 3.23.09 5" xfId="5485" xr:uid="{00000000-0005-0000-0000-000066150000}"/>
    <cellStyle name="_Value Copy 11 30 05 gas 12 09 05 AURORA at 12 14 05_Electric Rate Spread and Rate Design 3.23.09 6" xfId="5486" xr:uid="{00000000-0005-0000-0000-000067150000}"/>
    <cellStyle name="_Value Copy 11 30 05 gas 12 09 05 AURORA at 12 14 05_Exhibit D fr R Gho 12-31-08" xfId="5487" xr:uid="{00000000-0005-0000-0000-000068150000}"/>
    <cellStyle name="_Value Copy 11 30 05 gas 12 09 05 AURORA at 12 14 05_Exhibit D fr R Gho 12-31-08 2" xfId="5488" xr:uid="{00000000-0005-0000-0000-000069150000}"/>
    <cellStyle name="_Value Copy 11 30 05 gas 12 09 05 AURORA at 12 14 05_Exhibit D fr R Gho 12-31-08 3" xfId="5489" xr:uid="{00000000-0005-0000-0000-00006A150000}"/>
    <cellStyle name="_Value Copy 11 30 05 gas 12 09 05 AURORA at 12 14 05_Exhibit D fr R Gho 12-31-08 v2" xfId="5490" xr:uid="{00000000-0005-0000-0000-00006B150000}"/>
    <cellStyle name="_Value Copy 11 30 05 gas 12 09 05 AURORA at 12 14 05_Exhibit D fr R Gho 12-31-08 v2 2" xfId="5491" xr:uid="{00000000-0005-0000-0000-00006C150000}"/>
    <cellStyle name="_Value Copy 11 30 05 gas 12 09 05 AURORA at 12 14 05_Exhibit D fr R Gho 12-31-08 v2 3" xfId="5492" xr:uid="{00000000-0005-0000-0000-00006D150000}"/>
    <cellStyle name="_Value Copy 11 30 05 gas 12 09 05 AURORA at 12 14 05_Exhibit D fr R Gho 12-31-08 v2_NIM Summary" xfId="5493" xr:uid="{00000000-0005-0000-0000-00006E150000}"/>
    <cellStyle name="_Value Copy 11 30 05 gas 12 09 05 AURORA at 12 14 05_Exhibit D fr R Gho 12-31-08 v2_NIM Summary 2" xfId="5494" xr:uid="{00000000-0005-0000-0000-00006F150000}"/>
    <cellStyle name="_Value Copy 11 30 05 gas 12 09 05 AURORA at 12 14 05_Exhibit D fr R Gho 12-31-08_NIM Summary" xfId="5495" xr:uid="{00000000-0005-0000-0000-000070150000}"/>
    <cellStyle name="_Value Copy 11 30 05 gas 12 09 05 AURORA at 12 14 05_Exhibit D fr R Gho 12-31-08_NIM Summary 2" xfId="5496" xr:uid="{00000000-0005-0000-0000-000071150000}"/>
    <cellStyle name="_Value Copy 11 30 05 gas 12 09 05 AURORA at 12 14 05_Gas Rev Req Model (2010 GRC)" xfId="5497" xr:uid="{00000000-0005-0000-0000-000072150000}"/>
    <cellStyle name="_Value Copy 11 30 05 gas 12 09 05 AURORA at 12 14 05_Hopkins Ridge Prepaid Tran - Interest Earned RY 12ME Feb  '11" xfId="5498" xr:uid="{00000000-0005-0000-0000-000073150000}"/>
    <cellStyle name="_Value Copy 11 30 05 gas 12 09 05 AURORA at 12 14 05_Hopkins Ridge Prepaid Tran - Interest Earned RY 12ME Feb  '11 2" xfId="5499" xr:uid="{00000000-0005-0000-0000-000074150000}"/>
    <cellStyle name="_Value Copy 11 30 05 gas 12 09 05 AURORA at 12 14 05_Hopkins Ridge Prepaid Tran - Interest Earned RY 12ME Feb  '11_NIM Summary" xfId="5500" xr:uid="{00000000-0005-0000-0000-000075150000}"/>
    <cellStyle name="_Value Copy 11 30 05 gas 12 09 05 AURORA at 12 14 05_Hopkins Ridge Prepaid Tran - Interest Earned RY 12ME Feb  '11_NIM Summary 2" xfId="5501" xr:uid="{00000000-0005-0000-0000-000076150000}"/>
    <cellStyle name="_Value Copy 11 30 05 gas 12 09 05 AURORA at 12 14 05_Hopkins Ridge Prepaid Tran - Interest Earned RY 12ME Feb  '11_Transmission Workbook for May BOD" xfId="5502" xr:uid="{00000000-0005-0000-0000-000077150000}"/>
    <cellStyle name="_Value Copy 11 30 05 gas 12 09 05 AURORA at 12 14 05_Hopkins Ridge Prepaid Tran - Interest Earned RY 12ME Feb  '11_Transmission Workbook for May BOD 2" xfId="5503" xr:uid="{00000000-0005-0000-0000-000078150000}"/>
    <cellStyle name="_Value Copy 11 30 05 gas 12 09 05 AURORA at 12 14 05_INPUTS" xfId="5504" xr:uid="{00000000-0005-0000-0000-000079150000}"/>
    <cellStyle name="_Value Copy 11 30 05 gas 12 09 05 AURORA at 12 14 05_INPUTS 2" xfId="5505" xr:uid="{00000000-0005-0000-0000-00007A150000}"/>
    <cellStyle name="_Value Copy 11 30 05 gas 12 09 05 AURORA at 12 14 05_INPUTS 2 2" xfId="5506" xr:uid="{00000000-0005-0000-0000-00007B150000}"/>
    <cellStyle name="_Value Copy 11 30 05 gas 12 09 05 AURORA at 12 14 05_INPUTS 2 2 2" xfId="5507" xr:uid="{00000000-0005-0000-0000-00007C150000}"/>
    <cellStyle name="_Value Copy 11 30 05 gas 12 09 05 AURORA at 12 14 05_INPUTS 2 3" xfId="5508" xr:uid="{00000000-0005-0000-0000-00007D150000}"/>
    <cellStyle name="_Value Copy 11 30 05 gas 12 09 05 AURORA at 12 14 05_INPUTS 2 3 2" xfId="5509" xr:uid="{00000000-0005-0000-0000-00007E150000}"/>
    <cellStyle name="_Value Copy 11 30 05 gas 12 09 05 AURORA at 12 14 05_INPUTS 2 4" xfId="5510" xr:uid="{00000000-0005-0000-0000-00007F150000}"/>
    <cellStyle name="_Value Copy 11 30 05 gas 12 09 05 AURORA at 12 14 05_INPUTS 2 4 2" xfId="5511" xr:uid="{00000000-0005-0000-0000-000080150000}"/>
    <cellStyle name="_Value Copy 11 30 05 gas 12 09 05 AURORA at 12 14 05_INPUTS 3" xfId="5512" xr:uid="{00000000-0005-0000-0000-000081150000}"/>
    <cellStyle name="_Value Copy 11 30 05 gas 12 09 05 AURORA at 12 14 05_INPUTS 3 2" xfId="5513" xr:uid="{00000000-0005-0000-0000-000082150000}"/>
    <cellStyle name="_Value Copy 11 30 05 gas 12 09 05 AURORA at 12 14 05_INPUTS 4" xfId="5514" xr:uid="{00000000-0005-0000-0000-000083150000}"/>
    <cellStyle name="_Value Copy 11 30 05 gas 12 09 05 AURORA at 12 14 05_INPUTS 4 2" xfId="5515" xr:uid="{00000000-0005-0000-0000-000084150000}"/>
    <cellStyle name="_Value Copy 11 30 05 gas 12 09 05 AURORA at 12 14 05_INPUTS 5" xfId="5516" xr:uid="{00000000-0005-0000-0000-000085150000}"/>
    <cellStyle name="_Value Copy 11 30 05 gas 12 09 05 AURORA at 12 14 05_INPUTS 6" xfId="5517" xr:uid="{00000000-0005-0000-0000-000086150000}"/>
    <cellStyle name="_Value Copy 11 30 05 gas 12 09 05 AURORA at 12 14 05_Leased Transformer &amp; Substation Plant &amp; Rev 12-2009" xfId="5518" xr:uid="{00000000-0005-0000-0000-000087150000}"/>
    <cellStyle name="_Value Copy 11 30 05 gas 12 09 05 AURORA at 12 14 05_Leased Transformer &amp; Substation Plant &amp; Rev 12-2009 2" xfId="5519" xr:uid="{00000000-0005-0000-0000-000088150000}"/>
    <cellStyle name="_Value Copy 11 30 05 gas 12 09 05 AURORA at 12 14 05_Leased Transformer &amp; Substation Plant &amp; Rev 12-2009 2 2" xfId="5520" xr:uid="{00000000-0005-0000-0000-000089150000}"/>
    <cellStyle name="_Value Copy 11 30 05 gas 12 09 05 AURORA at 12 14 05_Leased Transformer &amp; Substation Plant &amp; Rev 12-2009 2 2 2" xfId="5521" xr:uid="{00000000-0005-0000-0000-00008A150000}"/>
    <cellStyle name="_Value Copy 11 30 05 gas 12 09 05 AURORA at 12 14 05_Leased Transformer &amp; Substation Plant &amp; Rev 12-2009 2 3" xfId="5522" xr:uid="{00000000-0005-0000-0000-00008B150000}"/>
    <cellStyle name="_Value Copy 11 30 05 gas 12 09 05 AURORA at 12 14 05_Leased Transformer &amp; Substation Plant &amp; Rev 12-2009 2 3 2" xfId="5523" xr:uid="{00000000-0005-0000-0000-00008C150000}"/>
    <cellStyle name="_Value Copy 11 30 05 gas 12 09 05 AURORA at 12 14 05_Leased Transformer &amp; Substation Plant &amp; Rev 12-2009 2 4" xfId="5524" xr:uid="{00000000-0005-0000-0000-00008D150000}"/>
    <cellStyle name="_Value Copy 11 30 05 gas 12 09 05 AURORA at 12 14 05_Leased Transformer &amp; Substation Plant &amp; Rev 12-2009 2 4 2" xfId="5525" xr:uid="{00000000-0005-0000-0000-00008E150000}"/>
    <cellStyle name="_Value Copy 11 30 05 gas 12 09 05 AURORA at 12 14 05_Leased Transformer &amp; Substation Plant &amp; Rev 12-2009 3" xfId="5526" xr:uid="{00000000-0005-0000-0000-00008F150000}"/>
    <cellStyle name="_Value Copy 11 30 05 gas 12 09 05 AURORA at 12 14 05_Leased Transformer &amp; Substation Plant &amp; Rev 12-2009 3 2" xfId="5527" xr:uid="{00000000-0005-0000-0000-000090150000}"/>
    <cellStyle name="_Value Copy 11 30 05 gas 12 09 05 AURORA at 12 14 05_Leased Transformer &amp; Substation Plant &amp; Rev 12-2009 4" xfId="5528" xr:uid="{00000000-0005-0000-0000-000091150000}"/>
    <cellStyle name="_Value Copy 11 30 05 gas 12 09 05 AURORA at 12 14 05_Leased Transformer &amp; Substation Plant &amp; Rev 12-2009 4 2" xfId="5529" xr:uid="{00000000-0005-0000-0000-000092150000}"/>
    <cellStyle name="_Value Copy 11 30 05 gas 12 09 05 AURORA at 12 14 05_Leased Transformer &amp; Substation Plant &amp; Rev 12-2009 5" xfId="5530" xr:uid="{00000000-0005-0000-0000-000093150000}"/>
    <cellStyle name="_Value Copy 11 30 05 gas 12 09 05 AURORA at 12 14 05_Leased Transformer &amp; Substation Plant &amp; Rev 12-2009 6" xfId="5531" xr:uid="{00000000-0005-0000-0000-000094150000}"/>
    <cellStyle name="_Value Copy 11 30 05 gas 12 09 05 AURORA at 12 14 05_NIM Summary" xfId="5532" xr:uid="{00000000-0005-0000-0000-000095150000}"/>
    <cellStyle name="_Value Copy 11 30 05 gas 12 09 05 AURORA at 12 14 05_NIM Summary 09GRC" xfId="5533" xr:uid="{00000000-0005-0000-0000-000096150000}"/>
    <cellStyle name="_Value Copy 11 30 05 gas 12 09 05 AURORA at 12 14 05_NIM Summary 09GRC 2" xfId="5534" xr:uid="{00000000-0005-0000-0000-000097150000}"/>
    <cellStyle name="_Value Copy 11 30 05 gas 12 09 05 AURORA at 12 14 05_NIM Summary 2" xfId="5535" xr:uid="{00000000-0005-0000-0000-000098150000}"/>
    <cellStyle name="_Value Copy 11 30 05 gas 12 09 05 AURORA at 12 14 05_NIM Summary 3" xfId="5536" xr:uid="{00000000-0005-0000-0000-000099150000}"/>
    <cellStyle name="_Value Copy 11 30 05 gas 12 09 05 AURORA at 12 14 05_NIM Summary 4" xfId="5537" xr:uid="{00000000-0005-0000-0000-00009A150000}"/>
    <cellStyle name="_Value Copy 11 30 05 gas 12 09 05 AURORA at 12 14 05_NIM Summary 5" xfId="5538" xr:uid="{00000000-0005-0000-0000-00009B150000}"/>
    <cellStyle name="_Value Copy 11 30 05 gas 12 09 05 AURORA at 12 14 05_NIM Summary 6" xfId="5539" xr:uid="{00000000-0005-0000-0000-00009C150000}"/>
    <cellStyle name="_Value Copy 11 30 05 gas 12 09 05 AURORA at 12 14 05_NIM Summary 7" xfId="5540" xr:uid="{00000000-0005-0000-0000-00009D150000}"/>
    <cellStyle name="_Value Copy 11 30 05 gas 12 09 05 AURORA at 12 14 05_NIM Summary 8" xfId="5541" xr:uid="{00000000-0005-0000-0000-00009E150000}"/>
    <cellStyle name="_Value Copy 11 30 05 gas 12 09 05 AURORA at 12 14 05_NIM Summary 9" xfId="5542" xr:uid="{00000000-0005-0000-0000-00009F150000}"/>
    <cellStyle name="_Value Copy 11 30 05 gas 12 09 05 AURORA at 12 14 05_PCA 10 -  Exhibit D from A Kellogg Jan 2011" xfId="5543" xr:uid="{00000000-0005-0000-0000-0000A0150000}"/>
    <cellStyle name="_Value Copy 11 30 05 gas 12 09 05 AURORA at 12 14 05_PCA 10 -  Exhibit D from A Kellogg July 2011" xfId="5544" xr:uid="{00000000-0005-0000-0000-0000A1150000}"/>
    <cellStyle name="_Value Copy 11 30 05 gas 12 09 05 AURORA at 12 14 05_PCA 10 -  Exhibit D from S Free Rcv'd 12-11" xfId="5545" xr:uid="{00000000-0005-0000-0000-0000A2150000}"/>
    <cellStyle name="_Value Copy 11 30 05 gas 12 09 05 AURORA at 12 14 05_PCA 7 - Exhibit D update 11_30_08 (2)" xfId="5546" xr:uid="{00000000-0005-0000-0000-0000A3150000}"/>
    <cellStyle name="_Value Copy 11 30 05 gas 12 09 05 AURORA at 12 14 05_PCA 7 - Exhibit D update 11_30_08 (2) 2" xfId="5547" xr:uid="{00000000-0005-0000-0000-0000A4150000}"/>
    <cellStyle name="_Value Copy 11 30 05 gas 12 09 05 AURORA at 12 14 05_PCA 7 - Exhibit D update 11_30_08 (2) 2 2" xfId="5548" xr:uid="{00000000-0005-0000-0000-0000A5150000}"/>
    <cellStyle name="_Value Copy 11 30 05 gas 12 09 05 AURORA at 12 14 05_PCA 7 - Exhibit D update 11_30_08 (2) 3" xfId="5549" xr:uid="{00000000-0005-0000-0000-0000A6150000}"/>
    <cellStyle name="_Value Copy 11 30 05 gas 12 09 05 AURORA at 12 14 05_PCA 7 - Exhibit D update 11_30_08 (2) 4" xfId="5550" xr:uid="{00000000-0005-0000-0000-0000A7150000}"/>
    <cellStyle name="_Value Copy 11 30 05 gas 12 09 05 AURORA at 12 14 05_PCA 7 - Exhibit D update 11_30_08 (2)_NIM Summary" xfId="5551" xr:uid="{00000000-0005-0000-0000-0000A8150000}"/>
    <cellStyle name="_Value Copy 11 30 05 gas 12 09 05 AURORA at 12 14 05_PCA 7 - Exhibit D update 11_30_08 (2)_NIM Summary 2" xfId="5552" xr:uid="{00000000-0005-0000-0000-0000A9150000}"/>
    <cellStyle name="_Value Copy 11 30 05 gas 12 09 05 AURORA at 12 14 05_PCA 8 - Exhibit D update 12_31_09" xfId="5553" xr:uid="{00000000-0005-0000-0000-0000AA150000}"/>
    <cellStyle name="_Value Copy 11 30 05 gas 12 09 05 AURORA at 12 14 05_PCA 8 - Exhibit D update 12_31_09 2" xfId="5554" xr:uid="{00000000-0005-0000-0000-0000AB150000}"/>
    <cellStyle name="_Value Copy 11 30 05 gas 12 09 05 AURORA at 12 14 05_PCA 9 -  Exhibit D April 2010" xfId="5555" xr:uid="{00000000-0005-0000-0000-0000AC150000}"/>
    <cellStyle name="_Value Copy 11 30 05 gas 12 09 05 AURORA at 12 14 05_PCA 9 -  Exhibit D April 2010 (3)" xfId="5556" xr:uid="{00000000-0005-0000-0000-0000AD150000}"/>
    <cellStyle name="_Value Copy 11 30 05 gas 12 09 05 AURORA at 12 14 05_PCA 9 -  Exhibit D April 2010 (3) 2" xfId="5557" xr:uid="{00000000-0005-0000-0000-0000AE150000}"/>
    <cellStyle name="_Value Copy 11 30 05 gas 12 09 05 AURORA at 12 14 05_PCA 9 -  Exhibit D April 2010 2" xfId="5558" xr:uid="{00000000-0005-0000-0000-0000AF150000}"/>
    <cellStyle name="_Value Copy 11 30 05 gas 12 09 05 AURORA at 12 14 05_PCA 9 -  Exhibit D April 2010 3" xfId="5559" xr:uid="{00000000-0005-0000-0000-0000B0150000}"/>
    <cellStyle name="_Value Copy 11 30 05 gas 12 09 05 AURORA at 12 14 05_PCA 9 -  Exhibit D Feb 2010" xfId="5560" xr:uid="{00000000-0005-0000-0000-0000B1150000}"/>
    <cellStyle name="_Value Copy 11 30 05 gas 12 09 05 AURORA at 12 14 05_PCA 9 -  Exhibit D Feb 2010 2" xfId="5561" xr:uid="{00000000-0005-0000-0000-0000B2150000}"/>
    <cellStyle name="_Value Copy 11 30 05 gas 12 09 05 AURORA at 12 14 05_PCA 9 -  Exhibit D Feb 2010 v2" xfId="5562" xr:uid="{00000000-0005-0000-0000-0000B3150000}"/>
    <cellStyle name="_Value Copy 11 30 05 gas 12 09 05 AURORA at 12 14 05_PCA 9 -  Exhibit D Feb 2010 v2 2" xfId="5563" xr:uid="{00000000-0005-0000-0000-0000B4150000}"/>
    <cellStyle name="_Value Copy 11 30 05 gas 12 09 05 AURORA at 12 14 05_PCA 9 -  Exhibit D Feb 2010 WF" xfId="5564" xr:uid="{00000000-0005-0000-0000-0000B5150000}"/>
    <cellStyle name="_Value Copy 11 30 05 gas 12 09 05 AURORA at 12 14 05_PCA 9 -  Exhibit D Feb 2010 WF 2" xfId="5565" xr:uid="{00000000-0005-0000-0000-0000B6150000}"/>
    <cellStyle name="_Value Copy 11 30 05 gas 12 09 05 AURORA at 12 14 05_PCA 9 -  Exhibit D Jan 2010" xfId="5566" xr:uid="{00000000-0005-0000-0000-0000B7150000}"/>
    <cellStyle name="_Value Copy 11 30 05 gas 12 09 05 AURORA at 12 14 05_PCA 9 -  Exhibit D Jan 2010 2" xfId="5567" xr:uid="{00000000-0005-0000-0000-0000B8150000}"/>
    <cellStyle name="_Value Copy 11 30 05 gas 12 09 05 AURORA at 12 14 05_PCA 9 -  Exhibit D March 2010 (2)" xfId="5568" xr:uid="{00000000-0005-0000-0000-0000B9150000}"/>
    <cellStyle name="_Value Copy 11 30 05 gas 12 09 05 AURORA at 12 14 05_PCA 9 -  Exhibit D March 2010 (2) 2" xfId="5569" xr:uid="{00000000-0005-0000-0000-0000BA150000}"/>
    <cellStyle name="_Value Copy 11 30 05 gas 12 09 05 AURORA at 12 14 05_PCA 9 -  Exhibit D Nov 2010" xfId="5570" xr:uid="{00000000-0005-0000-0000-0000BB150000}"/>
    <cellStyle name="_Value Copy 11 30 05 gas 12 09 05 AURORA at 12 14 05_PCA 9 -  Exhibit D Nov 2010 2" xfId="5571" xr:uid="{00000000-0005-0000-0000-0000BC150000}"/>
    <cellStyle name="_Value Copy 11 30 05 gas 12 09 05 AURORA at 12 14 05_PCA 9 - Exhibit D at August 2010" xfId="5572" xr:uid="{00000000-0005-0000-0000-0000BD150000}"/>
    <cellStyle name="_Value Copy 11 30 05 gas 12 09 05 AURORA at 12 14 05_PCA 9 - Exhibit D at August 2010 2" xfId="5573" xr:uid="{00000000-0005-0000-0000-0000BE150000}"/>
    <cellStyle name="_Value Copy 11 30 05 gas 12 09 05 AURORA at 12 14 05_PCA 9 - Exhibit D June 2010 GRC" xfId="5574" xr:uid="{00000000-0005-0000-0000-0000BF150000}"/>
    <cellStyle name="_Value Copy 11 30 05 gas 12 09 05 AURORA at 12 14 05_PCA 9 - Exhibit D June 2010 GRC 2" xfId="5575" xr:uid="{00000000-0005-0000-0000-0000C0150000}"/>
    <cellStyle name="_Value Copy 11 30 05 gas 12 09 05 AURORA at 12 14 05_Power Costs - Comparison bx Rbtl-Staff-Jt-PC" xfId="5576" xr:uid="{00000000-0005-0000-0000-0000C1150000}"/>
    <cellStyle name="_Value Copy 11 30 05 gas 12 09 05 AURORA at 12 14 05_Power Costs - Comparison bx Rbtl-Staff-Jt-PC 2" xfId="5577" xr:uid="{00000000-0005-0000-0000-0000C2150000}"/>
    <cellStyle name="_Value Copy 11 30 05 gas 12 09 05 AURORA at 12 14 05_Power Costs - Comparison bx Rbtl-Staff-Jt-PC 2 2" xfId="5578" xr:uid="{00000000-0005-0000-0000-0000C3150000}"/>
    <cellStyle name="_Value Copy 11 30 05 gas 12 09 05 AURORA at 12 14 05_Power Costs - Comparison bx Rbtl-Staff-Jt-PC 3" xfId="5579" xr:uid="{00000000-0005-0000-0000-0000C4150000}"/>
    <cellStyle name="_Value Copy 11 30 05 gas 12 09 05 AURORA at 12 14 05_Power Costs - Comparison bx Rbtl-Staff-Jt-PC 4" xfId="5580" xr:uid="{00000000-0005-0000-0000-0000C5150000}"/>
    <cellStyle name="_Value Copy 11 30 05 gas 12 09 05 AURORA at 12 14 05_Power Costs - Comparison bx Rbtl-Staff-Jt-PC_Adj Bench DR 3 for Initial Briefs (Electric)" xfId="5581" xr:uid="{00000000-0005-0000-0000-0000C6150000}"/>
    <cellStyle name="_Value Copy 11 30 05 gas 12 09 05 AURORA at 12 14 05_Power Costs - Comparison bx Rbtl-Staff-Jt-PC_Adj Bench DR 3 for Initial Briefs (Electric) 2" xfId="5582" xr:uid="{00000000-0005-0000-0000-0000C7150000}"/>
    <cellStyle name="_Value Copy 11 30 05 gas 12 09 05 AURORA at 12 14 05_Power Costs - Comparison bx Rbtl-Staff-Jt-PC_Adj Bench DR 3 for Initial Briefs (Electric) 2 2" xfId="5583" xr:uid="{00000000-0005-0000-0000-0000C8150000}"/>
    <cellStyle name="_Value Copy 11 30 05 gas 12 09 05 AURORA at 12 14 05_Power Costs - Comparison bx Rbtl-Staff-Jt-PC_Adj Bench DR 3 for Initial Briefs (Electric) 3" xfId="5584" xr:uid="{00000000-0005-0000-0000-0000C9150000}"/>
    <cellStyle name="_Value Copy 11 30 05 gas 12 09 05 AURORA at 12 14 05_Power Costs - Comparison bx Rbtl-Staff-Jt-PC_Adj Bench DR 3 for Initial Briefs (Electric) 4" xfId="5585" xr:uid="{00000000-0005-0000-0000-0000CA150000}"/>
    <cellStyle name="_Value Copy 11 30 05 gas 12 09 05 AURORA at 12 14 05_Power Costs - Comparison bx Rbtl-Staff-Jt-PC_Electric Rev Req Model (2009 GRC) Rebuttal" xfId="5586" xr:uid="{00000000-0005-0000-0000-0000CB150000}"/>
    <cellStyle name="_Value Copy 11 30 05 gas 12 09 05 AURORA at 12 14 05_Power Costs - Comparison bx Rbtl-Staff-Jt-PC_Electric Rev Req Model (2009 GRC) Rebuttal 2" xfId="5587" xr:uid="{00000000-0005-0000-0000-0000CC150000}"/>
    <cellStyle name="_Value Copy 11 30 05 gas 12 09 05 AURORA at 12 14 05_Power Costs - Comparison bx Rbtl-Staff-Jt-PC_Electric Rev Req Model (2009 GRC) Rebuttal 2 2" xfId="5588" xr:uid="{00000000-0005-0000-0000-0000CD150000}"/>
    <cellStyle name="_Value Copy 11 30 05 gas 12 09 05 AURORA at 12 14 05_Power Costs - Comparison bx Rbtl-Staff-Jt-PC_Electric Rev Req Model (2009 GRC) Rebuttal 3" xfId="5589" xr:uid="{00000000-0005-0000-0000-0000CE150000}"/>
    <cellStyle name="_Value Copy 11 30 05 gas 12 09 05 AURORA at 12 14 05_Power Costs - Comparison bx Rbtl-Staff-Jt-PC_Electric Rev Req Model (2009 GRC) Rebuttal 4" xfId="5590" xr:uid="{00000000-0005-0000-0000-0000CF150000}"/>
    <cellStyle name="_Value Copy 11 30 05 gas 12 09 05 AURORA at 12 14 05_Power Costs - Comparison bx Rbtl-Staff-Jt-PC_Electric Rev Req Model (2009 GRC) Rebuttal REmoval of New  WH Solar AdjustMI" xfId="5591" xr:uid="{00000000-0005-0000-0000-0000D0150000}"/>
    <cellStyle name="_Value Copy 11 30 05 gas 12 09 05 AURORA at 12 14 05_Power Costs - Comparison bx Rbtl-Staff-Jt-PC_Electric Rev Req Model (2009 GRC) Rebuttal REmoval of New  WH Solar AdjustMI 2" xfId="5592" xr:uid="{00000000-0005-0000-0000-0000D1150000}"/>
    <cellStyle name="_Value Copy 11 30 05 gas 12 09 05 AURORA at 12 14 05_Power Costs - Comparison bx Rbtl-Staff-Jt-PC_Electric Rev Req Model (2009 GRC) Rebuttal REmoval of New  WH Solar AdjustMI 2 2" xfId="5593" xr:uid="{00000000-0005-0000-0000-0000D2150000}"/>
    <cellStyle name="_Value Copy 11 30 05 gas 12 09 05 AURORA at 12 14 05_Power Costs - Comparison bx Rbtl-Staff-Jt-PC_Electric Rev Req Model (2009 GRC) Rebuttal REmoval of New  WH Solar AdjustMI 3" xfId="5594" xr:uid="{00000000-0005-0000-0000-0000D3150000}"/>
    <cellStyle name="_Value Copy 11 30 05 gas 12 09 05 AURORA at 12 14 05_Power Costs - Comparison bx Rbtl-Staff-Jt-PC_Electric Rev Req Model (2009 GRC) Rebuttal REmoval of New  WH Solar AdjustMI 4" xfId="5595" xr:uid="{00000000-0005-0000-0000-0000D4150000}"/>
    <cellStyle name="_Value Copy 11 30 05 gas 12 09 05 AURORA at 12 14 05_Power Costs - Comparison bx Rbtl-Staff-Jt-PC_Electric Rev Req Model (2009 GRC) Revised 01-18-2010" xfId="5596" xr:uid="{00000000-0005-0000-0000-0000D5150000}"/>
    <cellStyle name="_Value Copy 11 30 05 gas 12 09 05 AURORA at 12 14 05_Power Costs - Comparison bx Rbtl-Staff-Jt-PC_Electric Rev Req Model (2009 GRC) Revised 01-18-2010 2" xfId="5597" xr:uid="{00000000-0005-0000-0000-0000D6150000}"/>
    <cellStyle name="_Value Copy 11 30 05 gas 12 09 05 AURORA at 12 14 05_Power Costs - Comparison bx Rbtl-Staff-Jt-PC_Electric Rev Req Model (2009 GRC) Revised 01-18-2010 2 2" xfId="5598" xr:uid="{00000000-0005-0000-0000-0000D7150000}"/>
    <cellStyle name="_Value Copy 11 30 05 gas 12 09 05 AURORA at 12 14 05_Power Costs - Comparison bx Rbtl-Staff-Jt-PC_Electric Rev Req Model (2009 GRC) Revised 01-18-2010 3" xfId="5599" xr:uid="{00000000-0005-0000-0000-0000D8150000}"/>
    <cellStyle name="_Value Copy 11 30 05 gas 12 09 05 AURORA at 12 14 05_Power Costs - Comparison bx Rbtl-Staff-Jt-PC_Electric Rev Req Model (2009 GRC) Revised 01-18-2010 4" xfId="5600" xr:uid="{00000000-0005-0000-0000-0000D9150000}"/>
    <cellStyle name="_Value Copy 11 30 05 gas 12 09 05 AURORA at 12 14 05_Power Costs - Comparison bx Rbtl-Staff-Jt-PC_Final Order Electric EXHIBIT A-1" xfId="5601" xr:uid="{00000000-0005-0000-0000-0000DA150000}"/>
    <cellStyle name="_Value Copy 11 30 05 gas 12 09 05 AURORA at 12 14 05_Power Costs - Comparison bx Rbtl-Staff-Jt-PC_Final Order Electric EXHIBIT A-1 2" xfId="5602" xr:uid="{00000000-0005-0000-0000-0000DB150000}"/>
    <cellStyle name="_Value Copy 11 30 05 gas 12 09 05 AURORA at 12 14 05_Power Costs - Comparison bx Rbtl-Staff-Jt-PC_Final Order Electric EXHIBIT A-1 2 2" xfId="5603" xr:uid="{00000000-0005-0000-0000-0000DC150000}"/>
    <cellStyle name="_Value Copy 11 30 05 gas 12 09 05 AURORA at 12 14 05_Power Costs - Comparison bx Rbtl-Staff-Jt-PC_Final Order Electric EXHIBIT A-1 3" xfId="5604" xr:uid="{00000000-0005-0000-0000-0000DD150000}"/>
    <cellStyle name="_Value Copy 11 30 05 gas 12 09 05 AURORA at 12 14 05_Power Costs - Comparison bx Rbtl-Staff-Jt-PC_Final Order Electric EXHIBIT A-1 4" xfId="5605" xr:uid="{00000000-0005-0000-0000-0000DE150000}"/>
    <cellStyle name="_Value Copy 11 30 05 gas 12 09 05 AURORA at 12 14 05_Production Adj 4.37" xfId="5606" xr:uid="{00000000-0005-0000-0000-0000DF150000}"/>
    <cellStyle name="_Value Copy 11 30 05 gas 12 09 05 AURORA at 12 14 05_Production Adj 4.37 2" xfId="5607" xr:uid="{00000000-0005-0000-0000-0000E0150000}"/>
    <cellStyle name="_Value Copy 11 30 05 gas 12 09 05 AURORA at 12 14 05_Production Adj 4.37 2 2" xfId="5608" xr:uid="{00000000-0005-0000-0000-0000E1150000}"/>
    <cellStyle name="_Value Copy 11 30 05 gas 12 09 05 AURORA at 12 14 05_Production Adj 4.37 3" xfId="5609" xr:uid="{00000000-0005-0000-0000-0000E2150000}"/>
    <cellStyle name="_Value Copy 11 30 05 gas 12 09 05 AURORA at 12 14 05_Purchased Power Adj 4.03" xfId="5610" xr:uid="{00000000-0005-0000-0000-0000E3150000}"/>
    <cellStyle name="_Value Copy 11 30 05 gas 12 09 05 AURORA at 12 14 05_Purchased Power Adj 4.03 2" xfId="5611" xr:uid="{00000000-0005-0000-0000-0000E4150000}"/>
    <cellStyle name="_Value Copy 11 30 05 gas 12 09 05 AURORA at 12 14 05_Purchased Power Adj 4.03 2 2" xfId="5612" xr:uid="{00000000-0005-0000-0000-0000E5150000}"/>
    <cellStyle name="_Value Copy 11 30 05 gas 12 09 05 AURORA at 12 14 05_Purchased Power Adj 4.03 3" xfId="5613" xr:uid="{00000000-0005-0000-0000-0000E6150000}"/>
    <cellStyle name="_Value Copy 11 30 05 gas 12 09 05 AURORA at 12 14 05_Rate Design Sch 24" xfId="5614" xr:uid="{00000000-0005-0000-0000-0000E7150000}"/>
    <cellStyle name="_Value Copy 11 30 05 gas 12 09 05 AURORA at 12 14 05_Rate Design Sch 24 2" xfId="5615" xr:uid="{00000000-0005-0000-0000-0000E8150000}"/>
    <cellStyle name="_Value Copy 11 30 05 gas 12 09 05 AURORA at 12 14 05_Rate Design Sch 25" xfId="5616" xr:uid="{00000000-0005-0000-0000-0000E9150000}"/>
    <cellStyle name="_Value Copy 11 30 05 gas 12 09 05 AURORA at 12 14 05_Rate Design Sch 25 2" xfId="5617" xr:uid="{00000000-0005-0000-0000-0000EA150000}"/>
    <cellStyle name="_Value Copy 11 30 05 gas 12 09 05 AURORA at 12 14 05_Rate Design Sch 25 2 2" xfId="5618" xr:uid="{00000000-0005-0000-0000-0000EB150000}"/>
    <cellStyle name="_Value Copy 11 30 05 gas 12 09 05 AURORA at 12 14 05_Rate Design Sch 25 3" xfId="5619" xr:uid="{00000000-0005-0000-0000-0000EC150000}"/>
    <cellStyle name="_Value Copy 11 30 05 gas 12 09 05 AURORA at 12 14 05_Rate Design Sch 26" xfId="5620" xr:uid="{00000000-0005-0000-0000-0000ED150000}"/>
    <cellStyle name="_Value Copy 11 30 05 gas 12 09 05 AURORA at 12 14 05_Rate Design Sch 26 2" xfId="5621" xr:uid="{00000000-0005-0000-0000-0000EE150000}"/>
    <cellStyle name="_Value Copy 11 30 05 gas 12 09 05 AURORA at 12 14 05_Rate Design Sch 26 2 2" xfId="5622" xr:uid="{00000000-0005-0000-0000-0000EF150000}"/>
    <cellStyle name="_Value Copy 11 30 05 gas 12 09 05 AURORA at 12 14 05_Rate Design Sch 26 3" xfId="5623" xr:uid="{00000000-0005-0000-0000-0000F0150000}"/>
    <cellStyle name="_Value Copy 11 30 05 gas 12 09 05 AURORA at 12 14 05_Rate Design Sch 31" xfId="5624" xr:uid="{00000000-0005-0000-0000-0000F1150000}"/>
    <cellStyle name="_Value Copy 11 30 05 gas 12 09 05 AURORA at 12 14 05_Rate Design Sch 31 2" xfId="5625" xr:uid="{00000000-0005-0000-0000-0000F2150000}"/>
    <cellStyle name="_Value Copy 11 30 05 gas 12 09 05 AURORA at 12 14 05_Rate Design Sch 31 2 2" xfId="5626" xr:uid="{00000000-0005-0000-0000-0000F3150000}"/>
    <cellStyle name="_Value Copy 11 30 05 gas 12 09 05 AURORA at 12 14 05_Rate Design Sch 31 3" xfId="5627" xr:uid="{00000000-0005-0000-0000-0000F4150000}"/>
    <cellStyle name="_Value Copy 11 30 05 gas 12 09 05 AURORA at 12 14 05_Rate Design Sch 43" xfId="5628" xr:uid="{00000000-0005-0000-0000-0000F5150000}"/>
    <cellStyle name="_Value Copy 11 30 05 gas 12 09 05 AURORA at 12 14 05_Rate Design Sch 43 2" xfId="5629" xr:uid="{00000000-0005-0000-0000-0000F6150000}"/>
    <cellStyle name="_Value Copy 11 30 05 gas 12 09 05 AURORA at 12 14 05_Rate Design Sch 43 2 2" xfId="5630" xr:uid="{00000000-0005-0000-0000-0000F7150000}"/>
    <cellStyle name="_Value Copy 11 30 05 gas 12 09 05 AURORA at 12 14 05_Rate Design Sch 43 3" xfId="5631" xr:uid="{00000000-0005-0000-0000-0000F8150000}"/>
    <cellStyle name="_Value Copy 11 30 05 gas 12 09 05 AURORA at 12 14 05_Rate Design Sch 448-449" xfId="5632" xr:uid="{00000000-0005-0000-0000-0000F9150000}"/>
    <cellStyle name="_Value Copy 11 30 05 gas 12 09 05 AURORA at 12 14 05_Rate Design Sch 448-449 2" xfId="5633" xr:uid="{00000000-0005-0000-0000-0000FA150000}"/>
    <cellStyle name="_Value Copy 11 30 05 gas 12 09 05 AURORA at 12 14 05_Rate Design Sch 46" xfId="5634" xr:uid="{00000000-0005-0000-0000-0000FB150000}"/>
    <cellStyle name="_Value Copy 11 30 05 gas 12 09 05 AURORA at 12 14 05_Rate Design Sch 46 2" xfId="5635" xr:uid="{00000000-0005-0000-0000-0000FC150000}"/>
    <cellStyle name="_Value Copy 11 30 05 gas 12 09 05 AURORA at 12 14 05_Rate Design Sch 46 2 2" xfId="5636" xr:uid="{00000000-0005-0000-0000-0000FD150000}"/>
    <cellStyle name="_Value Copy 11 30 05 gas 12 09 05 AURORA at 12 14 05_Rate Design Sch 46 3" xfId="5637" xr:uid="{00000000-0005-0000-0000-0000FE150000}"/>
    <cellStyle name="_Value Copy 11 30 05 gas 12 09 05 AURORA at 12 14 05_Rate Spread" xfId="5638" xr:uid="{00000000-0005-0000-0000-0000FF150000}"/>
    <cellStyle name="_Value Copy 11 30 05 gas 12 09 05 AURORA at 12 14 05_Rate Spread 2" xfId="5639" xr:uid="{00000000-0005-0000-0000-000000160000}"/>
    <cellStyle name="_Value Copy 11 30 05 gas 12 09 05 AURORA at 12 14 05_Rate Spread 2 2" xfId="5640" xr:uid="{00000000-0005-0000-0000-000001160000}"/>
    <cellStyle name="_Value Copy 11 30 05 gas 12 09 05 AURORA at 12 14 05_Rate Spread 3" xfId="5641" xr:uid="{00000000-0005-0000-0000-000002160000}"/>
    <cellStyle name="_Value Copy 11 30 05 gas 12 09 05 AURORA at 12 14 05_Rebuttal Power Costs" xfId="5642" xr:uid="{00000000-0005-0000-0000-000003160000}"/>
    <cellStyle name="_Value Copy 11 30 05 gas 12 09 05 AURORA at 12 14 05_Rebuttal Power Costs 2" xfId="5643" xr:uid="{00000000-0005-0000-0000-000004160000}"/>
    <cellStyle name="_Value Copy 11 30 05 gas 12 09 05 AURORA at 12 14 05_Rebuttal Power Costs 2 2" xfId="5644" xr:uid="{00000000-0005-0000-0000-000005160000}"/>
    <cellStyle name="_Value Copy 11 30 05 gas 12 09 05 AURORA at 12 14 05_Rebuttal Power Costs 3" xfId="5645" xr:uid="{00000000-0005-0000-0000-000006160000}"/>
    <cellStyle name="_Value Copy 11 30 05 gas 12 09 05 AURORA at 12 14 05_Rebuttal Power Costs 4" xfId="5646" xr:uid="{00000000-0005-0000-0000-000007160000}"/>
    <cellStyle name="_Value Copy 11 30 05 gas 12 09 05 AURORA at 12 14 05_Rebuttal Power Costs_Adj Bench DR 3 for Initial Briefs (Electric)" xfId="5647" xr:uid="{00000000-0005-0000-0000-000008160000}"/>
    <cellStyle name="_Value Copy 11 30 05 gas 12 09 05 AURORA at 12 14 05_Rebuttal Power Costs_Adj Bench DR 3 for Initial Briefs (Electric) 2" xfId="5648" xr:uid="{00000000-0005-0000-0000-000009160000}"/>
    <cellStyle name="_Value Copy 11 30 05 gas 12 09 05 AURORA at 12 14 05_Rebuttal Power Costs_Adj Bench DR 3 for Initial Briefs (Electric) 2 2" xfId="5649" xr:uid="{00000000-0005-0000-0000-00000A160000}"/>
    <cellStyle name="_Value Copy 11 30 05 gas 12 09 05 AURORA at 12 14 05_Rebuttal Power Costs_Adj Bench DR 3 for Initial Briefs (Electric) 3" xfId="5650" xr:uid="{00000000-0005-0000-0000-00000B160000}"/>
    <cellStyle name="_Value Copy 11 30 05 gas 12 09 05 AURORA at 12 14 05_Rebuttal Power Costs_Adj Bench DR 3 for Initial Briefs (Electric) 4" xfId="5651" xr:uid="{00000000-0005-0000-0000-00000C160000}"/>
    <cellStyle name="_Value Copy 11 30 05 gas 12 09 05 AURORA at 12 14 05_Rebuttal Power Costs_Electric Rev Req Model (2009 GRC) Rebuttal" xfId="5652" xr:uid="{00000000-0005-0000-0000-00000D160000}"/>
    <cellStyle name="_Value Copy 11 30 05 gas 12 09 05 AURORA at 12 14 05_Rebuttal Power Costs_Electric Rev Req Model (2009 GRC) Rebuttal 2" xfId="5653" xr:uid="{00000000-0005-0000-0000-00000E160000}"/>
    <cellStyle name="_Value Copy 11 30 05 gas 12 09 05 AURORA at 12 14 05_Rebuttal Power Costs_Electric Rev Req Model (2009 GRC) Rebuttal 2 2" xfId="5654" xr:uid="{00000000-0005-0000-0000-00000F160000}"/>
    <cellStyle name="_Value Copy 11 30 05 gas 12 09 05 AURORA at 12 14 05_Rebuttal Power Costs_Electric Rev Req Model (2009 GRC) Rebuttal 3" xfId="5655" xr:uid="{00000000-0005-0000-0000-000010160000}"/>
    <cellStyle name="_Value Copy 11 30 05 gas 12 09 05 AURORA at 12 14 05_Rebuttal Power Costs_Electric Rev Req Model (2009 GRC) Rebuttal 4" xfId="5656" xr:uid="{00000000-0005-0000-0000-000011160000}"/>
    <cellStyle name="_Value Copy 11 30 05 gas 12 09 05 AURORA at 12 14 05_Rebuttal Power Costs_Electric Rev Req Model (2009 GRC) Rebuttal REmoval of New  WH Solar AdjustMI" xfId="5657" xr:uid="{00000000-0005-0000-0000-000012160000}"/>
    <cellStyle name="_Value Copy 11 30 05 gas 12 09 05 AURORA at 12 14 05_Rebuttal Power Costs_Electric Rev Req Model (2009 GRC) Rebuttal REmoval of New  WH Solar AdjustMI 2" xfId="5658" xr:uid="{00000000-0005-0000-0000-000013160000}"/>
    <cellStyle name="_Value Copy 11 30 05 gas 12 09 05 AURORA at 12 14 05_Rebuttal Power Costs_Electric Rev Req Model (2009 GRC) Rebuttal REmoval of New  WH Solar AdjustMI 2 2" xfId="5659" xr:uid="{00000000-0005-0000-0000-000014160000}"/>
    <cellStyle name="_Value Copy 11 30 05 gas 12 09 05 AURORA at 12 14 05_Rebuttal Power Costs_Electric Rev Req Model (2009 GRC) Rebuttal REmoval of New  WH Solar AdjustMI 3" xfId="5660" xr:uid="{00000000-0005-0000-0000-000015160000}"/>
    <cellStyle name="_Value Copy 11 30 05 gas 12 09 05 AURORA at 12 14 05_Rebuttal Power Costs_Electric Rev Req Model (2009 GRC) Rebuttal REmoval of New  WH Solar AdjustMI 4" xfId="5661" xr:uid="{00000000-0005-0000-0000-000016160000}"/>
    <cellStyle name="_Value Copy 11 30 05 gas 12 09 05 AURORA at 12 14 05_Rebuttal Power Costs_Electric Rev Req Model (2009 GRC) Revised 01-18-2010" xfId="5662" xr:uid="{00000000-0005-0000-0000-000017160000}"/>
    <cellStyle name="_Value Copy 11 30 05 gas 12 09 05 AURORA at 12 14 05_Rebuttal Power Costs_Electric Rev Req Model (2009 GRC) Revised 01-18-2010 2" xfId="5663" xr:uid="{00000000-0005-0000-0000-000018160000}"/>
    <cellStyle name="_Value Copy 11 30 05 gas 12 09 05 AURORA at 12 14 05_Rebuttal Power Costs_Electric Rev Req Model (2009 GRC) Revised 01-18-2010 2 2" xfId="5664" xr:uid="{00000000-0005-0000-0000-000019160000}"/>
    <cellStyle name="_Value Copy 11 30 05 gas 12 09 05 AURORA at 12 14 05_Rebuttal Power Costs_Electric Rev Req Model (2009 GRC) Revised 01-18-2010 3" xfId="5665" xr:uid="{00000000-0005-0000-0000-00001A160000}"/>
    <cellStyle name="_Value Copy 11 30 05 gas 12 09 05 AURORA at 12 14 05_Rebuttal Power Costs_Electric Rev Req Model (2009 GRC) Revised 01-18-2010 4" xfId="5666" xr:uid="{00000000-0005-0000-0000-00001B160000}"/>
    <cellStyle name="_Value Copy 11 30 05 gas 12 09 05 AURORA at 12 14 05_Rebuttal Power Costs_Final Order Electric EXHIBIT A-1" xfId="5667" xr:uid="{00000000-0005-0000-0000-00001C160000}"/>
    <cellStyle name="_Value Copy 11 30 05 gas 12 09 05 AURORA at 12 14 05_Rebuttal Power Costs_Final Order Electric EXHIBIT A-1 2" xfId="5668" xr:uid="{00000000-0005-0000-0000-00001D160000}"/>
    <cellStyle name="_Value Copy 11 30 05 gas 12 09 05 AURORA at 12 14 05_Rebuttal Power Costs_Final Order Electric EXHIBIT A-1 2 2" xfId="5669" xr:uid="{00000000-0005-0000-0000-00001E160000}"/>
    <cellStyle name="_Value Copy 11 30 05 gas 12 09 05 AURORA at 12 14 05_Rebuttal Power Costs_Final Order Electric EXHIBIT A-1 3" xfId="5670" xr:uid="{00000000-0005-0000-0000-00001F160000}"/>
    <cellStyle name="_Value Copy 11 30 05 gas 12 09 05 AURORA at 12 14 05_Rebuttal Power Costs_Final Order Electric EXHIBIT A-1 4" xfId="5671" xr:uid="{00000000-0005-0000-0000-000020160000}"/>
    <cellStyle name="_Value Copy 11 30 05 gas 12 09 05 AURORA at 12 14 05_ROR 5.02" xfId="5672" xr:uid="{00000000-0005-0000-0000-000021160000}"/>
    <cellStyle name="_Value Copy 11 30 05 gas 12 09 05 AURORA at 12 14 05_ROR 5.02 2" xfId="5673" xr:uid="{00000000-0005-0000-0000-000022160000}"/>
    <cellStyle name="_Value Copy 11 30 05 gas 12 09 05 AURORA at 12 14 05_ROR 5.02 2 2" xfId="5674" xr:uid="{00000000-0005-0000-0000-000023160000}"/>
    <cellStyle name="_Value Copy 11 30 05 gas 12 09 05 AURORA at 12 14 05_ROR 5.02 3" xfId="5675" xr:uid="{00000000-0005-0000-0000-000024160000}"/>
    <cellStyle name="_Value Copy 11 30 05 gas 12 09 05 AURORA at 12 14 05_Sch 40 Feeder OH 2008" xfId="5676" xr:uid="{00000000-0005-0000-0000-000025160000}"/>
    <cellStyle name="_Value Copy 11 30 05 gas 12 09 05 AURORA at 12 14 05_Sch 40 Feeder OH 2008 2" xfId="5677" xr:uid="{00000000-0005-0000-0000-000026160000}"/>
    <cellStyle name="_Value Copy 11 30 05 gas 12 09 05 AURORA at 12 14 05_Sch 40 Feeder OH 2008 2 2" xfId="5678" xr:uid="{00000000-0005-0000-0000-000027160000}"/>
    <cellStyle name="_Value Copy 11 30 05 gas 12 09 05 AURORA at 12 14 05_Sch 40 Feeder OH 2008 3" xfId="5679" xr:uid="{00000000-0005-0000-0000-000028160000}"/>
    <cellStyle name="_Value Copy 11 30 05 gas 12 09 05 AURORA at 12 14 05_Sch 40 Interim Energy Rates " xfId="5680" xr:uid="{00000000-0005-0000-0000-000029160000}"/>
    <cellStyle name="_Value Copy 11 30 05 gas 12 09 05 AURORA at 12 14 05_Sch 40 Interim Energy Rates  2" xfId="5681" xr:uid="{00000000-0005-0000-0000-00002A160000}"/>
    <cellStyle name="_Value Copy 11 30 05 gas 12 09 05 AURORA at 12 14 05_Sch 40 Interim Energy Rates  2 2" xfId="5682" xr:uid="{00000000-0005-0000-0000-00002B160000}"/>
    <cellStyle name="_Value Copy 11 30 05 gas 12 09 05 AURORA at 12 14 05_Sch 40 Interim Energy Rates  3" xfId="5683" xr:uid="{00000000-0005-0000-0000-00002C160000}"/>
    <cellStyle name="_Value Copy 11 30 05 gas 12 09 05 AURORA at 12 14 05_Sch 40 Substation A&amp;G 2008" xfId="5684" xr:uid="{00000000-0005-0000-0000-00002D160000}"/>
    <cellStyle name="_Value Copy 11 30 05 gas 12 09 05 AURORA at 12 14 05_Sch 40 Substation A&amp;G 2008 2" xfId="5685" xr:uid="{00000000-0005-0000-0000-00002E160000}"/>
    <cellStyle name="_Value Copy 11 30 05 gas 12 09 05 AURORA at 12 14 05_Sch 40 Substation A&amp;G 2008 2 2" xfId="5686" xr:uid="{00000000-0005-0000-0000-00002F160000}"/>
    <cellStyle name="_Value Copy 11 30 05 gas 12 09 05 AURORA at 12 14 05_Sch 40 Substation A&amp;G 2008 3" xfId="5687" xr:uid="{00000000-0005-0000-0000-000030160000}"/>
    <cellStyle name="_Value Copy 11 30 05 gas 12 09 05 AURORA at 12 14 05_Sch 40 Substation O&amp;M 2008" xfId="5688" xr:uid="{00000000-0005-0000-0000-000031160000}"/>
    <cellStyle name="_Value Copy 11 30 05 gas 12 09 05 AURORA at 12 14 05_Sch 40 Substation O&amp;M 2008 2" xfId="5689" xr:uid="{00000000-0005-0000-0000-000032160000}"/>
    <cellStyle name="_Value Copy 11 30 05 gas 12 09 05 AURORA at 12 14 05_Sch 40 Substation O&amp;M 2008 2 2" xfId="5690" xr:uid="{00000000-0005-0000-0000-000033160000}"/>
    <cellStyle name="_Value Copy 11 30 05 gas 12 09 05 AURORA at 12 14 05_Sch 40 Substation O&amp;M 2008 3" xfId="5691" xr:uid="{00000000-0005-0000-0000-000034160000}"/>
    <cellStyle name="_Value Copy 11 30 05 gas 12 09 05 AURORA at 12 14 05_Subs 2008" xfId="5692" xr:uid="{00000000-0005-0000-0000-000035160000}"/>
    <cellStyle name="_Value Copy 11 30 05 gas 12 09 05 AURORA at 12 14 05_Subs 2008 2" xfId="5693" xr:uid="{00000000-0005-0000-0000-000036160000}"/>
    <cellStyle name="_Value Copy 11 30 05 gas 12 09 05 AURORA at 12 14 05_Subs 2008 2 2" xfId="5694" xr:uid="{00000000-0005-0000-0000-000037160000}"/>
    <cellStyle name="_Value Copy 11 30 05 gas 12 09 05 AURORA at 12 14 05_Subs 2008 3" xfId="5695" xr:uid="{00000000-0005-0000-0000-000038160000}"/>
    <cellStyle name="_Value Copy 11 30 05 gas 12 09 05 AURORA at 12 14 05_Transmission Workbook for May BOD" xfId="5696" xr:uid="{00000000-0005-0000-0000-000039160000}"/>
    <cellStyle name="_Value Copy 11 30 05 gas 12 09 05 AURORA at 12 14 05_Transmission Workbook for May BOD 2" xfId="5697" xr:uid="{00000000-0005-0000-0000-00003A160000}"/>
    <cellStyle name="_Value Copy 11 30 05 gas 12 09 05 AURORA at 12 14 05_Wind Integration 10GRC" xfId="5698" xr:uid="{00000000-0005-0000-0000-00003B160000}"/>
    <cellStyle name="_Value Copy 11 30 05 gas 12 09 05 AURORA at 12 14 05_Wind Integration 10GRC 2" xfId="5699" xr:uid="{00000000-0005-0000-0000-00003C160000}"/>
    <cellStyle name="_VC 2007GRC PC 10312007" xfId="5700" xr:uid="{00000000-0005-0000-0000-00003D160000}"/>
    <cellStyle name="_VC 6.15.06 update on 06GRC power costs.xls Chart 1" xfId="5701" xr:uid="{00000000-0005-0000-0000-00003E160000}"/>
    <cellStyle name="_VC 6.15.06 update on 06GRC power costs.xls Chart 1 2" xfId="5702" xr:uid="{00000000-0005-0000-0000-00003F160000}"/>
    <cellStyle name="_VC 6.15.06 update on 06GRC power costs.xls Chart 1 2 2" xfId="5703" xr:uid="{00000000-0005-0000-0000-000040160000}"/>
    <cellStyle name="_VC 6.15.06 update on 06GRC power costs.xls Chart 1 2 2 2" xfId="5704" xr:uid="{00000000-0005-0000-0000-000041160000}"/>
    <cellStyle name="_VC 6.15.06 update on 06GRC power costs.xls Chart 1 2 3" xfId="5705" xr:uid="{00000000-0005-0000-0000-000042160000}"/>
    <cellStyle name="_VC 6.15.06 update on 06GRC power costs.xls Chart 1 3" xfId="5706" xr:uid="{00000000-0005-0000-0000-000043160000}"/>
    <cellStyle name="_VC 6.15.06 update on 06GRC power costs.xls Chart 1 3 2" xfId="5707" xr:uid="{00000000-0005-0000-0000-000044160000}"/>
    <cellStyle name="_VC 6.15.06 update on 06GRC power costs.xls Chart 1 3 2 2" xfId="5708" xr:uid="{00000000-0005-0000-0000-000045160000}"/>
    <cellStyle name="_VC 6.15.06 update on 06GRC power costs.xls Chart 1 3 3" xfId="5709" xr:uid="{00000000-0005-0000-0000-000046160000}"/>
    <cellStyle name="_VC 6.15.06 update on 06GRC power costs.xls Chart 1 3 3 2" xfId="5710" xr:uid="{00000000-0005-0000-0000-000047160000}"/>
    <cellStyle name="_VC 6.15.06 update on 06GRC power costs.xls Chart 1 3 4" xfId="5711" xr:uid="{00000000-0005-0000-0000-000048160000}"/>
    <cellStyle name="_VC 6.15.06 update on 06GRC power costs.xls Chart 1 3 4 2" xfId="5712" xr:uid="{00000000-0005-0000-0000-000049160000}"/>
    <cellStyle name="_VC 6.15.06 update on 06GRC power costs.xls Chart 1 4" xfId="5713" xr:uid="{00000000-0005-0000-0000-00004A160000}"/>
    <cellStyle name="_VC 6.15.06 update on 06GRC power costs.xls Chart 1 4 2" xfId="5714" xr:uid="{00000000-0005-0000-0000-00004B160000}"/>
    <cellStyle name="_VC 6.15.06 update on 06GRC power costs.xls Chart 1 5" xfId="5715" xr:uid="{00000000-0005-0000-0000-00004C160000}"/>
    <cellStyle name="_VC 6.15.06 update on 06GRC power costs.xls Chart 1 6" xfId="5716" xr:uid="{00000000-0005-0000-0000-00004D160000}"/>
    <cellStyle name="_VC 6.15.06 update on 06GRC power costs.xls Chart 1 7" xfId="5717" xr:uid="{00000000-0005-0000-0000-00004E160000}"/>
    <cellStyle name="_VC 6.15.06 update on 06GRC power costs.xls Chart 1_04 07E Wild Horse Wind Expansion (C) (2)" xfId="5718" xr:uid="{00000000-0005-0000-0000-00004F160000}"/>
    <cellStyle name="_VC 6.15.06 update on 06GRC power costs.xls Chart 1_04 07E Wild Horse Wind Expansion (C) (2) 2" xfId="5719" xr:uid="{00000000-0005-0000-0000-000050160000}"/>
    <cellStyle name="_VC 6.15.06 update on 06GRC power costs.xls Chart 1_04 07E Wild Horse Wind Expansion (C) (2) 2 2" xfId="5720" xr:uid="{00000000-0005-0000-0000-000051160000}"/>
    <cellStyle name="_VC 6.15.06 update on 06GRC power costs.xls Chart 1_04 07E Wild Horse Wind Expansion (C) (2) 3" xfId="5721" xr:uid="{00000000-0005-0000-0000-000052160000}"/>
    <cellStyle name="_VC 6.15.06 update on 06GRC power costs.xls Chart 1_04 07E Wild Horse Wind Expansion (C) (2) 4" xfId="5722" xr:uid="{00000000-0005-0000-0000-000053160000}"/>
    <cellStyle name="_VC 6.15.06 update on 06GRC power costs.xls Chart 1_04 07E Wild Horse Wind Expansion (C) (2)_Adj Bench DR 3 for Initial Briefs (Electric)" xfId="5723" xr:uid="{00000000-0005-0000-0000-000054160000}"/>
    <cellStyle name="_VC 6.15.06 update on 06GRC power costs.xls Chart 1_04 07E Wild Horse Wind Expansion (C) (2)_Adj Bench DR 3 for Initial Briefs (Electric) 2" xfId="5724" xr:uid="{00000000-0005-0000-0000-000055160000}"/>
    <cellStyle name="_VC 6.15.06 update on 06GRC power costs.xls Chart 1_04 07E Wild Horse Wind Expansion (C) (2)_Adj Bench DR 3 for Initial Briefs (Electric) 2 2" xfId="5725" xr:uid="{00000000-0005-0000-0000-000056160000}"/>
    <cellStyle name="_VC 6.15.06 update on 06GRC power costs.xls Chart 1_04 07E Wild Horse Wind Expansion (C) (2)_Adj Bench DR 3 for Initial Briefs (Electric) 3" xfId="5726" xr:uid="{00000000-0005-0000-0000-000057160000}"/>
    <cellStyle name="_VC 6.15.06 update on 06GRC power costs.xls Chart 1_04 07E Wild Horse Wind Expansion (C) (2)_Adj Bench DR 3 for Initial Briefs (Electric) 4" xfId="5727" xr:uid="{00000000-0005-0000-0000-000058160000}"/>
    <cellStyle name="_VC 6.15.06 update on 06GRC power costs.xls Chart 1_04 07E Wild Horse Wind Expansion (C) (2)_Book1" xfId="5728" xr:uid="{00000000-0005-0000-0000-000059160000}"/>
    <cellStyle name="_VC 6.15.06 update on 06GRC power costs.xls Chart 1_04 07E Wild Horse Wind Expansion (C) (2)_Electric Rev Req Model (2009 GRC) " xfId="5729" xr:uid="{00000000-0005-0000-0000-00005A160000}"/>
    <cellStyle name="_VC 6.15.06 update on 06GRC power costs.xls Chart 1_04 07E Wild Horse Wind Expansion (C) (2)_Electric Rev Req Model (2009 GRC)  2" xfId="5730" xr:uid="{00000000-0005-0000-0000-00005B160000}"/>
    <cellStyle name="_VC 6.15.06 update on 06GRC power costs.xls Chart 1_04 07E Wild Horse Wind Expansion (C) (2)_Electric Rev Req Model (2009 GRC)  2 2" xfId="5731" xr:uid="{00000000-0005-0000-0000-00005C160000}"/>
    <cellStyle name="_VC 6.15.06 update on 06GRC power costs.xls Chart 1_04 07E Wild Horse Wind Expansion (C) (2)_Electric Rev Req Model (2009 GRC)  3" xfId="5732" xr:uid="{00000000-0005-0000-0000-00005D160000}"/>
    <cellStyle name="_VC 6.15.06 update on 06GRC power costs.xls Chart 1_04 07E Wild Horse Wind Expansion (C) (2)_Electric Rev Req Model (2009 GRC)  4" xfId="5733" xr:uid="{00000000-0005-0000-0000-00005E160000}"/>
    <cellStyle name="_VC 6.15.06 update on 06GRC power costs.xls Chart 1_04 07E Wild Horse Wind Expansion (C) (2)_Electric Rev Req Model (2009 GRC) Rebuttal" xfId="5734" xr:uid="{00000000-0005-0000-0000-00005F160000}"/>
    <cellStyle name="_VC 6.15.06 update on 06GRC power costs.xls Chart 1_04 07E Wild Horse Wind Expansion (C) (2)_Electric Rev Req Model (2009 GRC) Rebuttal 2" xfId="5735" xr:uid="{00000000-0005-0000-0000-000060160000}"/>
    <cellStyle name="_VC 6.15.06 update on 06GRC power costs.xls Chart 1_04 07E Wild Horse Wind Expansion (C) (2)_Electric Rev Req Model (2009 GRC) Rebuttal 2 2" xfId="5736" xr:uid="{00000000-0005-0000-0000-000061160000}"/>
    <cellStyle name="_VC 6.15.06 update on 06GRC power costs.xls Chart 1_04 07E Wild Horse Wind Expansion (C) (2)_Electric Rev Req Model (2009 GRC) Rebuttal 3" xfId="5737" xr:uid="{00000000-0005-0000-0000-000062160000}"/>
    <cellStyle name="_VC 6.15.06 update on 06GRC power costs.xls Chart 1_04 07E Wild Horse Wind Expansion (C) (2)_Electric Rev Req Model (2009 GRC) Rebuttal 4" xfId="5738" xr:uid="{00000000-0005-0000-0000-000063160000}"/>
    <cellStyle name="_VC 6.15.06 update on 06GRC power costs.xls Chart 1_04 07E Wild Horse Wind Expansion (C) (2)_Electric Rev Req Model (2009 GRC) Rebuttal REmoval of New  WH Solar AdjustMI" xfId="5739" xr:uid="{00000000-0005-0000-0000-000064160000}"/>
    <cellStyle name="_VC 6.15.06 update on 06GRC power costs.xls Chart 1_04 07E Wild Horse Wind Expansion (C) (2)_Electric Rev Req Model (2009 GRC) Rebuttal REmoval of New  WH Solar AdjustMI 2" xfId="5740" xr:uid="{00000000-0005-0000-0000-000065160000}"/>
    <cellStyle name="_VC 6.15.06 update on 06GRC power costs.xls Chart 1_04 07E Wild Horse Wind Expansion (C) (2)_Electric Rev Req Model (2009 GRC) Rebuttal REmoval of New  WH Solar AdjustMI 2 2" xfId="5741" xr:uid="{00000000-0005-0000-0000-000066160000}"/>
    <cellStyle name="_VC 6.15.06 update on 06GRC power costs.xls Chart 1_04 07E Wild Horse Wind Expansion (C) (2)_Electric Rev Req Model (2009 GRC) Rebuttal REmoval of New  WH Solar AdjustMI 3" xfId="5742" xr:uid="{00000000-0005-0000-0000-000067160000}"/>
    <cellStyle name="_VC 6.15.06 update on 06GRC power costs.xls Chart 1_04 07E Wild Horse Wind Expansion (C) (2)_Electric Rev Req Model (2009 GRC) Rebuttal REmoval of New  WH Solar AdjustMI 4" xfId="5743" xr:uid="{00000000-0005-0000-0000-000068160000}"/>
    <cellStyle name="_VC 6.15.06 update on 06GRC power costs.xls Chart 1_04 07E Wild Horse Wind Expansion (C) (2)_Electric Rev Req Model (2009 GRC) Revised 01-18-2010" xfId="5744" xr:uid="{00000000-0005-0000-0000-000069160000}"/>
    <cellStyle name="_VC 6.15.06 update on 06GRC power costs.xls Chart 1_04 07E Wild Horse Wind Expansion (C) (2)_Electric Rev Req Model (2009 GRC) Revised 01-18-2010 2" xfId="5745" xr:uid="{00000000-0005-0000-0000-00006A160000}"/>
    <cellStyle name="_VC 6.15.06 update on 06GRC power costs.xls Chart 1_04 07E Wild Horse Wind Expansion (C) (2)_Electric Rev Req Model (2009 GRC) Revised 01-18-2010 2 2" xfId="5746" xr:uid="{00000000-0005-0000-0000-00006B160000}"/>
    <cellStyle name="_VC 6.15.06 update on 06GRC power costs.xls Chart 1_04 07E Wild Horse Wind Expansion (C) (2)_Electric Rev Req Model (2009 GRC) Revised 01-18-2010 3" xfId="5747" xr:uid="{00000000-0005-0000-0000-00006C160000}"/>
    <cellStyle name="_VC 6.15.06 update on 06GRC power costs.xls Chart 1_04 07E Wild Horse Wind Expansion (C) (2)_Electric Rev Req Model (2009 GRC) Revised 01-18-2010 4" xfId="5748" xr:uid="{00000000-0005-0000-0000-00006D160000}"/>
    <cellStyle name="_VC 6.15.06 update on 06GRC power costs.xls Chart 1_04 07E Wild Horse Wind Expansion (C) (2)_Electric Rev Req Model (2010 GRC)" xfId="5749" xr:uid="{00000000-0005-0000-0000-00006E160000}"/>
    <cellStyle name="_VC 6.15.06 update on 06GRC power costs.xls Chart 1_04 07E Wild Horse Wind Expansion (C) (2)_Electric Rev Req Model (2010 GRC) SF" xfId="5750" xr:uid="{00000000-0005-0000-0000-00006F160000}"/>
    <cellStyle name="_VC 6.15.06 update on 06GRC power costs.xls Chart 1_04 07E Wild Horse Wind Expansion (C) (2)_Final Order Electric EXHIBIT A-1" xfId="5751" xr:uid="{00000000-0005-0000-0000-000070160000}"/>
    <cellStyle name="_VC 6.15.06 update on 06GRC power costs.xls Chart 1_04 07E Wild Horse Wind Expansion (C) (2)_Final Order Electric EXHIBIT A-1 2" xfId="5752" xr:uid="{00000000-0005-0000-0000-000071160000}"/>
    <cellStyle name="_VC 6.15.06 update on 06GRC power costs.xls Chart 1_04 07E Wild Horse Wind Expansion (C) (2)_Final Order Electric EXHIBIT A-1 2 2" xfId="5753" xr:uid="{00000000-0005-0000-0000-000072160000}"/>
    <cellStyle name="_VC 6.15.06 update on 06GRC power costs.xls Chart 1_04 07E Wild Horse Wind Expansion (C) (2)_Final Order Electric EXHIBIT A-1 3" xfId="5754" xr:uid="{00000000-0005-0000-0000-000073160000}"/>
    <cellStyle name="_VC 6.15.06 update on 06GRC power costs.xls Chart 1_04 07E Wild Horse Wind Expansion (C) (2)_Final Order Electric EXHIBIT A-1 4" xfId="5755" xr:uid="{00000000-0005-0000-0000-000074160000}"/>
    <cellStyle name="_VC 6.15.06 update on 06GRC power costs.xls Chart 1_04 07E Wild Horse Wind Expansion (C) (2)_TENASKA REGULATORY ASSET" xfId="5756" xr:uid="{00000000-0005-0000-0000-000075160000}"/>
    <cellStyle name="_VC 6.15.06 update on 06GRC power costs.xls Chart 1_04 07E Wild Horse Wind Expansion (C) (2)_TENASKA REGULATORY ASSET 2" xfId="5757" xr:uid="{00000000-0005-0000-0000-000076160000}"/>
    <cellStyle name="_VC 6.15.06 update on 06GRC power costs.xls Chart 1_04 07E Wild Horse Wind Expansion (C) (2)_TENASKA REGULATORY ASSET 2 2" xfId="5758" xr:uid="{00000000-0005-0000-0000-000077160000}"/>
    <cellStyle name="_VC 6.15.06 update on 06GRC power costs.xls Chart 1_04 07E Wild Horse Wind Expansion (C) (2)_TENASKA REGULATORY ASSET 3" xfId="5759" xr:uid="{00000000-0005-0000-0000-000078160000}"/>
    <cellStyle name="_VC 6.15.06 update on 06GRC power costs.xls Chart 1_04 07E Wild Horse Wind Expansion (C) (2)_TENASKA REGULATORY ASSET 4" xfId="5760" xr:uid="{00000000-0005-0000-0000-000079160000}"/>
    <cellStyle name="_VC 6.15.06 update on 06GRC power costs.xls Chart 1_16.37E Wild Horse Expansion DeferralRevwrkingfile SF" xfId="5761" xr:uid="{00000000-0005-0000-0000-00007A160000}"/>
    <cellStyle name="_VC 6.15.06 update on 06GRC power costs.xls Chart 1_16.37E Wild Horse Expansion DeferralRevwrkingfile SF 2" xfId="5762" xr:uid="{00000000-0005-0000-0000-00007B160000}"/>
    <cellStyle name="_VC 6.15.06 update on 06GRC power costs.xls Chart 1_16.37E Wild Horse Expansion DeferralRevwrkingfile SF 2 2" xfId="5763" xr:uid="{00000000-0005-0000-0000-00007C160000}"/>
    <cellStyle name="_VC 6.15.06 update on 06GRC power costs.xls Chart 1_16.37E Wild Horse Expansion DeferralRevwrkingfile SF 3" xfId="5764" xr:uid="{00000000-0005-0000-0000-00007D160000}"/>
    <cellStyle name="_VC 6.15.06 update on 06GRC power costs.xls Chart 1_16.37E Wild Horse Expansion DeferralRevwrkingfile SF 4" xfId="5765" xr:uid="{00000000-0005-0000-0000-00007E160000}"/>
    <cellStyle name="_VC 6.15.06 update on 06GRC power costs.xls Chart 1_2009 Compliance Filing PCA Exhibits for GRC" xfId="5766" xr:uid="{00000000-0005-0000-0000-00007F160000}"/>
    <cellStyle name="_VC 6.15.06 update on 06GRC power costs.xls Chart 1_2009 Compliance Filing PCA Exhibits for GRC 2" xfId="5767" xr:uid="{00000000-0005-0000-0000-000080160000}"/>
    <cellStyle name="_VC 6.15.06 update on 06GRC power costs.xls Chart 1_2009 GRC Compl Filing - Exhibit D" xfId="5768" xr:uid="{00000000-0005-0000-0000-000081160000}"/>
    <cellStyle name="_VC 6.15.06 update on 06GRC power costs.xls Chart 1_2009 GRC Compl Filing - Exhibit D 2" xfId="5769" xr:uid="{00000000-0005-0000-0000-000082160000}"/>
    <cellStyle name="_VC 6.15.06 update on 06GRC power costs.xls Chart 1_2009 GRC Compl Filing - Exhibit D 3" xfId="5770" xr:uid="{00000000-0005-0000-0000-000083160000}"/>
    <cellStyle name="_VC 6.15.06 update on 06GRC power costs.xls Chart 1_3.01 Income Statement" xfId="5771" xr:uid="{00000000-0005-0000-0000-000084160000}"/>
    <cellStyle name="_VC 6.15.06 update on 06GRC power costs.xls Chart 1_4 31 Regulatory Assets and Liabilities  7 06- Exhibit D" xfId="5772" xr:uid="{00000000-0005-0000-0000-000085160000}"/>
    <cellStyle name="_VC 6.15.06 update on 06GRC power costs.xls Chart 1_4 31 Regulatory Assets and Liabilities  7 06- Exhibit D 2" xfId="5773" xr:uid="{00000000-0005-0000-0000-000086160000}"/>
    <cellStyle name="_VC 6.15.06 update on 06GRC power costs.xls Chart 1_4 31 Regulatory Assets and Liabilities  7 06- Exhibit D 2 2" xfId="5774" xr:uid="{00000000-0005-0000-0000-000087160000}"/>
    <cellStyle name="_VC 6.15.06 update on 06GRC power costs.xls Chart 1_4 31 Regulatory Assets and Liabilities  7 06- Exhibit D 3" xfId="5775" xr:uid="{00000000-0005-0000-0000-000088160000}"/>
    <cellStyle name="_VC 6.15.06 update on 06GRC power costs.xls Chart 1_4 31 Regulatory Assets and Liabilities  7 06- Exhibit D 4" xfId="5776" xr:uid="{00000000-0005-0000-0000-000089160000}"/>
    <cellStyle name="_VC 6.15.06 update on 06GRC power costs.xls Chart 1_4 31 Regulatory Assets and Liabilities  7 06- Exhibit D_NIM Summary" xfId="5777" xr:uid="{00000000-0005-0000-0000-00008A160000}"/>
    <cellStyle name="_VC 6.15.06 update on 06GRC power costs.xls Chart 1_4 31 Regulatory Assets and Liabilities  7 06- Exhibit D_NIM Summary 2" xfId="5778" xr:uid="{00000000-0005-0000-0000-00008B160000}"/>
    <cellStyle name="_VC 6.15.06 update on 06GRC power costs.xls Chart 1_4 32 Regulatory Assets and Liabilities  7 06- Exhibit D" xfId="5779" xr:uid="{00000000-0005-0000-0000-00008C160000}"/>
    <cellStyle name="_VC 6.15.06 update on 06GRC power costs.xls Chart 1_4 32 Regulatory Assets and Liabilities  7 06- Exhibit D 2" xfId="5780" xr:uid="{00000000-0005-0000-0000-00008D160000}"/>
    <cellStyle name="_VC 6.15.06 update on 06GRC power costs.xls Chart 1_4 32 Regulatory Assets and Liabilities  7 06- Exhibit D 2 2" xfId="5781" xr:uid="{00000000-0005-0000-0000-00008E160000}"/>
    <cellStyle name="_VC 6.15.06 update on 06GRC power costs.xls Chart 1_4 32 Regulatory Assets and Liabilities  7 06- Exhibit D 3" xfId="5782" xr:uid="{00000000-0005-0000-0000-00008F160000}"/>
    <cellStyle name="_VC 6.15.06 update on 06GRC power costs.xls Chart 1_4 32 Regulatory Assets and Liabilities  7 06- Exhibit D 4" xfId="5783" xr:uid="{00000000-0005-0000-0000-000090160000}"/>
    <cellStyle name="_VC 6.15.06 update on 06GRC power costs.xls Chart 1_4 32 Regulatory Assets and Liabilities  7 06- Exhibit D_NIM Summary" xfId="5784" xr:uid="{00000000-0005-0000-0000-000091160000}"/>
    <cellStyle name="_VC 6.15.06 update on 06GRC power costs.xls Chart 1_4 32 Regulatory Assets and Liabilities  7 06- Exhibit D_NIM Summary 2" xfId="5785" xr:uid="{00000000-0005-0000-0000-000092160000}"/>
    <cellStyle name="_VC 6.15.06 update on 06GRC power costs.xls Chart 1_ACCOUNTS" xfId="5786" xr:uid="{00000000-0005-0000-0000-000093160000}"/>
    <cellStyle name="_VC 6.15.06 update on 06GRC power costs.xls Chart 1_AURORA Total New" xfId="5787" xr:uid="{00000000-0005-0000-0000-000094160000}"/>
    <cellStyle name="_VC 6.15.06 update on 06GRC power costs.xls Chart 1_AURORA Total New 2" xfId="5788" xr:uid="{00000000-0005-0000-0000-000095160000}"/>
    <cellStyle name="_VC 6.15.06 update on 06GRC power costs.xls Chart 1_Book2" xfId="5789" xr:uid="{00000000-0005-0000-0000-000096160000}"/>
    <cellStyle name="_VC 6.15.06 update on 06GRC power costs.xls Chart 1_Book2 2" xfId="5790" xr:uid="{00000000-0005-0000-0000-000097160000}"/>
    <cellStyle name="_VC 6.15.06 update on 06GRC power costs.xls Chart 1_Book2 2 2" xfId="5791" xr:uid="{00000000-0005-0000-0000-000098160000}"/>
    <cellStyle name="_VC 6.15.06 update on 06GRC power costs.xls Chart 1_Book2 3" xfId="5792" xr:uid="{00000000-0005-0000-0000-000099160000}"/>
    <cellStyle name="_VC 6.15.06 update on 06GRC power costs.xls Chart 1_Book2 4" xfId="5793" xr:uid="{00000000-0005-0000-0000-00009A160000}"/>
    <cellStyle name="_VC 6.15.06 update on 06GRC power costs.xls Chart 1_Book2_Adj Bench DR 3 for Initial Briefs (Electric)" xfId="5794" xr:uid="{00000000-0005-0000-0000-00009B160000}"/>
    <cellStyle name="_VC 6.15.06 update on 06GRC power costs.xls Chart 1_Book2_Adj Bench DR 3 for Initial Briefs (Electric) 2" xfId="5795" xr:uid="{00000000-0005-0000-0000-00009C160000}"/>
    <cellStyle name="_VC 6.15.06 update on 06GRC power costs.xls Chart 1_Book2_Adj Bench DR 3 for Initial Briefs (Electric) 2 2" xfId="5796" xr:uid="{00000000-0005-0000-0000-00009D160000}"/>
    <cellStyle name="_VC 6.15.06 update on 06GRC power costs.xls Chart 1_Book2_Adj Bench DR 3 for Initial Briefs (Electric) 3" xfId="5797" xr:uid="{00000000-0005-0000-0000-00009E160000}"/>
    <cellStyle name="_VC 6.15.06 update on 06GRC power costs.xls Chart 1_Book2_Adj Bench DR 3 for Initial Briefs (Electric) 4" xfId="5798" xr:uid="{00000000-0005-0000-0000-00009F160000}"/>
    <cellStyle name="_VC 6.15.06 update on 06GRC power costs.xls Chart 1_Book2_Electric Rev Req Model (2009 GRC) Rebuttal" xfId="5799" xr:uid="{00000000-0005-0000-0000-0000A0160000}"/>
    <cellStyle name="_VC 6.15.06 update on 06GRC power costs.xls Chart 1_Book2_Electric Rev Req Model (2009 GRC) Rebuttal 2" xfId="5800" xr:uid="{00000000-0005-0000-0000-0000A1160000}"/>
    <cellStyle name="_VC 6.15.06 update on 06GRC power costs.xls Chart 1_Book2_Electric Rev Req Model (2009 GRC) Rebuttal 2 2" xfId="5801" xr:uid="{00000000-0005-0000-0000-0000A2160000}"/>
    <cellStyle name="_VC 6.15.06 update on 06GRC power costs.xls Chart 1_Book2_Electric Rev Req Model (2009 GRC) Rebuttal 3" xfId="5802" xr:uid="{00000000-0005-0000-0000-0000A3160000}"/>
    <cellStyle name="_VC 6.15.06 update on 06GRC power costs.xls Chart 1_Book2_Electric Rev Req Model (2009 GRC) Rebuttal 4" xfId="5803" xr:uid="{00000000-0005-0000-0000-0000A4160000}"/>
    <cellStyle name="_VC 6.15.06 update on 06GRC power costs.xls Chart 1_Book2_Electric Rev Req Model (2009 GRC) Rebuttal REmoval of New  WH Solar AdjustMI" xfId="5804" xr:uid="{00000000-0005-0000-0000-0000A5160000}"/>
    <cellStyle name="_VC 6.15.06 update on 06GRC power costs.xls Chart 1_Book2_Electric Rev Req Model (2009 GRC) Rebuttal REmoval of New  WH Solar AdjustMI 2" xfId="5805" xr:uid="{00000000-0005-0000-0000-0000A6160000}"/>
    <cellStyle name="_VC 6.15.06 update on 06GRC power costs.xls Chart 1_Book2_Electric Rev Req Model (2009 GRC) Rebuttal REmoval of New  WH Solar AdjustMI 2 2" xfId="5806" xr:uid="{00000000-0005-0000-0000-0000A7160000}"/>
    <cellStyle name="_VC 6.15.06 update on 06GRC power costs.xls Chart 1_Book2_Electric Rev Req Model (2009 GRC) Rebuttal REmoval of New  WH Solar AdjustMI 3" xfId="5807" xr:uid="{00000000-0005-0000-0000-0000A8160000}"/>
    <cellStyle name="_VC 6.15.06 update on 06GRC power costs.xls Chart 1_Book2_Electric Rev Req Model (2009 GRC) Rebuttal REmoval of New  WH Solar AdjustMI 4" xfId="5808" xr:uid="{00000000-0005-0000-0000-0000A9160000}"/>
    <cellStyle name="_VC 6.15.06 update on 06GRC power costs.xls Chart 1_Book2_Electric Rev Req Model (2009 GRC) Revised 01-18-2010" xfId="5809" xr:uid="{00000000-0005-0000-0000-0000AA160000}"/>
    <cellStyle name="_VC 6.15.06 update on 06GRC power costs.xls Chart 1_Book2_Electric Rev Req Model (2009 GRC) Revised 01-18-2010 2" xfId="5810" xr:uid="{00000000-0005-0000-0000-0000AB160000}"/>
    <cellStyle name="_VC 6.15.06 update on 06GRC power costs.xls Chart 1_Book2_Electric Rev Req Model (2009 GRC) Revised 01-18-2010 2 2" xfId="5811" xr:uid="{00000000-0005-0000-0000-0000AC160000}"/>
    <cellStyle name="_VC 6.15.06 update on 06GRC power costs.xls Chart 1_Book2_Electric Rev Req Model (2009 GRC) Revised 01-18-2010 3" xfId="5812" xr:uid="{00000000-0005-0000-0000-0000AD160000}"/>
    <cellStyle name="_VC 6.15.06 update on 06GRC power costs.xls Chart 1_Book2_Electric Rev Req Model (2009 GRC) Revised 01-18-2010 4" xfId="5813" xr:uid="{00000000-0005-0000-0000-0000AE160000}"/>
    <cellStyle name="_VC 6.15.06 update on 06GRC power costs.xls Chart 1_Book2_Final Order Electric EXHIBIT A-1" xfId="5814" xr:uid="{00000000-0005-0000-0000-0000AF160000}"/>
    <cellStyle name="_VC 6.15.06 update on 06GRC power costs.xls Chart 1_Book2_Final Order Electric EXHIBIT A-1 2" xfId="5815" xr:uid="{00000000-0005-0000-0000-0000B0160000}"/>
    <cellStyle name="_VC 6.15.06 update on 06GRC power costs.xls Chart 1_Book2_Final Order Electric EXHIBIT A-1 2 2" xfId="5816" xr:uid="{00000000-0005-0000-0000-0000B1160000}"/>
    <cellStyle name="_VC 6.15.06 update on 06GRC power costs.xls Chart 1_Book2_Final Order Electric EXHIBIT A-1 3" xfId="5817" xr:uid="{00000000-0005-0000-0000-0000B2160000}"/>
    <cellStyle name="_VC 6.15.06 update on 06GRC power costs.xls Chart 1_Book2_Final Order Electric EXHIBIT A-1 4" xfId="5818" xr:uid="{00000000-0005-0000-0000-0000B3160000}"/>
    <cellStyle name="_VC 6.15.06 update on 06GRC power costs.xls Chart 1_Book4" xfId="5819" xr:uid="{00000000-0005-0000-0000-0000B4160000}"/>
    <cellStyle name="_VC 6.15.06 update on 06GRC power costs.xls Chart 1_Book4 2" xfId="5820" xr:uid="{00000000-0005-0000-0000-0000B5160000}"/>
    <cellStyle name="_VC 6.15.06 update on 06GRC power costs.xls Chart 1_Book4 2 2" xfId="5821" xr:uid="{00000000-0005-0000-0000-0000B6160000}"/>
    <cellStyle name="_VC 6.15.06 update on 06GRC power costs.xls Chart 1_Book4 3" xfId="5822" xr:uid="{00000000-0005-0000-0000-0000B7160000}"/>
    <cellStyle name="_VC 6.15.06 update on 06GRC power costs.xls Chart 1_Book4 4" xfId="5823" xr:uid="{00000000-0005-0000-0000-0000B8160000}"/>
    <cellStyle name="_VC 6.15.06 update on 06GRC power costs.xls Chart 1_Book9" xfId="5824" xr:uid="{00000000-0005-0000-0000-0000B9160000}"/>
    <cellStyle name="_VC 6.15.06 update on 06GRC power costs.xls Chart 1_Book9 2" xfId="5825" xr:uid="{00000000-0005-0000-0000-0000BA160000}"/>
    <cellStyle name="_VC 6.15.06 update on 06GRC power costs.xls Chart 1_Book9 2 2" xfId="5826" xr:uid="{00000000-0005-0000-0000-0000BB160000}"/>
    <cellStyle name="_VC 6.15.06 update on 06GRC power costs.xls Chart 1_Book9 3" xfId="5827" xr:uid="{00000000-0005-0000-0000-0000BC160000}"/>
    <cellStyle name="_VC 6.15.06 update on 06GRC power costs.xls Chart 1_Book9 4" xfId="5828" xr:uid="{00000000-0005-0000-0000-0000BD160000}"/>
    <cellStyle name="_VC 6.15.06 update on 06GRC power costs.xls Chart 1_Chelan PUD Power Costs (8-10)" xfId="5829" xr:uid="{00000000-0005-0000-0000-0000BE160000}"/>
    <cellStyle name="_VC 6.15.06 update on 06GRC power costs.xls Chart 1_Gas Rev Req Model (2010 GRC)" xfId="5830" xr:uid="{00000000-0005-0000-0000-0000BF160000}"/>
    <cellStyle name="_VC 6.15.06 update on 06GRC power costs.xls Chart 1_INPUTS" xfId="5831" xr:uid="{00000000-0005-0000-0000-0000C0160000}"/>
    <cellStyle name="_VC 6.15.06 update on 06GRC power costs.xls Chart 1_INPUTS 2" xfId="5832" xr:uid="{00000000-0005-0000-0000-0000C1160000}"/>
    <cellStyle name="_VC 6.15.06 update on 06GRC power costs.xls Chart 1_INPUTS 2 2" xfId="5833" xr:uid="{00000000-0005-0000-0000-0000C2160000}"/>
    <cellStyle name="_VC 6.15.06 update on 06GRC power costs.xls Chart 1_INPUTS 3" xfId="5834" xr:uid="{00000000-0005-0000-0000-0000C3160000}"/>
    <cellStyle name="_VC 6.15.06 update on 06GRC power costs.xls Chart 1_NIM Summary" xfId="5835" xr:uid="{00000000-0005-0000-0000-0000C4160000}"/>
    <cellStyle name="_VC 6.15.06 update on 06GRC power costs.xls Chart 1_NIM Summary 09GRC" xfId="5836" xr:uid="{00000000-0005-0000-0000-0000C5160000}"/>
    <cellStyle name="_VC 6.15.06 update on 06GRC power costs.xls Chart 1_NIM Summary 09GRC 2" xfId="5837" xr:uid="{00000000-0005-0000-0000-0000C6160000}"/>
    <cellStyle name="_VC 6.15.06 update on 06GRC power costs.xls Chart 1_NIM Summary 2" xfId="5838" xr:uid="{00000000-0005-0000-0000-0000C7160000}"/>
    <cellStyle name="_VC 6.15.06 update on 06GRC power costs.xls Chart 1_NIM Summary 3" xfId="5839" xr:uid="{00000000-0005-0000-0000-0000C8160000}"/>
    <cellStyle name="_VC 6.15.06 update on 06GRC power costs.xls Chart 1_NIM Summary 4" xfId="5840" xr:uid="{00000000-0005-0000-0000-0000C9160000}"/>
    <cellStyle name="_VC 6.15.06 update on 06GRC power costs.xls Chart 1_NIM Summary 5" xfId="5841" xr:uid="{00000000-0005-0000-0000-0000CA160000}"/>
    <cellStyle name="_VC 6.15.06 update on 06GRC power costs.xls Chart 1_NIM Summary 6" xfId="5842" xr:uid="{00000000-0005-0000-0000-0000CB160000}"/>
    <cellStyle name="_VC 6.15.06 update on 06GRC power costs.xls Chart 1_NIM Summary 7" xfId="5843" xr:uid="{00000000-0005-0000-0000-0000CC160000}"/>
    <cellStyle name="_VC 6.15.06 update on 06GRC power costs.xls Chart 1_NIM Summary 8" xfId="5844" xr:uid="{00000000-0005-0000-0000-0000CD160000}"/>
    <cellStyle name="_VC 6.15.06 update on 06GRC power costs.xls Chart 1_NIM Summary 9" xfId="5845" xr:uid="{00000000-0005-0000-0000-0000CE160000}"/>
    <cellStyle name="_VC 6.15.06 update on 06GRC power costs.xls Chart 1_PCA 10 -  Exhibit D from A Kellogg Jan 2011" xfId="5846" xr:uid="{00000000-0005-0000-0000-0000CF160000}"/>
    <cellStyle name="_VC 6.15.06 update on 06GRC power costs.xls Chart 1_PCA 10 -  Exhibit D from A Kellogg July 2011" xfId="5847" xr:uid="{00000000-0005-0000-0000-0000D0160000}"/>
    <cellStyle name="_VC 6.15.06 update on 06GRC power costs.xls Chart 1_PCA 10 -  Exhibit D from S Free Rcv'd 12-11" xfId="5848" xr:uid="{00000000-0005-0000-0000-0000D1160000}"/>
    <cellStyle name="_VC 6.15.06 update on 06GRC power costs.xls Chart 1_PCA 9 -  Exhibit D April 2010" xfId="5849" xr:uid="{00000000-0005-0000-0000-0000D2160000}"/>
    <cellStyle name="_VC 6.15.06 update on 06GRC power costs.xls Chart 1_PCA 9 -  Exhibit D April 2010 (3)" xfId="5850" xr:uid="{00000000-0005-0000-0000-0000D3160000}"/>
    <cellStyle name="_VC 6.15.06 update on 06GRC power costs.xls Chart 1_PCA 9 -  Exhibit D April 2010 (3) 2" xfId="5851" xr:uid="{00000000-0005-0000-0000-0000D4160000}"/>
    <cellStyle name="_VC 6.15.06 update on 06GRC power costs.xls Chart 1_PCA 9 -  Exhibit D April 2010 2" xfId="5852" xr:uid="{00000000-0005-0000-0000-0000D5160000}"/>
    <cellStyle name="_VC 6.15.06 update on 06GRC power costs.xls Chart 1_PCA 9 -  Exhibit D April 2010 3" xfId="5853" xr:uid="{00000000-0005-0000-0000-0000D6160000}"/>
    <cellStyle name="_VC 6.15.06 update on 06GRC power costs.xls Chart 1_PCA 9 -  Exhibit D Nov 2010" xfId="5854" xr:uid="{00000000-0005-0000-0000-0000D7160000}"/>
    <cellStyle name="_VC 6.15.06 update on 06GRC power costs.xls Chart 1_PCA 9 -  Exhibit D Nov 2010 2" xfId="5855" xr:uid="{00000000-0005-0000-0000-0000D8160000}"/>
    <cellStyle name="_VC 6.15.06 update on 06GRC power costs.xls Chart 1_PCA 9 - Exhibit D at August 2010" xfId="5856" xr:uid="{00000000-0005-0000-0000-0000D9160000}"/>
    <cellStyle name="_VC 6.15.06 update on 06GRC power costs.xls Chart 1_PCA 9 - Exhibit D at August 2010 2" xfId="5857" xr:uid="{00000000-0005-0000-0000-0000DA160000}"/>
    <cellStyle name="_VC 6.15.06 update on 06GRC power costs.xls Chart 1_PCA 9 - Exhibit D June 2010 GRC" xfId="5858" xr:uid="{00000000-0005-0000-0000-0000DB160000}"/>
    <cellStyle name="_VC 6.15.06 update on 06GRC power costs.xls Chart 1_PCA 9 - Exhibit D June 2010 GRC 2" xfId="5859" xr:uid="{00000000-0005-0000-0000-0000DC160000}"/>
    <cellStyle name="_VC 6.15.06 update on 06GRC power costs.xls Chart 1_Power Costs - Comparison bx Rbtl-Staff-Jt-PC" xfId="5860" xr:uid="{00000000-0005-0000-0000-0000DD160000}"/>
    <cellStyle name="_VC 6.15.06 update on 06GRC power costs.xls Chart 1_Power Costs - Comparison bx Rbtl-Staff-Jt-PC 2" xfId="5861" xr:uid="{00000000-0005-0000-0000-0000DE160000}"/>
    <cellStyle name="_VC 6.15.06 update on 06GRC power costs.xls Chart 1_Power Costs - Comparison bx Rbtl-Staff-Jt-PC 2 2" xfId="5862" xr:uid="{00000000-0005-0000-0000-0000DF160000}"/>
    <cellStyle name="_VC 6.15.06 update on 06GRC power costs.xls Chart 1_Power Costs - Comparison bx Rbtl-Staff-Jt-PC 3" xfId="5863" xr:uid="{00000000-0005-0000-0000-0000E0160000}"/>
    <cellStyle name="_VC 6.15.06 update on 06GRC power costs.xls Chart 1_Power Costs - Comparison bx Rbtl-Staff-Jt-PC 4" xfId="5864" xr:uid="{00000000-0005-0000-0000-0000E1160000}"/>
    <cellStyle name="_VC 6.15.06 update on 06GRC power costs.xls Chart 1_Power Costs - Comparison bx Rbtl-Staff-Jt-PC_Adj Bench DR 3 for Initial Briefs (Electric)" xfId="5865" xr:uid="{00000000-0005-0000-0000-0000E2160000}"/>
    <cellStyle name="_VC 6.15.06 update on 06GRC power costs.xls Chart 1_Power Costs - Comparison bx Rbtl-Staff-Jt-PC_Adj Bench DR 3 for Initial Briefs (Electric) 2" xfId="5866" xr:uid="{00000000-0005-0000-0000-0000E3160000}"/>
    <cellStyle name="_VC 6.15.06 update on 06GRC power costs.xls Chart 1_Power Costs - Comparison bx Rbtl-Staff-Jt-PC_Adj Bench DR 3 for Initial Briefs (Electric) 2 2" xfId="5867" xr:uid="{00000000-0005-0000-0000-0000E4160000}"/>
    <cellStyle name="_VC 6.15.06 update on 06GRC power costs.xls Chart 1_Power Costs - Comparison bx Rbtl-Staff-Jt-PC_Adj Bench DR 3 for Initial Briefs (Electric) 3" xfId="5868" xr:uid="{00000000-0005-0000-0000-0000E5160000}"/>
    <cellStyle name="_VC 6.15.06 update on 06GRC power costs.xls Chart 1_Power Costs - Comparison bx Rbtl-Staff-Jt-PC_Adj Bench DR 3 for Initial Briefs (Electric) 4" xfId="5869" xr:uid="{00000000-0005-0000-0000-0000E6160000}"/>
    <cellStyle name="_VC 6.15.06 update on 06GRC power costs.xls Chart 1_Power Costs - Comparison bx Rbtl-Staff-Jt-PC_Electric Rev Req Model (2009 GRC) Rebuttal" xfId="5870" xr:uid="{00000000-0005-0000-0000-0000E7160000}"/>
    <cellStyle name="_VC 6.15.06 update on 06GRC power costs.xls Chart 1_Power Costs - Comparison bx Rbtl-Staff-Jt-PC_Electric Rev Req Model (2009 GRC) Rebuttal 2" xfId="5871" xr:uid="{00000000-0005-0000-0000-0000E8160000}"/>
    <cellStyle name="_VC 6.15.06 update on 06GRC power costs.xls Chart 1_Power Costs - Comparison bx Rbtl-Staff-Jt-PC_Electric Rev Req Model (2009 GRC) Rebuttal 2 2" xfId="5872" xr:uid="{00000000-0005-0000-0000-0000E9160000}"/>
    <cellStyle name="_VC 6.15.06 update on 06GRC power costs.xls Chart 1_Power Costs - Comparison bx Rbtl-Staff-Jt-PC_Electric Rev Req Model (2009 GRC) Rebuttal 3" xfId="5873" xr:uid="{00000000-0005-0000-0000-0000EA160000}"/>
    <cellStyle name="_VC 6.15.06 update on 06GRC power costs.xls Chart 1_Power Costs - Comparison bx Rbtl-Staff-Jt-PC_Electric Rev Req Model (2009 GRC) Rebuttal 4" xfId="5874" xr:uid="{00000000-0005-0000-0000-0000EB160000}"/>
    <cellStyle name="_VC 6.15.06 update on 06GRC power costs.xls Chart 1_Power Costs - Comparison bx Rbtl-Staff-Jt-PC_Electric Rev Req Model (2009 GRC) Rebuttal REmoval of New  WH Solar AdjustMI" xfId="5875" xr:uid="{00000000-0005-0000-0000-0000EC160000}"/>
    <cellStyle name="_VC 6.15.06 update on 06GRC power costs.xls Chart 1_Power Costs - Comparison bx Rbtl-Staff-Jt-PC_Electric Rev Req Model (2009 GRC) Rebuttal REmoval of New  WH Solar AdjustMI 2" xfId="5876" xr:uid="{00000000-0005-0000-0000-0000ED160000}"/>
    <cellStyle name="_VC 6.15.06 update on 06GRC power costs.xls Chart 1_Power Costs - Comparison bx Rbtl-Staff-Jt-PC_Electric Rev Req Model (2009 GRC) Rebuttal REmoval of New  WH Solar AdjustMI 2 2" xfId="5877" xr:uid="{00000000-0005-0000-0000-0000EE160000}"/>
    <cellStyle name="_VC 6.15.06 update on 06GRC power costs.xls Chart 1_Power Costs - Comparison bx Rbtl-Staff-Jt-PC_Electric Rev Req Model (2009 GRC) Rebuttal REmoval of New  WH Solar AdjustMI 3" xfId="5878" xr:uid="{00000000-0005-0000-0000-0000EF160000}"/>
    <cellStyle name="_VC 6.15.06 update on 06GRC power costs.xls Chart 1_Power Costs - Comparison bx Rbtl-Staff-Jt-PC_Electric Rev Req Model (2009 GRC) Rebuttal REmoval of New  WH Solar AdjustMI 4" xfId="5879" xr:uid="{00000000-0005-0000-0000-0000F0160000}"/>
    <cellStyle name="_VC 6.15.06 update on 06GRC power costs.xls Chart 1_Power Costs - Comparison bx Rbtl-Staff-Jt-PC_Electric Rev Req Model (2009 GRC) Revised 01-18-2010" xfId="5880" xr:uid="{00000000-0005-0000-0000-0000F1160000}"/>
    <cellStyle name="_VC 6.15.06 update on 06GRC power costs.xls Chart 1_Power Costs - Comparison bx Rbtl-Staff-Jt-PC_Electric Rev Req Model (2009 GRC) Revised 01-18-2010 2" xfId="5881" xr:uid="{00000000-0005-0000-0000-0000F2160000}"/>
    <cellStyle name="_VC 6.15.06 update on 06GRC power costs.xls Chart 1_Power Costs - Comparison bx Rbtl-Staff-Jt-PC_Electric Rev Req Model (2009 GRC) Revised 01-18-2010 2 2" xfId="5882" xr:uid="{00000000-0005-0000-0000-0000F3160000}"/>
    <cellStyle name="_VC 6.15.06 update on 06GRC power costs.xls Chart 1_Power Costs - Comparison bx Rbtl-Staff-Jt-PC_Electric Rev Req Model (2009 GRC) Revised 01-18-2010 3" xfId="5883" xr:uid="{00000000-0005-0000-0000-0000F4160000}"/>
    <cellStyle name="_VC 6.15.06 update on 06GRC power costs.xls Chart 1_Power Costs - Comparison bx Rbtl-Staff-Jt-PC_Electric Rev Req Model (2009 GRC) Revised 01-18-2010 4" xfId="5884" xr:uid="{00000000-0005-0000-0000-0000F5160000}"/>
    <cellStyle name="_VC 6.15.06 update on 06GRC power costs.xls Chart 1_Power Costs - Comparison bx Rbtl-Staff-Jt-PC_Final Order Electric EXHIBIT A-1" xfId="5885" xr:uid="{00000000-0005-0000-0000-0000F6160000}"/>
    <cellStyle name="_VC 6.15.06 update on 06GRC power costs.xls Chart 1_Power Costs - Comparison bx Rbtl-Staff-Jt-PC_Final Order Electric EXHIBIT A-1 2" xfId="5886" xr:uid="{00000000-0005-0000-0000-0000F7160000}"/>
    <cellStyle name="_VC 6.15.06 update on 06GRC power costs.xls Chart 1_Power Costs - Comparison bx Rbtl-Staff-Jt-PC_Final Order Electric EXHIBIT A-1 2 2" xfId="5887" xr:uid="{00000000-0005-0000-0000-0000F8160000}"/>
    <cellStyle name="_VC 6.15.06 update on 06GRC power costs.xls Chart 1_Power Costs - Comparison bx Rbtl-Staff-Jt-PC_Final Order Electric EXHIBIT A-1 3" xfId="5888" xr:uid="{00000000-0005-0000-0000-0000F9160000}"/>
    <cellStyle name="_VC 6.15.06 update on 06GRC power costs.xls Chart 1_Power Costs - Comparison bx Rbtl-Staff-Jt-PC_Final Order Electric EXHIBIT A-1 4" xfId="5889" xr:uid="{00000000-0005-0000-0000-0000FA160000}"/>
    <cellStyle name="_VC 6.15.06 update on 06GRC power costs.xls Chart 1_Production Adj 4.37" xfId="5890" xr:uid="{00000000-0005-0000-0000-0000FB160000}"/>
    <cellStyle name="_VC 6.15.06 update on 06GRC power costs.xls Chart 1_Production Adj 4.37 2" xfId="5891" xr:uid="{00000000-0005-0000-0000-0000FC160000}"/>
    <cellStyle name="_VC 6.15.06 update on 06GRC power costs.xls Chart 1_Production Adj 4.37 2 2" xfId="5892" xr:uid="{00000000-0005-0000-0000-0000FD160000}"/>
    <cellStyle name="_VC 6.15.06 update on 06GRC power costs.xls Chart 1_Production Adj 4.37 3" xfId="5893" xr:uid="{00000000-0005-0000-0000-0000FE160000}"/>
    <cellStyle name="_VC 6.15.06 update on 06GRC power costs.xls Chart 1_Purchased Power Adj 4.03" xfId="5894" xr:uid="{00000000-0005-0000-0000-0000FF160000}"/>
    <cellStyle name="_VC 6.15.06 update on 06GRC power costs.xls Chart 1_Purchased Power Adj 4.03 2" xfId="5895" xr:uid="{00000000-0005-0000-0000-000000170000}"/>
    <cellStyle name="_VC 6.15.06 update on 06GRC power costs.xls Chart 1_Purchased Power Adj 4.03 2 2" xfId="5896" xr:uid="{00000000-0005-0000-0000-000001170000}"/>
    <cellStyle name="_VC 6.15.06 update on 06GRC power costs.xls Chart 1_Purchased Power Adj 4.03 3" xfId="5897" xr:uid="{00000000-0005-0000-0000-000002170000}"/>
    <cellStyle name="_VC 6.15.06 update on 06GRC power costs.xls Chart 1_Rebuttal Power Costs" xfId="5898" xr:uid="{00000000-0005-0000-0000-000003170000}"/>
    <cellStyle name="_VC 6.15.06 update on 06GRC power costs.xls Chart 1_Rebuttal Power Costs 2" xfId="5899" xr:uid="{00000000-0005-0000-0000-000004170000}"/>
    <cellStyle name="_VC 6.15.06 update on 06GRC power costs.xls Chart 1_Rebuttal Power Costs 2 2" xfId="5900" xr:uid="{00000000-0005-0000-0000-000005170000}"/>
    <cellStyle name="_VC 6.15.06 update on 06GRC power costs.xls Chart 1_Rebuttal Power Costs 3" xfId="5901" xr:uid="{00000000-0005-0000-0000-000006170000}"/>
    <cellStyle name="_VC 6.15.06 update on 06GRC power costs.xls Chart 1_Rebuttal Power Costs 4" xfId="5902" xr:uid="{00000000-0005-0000-0000-000007170000}"/>
    <cellStyle name="_VC 6.15.06 update on 06GRC power costs.xls Chart 1_Rebuttal Power Costs_Adj Bench DR 3 for Initial Briefs (Electric)" xfId="5903" xr:uid="{00000000-0005-0000-0000-000008170000}"/>
    <cellStyle name="_VC 6.15.06 update on 06GRC power costs.xls Chart 1_Rebuttal Power Costs_Adj Bench DR 3 for Initial Briefs (Electric) 2" xfId="5904" xr:uid="{00000000-0005-0000-0000-000009170000}"/>
    <cellStyle name="_VC 6.15.06 update on 06GRC power costs.xls Chart 1_Rebuttal Power Costs_Adj Bench DR 3 for Initial Briefs (Electric) 2 2" xfId="5905" xr:uid="{00000000-0005-0000-0000-00000A170000}"/>
    <cellStyle name="_VC 6.15.06 update on 06GRC power costs.xls Chart 1_Rebuttal Power Costs_Adj Bench DR 3 for Initial Briefs (Electric) 3" xfId="5906" xr:uid="{00000000-0005-0000-0000-00000B170000}"/>
    <cellStyle name="_VC 6.15.06 update on 06GRC power costs.xls Chart 1_Rebuttal Power Costs_Adj Bench DR 3 for Initial Briefs (Electric) 4" xfId="5907" xr:uid="{00000000-0005-0000-0000-00000C170000}"/>
    <cellStyle name="_VC 6.15.06 update on 06GRC power costs.xls Chart 1_Rebuttal Power Costs_Electric Rev Req Model (2009 GRC) Rebuttal" xfId="5908" xr:uid="{00000000-0005-0000-0000-00000D170000}"/>
    <cellStyle name="_VC 6.15.06 update on 06GRC power costs.xls Chart 1_Rebuttal Power Costs_Electric Rev Req Model (2009 GRC) Rebuttal 2" xfId="5909" xr:uid="{00000000-0005-0000-0000-00000E170000}"/>
    <cellStyle name="_VC 6.15.06 update on 06GRC power costs.xls Chart 1_Rebuttal Power Costs_Electric Rev Req Model (2009 GRC) Rebuttal 2 2" xfId="5910" xr:uid="{00000000-0005-0000-0000-00000F170000}"/>
    <cellStyle name="_VC 6.15.06 update on 06GRC power costs.xls Chart 1_Rebuttal Power Costs_Electric Rev Req Model (2009 GRC) Rebuttal 3" xfId="5911" xr:uid="{00000000-0005-0000-0000-000010170000}"/>
    <cellStyle name="_VC 6.15.06 update on 06GRC power costs.xls Chart 1_Rebuttal Power Costs_Electric Rev Req Model (2009 GRC) Rebuttal 4" xfId="5912" xr:uid="{00000000-0005-0000-0000-000011170000}"/>
    <cellStyle name="_VC 6.15.06 update on 06GRC power costs.xls Chart 1_Rebuttal Power Costs_Electric Rev Req Model (2009 GRC) Rebuttal REmoval of New  WH Solar AdjustMI" xfId="5913" xr:uid="{00000000-0005-0000-0000-000012170000}"/>
    <cellStyle name="_VC 6.15.06 update on 06GRC power costs.xls Chart 1_Rebuttal Power Costs_Electric Rev Req Model (2009 GRC) Rebuttal REmoval of New  WH Solar AdjustMI 2" xfId="5914" xr:uid="{00000000-0005-0000-0000-000013170000}"/>
    <cellStyle name="_VC 6.15.06 update on 06GRC power costs.xls Chart 1_Rebuttal Power Costs_Electric Rev Req Model (2009 GRC) Rebuttal REmoval of New  WH Solar AdjustMI 2 2" xfId="5915" xr:uid="{00000000-0005-0000-0000-000014170000}"/>
    <cellStyle name="_VC 6.15.06 update on 06GRC power costs.xls Chart 1_Rebuttal Power Costs_Electric Rev Req Model (2009 GRC) Rebuttal REmoval of New  WH Solar AdjustMI 3" xfId="5916" xr:uid="{00000000-0005-0000-0000-000015170000}"/>
    <cellStyle name="_VC 6.15.06 update on 06GRC power costs.xls Chart 1_Rebuttal Power Costs_Electric Rev Req Model (2009 GRC) Rebuttal REmoval of New  WH Solar AdjustMI 4" xfId="5917" xr:uid="{00000000-0005-0000-0000-000016170000}"/>
    <cellStyle name="_VC 6.15.06 update on 06GRC power costs.xls Chart 1_Rebuttal Power Costs_Electric Rev Req Model (2009 GRC) Revised 01-18-2010" xfId="5918" xr:uid="{00000000-0005-0000-0000-000017170000}"/>
    <cellStyle name="_VC 6.15.06 update on 06GRC power costs.xls Chart 1_Rebuttal Power Costs_Electric Rev Req Model (2009 GRC) Revised 01-18-2010 2" xfId="5919" xr:uid="{00000000-0005-0000-0000-000018170000}"/>
    <cellStyle name="_VC 6.15.06 update on 06GRC power costs.xls Chart 1_Rebuttal Power Costs_Electric Rev Req Model (2009 GRC) Revised 01-18-2010 2 2" xfId="5920" xr:uid="{00000000-0005-0000-0000-000019170000}"/>
    <cellStyle name="_VC 6.15.06 update on 06GRC power costs.xls Chart 1_Rebuttal Power Costs_Electric Rev Req Model (2009 GRC) Revised 01-18-2010 3" xfId="5921" xr:uid="{00000000-0005-0000-0000-00001A170000}"/>
    <cellStyle name="_VC 6.15.06 update on 06GRC power costs.xls Chart 1_Rebuttal Power Costs_Electric Rev Req Model (2009 GRC) Revised 01-18-2010 4" xfId="5922" xr:uid="{00000000-0005-0000-0000-00001B170000}"/>
    <cellStyle name="_VC 6.15.06 update on 06GRC power costs.xls Chart 1_Rebuttal Power Costs_Final Order Electric EXHIBIT A-1" xfId="5923" xr:uid="{00000000-0005-0000-0000-00001C170000}"/>
    <cellStyle name="_VC 6.15.06 update on 06GRC power costs.xls Chart 1_Rebuttal Power Costs_Final Order Electric EXHIBIT A-1 2" xfId="5924" xr:uid="{00000000-0005-0000-0000-00001D170000}"/>
    <cellStyle name="_VC 6.15.06 update on 06GRC power costs.xls Chart 1_Rebuttal Power Costs_Final Order Electric EXHIBIT A-1 2 2" xfId="5925" xr:uid="{00000000-0005-0000-0000-00001E170000}"/>
    <cellStyle name="_VC 6.15.06 update on 06GRC power costs.xls Chart 1_Rebuttal Power Costs_Final Order Electric EXHIBIT A-1 3" xfId="5926" xr:uid="{00000000-0005-0000-0000-00001F170000}"/>
    <cellStyle name="_VC 6.15.06 update on 06GRC power costs.xls Chart 1_Rebuttal Power Costs_Final Order Electric EXHIBIT A-1 4" xfId="5927" xr:uid="{00000000-0005-0000-0000-000020170000}"/>
    <cellStyle name="_VC 6.15.06 update on 06GRC power costs.xls Chart 1_ROR &amp; CONV FACTOR" xfId="5928" xr:uid="{00000000-0005-0000-0000-000021170000}"/>
    <cellStyle name="_VC 6.15.06 update on 06GRC power costs.xls Chart 1_ROR &amp; CONV FACTOR 2" xfId="5929" xr:uid="{00000000-0005-0000-0000-000022170000}"/>
    <cellStyle name="_VC 6.15.06 update on 06GRC power costs.xls Chart 1_ROR &amp; CONV FACTOR 2 2" xfId="5930" xr:uid="{00000000-0005-0000-0000-000023170000}"/>
    <cellStyle name="_VC 6.15.06 update on 06GRC power costs.xls Chart 1_ROR &amp; CONV FACTOR 3" xfId="5931" xr:uid="{00000000-0005-0000-0000-000024170000}"/>
    <cellStyle name="_VC 6.15.06 update on 06GRC power costs.xls Chart 1_ROR 5.02" xfId="5932" xr:uid="{00000000-0005-0000-0000-000025170000}"/>
    <cellStyle name="_VC 6.15.06 update on 06GRC power costs.xls Chart 1_ROR 5.02 2" xfId="5933" xr:uid="{00000000-0005-0000-0000-000026170000}"/>
    <cellStyle name="_VC 6.15.06 update on 06GRC power costs.xls Chart 1_ROR 5.02 2 2" xfId="5934" xr:uid="{00000000-0005-0000-0000-000027170000}"/>
    <cellStyle name="_VC 6.15.06 update on 06GRC power costs.xls Chart 1_ROR 5.02 3" xfId="5935" xr:uid="{00000000-0005-0000-0000-000028170000}"/>
    <cellStyle name="_VC 6.15.06 update on 06GRC power costs.xls Chart 1_Wind Integration 10GRC" xfId="5936" xr:uid="{00000000-0005-0000-0000-000029170000}"/>
    <cellStyle name="_VC 6.15.06 update on 06GRC power costs.xls Chart 1_Wind Integration 10GRC 2" xfId="5937" xr:uid="{00000000-0005-0000-0000-00002A170000}"/>
    <cellStyle name="_VC 6.15.06 update on 06GRC power costs.xls Chart 2" xfId="5938" xr:uid="{00000000-0005-0000-0000-00002B170000}"/>
    <cellStyle name="_VC 6.15.06 update on 06GRC power costs.xls Chart 2 2" xfId="5939" xr:uid="{00000000-0005-0000-0000-00002C170000}"/>
    <cellStyle name="_VC 6.15.06 update on 06GRC power costs.xls Chart 2 2 2" xfId="5940" xr:uid="{00000000-0005-0000-0000-00002D170000}"/>
    <cellStyle name="_VC 6.15.06 update on 06GRC power costs.xls Chart 2 2 2 2" xfId="5941" xr:uid="{00000000-0005-0000-0000-00002E170000}"/>
    <cellStyle name="_VC 6.15.06 update on 06GRC power costs.xls Chart 2 2 3" xfId="5942" xr:uid="{00000000-0005-0000-0000-00002F170000}"/>
    <cellStyle name="_VC 6.15.06 update on 06GRC power costs.xls Chart 2 3" xfId="5943" xr:uid="{00000000-0005-0000-0000-000030170000}"/>
    <cellStyle name="_VC 6.15.06 update on 06GRC power costs.xls Chart 2 3 2" xfId="5944" xr:uid="{00000000-0005-0000-0000-000031170000}"/>
    <cellStyle name="_VC 6.15.06 update on 06GRC power costs.xls Chart 2 3 2 2" xfId="5945" xr:uid="{00000000-0005-0000-0000-000032170000}"/>
    <cellStyle name="_VC 6.15.06 update on 06GRC power costs.xls Chart 2 3 3" xfId="5946" xr:uid="{00000000-0005-0000-0000-000033170000}"/>
    <cellStyle name="_VC 6.15.06 update on 06GRC power costs.xls Chart 2 3 3 2" xfId="5947" xr:uid="{00000000-0005-0000-0000-000034170000}"/>
    <cellStyle name="_VC 6.15.06 update on 06GRC power costs.xls Chart 2 3 4" xfId="5948" xr:uid="{00000000-0005-0000-0000-000035170000}"/>
    <cellStyle name="_VC 6.15.06 update on 06GRC power costs.xls Chart 2 3 4 2" xfId="5949" xr:uid="{00000000-0005-0000-0000-000036170000}"/>
    <cellStyle name="_VC 6.15.06 update on 06GRC power costs.xls Chart 2 4" xfId="5950" xr:uid="{00000000-0005-0000-0000-000037170000}"/>
    <cellStyle name="_VC 6.15.06 update on 06GRC power costs.xls Chart 2 4 2" xfId="5951" xr:uid="{00000000-0005-0000-0000-000038170000}"/>
    <cellStyle name="_VC 6.15.06 update on 06GRC power costs.xls Chart 2 5" xfId="5952" xr:uid="{00000000-0005-0000-0000-000039170000}"/>
    <cellStyle name="_VC 6.15.06 update on 06GRC power costs.xls Chart 2 6" xfId="5953" xr:uid="{00000000-0005-0000-0000-00003A170000}"/>
    <cellStyle name="_VC 6.15.06 update on 06GRC power costs.xls Chart 2 7" xfId="5954" xr:uid="{00000000-0005-0000-0000-00003B170000}"/>
    <cellStyle name="_VC 6.15.06 update on 06GRC power costs.xls Chart 2_04 07E Wild Horse Wind Expansion (C) (2)" xfId="5955" xr:uid="{00000000-0005-0000-0000-00003C170000}"/>
    <cellStyle name="_VC 6.15.06 update on 06GRC power costs.xls Chart 2_04 07E Wild Horse Wind Expansion (C) (2) 2" xfId="5956" xr:uid="{00000000-0005-0000-0000-00003D170000}"/>
    <cellStyle name="_VC 6.15.06 update on 06GRC power costs.xls Chart 2_04 07E Wild Horse Wind Expansion (C) (2) 2 2" xfId="5957" xr:uid="{00000000-0005-0000-0000-00003E170000}"/>
    <cellStyle name="_VC 6.15.06 update on 06GRC power costs.xls Chart 2_04 07E Wild Horse Wind Expansion (C) (2) 3" xfId="5958" xr:uid="{00000000-0005-0000-0000-00003F170000}"/>
    <cellStyle name="_VC 6.15.06 update on 06GRC power costs.xls Chart 2_04 07E Wild Horse Wind Expansion (C) (2) 4" xfId="5959" xr:uid="{00000000-0005-0000-0000-000040170000}"/>
    <cellStyle name="_VC 6.15.06 update on 06GRC power costs.xls Chart 2_04 07E Wild Horse Wind Expansion (C) (2)_Adj Bench DR 3 for Initial Briefs (Electric)" xfId="5960" xr:uid="{00000000-0005-0000-0000-000041170000}"/>
    <cellStyle name="_VC 6.15.06 update on 06GRC power costs.xls Chart 2_04 07E Wild Horse Wind Expansion (C) (2)_Adj Bench DR 3 for Initial Briefs (Electric) 2" xfId="5961" xr:uid="{00000000-0005-0000-0000-000042170000}"/>
    <cellStyle name="_VC 6.15.06 update on 06GRC power costs.xls Chart 2_04 07E Wild Horse Wind Expansion (C) (2)_Adj Bench DR 3 for Initial Briefs (Electric) 2 2" xfId="5962" xr:uid="{00000000-0005-0000-0000-000043170000}"/>
    <cellStyle name="_VC 6.15.06 update on 06GRC power costs.xls Chart 2_04 07E Wild Horse Wind Expansion (C) (2)_Adj Bench DR 3 for Initial Briefs (Electric) 3" xfId="5963" xr:uid="{00000000-0005-0000-0000-000044170000}"/>
    <cellStyle name="_VC 6.15.06 update on 06GRC power costs.xls Chart 2_04 07E Wild Horse Wind Expansion (C) (2)_Adj Bench DR 3 for Initial Briefs (Electric) 4" xfId="5964" xr:uid="{00000000-0005-0000-0000-000045170000}"/>
    <cellStyle name="_VC 6.15.06 update on 06GRC power costs.xls Chart 2_04 07E Wild Horse Wind Expansion (C) (2)_Book1" xfId="5965" xr:uid="{00000000-0005-0000-0000-000046170000}"/>
    <cellStyle name="_VC 6.15.06 update on 06GRC power costs.xls Chart 2_04 07E Wild Horse Wind Expansion (C) (2)_Electric Rev Req Model (2009 GRC) " xfId="5966" xr:uid="{00000000-0005-0000-0000-000047170000}"/>
    <cellStyle name="_VC 6.15.06 update on 06GRC power costs.xls Chart 2_04 07E Wild Horse Wind Expansion (C) (2)_Electric Rev Req Model (2009 GRC)  2" xfId="5967" xr:uid="{00000000-0005-0000-0000-000048170000}"/>
    <cellStyle name="_VC 6.15.06 update on 06GRC power costs.xls Chart 2_04 07E Wild Horse Wind Expansion (C) (2)_Electric Rev Req Model (2009 GRC)  2 2" xfId="5968" xr:uid="{00000000-0005-0000-0000-000049170000}"/>
    <cellStyle name="_VC 6.15.06 update on 06GRC power costs.xls Chart 2_04 07E Wild Horse Wind Expansion (C) (2)_Electric Rev Req Model (2009 GRC)  3" xfId="5969" xr:uid="{00000000-0005-0000-0000-00004A170000}"/>
    <cellStyle name="_VC 6.15.06 update on 06GRC power costs.xls Chart 2_04 07E Wild Horse Wind Expansion (C) (2)_Electric Rev Req Model (2009 GRC)  4" xfId="5970" xr:uid="{00000000-0005-0000-0000-00004B170000}"/>
    <cellStyle name="_VC 6.15.06 update on 06GRC power costs.xls Chart 2_04 07E Wild Horse Wind Expansion (C) (2)_Electric Rev Req Model (2009 GRC) Rebuttal" xfId="5971" xr:uid="{00000000-0005-0000-0000-00004C170000}"/>
    <cellStyle name="_VC 6.15.06 update on 06GRC power costs.xls Chart 2_04 07E Wild Horse Wind Expansion (C) (2)_Electric Rev Req Model (2009 GRC) Rebuttal 2" xfId="5972" xr:uid="{00000000-0005-0000-0000-00004D170000}"/>
    <cellStyle name="_VC 6.15.06 update on 06GRC power costs.xls Chart 2_04 07E Wild Horse Wind Expansion (C) (2)_Electric Rev Req Model (2009 GRC) Rebuttal 2 2" xfId="5973" xr:uid="{00000000-0005-0000-0000-00004E170000}"/>
    <cellStyle name="_VC 6.15.06 update on 06GRC power costs.xls Chart 2_04 07E Wild Horse Wind Expansion (C) (2)_Electric Rev Req Model (2009 GRC) Rebuttal 3" xfId="5974" xr:uid="{00000000-0005-0000-0000-00004F170000}"/>
    <cellStyle name="_VC 6.15.06 update on 06GRC power costs.xls Chart 2_04 07E Wild Horse Wind Expansion (C) (2)_Electric Rev Req Model (2009 GRC) Rebuttal 4" xfId="5975" xr:uid="{00000000-0005-0000-0000-000050170000}"/>
    <cellStyle name="_VC 6.15.06 update on 06GRC power costs.xls Chart 2_04 07E Wild Horse Wind Expansion (C) (2)_Electric Rev Req Model (2009 GRC) Rebuttal REmoval of New  WH Solar AdjustMI" xfId="5976" xr:uid="{00000000-0005-0000-0000-000051170000}"/>
    <cellStyle name="_VC 6.15.06 update on 06GRC power costs.xls Chart 2_04 07E Wild Horse Wind Expansion (C) (2)_Electric Rev Req Model (2009 GRC) Rebuttal REmoval of New  WH Solar AdjustMI 2" xfId="5977" xr:uid="{00000000-0005-0000-0000-000052170000}"/>
    <cellStyle name="_VC 6.15.06 update on 06GRC power costs.xls Chart 2_04 07E Wild Horse Wind Expansion (C) (2)_Electric Rev Req Model (2009 GRC) Rebuttal REmoval of New  WH Solar AdjustMI 2 2" xfId="5978" xr:uid="{00000000-0005-0000-0000-000053170000}"/>
    <cellStyle name="_VC 6.15.06 update on 06GRC power costs.xls Chart 2_04 07E Wild Horse Wind Expansion (C) (2)_Electric Rev Req Model (2009 GRC) Rebuttal REmoval of New  WH Solar AdjustMI 3" xfId="5979" xr:uid="{00000000-0005-0000-0000-000054170000}"/>
    <cellStyle name="_VC 6.15.06 update on 06GRC power costs.xls Chart 2_04 07E Wild Horse Wind Expansion (C) (2)_Electric Rev Req Model (2009 GRC) Rebuttal REmoval of New  WH Solar AdjustMI 4" xfId="5980" xr:uid="{00000000-0005-0000-0000-000055170000}"/>
    <cellStyle name="_VC 6.15.06 update on 06GRC power costs.xls Chart 2_04 07E Wild Horse Wind Expansion (C) (2)_Electric Rev Req Model (2009 GRC) Revised 01-18-2010" xfId="5981" xr:uid="{00000000-0005-0000-0000-000056170000}"/>
    <cellStyle name="_VC 6.15.06 update on 06GRC power costs.xls Chart 2_04 07E Wild Horse Wind Expansion (C) (2)_Electric Rev Req Model (2009 GRC) Revised 01-18-2010 2" xfId="5982" xr:uid="{00000000-0005-0000-0000-000057170000}"/>
    <cellStyle name="_VC 6.15.06 update on 06GRC power costs.xls Chart 2_04 07E Wild Horse Wind Expansion (C) (2)_Electric Rev Req Model (2009 GRC) Revised 01-18-2010 2 2" xfId="5983" xr:uid="{00000000-0005-0000-0000-000058170000}"/>
    <cellStyle name="_VC 6.15.06 update on 06GRC power costs.xls Chart 2_04 07E Wild Horse Wind Expansion (C) (2)_Electric Rev Req Model (2009 GRC) Revised 01-18-2010 3" xfId="5984" xr:uid="{00000000-0005-0000-0000-000059170000}"/>
    <cellStyle name="_VC 6.15.06 update on 06GRC power costs.xls Chart 2_04 07E Wild Horse Wind Expansion (C) (2)_Electric Rev Req Model (2009 GRC) Revised 01-18-2010 4" xfId="5985" xr:uid="{00000000-0005-0000-0000-00005A170000}"/>
    <cellStyle name="_VC 6.15.06 update on 06GRC power costs.xls Chart 2_04 07E Wild Horse Wind Expansion (C) (2)_Electric Rev Req Model (2010 GRC)" xfId="5986" xr:uid="{00000000-0005-0000-0000-00005B170000}"/>
    <cellStyle name="_VC 6.15.06 update on 06GRC power costs.xls Chart 2_04 07E Wild Horse Wind Expansion (C) (2)_Electric Rev Req Model (2010 GRC) SF" xfId="5987" xr:uid="{00000000-0005-0000-0000-00005C170000}"/>
    <cellStyle name="_VC 6.15.06 update on 06GRC power costs.xls Chart 2_04 07E Wild Horse Wind Expansion (C) (2)_Final Order Electric EXHIBIT A-1" xfId="5988" xr:uid="{00000000-0005-0000-0000-00005D170000}"/>
    <cellStyle name="_VC 6.15.06 update on 06GRC power costs.xls Chart 2_04 07E Wild Horse Wind Expansion (C) (2)_Final Order Electric EXHIBIT A-1 2" xfId="5989" xr:uid="{00000000-0005-0000-0000-00005E170000}"/>
    <cellStyle name="_VC 6.15.06 update on 06GRC power costs.xls Chart 2_04 07E Wild Horse Wind Expansion (C) (2)_Final Order Electric EXHIBIT A-1 2 2" xfId="5990" xr:uid="{00000000-0005-0000-0000-00005F170000}"/>
    <cellStyle name="_VC 6.15.06 update on 06GRC power costs.xls Chart 2_04 07E Wild Horse Wind Expansion (C) (2)_Final Order Electric EXHIBIT A-1 3" xfId="5991" xr:uid="{00000000-0005-0000-0000-000060170000}"/>
    <cellStyle name="_VC 6.15.06 update on 06GRC power costs.xls Chart 2_04 07E Wild Horse Wind Expansion (C) (2)_Final Order Electric EXHIBIT A-1 4" xfId="5992" xr:uid="{00000000-0005-0000-0000-000061170000}"/>
    <cellStyle name="_VC 6.15.06 update on 06GRC power costs.xls Chart 2_04 07E Wild Horse Wind Expansion (C) (2)_TENASKA REGULATORY ASSET" xfId="5993" xr:uid="{00000000-0005-0000-0000-000062170000}"/>
    <cellStyle name="_VC 6.15.06 update on 06GRC power costs.xls Chart 2_04 07E Wild Horse Wind Expansion (C) (2)_TENASKA REGULATORY ASSET 2" xfId="5994" xr:uid="{00000000-0005-0000-0000-000063170000}"/>
    <cellStyle name="_VC 6.15.06 update on 06GRC power costs.xls Chart 2_04 07E Wild Horse Wind Expansion (C) (2)_TENASKA REGULATORY ASSET 2 2" xfId="5995" xr:uid="{00000000-0005-0000-0000-000064170000}"/>
    <cellStyle name="_VC 6.15.06 update on 06GRC power costs.xls Chart 2_04 07E Wild Horse Wind Expansion (C) (2)_TENASKA REGULATORY ASSET 3" xfId="5996" xr:uid="{00000000-0005-0000-0000-000065170000}"/>
    <cellStyle name="_VC 6.15.06 update on 06GRC power costs.xls Chart 2_04 07E Wild Horse Wind Expansion (C) (2)_TENASKA REGULATORY ASSET 4" xfId="5997" xr:uid="{00000000-0005-0000-0000-000066170000}"/>
    <cellStyle name="_VC 6.15.06 update on 06GRC power costs.xls Chart 2_16.37E Wild Horse Expansion DeferralRevwrkingfile SF" xfId="5998" xr:uid="{00000000-0005-0000-0000-000067170000}"/>
    <cellStyle name="_VC 6.15.06 update on 06GRC power costs.xls Chart 2_16.37E Wild Horse Expansion DeferralRevwrkingfile SF 2" xfId="5999" xr:uid="{00000000-0005-0000-0000-000068170000}"/>
    <cellStyle name="_VC 6.15.06 update on 06GRC power costs.xls Chart 2_16.37E Wild Horse Expansion DeferralRevwrkingfile SF 2 2" xfId="6000" xr:uid="{00000000-0005-0000-0000-000069170000}"/>
    <cellStyle name="_VC 6.15.06 update on 06GRC power costs.xls Chart 2_16.37E Wild Horse Expansion DeferralRevwrkingfile SF 3" xfId="6001" xr:uid="{00000000-0005-0000-0000-00006A170000}"/>
    <cellStyle name="_VC 6.15.06 update on 06GRC power costs.xls Chart 2_16.37E Wild Horse Expansion DeferralRevwrkingfile SF 4" xfId="6002" xr:uid="{00000000-0005-0000-0000-00006B170000}"/>
    <cellStyle name="_VC 6.15.06 update on 06GRC power costs.xls Chart 2_2009 Compliance Filing PCA Exhibits for GRC" xfId="6003" xr:uid="{00000000-0005-0000-0000-00006C170000}"/>
    <cellStyle name="_VC 6.15.06 update on 06GRC power costs.xls Chart 2_2009 Compliance Filing PCA Exhibits for GRC 2" xfId="6004" xr:uid="{00000000-0005-0000-0000-00006D170000}"/>
    <cellStyle name="_VC 6.15.06 update on 06GRC power costs.xls Chart 2_2009 GRC Compl Filing - Exhibit D" xfId="6005" xr:uid="{00000000-0005-0000-0000-00006E170000}"/>
    <cellStyle name="_VC 6.15.06 update on 06GRC power costs.xls Chart 2_2009 GRC Compl Filing - Exhibit D 2" xfId="6006" xr:uid="{00000000-0005-0000-0000-00006F170000}"/>
    <cellStyle name="_VC 6.15.06 update on 06GRC power costs.xls Chart 2_2009 GRC Compl Filing - Exhibit D 3" xfId="6007" xr:uid="{00000000-0005-0000-0000-000070170000}"/>
    <cellStyle name="_VC 6.15.06 update on 06GRC power costs.xls Chart 2_3.01 Income Statement" xfId="6008" xr:uid="{00000000-0005-0000-0000-000071170000}"/>
    <cellStyle name="_VC 6.15.06 update on 06GRC power costs.xls Chart 2_4 31 Regulatory Assets and Liabilities  7 06- Exhibit D" xfId="6009" xr:uid="{00000000-0005-0000-0000-000072170000}"/>
    <cellStyle name="_VC 6.15.06 update on 06GRC power costs.xls Chart 2_4 31 Regulatory Assets and Liabilities  7 06- Exhibit D 2" xfId="6010" xr:uid="{00000000-0005-0000-0000-000073170000}"/>
    <cellStyle name="_VC 6.15.06 update on 06GRC power costs.xls Chart 2_4 31 Regulatory Assets and Liabilities  7 06- Exhibit D 2 2" xfId="6011" xr:uid="{00000000-0005-0000-0000-000074170000}"/>
    <cellStyle name="_VC 6.15.06 update on 06GRC power costs.xls Chart 2_4 31 Regulatory Assets and Liabilities  7 06- Exhibit D 3" xfId="6012" xr:uid="{00000000-0005-0000-0000-000075170000}"/>
    <cellStyle name="_VC 6.15.06 update on 06GRC power costs.xls Chart 2_4 31 Regulatory Assets and Liabilities  7 06- Exhibit D 4" xfId="6013" xr:uid="{00000000-0005-0000-0000-000076170000}"/>
    <cellStyle name="_VC 6.15.06 update on 06GRC power costs.xls Chart 2_4 31 Regulatory Assets and Liabilities  7 06- Exhibit D_NIM Summary" xfId="6014" xr:uid="{00000000-0005-0000-0000-000077170000}"/>
    <cellStyle name="_VC 6.15.06 update on 06GRC power costs.xls Chart 2_4 31 Regulatory Assets and Liabilities  7 06- Exhibit D_NIM Summary 2" xfId="6015" xr:uid="{00000000-0005-0000-0000-000078170000}"/>
    <cellStyle name="_VC 6.15.06 update on 06GRC power costs.xls Chart 2_4 32 Regulatory Assets and Liabilities  7 06- Exhibit D" xfId="6016" xr:uid="{00000000-0005-0000-0000-000079170000}"/>
    <cellStyle name="_VC 6.15.06 update on 06GRC power costs.xls Chart 2_4 32 Regulatory Assets and Liabilities  7 06- Exhibit D 2" xfId="6017" xr:uid="{00000000-0005-0000-0000-00007A170000}"/>
    <cellStyle name="_VC 6.15.06 update on 06GRC power costs.xls Chart 2_4 32 Regulatory Assets and Liabilities  7 06- Exhibit D 2 2" xfId="6018" xr:uid="{00000000-0005-0000-0000-00007B170000}"/>
    <cellStyle name="_VC 6.15.06 update on 06GRC power costs.xls Chart 2_4 32 Regulatory Assets and Liabilities  7 06- Exhibit D 3" xfId="6019" xr:uid="{00000000-0005-0000-0000-00007C170000}"/>
    <cellStyle name="_VC 6.15.06 update on 06GRC power costs.xls Chart 2_4 32 Regulatory Assets and Liabilities  7 06- Exhibit D 4" xfId="6020" xr:uid="{00000000-0005-0000-0000-00007D170000}"/>
    <cellStyle name="_VC 6.15.06 update on 06GRC power costs.xls Chart 2_4 32 Regulatory Assets and Liabilities  7 06- Exhibit D_NIM Summary" xfId="6021" xr:uid="{00000000-0005-0000-0000-00007E170000}"/>
    <cellStyle name="_VC 6.15.06 update on 06GRC power costs.xls Chart 2_4 32 Regulatory Assets and Liabilities  7 06- Exhibit D_NIM Summary 2" xfId="6022" xr:uid="{00000000-0005-0000-0000-00007F170000}"/>
    <cellStyle name="_VC 6.15.06 update on 06GRC power costs.xls Chart 2_ACCOUNTS" xfId="6023" xr:uid="{00000000-0005-0000-0000-000080170000}"/>
    <cellStyle name="_VC 6.15.06 update on 06GRC power costs.xls Chart 2_AURORA Total New" xfId="6024" xr:uid="{00000000-0005-0000-0000-000081170000}"/>
    <cellStyle name="_VC 6.15.06 update on 06GRC power costs.xls Chart 2_AURORA Total New 2" xfId="6025" xr:uid="{00000000-0005-0000-0000-000082170000}"/>
    <cellStyle name="_VC 6.15.06 update on 06GRC power costs.xls Chart 2_Book2" xfId="6026" xr:uid="{00000000-0005-0000-0000-000083170000}"/>
    <cellStyle name="_VC 6.15.06 update on 06GRC power costs.xls Chart 2_Book2 2" xfId="6027" xr:uid="{00000000-0005-0000-0000-000084170000}"/>
    <cellStyle name="_VC 6.15.06 update on 06GRC power costs.xls Chart 2_Book2 2 2" xfId="6028" xr:uid="{00000000-0005-0000-0000-000085170000}"/>
    <cellStyle name="_VC 6.15.06 update on 06GRC power costs.xls Chart 2_Book2 3" xfId="6029" xr:uid="{00000000-0005-0000-0000-000086170000}"/>
    <cellStyle name="_VC 6.15.06 update on 06GRC power costs.xls Chart 2_Book2 4" xfId="6030" xr:uid="{00000000-0005-0000-0000-000087170000}"/>
    <cellStyle name="_VC 6.15.06 update on 06GRC power costs.xls Chart 2_Book2_Adj Bench DR 3 for Initial Briefs (Electric)" xfId="6031" xr:uid="{00000000-0005-0000-0000-000088170000}"/>
    <cellStyle name="_VC 6.15.06 update on 06GRC power costs.xls Chart 2_Book2_Adj Bench DR 3 for Initial Briefs (Electric) 2" xfId="6032" xr:uid="{00000000-0005-0000-0000-000089170000}"/>
    <cellStyle name="_VC 6.15.06 update on 06GRC power costs.xls Chart 2_Book2_Adj Bench DR 3 for Initial Briefs (Electric) 2 2" xfId="6033" xr:uid="{00000000-0005-0000-0000-00008A170000}"/>
    <cellStyle name="_VC 6.15.06 update on 06GRC power costs.xls Chart 2_Book2_Adj Bench DR 3 for Initial Briefs (Electric) 3" xfId="6034" xr:uid="{00000000-0005-0000-0000-00008B170000}"/>
    <cellStyle name="_VC 6.15.06 update on 06GRC power costs.xls Chart 2_Book2_Adj Bench DR 3 for Initial Briefs (Electric) 4" xfId="6035" xr:uid="{00000000-0005-0000-0000-00008C170000}"/>
    <cellStyle name="_VC 6.15.06 update on 06GRC power costs.xls Chart 2_Book2_Electric Rev Req Model (2009 GRC) Rebuttal" xfId="6036" xr:uid="{00000000-0005-0000-0000-00008D170000}"/>
    <cellStyle name="_VC 6.15.06 update on 06GRC power costs.xls Chart 2_Book2_Electric Rev Req Model (2009 GRC) Rebuttal 2" xfId="6037" xr:uid="{00000000-0005-0000-0000-00008E170000}"/>
    <cellStyle name="_VC 6.15.06 update on 06GRC power costs.xls Chart 2_Book2_Electric Rev Req Model (2009 GRC) Rebuttal 2 2" xfId="6038" xr:uid="{00000000-0005-0000-0000-00008F170000}"/>
    <cellStyle name="_VC 6.15.06 update on 06GRC power costs.xls Chart 2_Book2_Electric Rev Req Model (2009 GRC) Rebuttal 3" xfId="6039" xr:uid="{00000000-0005-0000-0000-000090170000}"/>
    <cellStyle name="_VC 6.15.06 update on 06GRC power costs.xls Chart 2_Book2_Electric Rev Req Model (2009 GRC) Rebuttal 4" xfId="6040" xr:uid="{00000000-0005-0000-0000-000091170000}"/>
    <cellStyle name="_VC 6.15.06 update on 06GRC power costs.xls Chart 2_Book2_Electric Rev Req Model (2009 GRC) Rebuttal REmoval of New  WH Solar AdjustMI" xfId="6041" xr:uid="{00000000-0005-0000-0000-000092170000}"/>
    <cellStyle name="_VC 6.15.06 update on 06GRC power costs.xls Chart 2_Book2_Electric Rev Req Model (2009 GRC) Rebuttal REmoval of New  WH Solar AdjustMI 2" xfId="6042" xr:uid="{00000000-0005-0000-0000-000093170000}"/>
    <cellStyle name="_VC 6.15.06 update on 06GRC power costs.xls Chart 2_Book2_Electric Rev Req Model (2009 GRC) Rebuttal REmoval of New  WH Solar AdjustMI 2 2" xfId="6043" xr:uid="{00000000-0005-0000-0000-000094170000}"/>
    <cellStyle name="_VC 6.15.06 update on 06GRC power costs.xls Chart 2_Book2_Electric Rev Req Model (2009 GRC) Rebuttal REmoval of New  WH Solar AdjustMI 3" xfId="6044" xr:uid="{00000000-0005-0000-0000-000095170000}"/>
    <cellStyle name="_VC 6.15.06 update on 06GRC power costs.xls Chart 2_Book2_Electric Rev Req Model (2009 GRC) Rebuttal REmoval of New  WH Solar AdjustMI 4" xfId="6045" xr:uid="{00000000-0005-0000-0000-000096170000}"/>
    <cellStyle name="_VC 6.15.06 update on 06GRC power costs.xls Chart 2_Book2_Electric Rev Req Model (2009 GRC) Revised 01-18-2010" xfId="6046" xr:uid="{00000000-0005-0000-0000-000097170000}"/>
    <cellStyle name="_VC 6.15.06 update on 06GRC power costs.xls Chart 2_Book2_Electric Rev Req Model (2009 GRC) Revised 01-18-2010 2" xfId="6047" xr:uid="{00000000-0005-0000-0000-000098170000}"/>
    <cellStyle name="_VC 6.15.06 update on 06GRC power costs.xls Chart 2_Book2_Electric Rev Req Model (2009 GRC) Revised 01-18-2010 2 2" xfId="6048" xr:uid="{00000000-0005-0000-0000-000099170000}"/>
    <cellStyle name="_VC 6.15.06 update on 06GRC power costs.xls Chart 2_Book2_Electric Rev Req Model (2009 GRC) Revised 01-18-2010 3" xfId="6049" xr:uid="{00000000-0005-0000-0000-00009A170000}"/>
    <cellStyle name="_VC 6.15.06 update on 06GRC power costs.xls Chart 2_Book2_Electric Rev Req Model (2009 GRC) Revised 01-18-2010 4" xfId="6050" xr:uid="{00000000-0005-0000-0000-00009B170000}"/>
    <cellStyle name="_VC 6.15.06 update on 06GRC power costs.xls Chart 2_Book2_Final Order Electric EXHIBIT A-1" xfId="6051" xr:uid="{00000000-0005-0000-0000-00009C170000}"/>
    <cellStyle name="_VC 6.15.06 update on 06GRC power costs.xls Chart 2_Book2_Final Order Electric EXHIBIT A-1 2" xfId="6052" xr:uid="{00000000-0005-0000-0000-00009D170000}"/>
    <cellStyle name="_VC 6.15.06 update on 06GRC power costs.xls Chart 2_Book2_Final Order Electric EXHIBIT A-1 2 2" xfId="6053" xr:uid="{00000000-0005-0000-0000-00009E170000}"/>
    <cellStyle name="_VC 6.15.06 update on 06GRC power costs.xls Chart 2_Book2_Final Order Electric EXHIBIT A-1 3" xfId="6054" xr:uid="{00000000-0005-0000-0000-00009F170000}"/>
    <cellStyle name="_VC 6.15.06 update on 06GRC power costs.xls Chart 2_Book2_Final Order Electric EXHIBIT A-1 4" xfId="6055" xr:uid="{00000000-0005-0000-0000-0000A0170000}"/>
    <cellStyle name="_VC 6.15.06 update on 06GRC power costs.xls Chart 2_Book4" xfId="6056" xr:uid="{00000000-0005-0000-0000-0000A1170000}"/>
    <cellStyle name="_VC 6.15.06 update on 06GRC power costs.xls Chart 2_Book4 2" xfId="6057" xr:uid="{00000000-0005-0000-0000-0000A2170000}"/>
    <cellStyle name="_VC 6.15.06 update on 06GRC power costs.xls Chart 2_Book4 2 2" xfId="6058" xr:uid="{00000000-0005-0000-0000-0000A3170000}"/>
    <cellStyle name="_VC 6.15.06 update on 06GRC power costs.xls Chart 2_Book4 3" xfId="6059" xr:uid="{00000000-0005-0000-0000-0000A4170000}"/>
    <cellStyle name="_VC 6.15.06 update on 06GRC power costs.xls Chart 2_Book4 4" xfId="6060" xr:uid="{00000000-0005-0000-0000-0000A5170000}"/>
    <cellStyle name="_VC 6.15.06 update on 06GRC power costs.xls Chart 2_Book9" xfId="6061" xr:uid="{00000000-0005-0000-0000-0000A6170000}"/>
    <cellStyle name="_VC 6.15.06 update on 06GRC power costs.xls Chart 2_Book9 2" xfId="6062" xr:uid="{00000000-0005-0000-0000-0000A7170000}"/>
    <cellStyle name="_VC 6.15.06 update on 06GRC power costs.xls Chart 2_Book9 2 2" xfId="6063" xr:uid="{00000000-0005-0000-0000-0000A8170000}"/>
    <cellStyle name="_VC 6.15.06 update on 06GRC power costs.xls Chart 2_Book9 3" xfId="6064" xr:uid="{00000000-0005-0000-0000-0000A9170000}"/>
    <cellStyle name="_VC 6.15.06 update on 06GRC power costs.xls Chart 2_Book9 4" xfId="6065" xr:uid="{00000000-0005-0000-0000-0000AA170000}"/>
    <cellStyle name="_VC 6.15.06 update on 06GRC power costs.xls Chart 2_Chelan PUD Power Costs (8-10)" xfId="6066" xr:uid="{00000000-0005-0000-0000-0000AB170000}"/>
    <cellStyle name="_VC 6.15.06 update on 06GRC power costs.xls Chart 2_Gas Rev Req Model (2010 GRC)" xfId="6067" xr:uid="{00000000-0005-0000-0000-0000AC170000}"/>
    <cellStyle name="_VC 6.15.06 update on 06GRC power costs.xls Chart 2_INPUTS" xfId="6068" xr:uid="{00000000-0005-0000-0000-0000AD170000}"/>
    <cellStyle name="_VC 6.15.06 update on 06GRC power costs.xls Chart 2_INPUTS 2" xfId="6069" xr:uid="{00000000-0005-0000-0000-0000AE170000}"/>
    <cellStyle name="_VC 6.15.06 update on 06GRC power costs.xls Chart 2_INPUTS 2 2" xfId="6070" xr:uid="{00000000-0005-0000-0000-0000AF170000}"/>
    <cellStyle name="_VC 6.15.06 update on 06GRC power costs.xls Chart 2_INPUTS 3" xfId="6071" xr:uid="{00000000-0005-0000-0000-0000B0170000}"/>
    <cellStyle name="_VC 6.15.06 update on 06GRC power costs.xls Chart 2_NIM Summary" xfId="6072" xr:uid="{00000000-0005-0000-0000-0000B1170000}"/>
    <cellStyle name="_VC 6.15.06 update on 06GRC power costs.xls Chart 2_NIM Summary 09GRC" xfId="6073" xr:uid="{00000000-0005-0000-0000-0000B2170000}"/>
    <cellStyle name="_VC 6.15.06 update on 06GRC power costs.xls Chart 2_NIM Summary 09GRC 2" xfId="6074" xr:uid="{00000000-0005-0000-0000-0000B3170000}"/>
    <cellStyle name="_VC 6.15.06 update on 06GRC power costs.xls Chart 2_NIM Summary 2" xfId="6075" xr:uid="{00000000-0005-0000-0000-0000B4170000}"/>
    <cellStyle name="_VC 6.15.06 update on 06GRC power costs.xls Chart 2_NIM Summary 3" xfId="6076" xr:uid="{00000000-0005-0000-0000-0000B5170000}"/>
    <cellStyle name="_VC 6.15.06 update on 06GRC power costs.xls Chart 2_NIM Summary 4" xfId="6077" xr:uid="{00000000-0005-0000-0000-0000B6170000}"/>
    <cellStyle name="_VC 6.15.06 update on 06GRC power costs.xls Chart 2_NIM Summary 5" xfId="6078" xr:uid="{00000000-0005-0000-0000-0000B7170000}"/>
    <cellStyle name="_VC 6.15.06 update on 06GRC power costs.xls Chart 2_NIM Summary 6" xfId="6079" xr:uid="{00000000-0005-0000-0000-0000B8170000}"/>
    <cellStyle name="_VC 6.15.06 update on 06GRC power costs.xls Chart 2_NIM Summary 7" xfId="6080" xr:uid="{00000000-0005-0000-0000-0000B9170000}"/>
    <cellStyle name="_VC 6.15.06 update on 06GRC power costs.xls Chart 2_NIM Summary 8" xfId="6081" xr:uid="{00000000-0005-0000-0000-0000BA170000}"/>
    <cellStyle name="_VC 6.15.06 update on 06GRC power costs.xls Chart 2_NIM Summary 9" xfId="6082" xr:uid="{00000000-0005-0000-0000-0000BB170000}"/>
    <cellStyle name="_VC 6.15.06 update on 06GRC power costs.xls Chart 2_PCA 10 -  Exhibit D from A Kellogg Jan 2011" xfId="6083" xr:uid="{00000000-0005-0000-0000-0000BC170000}"/>
    <cellStyle name="_VC 6.15.06 update on 06GRC power costs.xls Chart 2_PCA 10 -  Exhibit D from A Kellogg July 2011" xfId="6084" xr:uid="{00000000-0005-0000-0000-0000BD170000}"/>
    <cellStyle name="_VC 6.15.06 update on 06GRC power costs.xls Chart 2_PCA 10 -  Exhibit D from S Free Rcv'd 12-11" xfId="6085" xr:uid="{00000000-0005-0000-0000-0000BE170000}"/>
    <cellStyle name="_VC 6.15.06 update on 06GRC power costs.xls Chart 2_PCA 9 -  Exhibit D April 2010" xfId="6086" xr:uid="{00000000-0005-0000-0000-0000BF170000}"/>
    <cellStyle name="_VC 6.15.06 update on 06GRC power costs.xls Chart 2_PCA 9 -  Exhibit D April 2010 (3)" xfId="6087" xr:uid="{00000000-0005-0000-0000-0000C0170000}"/>
    <cellStyle name="_VC 6.15.06 update on 06GRC power costs.xls Chart 2_PCA 9 -  Exhibit D April 2010 (3) 2" xfId="6088" xr:uid="{00000000-0005-0000-0000-0000C1170000}"/>
    <cellStyle name="_VC 6.15.06 update on 06GRC power costs.xls Chart 2_PCA 9 -  Exhibit D April 2010 2" xfId="6089" xr:uid="{00000000-0005-0000-0000-0000C2170000}"/>
    <cellStyle name="_VC 6.15.06 update on 06GRC power costs.xls Chart 2_PCA 9 -  Exhibit D April 2010 3" xfId="6090" xr:uid="{00000000-0005-0000-0000-0000C3170000}"/>
    <cellStyle name="_VC 6.15.06 update on 06GRC power costs.xls Chart 2_PCA 9 -  Exhibit D Nov 2010" xfId="6091" xr:uid="{00000000-0005-0000-0000-0000C4170000}"/>
    <cellStyle name="_VC 6.15.06 update on 06GRC power costs.xls Chart 2_PCA 9 -  Exhibit D Nov 2010 2" xfId="6092" xr:uid="{00000000-0005-0000-0000-0000C5170000}"/>
    <cellStyle name="_VC 6.15.06 update on 06GRC power costs.xls Chart 2_PCA 9 - Exhibit D at August 2010" xfId="6093" xr:uid="{00000000-0005-0000-0000-0000C6170000}"/>
    <cellStyle name="_VC 6.15.06 update on 06GRC power costs.xls Chart 2_PCA 9 - Exhibit D at August 2010 2" xfId="6094" xr:uid="{00000000-0005-0000-0000-0000C7170000}"/>
    <cellStyle name="_VC 6.15.06 update on 06GRC power costs.xls Chart 2_PCA 9 - Exhibit D June 2010 GRC" xfId="6095" xr:uid="{00000000-0005-0000-0000-0000C8170000}"/>
    <cellStyle name="_VC 6.15.06 update on 06GRC power costs.xls Chart 2_PCA 9 - Exhibit D June 2010 GRC 2" xfId="6096" xr:uid="{00000000-0005-0000-0000-0000C9170000}"/>
    <cellStyle name="_VC 6.15.06 update on 06GRC power costs.xls Chart 2_Power Costs - Comparison bx Rbtl-Staff-Jt-PC" xfId="6097" xr:uid="{00000000-0005-0000-0000-0000CA170000}"/>
    <cellStyle name="_VC 6.15.06 update on 06GRC power costs.xls Chart 2_Power Costs - Comparison bx Rbtl-Staff-Jt-PC 2" xfId="6098" xr:uid="{00000000-0005-0000-0000-0000CB170000}"/>
    <cellStyle name="_VC 6.15.06 update on 06GRC power costs.xls Chart 2_Power Costs - Comparison bx Rbtl-Staff-Jt-PC 2 2" xfId="6099" xr:uid="{00000000-0005-0000-0000-0000CC170000}"/>
    <cellStyle name="_VC 6.15.06 update on 06GRC power costs.xls Chart 2_Power Costs - Comparison bx Rbtl-Staff-Jt-PC 3" xfId="6100" xr:uid="{00000000-0005-0000-0000-0000CD170000}"/>
    <cellStyle name="_VC 6.15.06 update on 06GRC power costs.xls Chart 2_Power Costs - Comparison bx Rbtl-Staff-Jt-PC 4" xfId="6101" xr:uid="{00000000-0005-0000-0000-0000CE170000}"/>
    <cellStyle name="_VC 6.15.06 update on 06GRC power costs.xls Chart 2_Power Costs - Comparison bx Rbtl-Staff-Jt-PC_Adj Bench DR 3 for Initial Briefs (Electric)" xfId="6102" xr:uid="{00000000-0005-0000-0000-0000CF170000}"/>
    <cellStyle name="_VC 6.15.06 update on 06GRC power costs.xls Chart 2_Power Costs - Comparison bx Rbtl-Staff-Jt-PC_Adj Bench DR 3 for Initial Briefs (Electric) 2" xfId="6103" xr:uid="{00000000-0005-0000-0000-0000D0170000}"/>
    <cellStyle name="_VC 6.15.06 update on 06GRC power costs.xls Chart 2_Power Costs - Comparison bx Rbtl-Staff-Jt-PC_Adj Bench DR 3 for Initial Briefs (Electric) 2 2" xfId="6104" xr:uid="{00000000-0005-0000-0000-0000D1170000}"/>
    <cellStyle name="_VC 6.15.06 update on 06GRC power costs.xls Chart 2_Power Costs - Comparison bx Rbtl-Staff-Jt-PC_Adj Bench DR 3 for Initial Briefs (Electric) 3" xfId="6105" xr:uid="{00000000-0005-0000-0000-0000D2170000}"/>
    <cellStyle name="_VC 6.15.06 update on 06GRC power costs.xls Chart 2_Power Costs - Comparison bx Rbtl-Staff-Jt-PC_Adj Bench DR 3 for Initial Briefs (Electric) 4" xfId="6106" xr:uid="{00000000-0005-0000-0000-0000D3170000}"/>
    <cellStyle name="_VC 6.15.06 update on 06GRC power costs.xls Chart 2_Power Costs - Comparison bx Rbtl-Staff-Jt-PC_Electric Rev Req Model (2009 GRC) Rebuttal" xfId="6107" xr:uid="{00000000-0005-0000-0000-0000D4170000}"/>
    <cellStyle name="_VC 6.15.06 update on 06GRC power costs.xls Chart 2_Power Costs - Comparison bx Rbtl-Staff-Jt-PC_Electric Rev Req Model (2009 GRC) Rebuttal 2" xfId="6108" xr:uid="{00000000-0005-0000-0000-0000D5170000}"/>
    <cellStyle name="_VC 6.15.06 update on 06GRC power costs.xls Chart 2_Power Costs - Comparison bx Rbtl-Staff-Jt-PC_Electric Rev Req Model (2009 GRC) Rebuttal 2 2" xfId="6109" xr:uid="{00000000-0005-0000-0000-0000D6170000}"/>
    <cellStyle name="_VC 6.15.06 update on 06GRC power costs.xls Chart 2_Power Costs - Comparison bx Rbtl-Staff-Jt-PC_Electric Rev Req Model (2009 GRC) Rebuttal 3" xfId="6110" xr:uid="{00000000-0005-0000-0000-0000D7170000}"/>
    <cellStyle name="_VC 6.15.06 update on 06GRC power costs.xls Chart 2_Power Costs - Comparison bx Rbtl-Staff-Jt-PC_Electric Rev Req Model (2009 GRC) Rebuttal 4" xfId="6111" xr:uid="{00000000-0005-0000-0000-0000D8170000}"/>
    <cellStyle name="_VC 6.15.06 update on 06GRC power costs.xls Chart 2_Power Costs - Comparison bx Rbtl-Staff-Jt-PC_Electric Rev Req Model (2009 GRC) Rebuttal REmoval of New  WH Solar AdjustMI" xfId="6112" xr:uid="{00000000-0005-0000-0000-0000D9170000}"/>
    <cellStyle name="_VC 6.15.06 update on 06GRC power costs.xls Chart 2_Power Costs - Comparison bx Rbtl-Staff-Jt-PC_Electric Rev Req Model (2009 GRC) Rebuttal REmoval of New  WH Solar AdjustMI 2" xfId="6113" xr:uid="{00000000-0005-0000-0000-0000DA170000}"/>
    <cellStyle name="_VC 6.15.06 update on 06GRC power costs.xls Chart 2_Power Costs - Comparison bx Rbtl-Staff-Jt-PC_Electric Rev Req Model (2009 GRC) Rebuttal REmoval of New  WH Solar AdjustMI 2 2" xfId="6114" xr:uid="{00000000-0005-0000-0000-0000DB170000}"/>
    <cellStyle name="_VC 6.15.06 update on 06GRC power costs.xls Chart 2_Power Costs - Comparison bx Rbtl-Staff-Jt-PC_Electric Rev Req Model (2009 GRC) Rebuttal REmoval of New  WH Solar AdjustMI 3" xfId="6115" xr:uid="{00000000-0005-0000-0000-0000DC170000}"/>
    <cellStyle name="_VC 6.15.06 update on 06GRC power costs.xls Chart 2_Power Costs - Comparison bx Rbtl-Staff-Jt-PC_Electric Rev Req Model (2009 GRC) Rebuttal REmoval of New  WH Solar AdjustMI 4" xfId="6116" xr:uid="{00000000-0005-0000-0000-0000DD170000}"/>
    <cellStyle name="_VC 6.15.06 update on 06GRC power costs.xls Chart 2_Power Costs - Comparison bx Rbtl-Staff-Jt-PC_Electric Rev Req Model (2009 GRC) Revised 01-18-2010" xfId="6117" xr:uid="{00000000-0005-0000-0000-0000DE170000}"/>
    <cellStyle name="_VC 6.15.06 update on 06GRC power costs.xls Chart 2_Power Costs - Comparison bx Rbtl-Staff-Jt-PC_Electric Rev Req Model (2009 GRC) Revised 01-18-2010 2" xfId="6118" xr:uid="{00000000-0005-0000-0000-0000DF170000}"/>
    <cellStyle name="_VC 6.15.06 update on 06GRC power costs.xls Chart 2_Power Costs - Comparison bx Rbtl-Staff-Jt-PC_Electric Rev Req Model (2009 GRC) Revised 01-18-2010 2 2" xfId="6119" xr:uid="{00000000-0005-0000-0000-0000E0170000}"/>
    <cellStyle name="_VC 6.15.06 update on 06GRC power costs.xls Chart 2_Power Costs - Comparison bx Rbtl-Staff-Jt-PC_Electric Rev Req Model (2009 GRC) Revised 01-18-2010 3" xfId="6120" xr:uid="{00000000-0005-0000-0000-0000E1170000}"/>
    <cellStyle name="_VC 6.15.06 update on 06GRC power costs.xls Chart 2_Power Costs - Comparison bx Rbtl-Staff-Jt-PC_Electric Rev Req Model (2009 GRC) Revised 01-18-2010 4" xfId="6121" xr:uid="{00000000-0005-0000-0000-0000E2170000}"/>
    <cellStyle name="_VC 6.15.06 update on 06GRC power costs.xls Chart 2_Power Costs - Comparison bx Rbtl-Staff-Jt-PC_Final Order Electric EXHIBIT A-1" xfId="6122" xr:uid="{00000000-0005-0000-0000-0000E3170000}"/>
    <cellStyle name="_VC 6.15.06 update on 06GRC power costs.xls Chart 2_Power Costs - Comparison bx Rbtl-Staff-Jt-PC_Final Order Electric EXHIBIT A-1 2" xfId="6123" xr:uid="{00000000-0005-0000-0000-0000E4170000}"/>
    <cellStyle name="_VC 6.15.06 update on 06GRC power costs.xls Chart 2_Power Costs - Comparison bx Rbtl-Staff-Jt-PC_Final Order Electric EXHIBIT A-1 2 2" xfId="6124" xr:uid="{00000000-0005-0000-0000-0000E5170000}"/>
    <cellStyle name="_VC 6.15.06 update on 06GRC power costs.xls Chart 2_Power Costs - Comparison bx Rbtl-Staff-Jt-PC_Final Order Electric EXHIBIT A-1 3" xfId="6125" xr:uid="{00000000-0005-0000-0000-0000E6170000}"/>
    <cellStyle name="_VC 6.15.06 update on 06GRC power costs.xls Chart 2_Power Costs - Comparison bx Rbtl-Staff-Jt-PC_Final Order Electric EXHIBIT A-1 4" xfId="6126" xr:uid="{00000000-0005-0000-0000-0000E7170000}"/>
    <cellStyle name="_VC 6.15.06 update on 06GRC power costs.xls Chart 2_Production Adj 4.37" xfId="6127" xr:uid="{00000000-0005-0000-0000-0000E8170000}"/>
    <cellStyle name="_VC 6.15.06 update on 06GRC power costs.xls Chart 2_Production Adj 4.37 2" xfId="6128" xr:uid="{00000000-0005-0000-0000-0000E9170000}"/>
    <cellStyle name="_VC 6.15.06 update on 06GRC power costs.xls Chart 2_Production Adj 4.37 2 2" xfId="6129" xr:uid="{00000000-0005-0000-0000-0000EA170000}"/>
    <cellStyle name="_VC 6.15.06 update on 06GRC power costs.xls Chart 2_Production Adj 4.37 3" xfId="6130" xr:uid="{00000000-0005-0000-0000-0000EB170000}"/>
    <cellStyle name="_VC 6.15.06 update on 06GRC power costs.xls Chart 2_Purchased Power Adj 4.03" xfId="6131" xr:uid="{00000000-0005-0000-0000-0000EC170000}"/>
    <cellStyle name="_VC 6.15.06 update on 06GRC power costs.xls Chart 2_Purchased Power Adj 4.03 2" xfId="6132" xr:uid="{00000000-0005-0000-0000-0000ED170000}"/>
    <cellStyle name="_VC 6.15.06 update on 06GRC power costs.xls Chart 2_Purchased Power Adj 4.03 2 2" xfId="6133" xr:uid="{00000000-0005-0000-0000-0000EE170000}"/>
    <cellStyle name="_VC 6.15.06 update on 06GRC power costs.xls Chart 2_Purchased Power Adj 4.03 3" xfId="6134" xr:uid="{00000000-0005-0000-0000-0000EF170000}"/>
    <cellStyle name="_VC 6.15.06 update on 06GRC power costs.xls Chart 2_Rebuttal Power Costs" xfId="6135" xr:uid="{00000000-0005-0000-0000-0000F0170000}"/>
    <cellStyle name="_VC 6.15.06 update on 06GRC power costs.xls Chart 2_Rebuttal Power Costs 2" xfId="6136" xr:uid="{00000000-0005-0000-0000-0000F1170000}"/>
    <cellStyle name="_VC 6.15.06 update on 06GRC power costs.xls Chart 2_Rebuttal Power Costs 2 2" xfId="6137" xr:uid="{00000000-0005-0000-0000-0000F2170000}"/>
    <cellStyle name="_VC 6.15.06 update on 06GRC power costs.xls Chart 2_Rebuttal Power Costs 3" xfId="6138" xr:uid="{00000000-0005-0000-0000-0000F3170000}"/>
    <cellStyle name="_VC 6.15.06 update on 06GRC power costs.xls Chart 2_Rebuttal Power Costs 4" xfId="6139" xr:uid="{00000000-0005-0000-0000-0000F4170000}"/>
    <cellStyle name="_VC 6.15.06 update on 06GRC power costs.xls Chart 2_Rebuttal Power Costs_Adj Bench DR 3 for Initial Briefs (Electric)" xfId="6140" xr:uid="{00000000-0005-0000-0000-0000F5170000}"/>
    <cellStyle name="_VC 6.15.06 update on 06GRC power costs.xls Chart 2_Rebuttal Power Costs_Adj Bench DR 3 for Initial Briefs (Electric) 2" xfId="6141" xr:uid="{00000000-0005-0000-0000-0000F6170000}"/>
    <cellStyle name="_VC 6.15.06 update on 06GRC power costs.xls Chart 2_Rebuttal Power Costs_Adj Bench DR 3 for Initial Briefs (Electric) 2 2" xfId="6142" xr:uid="{00000000-0005-0000-0000-0000F7170000}"/>
    <cellStyle name="_VC 6.15.06 update on 06GRC power costs.xls Chart 2_Rebuttal Power Costs_Adj Bench DR 3 for Initial Briefs (Electric) 3" xfId="6143" xr:uid="{00000000-0005-0000-0000-0000F8170000}"/>
    <cellStyle name="_VC 6.15.06 update on 06GRC power costs.xls Chart 2_Rebuttal Power Costs_Adj Bench DR 3 for Initial Briefs (Electric) 4" xfId="6144" xr:uid="{00000000-0005-0000-0000-0000F9170000}"/>
    <cellStyle name="_VC 6.15.06 update on 06GRC power costs.xls Chart 2_Rebuttal Power Costs_Electric Rev Req Model (2009 GRC) Rebuttal" xfId="6145" xr:uid="{00000000-0005-0000-0000-0000FA170000}"/>
    <cellStyle name="_VC 6.15.06 update on 06GRC power costs.xls Chart 2_Rebuttal Power Costs_Electric Rev Req Model (2009 GRC) Rebuttal 2" xfId="6146" xr:uid="{00000000-0005-0000-0000-0000FB170000}"/>
    <cellStyle name="_VC 6.15.06 update on 06GRC power costs.xls Chart 2_Rebuttal Power Costs_Electric Rev Req Model (2009 GRC) Rebuttal 2 2" xfId="6147" xr:uid="{00000000-0005-0000-0000-0000FC170000}"/>
    <cellStyle name="_VC 6.15.06 update on 06GRC power costs.xls Chart 2_Rebuttal Power Costs_Electric Rev Req Model (2009 GRC) Rebuttal 3" xfId="6148" xr:uid="{00000000-0005-0000-0000-0000FD170000}"/>
    <cellStyle name="_VC 6.15.06 update on 06GRC power costs.xls Chart 2_Rebuttal Power Costs_Electric Rev Req Model (2009 GRC) Rebuttal 4" xfId="6149" xr:uid="{00000000-0005-0000-0000-0000FE170000}"/>
    <cellStyle name="_VC 6.15.06 update on 06GRC power costs.xls Chart 2_Rebuttal Power Costs_Electric Rev Req Model (2009 GRC) Rebuttal REmoval of New  WH Solar AdjustMI" xfId="6150" xr:uid="{00000000-0005-0000-0000-0000FF170000}"/>
    <cellStyle name="_VC 6.15.06 update on 06GRC power costs.xls Chart 2_Rebuttal Power Costs_Electric Rev Req Model (2009 GRC) Rebuttal REmoval of New  WH Solar AdjustMI 2" xfId="6151" xr:uid="{00000000-0005-0000-0000-000000180000}"/>
    <cellStyle name="_VC 6.15.06 update on 06GRC power costs.xls Chart 2_Rebuttal Power Costs_Electric Rev Req Model (2009 GRC) Rebuttal REmoval of New  WH Solar AdjustMI 2 2" xfId="6152" xr:uid="{00000000-0005-0000-0000-000001180000}"/>
    <cellStyle name="_VC 6.15.06 update on 06GRC power costs.xls Chart 2_Rebuttal Power Costs_Electric Rev Req Model (2009 GRC) Rebuttal REmoval of New  WH Solar AdjustMI 3" xfId="6153" xr:uid="{00000000-0005-0000-0000-000002180000}"/>
    <cellStyle name="_VC 6.15.06 update on 06GRC power costs.xls Chart 2_Rebuttal Power Costs_Electric Rev Req Model (2009 GRC) Rebuttal REmoval of New  WH Solar AdjustMI 4" xfId="6154" xr:uid="{00000000-0005-0000-0000-000003180000}"/>
    <cellStyle name="_VC 6.15.06 update on 06GRC power costs.xls Chart 2_Rebuttal Power Costs_Electric Rev Req Model (2009 GRC) Revised 01-18-2010" xfId="6155" xr:uid="{00000000-0005-0000-0000-000004180000}"/>
    <cellStyle name="_VC 6.15.06 update on 06GRC power costs.xls Chart 2_Rebuttal Power Costs_Electric Rev Req Model (2009 GRC) Revised 01-18-2010 2" xfId="6156" xr:uid="{00000000-0005-0000-0000-000005180000}"/>
    <cellStyle name="_VC 6.15.06 update on 06GRC power costs.xls Chart 2_Rebuttal Power Costs_Electric Rev Req Model (2009 GRC) Revised 01-18-2010 2 2" xfId="6157" xr:uid="{00000000-0005-0000-0000-000006180000}"/>
    <cellStyle name="_VC 6.15.06 update on 06GRC power costs.xls Chart 2_Rebuttal Power Costs_Electric Rev Req Model (2009 GRC) Revised 01-18-2010 3" xfId="6158" xr:uid="{00000000-0005-0000-0000-000007180000}"/>
    <cellStyle name="_VC 6.15.06 update on 06GRC power costs.xls Chart 2_Rebuttal Power Costs_Electric Rev Req Model (2009 GRC) Revised 01-18-2010 4" xfId="6159" xr:uid="{00000000-0005-0000-0000-000008180000}"/>
    <cellStyle name="_VC 6.15.06 update on 06GRC power costs.xls Chart 2_Rebuttal Power Costs_Final Order Electric EXHIBIT A-1" xfId="6160" xr:uid="{00000000-0005-0000-0000-000009180000}"/>
    <cellStyle name="_VC 6.15.06 update on 06GRC power costs.xls Chart 2_Rebuttal Power Costs_Final Order Electric EXHIBIT A-1 2" xfId="6161" xr:uid="{00000000-0005-0000-0000-00000A180000}"/>
    <cellStyle name="_VC 6.15.06 update on 06GRC power costs.xls Chart 2_Rebuttal Power Costs_Final Order Electric EXHIBIT A-1 2 2" xfId="6162" xr:uid="{00000000-0005-0000-0000-00000B180000}"/>
    <cellStyle name="_VC 6.15.06 update on 06GRC power costs.xls Chart 2_Rebuttal Power Costs_Final Order Electric EXHIBIT A-1 3" xfId="6163" xr:uid="{00000000-0005-0000-0000-00000C180000}"/>
    <cellStyle name="_VC 6.15.06 update on 06GRC power costs.xls Chart 2_Rebuttal Power Costs_Final Order Electric EXHIBIT A-1 4" xfId="6164" xr:uid="{00000000-0005-0000-0000-00000D180000}"/>
    <cellStyle name="_VC 6.15.06 update on 06GRC power costs.xls Chart 2_ROR &amp; CONV FACTOR" xfId="6165" xr:uid="{00000000-0005-0000-0000-00000E180000}"/>
    <cellStyle name="_VC 6.15.06 update on 06GRC power costs.xls Chart 2_ROR &amp; CONV FACTOR 2" xfId="6166" xr:uid="{00000000-0005-0000-0000-00000F180000}"/>
    <cellStyle name="_VC 6.15.06 update on 06GRC power costs.xls Chart 2_ROR &amp; CONV FACTOR 2 2" xfId="6167" xr:uid="{00000000-0005-0000-0000-000010180000}"/>
    <cellStyle name="_VC 6.15.06 update on 06GRC power costs.xls Chart 2_ROR &amp; CONV FACTOR 3" xfId="6168" xr:uid="{00000000-0005-0000-0000-000011180000}"/>
    <cellStyle name="_VC 6.15.06 update on 06GRC power costs.xls Chart 2_ROR 5.02" xfId="6169" xr:uid="{00000000-0005-0000-0000-000012180000}"/>
    <cellStyle name="_VC 6.15.06 update on 06GRC power costs.xls Chart 2_ROR 5.02 2" xfId="6170" xr:uid="{00000000-0005-0000-0000-000013180000}"/>
    <cellStyle name="_VC 6.15.06 update on 06GRC power costs.xls Chart 2_ROR 5.02 2 2" xfId="6171" xr:uid="{00000000-0005-0000-0000-000014180000}"/>
    <cellStyle name="_VC 6.15.06 update on 06GRC power costs.xls Chart 2_ROR 5.02 3" xfId="6172" xr:uid="{00000000-0005-0000-0000-000015180000}"/>
    <cellStyle name="_VC 6.15.06 update on 06GRC power costs.xls Chart 2_Wind Integration 10GRC" xfId="6173" xr:uid="{00000000-0005-0000-0000-000016180000}"/>
    <cellStyle name="_VC 6.15.06 update on 06GRC power costs.xls Chart 2_Wind Integration 10GRC 2" xfId="6174" xr:uid="{00000000-0005-0000-0000-000017180000}"/>
    <cellStyle name="_VC 6.15.06 update on 06GRC power costs.xls Chart 3" xfId="6175" xr:uid="{00000000-0005-0000-0000-000018180000}"/>
    <cellStyle name="_VC 6.15.06 update on 06GRC power costs.xls Chart 3 2" xfId="6176" xr:uid="{00000000-0005-0000-0000-000019180000}"/>
    <cellStyle name="_VC 6.15.06 update on 06GRC power costs.xls Chart 3 2 2" xfId="6177" xr:uid="{00000000-0005-0000-0000-00001A180000}"/>
    <cellStyle name="_VC 6.15.06 update on 06GRC power costs.xls Chart 3 2 2 2" xfId="6178" xr:uid="{00000000-0005-0000-0000-00001B180000}"/>
    <cellStyle name="_VC 6.15.06 update on 06GRC power costs.xls Chart 3 2 3" xfId="6179" xr:uid="{00000000-0005-0000-0000-00001C180000}"/>
    <cellStyle name="_VC 6.15.06 update on 06GRC power costs.xls Chart 3 3" xfId="6180" xr:uid="{00000000-0005-0000-0000-00001D180000}"/>
    <cellStyle name="_VC 6.15.06 update on 06GRC power costs.xls Chart 3 3 2" xfId="6181" xr:uid="{00000000-0005-0000-0000-00001E180000}"/>
    <cellStyle name="_VC 6.15.06 update on 06GRC power costs.xls Chart 3 3 2 2" xfId="6182" xr:uid="{00000000-0005-0000-0000-00001F180000}"/>
    <cellStyle name="_VC 6.15.06 update on 06GRC power costs.xls Chart 3 3 3" xfId="6183" xr:uid="{00000000-0005-0000-0000-000020180000}"/>
    <cellStyle name="_VC 6.15.06 update on 06GRC power costs.xls Chart 3 3 3 2" xfId="6184" xr:uid="{00000000-0005-0000-0000-000021180000}"/>
    <cellStyle name="_VC 6.15.06 update on 06GRC power costs.xls Chart 3 3 4" xfId="6185" xr:uid="{00000000-0005-0000-0000-000022180000}"/>
    <cellStyle name="_VC 6.15.06 update on 06GRC power costs.xls Chart 3 3 4 2" xfId="6186" xr:uid="{00000000-0005-0000-0000-000023180000}"/>
    <cellStyle name="_VC 6.15.06 update on 06GRC power costs.xls Chart 3 4" xfId="6187" xr:uid="{00000000-0005-0000-0000-000024180000}"/>
    <cellStyle name="_VC 6.15.06 update on 06GRC power costs.xls Chart 3 4 2" xfId="6188" xr:uid="{00000000-0005-0000-0000-000025180000}"/>
    <cellStyle name="_VC 6.15.06 update on 06GRC power costs.xls Chart 3 5" xfId="6189" xr:uid="{00000000-0005-0000-0000-000026180000}"/>
    <cellStyle name="_VC 6.15.06 update on 06GRC power costs.xls Chart 3 6" xfId="6190" xr:uid="{00000000-0005-0000-0000-000027180000}"/>
    <cellStyle name="_VC 6.15.06 update on 06GRC power costs.xls Chart 3 7" xfId="6191" xr:uid="{00000000-0005-0000-0000-000028180000}"/>
    <cellStyle name="_VC 6.15.06 update on 06GRC power costs.xls Chart 3_04 07E Wild Horse Wind Expansion (C) (2)" xfId="6192" xr:uid="{00000000-0005-0000-0000-000029180000}"/>
    <cellStyle name="_VC 6.15.06 update on 06GRC power costs.xls Chart 3_04 07E Wild Horse Wind Expansion (C) (2) 2" xfId="6193" xr:uid="{00000000-0005-0000-0000-00002A180000}"/>
    <cellStyle name="_VC 6.15.06 update on 06GRC power costs.xls Chart 3_04 07E Wild Horse Wind Expansion (C) (2) 2 2" xfId="6194" xr:uid="{00000000-0005-0000-0000-00002B180000}"/>
    <cellStyle name="_VC 6.15.06 update on 06GRC power costs.xls Chart 3_04 07E Wild Horse Wind Expansion (C) (2) 3" xfId="6195" xr:uid="{00000000-0005-0000-0000-00002C180000}"/>
    <cellStyle name="_VC 6.15.06 update on 06GRC power costs.xls Chart 3_04 07E Wild Horse Wind Expansion (C) (2) 4" xfId="6196" xr:uid="{00000000-0005-0000-0000-00002D180000}"/>
    <cellStyle name="_VC 6.15.06 update on 06GRC power costs.xls Chart 3_04 07E Wild Horse Wind Expansion (C) (2)_Adj Bench DR 3 for Initial Briefs (Electric)" xfId="6197" xr:uid="{00000000-0005-0000-0000-00002E180000}"/>
    <cellStyle name="_VC 6.15.06 update on 06GRC power costs.xls Chart 3_04 07E Wild Horse Wind Expansion (C) (2)_Adj Bench DR 3 for Initial Briefs (Electric) 2" xfId="6198" xr:uid="{00000000-0005-0000-0000-00002F180000}"/>
    <cellStyle name="_VC 6.15.06 update on 06GRC power costs.xls Chart 3_04 07E Wild Horse Wind Expansion (C) (2)_Adj Bench DR 3 for Initial Briefs (Electric) 2 2" xfId="6199" xr:uid="{00000000-0005-0000-0000-000030180000}"/>
    <cellStyle name="_VC 6.15.06 update on 06GRC power costs.xls Chart 3_04 07E Wild Horse Wind Expansion (C) (2)_Adj Bench DR 3 for Initial Briefs (Electric) 3" xfId="6200" xr:uid="{00000000-0005-0000-0000-000031180000}"/>
    <cellStyle name="_VC 6.15.06 update on 06GRC power costs.xls Chart 3_04 07E Wild Horse Wind Expansion (C) (2)_Adj Bench DR 3 for Initial Briefs (Electric) 4" xfId="6201" xr:uid="{00000000-0005-0000-0000-000032180000}"/>
    <cellStyle name="_VC 6.15.06 update on 06GRC power costs.xls Chart 3_04 07E Wild Horse Wind Expansion (C) (2)_Book1" xfId="6202" xr:uid="{00000000-0005-0000-0000-000033180000}"/>
    <cellStyle name="_VC 6.15.06 update on 06GRC power costs.xls Chart 3_04 07E Wild Horse Wind Expansion (C) (2)_Electric Rev Req Model (2009 GRC) " xfId="6203" xr:uid="{00000000-0005-0000-0000-000034180000}"/>
    <cellStyle name="_VC 6.15.06 update on 06GRC power costs.xls Chart 3_04 07E Wild Horse Wind Expansion (C) (2)_Electric Rev Req Model (2009 GRC)  2" xfId="6204" xr:uid="{00000000-0005-0000-0000-000035180000}"/>
    <cellStyle name="_VC 6.15.06 update on 06GRC power costs.xls Chart 3_04 07E Wild Horse Wind Expansion (C) (2)_Electric Rev Req Model (2009 GRC)  2 2" xfId="6205" xr:uid="{00000000-0005-0000-0000-000036180000}"/>
    <cellStyle name="_VC 6.15.06 update on 06GRC power costs.xls Chart 3_04 07E Wild Horse Wind Expansion (C) (2)_Electric Rev Req Model (2009 GRC)  3" xfId="6206" xr:uid="{00000000-0005-0000-0000-000037180000}"/>
    <cellStyle name="_VC 6.15.06 update on 06GRC power costs.xls Chart 3_04 07E Wild Horse Wind Expansion (C) (2)_Electric Rev Req Model (2009 GRC)  4" xfId="6207" xr:uid="{00000000-0005-0000-0000-000038180000}"/>
    <cellStyle name="_VC 6.15.06 update on 06GRC power costs.xls Chart 3_04 07E Wild Horse Wind Expansion (C) (2)_Electric Rev Req Model (2009 GRC) Rebuttal" xfId="6208" xr:uid="{00000000-0005-0000-0000-000039180000}"/>
    <cellStyle name="_VC 6.15.06 update on 06GRC power costs.xls Chart 3_04 07E Wild Horse Wind Expansion (C) (2)_Electric Rev Req Model (2009 GRC) Rebuttal 2" xfId="6209" xr:uid="{00000000-0005-0000-0000-00003A180000}"/>
    <cellStyle name="_VC 6.15.06 update on 06GRC power costs.xls Chart 3_04 07E Wild Horse Wind Expansion (C) (2)_Electric Rev Req Model (2009 GRC) Rebuttal 2 2" xfId="6210" xr:uid="{00000000-0005-0000-0000-00003B180000}"/>
    <cellStyle name="_VC 6.15.06 update on 06GRC power costs.xls Chart 3_04 07E Wild Horse Wind Expansion (C) (2)_Electric Rev Req Model (2009 GRC) Rebuttal 3" xfId="6211" xr:uid="{00000000-0005-0000-0000-00003C180000}"/>
    <cellStyle name="_VC 6.15.06 update on 06GRC power costs.xls Chart 3_04 07E Wild Horse Wind Expansion (C) (2)_Electric Rev Req Model (2009 GRC) Rebuttal 4" xfId="6212" xr:uid="{00000000-0005-0000-0000-00003D180000}"/>
    <cellStyle name="_VC 6.15.06 update on 06GRC power costs.xls Chart 3_04 07E Wild Horse Wind Expansion (C) (2)_Electric Rev Req Model (2009 GRC) Rebuttal REmoval of New  WH Solar AdjustMI" xfId="6213" xr:uid="{00000000-0005-0000-0000-00003E180000}"/>
    <cellStyle name="_VC 6.15.06 update on 06GRC power costs.xls Chart 3_04 07E Wild Horse Wind Expansion (C) (2)_Electric Rev Req Model (2009 GRC) Rebuttal REmoval of New  WH Solar AdjustMI 2" xfId="6214" xr:uid="{00000000-0005-0000-0000-00003F180000}"/>
    <cellStyle name="_VC 6.15.06 update on 06GRC power costs.xls Chart 3_04 07E Wild Horse Wind Expansion (C) (2)_Electric Rev Req Model (2009 GRC) Rebuttal REmoval of New  WH Solar AdjustMI 2 2" xfId="6215" xr:uid="{00000000-0005-0000-0000-000040180000}"/>
    <cellStyle name="_VC 6.15.06 update on 06GRC power costs.xls Chart 3_04 07E Wild Horse Wind Expansion (C) (2)_Electric Rev Req Model (2009 GRC) Rebuttal REmoval of New  WH Solar AdjustMI 3" xfId="6216" xr:uid="{00000000-0005-0000-0000-000041180000}"/>
    <cellStyle name="_VC 6.15.06 update on 06GRC power costs.xls Chart 3_04 07E Wild Horse Wind Expansion (C) (2)_Electric Rev Req Model (2009 GRC) Rebuttal REmoval of New  WH Solar AdjustMI 4" xfId="6217" xr:uid="{00000000-0005-0000-0000-000042180000}"/>
    <cellStyle name="_VC 6.15.06 update on 06GRC power costs.xls Chart 3_04 07E Wild Horse Wind Expansion (C) (2)_Electric Rev Req Model (2009 GRC) Revised 01-18-2010" xfId="6218" xr:uid="{00000000-0005-0000-0000-000043180000}"/>
    <cellStyle name="_VC 6.15.06 update on 06GRC power costs.xls Chart 3_04 07E Wild Horse Wind Expansion (C) (2)_Electric Rev Req Model (2009 GRC) Revised 01-18-2010 2" xfId="6219" xr:uid="{00000000-0005-0000-0000-000044180000}"/>
    <cellStyle name="_VC 6.15.06 update on 06GRC power costs.xls Chart 3_04 07E Wild Horse Wind Expansion (C) (2)_Electric Rev Req Model (2009 GRC) Revised 01-18-2010 2 2" xfId="6220" xr:uid="{00000000-0005-0000-0000-000045180000}"/>
    <cellStyle name="_VC 6.15.06 update on 06GRC power costs.xls Chart 3_04 07E Wild Horse Wind Expansion (C) (2)_Electric Rev Req Model (2009 GRC) Revised 01-18-2010 3" xfId="6221" xr:uid="{00000000-0005-0000-0000-000046180000}"/>
    <cellStyle name="_VC 6.15.06 update on 06GRC power costs.xls Chart 3_04 07E Wild Horse Wind Expansion (C) (2)_Electric Rev Req Model (2009 GRC) Revised 01-18-2010 4" xfId="6222" xr:uid="{00000000-0005-0000-0000-000047180000}"/>
    <cellStyle name="_VC 6.15.06 update on 06GRC power costs.xls Chart 3_04 07E Wild Horse Wind Expansion (C) (2)_Electric Rev Req Model (2010 GRC)" xfId="6223" xr:uid="{00000000-0005-0000-0000-000048180000}"/>
    <cellStyle name="_VC 6.15.06 update on 06GRC power costs.xls Chart 3_04 07E Wild Horse Wind Expansion (C) (2)_Electric Rev Req Model (2010 GRC) SF" xfId="6224" xr:uid="{00000000-0005-0000-0000-000049180000}"/>
    <cellStyle name="_VC 6.15.06 update on 06GRC power costs.xls Chart 3_04 07E Wild Horse Wind Expansion (C) (2)_Final Order Electric EXHIBIT A-1" xfId="6225" xr:uid="{00000000-0005-0000-0000-00004A180000}"/>
    <cellStyle name="_VC 6.15.06 update on 06GRC power costs.xls Chart 3_04 07E Wild Horse Wind Expansion (C) (2)_Final Order Electric EXHIBIT A-1 2" xfId="6226" xr:uid="{00000000-0005-0000-0000-00004B180000}"/>
    <cellStyle name="_VC 6.15.06 update on 06GRC power costs.xls Chart 3_04 07E Wild Horse Wind Expansion (C) (2)_Final Order Electric EXHIBIT A-1 2 2" xfId="6227" xr:uid="{00000000-0005-0000-0000-00004C180000}"/>
    <cellStyle name="_VC 6.15.06 update on 06GRC power costs.xls Chart 3_04 07E Wild Horse Wind Expansion (C) (2)_Final Order Electric EXHIBIT A-1 3" xfId="6228" xr:uid="{00000000-0005-0000-0000-00004D180000}"/>
    <cellStyle name="_VC 6.15.06 update on 06GRC power costs.xls Chart 3_04 07E Wild Horse Wind Expansion (C) (2)_Final Order Electric EXHIBIT A-1 4" xfId="6229" xr:uid="{00000000-0005-0000-0000-00004E180000}"/>
    <cellStyle name="_VC 6.15.06 update on 06GRC power costs.xls Chart 3_04 07E Wild Horse Wind Expansion (C) (2)_TENASKA REGULATORY ASSET" xfId="6230" xr:uid="{00000000-0005-0000-0000-00004F180000}"/>
    <cellStyle name="_VC 6.15.06 update on 06GRC power costs.xls Chart 3_04 07E Wild Horse Wind Expansion (C) (2)_TENASKA REGULATORY ASSET 2" xfId="6231" xr:uid="{00000000-0005-0000-0000-000050180000}"/>
    <cellStyle name="_VC 6.15.06 update on 06GRC power costs.xls Chart 3_04 07E Wild Horse Wind Expansion (C) (2)_TENASKA REGULATORY ASSET 2 2" xfId="6232" xr:uid="{00000000-0005-0000-0000-000051180000}"/>
    <cellStyle name="_VC 6.15.06 update on 06GRC power costs.xls Chart 3_04 07E Wild Horse Wind Expansion (C) (2)_TENASKA REGULATORY ASSET 3" xfId="6233" xr:uid="{00000000-0005-0000-0000-000052180000}"/>
    <cellStyle name="_VC 6.15.06 update on 06GRC power costs.xls Chart 3_04 07E Wild Horse Wind Expansion (C) (2)_TENASKA REGULATORY ASSET 4" xfId="6234" xr:uid="{00000000-0005-0000-0000-000053180000}"/>
    <cellStyle name="_VC 6.15.06 update on 06GRC power costs.xls Chart 3_16.37E Wild Horse Expansion DeferralRevwrkingfile SF" xfId="6235" xr:uid="{00000000-0005-0000-0000-000054180000}"/>
    <cellStyle name="_VC 6.15.06 update on 06GRC power costs.xls Chart 3_16.37E Wild Horse Expansion DeferralRevwrkingfile SF 2" xfId="6236" xr:uid="{00000000-0005-0000-0000-000055180000}"/>
    <cellStyle name="_VC 6.15.06 update on 06GRC power costs.xls Chart 3_16.37E Wild Horse Expansion DeferralRevwrkingfile SF 2 2" xfId="6237" xr:uid="{00000000-0005-0000-0000-000056180000}"/>
    <cellStyle name="_VC 6.15.06 update on 06GRC power costs.xls Chart 3_16.37E Wild Horse Expansion DeferralRevwrkingfile SF 3" xfId="6238" xr:uid="{00000000-0005-0000-0000-000057180000}"/>
    <cellStyle name="_VC 6.15.06 update on 06GRC power costs.xls Chart 3_16.37E Wild Horse Expansion DeferralRevwrkingfile SF 4" xfId="6239" xr:uid="{00000000-0005-0000-0000-000058180000}"/>
    <cellStyle name="_VC 6.15.06 update on 06GRC power costs.xls Chart 3_2009 Compliance Filing PCA Exhibits for GRC" xfId="6240" xr:uid="{00000000-0005-0000-0000-000059180000}"/>
    <cellStyle name="_VC 6.15.06 update on 06GRC power costs.xls Chart 3_2009 Compliance Filing PCA Exhibits for GRC 2" xfId="6241" xr:uid="{00000000-0005-0000-0000-00005A180000}"/>
    <cellStyle name="_VC 6.15.06 update on 06GRC power costs.xls Chart 3_2009 GRC Compl Filing - Exhibit D" xfId="6242" xr:uid="{00000000-0005-0000-0000-00005B180000}"/>
    <cellStyle name="_VC 6.15.06 update on 06GRC power costs.xls Chart 3_2009 GRC Compl Filing - Exhibit D 2" xfId="6243" xr:uid="{00000000-0005-0000-0000-00005C180000}"/>
    <cellStyle name="_VC 6.15.06 update on 06GRC power costs.xls Chart 3_2009 GRC Compl Filing - Exhibit D 3" xfId="6244" xr:uid="{00000000-0005-0000-0000-00005D180000}"/>
    <cellStyle name="_VC 6.15.06 update on 06GRC power costs.xls Chart 3_3.01 Income Statement" xfId="6245" xr:uid="{00000000-0005-0000-0000-00005E180000}"/>
    <cellStyle name="_VC 6.15.06 update on 06GRC power costs.xls Chart 3_4 31 Regulatory Assets and Liabilities  7 06- Exhibit D" xfId="6246" xr:uid="{00000000-0005-0000-0000-00005F180000}"/>
    <cellStyle name="_VC 6.15.06 update on 06GRC power costs.xls Chart 3_4 31 Regulatory Assets and Liabilities  7 06- Exhibit D 2" xfId="6247" xr:uid="{00000000-0005-0000-0000-000060180000}"/>
    <cellStyle name="_VC 6.15.06 update on 06GRC power costs.xls Chart 3_4 31 Regulatory Assets and Liabilities  7 06- Exhibit D 2 2" xfId="6248" xr:uid="{00000000-0005-0000-0000-000061180000}"/>
    <cellStyle name="_VC 6.15.06 update on 06GRC power costs.xls Chart 3_4 31 Regulatory Assets and Liabilities  7 06- Exhibit D 3" xfId="6249" xr:uid="{00000000-0005-0000-0000-000062180000}"/>
    <cellStyle name="_VC 6.15.06 update on 06GRC power costs.xls Chart 3_4 31 Regulatory Assets and Liabilities  7 06- Exhibit D 4" xfId="6250" xr:uid="{00000000-0005-0000-0000-000063180000}"/>
    <cellStyle name="_VC 6.15.06 update on 06GRC power costs.xls Chart 3_4 31 Regulatory Assets and Liabilities  7 06- Exhibit D_NIM Summary" xfId="6251" xr:uid="{00000000-0005-0000-0000-000064180000}"/>
    <cellStyle name="_VC 6.15.06 update on 06GRC power costs.xls Chart 3_4 31 Regulatory Assets and Liabilities  7 06- Exhibit D_NIM Summary 2" xfId="6252" xr:uid="{00000000-0005-0000-0000-000065180000}"/>
    <cellStyle name="_VC 6.15.06 update on 06GRC power costs.xls Chart 3_4 32 Regulatory Assets and Liabilities  7 06- Exhibit D" xfId="6253" xr:uid="{00000000-0005-0000-0000-000066180000}"/>
    <cellStyle name="_VC 6.15.06 update on 06GRC power costs.xls Chart 3_4 32 Regulatory Assets and Liabilities  7 06- Exhibit D 2" xfId="6254" xr:uid="{00000000-0005-0000-0000-000067180000}"/>
    <cellStyle name="_VC 6.15.06 update on 06GRC power costs.xls Chart 3_4 32 Regulatory Assets and Liabilities  7 06- Exhibit D 2 2" xfId="6255" xr:uid="{00000000-0005-0000-0000-000068180000}"/>
    <cellStyle name="_VC 6.15.06 update on 06GRC power costs.xls Chart 3_4 32 Regulatory Assets and Liabilities  7 06- Exhibit D 3" xfId="6256" xr:uid="{00000000-0005-0000-0000-000069180000}"/>
    <cellStyle name="_VC 6.15.06 update on 06GRC power costs.xls Chart 3_4 32 Regulatory Assets and Liabilities  7 06- Exhibit D 4" xfId="6257" xr:uid="{00000000-0005-0000-0000-00006A180000}"/>
    <cellStyle name="_VC 6.15.06 update on 06GRC power costs.xls Chart 3_4 32 Regulatory Assets and Liabilities  7 06- Exhibit D_NIM Summary" xfId="6258" xr:uid="{00000000-0005-0000-0000-00006B180000}"/>
    <cellStyle name="_VC 6.15.06 update on 06GRC power costs.xls Chart 3_4 32 Regulatory Assets and Liabilities  7 06- Exhibit D_NIM Summary 2" xfId="6259" xr:uid="{00000000-0005-0000-0000-00006C180000}"/>
    <cellStyle name="_VC 6.15.06 update on 06GRC power costs.xls Chart 3_ACCOUNTS" xfId="6260" xr:uid="{00000000-0005-0000-0000-00006D180000}"/>
    <cellStyle name="_VC 6.15.06 update on 06GRC power costs.xls Chart 3_AURORA Total New" xfId="6261" xr:uid="{00000000-0005-0000-0000-00006E180000}"/>
    <cellStyle name="_VC 6.15.06 update on 06GRC power costs.xls Chart 3_AURORA Total New 2" xfId="6262" xr:uid="{00000000-0005-0000-0000-00006F180000}"/>
    <cellStyle name="_VC 6.15.06 update on 06GRC power costs.xls Chart 3_Book2" xfId="6263" xr:uid="{00000000-0005-0000-0000-000070180000}"/>
    <cellStyle name="_VC 6.15.06 update on 06GRC power costs.xls Chart 3_Book2 2" xfId="6264" xr:uid="{00000000-0005-0000-0000-000071180000}"/>
    <cellStyle name="_VC 6.15.06 update on 06GRC power costs.xls Chart 3_Book2 2 2" xfId="6265" xr:uid="{00000000-0005-0000-0000-000072180000}"/>
    <cellStyle name="_VC 6.15.06 update on 06GRC power costs.xls Chart 3_Book2 3" xfId="6266" xr:uid="{00000000-0005-0000-0000-000073180000}"/>
    <cellStyle name="_VC 6.15.06 update on 06GRC power costs.xls Chart 3_Book2 4" xfId="6267" xr:uid="{00000000-0005-0000-0000-000074180000}"/>
    <cellStyle name="_VC 6.15.06 update on 06GRC power costs.xls Chart 3_Book2_Adj Bench DR 3 for Initial Briefs (Electric)" xfId="6268" xr:uid="{00000000-0005-0000-0000-000075180000}"/>
    <cellStyle name="_VC 6.15.06 update on 06GRC power costs.xls Chart 3_Book2_Adj Bench DR 3 for Initial Briefs (Electric) 2" xfId="6269" xr:uid="{00000000-0005-0000-0000-000076180000}"/>
    <cellStyle name="_VC 6.15.06 update on 06GRC power costs.xls Chart 3_Book2_Adj Bench DR 3 for Initial Briefs (Electric) 2 2" xfId="6270" xr:uid="{00000000-0005-0000-0000-000077180000}"/>
    <cellStyle name="_VC 6.15.06 update on 06GRC power costs.xls Chart 3_Book2_Adj Bench DR 3 for Initial Briefs (Electric) 3" xfId="6271" xr:uid="{00000000-0005-0000-0000-000078180000}"/>
    <cellStyle name="_VC 6.15.06 update on 06GRC power costs.xls Chart 3_Book2_Adj Bench DR 3 for Initial Briefs (Electric) 4" xfId="6272" xr:uid="{00000000-0005-0000-0000-000079180000}"/>
    <cellStyle name="_VC 6.15.06 update on 06GRC power costs.xls Chart 3_Book2_Electric Rev Req Model (2009 GRC) Rebuttal" xfId="6273" xr:uid="{00000000-0005-0000-0000-00007A180000}"/>
    <cellStyle name="_VC 6.15.06 update on 06GRC power costs.xls Chart 3_Book2_Electric Rev Req Model (2009 GRC) Rebuttal 2" xfId="6274" xr:uid="{00000000-0005-0000-0000-00007B180000}"/>
    <cellStyle name="_VC 6.15.06 update on 06GRC power costs.xls Chart 3_Book2_Electric Rev Req Model (2009 GRC) Rebuttal 2 2" xfId="6275" xr:uid="{00000000-0005-0000-0000-00007C180000}"/>
    <cellStyle name="_VC 6.15.06 update on 06GRC power costs.xls Chart 3_Book2_Electric Rev Req Model (2009 GRC) Rebuttal 3" xfId="6276" xr:uid="{00000000-0005-0000-0000-00007D180000}"/>
    <cellStyle name="_VC 6.15.06 update on 06GRC power costs.xls Chart 3_Book2_Electric Rev Req Model (2009 GRC) Rebuttal 4" xfId="6277" xr:uid="{00000000-0005-0000-0000-00007E180000}"/>
    <cellStyle name="_VC 6.15.06 update on 06GRC power costs.xls Chart 3_Book2_Electric Rev Req Model (2009 GRC) Rebuttal REmoval of New  WH Solar AdjustMI" xfId="6278" xr:uid="{00000000-0005-0000-0000-00007F180000}"/>
    <cellStyle name="_VC 6.15.06 update on 06GRC power costs.xls Chart 3_Book2_Electric Rev Req Model (2009 GRC) Rebuttal REmoval of New  WH Solar AdjustMI 2" xfId="6279" xr:uid="{00000000-0005-0000-0000-000080180000}"/>
    <cellStyle name="_VC 6.15.06 update on 06GRC power costs.xls Chart 3_Book2_Electric Rev Req Model (2009 GRC) Rebuttal REmoval of New  WH Solar AdjustMI 2 2" xfId="6280" xr:uid="{00000000-0005-0000-0000-000081180000}"/>
    <cellStyle name="_VC 6.15.06 update on 06GRC power costs.xls Chart 3_Book2_Electric Rev Req Model (2009 GRC) Rebuttal REmoval of New  WH Solar AdjustMI 3" xfId="6281" xr:uid="{00000000-0005-0000-0000-000082180000}"/>
    <cellStyle name="_VC 6.15.06 update on 06GRC power costs.xls Chart 3_Book2_Electric Rev Req Model (2009 GRC) Rebuttal REmoval of New  WH Solar AdjustMI 4" xfId="6282" xr:uid="{00000000-0005-0000-0000-000083180000}"/>
    <cellStyle name="_VC 6.15.06 update on 06GRC power costs.xls Chart 3_Book2_Electric Rev Req Model (2009 GRC) Revised 01-18-2010" xfId="6283" xr:uid="{00000000-0005-0000-0000-000084180000}"/>
    <cellStyle name="_VC 6.15.06 update on 06GRC power costs.xls Chart 3_Book2_Electric Rev Req Model (2009 GRC) Revised 01-18-2010 2" xfId="6284" xr:uid="{00000000-0005-0000-0000-000085180000}"/>
    <cellStyle name="_VC 6.15.06 update on 06GRC power costs.xls Chart 3_Book2_Electric Rev Req Model (2009 GRC) Revised 01-18-2010 2 2" xfId="6285" xr:uid="{00000000-0005-0000-0000-000086180000}"/>
    <cellStyle name="_VC 6.15.06 update on 06GRC power costs.xls Chart 3_Book2_Electric Rev Req Model (2009 GRC) Revised 01-18-2010 3" xfId="6286" xr:uid="{00000000-0005-0000-0000-000087180000}"/>
    <cellStyle name="_VC 6.15.06 update on 06GRC power costs.xls Chart 3_Book2_Electric Rev Req Model (2009 GRC) Revised 01-18-2010 4" xfId="6287" xr:uid="{00000000-0005-0000-0000-000088180000}"/>
    <cellStyle name="_VC 6.15.06 update on 06GRC power costs.xls Chart 3_Book2_Final Order Electric EXHIBIT A-1" xfId="6288" xr:uid="{00000000-0005-0000-0000-000089180000}"/>
    <cellStyle name="_VC 6.15.06 update on 06GRC power costs.xls Chart 3_Book2_Final Order Electric EXHIBIT A-1 2" xfId="6289" xr:uid="{00000000-0005-0000-0000-00008A180000}"/>
    <cellStyle name="_VC 6.15.06 update on 06GRC power costs.xls Chart 3_Book2_Final Order Electric EXHIBIT A-1 2 2" xfId="6290" xr:uid="{00000000-0005-0000-0000-00008B180000}"/>
    <cellStyle name="_VC 6.15.06 update on 06GRC power costs.xls Chart 3_Book2_Final Order Electric EXHIBIT A-1 3" xfId="6291" xr:uid="{00000000-0005-0000-0000-00008C180000}"/>
    <cellStyle name="_VC 6.15.06 update on 06GRC power costs.xls Chart 3_Book2_Final Order Electric EXHIBIT A-1 4" xfId="6292" xr:uid="{00000000-0005-0000-0000-00008D180000}"/>
    <cellStyle name="_VC 6.15.06 update on 06GRC power costs.xls Chart 3_Book4" xfId="6293" xr:uid="{00000000-0005-0000-0000-00008E180000}"/>
    <cellStyle name="_VC 6.15.06 update on 06GRC power costs.xls Chart 3_Book4 2" xfId="6294" xr:uid="{00000000-0005-0000-0000-00008F180000}"/>
    <cellStyle name="_VC 6.15.06 update on 06GRC power costs.xls Chart 3_Book4 2 2" xfId="6295" xr:uid="{00000000-0005-0000-0000-000090180000}"/>
    <cellStyle name="_VC 6.15.06 update on 06GRC power costs.xls Chart 3_Book4 3" xfId="6296" xr:uid="{00000000-0005-0000-0000-000091180000}"/>
    <cellStyle name="_VC 6.15.06 update on 06GRC power costs.xls Chart 3_Book4 4" xfId="6297" xr:uid="{00000000-0005-0000-0000-000092180000}"/>
    <cellStyle name="_VC 6.15.06 update on 06GRC power costs.xls Chart 3_Book9" xfId="6298" xr:uid="{00000000-0005-0000-0000-000093180000}"/>
    <cellStyle name="_VC 6.15.06 update on 06GRC power costs.xls Chart 3_Book9 2" xfId="6299" xr:uid="{00000000-0005-0000-0000-000094180000}"/>
    <cellStyle name="_VC 6.15.06 update on 06GRC power costs.xls Chart 3_Book9 2 2" xfId="6300" xr:uid="{00000000-0005-0000-0000-000095180000}"/>
    <cellStyle name="_VC 6.15.06 update on 06GRC power costs.xls Chart 3_Book9 3" xfId="6301" xr:uid="{00000000-0005-0000-0000-000096180000}"/>
    <cellStyle name="_VC 6.15.06 update on 06GRC power costs.xls Chart 3_Book9 4" xfId="6302" xr:uid="{00000000-0005-0000-0000-000097180000}"/>
    <cellStyle name="_VC 6.15.06 update on 06GRC power costs.xls Chart 3_Chelan PUD Power Costs (8-10)" xfId="6303" xr:uid="{00000000-0005-0000-0000-000098180000}"/>
    <cellStyle name="_VC 6.15.06 update on 06GRC power costs.xls Chart 3_Gas Rev Req Model (2010 GRC)" xfId="6304" xr:uid="{00000000-0005-0000-0000-000099180000}"/>
    <cellStyle name="_VC 6.15.06 update on 06GRC power costs.xls Chart 3_INPUTS" xfId="6305" xr:uid="{00000000-0005-0000-0000-00009A180000}"/>
    <cellStyle name="_VC 6.15.06 update on 06GRC power costs.xls Chart 3_INPUTS 2" xfId="6306" xr:uid="{00000000-0005-0000-0000-00009B180000}"/>
    <cellStyle name="_VC 6.15.06 update on 06GRC power costs.xls Chart 3_INPUTS 2 2" xfId="6307" xr:uid="{00000000-0005-0000-0000-00009C180000}"/>
    <cellStyle name="_VC 6.15.06 update on 06GRC power costs.xls Chart 3_INPUTS 3" xfId="6308" xr:uid="{00000000-0005-0000-0000-00009D180000}"/>
    <cellStyle name="_VC 6.15.06 update on 06GRC power costs.xls Chart 3_NIM Summary" xfId="6309" xr:uid="{00000000-0005-0000-0000-00009E180000}"/>
    <cellStyle name="_VC 6.15.06 update on 06GRC power costs.xls Chart 3_NIM Summary 09GRC" xfId="6310" xr:uid="{00000000-0005-0000-0000-00009F180000}"/>
    <cellStyle name="_VC 6.15.06 update on 06GRC power costs.xls Chart 3_NIM Summary 09GRC 2" xfId="6311" xr:uid="{00000000-0005-0000-0000-0000A0180000}"/>
    <cellStyle name="_VC 6.15.06 update on 06GRC power costs.xls Chart 3_NIM Summary 2" xfId="6312" xr:uid="{00000000-0005-0000-0000-0000A1180000}"/>
    <cellStyle name="_VC 6.15.06 update on 06GRC power costs.xls Chart 3_NIM Summary 3" xfId="6313" xr:uid="{00000000-0005-0000-0000-0000A2180000}"/>
    <cellStyle name="_VC 6.15.06 update on 06GRC power costs.xls Chart 3_NIM Summary 4" xfId="6314" xr:uid="{00000000-0005-0000-0000-0000A3180000}"/>
    <cellStyle name="_VC 6.15.06 update on 06GRC power costs.xls Chart 3_NIM Summary 5" xfId="6315" xr:uid="{00000000-0005-0000-0000-0000A4180000}"/>
    <cellStyle name="_VC 6.15.06 update on 06GRC power costs.xls Chart 3_NIM Summary 6" xfId="6316" xr:uid="{00000000-0005-0000-0000-0000A5180000}"/>
    <cellStyle name="_VC 6.15.06 update on 06GRC power costs.xls Chart 3_NIM Summary 7" xfId="6317" xr:uid="{00000000-0005-0000-0000-0000A6180000}"/>
    <cellStyle name="_VC 6.15.06 update on 06GRC power costs.xls Chart 3_NIM Summary 8" xfId="6318" xr:uid="{00000000-0005-0000-0000-0000A7180000}"/>
    <cellStyle name="_VC 6.15.06 update on 06GRC power costs.xls Chart 3_NIM Summary 9" xfId="6319" xr:uid="{00000000-0005-0000-0000-0000A8180000}"/>
    <cellStyle name="_VC 6.15.06 update on 06GRC power costs.xls Chart 3_PCA 10 -  Exhibit D from A Kellogg Jan 2011" xfId="6320" xr:uid="{00000000-0005-0000-0000-0000A9180000}"/>
    <cellStyle name="_VC 6.15.06 update on 06GRC power costs.xls Chart 3_PCA 10 -  Exhibit D from A Kellogg July 2011" xfId="6321" xr:uid="{00000000-0005-0000-0000-0000AA180000}"/>
    <cellStyle name="_VC 6.15.06 update on 06GRC power costs.xls Chart 3_PCA 10 -  Exhibit D from S Free Rcv'd 12-11" xfId="6322" xr:uid="{00000000-0005-0000-0000-0000AB180000}"/>
    <cellStyle name="_VC 6.15.06 update on 06GRC power costs.xls Chart 3_PCA 9 -  Exhibit D April 2010" xfId="6323" xr:uid="{00000000-0005-0000-0000-0000AC180000}"/>
    <cellStyle name="_VC 6.15.06 update on 06GRC power costs.xls Chart 3_PCA 9 -  Exhibit D April 2010 (3)" xfId="6324" xr:uid="{00000000-0005-0000-0000-0000AD180000}"/>
    <cellStyle name="_VC 6.15.06 update on 06GRC power costs.xls Chart 3_PCA 9 -  Exhibit D April 2010 (3) 2" xfId="6325" xr:uid="{00000000-0005-0000-0000-0000AE180000}"/>
    <cellStyle name="_VC 6.15.06 update on 06GRC power costs.xls Chart 3_PCA 9 -  Exhibit D April 2010 2" xfId="6326" xr:uid="{00000000-0005-0000-0000-0000AF180000}"/>
    <cellStyle name="_VC 6.15.06 update on 06GRC power costs.xls Chart 3_PCA 9 -  Exhibit D April 2010 3" xfId="6327" xr:uid="{00000000-0005-0000-0000-0000B0180000}"/>
    <cellStyle name="_VC 6.15.06 update on 06GRC power costs.xls Chart 3_PCA 9 -  Exhibit D Nov 2010" xfId="6328" xr:uid="{00000000-0005-0000-0000-0000B1180000}"/>
    <cellStyle name="_VC 6.15.06 update on 06GRC power costs.xls Chart 3_PCA 9 -  Exhibit D Nov 2010 2" xfId="6329" xr:uid="{00000000-0005-0000-0000-0000B2180000}"/>
    <cellStyle name="_VC 6.15.06 update on 06GRC power costs.xls Chart 3_PCA 9 - Exhibit D at August 2010" xfId="6330" xr:uid="{00000000-0005-0000-0000-0000B3180000}"/>
    <cellStyle name="_VC 6.15.06 update on 06GRC power costs.xls Chart 3_PCA 9 - Exhibit D at August 2010 2" xfId="6331" xr:uid="{00000000-0005-0000-0000-0000B4180000}"/>
    <cellStyle name="_VC 6.15.06 update on 06GRC power costs.xls Chart 3_PCA 9 - Exhibit D June 2010 GRC" xfId="6332" xr:uid="{00000000-0005-0000-0000-0000B5180000}"/>
    <cellStyle name="_VC 6.15.06 update on 06GRC power costs.xls Chart 3_PCA 9 - Exhibit D June 2010 GRC 2" xfId="6333" xr:uid="{00000000-0005-0000-0000-0000B6180000}"/>
    <cellStyle name="_VC 6.15.06 update on 06GRC power costs.xls Chart 3_Power Costs - Comparison bx Rbtl-Staff-Jt-PC" xfId="6334" xr:uid="{00000000-0005-0000-0000-0000B7180000}"/>
    <cellStyle name="_VC 6.15.06 update on 06GRC power costs.xls Chart 3_Power Costs - Comparison bx Rbtl-Staff-Jt-PC 2" xfId="6335" xr:uid="{00000000-0005-0000-0000-0000B8180000}"/>
    <cellStyle name="_VC 6.15.06 update on 06GRC power costs.xls Chart 3_Power Costs - Comparison bx Rbtl-Staff-Jt-PC 2 2" xfId="6336" xr:uid="{00000000-0005-0000-0000-0000B9180000}"/>
    <cellStyle name="_VC 6.15.06 update on 06GRC power costs.xls Chart 3_Power Costs - Comparison bx Rbtl-Staff-Jt-PC 3" xfId="6337" xr:uid="{00000000-0005-0000-0000-0000BA180000}"/>
    <cellStyle name="_VC 6.15.06 update on 06GRC power costs.xls Chart 3_Power Costs - Comparison bx Rbtl-Staff-Jt-PC 4" xfId="6338" xr:uid="{00000000-0005-0000-0000-0000BB180000}"/>
    <cellStyle name="_VC 6.15.06 update on 06GRC power costs.xls Chart 3_Power Costs - Comparison bx Rbtl-Staff-Jt-PC_Adj Bench DR 3 for Initial Briefs (Electric)" xfId="6339" xr:uid="{00000000-0005-0000-0000-0000BC180000}"/>
    <cellStyle name="_VC 6.15.06 update on 06GRC power costs.xls Chart 3_Power Costs - Comparison bx Rbtl-Staff-Jt-PC_Adj Bench DR 3 for Initial Briefs (Electric) 2" xfId="6340" xr:uid="{00000000-0005-0000-0000-0000BD180000}"/>
    <cellStyle name="_VC 6.15.06 update on 06GRC power costs.xls Chart 3_Power Costs - Comparison bx Rbtl-Staff-Jt-PC_Adj Bench DR 3 for Initial Briefs (Electric) 2 2" xfId="6341" xr:uid="{00000000-0005-0000-0000-0000BE180000}"/>
    <cellStyle name="_VC 6.15.06 update on 06GRC power costs.xls Chart 3_Power Costs - Comparison bx Rbtl-Staff-Jt-PC_Adj Bench DR 3 for Initial Briefs (Electric) 3" xfId="6342" xr:uid="{00000000-0005-0000-0000-0000BF180000}"/>
    <cellStyle name="_VC 6.15.06 update on 06GRC power costs.xls Chart 3_Power Costs - Comparison bx Rbtl-Staff-Jt-PC_Adj Bench DR 3 for Initial Briefs (Electric) 4" xfId="6343" xr:uid="{00000000-0005-0000-0000-0000C0180000}"/>
    <cellStyle name="_VC 6.15.06 update on 06GRC power costs.xls Chart 3_Power Costs - Comparison bx Rbtl-Staff-Jt-PC_Electric Rev Req Model (2009 GRC) Rebuttal" xfId="6344" xr:uid="{00000000-0005-0000-0000-0000C1180000}"/>
    <cellStyle name="_VC 6.15.06 update on 06GRC power costs.xls Chart 3_Power Costs - Comparison bx Rbtl-Staff-Jt-PC_Electric Rev Req Model (2009 GRC) Rebuttal 2" xfId="6345" xr:uid="{00000000-0005-0000-0000-0000C2180000}"/>
    <cellStyle name="_VC 6.15.06 update on 06GRC power costs.xls Chart 3_Power Costs - Comparison bx Rbtl-Staff-Jt-PC_Electric Rev Req Model (2009 GRC) Rebuttal 2 2" xfId="6346" xr:uid="{00000000-0005-0000-0000-0000C3180000}"/>
    <cellStyle name="_VC 6.15.06 update on 06GRC power costs.xls Chart 3_Power Costs - Comparison bx Rbtl-Staff-Jt-PC_Electric Rev Req Model (2009 GRC) Rebuttal 3" xfId="6347" xr:uid="{00000000-0005-0000-0000-0000C4180000}"/>
    <cellStyle name="_VC 6.15.06 update on 06GRC power costs.xls Chart 3_Power Costs - Comparison bx Rbtl-Staff-Jt-PC_Electric Rev Req Model (2009 GRC) Rebuttal 4" xfId="6348" xr:uid="{00000000-0005-0000-0000-0000C5180000}"/>
    <cellStyle name="_VC 6.15.06 update on 06GRC power costs.xls Chart 3_Power Costs - Comparison bx Rbtl-Staff-Jt-PC_Electric Rev Req Model (2009 GRC) Rebuttal REmoval of New  WH Solar AdjustMI" xfId="6349" xr:uid="{00000000-0005-0000-0000-0000C6180000}"/>
    <cellStyle name="_VC 6.15.06 update on 06GRC power costs.xls Chart 3_Power Costs - Comparison bx Rbtl-Staff-Jt-PC_Electric Rev Req Model (2009 GRC) Rebuttal REmoval of New  WH Solar AdjustMI 2" xfId="6350" xr:uid="{00000000-0005-0000-0000-0000C7180000}"/>
    <cellStyle name="_VC 6.15.06 update on 06GRC power costs.xls Chart 3_Power Costs - Comparison bx Rbtl-Staff-Jt-PC_Electric Rev Req Model (2009 GRC) Rebuttal REmoval of New  WH Solar AdjustMI 2 2" xfId="6351" xr:uid="{00000000-0005-0000-0000-0000C8180000}"/>
    <cellStyle name="_VC 6.15.06 update on 06GRC power costs.xls Chart 3_Power Costs - Comparison bx Rbtl-Staff-Jt-PC_Electric Rev Req Model (2009 GRC) Rebuttal REmoval of New  WH Solar AdjustMI 3" xfId="6352" xr:uid="{00000000-0005-0000-0000-0000C9180000}"/>
    <cellStyle name="_VC 6.15.06 update on 06GRC power costs.xls Chart 3_Power Costs - Comparison bx Rbtl-Staff-Jt-PC_Electric Rev Req Model (2009 GRC) Rebuttal REmoval of New  WH Solar AdjustMI 4" xfId="6353" xr:uid="{00000000-0005-0000-0000-0000CA180000}"/>
    <cellStyle name="_VC 6.15.06 update on 06GRC power costs.xls Chart 3_Power Costs - Comparison bx Rbtl-Staff-Jt-PC_Electric Rev Req Model (2009 GRC) Revised 01-18-2010" xfId="6354" xr:uid="{00000000-0005-0000-0000-0000CB180000}"/>
    <cellStyle name="_VC 6.15.06 update on 06GRC power costs.xls Chart 3_Power Costs - Comparison bx Rbtl-Staff-Jt-PC_Electric Rev Req Model (2009 GRC) Revised 01-18-2010 2" xfId="6355" xr:uid="{00000000-0005-0000-0000-0000CC180000}"/>
    <cellStyle name="_VC 6.15.06 update on 06GRC power costs.xls Chart 3_Power Costs - Comparison bx Rbtl-Staff-Jt-PC_Electric Rev Req Model (2009 GRC) Revised 01-18-2010 2 2" xfId="6356" xr:uid="{00000000-0005-0000-0000-0000CD180000}"/>
    <cellStyle name="_VC 6.15.06 update on 06GRC power costs.xls Chart 3_Power Costs - Comparison bx Rbtl-Staff-Jt-PC_Electric Rev Req Model (2009 GRC) Revised 01-18-2010 3" xfId="6357" xr:uid="{00000000-0005-0000-0000-0000CE180000}"/>
    <cellStyle name="_VC 6.15.06 update on 06GRC power costs.xls Chart 3_Power Costs - Comparison bx Rbtl-Staff-Jt-PC_Electric Rev Req Model (2009 GRC) Revised 01-18-2010 4" xfId="6358" xr:uid="{00000000-0005-0000-0000-0000CF180000}"/>
    <cellStyle name="_VC 6.15.06 update on 06GRC power costs.xls Chart 3_Power Costs - Comparison bx Rbtl-Staff-Jt-PC_Final Order Electric EXHIBIT A-1" xfId="6359" xr:uid="{00000000-0005-0000-0000-0000D0180000}"/>
    <cellStyle name="_VC 6.15.06 update on 06GRC power costs.xls Chart 3_Power Costs - Comparison bx Rbtl-Staff-Jt-PC_Final Order Electric EXHIBIT A-1 2" xfId="6360" xr:uid="{00000000-0005-0000-0000-0000D1180000}"/>
    <cellStyle name="_VC 6.15.06 update on 06GRC power costs.xls Chart 3_Power Costs - Comparison bx Rbtl-Staff-Jt-PC_Final Order Electric EXHIBIT A-1 2 2" xfId="6361" xr:uid="{00000000-0005-0000-0000-0000D2180000}"/>
    <cellStyle name="_VC 6.15.06 update on 06GRC power costs.xls Chart 3_Power Costs - Comparison bx Rbtl-Staff-Jt-PC_Final Order Electric EXHIBIT A-1 3" xfId="6362" xr:uid="{00000000-0005-0000-0000-0000D3180000}"/>
    <cellStyle name="_VC 6.15.06 update on 06GRC power costs.xls Chart 3_Power Costs - Comparison bx Rbtl-Staff-Jt-PC_Final Order Electric EXHIBIT A-1 4" xfId="6363" xr:uid="{00000000-0005-0000-0000-0000D4180000}"/>
    <cellStyle name="_VC 6.15.06 update on 06GRC power costs.xls Chart 3_Production Adj 4.37" xfId="6364" xr:uid="{00000000-0005-0000-0000-0000D5180000}"/>
    <cellStyle name="_VC 6.15.06 update on 06GRC power costs.xls Chart 3_Production Adj 4.37 2" xfId="6365" xr:uid="{00000000-0005-0000-0000-0000D6180000}"/>
    <cellStyle name="_VC 6.15.06 update on 06GRC power costs.xls Chart 3_Production Adj 4.37 2 2" xfId="6366" xr:uid="{00000000-0005-0000-0000-0000D7180000}"/>
    <cellStyle name="_VC 6.15.06 update on 06GRC power costs.xls Chart 3_Production Adj 4.37 3" xfId="6367" xr:uid="{00000000-0005-0000-0000-0000D8180000}"/>
    <cellStyle name="_VC 6.15.06 update on 06GRC power costs.xls Chart 3_Purchased Power Adj 4.03" xfId="6368" xr:uid="{00000000-0005-0000-0000-0000D9180000}"/>
    <cellStyle name="_VC 6.15.06 update on 06GRC power costs.xls Chart 3_Purchased Power Adj 4.03 2" xfId="6369" xr:uid="{00000000-0005-0000-0000-0000DA180000}"/>
    <cellStyle name="_VC 6.15.06 update on 06GRC power costs.xls Chart 3_Purchased Power Adj 4.03 2 2" xfId="6370" xr:uid="{00000000-0005-0000-0000-0000DB180000}"/>
    <cellStyle name="_VC 6.15.06 update on 06GRC power costs.xls Chart 3_Purchased Power Adj 4.03 3" xfId="6371" xr:uid="{00000000-0005-0000-0000-0000DC180000}"/>
    <cellStyle name="_VC 6.15.06 update on 06GRC power costs.xls Chart 3_Rebuttal Power Costs" xfId="6372" xr:uid="{00000000-0005-0000-0000-0000DD180000}"/>
    <cellStyle name="_VC 6.15.06 update on 06GRC power costs.xls Chart 3_Rebuttal Power Costs 2" xfId="6373" xr:uid="{00000000-0005-0000-0000-0000DE180000}"/>
    <cellStyle name="_VC 6.15.06 update on 06GRC power costs.xls Chart 3_Rebuttal Power Costs 2 2" xfId="6374" xr:uid="{00000000-0005-0000-0000-0000DF180000}"/>
    <cellStyle name="_VC 6.15.06 update on 06GRC power costs.xls Chart 3_Rebuttal Power Costs 3" xfId="6375" xr:uid="{00000000-0005-0000-0000-0000E0180000}"/>
    <cellStyle name="_VC 6.15.06 update on 06GRC power costs.xls Chart 3_Rebuttal Power Costs 4" xfId="6376" xr:uid="{00000000-0005-0000-0000-0000E1180000}"/>
    <cellStyle name="_VC 6.15.06 update on 06GRC power costs.xls Chart 3_Rebuttal Power Costs_Adj Bench DR 3 for Initial Briefs (Electric)" xfId="6377" xr:uid="{00000000-0005-0000-0000-0000E2180000}"/>
    <cellStyle name="_VC 6.15.06 update on 06GRC power costs.xls Chart 3_Rebuttal Power Costs_Adj Bench DR 3 for Initial Briefs (Electric) 2" xfId="6378" xr:uid="{00000000-0005-0000-0000-0000E3180000}"/>
    <cellStyle name="_VC 6.15.06 update on 06GRC power costs.xls Chart 3_Rebuttal Power Costs_Adj Bench DR 3 for Initial Briefs (Electric) 2 2" xfId="6379" xr:uid="{00000000-0005-0000-0000-0000E4180000}"/>
    <cellStyle name="_VC 6.15.06 update on 06GRC power costs.xls Chart 3_Rebuttal Power Costs_Adj Bench DR 3 for Initial Briefs (Electric) 3" xfId="6380" xr:uid="{00000000-0005-0000-0000-0000E5180000}"/>
    <cellStyle name="_VC 6.15.06 update on 06GRC power costs.xls Chart 3_Rebuttal Power Costs_Adj Bench DR 3 for Initial Briefs (Electric) 4" xfId="6381" xr:uid="{00000000-0005-0000-0000-0000E6180000}"/>
    <cellStyle name="_VC 6.15.06 update on 06GRC power costs.xls Chart 3_Rebuttal Power Costs_Electric Rev Req Model (2009 GRC) Rebuttal" xfId="6382" xr:uid="{00000000-0005-0000-0000-0000E7180000}"/>
    <cellStyle name="_VC 6.15.06 update on 06GRC power costs.xls Chart 3_Rebuttal Power Costs_Electric Rev Req Model (2009 GRC) Rebuttal 2" xfId="6383" xr:uid="{00000000-0005-0000-0000-0000E8180000}"/>
    <cellStyle name="_VC 6.15.06 update on 06GRC power costs.xls Chart 3_Rebuttal Power Costs_Electric Rev Req Model (2009 GRC) Rebuttal 2 2" xfId="6384" xr:uid="{00000000-0005-0000-0000-0000E9180000}"/>
    <cellStyle name="_VC 6.15.06 update on 06GRC power costs.xls Chart 3_Rebuttal Power Costs_Electric Rev Req Model (2009 GRC) Rebuttal 3" xfId="6385" xr:uid="{00000000-0005-0000-0000-0000EA180000}"/>
    <cellStyle name="_VC 6.15.06 update on 06GRC power costs.xls Chart 3_Rebuttal Power Costs_Electric Rev Req Model (2009 GRC) Rebuttal 4" xfId="6386" xr:uid="{00000000-0005-0000-0000-0000EB180000}"/>
    <cellStyle name="_VC 6.15.06 update on 06GRC power costs.xls Chart 3_Rebuttal Power Costs_Electric Rev Req Model (2009 GRC) Rebuttal REmoval of New  WH Solar AdjustMI" xfId="6387" xr:uid="{00000000-0005-0000-0000-0000EC180000}"/>
    <cellStyle name="_VC 6.15.06 update on 06GRC power costs.xls Chart 3_Rebuttal Power Costs_Electric Rev Req Model (2009 GRC) Rebuttal REmoval of New  WH Solar AdjustMI 2" xfId="6388" xr:uid="{00000000-0005-0000-0000-0000ED180000}"/>
    <cellStyle name="_VC 6.15.06 update on 06GRC power costs.xls Chart 3_Rebuttal Power Costs_Electric Rev Req Model (2009 GRC) Rebuttal REmoval of New  WH Solar AdjustMI 2 2" xfId="6389" xr:uid="{00000000-0005-0000-0000-0000EE180000}"/>
    <cellStyle name="_VC 6.15.06 update on 06GRC power costs.xls Chart 3_Rebuttal Power Costs_Electric Rev Req Model (2009 GRC) Rebuttal REmoval of New  WH Solar AdjustMI 3" xfId="6390" xr:uid="{00000000-0005-0000-0000-0000EF180000}"/>
    <cellStyle name="_VC 6.15.06 update on 06GRC power costs.xls Chart 3_Rebuttal Power Costs_Electric Rev Req Model (2009 GRC) Rebuttal REmoval of New  WH Solar AdjustMI 4" xfId="6391" xr:uid="{00000000-0005-0000-0000-0000F0180000}"/>
    <cellStyle name="_VC 6.15.06 update on 06GRC power costs.xls Chart 3_Rebuttal Power Costs_Electric Rev Req Model (2009 GRC) Revised 01-18-2010" xfId="6392" xr:uid="{00000000-0005-0000-0000-0000F1180000}"/>
    <cellStyle name="_VC 6.15.06 update on 06GRC power costs.xls Chart 3_Rebuttal Power Costs_Electric Rev Req Model (2009 GRC) Revised 01-18-2010 2" xfId="6393" xr:uid="{00000000-0005-0000-0000-0000F2180000}"/>
    <cellStyle name="_VC 6.15.06 update on 06GRC power costs.xls Chart 3_Rebuttal Power Costs_Electric Rev Req Model (2009 GRC) Revised 01-18-2010 2 2" xfId="6394" xr:uid="{00000000-0005-0000-0000-0000F3180000}"/>
    <cellStyle name="_VC 6.15.06 update on 06GRC power costs.xls Chart 3_Rebuttal Power Costs_Electric Rev Req Model (2009 GRC) Revised 01-18-2010 3" xfId="6395" xr:uid="{00000000-0005-0000-0000-0000F4180000}"/>
    <cellStyle name="_VC 6.15.06 update on 06GRC power costs.xls Chart 3_Rebuttal Power Costs_Electric Rev Req Model (2009 GRC) Revised 01-18-2010 4" xfId="6396" xr:uid="{00000000-0005-0000-0000-0000F5180000}"/>
    <cellStyle name="_VC 6.15.06 update on 06GRC power costs.xls Chart 3_Rebuttal Power Costs_Final Order Electric EXHIBIT A-1" xfId="6397" xr:uid="{00000000-0005-0000-0000-0000F6180000}"/>
    <cellStyle name="_VC 6.15.06 update on 06GRC power costs.xls Chart 3_Rebuttal Power Costs_Final Order Electric EXHIBIT A-1 2" xfId="6398" xr:uid="{00000000-0005-0000-0000-0000F7180000}"/>
    <cellStyle name="_VC 6.15.06 update on 06GRC power costs.xls Chart 3_Rebuttal Power Costs_Final Order Electric EXHIBIT A-1 2 2" xfId="6399" xr:uid="{00000000-0005-0000-0000-0000F8180000}"/>
    <cellStyle name="_VC 6.15.06 update on 06GRC power costs.xls Chart 3_Rebuttal Power Costs_Final Order Electric EXHIBIT A-1 3" xfId="6400" xr:uid="{00000000-0005-0000-0000-0000F9180000}"/>
    <cellStyle name="_VC 6.15.06 update on 06GRC power costs.xls Chart 3_Rebuttal Power Costs_Final Order Electric EXHIBIT A-1 4" xfId="6401" xr:uid="{00000000-0005-0000-0000-0000FA180000}"/>
    <cellStyle name="_VC 6.15.06 update on 06GRC power costs.xls Chart 3_ROR &amp; CONV FACTOR" xfId="6402" xr:uid="{00000000-0005-0000-0000-0000FB180000}"/>
    <cellStyle name="_VC 6.15.06 update on 06GRC power costs.xls Chart 3_ROR &amp; CONV FACTOR 2" xfId="6403" xr:uid="{00000000-0005-0000-0000-0000FC180000}"/>
    <cellStyle name="_VC 6.15.06 update on 06GRC power costs.xls Chart 3_ROR &amp; CONV FACTOR 2 2" xfId="6404" xr:uid="{00000000-0005-0000-0000-0000FD180000}"/>
    <cellStyle name="_VC 6.15.06 update on 06GRC power costs.xls Chart 3_ROR &amp; CONV FACTOR 3" xfId="6405" xr:uid="{00000000-0005-0000-0000-0000FE180000}"/>
    <cellStyle name="_VC 6.15.06 update on 06GRC power costs.xls Chart 3_ROR 5.02" xfId="6406" xr:uid="{00000000-0005-0000-0000-0000FF180000}"/>
    <cellStyle name="_VC 6.15.06 update on 06GRC power costs.xls Chart 3_ROR 5.02 2" xfId="6407" xr:uid="{00000000-0005-0000-0000-000000190000}"/>
    <cellStyle name="_VC 6.15.06 update on 06GRC power costs.xls Chart 3_ROR 5.02 2 2" xfId="6408" xr:uid="{00000000-0005-0000-0000-000001190000}"/>
    <cellStyle name="_VC 6.15.06 update on 06GRC power costs.xls Chart 3_ROR 5.02 3" xfId="6409" xr:uid="{00000000-0005-0000-0000-000002190000}"/>
    <cellStyle name="_VC 6.15.06 update on 06GRC power costs.xls Chart 3_Wind Integration 10GRC" xfId="6410" xr:uid="{00000000-0005-0000-0000-000003190000}"/>
    <cellStyle name="_VC 6.15.06 update on 06GRC power costs.xls Chart 3_Wind Integration 10GRC 2" xfId="6411" xr:uid="{00000000-0005-0000-0000-000004190000}"/>
    <cellStyle name="_Worksheet" xfId="6412" xr:uid="{00000000-0005-0000-0000-000005190000}"/>
    <cellStyle name="_Worksheet 2" xfId="6413" xr:uid="{00000000-0005-0000-0000-000006190000}"/>
    <cellStyle name="_Worksheet_Chelan PUD Power Costs (8-10)" xfId="6414" xr:uid="{00000000-0005-0000-0000-000007190000}"/>
    <cellStyle name="_Worksheet_NIM Summary" xfId="6415" xr:uid="{00000000-0005-0000-0000-000008190000}"/>
    <cellStyle name="_Worksheet_NIM Summary 2" xfId="6416" xr:uid="{00000000-0005-0000-0000-000009190000}"/>
    <cellStyle name="_Worksheet_Transmission Workbook for May BOD" xfId="6417" xr:uid="{00000000-0005-0000-0000-00000A190000}"/>
    <cellStyle name="_Worksheet_Transmission Workbook for May BOD 2" xfId="6418" xr:uid="{00000000-0005-0000-0000-00000B190000}"/>
    <cellStyle name="_Worksheet_Wind Integration 10GRC" xfId="6419" xr:uid="{00000000-0005-0000-0000-00000C190000}"/>
    <cellStyle name="_Worksheet_Wind Integration 10GRC 2" xfId="6420" xr:uid="{00000000-0005-0000-0000-00000D190000}"/>
    <cellStyle name="0,0_x000d__x000a_NA_x000d__x000a_" xfId="6421" xr:uid="{00000000-0005-0000-0000-00000E190000}"/>
    <cellStyle name="0,0_x000d__x000a_NA_x000d__x000a_ 2" xfId="6422" xr:uid="{00000000-0005-0000-0000-00000F190000}"/>
    <cellStyle name="0000" xfId="6423" xr:uid="{00000000-0005-0000-0000-000010190000}"/>
    <cellStyle name="000000" xfId="6424" xr:uid="{00000000-0005-0000-0000-000011190000}"/>
    <cellStyle name="14BLIN - Style8" xfId="6425" xr:uid="{00000000-0005-0000-0000-000012190000}"/>
    <cellStyle name="14-BT - Style1" xfId="6426" xr:uid="{00000000-0005-0000-0000-000013190000}"/>
    <cellStyle name="20% - Accent1 2" xfId="6427" xr:uid="{00000000-0005-0000-0000-000014190000}"/>
    <cellStyle name="20% - Accent1 2 2" xfId="6428" xr:uid="{00000000-0005-0000-0000-000015190000}"/>
    <cellStyle name="20% - Accent1 2 2 2" xfId="6429" xr:uid="{00000000-0005-0000-0000-000016190000}"/>
    <cellStyle name="20% - Accent1 2 2 3" xfId="6430" xr:uid="{00000000-0005-0000-0000-000017190000}"/>
    <cellStyle name="20% - Accent1 2 3" xfId="6431" xr:uid="{00000000-0005-0000-0000-000018190000}"/>
    <cellStyle name="20% - Accent1 2 3 2" xfId="6432" xr:uid="{00000000-0005-0000-0000-000019190000}"/>
    <cellStyle name="20% - Accent1 2 4" xfId="6433" xr:uid="{00000000-0005-0000-0000-00001A190000}"/>
    <cellStyle name="20% - Accent1 2 4 2" xfId="6434" xr:uid="{00000000-0005-0000-0000-00001B190000}"/>
    <cellStyle name="20% - Accent1 2 5" xfId="6435" xr:uid="{00000000-0005-0000-0000-00001C190000}"/>
    <cellStyle name="20% - Accent1 2_2009 GRC Compl Filing - Exhibit D" xfId="6436" xr:uid="{00000000-0005-0000-0000-00001D190000}"/>
    <cellStyle name="20% - Accent1 3" xfId="6437" xr:uid="{00000000-0005-0000-0000-00001E190000}"/>
    <cellStyle name="20% - Accent1 3 2" xfId="6438" xr:uid="{00000000-0005-0000-0000-00001F190000}"/>
    <cellStyle name="20% - Accent1 3 3" xfId="6439" xr:uid="{00000000-0005-0000-0000-000020190000}"/>
    <cellStyle name="20% - Accent1 3 4" xfId="6440" xr:uid="{00000000-0005-0000-0000-000021190000}"/>
    <cellStyle name="20% - Accent1 4" xfId="6441" xr:uid="{00000000-0005-0000-0000-000022190000}"/>
    <cellStyle name="20% - Accent1 4 2" xfId="6442" xr:uid="{00000000-0005-0000-0000-000023190000}"/>
    <cellStyle name="20% - Accent1 4 2 2" xfId="6443" xr:uid="{00000000-0005-0000-0000-000024190000}"/>
    <cellStyle name="20% - Accent1 4 2 3" xfId="6444" xr:uid="{00000000-0005-0000-0000-000025190000}"/>
    <cellStyle name="20% - Accent1 4 2 4" xfId="6445" xr:uid="{00000000-0005-0000-0000-000026190000}"/>
    <cellStyle name="20% - Accent1 4 3" xfId="6446" xr:uid="{00000000-0005-0000-0000-000027190000}"/>
    <cellStyle name="20% - Accent1 4 3 2" xfId="6447" xr:uid="{00000000-0005-0000-0000-000028190000}"/>
    <cellStyle name="20% - Accent1 4 4" xfId="6448" xr:uid="{00000000-0005-0000-0000-000029190000}"/>
    <cellStyle name="20% - Accent1 4 5" xfId="6449" xr:uid="{00000000-0005-0000-0000-00002A190000}"/>
    <cellStyle name="20% - Accent1 4 6" xfId="6450" xr:uid="{00000000-0005-0000-0000-00002B190000}"/>
    <cellStyle name="20% - Accent1 4 7" xfId="6451" xr:uid="{00000000-0005-0000-0000-00002C190000}"/>
    <cellStyle name="20% - Accent1 4 8" xfId="6452" xr:uid="{00000000-0005-0000-0000-00002D190000}"/>
    <cellStyle name="20% - Accent1 5" xfId="6453" xr:uid="{00000000-0005-0000-0000-00002E190000}"/>
    <cellStyle name="20% - Accent1 5 2" xfId="6454" xr:uid="{00000000-0005-0000-0000-00002F190000}"/>
    <cellStyle name="20% - Accent1 6" xfId="6455" xr:uid="{00000000-0005-0000-0000-000030190000}"/>
    <cellStyle name="20% - Accent1 7" xfId="6456" xr:uid="{00000000-0005-0000-0000-000031190000}"/>
    <cellStyle name="20% - Accent1 8" xfId="6457" xr:uid="{00000000-0005-0000-0000-000032190000}"/>
    <cellStyle name="20% - Accent1 9" xfId="6458" xr:uid="{00000000-0005-0000-0000-000033190000}"/>
    <cellStyle name="20% - Accent2 2" xfId="6459" xr:uid="{00000000-0005-0000-0000-000034190000}"/>
    <cellStyle name="20% - Accent2 2 2" xfId="6460" xr:uid="{00000000-0005-0000-0000-000035190000}"/>
    <cellStyle name="20% - Accent2 2 2 2" xfId="6461" xr:uid="{00000000-0005-0000-0000-000036190000}"/>
    <cellStyle name="20% - Accent2 2 2 3" xfId="6462" xr:uid="{00000000-0005-0000-0000-000037190000}"/>
    <cellStyle name="20% - Accent2 2 3" xfId="6463" xr:uid="{00000000-0005-0000-0000-000038190000}"/>
    <cellStyle name="20% - Accent2 2 3 2" xfId="6464" xr:uid="{00000000-0005-0000-0000-000039190000}"/>
    <cellStyle name="20% - Accent2 2 4" xfId="6465" xr:uid="{00000000-0005-0000-0000-00003A190000}"/>
    <cellStyle name="20% - Accent2 2 4 2" xfId="6466" xr:uid="{00000000-0005-0000-0000-00003B190000}"/>
    <cellStyle name="20% - Accent2 2 5" xfId="6467" xr:uid="{00000000-0005-0000-0000-00003C190000}"/>
    <cellStyle name="20% - Accent2 2_2009 GRC Compl Filing - Exhibit D" xfId="6468" xr:uid="{00000000-0005-0000-0000-00003D190000}"/>
    <cellStyle name="20% - Accent2 3" xfId="6469" xr:uid="{00000000-0005-0000-0000-00003E190000}"/>
    <cellStyle name="20% - Accent2 3 2" xfId="6470" xr:uid="{00000000-0005-0000-0000-00003F190000}"/>
    <cellStyle name="20% - Accent2 3 3" xfId="6471" xr:uid="{00000000-0005-0000-0000-000040190000}"/>
    <cellStyle name="20% - Accent2 3 4" xfId="6472" xr:uid="{00000000-0005-0000-0000-000041190000}"/>
    <cellStyle name="20% - Accent2 4" xfId="6473" xr:uid="{00000000-0005-0000-0000-000042190000}"/>
    <cellStyle name="20% - Accent2 4 2" xfId="6474" xr:uid="{00000000-0005-0000-0000-000043190000}"/>
    <cellStyle name="20% - Accent2 4 2 2" xfId="6475" xr:uid="{00000000-0005-0000-0000-000044190000}"/>
    <cellStyle name="20% - Accent2 4 2 3" xfId="6476" xr:uid="{00000000-0005-0000-0000-000045190000}"/>
    <cellStyle name="20% - Accent2 4 2 4" xfId="6477" xr:uid="{00000000-0005-0000-0000-000046190000}"/>
    <cellStyle name="20% - Accent2 4 3" xfId="6478" xr:uid="{00000000-0005-0000-0000-000047190000}"/>
    <cellStyle name="20% - Accent2 4 3 2" xfId="6479" xr:uid="{00000000-0005-0000-0000-000048190000}"/>
    <cellStyle name="20% - Accent2 4 4" xfId="6480" xr:uid="{00000000-0005-0000-0000-000049190000}"/>
    <cellStyle name="20% - Accent2 4 5" xfId="6481" xr:uid="{00000000-0005-0000-0000-00004A190000}"/>
    <cellStyle name="20% - Accent2 4 6" xfId="6482" xr:uid="{00000000-0005-0000-0000-00004B190000}"/>
    <cellStyle name="20% - Accent2 4 7" xfId="6483" xr:uid="{00000000-0005-0000-0000-00004C190000}"/>
    <cellStyle name="20% - Accent2 4 8" xfId="6484" xr:uid="{00000000-0005-0000-0000-00004D190000}"/>
    <cellStyle name="20% - Accent2 5" xfId="6485" xr:uid="{00000000-0005-0000-0000-00004E190000}"/>
    <cellStyle name="20% - Accent2 5 2" xfId="6486" xr:uid="{00000000-0005-0000-0000-00004F190000}"/>
    <cellStyle name="20% - Accent2 6" xfId="6487" xr:uid="{00000000-0005-0000-0000-000050190000}"/>
    <cellStyle name="20% - Accent2 7" xfId="6488" xr:uid="{00000000-0005-0000-0000-000051190000}"/>
    <cellStyle name="20% - Accent2 8" xfId="6489" xr:uid="{00000000-0005-0000-0000-000052190000}"/>
    <cellStyle name="20% - Accent2 9" xfId="6490" xr:uid="{00000000-0005-0000-0000-000053190000}"/>
    <cellStyle name="20% - Accent3 2" xfId="6491" xr:uid="{00000000-0005-0000-0000-000054190000}"/>
    <cellStyle name="20% - Accent3 2 2" xfId="6492" xr:uid="{00000000-0005-0000-0000-000055190000}"/>
    <cellStyle name="20% - Accent3 2 2 2" xfId="6493" xr:uid="{00000000-0005-0000-0000-000056190000}"/>
    <cellStyle name="20% - Accent3 2 2 3" xfId="6494" xr:uid="{00000000-0005-0000-0000-000057190000}"/>
    <cellStyle name="20% - Accent3 2 3" xfId="6495" xr:uid="{00000000-0005-0000-0000-000058190000}"/>
    <cellStyle name="20% - Accent3 2 3 2" xfId="6496" xr:uid="{00000000-0005-0000-0000-000059190000}"/>
    <cellStyle name="20% - Accent3 2 4" xfId="6497" xr:uid="{00000000-0005-0000-0000-00005A190000}"/>
    <cellStyle name="20% - Accent3 2 4 2" xfId="6498" xr:uid="{00000000-0005-0000-0000-00005B190000}"/>
    <cellStyle name="20% - Accent3 2 5" xfId="6499" xr:uid="{00000000-0005-0000-0000-00005C190000}"/>
    <cellStyle name="20% - Accent3 2_2009 GRC Compl Filing - Exhibit D" xfId="6500" xr:uid="{00000000-0005-0000-0000-00005D190000}"/>
    <cellStyle name="20% - Accent3 3" xfId="6501" xr:uid="{00000000-0005-0000-0000-00005E190000}"/>
    <cellStyle name="20% - Accent3 3 2" xfId="6502" xr:uid="{00000000-0005-0000-0000-00005F190000}"/>
    <cellStyle name="20% - Accent3 3 3" xfId="6503" xr:uid="{00000000-0005-0000-0000-000060190000}"/>
    <cellStyle name="20% - Accent3 3 4" xfId="6504" xr:uid="{00000000-0005-0000-0000-000061190000}"/>
    <cellStyle name="20% - Accent3 4" xfId="6505" xr:uid="{00000000-0005-0000-0000-000062190000}"/>
    <cellStyle name="20% - Accent3 4 2" xfId="6506" xr:uid="{00000000-0005-0000-0000-000063190000}"/>
    <cellStyle name="20% - Accent3 4 2 2" xfId="6507" xr:uid="{00000000-0005-0000-0000-000064190000}"/>
    <cellStyle name="20% - Accent3 4 2 3" xfId="6508" xr:uid="{00000000-0005-0000-0000-000065190000}"/>
    <cellStyle name="20% - Accent3 4 2 4" xfId="6509" xr:uid="{00000000-0005-0000-0000-000066190000}"/>
    <cellStyle name="20% - Accent3 4 3" xfId="6510" xr:uid="{00000000-0005-0000-0000-000067190000}"/>
    <cellStyle name="20% - Accent3 4 3 2" xfId="6511" xr:uid="{00000000-0005-0000-0000-000068190000}"/>
    <cellStyle name="20% - Accent3 4 4" xfId="6512" xr:uid="{00000000-0005-0000-0000-000069190000}"/>
    <cellStyle name="20% - Accent3 4 5" xfId="6513" xr:uid="{00000000-0005-0000-0000-00006A190000}"/>
    <cellStyle name="20% - Accent3 4 6" xfId="6514" xr:uid="{00000000-0005-0000-0000-00006B190000}"/>
    <cellStyle name="20% - Accent3 4 7" xfId="6515" xr:uid="{00000000-0005-0000-0000-00006C190000}"/>
    <cellStyle name="20% - Accent3 4 8" xfId="6516" xr:uid="{00000000-0005-0000-0000-00006D190000}"/>
    <cellStyle name="20% - Accent3 5" xfId="6517" xr:uid="{00000000-0005-0000-0000-00006E190000}"/>
    <cellStyle name="20% - Accent3 5 2" xfId="6518" xr:uid="{00000000-0005-0000-0000-00006F190000}"/>
    <cellStyle name="20% - Accent3 6" xfId="6519" xr:uid="{00000000-0005-0000-0000-000070190000}"/>
    <cellStyle name="20% - Accent3 7" xfId="6520" xr:uid="{00000000-0005-0000-0000-000071190000}"/>
    <cellStyle name="20% - Accent3 8" xfId="6521" xr:uid="{00000000-0005-0000-0000-000072190000}"/>
    <cellStyle name="20% - Accent3 9" xfId="6522" xr:uid="{00000000-0005-0000-0000-000073190000}"/>
    <cellStyle name="20% - Accent4 2" xfId="6523" xr:uid="{00000000-0005-0000-0000-000074190000}"/>
    <cellStyle name="20% - Accent4 2 2" xfId="6524" xr:uid="{00000000-0005-0000-0000-000075190000}"/>
    <cellStyle name="20% - Accent4 2 2 2" xfId="6525" xr:uid="{00000000-0005-0000-0000-000076190000}"/>
    <cellStyle name="20% - Accent4 2 2 3" xfId="6526" xr:uid="{00000000-0005-0000-0000-000077190000}"/>
    <cellStyle name="20% - Accent4 2 3" xfId="6527" xr:uid="{00000000-0005-0000-0000-000078190000}"/>
    <cellStyle name="20% - Accent4 2 3 2" xfId="6528" xr:uid="{00000000-0005-0000-0000-000079190000}"/>
    <cellStyle name="20% - Accent4 2 4" xfId="6529" xr:uid="{00000000-0005-0000-0000-00007A190000}"/>
    <cellStyle name="20% - Accent4 2 4 2" xfId="6530" xr:uid="{00000000-0005-0000-0000-00007B190000}"/>
    <cellStyle name="20% - Accent4 2 5" xfId="6531" xr:uid="{00000000-0005-0000-0000-00007C190000}"/>
    <cellStyle name="20% - Accent4 2_2009 GRC Compl Filing - Exhibit D" xfId="6532" xr:uid="{00000000-0005-0000-0000-00007D190000}"/>
    <cellStyle name="20% - Accent4 3" xfId="6533" xr:uid="{00000000-0005-0000-0000-00007E190000}"/>
    <cellStyle name="20% - Accent4 3 2" xfId="6534" xr:uid="{00000000-0005-0000-0000-00007F190000}"/>
    <cellStyle name="20% - Accent4 3 3" xfId="6535" xr:uid="{00000000-0005-0000-0000-000080190000}"/>
    <cellStyle name="20% - Accent4 3 4" xfId="6536" xr:uid="{00000000-0005-0000-0000-000081190000}"/>
    <cellStyle name="20% - Accent4 4" xfId="6537" xr:uid="{00000000-0005-0000-0000-000082190000}"/>
    <cellStyle name="20% - Accent4 4 2" xfId="6538" xr:uid="{00000000-0005-0000-0000-000083190000}"/>
    <cellStyle name="20% - Accent4 4 2 2" xfId="6539" xr:uid="{00000000-0005-0000-0000-000084190000}"/>
    <cellStyle name="20% - Accent4 4 2 3" xfId="6540" xr:uid="{00000000-0005-0000-0000-000085190000}"/>
    <cellStyle name="20% - Accent4 4 2 4" xfId="6541" xr:uid="{00000000-0005-0000-0000-000086190000}"/>
    <cellStyle name="20% - Accent4 4 3" xfId="6542" xr:uid="{00000000-0005-0000-0000-000087190000}"/>
    <cellStyle name="20% - Accent4 4 3 2" xfId="6543" xr:uid="{00000000-0005-0000-0000-000088190000}"/>
    <cellStyle name="20% - Accent4 4 4" xfId="6544" xr:uid="{00000000-0005-0000-0000-000089190000}"/>
    <cellStyle name="20% - Accent4 4 5" xfId="6545" xr:uid="{00000000-0005-0000-0000-00008A190000}"/>
    <cellStyle name="20% - Accent4 4 6" xfId="6546" xr:uid="{00000000-0005-0000-0000-00008B190000}"/>
    <cellStyle name="20% - Accent4 4 7" xfId="6547" xr:uid="{00000000-0005-0000-0000-00008C190000}"/>
    <cellStyle name="20% - Accent4 4 8" xfId="6548" xr:uid="{00000000-0005-0000-0000-00008D190000}"/>
    <cellStyle name="20% - Accent4 5" xfId="6549" xr:uid="{00000000-0005-0000-0000-00008E190000}"/>
    <cellStyle name="20% - Accent4 5 2" xfId="6550" xr:uid="{00000000-0005-0000-0000-00008F190000}"/>
    <cellStyle name="20% - Accent4 6" xfId="6551" xr:uid="{00000000-0005-0000-0000-000090190000}"/>
    <cellStyle name="20% - Accent4 7" xfId="6552" xr:uid="{00000000-0005-0000-0000-000091190000}"/>
    <cellStyle name="20% - Accent4 8" xfId="6553" xr:uid="{00000000-0005-0000-0000-000092190000}"/>
    <cellStyle name="20% - Accent4 9" xfId="6554" xr:uid="{00000000-0005-0000-0000-000093190000}"/>
    <cellStyle name="20% - Accent5 2" xfId="6555" xr:uid="{00000000-0005-0000-0000-000094190000}"/>
    <cellStyle name="20% - Accent5 2 2" xfId="6556" xr:uid="{00000000-0005-0000-0000-000095190000}"/>
    <cellStyle name="20% - Accent5 2 2 2" xfId="6557" xr:uid="{00000000-0005-0000-0000-000096190000}"/>
    <cellStyle name="20% - Accent5 2 2 3" xfId="6558" xr:uid="{00000000-0005-0000-0000-000097190000}"/>
    <cellStyle name="20% - Accent5 2 3" xfId="6559" xr:uid="{00000000-0005-0000-0000-000098190000}"/>
    <cellStyle name="20% - Accent5 2 3 2" xfId="6560" xr:uid="{00000000-0005-0000-0000-000099190000}"/>
    <cellStyle name="20% - Accent5 2 4" xfId="6561" xr:uid="{00000000-0005-0000-0000-00009A190000}"/>
    <cellStyle name="20% - Accent5 2_2009 GRC Compl Filing - Exhibit D" xfId="6562" xr:uid="{00000000-0005-0000-0000-00009B190000}"/>
    <cellStyle name="20% - Accent5 3" xfId="6563" xr:uid="{00000000-0005-0000-0000-00009C190000}"/>
    <cellStyle name="20% - Accent5 3 2" xfId="6564" xr:uid="{00000000-0005-0000-0000-00009D190000}"/>
    <cellStyle name="20% - Accent5 3 3" xfId="6565" xr:uid="{00000000-0005-0000-0000-00009E190000}"/>
    <cellStyle name="20% - Accent5 3 4" xfId="6566" xr:uid="{00000000-0005-0000-0000-00009F190000}"/>
    <cellStyle name="20% - Accent5 4" xfId="6567" xr:uid="{00000000-0005-0000-0000-0000A0190000}"/>
    <cellStyle name="20% - Accent5 4 2" xfId="6568" xr:uid="{00000000-0005-0000-0000-0000A1190000}"/>
    <cellStyle name="20% - Accent5 4 3" xfId="6569" xr:uid="{00000000-0005-0000-0000-0000A2190000}"/>
    <cellStyle name="20% - Accent5 4 4" xfId="6570" xr:uid="{00000000-0005-0000-0000-0000A3190000}"/>
    <cellStyle name="20% - Accent5 5" xfId="6571" xr:uid="{00000000-0005-0000-0000-0000A4190000}"/>
    <cellStyle name="20% - Accent5 5 2" xfId="6572" xr:uid="{00000000-0005-0000-0000-0000A5190000}"/>
    <cellStyle name="20% - Accent5 6" xfId="6573" xr:uid="{00000000-0005-0000-0000-0000A6190000}"/>
    <cellStyle name="20% - Accent5 6 2" xfId="6574" xr:uid="{00000000-0005-0000-0000-0000A7190000}"/>
    <cellStyle name="20% - Accent5 7" xfId="6575" xr:uid="{00000000-0005-0000-0000-0000A8190000}"/>
    <cellStyle name="20% - Accent5 8" xfId="6576" xr:uid="{00000000-0005-0000-0000-0000A9190000}"/>
    <cellStyle name="20% - Accent5 9" xfId="6577" xr:uid="{00000000-0005-0000-0000-0000AA190000}"/>
    <cellStyle name="20% - Accent6 2" xfId="6578" xr:uid="{00000000-0005-0000-0000-0000AB190000}"/>
    <cellStyle name="20% - Accent6 2 2" xfId="6579" xr:uid="{00000000-0005-0000-0000-0000AC190000}"/>
    <cellStyle name="20% - Accent6 2 2 2" xfId="6580" xr:uid="{00000000-0005-0000-0000-0000AD190000}"/>
    <cellStyle name="20% - Accent6 2 2 3" xfId="6581" xr:uid="{00000000-0005-0000-0000-0000AE190000}"/>
    <cellStyle name="20% - Accent6 2 3" xfId="6582" xr:uid="{00000000-0005-0000-0000-0000AF190000}"/>
    <cellStyle name="20% - Accent6 2 3 2" xfId="6583" xr:uid="{00000000-0005-0000-0000-0000B0190000}"/>
    <cellStyle name="20% - Accent6 2 4" xfId="6584" xr:uid="{00000000-0005-0000-0000-0000B1190000}"/>
    <cellStyle name="20% - Accent6 2 4 2" xfId="6585" xr:uid="{00000000-0005-0000-0000-0000B2190000}"/>
    <cellStyle name="20% - Accent6 2 5" xfId="6586" xr:uid="{00000000-0005-0000-0000-0000B3190000}"/>
    <cellStyle name="20% - Accent6 2_2009 GRC Compl Filing - Exhibit D" xfId="6587" xr:uid="{00000000-0005-0000-0000-0000B4190000}"/>
    <cellStyle name="20% - Accent6 3" xfId="6588" xr:uid="{00000000-0005-0000-0000-0000B5190000}"/>
    <cellStyle name="20% - Accent6 3 2" xfId="6589" xr:uid="{00000000-0005-0000-0000-0000B6190000}"/>
    <cellStyle name="20% - Accent6 3 3" xfId="6590" xr:uid="{00000000-0005-0000-0000-0000B7190000}"/>
    <cellStyle name="20% - Accent6 3 4" xfId="6591" xr:uid="{00000000-0005-0000-0000-0000B8190000}"/>
    <cellStyle name="20% - Accent6 4" xfId="6592" xr:uid="{00000000-0005-0000-0000-0000B9190000}"/>
    <cellStyle name="20% - Accent6 4 2" xfId="6593" xr:uid="{00000000-0005-0000-0000-0000BA190000}"/>
    <cellStyle name="20% - Accent6 4 2 2" xfId="6594" xr:uid="{00000000-0005-0000-0000-0000BB190000}"/>
    <cellStyle name="20% - Accent6 4 2 3" xfId="6595" xr:uid="{00000000-0005-0000-0000-0000BC190000}"/>
    <cellStyle name="20% - Accent6 4 2 4" xfId="6596" xr:uid="{00000000-0005-0000-0000-0000BD190000}"/>
    <cellStyle name="20% - Accent6 4 3" xfId="6597" xr:uid="{00000000-0005-0000-0000-0000BE190000}"/>
    <cellStyle name="20% - Accent6 4 3 2" xfId="6598" xr:uid="{00000000-0005-0000-0000-0000BF190000}"/>
    <cellStyle name="20% - Accent6 4 4" xfId="6599" xr:uid="{00000000-0005-0000-0000-0000C0190000}"/>
    <cellStyle name="20% - Accent6 4 5" xfId="6600" xr:uid="{00000000-0005-0000-0000-0000C1190000}"/>
    <cellStyle name="20% - Accent6 4 6" xfId="6601" xr:uid="{00000000-0005-0000-0000-0000C2190000}"/>
    <cellStyle name="20% - Accent6 4 7" xfId="6602" xr:uid="{00000000-0005-0000-0000-0000C3190000}"/>
    <cellStyle name="20% - Accent6 4 8" xfId="6603" xr:uid="{00000000-0005-0000-0000-0000C4190000}"/>
    <cellStyle name="20% - Accent6 5" xfId="6604" xr:uid="{00000000-0005-0000-0000-0000C5190000}"/>
    <cellStyle name="20% - Accent6 5 2" xfId="6605" xr:uid="{00000000-0005-0000-0000-0000C6190000}"/>
    <cellStyle name="20% - Accent6 6" xfId="6606" xr:uid="{00000000-0005-0000-0000-0000C7190000}"/>
    <cellStyle name="20% - Accent6 7" xfId="6607" xr:uid="{00000000-0005-0000-0000-0000C8190000}"/>
    <cellStyle name="20% - Accent6 8" xfId="6608" xr:uid="{00000000-0005-0000-0000-0000C9190000}"/>
    <cellStyle name="20% - Accent6 9" xfId="6609" xr:uid="{00000000-0005-0000-0000-0000CA190000}"/>
    <cellStyle name="40% - Accent1 2" xfId="6610" xr:uid="{00000000-0005-0000-0000-0000CB190000}"/>
    <cellStyle name="40% - Accent1 2 2" xfId="6611" xr:uid="{00000000-0005-0000-0000-0000CC190000}"/>
    <cellStyle name="40% - Accent1 2 2 2" xfId="6612" xr:uid="{00000000-0005-0000-0000-0000CD190000}"/>
    <cellStyle name="40% - Accent1 2 2 3" xfId="6613" xr:uid="{00000000-0005-0000-0000-0000CE190000}"/>
    <cellStyle name="40% - Accent1 2 3" xfId="6614" xr:uid="{00000000-0005-0000-0000-0000CF190000}"/>
    <cellStyle name="40% - Accent1 2 3 2" xfId="6615" xr:uid="{00000000-0005-0000-0000-0000D0190000}"/>
    <cellStyle name="40% - Accent1 2 4" xfId="6616" xr:uid="{00000000-0005-0000-0000-0000D1190000}"/>
    <cellStyle name="40% - Accent1 2 4 2" xfId="6617" xr:uid="{00000000-0005-0000-0000-0000D2190000}"/>
    <cellStyle name="40% - Accent1 2 5" xfId="6618" xr:uid="{00000000-0005-0000-0000-0000D3190000}"/>
    <cellStyle name="40% - Accent1 2_2009 GRC Compl Filing - Exhibit D" xfId="6619" xr:uid="{00000000-0005-0000-0000-0000D4190000}"/>
    <cellStyle name="40% - Accent1 3" xfId="6620" xr:uid="{00000000-0005-0000-0000-0000D5190000}"/>
    <cellStyle name="40% - Accent1 3 2" xfId="6621" xr:uid="{00000000-0005-0000-0000-0000D6190000}"/>
    <cellStyle name="40% - Accent1 3 3" xfId="6622" xr:uid="{00000000-0005-0000-0000-0000D7190000}"/>
    <cellStyle name="40% - Accent1 3 4" xfId="6623" xr:uid="{00000000-0005-0000-0000-0000D8190000}"/>
    <cellStyle name="40% - Accent1 4" xfId="6624" xr:uid="{00000000-0005-0000-0000-0000D9190000}"/>
    <cellStyle name="40% - Accent1 4 2" xfId="6625" xr:uid="{00000000-0005-0000-0000-0000DA190000}"/>
    <cellStyle name="40% - Accent1 4 2 2" xfId="6626" xr:uid="{00000000-0005-0000-0000-0000DB190000}"/>
    <cellStyle name="40% - Accent1 4 2 3" xfId="6627" xr:uid="{00000000-0005-0000-0000-0000DC190000}"/>
    <cellStyle name="40% - Accent1 4 2 4" xfId="6628" xr:uid="{00000000-0005-0000-0000-0000DD190000}"/>
    <cellStyle name="40% - Accent1 4 3" xfId="6629" xr:uid="{00000000-0005-0000-0000-0000DE190000}"/>
    <cellStyle name="40% - Accent1 4 3 2" xfId="6630" xr:uid="{00000000-0005-0000-0000-0000DF190000}"/>
    <cellStyle name="40% - Accent1 4 4" xfId="6631" xr:uid="{00000000-0005-0000-0000-0000E0190000}"/>
    <cellStyle name="40% - Accent1 4 5" xfId="6632" xr:uid="{00000000-0005-0000-0000-0000E1190000}"/>
    <cellStyle name="40% - Accent1 4 6" xfId="6633" xr:uid="{00000000-0005-0000-0000-0000E2190000}"/>
    <cellStyle name="40% - Accent1 4 7" xfId="6634" xr:uid="{00000000-0005-0000-0000-0000E3190000}"/>
    <cellStyle name="40% - Accent1 4 8" xfId="6635" xr:uid="{00000000-0005-0000-0000-0000E4190000}"/>
    <cellStyle name="40% - Accent1 5" xfId="6636" xr:uid="{00000000-0005-0000-0000-0000E5190000}"/>
    <cellStyle name="40% - Accent1 5 2" xfId="6637" xr:uid="{00000000-0005-0000-0000-0000E6190000}"/>
    <cellStyle name="40% - Accent1 6" xfId="6638" xr:uid="{00000000-0005-0000-0000-0000E7190000}"/>
    <cellStyle name="40% - Accent1 7" xfId="6639" xr:uid="{00000000-0005-0000-0000-0000E8190000}"/>
    <cellStyle name="40% - Accent1 8" xfId="6640" xr:uid="{00000000-0005-0000-0000-0000E9190000}"/>
    <cellStyle name="40% - Accent1 9" xfId="6641" xr:uid="{00000000-0005-0000-0000-0000EA190000}"/>
    <cellStyle name="40% - Accent2 2" xfId="6642" xr:uid="{00000000-0005-0000-0000-0000EB190000}"/>
    <cellStyle name="40% - Accent2 2 2" xfId="6643" xr:uid="{00000000-0005-0000-0000-0000EC190000}"/>
    <cellStyle name="40% - Accent2 2 2 2" xfId="6644" xr:uid="{00000000-0005-0000-0000-0000ED190000}"/>
    <cellStyle name="40% - Accent2 2 2 3" xfId="6645" xr:uid="{00000000-0005-0000-0000-0000EE190000}"/>
    <cellStyle name="40% - Accent2 2 3" xfId="6646" xr:uid="{00000000-0005-0000-0000-0000EF190000}"/>
    <cellStyle name="40% - Accent2 2 3 2" xfId="6647" xr:uid="{00000000-0005-0000-0000-0000F0190000}"/>
    <cellStyle name="40% - Accent2 2 4" xfId="6648" xr:uid="{00000000-0005-0000-0000-0000F1190000}"/>
    <cellStyle name="40% - Accent2 2_2009 GRC Compl Filing - Exhibit D" xfId="6649" xr:uid="{00000000-0005-0000-0000-0000F2190000}"/>
    <cellStyle name="40% - Accent2 3" xfId="6650" xr:uid="{00000000-0005-0000-0000-0000F3190000}"/>
    <cellStyle name="40% - Accent2 3 2" xfId="6651" xr:uid="{00000000-0005-0000-0000-0000F4190000}"/>
    <cellStyle name="40% - Accent2 3 3" xfId="6652" xr:uid="{00000000-0005-0000-0000-0000F5190000}"/>
    <cellStyle name="40% - Accent2 3 4" xfId="6653" xr:uid="{00000000-0005-0000-0000-0000F6190000}"/>
    <cellStyle name="40% - Accent2 4" xfId="6654" xr:uid="{00000000-0005-0000-0000-0000F7190000}"/>
    <cellStyle name="40% - Accent2 4 2" xfId="6655" xr:uid="{00000000-0005-0000-0000-0000F8190000}"/>
    <cellStyle name="40% - Accent2 4 3" xfId="6656" xr:uid="{00000000-0005-0000-0000-0000F9190000}"/>
    <cellStyle name="40% - Accent2 4 4" xfId="6657" xr:uid="{00000000-0005-0000-0000-0000FA190000}"/>
    <cellStyle name="40% - Accent2 5" xfId="6658" xr:uid="{00000000-0005-0000-0000-0000FB190000}"/>
    <cellStyle name="40% - Accent2 5 2" xfId="6659" xr:uid="{00000000-0005-0000-0000-0000FC190000}"/>
    <cellStyle name="40% - Accent2 6" xfId="6660" xr:uid="{00000000-0005-0000-0000-0000FD190000}"/>
    <cellStyle name="40% - Accent2 6 2" xfId="6661" xr:uid="{00000000-0005-0000-0000-0000FE190000}"/>
    <cellStyle name="40% - Accent2 7" xfId="6662" xr:uid="{00000000-0005-0000-0000-0000FF190000}"/>
    <cellStyle name="40% - Accent2 8" xfId="6663" xr:uid="{00000000-0005-0000-0000-0000001A0000}"/>
    <cellStyle name="40% - Accent2 9" xfId="6664" xr:uid="{00000000-0005-0000-0000-0000011A0000}"/>
    <cellStyle name="40% - Accent3 2" xfId="6665" xr:uid="{00000000-0005-0000-0000-0000021A0000}"/>
    <cellStyle name="40% - Accent3 2 2" xfId="6666" xr:uid="{00000000-0005-0000-0000-0000031A0000}"/>
    <cellStyle name="40% - Accent3 2 2 2" xfId="6667" xr:uid="{00000000-0005-0000-0000-0000041A0000}"/>
    <cellStyle name="40% - Accent3 2 2 3" xfId="6668" xr:uid="{00000000-0005-0000-0000-0000051A0000}"/>
    <cellStyle name="40% - Accent3 2 3" xfId="6669" xr:uid="{00000000-0005-0000-0000-0000061A0000}"/>
    <cellStyle name="40% - Accent3 2 3 2" xfId="6670" xr:uid="{00000000-0005-0000-0000-0000071A0000}"/>
    <cellStyle name="40% - Accent3 2 4" xfId="6671" xr:uid="{00000000-0005-0000-0000-0000081A0000}"/>
    <cellStyle name="40% - Accent3 2 4 2" xfId="6672" xr:uid="{00000000-0005-0000-0000-0000091A0000}"/>
    <cellStyle name="40% - Accent3 2 5" xfId="6673" xr:uid="{00000000-0005-0000-0000-00000A1A0000}"/>
    <cellStyle name="40% - Accent3 2_2009 GRC Compl Filing - Exhibit D" xfId="6674" xr:uid="{00000000-0005-0000-0000-00000B1A0000}"/>
    <cellStyle name="40% - Accent3 3" xfId="6675" xr:uid="{00000000-0005-0000-0000-00000C1A0000}"/>
    <cellStyle name="40% - Accent3 3 2" xfId="6676" xr:uid="{00000000-0005-0000-0000-00000D1A0000}"/>
    <cellStyle name="40% - Accent3 3 3" xfId="6677" xr:uid="{00000000-0005-0000-0000-00000E1A0000}"/>
    <cellStyle name="40% - Accent3 3 4" xfId="6678" xr:uid="{00000000-0005-0000-0000-00000F1A0000}"/>
    <cellStyle name="40% - Accent3 4" xfId="6679" xr:uid="{00000000-0005-0000-0000-0000101A0000}"/>
    <cellStyle name="40% - Accent3 4 2" xfId="6680" xr:uid="{00000000-0005-0000-0000-0000111A0000}"/>
    <cellStyle name="40% - Accent3 4 2 2" xfId="6681" xr:uid="{00000000-0005-0000-0000-0000121A0000}"/>
    <cellStyle name="40% - Accent3 4 2 3" xfId="6682" xr:uid="{00000000-0005-0000-0000-0000131A0000}"/>
    <cellStyle name="40% - Accent3 4 2 4" xfId="6683" xr:uid="{00000000-0005-0000-0000-0000141A0000}"/>
    <cellStyle name="40% - Accent3 4 3" xfId="6684" xr:uid="{00000000-0005-0000-0000-0000151A0000}"/>
    <cellStyle name="40% - Accent3 4 3 2" xfId="6685" xr:uid="{00000000-0005-0000-0000-0000161A0000}"/>
    <cellStyle name="40% - Accent3 4 4" xfId="6686" xr:uid="{00000000-0005-0000-0000-0000171A0000}"/>
    <cellStyle name="40% - Accent3 4 5" xfId="6687" xr:uid="{00000000-0005-0000-0000-0000181A0000}"/>
    <cellStyle name="40% - Accent3 4 6" xfId="6688" xr:uid="{00000000-0005-0000-0000-0000191A0000}"/>
    <cellStyle name="40% - Accent3 4 7" xfId="6689" xr:uid="{00000000-0005-0000-0000-00001A1A0000}"/>
    <cellStyle name="40% - Accent3 4 8" xfId="6690" xr:uid="{00000000-0005-0000-0000-00001B1A0000}"/>
    <cellStyle name="40% - Accent3 5" xfId="6691" xr:uid="{00000000-0005-0000-0000-00001C1A0000}"/>
    <cellStyle name="40% - Accent3 5 2" xfId="6692" xr:uid="{00000000-0005-0000-0000-00001D1A0000}"/>
    <cellStyle name="40% - Accent3 6" xfId="6693" xr:uid="{00000000-0005-0000-0000-00001E1A0000}"/>
    <cellStyle name="40% - Accent3 7" xfId="6694" xr:uid="{00000000-0005-0000-0000-00001F1A0000}"/>
    <cellStyle name="40% - Accent3 8" xfId="6695" xr:uid="{00000000-0005-0000-0000-0000201A0000}"/>
    <cellStyle name="40% - Accent3 9" xfId="6696" xr:uid="{00000000-0005-0000-0000-0000211A0000}"/>
    <cellStyle name="40% - Accent4 2" xfId="6697" xr:uid="{00000000-0005-0000-0000-0000221A0000}"/>
    <cellStyle name="40% - Accent4 2 2" xfId="6698" xr:uid="{00000000-0005-0000-0000-0000231A0000}"/>
    <cellStyle name="40% - Accent4 2 2 2" xfId="6699" xr:uid="{00000000-0005-0000-0000-0000241A0000}"/>
    <cellStyle name="40% - Accent4 2 2 3" xfId="6700" xr:uid="{00000000-0005-0000-0000-0000251A0000}"/>
    <cellStyle name="40% - Accent4 2 3" xfId="6701" xr:uid="{00000000-0005-0000-0000-0000261A0000}"/>
    <cellStyle name="40% - Accent4 2 3 2" xfId="6702" xr:uid="{00000000-0005-0000-0000-0000271A0000}"/>
    <cellStyle name="40% - Accent4 2 4" xfId="6703" xr:uid="{00000000-0005-0000-0000-0000281A0000}"/>
    <cellStyle name="40% - Accent4 2 4 2" xfId="6704" xr:uid="{00000000-0005-0000-0000-0000291A0000}"/>
    <cellStyle name="40% - Accent4 2 5" xfId="6705" xr:uid="{00000000-0005-0000-0000-00002A1A0000}"/>
    <cellStyle name="40% - Accent4 2_2009 GRC Compl Filing - Exhibit D" xfId="6706" xr:uid="{00000000-0005-0000-0000-00002B1A0000}"/>
    <cellStyle name="40% - Accent4 3" xfId="6707" xr:uid="{00000000-0005-0000-0000-00002C1A0000}"/>
    <cellStyle name="40% - Accent4 3 2" xfId="6708" xr:uid="{00000000-0005-0000-0000-00002D1A0000}"/>
    <cellStyle name="40% - Accent4 3 3" xfId="6709" xr:uid="{00000000-0005-0000-0000-00002E1A0000}"/>
    <cellStyle name="40% - Accent4 3 4" xfId="6710" xr:uid="{00000000-0005-0000-0000-00002F1A0000}"/>
    <cellStyle name="40% - Accent4 4" xfId="6711" xr:uid="{00000000-0005-0000-0000-0000301A0000}"/>
    <cellStyle name="40% - Accent4 4 2" xfId="6712" xr:uid="{00000000-0005-0000-0000-0000311A0000}"/>
    <cellStyle name="40% - Accent4 4 2 2" xfId="6713" xr:uid="{00000000-0005-0000-0000-0000321A0000}"/>
    <cellStyle name="40% - Accent4 4 2 3" xfId="6714" xr:uid="{00000000-0005-0000-0000-0000331A0000}"/>
    <cellStyle name="40% - Accent4 4 2 4" xfId="6715" xr:uid="{00000000-0005-0000-0000-0000341A0000}"/>
    <cellStyle name="40% - Accent4 4 3" xfId="6716" xr:uid="{00000000-0005-0000-0000-0000351A0000}"/>
    <cellStyle name="40% - Accent4 4 3 2" xfId="6717" xr:uid="{00000000-0005-0000-0000-0000361A0000}"/>
    <cellStyle name="40% - Accent4 4 4" xfId="6718" xr:uid="{00000000-0005-0000-0000-0000371A0000}"/>
    <cellStyle name="40% - Accent4 4 5" xfId="6719" xr:uid="{00000000-0005-0000-0000-0000381A0000}"/>
    <cellStyle name="40% - Accent4 4 6" xfId="6720" xr:uid="{00000000-0005-0000-0000-0000391A0000}"/>
    <cellStyle name="40% - Accent4 4 7" xfId="6721" xr:uid="{00000000-0005-0000-0000-00003A1A0000}"/>
    <cellStyle name="40% - Accent4 4 8" xfId="6722" xr:uid="{00000000-0005-0000-0000-00003B1A0000}"/>
    <cellStyle name="40% - Accent4 5" xfId="6723" xr:uid="{00000000-0005-0000-0000-00003C1A0000}"/>
    <cellStyle name="40% - Accent4 5 2" xfId="6724" xr:uid="{00000000-0005-0000-0000-00003D1A0000}"/>
    <cellStyle name="40% - Accent4 6" xfId="6725" xr:uid="{00000000-0005-0000-0000-00003E1A0000}"/>
    <cellStyle name="40% - Accent4 7" xfId="6726" xr:uid="{00000000-0005-0000-0000-00003F1A0000}"/>
    <cellStyle name="40% - Accent4 8" xfId="6727" xr:uid="{00000000-0005-0000-0000-0000401A0000}"/>
    <cellStyle name="40% - Accent4 9" xfId="6728" xr:uid="{00000000-0005-0000-0000-0000411A0000}"/>
    <cellStyle name="40% - Accent5 2" xfId="6729" xr:uid="{00000000-0005-0000-0000-0000421A0000}"/>
    <cellStyle name="40% - Accent5 2 2" xfId="6730" xr:uid="{00000000-0005-0000-0000-0000431A0000}"/>
    <cellStyle name="40% - Accent5 2 2 2" xfId="6731" xr:uid="{00000000-0005-0000-0000-0000441A0000}"/>
    <cellStyle name="40% - Accent5 2 2 3" xfId="6732" xr:uid="{00000000-0005-0000-0000-0000451A0000}"/>
    <cellStyle name="40% - Accent5 2 3" xfId="6733" xr:uid="{00000000-0005-0000-0000-0000461A0000}"/>
    <cellStyle name="40% - Accent5 2 3 2" xfId="6734" xr:uid="{00000000-0005-0000-0000-0000471A0000}"/>
    <cellStyle name="40% - Accent5 2 4" xfId="6735" xr:uid="{00000000-0005-0000-0000-0000481A0000}"/>
    <cellStyle name="40% - Accent5 2 4 2" xfId="6736" xr:uid="{00000000-0005-0000-0000-0000491A0000}"/>
    <cellStyle name="40% - Accent5 2 5" xfId="6737" xr:uid="{00000000-0005-0000-0000-00004A1A0000}"/>
    <cellStyle name="40% - Accent5 2_2009 GRC Compl Filing - Exhibit D" xfId="6738" xr:uid="{00000000-0005-0000-0000-00004B1A0000}"/>
    <cellStyle name="40% - Accent5 3" xfId="6739" xr:uid="{00000000-0005-0000-0000-00004C1A0000}"/>
    <cellStyle name="40% - Accent5 3 2" xfId="6740" xr:uid="{00000000-0005-0000-0000-00004D1A0000}"/>
    <cellStyle name="40% - Accent5 3 3" xfId="6741" xr:uid="{00000000-0005-0000-0000-00004E1A0000}"/>
    <cellStyle name="40% - Accent5 3 4" xfId="6742" xr:uid="{00000000-0005-0000-0000-00004F1A0000}"/>
    <cellStyle name="40% - Accent5 4" xfId="6743" xr:uid="{00000000-0005-0000-0000-0000501A0000}"/>
    <cellStyle name="40% - Accent5 4 2" xfId="6744" xr:uid="{00000000-0005-0000-0000-0000511A0000}"/>
    <cellStyle name="40% - Accent5 4 2 2" xfId="6745" xr:uid="{00000000-0005-0000-0000-0000521A0000}"/>
    <cellStyle name="40% - Accent5 4 2 3" xfId="6746" xr:uid="{00000000-0005-0000-0000-0000531A0000}"/>
    <cellStyle name="40% - Accent5 4 2 4" xfId="6747" xr:uid="{00000000-0005-0000-0000-0000541A0000}"/>
    <cellStyle name="40% - Accent5 4 3" xfId="6748" xr:uid="{00000000-0005-0000-0000-0000551A0000}"/>
    <cellStyle name="40% - Accent5 4 3 2" xfId="6749" xr:uid="{00000000-0005-0000-0000-0000561A0000}"/>
    <cellStyle name="40% - Accent5 4 4" xfId="6750" xr:uid="{00000000-0005-0000-0000-0000571A0000}"/>
    <cellStyle name="40% - Accent5 4 5" xfId="6751" xr:uid="{00000000-0005-0000-0000-0000581A0000}"/>
    <cellStyle name="40% - Accent5 4 6" xfId="6752" xr:uid="{00000000-0005-0000-0000-0000591A0000}"/>
    <cellStyle name="40% - Accent5 4 7" xfId="6753" xr:uid="{00000000-0005-0000-0000-00005A1A0000}"/>
    <cellStyle name="40% - Accent5 4 8" xfId="6754" xr:uid="{00000000-0005-0000-0000-00005B1A0000}"/>
    <cellStyle name="40% - Accent5 5" xfId="6755" xr:uid="{00000000-0005-0000-0000-00005C1A0000}"/>
    <cellStyle name="40% - Accent5 5 2" xfId="6756" xr:uid="{00000000-0005-0000-0000-00005D1A0000}"/>
    <cellStyle name="40% - Accent5 6" xfId="6757" xr:uid="{00000000-0005-0000-0000-00005E1A0000}"/>
    <cellStyle name="40% - Accent5 7" xfId="6758" xr:uid="{00000000-0005-0000-0000-00005F1A0000}"/>
    <cellStyle name="40% - Accent5 8" xfId="6759" xr:uid="{00000000-0005-0000-0000-0000601A0000}"/>
    <cellStyle name="40% - Accent5 9" xfId="6760" xr:uid="{00000000-0005-0000-0000-0000611A0000}"/>
    <cellStyle name="40% - Accent6 2" xfId="6761" xr:uid="{00000000-0005-0000-0000-0000621A0000}"/>
    <cellStyle name="40% - Accent6 2 2" xfId="6762" xr:uid="{00000000-0005-0000-0000-0000631A0000}"/>
    <cellStyle name="40% - Accent6 2 2 2" xfId="6763" xr:uid="{00000000-0005-0000-0000-0000641A0000}"/>
    <cellStyle name="40% - Accent6 2 2 3" xfId="6764" xr:uid="{00000000-0005-0000-0000-0000651A0000}"/>
    <cellStyle name="40% - Accent6 2 3" xfId="6765" xr:uid="{00000000-0005-0000-0000-0000661A0000}"/>
    <cellStyle name="40% - Accent6 2 3 2" xfId="6766" xr:uid="{00000000-0005-0000-0000-0000671A0000}"/>
    <cellStyle name="40% - Accent6 2 4" xfId="6767" xr:uid="{00000000-0005-0000-0000-0000681A0000}"/>
    <cellStyle name="40% - Accent6 2 4 2" xfId="6768" xr:uid="{00000000-0005-0000-0000-0000691A0000}"/>
    <cellStyle name="40% - Accent6 2 5" xfId="6769" xr:uid="{00000000-0005-0000-0000-00006A1A0000}"/>
    <cellStyle name="40% - Accent6 2_2009 GRC Compl Filing - Exhibit D" xfId="6770" xr:uid="{00000000-0005-0000-0000-00006B1A0000}"/>
    <cellStyle name="40% - Accent6 3" xfId="6771" xr:uid="{00000000-0005-0000-0000-00006C1A0000}"/>
    <cellStyle name="40% - Accent6 3 2" xfId="6772" xr:uid="{00000000-0005-0000-0000-00006D1A0000}"/>
    <cellStyle name="40% - Accent6 3 3" xfId="6773" xr:uid="{00000000-0005-0000-0000-00006E1A0000}"/>
    <cellStyle name="40% - Accent6 3 4" xfId="6774" xr:uid="{00000000-0005-0000-0000-00006F1A0000}"/>
    <cellStyle name="40% - Accent6 4" xfId="6775" xr:uid="{00000000-0005-0000-0000-0000701A0000}"/>
    <cellStyle name="40% - Accent6 4 2" xfId="6776" xr:uid="{00000000-0005-0000-0000-0000711A0000}"/>
    <cellStyle name="40% - Accent6 4 2 2" xfId="6777" xr:uid="{00000000-0005-0000-0000-0000721A0000}"/>
    <cellStyle name="40% - Accent6 4 2 3" xfId="6778" xr:uid="{00000000-0005-0000-0000-0000731A0000}"/>
    <cellStyle name="40% - Accent6 4 2 4" xfId="6779" xr:uid="{00000000-0005-0000-0000-0000741A0000}"/>
    <cellStyle name="40% - Accent6 4 3" xfId="6780" xr:uid="{00000000-0005-0000-0000-0000751A0000}"/>
    <cellStyle name="40% - Accent6 4 3 2" xfId="6781" xr:uid="{00000000-0005-0000-0000-0000761A0000}"/>
    <cellStyle name="40% - Accent6 4 4" xfId="6782" xr:uid="{00000000-0005-0000-0000-0000771A0000}"/>
    <cellStyle name="40% - Accent6 4 5" xfId="6783" xr:uid="{00000000-0005-0000-0000-0000781A0000}"/>
    <cellStyle name="40% - Accent6 4 6" xfId="6784" xr:uid="{00000000-0005-0000-0000-0000791A0000}"/>
    <cellStyle name="40% - Accent6 4 7" xfId="6785" xr:uid="{00000000-0005-0000-0000-00007A1A0000}"/>
    <cellStyle name="40% - Accent6 4 8" xfId="6786" xr:uid="{00000000-0005-0000-0000-00007B1A0000}"/>
    <cellStyle name="40% - Accent6 5" xfId="6787" xr:uid="{00000000-0005-0000-0000-00007C1A0000}"/>
    <cellStyle name="40% - Accent6 5 2" xfId="6788" xr:uid="{00000000-0005-0000-0000-00007D1A0000}"/>
    <cellStyle name="40% - Accent6 6" xfId="6789" xr:uid="{00000000-0005-0000-0000-00007E1A0000}"/>
    <cellStyle name="40% - Accent6 7" xfId="6790" xr:uid="{00000000-0005-0000-0000-00007F1A0000}"/>
    <cellStyle name="40% - Accent6 8" xfId="6791" xr:uid="{00000000-0005-0000-0000-0000801A0000}"/>
    <cellStyle name="40% - Accent6 9" xfId="6792" xr:uid="{00000000-0005-0000-0000-0000811A0000}"/>
    <cellStyle name="60% - Accent1 2" xfId="6793" xr:uid="{00000000-0005-0000-0000-0000821A0000}"/>
    <cellStyle name="60% - Accent1 2 2" xfId="6794" xr:uid="{00000000-0005-0000-0000-0000831A0000}"/>
    <cellStyle name="60% - Accent1 2 2 2" xfId="6795" xr:uid="{00000000-0005-0000-0000-0000841A0000}"/>
    <cellStyle name="60% - Accent1 2 3" xfId="6796" xr:uid="{00000000-0005-0000-0000-0000851A0000}"/>
    <cellStyle name="60% - Accent1 3" xfId="6797" xr:uid="{00000000-0005-0000-0000-0000861A0000}"/>
    <cellStyle name="60% - Accent1 3 2" xfId="6798" xr:uid="{00000000-0005-0000-0000-0000871A0000}"/>
    <cellStyle name="60% - Accent1 3 3" xfId="6799" xr:uid="{00000000-0005-0000-0000-0000881A0000}"/>
    <cellStyle name="60% - Accent1 3 4" xfId="6800" xr:uid="{00000000-0005-0000-0000-0000891A0000}"/>
    <cellStyle name="60% - Accent1 4" xfId="6801" xr:uid="{00000000-0005-0000-0000-00008A1A0000}"/>
    <cellStyle name="60% - Accent1 5" xfId="6802" xr:uid="{00000000-0005-0000-0000-00008B1A0000}"/>
    <cellStyle name="60% - Accent1 6" xfId="6803" xr:uid="{00000000-0005-0000-0000-00008C1A0000}"/>
    <cellStyle name="60% - Accent2 2" xfId="6804" xr:uid="{00000000-0005-0000-0000-00008D1A0000}"/>
    <cellStyle name="60% - Accent2 2 2" xfId="6805" xr:uid="{00000000-0005-0000-0000-00008E1A0000}"/>
    <cellStyle name="60% - Accent2 2 2 2" xfId="6806" xr:uid="{00000000-0005-0000-0000-00008F1A0000}"/>
    <cellStyle name="60% - Accent2 2 3" xfId="6807" xr:uid="{00000000-0005-0000-0000-0000901A0000}"/>
    <cellStyle name="60% - Accent2 3" xfId="6808" xr:uid="{00000000-0005-0000-0000-0000911A0000}"/>
    <cellStyle name="60% - Accent2 3 2" xfId="6809" xr:uid="{00000000-0005-0000-0000-0000921A0000}"/>
    <cellStyle name="60% - Accent2 3 3" xfId="6810" xr:uid="{00000000-0005-0000-0000-0000931A0000}"/>
    <cellStyle name="60% - Accent2 3 4" xfId="6811" xr:uid="{00000000-0005-0000-0000-0000941A0000}"/>
    <cellStyle name="60% - Accent2 4" xfId="6812" xr:uid="{00000000-0005-0000-0000-0000951A0000}"/>
    <cellStyle name="60% - Accent2 5" xfId="6813" xr:uid="{00000000-0005-0000-0000-0000961A0000}"/>
    <cellStyle name="60% - Accent2 6" xfId="6814" xr:uid="{00000000-0005-0000-0000-0000971A0000}"/>
    <cellStyle name="60% - Accent3 2" xfId="6815" xr:uid="{00000000-0005-0000-0000-0000981A0000}"/>
    <cellStyle name="60% - Accent3 2 2" xfId="6816" xr:uid="{00000000-0005-0000-0000-0000991A0000}"/>
    <cellStyle name="60% - Accent3 2 2 2" xfId="6817" xr:uid="{00000000-0005-0000-0000-00009A1A0000}"/>
    <cellStyle name="60% - Accent3 2 3" xfId="6818" xr:uid="{00000000-0005-0000-0000-00009B1A0000}"/>
    <cellStyle name="60% - Accent3 3" xfId="6819" xr:uid="{00000000-0005-0000-0000-00009C1A0000}"/>
    <cellStyle name="60% - Accent3 3 2" xfId="6820" xr:uid="{00000000-0005-0000-0000-00009D1A0000}"/>
    <cellStyle name="60% - Accent3 3 3" xfId="6821" xr:uid="{00000000-0005-0000-0000-00009E1A0000}"/>
    <cellStyle name="60% - Accent3 3 4" xfId="6822" xr:uid="{00000000-0005-0000-0000-00009F1A0000}"/>
    <cellStyle name="60% - Accent3 4" xfId="6823" xr:uid="{00000000-0005-0000-0000-0000A01A0000}"/>
    <cellStyle name="60% - Accent3 5" xfId="6824" xr:uid="{00000000-0005-0000-0000-0000A11A0000}"/>
    <cellStyle name="60% - Accent3 6" xfId="6825" xr:uid="{00000000-0005-0000-0000-0000A21A0000}"/>
    <cellStyle name="60% - Accent4 2" xfId="6826" xr:uid="{00000000-0005-0000-0000-0000A31A0000}"/>
    <cellStyle name="60% - Accent4 2 2" xfId="6827" xr:uid="{00000000-0005-0000-0000-0000A41A0000}"/>
    <cellStyle name="60% - Accent4 2 2 2" xfId="6828" xr:uid="{00000000-0005-0000-0000-0000A51A0000}"/>
    <cellStyle name="60% - Accent4 2 3" xfId="6829" xr:uid="{00000000-0005-0000-0000-0000A61A0000}"/>
    <cellStyle name="60% - Accent4 3" xfId="6830" xr:uid="{00000000-0005-0000-0000-0000A71A0000}"/>
    <cellStyle name="60% - Accent4 3 2" xfId="6831" xr:uid="{00000000-0005-0000-0000-0000A81A0000}"/>
    <cellStyle name="60% - Accent4 3 3" xfId="6832" xr:uid="{00000000-0005-0000-0000-0000A91A0000}"/>
    <cellStyle name="60% - Accent4 3 4" xfId="6833" xr:uid="{00000000-0005-0000-0000-0000AA1A0000}"/>
    <cellStyle name="60% - Accent4 4" xfId="6834" xr:uid="{00000000-0005-0000-0000-0000AB1A0000}"/>
    <cellStyle name="60% - Accent4 5" xfId="6835" xr:uid="{00000000-0005-0000-0000-0000AC1A0000}"/>
    <cellStyle name="60% - Accent4 6" xfId="6836" xr:uid="{00000000-0005-0000-0000-0000AD1A0000}"/>
    <cellStyle name="60% - Accent5 2" xfId="6837" xr:uid="{00000000-0005-0000-0000-0000AE1A0000}"/>
    <cellStyle name="60% - Accent5 2 2" xfId="6838" xr:uid="{00000000-0005-0000-0000-0000AF1A0000}"/>
    <cellStyle name="60% - Accent5 2 2 2" xfId="6839" xr:uid="{00000000-0005-0000-0000-0000B01A0000}"/>
    <cellStyle name="60% - Accent5 2 3" xfId="6840" xr:uid="{00000000-0005-0000-0000-0000B11A0000}"/>
    <cellStyle name="60% - Accent5 3" xfId="6841" xr:uid="{00000000-0005-0000-0000-0000B21A0000}"/>
    <cellStyle name="60% - Accent5 3 2" xfId="6842" xr:uid="{00000000-0005-0000-0000-0000B31A0000}"/>
    <cellStyle name="60% - Accent5 3 3" xfId="6843" xr:uid="{00000000-0005-0000-0000-0000B41A0000}"/>
    <cellStyle name="60% - Accent5 3 4" xfId="6844" xr:uid="{00000000-0005-0000-0000-0000B51A0000}"/>
    <cellStyle name="60% - Accent5 4" xfId="6845" xr:uid="{00000000-0005-0000-0000-0000B61A0000}"/>
    <cellStyle name="60% - Accent5 5" xfId="6846" xr:uid="{00000000-0005-0000-0000-0000B71A0000}"/>
    <cellStyle name="60% - Accent5 6" xfId="6847" xr:uid="{00000000-0005-0000-0000-0000B81A0000}"/>
    <cellStyle name="60% - Accent6 2" xfId="6848" xr:uid="{00000000-0005-0000-0000-0000B91A0000}"/>
    <cellStyle name="60% - Accent6 2 2" xfId="6849" xr:uid="{00000000-0005-0000-0000-0000BA1A0000}"/>
    <cellStyle name="60% - Accent6 2 2 2" xfId="6850" xr:uid="{00000000-0005-0000-0000-0000BB1A0000}"/>
    <cellStyle name="60% - Accent6 2 3" xfId="6851" xr:uid="{00000000-0005-0000-0000-0000BC1A0000}"/>
    <cellStyle name="60% - Accent6 3" xfId="6852" xr:uid="{00000000-0005-0000-0000-0000BD1A0000}"/>
    <cellStyle name="60% - Accent6 3 2" xfId="6853" xr:uid="{00000000-0005-0000-0000-0000BE1A0000}"/>
    <cellStyle name="60% - Accent6 3 3" xfId="6854" xr:uid="{00000000-0005-0000-0000-0000BF1A0000}"/>
    <cellStyle name="60% - Accent6 3 4" xfId="6855" xr:uid="{00000000-0005-0000-0000-0000C01A0000}"/>
    <cellStyle name="60% - Accent6 4" xfId="6856" xr:uid="{00000000-0005-0000-0000-0000C11A0000}"/>
    <cellStyle name="60% - Accent6 5" xfId="6857" xr:uid="{00000000-0005-0000-0000-0000C21A0000}"/>
    <cellStyle name="60% - Accent6 6" xfId="6858" xr:uid="{00000000-0005-0000-0000-0000C31A0000}"/>
    <cellStyle name="Accent1 - 20%" xfId="6859" xr:uid="{00000000-0005-0000-0000-0000C41A0000}"/>
    <cellStyle name="Accent1 - 20% 2" xfId="6860" xr:uid="{00000000-0005-0000-0000-0000C51A0000}"/>
    <cellStyle name="Accent1 - 40%" xfId="6861" xr:uid="{00000000-0005-0000-0000-0000C61A0000}"/>
    <cellStyle name="Accent1 - 40% 2" xfId="6862" xr:uid="{00000000-0005-0000-0000-0000C71A0000}"/>
    <cellStyle name="Accent1 - 60%" xfId="6863" xr:uid="{00000000-0005-0000-0000-0000C81A0000}"/>
    <cellStyle name="Accent1 10" xfId="6864" xr:uid="{00000000-0005-0000-0000-0000C91A0000}"/>
    <cellStyle name="Accent1 11" xfId="6865" xr:uid="{00000000-0005-0000-0000-0000CA1A0000}"/>
    <cellStyle name="Accent1 2" xfId="6866" xr:uid="{00000000-0005-0000-0000-0000CB1A0000}"/>
    <cellStyle name="Accent1 2 2" xfId="6867" xr:uid="{00000000-0005-0000-0000-0000CC1A0000}"/>
    <cellStyle name="Accent1 2 2 2" xfId="6868" xr:uid="{00000000-0005-0000-0000-0000CD1A0000}"/>
    <cellStyle name="Accent1 2 3" xfId="6869" xr:uid="{00000000-0005-0000-0000-0000CE1A0000}"/>
    <cellStyle name="Accent1 3" xfId="6870" xr:uid="{00000000-0005-0000-0000-0000CF1A0000}"/>
    <cellStyle name="Accent1 3 2" xfId="6871" xr:uid="{00000000-0005-0000-0000-0000D01A0000}"/>
    <cellStyle name="Accent1 3 3" xfId="6872" xr:uid="{00000000-0005-0000-0000-0000D11A0000}"/>
    <cellStyle name="Accent1 3 4" xfId="6873" xr:uid="{00000000-0005-0000-0000-0000D21A0000}"/>
    <cellStyle name="Accent1 4" xfId="6874" xr:uid="{00000000-0005-0000-0000-0000D31A0000}"/>
    <cellStyle name="Accent1 4 2" xfId="6875" xr:uid="{00000000-0005-0000-0000-0000D41A0000}"/>
    <cellStyle name="Accent1 4 3" xfId="6876" xr:uid="{00000000-0005-0000-0000-0000D51A0000}"/>
    <cellStyle name="Accent1 5" xfId="6877" xr:uid="{00000000-0005-0000-0000-0000D61A0000}"/>
    <cellStyle name="Accent1 6" xfId="6878" xr:uid="{00000000-0005-0000-0000-0000D71A0000}"/>
    <cellStyle name="Accent1 7" xfId="6879" xr:uid="{00000000-0005-0000-0000-0000D81A0000}"/>
    <cellStyle name="Accent1 8" xfId="6880" xr:uid="{00000000-0005-0000-0000-0000D91A0000}"/>
    <cellStyle name="Accent1 9" xfId="6881" xr:uid="{00000000-0005-0000-0000-0000DA1A0000}"/>
    <cellStyle name="Accent2 - 20%" xfId="6882" xr:uid="{00000000-0005-0000-0000-0000DB1A0000}"/>
    <cellStyle name="Accent2 - 20% 2" xfId="6883" xr:uid="{00000000-0005-0000-0000-0000DC1A0000}"/>
    <cellStyle name="Accent2 - 40%" xfId="6884" xr:uid="{00000000-0005-0000-0000-0000DD1A0000}"/>
    <cellStyle name="Accent2 - 40% 2" xfId="6885" xr:uid="{00000000-0005-0000-0000-0000DE1A0000}"/>
    <cellStyle name="Accent2 - 60%" xfId="6886" xr:uid="{00000000-0005-0000-0000-0000DF1A0000}"/>
    <cellStyle name="Accent2 10" xfId="6887" xr:uid="{00000000-0005-0000-0000-0000E01A0000}"/>
    <cellStyle name="Accent2 11" xfId="6888" xr:uid="{00000000-0005-0000-0000-0000E11A0000}"/>
    <cellStyle name="Accent2 2" xfId="6889" xr:uid="{00000000-0005-0000-0000-0000E21A0000}"/>
    <cellStyle name="Accent2 2 2" xfId="6890" xr:uid="{00000000-0005-0000-0000-0000E31A0000}"/>
    <cellStyle name="Accent2 2 2 2" xfId="6891" xr:uid="{00000000-0005-0000-0000-0000E41A0000}"/>
    <cellStyle name="Accent2 2 3" xfId="6892" xr:uid="{00000000-0005-0000-0000-0000E51A0000}"/>
    <cellStyle name="Accent2 3" xfId="6893" xr:uid="{00000000-0005-0000-0000-0000E61A0000}"/>
    <cellStyle name="Accent2 3 2" xfId="6894" xr:uid="{00000000-0005-0000-0000-0000E71A0000}"/>
    <cellStyle name="Accent2 3 3" xfId="6895" xr:uid="{00000000-0005-0000-0000-0000E81A0000}"/>
    <cellStyle name="Accent2 3 4" xfId="6896" xr:uid="{00000000-0005-0000-0000-0000E91A0000}"/>
    <cellStyle name="Accent2 4" xfId="6897" xr:uid="{00000000-0005-0000-0000-0000EA1A0000}"/>
    <cellStyle name="Accent2 4 2" xfId="6898" xr:uid="{00000000-0005-0000-0000-0000EB1A0000}"/>
    <cellStyle name="Accent2 4 3" xfId="6899" xr:uid="{00000000-0005-0000-0000-0000EC1A0000}"/>
    <cellStyle name="Accent2 5" xfId="6900" xr:uid="{00000000-0005-0000-0000-0000ED1A0000}"/>
    <cellStyle name="Accent2 6" xfId="6901" xr:uid="{00000000-0005-0000-0000-0000EE1A0000}"/>
    <cellStyle name="Accent2 7" xfId="6902" xr:uid="{00000000-0005-0000-0000-0000EF1A0000}"/>
    <cellStyle name="Accent2 8" xfId="6903" xr:uid="{00000000-0005-0000-0000-0000F01A0000}"/>
    <cellStyle name="Accent2 9" xfId="6904" xr:uid="{00000000-0005-0000-0000-0000F11A0000}"/>
    <cellStyle name="Accent3 - 20%" xfId="6905" xr:uid="{00000000-0005-0000-0000-0000F21A0000}"/>
    <cellStyle name="Accent3 - 20% 2" xfId="6906" xr:uid="{00000000-0005-0000-0000-0000F31A0000}"/>
    <cellStyle name="Accent3 - 40%" xfId="6907" xr:uid="{00000000-0005-0000-0000-0000F41A0000}"/>
    <cellStyle name="Accent3 - 40% 2" xfId="6908" xr:uid="{00000000-0005-0000-0000-0000F51A0000}"/>
    <cellStyle name="Accent3 - 60%" xfId="6909" xr:uid="{00000000-0005-0000-0000-0000F61A0000}"/>
    <cellStyle name="Accent3 10" xfId="6910" xr:uid="{00000000-0005-0000-0000-0000F71A0000}"/>
    <cellStyle name="Accent3 11" xfId="6911" xr:uid="{00000000-0005-0000-0000-0000F81A0000}"/>
    <cellStyle name="Accent3 2" xfId="6912" xr:uid="{00000000-0005-0000-0000-0000F91A0000}"/>
    <cellStyle name="Accent3 2 2" xfId="6913" xr:uid="{00000000-0005-0000-0000-0000FA1A0000}"/>
    <cellStyle name="Accent3 2 2 2" xfId="6914" xr:uid="{00000000-0005-0000-0000-0000FB1A0000}"/>
    <cellStyle name="Accent3 2 3" xfId="6915" xr:uid="{00000000-0005-0000-0000-0000FC1A0000}"/>
    <cellStyle name="Accent3 3" xfId="6916" xr:uid="{00000000-0005-0000-0000-0000FD1A0000}"/>
    <cellStyle name="Accent3 3 2" xfId="6917" xr:uid="{00000000-0005-0000-0000-0000FE1A0000}"/>
    <cellStyle name="Accent3 3 3" xfId="6918" xr:uid="{00000000-0005-0000-0000-0000FF1A0000}"/>
    <cellStyle name="Accent3 3 4" xfId="6919" xr:uid="{00000000-0005-0000-0000-0000001B0000}"/>
    <cellStyle name="Accent3 4" xfId="6920" xr:uid="{00000000-0005-0000-0000-0000011B0000}"/>
    <cellStyle name="Accent3 4 2" xfId="6921" xr:uid="{00000000-0005-0000-0000-0000021B0000}"/>
    <cellStyle name="Accent3 4 3" xfId="6922" xr:uid="{00000000-0005-0000-0000-0000031B0000}"/>
    <cellStyle name="Accent3 5" xfId="6923" xr:uid="{00000000-0005-0000-0000-0000041B0000}"/>
    <cellStyle name="Accent3 6" xfId="6924" xr:uid="{00000000-0005-0000-0000-0000051B0000}"/>
    <cellStyle name="Accent3 7" xfId="6925" xr:uid="{00000000-0005-0000-0000-0000061B0000}"/>
    <cellStyle name="Accent3 8" xfId="6926" xr:uid="{00000000-0005-0000-0000-0000071B0000}"/>
    <cellStyle name="Accent3 9" xfId="6927" xr:uid="{00000000-0005-0000-0000-0000081B0000}"/>
    <cellStyle name="Accent4 - 20%" xfId="6928" xr:uid="{00000000-0005-0000-0000-0000091B0000}"/>
    <cellStyle name="Accent4 - 20% 2" xfId="6929" xr:uid="{00000000-0005-0000-0000-00000A1B0000}"/>
    <cellStyle name="Accent4 - 40%" xfId="6930" xr:uid="{00000000-0005-0000-0000-00000B1B0000}"/>
    <cellStyle name="Accent4 - 40% 2" xfId="6931" xr:uid="{00000000-0005-0000-0000-00000C1B0000}"/>
    <cellStyle name="Accent4 - 60%" xfId="6932" xr:uid="{00000000-0005-0000-0000-00000D1B0000}"/>
    <cellStyle name="Accent4 10" xfId="6933" xr:uid="{00000000-0005-0000-0000-00000E1B0000}"/>
    <cellStyle name="Accent4 11" xfId="6934" xr:uid="{00000000-0005-0000-0000-00000F1B0000}"/>
    <cellStyle name="Accent4 2" xfId="6935" xr:uid="{00000000-0005-0000-0000-0000101B0000}"/>
    <cellStyle name="Accent4 2 2" xfId="6936" xr:uid="{00000000-0005-0000-0000-0000111B0000}"/>
    <cellStyle name="Accent4 2 2 2" xfId="6937" xr:uid="{00000000-0005-0000-0000-0000121B0000}"/>
    <cellStyle name="Accent4 2 3" xfId="6938" xr:uid="{00000000-0005-0000-0000-0000131B0000}"/>
    <cellStyle name="Accent4 3" xfId="6939" xr:uid="{00000000-0005-0000-0000-0000141B0000}"/>
    <cellStyle name="Accent4 3 2" xfId="6940" xr:uid="{00000000-0005-0000-0000-0000151B0000}"/>
    <cellStyle name="Accent4 3 3" xfId="6941" xr:uid="{00000000-0005-0000-0000-0000161B0000}"/>
    <cellStyle name="Accent4 3 4" xfId="6942" xr:uid="{00000000-0005-0000-0000-0000171B0000}"/>
    <cellStyle name="Accent4 4" xfId="6943" xr:uid="{00000000-0005-0000-0000-0000181B0000}"/>
    <cellStyle name="Accent4 4 2" xfId="6944" xr:uid="{00000000-0005-0000-0000-0000191B0000}"/>
    <cellStyle name="Accent4 4 3" xfId="6945" xr:uid="{00000000-0005-0000-0000-00001A1B0000}"/>
    <cellStyle name="Accent4 5" xfId="6946" xr:uid="{00000000-0005-0000-0000-00001B1B0000}"/>
    <cellStyle name="Accent4 6" xfId="6947" xr:uid="{00000000-0005-0000-0000-00001C1B0000}"/>
    <cellStyle name="Accent4 7" xfId="6948" xr:uid="{00000000-0005-0000-0000-00001D1B0000}"/>
    <cellStyle name="Accent4 8" xfId="6949" xr:uid="{00000000-0005-0000-0000-00001E1B0000}"/>
    <cellStyle name="Accent4 9" xfId="6950" xr:uid="{00000000-0005-0000-0000-00001F1B0000}"/>
    <cellStyle name="Accent5 - 20%" xfId="6951" xr:uid="{00000000-0005-0000-0000-0000201B0000}"/>
    <cellStyle name="Accent5 - 20% 2" xfId="6952" xr:uid="{00000000-0005-0000-0000-0000211B0000}"/>
    <cellStyle name="Accent5 - 40%" xfId="6953" xr:uid="{00000000-0005-0000-0000-0000221B0000}"/>
    <cellStyle name="Accent5 - 40% 2" xfId="6954" xr:uid="{00000000-0005-0000-0000-0000231B0000}"/>
    <cellStyle name="Accent5 - 60%" xfId="6955" xr:uid="{00000000-0005-0000-0000-0000241B0000}"/>
    <cellStyle name="Accent5 10" xfId="6956" xr:uid="{00000000-0005-0000-0000-0000251B0000}"/>
    <cellStyle name="Accent5 11" xfId="6957" xr:uid="{00000000-0005-0000-0000-0000261B0000}"/>
    <cellStyle name="Accent5 12" xfId="6958" xr:uid="{00000000-0005-0000-0000-0000271B0000}"/>
    <cellStyle name="Accent5 13" xfId="6959" xr:uid="{00000000-0005-0000-0000-0000281B0000}"/>
    <cellStyle name="Accent5 14" xfId="6960" xr:uid="{00000000-0005-0000-0000-0000291B0000}"/>
    <cellStyle name="Accent5 15" xfId="6961" xr:uid="{00000000-0005-0000-0000-00002A1B0000}"/>
    <cellStyle name="Accent5 16" xfId="6962" xr:uid="{00000000-0005-0000-0000-00002B1B0000}"/>
    <cellStyle name="Accent5 17" xfId="6963" xr:uid="{00000000-0005-0000-0000-00002C1B0000}"/>
    <cellStyle name="Accent5 18" xfId="6964" xr:uid="{00000000-0005-0000-0000-00002D1B0000}"/>
    <cellStyle name="Accent5 19" xfId="6965" xr:uid="{00000000-0005-0000-0000-00002E1B0000}"/>
    <cellStyle name="Accent5 2" xfId="6966" xr:uid="{00000000-0005-0000-0000-00002F1B0000}"/>
    <cellStyle name="Accent5 2 2" xfId="6967" xr:uid="{00000000-0005-0000-0000-0000301B0000}"/>
    <cellStyle name="Accent5 2 2 2" xfId="6968" xr:uid="{00000000-0005-0000-0000-0000311B0000}"/>
    <cellStyle name="Accent5 2 3" xfId="6969" xr:uid="{00000000-0005-0000-0000-0000321B0000}"/>
    <cellStyle name="Accent5 20" xfId="6970" xr:uid="{00000000-0005-0000-0000-0000331B0000}"/>
    <cellStyle name="Accent5 21" xfId="6971" xr:uid="{00000000-0005-0000-0000-0000341B0000}"/>
    <cellStyle name="Accent5 22" xfId="6972" xr:uid="{00000000-0005-0000-0000-0000351B0000}"/>
    <cellStyle name="Accent5 23" xfId="6973" xr:uid="{00000000-0005-0000-0000-0000361B0000}"/>
    <cellStyle name="Accent5 24" xfId="6974" xr:uid="{00000000-0005-0000-0000-0000371B0000}"/>
    <cellStyle name="Accent5 25" xfId="6975" xr:uid="{00000000-0005-0000-0000-0000381B0000}"/>
    <cellStyle name="Accent5 26" xfId="6976" xr:uid="{00000000-0005-0000-0000-0000391B0000}"/>
    <cellStyle name="Accent5 27" xfId="6977" xr:uid="{00000000-0005-0000-0000-00003A1B0000}"/>
    <cellStyle name="Accent5 28" xfId="6978" xr:uid="{00000000-0005-0000-0000-00003B1B0000}"/>
    <cellStyle name="Accent5 29" xfId="6979" xr:uid="{00000000-0005-0000-0000-00003C1B0000}"/>
    <cellStyle name="Accent5 3" xfId="6980" xr:uid="{00000000-0005-0000-0000-00003D1B0000}"/>
    <cellStyle name="Accent5 3 2" xfId="6981" xr:uid="{00000000-0005-0000-0000-00003E1B0000}"/>
    <cellStyle name="Accent5 3 3" xfId="6982" xr:uid="{00000000-0005-0000-0000-00003F1B0000}"/>
    <cellStyle name="Accent5 30" xfId="6983" xr:uid="{00000000-0005-0000-0000-0000401B0000}"/>
    <cellStyle name="Accent5 31" xfId="6984" xr:uid="{00000000-0005-0000-0000-0000411B0000}"/>
    <cellStyle name="Accent5 32" xfId="6985" xr:uid="{00000000-0005-0000-0000-0000421B0000}"/>
    <cellStyle name="Accent5 4" xfId="6986" xr:uid="{00000000-0005-0000-0000-0000431B0000}"/>
    <cellStyle name="Accent5 5" xfId="6987" xr:uid="{00000000-0005-0000-0000-0000441B0000}"/>
    <cellStyle name="Accent5 6" xfId="6988" xr:uid="{00000000-0005-0000-0000-0000451B0000}"/>
    <cellStyle name="Accent5 7" xfId="6989" xr:uid="{00000000-0005-0000-0000-0000461B0000}"/>
    <cellStyle name="Accent5 8" xfId="6990" xr:uid="{00000000-0005-0000-0000-0000471B0000}"/>
    <cellStyle name="Accent5 9" xfId="6991" xr:uid="{00000000-0005-0000-0000-0000481B0000}"/>
    <cellStyle name="Accent6 - 20%" xfId="6992" xr:uid="{00000000-0005-0000-0000-0000491B0000}"/>
    <cellStyle name="Accent6 - 20% 2" xfId="6993" xr:uid="{00000000-0005-0000-0000-00004A1B0000}"/>
    <cellStyle name="Accent6 - 40%" xfId="6994" xr:uid="{00000000-0005-0000-0000-00004B1B0000}"/>
    <cellStyle name="Accent6 - 40% 2" xfId="6995" xr:uid="{00000000-0005-0000-0000-00004C1B0000}"/>
    <cellStyle name="Accent6 - 60%" xfId="6996" xr:uid="{00000000-0005-0000-0000-00004D1B0000}"/>
    <cellStyle name="Accent6 10" xfId="6997" xr:uid="{00000000-0005-0000-0000-00004E1B0000}"/>
    <cellStyle name="Accent6 11" xfId="6998" xr:uid="{00000000-0005-0000-0000-00004F1B0000}"/>
    <cellStyle name="Accent6 2" xfId="6999" xr:uid="{00000000-0005-0000-0000-0000501B0000}"/>
    <cellStyle name="Accent6 2 2" xfId="7000" xr:uid="{00000000-0005-0000-0000-0000511B0000}"/>
    <cellStyle name="Accent6 2 2 2" xfId="7001" xr:uid="{00000000-0005-0000-0000-0000521B0000}"/>
    <cellStyle name="Accent6 2 3" xfId="7002" xr:uid="{00000000-0005-0000-0000-0000531B0000}"/>
    <cellStyle name="Accent6 3" xfId="7003" xr:uid="{00000000-0005-0000-0000-0000541B0000}"/>
    <cellStyle name="Accent6 3 2" xfId="7004" xr:uid="{00000000-0005-0000-0000-0000551B0000}"/>
    <cellStyle name="Accent6 3 3" xfId="7005" xr:uid="{00000000-0005-0000-0000-0000561B0000}"/>
    <cellStyle name="Accent6 3 4" xfId="7006" xr:uid="{00000000-0005-0000-0000-0000571B0000}"/>
    <cellStyle name="Accent6 4" xfId="7007" xr:uid="{00000000-0005-0000-0000-0000581B0000}"/>
    <cellStyle name="Accent6 4 2" xfId="7008" xr:uid="{00000000-0005-0000-0000-0000591B0000}"/>
    <cellStyle name="Accent6 4 3" xfId="7009" xr:uid="{00000000-0005-0000-0000-00005A1B0000}"/>
    <cellStyle name="Accent6 5" xfId="7010" xr:uid="{00000000-0005-0000-0000-00005B1B0000}"/>
    <cellStyle name="Accent6 6" xfId="7011" xr:uid="{00000000-0005-0000-0000-00005C1B0000}"/>
    <cellStyle name="Accent6 7" xfId="7012" xr:uid="{00000000-0005-0000-0000-00005D1B0000}"/>
    <cellStyle name="Accent6 8" xfId="7013" xr:uid="{00000000-0005-0000-0000-00005E1B0000}"/>
    <cellStyle name="Accent6 9" xfId="7014" xr:uid="{00000000-0005-0000-0000-00005F1B0000}"/>
    <cellStyle name="Bad 2" xfId="7015" xr:uid="{00000000-0005-0000-0000-0000601B0000}"/>
    <cellStyle name="Bad 2 2" xfId="7016" xr:uid="{00000000-0005-0000-0000-0000611B0000}"/>
    <cellStyle name="Bad 2 2 2" xfId="7017" xr:uid="{00000000-0005-0000-0000-0000621B0000}"/>
    <cellStyle name="Bad 2 3" xfId="7018" xr:uid="{00000000-0005-0000-0000-0000631B0000}"/>
    <cellStyle name="Bad 3" xfId="7019" xr:uid="{00000000-0005-0000-0000-0000641B0000}"/>
    <cellStyle name="Bad 3 2" xfId="7020" xr:uid="{00000000-0005-0000-0000-0000651B0000}"/>
    <cellStyle name="Bad 3 3" xfId="7021" xr:uid="{00000000-0005-0000-0000-0000661B0000}"/>
    <cellStyle name="Bad 3 4" xfId="7022" xr:uid="{00000000-0005-0000-0000-0000671B0000}"/>
    <cellStyle name="Bad 4" xfId="7023" xr:uid="{00000000-0005-0000-0000-0000681B0000}"/>
    <cellStyle name="Bad 5" xfId="7024" xr:uid="{00000000-0005-0000-0000-0000691B0000}"/>
    <cellStyle name="Bad 6" xfId="7025" xr:uid="{00000000-0005-0000-0000-00006A1B0000}"/>
    <cellStyle name="blank" xfId="7026" xr:uid="{00000000-0005-0000-0000-00006B1B0000}"/>
    <cellStyle name="bld-li - Style4" xfId="7027" xr:uid="{00000000-0005-0000-0000-00006C1B0000}"/>
    <cellStyle name="Calc Currency (0)" xfId="7028" xr:uid="{00000000-0005-0000-0000-00006D1B0000}"/>
    <cellStyle name="Calc Currency (0) 2" xfId="7029" xr:uid="{00000000-0005-0000-0000-00006E1B0000}"/>
    <cellStyle name="Calc Currency (0) 2 2" xfId="7030" xr:uid="{00000000-0005-0000-0000-00006F1B0000}"/>
    <cellStyle name="Calc Currency (0) 3" xfId="7031" xr:uid="{00000000-0005-0000-0000-0000701B0000}"/>
    <cellStyle name="Calc Currency (0) 4" xfId="7032" xr:uid="{00000000-0005-0000-0000-0000711B0000}"/>
    <cellStyle name="Calculation 2" xfId="7033" xr:uid="{00000000-0005-0000-0000-0000721B0000}"/>
    <cellStyle name="Calculation 2 2" xfId="7034" xr:uid="{00000000-0005-0000-0000-0000731B0000}"/>
    <cellStyle name="Calculation 2 2 2" xfId="7035" xr:uid="{00000000-0005-0000-0000-0000741B0000}"/>
    <cellStyle name="Calculation 2 2 3" xfId="7036" xr:uid="{00000000-0005-0000-0000-0000751B0000}"/>
    <cellStyle name="Calculation 2 3" xfId="7037" xr:uid="{00000000-0005-0000-0000-0000761B0000}"/>
    <cellStyle name="Calculation 2 3 2" xfId="7038" xr:uid="{00000000-0005-0000-0000-0000771B0000}"/>
    <cellStyle name="Calculation 2 3 3" xfId="7039" xr:uid="{00000000-0005-0000-0000-0000781B0000}"/>
    <cellStyle name="Calculation 2 3 4" xfId="7040" xr:uid="{00000000-0005-0000-0000-0000791B0000}"/>
    <cellStyle name="Calculation 2 4" xfId="7041" xr:uid="{00000000-0005-0000-0000-00007A1B0000}"/>
    <cellStyle name="Calculation 2 4 2" xfId="7042" xr:uid="{00000000-0005-0000-0000-00007B1B0000}"/>
    <cellStyle name="Calculation 2 5" xfId="7043" xr:uid="{00000000-0005-0000-0000-00007C1B0000}"/>
    <cellStyle name="Calculation 3" xfId="7044" xr:uid="{00000000-0005-0000-0000-00007D1B0000}"/>
    <cellStyle name="Calculation 3 2" xfId="7045" xr:uid="{00000000-0005-0000-0000-00007E1B0000}"/>
    <cellStyle name="Calculation 3 3" xfId="7046" xr:uid="{00000000-0005-0000-0000-00007F1B0000}"/>
    <cellStyle name="Calculation 3 4" xfId="7047" xr:uid="{00000000-0005-0000-0000-0000801B0000}"/>
    <cellStyle name="Calculation 4" xfId="7048" xr:uid="{00000000-0005-0000-0000-0000811B0000}"/>
    <cellStyle name="Calculation 4 2" xfId="7049" xr:uid="{00000000-0005-0000-0000-0000821B0000}"/>
    <cellStyle name="Calculation 4 2 2" xfId="7050" xr:uid="{00000000-0005-0000-0000-0000831B0000}"/>
    <cellStyle name="Calculation 4 3" xfId="7051" xr:uid="{00000000-0005-0000-0000-0000841B0000}"/>
    <cellStyle name="Calculation 4 3 2" xfId="7052" xr:uid="{00000000-0005-0000-0000-0000851B0000}"/>
    <cellStyle name="Calculation 4 4" xfId="7053" xr:uid="{00000000-0005-0000-0000-0000861B0000}"/>
    <cellStyle name="Calculation 4 4 2" xfId="7054" xr:uid="{00000000-0005-0000-0000-0000871B0000}"/>
    <cellStyle name="Calculation 5" xfId="7055" xr:uid="{00000000-0005-0000-0000-0000881B0000}"/>
    <cellStyle name="Calculation 5 2" xfId="7056" xr:uid="{00000000-0005-0000-0000-0000891B0000}"/>
    <cellStyle name="Calculation 6" xfId="7057" xr:uid="{00000000-0005-0000-0000-00008A1B0000}"/>
    <cellStyle name="Calculation 7" xfId="7058" xr:uid="{00000000-0005-0000-0000-00008B1B0000}"/>
    <cellStyle name="Calculation 8" xfId="7059" xr:uid="{00000000-0005-0000-0000-00008C1B0000}"/>
    <cellStyle name="Calculation 9" xfId="7060" xr:uid="{00000000-0005-0000-0000-00008D1B0000}"/>
    <cellStyle name="Calculation 9 2" xfId="7061" xr:uid="{00000000-0005-0000-0000-00008E1B0000}"/>
    <cellStyle name="Check Cell 2" xfId="7062" xr:uid="{00000000-0005-0000-0000-00008F1B0000}"/>
    <cellStyle name="Check Cell 2 2" xfId="7063" xr:uid="{00000000-0005-0000-0000-0000901B0000}"/>
    <cellStyle name="Check Cell 2 2 2" xfId="7064" xr:uid="{00000000-0005-0000-0000-0000911B0000}"/>
    <cellStyle name="Check Cell 2 2 3" xfId="7065" xr:uid="{00000000-0005-0000-0000-0000921B0000}"/>
    <cellStyle name="Check Cell 2 3" xfId="7066" xr:uid="{00000000-0005-0000-0000-0000931B0000}"/>
    <cellStyle name="Check Cell 3" xfId="7067" xr:uid="{00000000-0005-0000-0000-0000941B0000}"/>
    <cellStyle name="Check Cell 4" xfId="7068" xr:uid="{00000000-0005-0000-0000-0000951B0000}"/>
    <cellStyle name="CheckCell" xfId="7069" xr:uid="{00000000-0005-0000-0000-0000961B0000}"/>
    <cellStyle name="CheckCell 2" xfId="7070" xr:uid="{00000000-0005-0000-0000-0000971B0000}"/>
    <cellStyle name="CheckCell 2 2" xfId="7071" xr:uid="{00000000-0005-0000-0000-0000981B0000}"/>
    <cellStyle name="CheckCell 3" xfId="7072" xr:uid="{00000000-0005-0000-0000-0000991B0000}"/>
    <cellStyle name="CheckCell 4" xfId="7073" xr:uid="{00000000-0005-0000-0000-00009A1B0000}"/>
    <cellStyle name="CheckCell_Electric Rev Req Model (2009 GRC) Rebuttal" xfId="7074" xr:uid="{00000000-0005-0000-0000-00009B1B0000}"/>
    <cellStyle name="Comma" xfId="1" builtinId="3"/>
    <cellStyle name="Comma [0] 2" xfId="9533" xr:uid="{00000000-0005-0000-0000-00009D1B0000}"/>
    <cellStyle name="Comma 10" xfId="7075" xr:uid="{00000000-0005-0000-0000-00009E1B0000}"/>
    <cellStyle name="Comma 10 2" xfId="7076" xr:uid="{00000000-0005-0000-0000-00009F1B0000}"/>
    <cellStyle name="Comma 10 2 2" xfId="7077" xr:uid="{00000000-0005-0000-0000-0000A01B0000}"/>
    <cellStyle name="Comma 10 2 3" xfId="7078" xr:uid="{00000000-0005-0000-0000-0000A11B0000}"/>
    <cellStyle name="Comma 10 3" xfId="7079" xr:uid="{00000000-0005-0000-0000-0000A21B0000}"/>
    <cellStyle name="Comma 10 4" xfId="7080" xr:uid="{00000000-0005-0000-0000-0000A31B0000}"/>
    <cellStyle name="Comma 11" xfId="7081" xr:uid="{00000000-0005-0000-0000-0000A41B0000}"/>
    <cellStyle name="Comma 11 2" xfId="7082" xr:uid="{00000000-0005-0000-0000-0000A51B0000}"/>
    <cellStyle name="Comma 11 2 2" xfId="7083" xr:uid="{00000000-0005-0000-0000-0000A61B0000}"/>
    <cellStyle name="Comma 11 3" xfId="7084" xr:uid="{00000000-0005-0000-0000-0000A71B0000}"/>
    <cellStyle name="Comma 11 4" xfId="7085" xr:uid="{00000000-0005-0000-0000-0000A81B0000}"/>
    <cellStyle name="Comma 12" xfId="7086" xr:uid="{00000000-0005-0000-0000-0000A91B0000}"/>
    <cellStyle name="Comma 12 2" xfId="7087" xr:uid="{00000000-0005-0000-0000-0000AA1B0000}"/>
    <cellStyle name="Comma 12 2 2" xfId="7088" xr:uid="{00000000-0005-0000-0000-0000AB1B0000}"/>
    <cellStyle name="Comma 12 3" xfId="7089" xr:uid="{00000000-0005-0000-0000-0000AC1B0000}"/>
    <cellStyle name="Comma 12 4" xfId="7090" xr:uid="{00000000-0005-0000-0000-0000AD1B0000}"/>
    <cellStyle name="Comma 13" xfId="7091" xr:uid="{00000000-0005-0000-0000-0000AE1B0000}"/>
    <cellStyle name="Comma 13 2" xfId="7092" xr:uid="{00000000-0005-0000-0000-0000AF1B0000}"/>
    <cellStyle name="Comma 13 2 2" xfId="7093" xr:uid="{00000000-0005-0000-0000-0000B01B0000}"/>
    <cellStyle name="Comma 13 3" xfId="7094" xr:uid="{00000000-0005-0000-0000-0000B11B0000}"/>
    <cellStyle name="Comma 13 4" xfId="7095" xr:uid="{00000000-0005-0000-0000-0000B21B0000}"/>
    <cellStyle name="Comma 14" xfId="7096" xr:uid="{00000000-0005-0000-0000-0000B31B0000}"/>
    <cellStyle name="Comma 14 2" xfId="7097" xr:uid="{00000000-0005-0000-0000-0000B41B0000}"/>
    <cellStyle name="Comma 14 2 2" xfId="7098" xr:uid="{00000000-0005-0000-0000-0000B51B0000}"/>
    <cellStyle name="Comma 14 3" xfId="7099" xr:uid="{00000000-0005-0000-0000-0000B61B0000}"/>
    <cellStyle name="Comma 14 4" xfId="7100" xr:uid="{00000000-0005-0000-0000-0000B71B0000}"/>
    <cellStyle name="Comma 15" xfId="7101" xr:uid="{00000000-0005-0000-0000-0000B81B0000}"/>
    <cellStyle name="Comma 15 2" xfId="7102" xr:uid="{00000000-0005-0000-0000-0000B91B0000}"/>
    <cellStyle name="Comma 15 2 2" xfId="7103" xr:uid="{00000000-0005-0000-0000-0000BA1B0000}"/>
    <cellStyle name="Comma 15 3" xfId="7104" xr:uid="{00000000-0005-0000-0000-0000BB1B0000}"/>
    <cellStyle name="Comma 16" xfId="7105" xr:uid="{00000000-0005-0000-0000-0000BC1B0000}"/>
    <cellStyle name="Comma 16 2" xfId="7106" xr:uid="{00000000-0005-0000-0000-0000BD1B0000}"/>
    <cellStyle name="Comma 16 3" xfId="7107" xr:uid="{00000000-0005-0000-0000-0000BE1B0000}"/>
    <cellStyle name="Comma 17" xfId="7108" xr:uid="{00000000-0005-0000-0000-0000BF1B0000}"/>
    <cellStyle name="Comma 17 2" xfId="7109" xr:uid="{00000000-0005-0000-0000-0000C01B0000}"/>
    <cellStyle name="Comma 17 2 2" xfId="7110" xr:uid="{00000000-0005-0000-0000-0000C11B0000}"/>
    <cellStyle name="Comma 17 3" xfId="7111" xr:uid="{00000000-0005-0000-0000-0000C21B0000}"/>
    <cellStyle name="Comma 17 3 2" xfId="7112" xr:uid="{00000000-0005-0000-0000-0000C31B0000}"/>
    <cellStyle name="Comma 17 4" xfId="7113" xr:uid="{00000000-0005-0000-0000-0000C41B0000}"/>
    <cellStyle name="Comma 17 4 2" xfId="7114" xr:uid="{00000000-0005-0000-0000-0000C51B0000}"/>
    <cellStyle name="Comma 17 5" xfId="7115" xr:uid="{00000000-0005-0000-0000-0000C61B0000}"/>
    <cellStyle name="Comma 18" xfId="7116" xr:uid="{00000000-0005-0000-0000-0000C71B0000}"/>
    <cellStyle name="Comma 18 2" xfId="7117" xr:uid="{00000000-0005-0000-0000-0000C81B0000}"/>
    <cellStyle name="Comma 18 3" xfId="7118" xr:uid="{00000000-0005-0000-0000-0000C91B0000}"/>
    <cellStyle name="Comma 18 4" xfId="7119" xr:uid="{00000000-0005-0000-0000-0000CA1B0000}"/>
    <cellStyle name="Comma 19" xfId="7120" xr:uid="{00000000-0005-0000-0000-0000CB1B0000}"/>
    <cellStyle name="Comma 19 2" xfId="7121" xr:uid="{00000000-0005-0000-0000-0000CC1B0000}"/>
    <cellStyle name="Comma 19 3" xfId="7122" xr:uid="{00000000-0005-0000-0000-0000CD1B0000}"/>
    <cellStyle name="Comma 2" xfId="6" xr:uid="{00000000-0005-0000-0000-0000CE1B0000}"/>
    <cellStyle name="Comma 2 10" xfId="7123" xr:uid="{00000000-0005-0000-0000-0000CF1B0000}"/>
    <cellStyle name="Comma 2 2" xfId="7124" xr:uid="{00000000-0005-0000-0000-0000D01B0000}"/>
    <cellStyle name="Comma 2 2 2" xfId="7125" xr:uid="{00000000-0005-0000-0000-0000D11B0000}"/>
    <cellStyle name="Comma 2 2 2 2" xfId="7126" xr:uid="{00000000-0005-0000-0000-0000D21B0000}"/>
    <cellStyle name="Comma 2 2 2 3" xfId="7127" xr:uid="{00000000-0005-0000-0000-0000D31B0000}"/>
    <cellStyle name="Comma 2 2 3" xfId="7128" xr:uid="{00000000-0005-0000-0000-0000D41B0000}"/>
    <cellStyle name="Comma 2 2 3 2" xfId="7129" xr:uid="{00000000-0005-0000-0000-0000D51B0000}"/>
    <cellStyle name="Comma 2 2 4" xfId="7130" xr:uid="{00000000-0005-0000-0000-0000D61B0000}"/>
    <cellStyle name="Comma 2 2 5" xfId="7131" xr:uid="{00000000-0005-0000-0000-0000D71B0000}"/>
    <cellStyle name="Comma 2 3" xfId="7132" xr:uid="{00000000-0005-0000-0000-0000D81B0000}"/>
    <cellStyle name="Comma 2 3 2" xfId="7133" xr:uid="{00000000-0005-0000-0000-0000D91B0000}"/>
    <cellStyle name="Comma 2 3 3" xfId="7134" xr:uid="{00000000-0005-0000-0000-0000DA1B0000}"/>
    <cellStyle name="Comma 2 4" xfId="7135" xr:uid="{00000000-0005-0000-0000-0000DB1B0000}"/>
    <cellStyle name="Comma 2 4 2" xfId="7136" xr:uid="{00000000-0005-0000-0000-0000DC1B0000}"/>
    <cellStyle name="Comma 2 5" xfId="7137" xr:uid="{00000000-0005-0000-0000-0000DD1B0000}"/>
    <cellStyle name="Comma 2 5 2" xfId="7138" xr:uid="{00000000-0005-0000-0000-0000DE1B0000}"/>
    <cellStyle name="Comma 2 6" xfId="7139" xr:uid="{00000000-0005-0000-0000-0000DF1B0000}"/>
    <cellStyle name="Comma 2 6 2" xfId="7140" xr:uid="{00000000-0005-0000-0000-0000E01B0000}"/>
    <cellStyle name="Comma 2 7" xfId="7141" xr:uid="{00000000-0005-0000-0000-0000E11B0000}"/>
    <cellStyle name="Comma 2 7 2" xfId="7142" xr:uid="{00000000-0005-0000-0000-0000E21B0000}"/>
    <cellStyle name="Comma 2 8" xfId="7143" xr:uid="{00000000-0005-0000-0000-0000E31B0000}"/>
    <cellStyle name="Comma 2 8 2" xfId="7144" xr:uid="{00000000-0005-0000-0000-0000E41B0000}"/>
    <cellStyle name="Comma 2 9" xfId="7145" xr:uid="{00000000-0005-0000-0000-0000E51B0000}"/>
    <cellStyle name="Comma 2_Chelan PUD Power Costs (8-10)" xfId="7146" xr:uid="{00000000-0005-0000-0000-0000E61B0000}"/>
    <cellStyle name="Comma 20" xfId="7147" xr:uid="{00000000-0005-0000-0000-0000E71B0000}"/>
    <cellStyle name="Comma 20 2" xfId="7148" xr:uid="{00000000-0005-0000-0000-0000E81B0000}"/>
    <cellStyle name="Comma 21" xfId="7149" xr:uid="{00000000-0005-0000-0000-0000E91B0000}"/>
    <cellStyle name="Comma 22" xfId="7150" xr:uid="{00000000-0005-0000-0000-0000EA1B0000}"/>
    <cellStyle name="Comma 23" xfId="7151" xr:uid="{00000000-0005-0000-0000-0000EB1B0000}"/>
    <cellStyle name="Comma 24" xfId="7152" xr:uid="{00000000-0005-0000-0000-0000EC1B0000}"/>
    <cellStyle name="Comma 24 2" xfId="7153" xr:uid="{00000000-0005-0000-0000-0000ED1B0000}"/>
    <cellStyle name="Comma 24 3" xfId="7154" xr:uid="{00000000-0005-0000-0000-0000EE1B0000}"/>
    <cellStyle name="Comma 25" xfId="7155" xr:uid="{00000000-0005-0000-0000-0000EF1B0000}"/>
    <cellStyle name="Comma 25 2" xfId="7156" xr:uid="{00000000-0005-0000-0000-0000F01B0000}"/>
    <cellStyle name="Comma 26" xfId="7157" xr:uid="{00000000-0005-0000-0000-0000F11B0000}"/>
    <cellStyle name="Comma 26 2" xfId="7158" xr:uid="{00000000-0005-0000-0000-0000F21B0000}"/>
    <cellStyle name="Comma 27" xfId="7159" xr:uid="{00000000-0005-0000-0000-0000F31B0000}"/>
    <cellStyle name="Comma 27 2" xfId="7160" xr:uid="{00000000-0005-0000-0000-0000F41B0000}"/>
    <cellStyle name="Comma 28" xfId="7161" xr:uid="{00000000-0005-0000-0000-0000F51B0000}"/>
    <cellStyle name="Comma 28 2" xfId="7162" xr:uid="{00000000-0005-0000-0000-0000F61B0000}"/>
    <cellStyle name="Comma 29" xfId="7163" xr:uid="{00000000-0005-0000-0000-0000F71B0000}"/>
    <cellStyle name="Comma 3" xfId="7164" xr:uid="{00000000-0005-0000-0000-0000F81B0000}"/>
    <cellStyle name="Comma 3 2" xfId="7165" xr:uid="{00000000-0005-0000-0000-0000F91B0000}"/>
    <cellStyle name="Comma 3 2 2" xfId="7166" xr:uid="{00000000-0005-0000-0000-0000FA1B0000}"/>
    <cellStyle name="Comma 3 2 2 2" xfId="7167" xr:uid="{00000000-0005-0000-0000-0000FB1B0000}"/>
    <cellStyle name="Comma 3 2 3" xfId="7168" xr:uid="{00000000-0005-0000-0000-0000FC1B0000}"/>
    <cellStyle name="Comma 3 2 4" xfId="9532" xr:uid="{00000000-0005-0000-0000-0000FD1B0000}"/>
    <cellStyle name="Comma 3 3" xfId="7169" xr:uid="{00000000-0005-0000-0000-0000FE1B0000}"/>
    <cellStyle name="Comma 3 3 2" xfId="7170" xr:uid="{00000000-0005-0000-0000-0000FF1B0000}"/>
    <cellStyle name="Comma 3 4" xfId="7171" xr:uid="{00000000-0005-0000-0000-0000001C0000}"/>
    <cellStyle name="Comma 3 4 2" xfId="7172" xr:uid="{00000000-0005-0000-0000-0000011C0000}"/>
    <cellStyle name="Comma 3 5" xfId="7173" xr:uid="{00000000-0005-0000-0000-0000021C0000}"/>
    <cellStyle name="Comma 3 6" xfId="7174" xr:uid="{00000000-0005-0000-0000-0000031C0000}"/>
    <cellStyle name="Comma 30" xfId="7175" xr:uid="{00000000-0005-0000-0000-0000041C0000}"/>
    <cellStyle name="Comma 31" xfId="7176" xr:uid="{00000000-0005-0000-0000-0000051C0000}"/>
    <cellStyle name="Comma 31 2" xfId="7177" xr:uid="{00000000-0005-0000-0000-0000061C0000}"/>
    <cellStyle name="Comma 31 3" xfId="7178" xr:uid="{00000000-0005-0000-0000-0000071C0000}"/>
    <cellStyle name="Comma 32" xfId="7179" xr:uid="{00000000-0005-0000-0000-0000081C0000}"/>
    <cellStyle name="Comma 32 2" xfId="7180" xr:uid="{00000000-0005-0000-0000-0000091C0000}"/>
    <cellStyle name="Comma 33" xfId="7181" xr:uid="{00000000-0005-0000-0000-00000A1C0000}"/>
    <cellStyle name="Comma 34" xfId="7182" xr:uid="{00000000-0005-0000-0000-00000B1C0000}"/>
    <cellStyle name="Comma 35" xfId="7183" xr:uid="{00000000-0005-0000-0000-00000C1C0000}"/>
    <cellStyle name="Comma 36" xfId="7184" xr:uid="{00000000-0005-0000-0000-00000D1C0000}"/>
    <cellStyle name="Comma 37" xfId="7185" xr:uid="{00000000-0005-0000-0000-00000E1C0000}"/>
    <cellStyle name="Comma 38" xfId="7186" xr:uid="{00000000-0005-0000-0000-00000F1C0000}"/>
    <cellStyle name="Comma 39" xfId="7187" xr:uid="{00000000-0005-0000-0000-0000101C0000}"/>
    <cellStyle name="Comma 4" xfId="7188" xr:uid="{00000000-0005-0000-0000-0000111C0000}"/>
    <cellStyle name="Comma 4 2" xfId="7189" xr:uid="{00000000-0005-0000-0000-0000121C0000}"/>
    <cellStyle name="Comma 4 2 2" xfId="7190" xr:uid="{00000000-0005-0000-0000-0000131C0000}"/>
    <cellStyle name="Comma 4 2 3" xfId="7191" xr:uid="{00000000-0005-0000-0000-0000141C0000}"/>
    <cellStyle name="Comma 4 3" xfId="7192" xr:uid="{00000000-0005-0000-0000-0000151C0000}"/>
    <cellStyle name="Comma 4 3 2" xfId="7193" xr:uid="{00000000-0005-0000-0000-0000161C0000}"/>
    <cellStyle name="Comma 4 4" xfId="7194" xr:uid="{00000000-0005-0000-0000-0000171C0000}"/>
    <cellStyle name="Comma 4 5" xfId="7195" xr:uid="{00000000-0005-0000-0000-0000181C0000}"/>
    <cellStyle name="Comma 4 6" xfId="7196" xr:uid="{00000000-0005-0000-0000-0000191C0000}"/>
    <cellStyle name="Comma 40" xfId="7197" xr:uid="{00000000-0005-0000-0000-00001A1C0000}"/>
    <cellStyle name="Comma 41" xfId="7198" xr:uid="{00000000-0005-0000-0000-00001B1C0000}"/>
    <cellStyle name="Comma 42" xfId="7199" xr:uid="{00000000-0005-0000-0000-00001C1C0000}"/>
    <cellStyle name="Comma 43" xfId="7200" xr:uid="{00000000-0005-0000-0000-00001D1C0000}"/>
    <cellStyle name="Comma 44" xfId="7201" xr:uid="{00000000-0005-0000-0000-00001E1C0000}"/>
    <cellStyle name="Comma 45" xfId="7202" xr:uid="{00000000-0005-0000-0000-00001F1C0000}"/>
    <cellStyle name="Comma 46" xfId="7203" xr:uid="{00000000-0005-0000-0000-0000201C0000}"/>
    <cellStyle name="Comma 47" xfId="7204" xr:uid="{00000000-0005-0000-0000-0000211C0000}"/>
    <cellStyle name="Comma 48" xfId="7205" xr:uid="{00000000-0005-0000-0000-0000221C0000}"/>
    <cellStyle name="Comma 49" xfId="7206" xr:uid="{00000000-0005-0000-0000-0000231C0000}"/>
    <cellStyle name="Comma 5" xfId="7207" xr:uid="{00000000-0005-0000-0000-0000241C0000}"/>
    <cellStyle name="Comma 5 2" xfId="7208" xr:uid="{00000000-0005-0000-0000-0000251C0000}"/>
    <cellStyle name="Comma 5 2 2" xfId="7209" xr:uid="{00000000-0005-0000-0000-0000261C0000}"/>
    <cellStyle name="Comma 5 3" xfId="7210" xr:uid="{00000000-0005-0000-0000-0000271C0000}"/>
    <cellStyle name="Comma 5 4" xfId="7211" xr:uid="{00000000-0005-0000-0000-0000281C0000}"/>
    <cellStyle name="Comma 5 5" xfId="7212" xr:uid="{00000000-0005-0000-0000-0000291C0000}"/>
    <cellStyle name="Comma 5 6" xfId="7213" xr:uid="{00000000-0005-0000-0000-00002A1C0000}"/>
    <cellStyle name="Comma 50" xfId="7214" xr:uid="{00000000-0005-0000-0000-00002B1C0000}"/>
    <cellStyle name="Comma 51" xfId="7215" xr:uid="{00000000-0005-0000-0000-00002C1C0000}"/>
    <cellStyle name="Comma 51 2" xfId="7216" xr:uid="{00000000-0005-0000-0000-00002D1C0000}"/>
    <cellStyle name="Comma 52" xfId="7217" xr:uid="{00000000-0005-0000-0000-00002E1C0000}"/>
    <cellStyle name="Comma 53" xfId="7218" xr:uid="{00000000-0005-0000-0000-00002F1C0000}"/>
    <cellStyle name="Comma 54" xfId="7219" xr:uid="{00000000-0005-0000-0000-0000301C0000}"/>
    <cellStyle name="Comma 55" xfId="7220" xr:uid="{00000000-0005-0000-0000-0000311C0000}"/>
    <cellStyle name="Comma 56" xfId="7221" xr:uid="{00000000-0005-0000-0000-0000321C0000}"/>
    <cellStyle name="Comma 57" xfId="7222" xr:uid="{00000000-0005-0000-0000-0000331C0000}"/>
    <cellStyle name="Comma 58" xfId="7223" xr:uid="{00000000-0005-0000-0000-0000341C0000}"/>
    <cellStyle name="Comma 59" xfId="7224" xr:uid="{00000000-0005-0000-0000-0000351C0000}"/>
    <cellStyle name="Comma 6" xfId="7225" xr:uid="{00000000-0005-0000-0000-0000361C0000}"/>
    <cellStyle name="Comma 6 2" xfId="7226" xr:uid="{00000000-0005-0000-0000-0000371C0000}"/>
    <cellStyle name="Comma 6 2 2" xfId="7227" xr:uid="{00000000-0005-0000-0000-0000381C0000}"/>
    <cellStyle name="Comma 6 2 2 2" xfId="7228" xr:uid="{00000000-0005-0000-0000-0000391C0000}"/>
    <cellStyle name="Comma 6 2 3" xfId="7229" xr:uid="{00000000-0005-0000-0000-00003A1C0000}"/>
    <cellStyle name="Comma 6 3" xfId="7230" xr:uid="{00000000-0005-0000-0000-00003B1C0000}"/>
    <cellStyle name="Comma 6 3 2" xfId="7231" xr:uid="{00000000-0005-0000-0000-00003C1C0000}"/>
    <cellStyle name="Comma 6 4" xfId="7232" xr:uid="{00000000-0005-0000-0000-00003D1C0000}"/>
    <cellStyle name="Comma 60" xfId="7233" xr:uid="{00000000-0005-0000-0000-00003E1C0000}"/>
    <cellStyle name="Comma 61" xfId="7234" xr:uid="{00000000-0005-0000-0000-00003F1C0000}"/>
    <cellStyle name="Comma 62" xfId="7235" xr:uid="{00000000-0005-0000-0000-0000401C0000}"/>
    <cellStyle name="Comma 63" xfId="7236" xr:uid="{00000000-0005-0000-0000-0000411C0000}"/>
    <cellStyle name="Comma 64" xfId="7237" xr:uid="{00000000-0005-0000-0000-0000421C0000}"/>
    <cellStyle name="Comma 65" xfId="7238" xr:uid="{00000000-0005-0000-0000-0000431C0000}"/>
    <cellStyle name="Comma 66" xfId="9535" xr:uid="{00000000-0005-0000-0000-0000441C0000}"/>
    <cellStyle name="Comma 67" xfId="9514" xr:uid="{00000000-0005-0000-0000-0000451C0000}"/>
    <cellStyle name="Comma 68" xfId="9510" xr:uid="{00000000-0005-0000-0000-0000461C0000}"/>
    <cellStyle name="Comma 69" xfId="9507" xr:uid="{00000000-0005-0000-0000-0000471C0000}"/>
    <cellStyle name="Comma 7" xfId="7239" xr:uid="{00000000-0005-0000-0000-0000481C0000}"/>
    <cellStyle name="Comma 7 2" xfId="7240" xr:uid="{00000000-0005-0000-0000-0000491C0000}"/>
    <cellStyle name="Comma 7 2 2" xfId="7241" xr:uid="{00000000-0005-0000-0000-00004A1C0000}"/>
    <cellStyle name="Comma 7 3" xfId="7242" xr:uid="{00000000-0005-0000-0000-00004B1C0000}"/>
    <cellStyle name="Comma 7 4" xfId="7243" xr:uid="{00000000-0005-0000-0000-00004C1C0000}"/>
    <cellStyle name="Comma 70" xfId="9537" xr:uid="{00000000-0005-0000-0000-00004D1C0000}"/>
    <cellStyle name="Comma 71" xfId="9557" xr:uid="{7A393BC3-56D7-4E1C-9116-66123409513D}"/>
    <cellStyle name="Comma 72" xfId="9585" xr:uid="{39718537-8CF1-443D-AFD6-423DBC84E0CC}"/>
    <cellStyle name="Comma 73" xfId="9608" xr:uid="{904C2B50-CDB9-4C13-833C-E8CE3A72C9C9}"/>
    <cellStyle name="Comma 74" xfId="9617" xr:uid="{916D74F5-9072-44A2-915C-080994626AB8}"/>
    <cellStyle name="Comma 75" xfId="9610" xr:uid="{1969CD9A-EE77-4656-AFF2-6E64EB50EDF0}"/>
    <cellStyle name="Comma 76" xfId="9594" xr:uid="{F17ED46E-707B-4C2D-87BF-86C87895E5C6}"/>
    <cellStyle name="Comma 77" xfId="9621" xr:uid="{FAD642AB-0E04-47DE-8683-BF8F755DC028}"/>
    <cellStyle name="Comma 8" xfId="7244" xr:uid="{00000000-0005-0000-0000-00004E1C0000}"/>
    <cellStyle name="Comma 8 2" xfId="7245" xr:uid="{00000000-0005-0000-0000-00004F1C0000}"/>
    <cellStyle name="Comma 8 2 2" xfId="7246" xr:uid="{00000000-0005-0000-0000-0000501C0000}"/>
    <cellStyle name="Comma 8 2 2 2" xfId="7247" xr:uid="{00000000-0005-0000-0000-0000511C0000}"/>
    <cellStyle name="Comma 8 2 3" xfId="7248" xr:uid="{00000000-0005-0000-0000-0000521C0000}"/>
    <cellStyle name="Comma 8 3" xfId="7249" xr:uid="{00000000-0005-0000-0000-0000531C0000}"/>
    <cellStyle name="Comma 8 3 2" xfId="7250" xr:uid="{00000000-0005-0000-0000-0000541C0000}"/>
    <cellStyle name="Comma 8 4" xfId="7251" xr:uid="{00000000-0005-0000-0000-0000551C0000}"/>
    <cellStyle name="Comma 8 5" xfId="7252" xr:uid="{00000000-0005-0000-0000-0000561C0000}"/>
    <cellStyle name="Comma 9" xfId="7253" xr:uid="{00000000-0005-0000-0000-0000571C0000}"/>
    <cellStyle name="Comma 9 2" xfId="7254" xr:uid="{00000000-0005-0000-0000-0000581C0000}"/>
    <cellStyle name="Comma 9 2 2" xfId="7255" xr:uid="{00000000-0005-0000-0000-0000591C0000}"/>
    <cellStyle name="Comma 9 2 2 2" xfId="7256" xr:uid="{00000000-0005-0000-0000-00005A1C0000}"/>
    <cellStyle name="Comma 9 2 3" xfId="7257" xr:uid="{00000000-0005-0000-0000-00005B1C0000}"/>
    <cellStyle name="Comma 9 3" xfId="7258" xr:uid="{00000000-0005-0000-0000-00005C1C0000}"/>
    <cellStyle name="Comma 9 3 2" xfId="7259" xr:uid="{00000000-0005-0000-0000-00005D1C0000}"/>
    <cellStyle name="Comma 9 3 3" xfId="7260" xr:uid="{00000000-0005-0000-0000-00005E1C0000}"/>
    <cellStyle name="Comma 9 3 4" xfId="7261" xr:uid="{00000000-0005-0000-0000-00005F1C0000}"/>
    <cellStyle name="Comma 9 4" xfId="7262" xr:uid="{00000000-0005-0000-0000-0000601C0000}"/>
    <cellStyle name="Comma 9 4 2" xfId="7263" xr:uid="{00000000-0005-0000-0000-0000611C0000}"/>
    <cellStyle name="Comma 9 5" xfId="7264" xr:uid="{00000000-0005-0000-0000-0000621C0000}"/>
    <cellStyle name="Comma 9 5 2" xfId="7265" xr:uid="{00000000-0005-0000-0000-0000631C0000}"/>
    <cellStyle name="Comma 9 6" xfId="7266" xr:uid="{00000000-0005-0000-0000-0000641C0000}"/>
    <cellStyle name="Comma 9 7" xfId="7267" xr:uid="{00000000-0005-0000-0000-0000651C0000}"/>
    <cellStyle name="Comma 9 8" xfId="7268" xr:uid="{00000000-0005-0000-0000-0000661C0000}"/>
    <cellStyle name="Comma 9 9" xfId="7269" xr:uid="{00000000-0005-0000-0000-0000671C0000}"/>
    <cellStyle name="Comma0" xfId="7270" xr:uid="{00000000-0005-0000-0000-0000681C0000}"/>
    <cellStyle name="Comma0 - Style2" xfId="7271" xr:uid="{00000000-0005-0000-0000-0000691C0000}"/>
    <cellStyle name="Comma0 - Style2 2" xfId="7272" xr:uid="{00000000-0005-0000-0000-00006A1C0000}"/>
    <cellStyle name="Comma0 - Style4" xfId="7273" xr:uid="{00000000-0005-0000-0000-00006B1C0000}"/>
    <cellStyle name="Comma0 - Style4 2" xfId="7274" xr:uid="{00000000-0005-0000-0000-00006C1C0000}"/>
    <cellStyle name="Comma0 - Style4 3" xfId="7275" xr:uid="{00000000-0005-0000-0000-00006D1C0000}"/>
    <cellStyle name="Comma0 - Style5" xfId="7276" xr:uid="{00000000-0005-0000-0000-00006E1C0000}"/>
    <cellStyle name="Comma0 - Style5 2" xfId="7277" xr:uid="{00000000-0005-0000-0000-00006F1C0000}"/>
    <cellStyle name="Comma0 - Style5 2 2" xfId="7278" xr:uid="{00000000-0005-0000-0000-0000701C0000}"/>
    <cellStyle name="Comma0 - Style5 3" xfId="7279" xr:uid="{00000000-0005-0000-0000-0000711C0000}"/>
    <cellStyle name="Comma0 - Style5_ACCOUNTS" xfId="7280" xr:uid="{00000000-0005-0000-0000-0000721C0000}"/>
    <cellStyle name="Comma0 10" xfId="7281" xr:uid="{00000000-0005-0000-0000-0000731C0000}"/>
    <cellStyle name="Comma0 11" xfId="7282" xr:uid="{00000000-0005-0000-0000-0000741C0000}"/>
    <cellStyle name="Comma0 12" xfId="7283" xr:uid="{00000000-0005-0000-0000-0000751C0000}"/>
    <cellStyle name="Comma0 13" xfId="7284" xr:uid="{00000000-0005-0000-0000-0000761C0000}"/>
    <cellStyle name="Comma0 14" xfId="7285" xr:uid="{00000000-0005-0000-0000-0000771C0000}"/>
    <cellStyle name="Comma0 15" xfId="7286" xr:uid="{00000000-0005-0000-0000-0000781C0000}"/>
    <cellStyle name="Comma0 16" xfId="7287" xr:uid="{00000000-0005-0000-0000-0000791C0000}"/>
    <cellStyle name="Comma0 17" xfId="7288" xr:uid="{00000000-0005-0000-0000-00007A1C0000}"/>
    <cellStyle name="Comma0 18" xfId="7289" xr:uid="{00000000-0005-0000-0000-00007B1C0000}"/>
    <cellStyle name="Comma0 19" xfId="7290" xr:uid="{00000000-0005-0000-0000-00007C1C0000}"/>
    <cellStyle name="Comma0 2" xfId="7291" xr:uid="{00000000-0005-0000-0000-00007D1C0000}"/>
    <cellStyle name="Comma0 2 2" xfId="7292" xr:uid="{00000000-0005-0000-0000-00007E1C0000}"/>
    <cellStyle name="Comma0 2 3" xfId="7293" xr:uid="{00000000-0005-0000-0000-00007F1C0000}"/>
    <cellStyle name="Comma0 20" xfId="7294" xr:uid="{00000000-0005-0000-0000-0000801C0000}"/>
    <cellStyle name="Comma0 21" xfId="7295" xr:uid="{00000000-0005-0000-0000-0000811C0000}"/>
    <cellStyle name="Comma0 22" xfId="7296" xr:uid="{00000000-0005-0000-0000-0000821C0000}"/>
    <cellStyle name="Comma0 23" xfId="7297" xr:uid="{00000000-0005-0000-0000-0000831C0000}"/>
    <cellStyle name="Comma0 24" xfId="7298" xr:uid="{00000000-0005-0000-0000-0000841C0000}"/>
    <cellStyle name="Comma0 25" xfId="7299" xr:uid="{00000000-0005-0000-0000-0000851C0000}"/>
    <cellStyle name="Comma0 26" xfId="7300" xr:uid="{00000000-0005-0000-0000-0000861C0000}"/>
    <cellStyle name="Comma0 27" xfId="7301" xr:uid="{00000000-0005-0000-0000-0000871C0000}"/>
    <cellStyle name="Comma0 28" xfId="7302" xr:uid="{00000000-0005-0000-0000-0000881C0000}"/>
    <cellStyle name="Comma0 29" xfId="7303" xr:uid="{00000000-0005-0000-0000-0000891C0000}"/>
    <cellStyle name="Comma0 3" xfId="7304" xr:uid="{00000000-0005-0000-0000-00008A1C0000}"/>
    <cellStyle name="Comma0 3 2" xfId="7305" xr:uid="{00000000-0005-0000-0000-00008B1C0000}"/>
    <cellStyle name="Comma0 3 3" xfId="7306" xr:uid="{00000000-0005-0000-0000-00008C1C0000}"/>
    <cellStyle name="Comma0 30" xfId="7307" xr:uid="{00000000-0005-0000-0000-00008D1C0000}"/>
    <cellStyle name="Comma0 31" xfId="7308" xr:uid="{00000000-0005-0000-0000-00008E1C0000}"/>
    <cellStyle name="Comma0 32" xfId="7309" xr:uid="{00000000-0005-0000-0000-00008F1C0000}"/>
    <cellStyle name="Comma0 33" xfId="7310" xr:uid="{00000000-0005-0000-0000-0000901C0000}"/>
    <cellStyle name="Comma0 34" xfId="7311" xr:uid="{00000000-0005-0000-0000-0000911C0000}"/>
    <cellStyle name="Comma0 35" xfId="7312" xr:uid="{00000000-0005-0000-0000-0000921C0000}"/>
    <cellStyle name="Comma0 36" xfId="7313" xr:uid="{00000000-0005-0000-0000-0000931C0000}"/>
    <cellStyle name="Comma0 37" xfId="7314" xr:uid="{00000000-0005-0000-0000-0000941C0000}"/>
    <cellStyle name="Comma0 38" xfId="7315" xr:uid="{00000000-0005-0000-0000-0000951C0000}"/>
    <cellStyle name="Comma0 39" xfId="7316" xr:uid="{00000000-0005-0000-0000-0000961C0000}"/>
    <cellStyle name="Comma0 4" xfId="7317" xr:uid="{00000000-0005-0000-0000-0000971C0000}"/>
    <cellStyle name="Comma0 4 2" xfId="7318" xr:uid="{00000000-0005-0000-0000-0000981C0000}"/>
    <cellStyle name="Comma0 40" xfId="7319" xr:uid="{00000000-0005-0000-0000-0000991C0000}"/>
    <cellStyle name="Comma0 41" xfId="7320" xr:uid="{00000000-0005-0000-0000-00009A1C0000}"/>
    <cellStyle name="Comma0 42" xfId="7321" xr:uid="{00000000-0005-0000-0000-00009B1C0000}"/>
    <cellStyle name="Comma0 43" xfId="7322" xr:uid="{00000000-0005-0000-0000-00009C1C0000}"/>
    <cellStyle name="Comma0 44" xfId="7323" xr:uid="{00000000-0005-0000-0000-00009D1C0000}"/>
    <cellStyle name="Comma0 45" xfId="7324" xr:uid="{00000000-0005-0000-0000-00009E1C0000}"/>
    <cellStyle name="Comma0 46" xfId="7325" xr:uid="{00000000-0005-0000-0000-00009F1C0000}"/>
    <cellStyle name="Comma0 47" xfId="7326" xr:uid="{00000000-0005-0000-0000-0000A01C0000}"/>
    <cellStyle name="Comma0 5" xfId="7327" xr:uid="{00000000-0005-0000-0000-0000A11C0000}"/>
    <cellStyle name="Comma0 5 2" xfId="7328" xr:uid="{00000000-0005-0000-0000-0000A21C0000}"/>
    <cellStyle name="Comma0 5 3" xfId="7329" xr:uid="{00000000-0005-0000-0000-0000A31C0000}"/>
    <cellStyle name="Comma0 6" xfId="7330" xr:uid="{00000000-0005-0000-0000-0000A41C0000}"/>
    <cellStyle name="Comma0 7" xfId="7331" xr:uid="{00000000-0005-0000-0000-0000A51C0000}"/>
    <cellStyle name="Comma0 8" xfId="7332" xr:uid="{00000000-0005-0000-0000-0000A61C0000}"/>
    <cellStyle name="Comma0 9" xfId="7333" xr:uid="{00000000-0005-0000-0000-0000A71C0000}"/>
    <cellStyle name="Comma0_00COS Ind Allocators" xfId="7334" xr:uid="{00000000-0005-0000-0000-0000A81C0000}"/>
    <cellStyle name="Comma1 - Style1" xfId="7335" xr:uid="{00000000-0005-0000-0000-0000A91C0000}"/>
    <cellStyle name="Comma1 - Style1 2" xfId="7336" xr:uid="{00000000-0005-0000-0000-0000AA1C0000}"/>
    <cellStyle name="Comma1 - Style1 2 2" xfId="7337" xr:uid="{00000000-0005-0000-0000-0000AB1C0000}"/>
    <cellStyle name="Comma1 - Style1 3" xfId="7338" xr:uid="{00000000-0005-0000-0000-0000AC1C0000}"/>
    <cellStyle name="Comma1 - Style1 4" xfId="7339" xr:uid="{00000000-0005-0000-0000-0000AD1C0000}"/>
    <cellStyle name="Comma1 - Style1_ACCOUNTS" xfId="7340" xr:uid="{00000000-0005-0000-0000-0000AE1C0000}"/>
    <cellStyle name="Copied" xfId="7341" xr:uid="{00000000-0005-0000-0000-0000AF1C0000}"/>
    <cellStyle name="Copied 2" xfId="7342" xr:uid="{00000000-0005-0000-0000-0000B01C0000}"/>
    <cellStyle name="Copied 2 2" xfId="7343" xr:uid="{00000000-0005-0000-0000-0000B11C0000}"/>
    <cellStyle name="Copied 3" xfId="7344" xr:uid="{00000000-0005-0000-0000-0000B21C0000}"/>
    <cellStyle name="Copied 4" xfId="7345" xr:uid="{00000000-0005-0000-0000-0000B31C0000}"/>
    <cellStyle name="COST1" xfId="7346" xr:uid="{00000000-0005-0000-0000-0000B41C0000}"/>
    <cellStyle name="COST1 2" xfId="7347" xr:uid="{00000000-0005-0000-0000-0000B51C0000}"/>
    <cellStyle name="COST1 2 2" xfId="7348" xr:uid="{00000000-0005-0000-0000-0000B61C0000}"/>
    <cellStyle name="COST1 3" xfId="7349" xr:uid="{00000000-0005-0000-0000-0000B71C0000}"/>
    <cellStyle name="COST1 4" xfId="7350" xr:uid="{00000000-0005-0000-0000-0000B81C0000}"/>
    <cellStyle name="Curren - Style1" xfId="7351" xr:uid="{00000000-0005-0000-0000-0000B91C0000}"/>
    <cellStyle name="Curren - Style1 2" xfId="7352" xr:uid="{00000000-0005-0000-0000-0000BA1C0000}"/>
    <cellStyle name="Curren - Style2" xfId="7353" xr:uid="{00000000-0005-0000-0000-0000BB1C0000}"/>
    <cellStyle name="Curren - Style2 2" xfId="7354" xr:uid="{00000000-0005-0000-0000-0000BC1C0000}"/>
    <cellStyle name="Curren - Style2 2 2" xfId="7355" xr:uid="{00000000-0005-0000-0000-0000BD1C0000}"/>
    <cellStyle name="Curren - Style2 3" xfId="7356" xr:uid="{00000000-0005-0000-0000-0000BE1C0000}"/>
    <cellStyle name="Curren - Style2 4" xfId="7357" xr:uid="{00000000-0005-0000-0000-0000BF1C0000}"/>
    <cellStyle name="Curren - Style2_ACCOUNTS" xfId="7358" xr:uid="{00000000-0005-0000-0000-0000C01C0000}"/>
    <cellStyle name="Curren - Style5" xfId="7359" xr:uid="{00000000-0005-0000-0000-0000C11C0000}"/>
    <cellStyle name="Curren - Style5 2" xfId="7360" xr:uid="{00000000-0005-0000-0000-0000C21C0000}"/>
    <cellStyle name="Curren - Style6" xfId="7361" xr:uid="{00000000-0005-0000-0000-0000C31C0000}"/>
    <cellStyle name="Curren - Style6 2" xfId="7362" xr:uid="{00000000-0005-0000-0000-0000C41C0000}"/>
    <cellStyle name="Curren - Style6 2 2" xfId="7363" xr:uid="{00000000-0005-0000-0000-0000C51C0000}"/>
    <cellStyle name="Curren - Style6 3" xfId="7364" xr:uid="{00000000-0005-0000-0000-0000C61C0000}"/>
    <cellStyle name="Curren - Style6_ACCOUNTS" xfId="7365" xr:uid="{00000000-0005-0000-0000-0000C71C0000}"/>
    <cellStyle name="Currency" xfId="2" builtinId="4"/>
    <cellStyle name="Currency 10" xfId="7366" xr:uid="{00000000-0005-0000-0000-0000C91C0000}"/>
    <cellStyle name="Currency 10 2" xfId="7367" xr:uid="{00000000-0005-0000-0000-0000CA1C0000}"/>
    <cellStyle name="Currency 10 2 2" xfId="7368" xr:uid="{00000000-0005-0000-0000-0000CB1C0000}"/>
    <cellStyle name="Currency 10 3" xfId="7369" xr:uid="{00000000-0005-0000-0000-0000CC1C0000}"/>
    <cellStyle name="Currency 10 4" xfId="7370" xr:uid="{00000000-0005-0000-0000-0000CD1C0000}"/>
    <cellStyle name="Currency 11" xfId="7371" xr:uid="{00000000-0005-0000-0000-0000CE1C0000}"/>
    <cellStyle name="Currency 11 2" xfId="7372" xr:uid="{00000000-0005-0000-0000-0000CF1C0000}"/>
    <cellStyle name="Currency 11 2 2" xfId="7373" xr:uid="{00000000-0005-0000-0000-0000D01C0000}"/>
    <cellStyle name="Currency 11 3" xfId="7374" xr:uid="{00000000-0005-0000-0000-0000D11C0000}"/>
    <cellStyle name="Currency 11 4" xfId="7375" xr:uid="{00000000-0005-0000-0000-0000D21C0000}"/>
    <cellStyle name="Currency 12" xfId="7376" xr:uid="{00000000-0005-0000-0000-0000D31C0000}"/>
    <cellStyle name="Currency 12 2" xfId="7377" xr:uid="{00000000-0005-0000-0000-0000D41C0000}"/>
    <cellStyle name="Currency 12 2 2" xfId="7378" xr:uid="{00000000-0005-0000-0000-0000D51C0000}"/>
    <cellStyle name="Currency 12 3" xfId="7379" xr:uid="{00000000-0005-0000-0000-0000D61C0000}"/>
    <cellStyle name="Currency 12 3 2" xfId="7380" xr:uid="{00000000-0005-0000-0000-0000D71C0000}"/>
    <cellStyle name="Currency 12 4" xfId="7381" xr:uid="{00000000-0005-0000-0000-0000D81C0000}"/>
    <cellStyle name="Currency 12 4 2" xfId="7382" xr:uid="{00000000-0005-0000-0000-0000D91C0000}"/>
    <cellStyle name="Currency 12 5" xfId="7383" xr:uid="{00000000-0005-0000-0000-0000DA1C0000}"/>
    <cellStyle name="Currency 12 6" xfId="7384" xr:uid="{00000000-0005-0000-0000-0000DB1C0000}"/>
    <cellStyle name="Currency 13" xfId="7385" xr:uid="{00000000-0005-0000-0000-0000DC1C0000}"/>
    <cellStyle name="Currency 13 2" xfId="7386" xr:uid="{00000000-0005-0000-0000-0000DD1C0000}"/>
    <cellStyle name="Currency 13 3" xfId="7387" xr:uid="{00000000-0005-0000-0000-0000DE1C0000}"/>
    <cellStyle name="Currency 14" xfId="7388" xr:uid="{00000000-0005-0000-0000-0000DF1C0000}"/>
    <cellStyle name="Currency 14 2" xfId="7389" xr:uid="{00000000-0005-0000-0000-0000E01C0000}"/>
    <cellStyle name="Currency 14 2 2" xfId="7390" xr:uid="{00000000-0005-0000-0000-0000E11C0000}"/>
    <cellStyle name="Currency 14 3" xfId="7391" xr:uid="{00000000-0005-0000-0000-0000E21C0000}"/>
    <cellStyle name="Currency 14 3 2" xfId="7392" xr:uid="{00000000-0005-0000-0000-0000E31C0000}"/>
    <cellStyle name="Currency 14 4" xfId="7393" xr:uid="{00000000-0005-0000-0000-0000E41C0000}"/>
    <cellStyle name="Currency 14 4 2" xfId="7394" xr:uid="{00000000-0005-0000-0000-0000E51C0000}"/>
    <cellStyle name="Currency 15" xfId="7395" xr:uid="{00000000-0005-0000-0000-0000E61C0000}"/>
    <cellStyle name="Currency 15 2" xfId="7396" xr:uid="{00000000-0005-0000-0000-0000E71C0000}"/>
    <cellStyle name="Currency 15 3" xfId="7397" xr:uid="{00000000-0005-0000-0000-0000E81C0000}"/>
    <cellStyle name="Currency 15 4" xfId="7398" xr:uid="{00000000-0005-0000-0000-0000E91C0000}"/>
    <cellStyle name="Currency 16" xfId="7399" xr:uid="{00000000-0005-0000-0000-0000EA1C0000}"/>
    <cellStyle name="Currency 16 2" xfId="7400" xr:uid="{00000000-0005-0000-0000-0000EB1C0000}"/>
    <cellStyle name="Currency 16 3" xfId="7401" xr:uid="{00000000-0005-0000-0000-0000EC1C0000}"/>
    <cellStyle name="Currency 16 4" xfId="7402" xr:uid="{00000000-0005-0000-0000-0000ED1C0000}"/>
    <cellStyle name="Currency 17" xfId="7403" xr:uid="{00000000-0005-0000-0000-0000EE1C0000}"/>
    <cellStyle name="Currency 18" xfId="7404" xr:uid="{00000000-0005-0000-0000-0000EF1C0000}"/>
    <cellStyle name="Currency 18 2" xfId="7405" xr:uid="{00000000-0005-0000-0000-0000F01C0000}"/>
    <cellStyle name="Currency 19" xfId="7406" xr:uid="{00000000-0005-0000-0000-0000F11C0000}"/>
    <cellStyle name="Currency 19 2" xfId="7407" xr:uid="{00000000-0005-0000-0000-0000F21C0000}"/>
    <cellStyle name="Currency 2" xfId="5" xr:uid="{00000000-0005-0000-0000-0000F31C0000}"/>
    <cellStyle name="Currency 2 2" xfId="7408" xr:uid="{00000000-0005-0000-0000-0000F41C0000}"/>
    <cellStyle name="Currency 2 2 2" xfId="7409" xr:uid="{00000000-0005-0000-0000-0000F51C0000}"/>
    <cellStyle name="Currency 2 2 2 2" xfId="7410" xr:uid="{00000000-0005-0000-0000-0000F61C0000}"/>
    <cellStyle name="Currency 2 2 2 3" xfId="7411" xr:uid="{00000000-0005-0000-0000-0000F71C0000}"/>
    <cellStyle name="Currency 2 2 3" xfId="7412" xr:uid="{00000000-0005-0000-0000-0000F81C0000}"/>
    <cellStyle name="Currency 2 2 4" xfId="7413" xr:uid="{00000000-0005-0000-0000-0000F91C0000}"/>
    <cellStyle name="Currency 2 3" xfId="7414" xr:uid="{00000000-0005-0000-0000-0000FA1C0000}"/>
    <cellStyle name="Currency 2 3 2" xfId="7415" xr:uid="{00000000-0005-0000-0000-0000FB1C0000}"/>
    <cellStyle name="Currency 2 3 3" xfId="7416" xr:uid="{00000000-0005-0000-0000-0000FC1C0000}"/>
    <cellStyle name="Currency 2 4" xfId="7417" xr:uid="{00000000-0005-0000-0000-0000FD1C0000}"/>
    <cellStyle name="Currency 2 4 2" xfId="7418" xr:uid="{00000000-0005-0000-0000-0000FE1C0000}"/>
    <cellStyle name="Currency 2 5" xfId="7419" xr:uid="{00000000-0005-0000-0000-0000FF1C0000}"/>
    <cellStyle name="Currency 2 5 2" xfId="7420" xr:uid="{00000000-0005-0000-0000-0000001D0000}"/>
    <cellStyle name="Currency 2 6" xfId="7421" xr:uid="{00000000-0005-0000-0000-0000011D0000}"/>
    <cellStyle name="Currency 2 6 2" xfId="7422" xr:uid="{00000000-0005-0000-0000-0000021D0000}"/>
    <cellStyle name="Currency 2 7" xfId="7423" xr:uid="{00000000-0005-0000-0000-0000031D0000}"/>
    <cellStyle name="Currency 2 7 2" xfId="7424" xr:uid="{00000000-0005-0000-0000-0000041D0000}"/>
    <cellStyle name="Currency 2 8" xfId="7425" xr:uid="{00000000-0005-0000-0000-0000051D0000}"/>
    <cellStyle name="Currency 2 8 2" xfId="7426" xr:uid="{00000000-0005-0000-0000-0000061D0000}"/>
    <cellStyle name="Currency 2 9" xfId="7427" xr:uid="{00000000-0005-0000-0000-0000071D0000}"/>
    <cellStyle name="Currency 20" xfId="7428" xr:uid="{00000000-0005-0000-0000-0000081D0000}"/>
    <cellStyle name="Currency 21" xfId="7429" xr:uid="{00000000-0005-0000-0000-0000091D0000}"/>
    <cellStyle name="Currency 22" xfId="7430" xr:uid="{00000000-0005-0000-0000-00000A1D0000}"/>
    <cellStyle name="Currency 23" xfId="7431" xr:uid="{00000000-0005-0000-0000-00000B1D0000}"/>
    <cellStyle name="Currency 24" xfId="7432" xr:uid="{00000000-0005-0000-0000-00000C1D0000}"/>
    <cellStyle name="Currency 24 2" xfId="7433" xr:uid="{00000000-0005-0000-0000-00000D1D0000}"/>
    <cellStyle name="Currency 25" xfId="7434" xr:uid="{00000000-0005-0000-0000-00000E1D0000}"/>
    <cellStyle name="Currency 25 2" xfId="7435" xr:uid="{00000000-0005-0000-0000-00000F1D0000}"/>
    <cellStyle name="Currency 25 3" xfId="7436" xr:uid="{00000000-0005-0000-0000-0000101D0000}"/>
    <cellStyle name="Currency 26" xfId="7437" xr:uid="{00000000-0005-0000-0000-0000111D0000}"/>
    <cellStyle name="Currency 27" xfId="7438" xr:uid="{00000000-0005-0000-0000-0000121D0000}"/>
    <cellStyle name="Currency 27 2" xfId="7439" xr:uid="{00000000-0005-0000-0000-0000131D0000}"/>
    <cellStyle name="Currency 28" xfId="9558" xr:uid="{7CCC1C75-1C13-404E-87FD-F92822D9BE1B}"/>
    <cellStyle name="Currency 29" xfId="9586" xr:uid="{9879574D-FEA3-4578-A6D6-B402FD11631A}"/>
    <cellStyle name="Currency 3" xfId="7440" xr:uid="{00000000-0005-0000-0000-0000141D0000}"/>
    <cellStyle name="Currency 3 2" xfId="7441" xr:uid="{00000000-0005-0000-0000-0000151D0000}"/>
    <cellStyle name="Currency 3 2 2" xfId="7442" xr:uid="{00000000-0005-0000-0000-0000161D0000}"/>
    <cellStyle name="Currency 3 2 2 2" xfId="7443" xr:uid="{00000000-0005-0000-0000-0000171D0000}"/>
    <cellStyle name="Currency 3 2 3" xfId="7444" xr:uid="{00000000-0005-0000-0000-0000181D0000}"/>
    <cellStyle name="Currency 3 2 4" xfId="9531" xr:uid="{00000000-0005-0000-0000-0000191D0000}"/>
    <cellStyle name="Currency 3 3" xfId="7445" xr:uid="{00000000-0005-0000-0000-00001A1D0000}"/>
    <cellStyle name="Currency 3 3 2" xfId="7446" xr:uid="{00000000-0005-0000-0000-00001B1D0000}"/>
    <cellStyle name="Currency 3 4" xfId="7447" xr:uid="{00000000-0005-0000-0000-00001C1D0000}"/>
    <cellStyle name="Currency 3 5" xfId="7448" xr:uid="{00000000-0005-0000-0000-00001D1D0000}"/>
    <cellStyle name="Currency 30" xfId="9593" xr:uid="{4C9C3846-4687-490C-AB7F-AD309F9CF543}"/>
    <cellStyle name="Currency 4" xfId="7449" xr:uid="{00000000-0005-0000-0000-00001E1D0000}"/>
    <cellStyle name="Currency 4 2" xfId="7450" xr:uid="{00000000-0005-0000-0000-00001F1D0000}"/>
    <cellStyle name="Currency 4 2 2" xfId="7451" xr:uid="{00000000-0005-0000-0000-0000201D0000}"/>
    <cellStyle name="Currency 4 2 2 2" xfId="7452" xr:uid="{00000000-0005-0000-0000-0000211D0000}"/>
    <cellStyle name="Currency 4 2 3" xfId="7453" xr:uid="{00000000-0005-0000-0000-0000221D0000}"/>
    <cellStyle name="Currency 4 2 4" xfId="7454" xr:uid="{00000000-0005-0000-0000-0000231D0000}"/>
    <cellStyle name="Currency 4 3" xfId="7455" xr:uid="{00000000-0005-0000-0000-0000241D0000}"/>
    <cellStyle name="Currency 4 3 2" xfId="7456" xr:uid="{00000000-0005-0000-0000-0000251D0000}"/>
    <cellStyle name="Currency 4 3 2 2" xfId="7457" xr:uid="{00000000-0005-0000-0000-0000261D0000}"/>
    <cellStyle name="Currency 4 3 3" xfId="7458" xr:uid="{00000000-0005-0000-0000-0000271D0000}"/>
    <cellStyle name="Currency 4 3 3 2" xfId="7459" xr:uid="{00000000-0005-0000-0000-0000281D0000}"/>
    <cellStyle name="Currency 4 3 4" xfId="7460" xr:uid="{00000000-0005-0000-0000-0000291D0000}"/>
    <cellStyle name="Currency 4 3 4 2" xfId="7461" xr:uid="{00000000-0005-0000-0000-00002A1D0000}"/>
    <cellStyle name="Currency 4 4" xfId="7462" xr:uid="{00000000-0005-0000-0000-00002B1D0000}"/>
    <cellStyle name="Currency 4 4 2" xfId="7463" xr:uid="{00000000-0005-0000-0000-00002C1D0000}"/>
    <cellStyle name="Currency 4 5" xfId="7464" xr:uid="{00000000-0005-0000-0000-00002D1D0000}"/>
    <cellStyle name="Currency 4 6" xfId="7465" xr:uid="{00000000-0005-0000-0000-00002E1D0000}"/>
    <cellStyle name="Currency 4 7" xfId="9530" xr:uid="{00000000-0005-0000-0000-00002F1D0000}"/>
    <cellStyle name="Currency 4_2009 GRC Compliance Filing (Electric) for Exh A-1" xfId="7466" xr:uid="{00000000-0005-0000-0000-0000301D0000}"/>
    <cellStyle name="Currency 5" xfId="7467" xr:uid="{00000000-0005-0000-0000-0000311D0000}"/>
    <cellStyle name="Currency 5 2" xfId="7468" xr:uid="{00000000-0005-0000-0000-0000321D0000}"/>
    <cellStyle name="Currency 5 2 2" xfId="7469" xr:uid="{00000000-0005-0000-0000-0000331D0000}"/>
    <cellStyle name="Currency 5 3" xfId="7470" xr:uid="{00000000-0005-0000-0000-0000341D0000}"/>
    <cellStyle name="Currency 5 4" xfId="7471" xr:uid="{00000000-0005-0000-0000-0000351D0000}"/>
    <cellStyle name="Currency 6" xfId="7472" xr:uid="{00000000-0005-0000-0000-0000361D0000}"/>
    <cellStyle name="Currency 6 2" xfId="7473" xr:uid="{00000000-0005-0000-0000-0000371D0000}"/>
    <cellStyle name="Currency 6 2 2" xfId="7474" xr:uid="{00000000-0005-0000-0000-0000381D0000}"/>
    <cellStyle name="Currency 6 3" xfId="7475" xr:uid="{00000000-0005-0000-0000-0000391D0000}"/>
    <cellStyle name="Currency 6 4" xfId="7476" xr:uid="{00000000-0005-0000-0000-00003A1D0000}"/>
    <cellStyle name="Currency 7" xfId="7477" xr:uid="{00000000-0005-0000-0000-00003B1D0000}"/>
    <cellStyle name="Currency 7 2" xfId="7478" xr:uid="{00000000-0005-0000-0000-00003C1D0000}"/>
    <cellStyle name="Currency 7 2 2" xfId="7479" xr:uid="{00000000-0005-0000-0000-00003D1D0000}"/>
    <cellStyle name="Currency 7 3" xfId="7480" xr:uid="{00000000-0005-0000-0000-00003E1D0000}"/>
    <cellStyle name="Currency 7 4" xfId="7481" xr:uid="{00000000-0005-0000-0000-00003F1D0000}"/>
    <cellStyle name="Currency 8" xfId="7482" xr:uid="{00000000-0005-0000-0000-0000401D0000}"/>
    <cellStyle name="Currency 8 2" xfId="7483" xr:uid="{00000000-0005-0000-0000-0000411D0000}"/>
    <cellStyle name="Currency 8 2 2" xfId="7484" xr:uid="{00000000-0005-0000-0000-0000421D0000}"/>
    <cellStyle name="Currency 8 2 2 2" xfId="7485" xr:uid="{00000000-0005-0000-0000-0000431D0000}"/>
    <cellStyle name="Currency 8 2 2 3" xfId="7486" xr:uid="{00000000-0005-0000-0000-0000441D0000}"/>
    <cellStyle name="Currency 8 2 2 4" xfId="7487" xr:uid="{00000000-0005-0000-0000-0000451D0000}"/>
    <cellStyle name="Currency 8 2 3" xfId="7488" xr:uid="{00000000-0005-0000-0000-0000461D0000}"/>
    <cellStyle name="Currency 8 2 3 2" xfId="7489" xr:uid="{00000000-0005-0000-0000-0000471D0000}"/>
    <cellStyle name="Currency 8 2 4" xfId="7490" xr:uid="{00000000-0005-0000-0000-0000481D0000}"/>
    <cellStyle name="Currency 8 2 5" xfId="7491" xr:uid="{00000000-0005-0000-0000-0000491D0000}"/>
    <cellStyle name="Currency 8 2 6" xfId="7492" xr:uid="{00000000-0005-0000-0000-00004A1D0000}"/>
    <cellStyle name="Currency 8 3" xfId="7493" xr:uid="{00000000-0005-0000-0000-00004B1D0000}"/>
    <cellStyle name="Currency 8 3 2" xfId="7494" xr:uid="{00000000-0005-0000-0000-00004C1D0000}"/>
    <cellStyle name="Currency 8 4" xfId="7495" xr:uid="{00000000-0005-0000-0000-00004D1D0000}"/>
    <cellStyle name="Currency 8 4 2" xfId="7496" xr:uid="{00000000-0005-0000-0000-00004E1D0000}"/>
    <cellStyle name="Currency 8 5" xfId="7497" xr:uid="{00000000-0005-0000-0000-00004F1D0000}"/>
    <cellStyle name="Currency 8 6" xfId="7498" xr:uid="{00000000-0005-0000-0000-0000501D0000}"/>
    <cellStyle name="Currency 9" xfId="7499" xr:uid="{00000000-0005-0000-0000-0000511D0000}"/>
    <cellStyle name="Currency 9 2" xfId="7500" xr:uid="{00000000-0005-0000-0000-0000521D0000}"/>
    <cellStyle name="Currency 9 2 2" xfId="7501" xr:uid="{00000000-0005-0000-0000-0000531D0000}"/>
    <cellStyle name="Currency 9 2 2 2" xfId="7502" xr:uid="{00000000-0005-0000-0000-0000541D0000}"/>
    <cellStyle name="Currency 9 2 3" xfId="7503" xr:uid="{00000000-0005-0000-0000-0000551D0000}"/>
    <cellStyle name="Currency 9 3" xfId="7504" xr:uid="{00000000-0005-0000-0000-0000561D0000}"/>
    <cellStyle name="Currency 9 3 2" xfId="7505" xr:uid="{00000000-0005-0000-0000-0000571D0000}"/>
    <cellStyle name="Currency 9 3 3" xfId="7506" xr:uid="{00000000-0005-0000-0000-0000581D0000}"/>
    <cellStyle name="Currency 9 3 4" xfId="7507" xr:uid="{00000000-0005-0000-0000-0000591D0000}"/>
    <cellStyle name="Currency 9 4" xfId="7508" xr:uid="{00000000-0005-0000-0000-00005A1D0000}"/>
    <cellStyle name="Currency 9 4 2" xfId="7509" xr:uid="{00000000-0005-0000-0000-00005B1D0000}"/>
    <cellStyle name="Currency 9 5" xfId="7510" xr:uid="{00000000-0005-0000-0000-00005C1D0000}"/>
    <cellStyle name="Currency 9 5 2" xfId="7511" xr:uid="{00000000-0005-0000-0000-00005D1D0000}"/>
    <cellStyle name="Currency 9 6" xfId="7512" xr:uid="{00000000-0005-0000-0000-00005E1D0000}"/>
    <cellStyle name="Currency 9 7" xfId="7513" xr:uid="{00000000-0005-0000-0000-00005F1D0000}"/>
    <cellStyle name="Currency 9 8" xfId="7514" xr:uid="{00000000-0005-0000-0000-0000601D0000}"/>
    <cellStyle name="Currency 9 9" xfId="7515" xr:uid="{00000000-0005-0000-0000-0000611D0000}"/>
    <cellStyle name="Currency0" xfId="7516" xr:uid="{00000000-0005-0000-0000-0000621D0000}"/>
    <cellStyle name="Currency0 2" xfId="7517" xr:uid="{00000000-0005-0000-0000-0000631D0000}"/>
    <cellStyle name="Currency0 2 2" xfId="7518" xr:uid="{00000000-0005-0000-0000-0000641D0000}"/>
    <cellStyle name="Currency0 2 2 2" xfId="7519" xr:uid="{00000000-0005-0000-0000-0000651D0000}"/>
    <cellStyle name="Currency0 2 3" xfId="7520" xr:uid="{00000000-0005-0000-0000-0000661D0000}"/>
    <cellStyle name="Currency0 3" xfId="7521" xr:uid="{00000000-0005-0000-0000-0000671D0000}"/>
    <cellStyle name="Currency0 3 2" xfId="7522" xr:uid="{00000000-0005-0000-0000-0000681D0000}"/>
    <cellStyle name="Currency0 3 3" xfId="7523" xr:uid="{00000000-0005-0000-0000-0000691D0000}"/>
    <cellStyle name="Currency0 4" xfId="7524" xr:uid="{00000000-0005-0000-0000-00006A1D0000}"/>
    <cellStyle name="Currency0 4 2" xfId="7525" xr:uid="{00000000-0005-0000-0000-00006B1D0000}"/>
    <cellStyle name="Currency0 4 3" xfId="7526" xr:uid="{00000000-0005-0000-0000-00006C1D0000}"/>
    <cellStyle name="Currency0 5" xfId="7527" xr:uid="{00000000-0005-0000-0000-00006D1D0000}"/>
    <cellStyle name="Currency0 6" xfId="7528" xr:uid="{00000000-0005-0000-0000-00006E1D0000}"/>
    <cellStyle name="Currency0 7" xfId="7529" xr:uid="{00000000-0005-0000-0000-00006F1D0000}"/>
    <cellStyle name="Currency0_ACCOUNTS" xfId="7530" xr:uid="{00000000-0005-0000-0000-0000701D0000}"/>
    <cellStyle name="Date" xfId="7531" xr:uid="{00000000-0005-0000-0000-0000711D0000}"/>
    <cellStyle name="Date 2" xfId="7532" xr:uid="{00000000-0005-0000-0000-0000721D0000}"/>
    <cellStyle name="Date 2 2" xfId="7533" xr:uid="{00000000-0005-0000-0000-0000731D0000}"/>
    <cellStyle name="Date 2 3" xfId="7534" xr:uid="{00000000-0005-0000-0000-0000741D0000}"/>
    <cellStyle name="Date 3" xfId="7535" xr:uid="{00000000-0005-0000-0000-0000751D0000}"/>
    <cellStyle name="Date 3 2" xfId="7536" xr:uid="{00000000-0005-0000-0000-0000761D0000}"/>
    <cellStyle name="Date 3 3" xfId="7537" xr:uid="{00000000-0005-0000-0000-0000771D0000}"/>
    <cellStyle name="Date 4" xfId="7538" xr:uid="{00000000-0005-0000-0000-0000781D0000}"/>
    <cellStyle name="Date 4 2" xfId="7539" xr:uid="{00000000-0005-0000-0000-0000791D0000}"/>
    <cellStyle name="Date 5" xfId="7540" xr:uid="{00000000-0005-0000-0000-00007A1D0000}"/>
    <cellStyle name="Date 5 2" xfId="7541" xr:uid="{00000000-0005-0000-0000-00007B1D0000}"/>
    <cellStyle name="Date 5 3" xfId="7542" xr:uid="{00000000-0005-0000-0000-00007C1D0000}"/>
    <cellStyle name="Date 6" xfId="7543" xr:uid="{00000000-0005-0000-0000-00007D1D0000}"/>
    <cellStyle name="Date 7" xfId="7544" xr:uid="{00000000-0005-0000-0000-00007E1D0000}"/>
    <cellStyle name="Date 8" xfId="7545" xr:uid="{00000000-0005-0000-0000-00007F1D0000}"/>
    <cellStyle name="Date_903 SAP 2-6-09" xfId="7546" xr:uid="{00000000-0005-0000-0000-0000801D0000}"/>
    <cellStyle name="drp-sh - Style2" xfId="7547" xr:uid="{00000000-0005-0000-0000-0000811D0000}"/>
    <cellStyle name="Emphasis 1" xfId="7548" xr:uid="{00000000-0005-0000-0000-0000821D0000}"/>
    <cellStyle name="Emphasis 1 2" xfId="7549" xr:uid="{00000000-0005-0000-0000-0000831D0000}"/>
    <cellStyle name="Emphasis 2" xfId="7550" xr:uid="{00000000-0005-0000-0000-0000841D0000}"/>
    <cellStyle name="Emphasis 2 2" xfId="7551" xr:uid="{00000000-0005-0000-0000-0000851D0000}"/>
    <cellStyle name="Emphasis 3" xfId="7552" xr:uid="{00000000-0005-0000-0000-0000861D0000}"/>
    <cellStyle name="Emphasis 3 2" xfId="7553" xr:uid="{00000000-0005-0000-0000-0000871D0000}"/>
    <cellStyle name="Entered" xfId="7554" xr:uid="{00000000-0005-0000-0000-0000881D0000}"/>
    <cellStyle name="Entered 2" xfId="7555" xr:uid="{00000000-0005-0000-0000-0000891D0000}"/>
    <cellStyle name="Entered 2 2" xfId="7556" xr:uid="{00000000-0005-0000-0000-00008A1D0000}"/>
    <cellStyle name="Entered 2 2 2" xfId="7557" xr:uid="{00000000-0005-0000-0000-00008B1D0000}"/>
    <cellStyle name="Entered 2 3" xfId="7558" xr:uid="{00000000-0005-0000-0000-00008C1D0000}"/>
    <cellStyle name="Entered 3" xfId="7559" xr:uid="{00000000-0005-0000-0000-00008D1D0000}"/>
    <cellStyle name="Entered 3 2" xfId="7560" xr:uid="{00000000-0005-0000-0000-00008E1D0000}"/>
    <cellStyle name="Entered 3 2 2" xfId="7561" xr:uid="{00000000-0005-0000-0000-00008F1D0000}"/>
    <cellStyle name="Entered 3 3" xfId="7562" xr:uid="{00000000-0005-0000-0000-0000901D0000}"/>
    <cellStyle name="Entered 3 3 2" xfId="7563" xr:uid="{00000000-0005-0000-0000-0000911D0000}"/>
    <cellStyle name="Entered 3 4" xfId="7564" xr:uid="{00000000-0005-0000-0000-0000921D0000}"/>
    <cellStyle name="Entered 3 4 2" xfId="7565" xr:uid="{00000000-0005-0000-0000-0000931D0000}"/>
    <cellStyle name="Entered 4" xfId="7566" xr:uid="{00000000-0005-0000-0000-0000941D0000}"/>
    <cellStyle name="Entered 4 2" xfId="7567" xr:uid="{00000000-0005-0000-0000-0000951D0000}"/>
    <cellStyle name="Entered 5" xfId="7568" xr:uid="{00000000-0005-0000-0000-0000961D0000}"/>
    <cellStyle name="Entered 5 2" xfId="7569" xr:uid="{00000000-0005-0000-0000-0000971D0000}"/>
    <cellStyle name="Entered 6" xfId="7570" xr:uid="{00000000-0005-0000-0000-0000981D0000}"/>
    <cellStyle name="Entered 7" xfId="7571" xr:uid="{00000000-0005-0000-0000-0000991D0000}"/>
    <cellStyle name="Entered 8" xfId="7572" xr:uid="{00000000-0005-0000-0000-00009A1D0000}"/>
    <cellStyle name="Entered_4.32E Depreciation Study Robs file" xfId="7573" xr:uid="{00000000-0005-0000-0000-00009B1D0000}"/>
    <cellStyle name="Euro" xfId="7574" xr:uid="{00000000-0005-0000-0000-00009C1D0000}"/>
    <cellStyle name="Euro 2" xfId="7575" xr:uid="{00000000-0005-0000-0000-00009D1D0000}"/>
    <cellStyle name="Euro 2 2" xfId="7576" xr:uid="{00000000-0005-0000-0000-00009E1D0000}"/>
    <cellStyle name="Euro 2 2 2" xfId="7577" xr:uid="{00000000-0005-0000-0000-00009F1D0000}"/>
    <cellStyle name="Euro 2 3" xfId="7578" xr:uid="{00000000-0005-0000-0000-0000A01D0000}"/>
    <cellStyle name="Euro 3" xfId="7579" xr:uid="{00000000-0005-0000-0000-0000A11D0000}"/>
    <cellStyle name="Euro 3 2" xfId="7580" xr:uid="{00000000-0005-0000-0000-0000A21D0000}"/>
    <cellStyle name="Euro 4" xfId="7581" xr:uid="{00000000-0005-0000-0000-0000A31D0000}"/>
    <cellStyle name="Euro 5" xfId="7582" xr:uid="{00000000-0005-0000-0000-0000A41D0000}"/>
    <cellStyle name="Explanatory Text 2" xfId="7583" xr:uid="{00000000-0005-0000-0000-0000A51D0000}"/>
    <cellStyle name="Explanatory Text 2 2" xfId="7584" xr:uid="{00000000-0005-0000-0000-0000A61D0000}"/>
    <cellStyle name="Explanatory Text 2 2 2" xfId="7585" xr:uid="{00000000-0005-0000-0000-0000A71D0000}"/>
    <cellStyle name="Explanatory Text 2 3" xfId="7586" xr:uid="{00000000-0005-0000-0000-0000A81D0000}"/>
    <cellStyle name="Explanatory Text 3" xfId="7587" xr:uid="{00000000-0005-0000-0000-0000A91D0000}"/>
    <cellStyle name="Explanatory Text 4" xfId="7588" xr:uid="{00000000-0005-0000-0000-0000AA1D0000}"/>
    <cellStyle name="Fixed" xfId="7589" xr:uid="{00000000-0005-0000-0000-0000AB1D0000}"/>
    <cellStyle name="Fixed 2" xfId="7590" xr:uid="{00000000-0005-0000-0000-0000AC1D0000}"/>
    <cellStyle name="Fixed 2 2" xfId="7591" xr:uid="{00000000-0005-0000-0000-0000AD1D0000}"/>
    <cellStyle name="Fixed 3" xfId="7592" xr:uid="{00000000-0005-0000-0000-0000AE1D0000}"/>
    <cellStyle name="Fixed 4" xfId="7593" xr:uid="{00000000-0005-0000-0000-0000AF1D0000}"/>
    <cellStyle name="Fixed 5" xfId="7594" xr:uid="{00000000-0005-0000-0000-0000B01D0000}"/>
    <cellStyle name="Fixed 6" xfId="7595" xr:uid="{00000000-0005-0000-0000-0000B11D0000}"/>
    <cellStyle name="Fixed 7" xfId="7596" xr:uid="{00000000-0005-0000-0000-0000B21D0000}"/>
    <cellStyle name="Fixed_ACCOUNTS" xfId="7597" xr:uid="{00000000-0005-0000-0000-0000B31D0000}"/>
    <cellStyle name="Fixed3 - Style3" xfId="7598" xr:uid="{00000000-0005-0000-0000-0000B41D0000}"/>
    <cellStyle name="Fixed3 - Style3 2" xfId="7599" xr:uid="{00000000-0005-0000-0000-0000B51D0000}"/>
    <cellStyle name="Followed Hyperlink" xfId="9538" builtinId="9" customBuiltin="1"/>
    <cellStyle name="Followed Hyperlink 2" xfId="9544" xr:uid="{00000000-0005-0000-0000-0000B71D0000}"/>
    <cellStyle name="Followed Hyperlink 3" xfId="9565" xr:uid="{D34CBEF8-2913-4F9F-8F49-417C15D40549}"/>
    <cellStyle name="Followed Hyperlink 4" xfId="9603" xr:uid="{32D3777D-6011-4500-B701-F3DCE6729F0C}"/>
    <cellStyle name="Followed Hyperlink 5" xfId="9618" xr:uid="{381BAABB-B78F-4EA8-90A9-C5C89C862C94}"/>
    <cellStyle name="Good 2" xfId="7600" xr:uid="{00000000-0005-0000-0000-0000B81D0000}"/>
    <cellStyle name="Good 2 2" xfId="7601" xr:uid="{00000000-0005-0000-0000-0000B91D0000}"/>
    <cellStyle name="Good 2 2 2" xfId="7602" xr:uid="{00000000-0005-0000-0000-0000BA1D0000}"/>
    <cellStyle name="Good 2 3" xfId="7603" xr:uid="{00000000-0005-0000-0000-0000BB1D0000}"/>
    <cellStyle name="Good 3" xfId="7604" xr:uid="{00000000-0005-0000-0000-0000BC1D0000}"/>
    <cellStyle name="Good 3 2" xfId="7605" xr:uid="{00000000-0005-0000-0000-0000BD1D0000}"/>
    <cellStyle name="Good 3 3" xfId="7606" xr:uid="{00000000-0005-0000-0000-0000BE1D0000}"/>
    <cellStyle name="Good 3 4" xfId="7607" xr:uid="{00000000-0005-0000-0000-0000BF1D0000}"/>
    <cellStyle name="Good 4" xfId="7608" xr:uid="{00000000-0005-0000-0000-0000C01D0000}"/>
    <cellStyle name="Good 5" xfId="7609" xr:uid="{00000000-0005-0000-0000-0000C11D0000}"/>
    <cellStyle name="Good 6" xfId="7610" xr:uid="{00000000-0005-0000-0000-0000C21D0000}"/>
    <cellStyle name="Grey" xfId="7611" xr:uid="{00000000-0005-0000-0000-0000C31D0000}"/>
    <cellStyle name="Grey 2" xfId="7612" xr:uid="{00000000-0005-0000-0000-0000C41D0000}"/>
    <cellStyle name="Grey 2 2" xfId="7613" xr:uid="{00000000-0005-0000-0000-0000C51D0000}"/>
    <cellStyle name="Grey 2 3" xfId="7614" xr:uid="{00000000-0005-0000-0000-0000C61D0000}"/>
    <cellStyle name="Grey 2 4" xfId="7615" xr:uid="{00000000-0005-0000-0000-0000C71D0000}"/>
    <cellStyle name="Grey 3" xfId="7616" xr:uid="{00000000-0005-0000-0000-0000C81D0000}"/>
    <cellStyle name="Grey 3 2" xfId="7617" xr:uid="{00000000-0005-0000-0000-0000C91D0000}"/>
    <cellStyle name="Grey 3 3" xfId="7618" xr:uid="{00000000-0005-0000-0000-0000CA1D0000}"/>
    <cellStyle name="Grey 3 4" xfId="7619" xr:uid="{00000000-0005-0000-0000-0000CB1D0000}"/>
    <cellStyle name="Grey 4" xfId="7620" xr:uid="{00000000-0005-0000-0000-0000CC1D0000}"/>
    <cellStyle name="Grey 4 2" xfId="7621" xr:uid="{00000000-0005-0000-0000-0000CD1D0000}"/>
    <cellStyle name="Grey 4 3" xfId="7622" xr:uid="{00000000-0005-0000-0000-0000CE1D0000}"/>
    <cellStyle name="Grey 4 4" xfId="7623" xr:uid="{00000000-0005-0000-0000-0000CF1D0000}"/>
    <cellStyle name="Grey 5" xfId="7624" xr:uid="{00000000-0005-0000-0000-0000D01D0000}"/>
    <cellStyle name="Grey 5 2" xfId="7625" xr:uid="{00000000-0005-0000-0000-0000D11D0000}"/>
    <cellStyle name="Grey 6" xfId="7626" xr:uid="{00000000-0005-0000-0000-0000D21D0000}"/>
    <cellStyle name="Grey 6 2" xfId="7627" xr:uid="{00000000-0005-0000-0000-0000D31D0000}"/>
    <cellStyle name="Grey 7" xfId="7628" xr:uid="{00000000-0005-0000-0000-0000D41D0000}"/>
    <cellStyle name="Grey 8" xfId="7629" xr:uid="{00000000-0005-0000-0000-0000D51D0000}"/>
    <cellStyle name="Grey_(C) WHE Proforma with ITC cash grant 10 Yr Amort_for deferral_102809" xfId="7630" xr:uid="{00000000-0005-0000-0000-0000D61D0000}"/>
    <cellStyle name="g-tota - Style7" xfId="7631" xr:uid="{00000000-0005-0000-0000-0000D71D0000}"/>
    <cellStyle name="Header" xfId="7632" xr:uid="{00000000-0005-0000-0000-0000D81D0000}"/>
    <cellStyle name="Header1" xfId="7633" xr:uid="{00000000-0005-0000-0000-0000D91D0000}"/>
    <cellStyle name="Header1 2" xfId="7634" xr:uid="{00000000-0005-0000-0000-0000DA1D0000}"/>
    <cellStyle name="Header1 3" xfId="7635" xr:uid="{00000000-0005-0000-0000-0000DB1D0000}"/>
    <cellStyle name="Header1 3 2" xfId="7636" xr:uid="{00000000-0005-0000-0000-0000DC1D0000}"/>
    <cellStyle name="Header1 4" xfId="7637" xr:uid="{00000000-0005-0000-0000-0000DD1D0000}"/>
    <cellStyle name="Header1_AURORA Total New" xfId="7638" xr:uid="{00000000-0005-0000-0000-0000DE1D0000}"/>
    <cellStyle name="Header2" xfId="7639" xr:uid="{00000000-0005-0000-0000-0000DF1D0000}"/>
    <cellStyle name="Header2 2" xfId="7640" xr:uid="{00000000-0005-0000-0000-0000E01D0000}"/>
    <cellStyle name="Header2 3" xfId="7641" xr:uid="{00000000-0005-0000-0000-0000E11D0000}"/>
    <cellStyle name="Header2 3 2" xfId="7642" xr:uid="{00000000-0005-0000-0000-0000E21D0000}"/>
    <cellStyle name="Header2 4" xfId="7643" xr:uid="{00000000-0005-0000-0000-0000E31D0000}"/>
    <cellStyle name="Header2 5" xfId="7644" xr:uid="{00000000-0005-0000-0000-0000E41D0000}"/>
    <cellStyle name="Header2 6" xfId="7645" xr:uid="{00000000-0005-0000-0000-0000E51D0000}"/>
    <cellStyle name="Header2_AURORA Total New" xfId="7646" xr:uid="{00000000-0005-0000-0000-0000E61D0000}"/>
    <cellStyle name="Heading" xfId="7647" xr:uid="{00000000-0005-0000-0000-0000E71D0000}"/>
    <cellStyle name="Heading 1 2" xfId="7648" xr:uid="{00000000-0005-0000-0000-0000E81D0000}"/>
    <cellStyle name="Heading 1 2 2" xfId="7649" xr:uid="{00000000-0005-0000-0000-0000E91D0000}"/>
    <cellStyle name="Heading 1 2 2 2" xfId="7650" xr:uid="{00000000-0005-0000-0000-0000EA1D0000}"/>
    <cellStyle name="Heading 1 2 3" xfId="7651" xr:uid="{00000000-0005-0000-0000-0000EB1D0000}"/>
    <cellStyle name="Heading 1 2 3 2" xfId="7652" xr:uid="{00000000-0005-0000-0000-0000EC1D0000}"/>
    <cellStyle name="Heading 1 2 3 3" xfId="7653" xr:uid="{00000000-0005-0000-0000-0000ED1D0000}"/>
    <cellStyle name="Heading 1 2 3 4" xfId="7654" xr:uid="{00000000-0005-0000-0000-0000EE1D0000}"/>
    <cellStyle name="Heading 1 2 4" xfId="7655" xr:uid="{00000000-0005-0000-0000-0000EF1D0000}"/>
    <cellStyle name="Heading 1 3" xfId="7656" xr:uid="{00000000-0005-0000-0000-0000F01D0000}"/>
    <cellStyle name="Heading 1 3 2" xfId="7657" xr:uid="{00000000-0005-0000-0000-0000F11D0000}"/>
    <cellStyle name="Heading 1 3 3" xfId="7658" xr:uid="{00000000-0005-0000-0000-0000F21D0000}"/>
    <cellStyle name="Heading 1 3 4" xfId="7659" xr:uid="{00000000-0005-0000-0000-0000F31D0000}"/>
    <cellStyle name="Heading 1 4" xfId="7660" xr:uid="{00000000-0005-0000-0000-0000F41D0000}"/>
    <cellStyle name="Heading 1 4 2" xfId="7661" xr:uid="{00000000-0005-0000-0000-0000F51D0000}"/>
    <cellStyle name="Heading 1 5" xfId="7662" xr:uid="{00000000-0005-0000-0000-0000F61D0000}"/>
    <cellStyle name="Heading 1 6" xfId="7663" xr:uid="{00000000-0005-0000-0000-0000F71D0000}"/>
    <cellStyle name="Heading 1 9" xfId="7664" xr:uid="{00000000-0005-0000-0000-0000F81D0000}"/>
    <cellStyle name="Heading 1 9 2" xfId="7665" xr:uid="{00000000-0005-0000-0000-0000F91D0000}"/>
    <cellStyle name="Heading 2 2" xfId="7666" xr:uid="{00000000-0005-0000-0000-0000FA1D0000}"/>
    <cellStyle name="Heading 2 2 2" xfId="7667" xr:uid="{00000000-0005-0000-0000-0000FB1D0000}"/>
    <cellStyle name="Heading 2 2 2 2" xfId="7668" xr:uid="{00000000-0005-0000-0000-0000FC1D0000}"/>
    <cellStyle name="Heading 2 2 3" xfId="7669" xr:uid="{00000000-0005-0000-0000-0000FD1D0000}"/>
    <cellStyle name="Heading 2 2 3 2" xfId="7670" xr:uid="{00000000-0005-0000-0000-0000FE1D0000}"/>
    <cellStyle name="Heading 2 2 3 3" xfId="7671" xr:uid="{00000000-0005-0000-0000-0000FF1D0000}"/>
    <cellStyle name="Heading 2 2 3 4" xfId="7672" xr:uid="{00000000-0005-0000-0000-0000001E0000}"/>
    <cellStyle name="Heading 2 2 4" xfId="7673" xr:uid="{00000000-0005-0000-0000-0000011E0000}"/>
    <cellStyle name="Heading 2 3" xfId="7674" xr:uid="{00000000-0005-0000-0000-0000021E0000}"/>
    <cellStyle name="Heading 2 3 2" xfId="7675" xr:uid="{00000000-0005-0000-0000-0000031E0000}"/>
    <cellStyle name="Heading 2 3 3" xfId="7676" xr:uid="{00000000-0005-0000-0000-0000041E0000}"/>
    <cellStyle name="Heading 2 3 4" xfId="7677" xr:uid="{00000000-0005-0000-0000-0000051E0000}"/>
    <cellStyle name="Heading 2 4" xfId="7678" xr:uid="{00000000-0005-0000-0000-0000061E0000}"/>
    <cellStyle name="Heading 2 4 2" xfId="7679" xr:uid="{00000000-0005-0000-0000-0000071E0000}"/>
    <cellStyle name="Heading 2 5" xfId="7680" xr:uid="{00000000-0005-0000-0000-0000081E0000}"/>
    <cellStyle name="Heading 2 6" xfId="7681" xr:uid="{00000000-0005-0000-0000-0000091E0000}"/>
    <cellStyle name="Heading 2 9" xfId="7682" xr:uid="{00000000-0005-0000-0000-00000A1E0000}"/>
    <cellStyle name="Heading 2 9 2" xfId="7683" xr:uid="{00000000-0005-0000-0000-00000B1E0000}"/>
    <cellStyle name="Heading 3 2" xfId="7684" xr:uid="{00000000-0005-0000-0000-00000C1E0000}"/>
    <cellStyle name="Heading 3 2 2" xfId="7685" xr:uid="{00000000-0005-0000-0000-00000D1E0000}"/>
    <cellStyle name="Heading 3 2 2 2" xfId="7686" xr:uid="{00000000-0005-0000-0000-00000E1E0000}"/>
    <cellStyle name="Heading 3 2 3" xfId="7687" xr:uid="{00000000-0005-0000-0000-00000F1E0000}"/>
    <cellStyle name="Heading 3 3" xfId="7688" xr:uid="{00000000-0005-0000-0000-0000101E0000}"/>
    <cellStyle name="Heading 3 3 2" xfId="7689" xr:uid="{00000000-0005-0000-0000-0000111E0000}"/>
    <cellStyle name="Heading 3 3 3" xfId="7690" xr:uid="{00000000-0005-0000-0000-0000121E0000}"/>
    <cellStyle name="Heading 3 3 4" xfId="7691" xr:uid="{00000000-0005-0000-0000-0000131E0000}"/>
    <cellStyle name="Heading 3 4" xfId="7692" xr:uid="{00000000-0005-0000-0000-0000141E0000}"/>
    <cellStyle name="Heading 3 5" xfId="7693" xr:uid="{00000000-0005-0000-0000-0000151E0000}"/>
    <cellStyle name="Heading 3 6" xfId="7694" xr:uid="{00000000-0005-0000-0000-0000161E0000}"/>
    <cellStyle name="Heading 4 2" xfId="7695" xr:uid="{00000000-0005-0000-0000-0000171E0000}"/>
    <cellStyle name="Heading 4 2 2" xfId="7696" xr:uid="{00000000-0005-0000-0000-0000181E0000}"/>
    <cellStyle name="Heading 4 2 2 2" xfId="7697" xr:uid="{00000000-0005-0000-0000-0000191E0000}"/>
    <cellStyle name="Heading 4 2 3" xfId="7698" xr:uid="{00000000-0005-0000-0000-00001A1E0000}"/>
    <cellStyle name="Heading 4 3" xfId="7699" xr:uid="{00000000-0005-0000-0000-00001B1E0000}"/>
    <cellStyle name="Heading 4 3 2" xfId="7700" xr:uid="{00000000-0005-0000-0000-00001C1E0000}"/>
    <cellStyle name="Heading 4 3 3" xfId="7701" xr:uid="{00000000-0005-0000-0000-00001D1E0000}"/>
    <cellStyle name="Heading 4 3 4" xfId="7702" xr:uid="{00000000-0005-0000-0000-00001E1E0000}"/>
    <cellStyle name="Heading 4 4" xfId="7703" xr:uid="{00000000-0005-0000-0000-00001F1E0000}"/>
    <cellStyle name="Heading 4 5" xfId="7704" xr:uid="{00000000-0005-0000-0000-0000201E0000}"/>
    <cellStyle name="Heading 4 6" xfId="7705" xr:uid="{00000000-0005-0000-0000-0000211E0000}"/>
    <cellStyle name="Heading1" xfId="7706" xr:uid="{00000000-0005-0000-0000-0000221E0000}"/>
    <cellStyle name="Heading1 2" xfId="7707" xr:uid="{00000000-0005-0000-0000-0000231E0000}"/>
    <cellStyle name="Heading1 2 2" xfId="7708" xr:uid="{00000000-0005-0000-0000-0000241E0000}"/>
    <cellStyle name="Heading1 3" xfId="7709" xr:uid="{00000000-0005-0000-0000-0000251E0000}"/>
    <cellStyle name="Heading1 3 2" xfId="7710" xr:uid="{00000000-0005-0000-0000-0000261E0000}"/>
    <cellStyle name="Heading1 4" xfId="7711" xr:uid="{00000000-0005-0000-0000-0000271E0000}"/>
    <cellStyle name="Heading1 5" xfId="7712" xr:uid="{00000000-0005-0000-0000-0000281E0000}"/>
    <cellStyle name="Heading1 6" xfId="7713" xr:uid="{00000000-0005-0000-0000-0000291E0000}"/>
    <cellStyle name="Heading1 7" xfId="7714" xr:uid="{00000000-0005-0000-0000-00002A1E0000}"/>
    <cellStyle name="Heading1 8" xfId="7715" xr:uid="{00000000-0005-0000-0000-00002B1E0000}"/>
    <cellStyle name="Heading1_4.32E Depreciation Study Robs file" xfId="7716" xr:uid="{00000000-0005-0000-0000-00002C1E0000}"/>
    <cellStyle name="Heading2" xfId="7717" xr:uid="{00000000-0005-0000-0000-00002D1E0000}"/>
    <cellStyle name="Heading2 2" xfId="7718" xr:uid="{00000000-0005-0000-0000-00002E1E0000}"/>
    <cellStyle name="Heading2 2 2" xfId="7719" xr:uid="{00000000-0005-0000-0000-00002F1E0000}"/>
    <cellStyle name="Heading2 3" xfId="7720" xr:uid="{00000000-0005-0000-0000-0000301E0000}"/>
    <cellStyle name="Heading2 3 2" xfId="7721" xr:uid="{00000000-0005-0000-0000-0000311E0000}"/>
    <cellStyle name="Heading2 4" xfId="7722" xr:uid="{00000000-0005-0000-0000-0000321E0000}"/>
    <cellStyle name="Heading2 5" xfId="7723" xr:uid="{00000000-0005-0000-0000-0000331E0000}"/>
    <cellStyle name="Heading2 6" xfId="7724" xr:uid="{00000000-0005-0000-0000-0000341E0000}"/>
    <cellStyle name="Heading2 7" xfId="7725" xr:uid="{00000000-0005-0000-0000-0000351E0000}"/>
    <cellStyle name="Heading2 8" xfId="7726" xr:uid="{00000000-0005-0000-0000-0000361E0000}"/>
    <cellStyle name="Heading2_4.32E Depreciation Study Robs file" xfId="7727" xr:uid="{00000000-0005-0000-0000-0000371E0000}"/>
    <cellStyle name="Hyperlink" xfId="9539" builtinId="8" customBuiltin="1"/>
    <cellStyle name="Hyperlink 2" xfId="7728" xr:uid="{00000000-0005-0000-0000-0000391E0000}"/>
    <cellStyle name="Hyperlink 2 2" xfId="9545" xr:uid="{00000000-0005-0000-0000-00003A1E0000}"/>
    <cellStyle name="Hyperlink 3" xfId="7729" xr:uid="{00000000-0005-0000-0000-00003B1E0000}"/>
    <cellStyle name="Hyperlink 4" xfId="9566" xr:uid="{50E83CDE-5253-4424-9698-E15AB5C78F5D}"/>
    <cellStyle name="Hyperlink 5" xfId="9604" xr:uid="{10B0830D-B559-49E4-B53A-3D75117DEFB4}"/>
    <cellStyle name="Hyperlink 6" xfId="9619" xr:uid="{2A93A063-DB3A-4FF7-B87A-05578FDCA46B}"/>
    <cellStyle name="Input [yellow]" xfId="7730" xr:uid="{00000000-0005-0000-0000-00003C1E0000}"/>
    <cellStyle name="Input [yellow] 2" xfId="7731" xr:uid="{00000000-0005-0000-0000-00003D1E0000}"/>
    <cellStyle name="Input [yellow] 2 2" xfId="7732" xr:uid="{00000000-0005-0000-0000-00003E1E0000}"/>
    <cellStyle name="Input [yellow] 2 3" xfId="7733" xr:uid="{00000000-0005-0000-0000-00003F1E0000}"/>
    <cellStyle name="Input [yellow] 2 4" xfId="7734" xr:uid="{00000000-0005-0000-0000-0000401E0000}"/>
    <cellStyle name="Input [yellow] 2 5" xfId="7735" xr:uid="{00000000-0005-0000-0000-0000411E0000}"/>
    <cellStyle name="Input [yellow] 3" xfId="7736" xr:uid="{00000000-0005-0000-0000-0000421E0000}"/>
    <cellStyle name="Input [yellow] 3 2" xfId="7737" xr:uid="{00000000-0005-0000-0000-0000431E0000}"/>
    <cellStyle name="Input [yellow] 3 3" xfId="7738" xr:uid="{00000000-0005-0000-0000-0000441E0000}"/>
    <cellStyle name="Input [yellow] 3 4" xfId="7739" xr:uid="{00000000-0005-0000-0000-0000451E0000}"/>
    <cellStyle name="Input [yellow] 3 5" xfId="7740" xr:uid="{00000000-0005-0000-0000-0000461E0000}"/>
    <cellStyle name="Input [yellow] 4" xfId="7741" xr:uid="{00000000-0005-0000-0000-0000471E0000}"/>
    <cellStyle name="Input [yellow] 4 2" xfId="7742" xr:uid="{00000000-0005-0000-0000-0000481E0000}"/>
    <cellStyle name="Input [yellow] 4 3" xfId="7743" xr:uid="{00000000-0005-0000-0000-0000491E0000}"/>
    <cellStyle name="Input [yellow] 4 4" xfId="7744" xr:uid="{00000000-0005-0000-0000-00004A1E0000}"/>
    <cellStyle name="Input [yellow] 4 5" xfId="7745" xr:uid="{00000000-0005-0000-0000-00004B1E0000}"/>
    <cellStyle name="Input [yellow] 5" xfId="7746" xr:uid="{00000000-0005-0000-0000-00004C1E0000}"/>
    <cellStyle name="Input [yellow] 5 2" xfId="7747" xr:uid="{00000000-0005-0000-0000-00004D1E0000}"/>
    <cellStyle name="Input [yellow] 6" xfId="7748" xr:uid="{00000000-0005-0000-0000-00004E1E0000}"/>
    <cellStyle name="Input [yellow] 7" xfId="7749" xr:uid="{00000000-0005-0000-0000-00004F1E0000}"/>
    <cellStyle name="Input [yellow] 8" xfId="7750" xr:uid="{00000000-0005-0000-0000-0000501E0000}"/>
    <cellStyle name="Input [yellow] 9" xfId="7751" xr:uid="{00000000-0005-0000-0000-0000511E0000}"/>
    <cellStyle name="Input [yellow]_(C) WHE Proforma with ITC cash grant 10 Yr Amort_for deferral_102809" xfId="7752" xr:uid="{00000000-0005-0000-0000-0000521E0000}"/>
    <cellStyle name="Input 10" xfId="7753" xr:uid="{00000000-0005-0000-0000-0000531E0000}"/>
    <cellStyle name="Input 11" xfId="7754" xr:uid="{00000000-0005-0000-0000-0000541E0000}"/>
    <cellStyle name="Input 12" xfId="7755" xr:uid="{00000000-0005-0000-0000-0000551E0000}"/>
    <cellStyle name="Input 13" xfId="7756" xr:uid="{00000000-0005-0000-0000-0000561E0000}"/>
    <cellStyle name="Input 14" xfId="7757" xr:uid="{00000000-0005-0000-0000-0000571E0000}"/>
    <cellStyle name="Input 15" xfId="7758" xr:uid="{00000000-0005-0000-0000-0000581E0000}"/>
    <cellStyle name="Input 16" xfId="7759" xr:uid="{00000000-0005-0000-0000-0000591E0000}"/>
    <cellStyle name="Input 17" xfId="7760" xr:uid="{00000000-0005-0000-0000-00005A1E0000}"/>
    <cellStyle name="Input 18" xfId="7761" xr:uid="{00000000-0005-0000-0000-00005B1E0000}"/>
    <cellStyle name="Input 19" xfId="7762" xr:uid="{00000000-0005-0000-0000-00005C1E0000}"/>
    <cellStyle name="Input 2" xfId="7763" xr:uid="{00000000-0005-0000-0000-00005D1E0000}"/>
    <cellStyle name="Input 2 2" xfId="7764" xr:uid="{00000000-0005-0000-0000-00005E1E0000}"/>
    <cellStyle name="Input 2 2 2" xfId="7765" xr:uid="{00000000-0005-0000-0000-00005F1E0000}"/>
    <cellStyle name="Input 2 2 3" xfId="7766" xr:uid="{00000000-0005-0000-0000-0000601E0000}"/>
    <cellStyle name="Input 2 3" xfId="7767" xr:uid="{00000000-0005-0000-0000-0000611E0000}"/>
    <cellStyle name="Input 3" xfId="7768" xr:uid="{00000000-0005-0000-0000-0000621E0000}"/>
    <cellStyle name="Input 3 2" xfId="7769" xr:uid="{00000000-0005-0000-0000-0000631E0000}"/>
    <cellStyle name="Input 3 3" xfId="7770" xr:uid="{00000000-0005-0000-0000-0000641E0000}"/>
    <cellStyle name="Input 3 4" xfId="7771" xr:uid="{00000000-0005-0000-0000-0000651E0000}"/>
    <cellStyle name="Input 3 5" xfId="7772" xr:uid="{00000000-0005-0000-0000-0000661E0000}"/>
    <cellStyle name="Input 4" xfId="7773" xr:uid="{00000000-0005-0000-0000-0000671E0000}"/>
    <cellStyle name="Input 4 2" xfId="7774" xr:uid="{00000000-0005-0000-0000-0000681E0000}"/>
    <cellStyle name="Input 4 3" xfId="7775" xr:uid="{00000000-0005-0000-0000-0000691E0000}"/>
    <cellStyle name="Input 4 4" xfId="7776" xr:uid="{00000000-0005-0000-0000-00006A1E0000}"/>
    <cellStyle name="Input 5" xfId="7777" xr:uid="{00000000-0005-0000-0000-00006B1E0000}"/>
    <cellStyle name="Input 6" xfId="7778" xr:uid="{00000000-0005-0000-0000-00006C1E0000}"/>
    <cellStyle name="Input 7" xfId="7779" xr:uid="{00000000-0005-0000-0000-00006D1E0000}"/>
    <cellStyle name="Input 8" xfId="7780" xr:uid="{00000000-0005-0000-0000-00006E1E0000}"/>
    <cellStyle name="Input 9" xfId="7781" xr:uid="{00000000-0005-0000-0000-00006F1E0000}"/>
    <cellStyle name="Input Cells" xfId="7782" xr:uid="{00000000-0005-0000-0000-0000701E0000}"/>
    <cellStyle name="Input Cells 2" xfId="7783" xr:uid="{00000000-0005-0000-0000-0000711E0000}"/>
    <cellStyle name="Input Cells 3" xfId="7784" xr:uid="{00000000-0005-0000-0000-0000721E0000}"/>
    <cellStyle name="Input Cells Percent" xfId="7785" xr:uid="{00000000-0005-0000-0000-0000731E0000}"/>
    <cellStyle name="Input Cells Percent 2" xfId="7786" xr:uid="{00000000-0005-0000-0000-0000741E0000}"/>
    <cellStyle name="Input Cells Percent 3" xfId="7787" xr:uid="{00000000-0005-0000-0000-0000751E0000}"/>
    <cellStyle name="Input Cells Percent_AURORA Total New" xfId="7788" xr:uid="{00000000-0005-0000-0000-0000761E0000}"/>
    <cellStyle name="Input Cells_4.34E Mint Farm Deferral" xfId="7789" xr:uid="{00000000-0005-0000-0000-0000771E0000}"/>
    <cellStyle name="line b - Style6" xfId="7790" xr:uid="{00000000-0005-0000-0000-0000781E0000}"/>
    <cellStyle name="Lines" xfId="7791" xr:uid="{00000000-0005-0000-0000-0000791E0000}"/>
    <cellStyle name="Lines 2" xfId="7792" xr:uid="{00000000-0005-0000-0000-00007A1E0000}"/>
    <cellStyle name="Lines 3" xfId="7793" xr:uid="{00000000-0005-0000-0000-00007B1E0000}"/>
    <cellStyle name="Lines 4" xfId="7794" xr:uid="{00000000-0005-0000-0000-00007C1E0000}"/>
    <cellStyle name="Lines_Electric Rev Req Model (2009 GRC) Rebuttal" xfId="7795" xr:uid="{00000000-0005-0000-0000-00007D1E0000}"/>
    <cellStyle name="LINKED" xfId="7796" xr:uid="{00000000-0005-0000-0000-00007E1E0000}"/>
    <cellStyle name="LINKED 2" xfId="7797" xr:uid="{00000000-0005-0000-0000-00007F1E0000}"/>
    <cellStyle name="LINKED 2 2" xfId="7798" xr:uid="{00000000-0005-0000-0000-0000801E0000}"/>
    <cellStyle name="LINKED 3" xfId="7799" xr:uid="{00000000-0005-0000-0000-0000811E0000}"/>
    <cellStyle name="LINKED 4" xfId="7800" xr:uid="{00000000-0005-0000-0000-0000821E0000}"/>
    <cellStyle name="Linked Cell 2" xfId="7801" xr:uid="{00000000-0005-0000-0000-0000831E0000}"/>
    <cellStyle name="Linked Cell 2 2" xfId="7802" xr:uid="{00000000-0005-0000-0000-0000841E0000}"/>
    <cellStyle name="Linked Cell 2 2 2" xfId="7803" xr:uid="{00000000-0005-0000-0000-0000851E0000}"/>
    <cellStyle name="Linked Cell 2 3" xfId="7804" xr:uid="{00000000-0005-0000-0000-0000861E0000}"/>
    <cellStyle name="Linked Cell 3" xfId="7805" xr:uid="{00000000-0005-0000-0000-0000871E0000}"/>
    <cellStyle name="Linked Cell 3 2" xfId="7806" xr:uid="{00000000-0005-0000-0000-0000881E0000}"/>
    <cellStyle name="Linked Cell 3 3" xfId="7807" xr:uid="{00000000-0005-0000-0000-0000891E0000}"/>
    <cellStyle name="Linked Cell 3 4" xfId="7808" xr:uid="{00000000-0005-0000-0000-00008A1E0000}"/>
    <cellStyle name="Linked Cell 4" xfId="7809" xr:uid="{00000000-0005-0000-0000-00008B1E0000}"/>
    <cellStyle name="Linked Cell 5" xfId="7810" xr:uid="{00000000-0005-0000-0000-00008C1E0000}"/>
    <cellStyle name="Linked Cell 6" xfId="7811" xr:uid="{00000000-0005-0000-0000-00008D1E0000}"/>
    <cellStyle name="Manual-Input" xfId="9543" xr:uid="{00000000-0005-0000-0000-00008E1E0000}"/>
    <cellStyle name="Millares [0]_2AV_M_M " xfId="7812" xr:uid="{00000000-0005-0000-0000-00008F1E0000}"/>
    <cellStyle name="Millares_2AV_M_M " xfId="7813" xr:uid="{00000000-0005-0000-0000-0000901E0000}"/>
    <cellStyle name="modified border" xfId="7814" xr:uid="{00000000-0005-0000-0000-0000911E0000}"/>
    <cellStyle name="modified border 2" xfId="7815" xr:uid="{00000000-0005-0000-0000-0000921E0000}"/>
    <cellStyle name="modified border 2 2" xfId="7816" xr:uid="{00000000-0005-0000-0000-0000931E0000}"/>
    <cellStyle name="modified border 2 3" xfId="7817" xr:uid="{00000000-0005-0000-0000-0000941E0000}"/>
    <cellStyle name="modified border 3" xfId="7818" xr:uid="{00000000-0005-0000-0000-0000951E0000}"/>
    <cellStyle name="modified border 3 2" xfId="7819" xr:uid="{00000000-0005-0000-0000-0000961E0000}"/>
    <cellStyle name="modified border 3 3" xfId="7820" xr:uid="{00000000-0005-0000-0000-0000971E0000}"/>
    <cellStyle name="modified border 4" xfId="7821" xr:uid="{00000000-0005-0000-0000-0000981E0000}"/>
    <cellStyle name="modified border 4 2" xfId="7822" xr:uid="{00000000-0005-0000-0000-0000991E0000}"/>
    <cellStyle name="modified border 4 3" xfId="7823" xr:uid="{00000000-0005-0000-0000-00009A1E0000}"/>
    <cellStyle name="modified border 5" xfId="7824" xr:uid="{00000000-0005-0000-0000-00009B1E0000}"/>
    <cellStyle name="modified border 5 2" xfId="7825" xr:uid="{00000000-0005-0000-0000-00009C1E0000}"/>
    <cellStyle name="modified border 6" xfId="7826" xr:uid="{00000000-0005-0000-0000-00009D1E0000}"/>
    <cellStyle name="modified border 7" xfId="7827" xr:uid="{00000000-0005-0000-0000-00009E1E0000}"/>
    <cellStyle name="modified border 8" xfId="7828" xr:uid="{00000000-0005-0000-0000-00009F1E0000}"/>
    <cellStyle name="modified border_4.34E Mint Farm Deferral" xfId="7829" xr:uid="{00000000-0005-0000-0000-0000A01E0000}"/>
    <cellStyle name="modified border1" xfId="7830" xr:uid="{00000000-0005-0000-0000-0000A11E0000}"/>
    <cellStyle name="modified border1 2" xfId="7831" xr:uid="{00000000-0005-0000-0000-0000A21E0000}"/>
    <cellStyle name="modified border1 2 2" xfId="7832" xr:uid="{00000000-0005-0000-0000-0000A31E0000}"/>
    <cellStyle name="modified border1 2 3" xfId="7833" xr:uid="{00000000-0005-0000-0000-0000A41E0000}"/>
    <cellStyle name="modified border1 3" xfId="7834" xr:uid="{00000000-0005-0000-0000-0000A51E0000}"/>
    <cellStyle name="modified border1 3 2" xfId="7835" xr:uid="{00000000-0005-0000-0000-0000A61E0000}"/>
    <cellStyle name="modified border1 3 3" xfId="7836" xr:uid="{00000000-0005-0000-0000-0000A71E0000}"/>
    <cellStyle name="modified border1 4" xfId="7837" xr:uid="{00000000-0005-0000-0000-0000A81E0000}"/>
    <cellStyle name="modified border1 4 2" xfId="7838" xr:uid="{00000000-0005-0000-0000-0000A91E0000}"/>
    <cellStyle name="modified border1 4 3" xfId="7839" xr:uid="{00000000-0005-0000-0000-0000AA1E0000}"/>
    <cellStyle name="modified border1 5" xfId="7840" xr:uid="{00000000-0005-0000-0000-0000AB1E0000}"/>
    <cellStyle name="modified border1 5 2" xfId="7841" xr:uid="{00000000-0005-0000-0000-0000AC1E0000}"/>
    <cellStyle name="modified border1 6" xfId="7842" xr:uid="{00000000-0005-0000-0000-0000AD1E0000}"/>
    <cellStyle name="modified border1 7" xfId="7843" xr:uid="{00000000-0005-0000-0000-0000AE1E0000}"/>
    <cellStyle name="modified border1 8" xfId="7844" xr:uid="{00000000-0005-0000-0000-0000AF1E0000}"/>
    <cellStyle name="modified border1_4.34E Mint Farm Deferral" xfId="7845" xr:uid="{00000000-0005-0000-0000-0000B01E0000}"/>
    <cellStyle name="Moneda [0]_2AV_M_M " xfId="7846" xr:uid="{00000000-0005-0000-0000-0000B11E0000}"/>
    <cellStyle name="Moneda_2AV_M_M " xfId="7847" xr:uid="{00000000-0005-0000-0000-0000B21E0000}"/>
    <cellStyle name="Neutral 2" xfId="7848" xr:uid="{00000000-0005-0000-0000-0000B31E0000}"/>
    <cellStyle name="Neutral 2 2" xfId="7849" xr:uid="{00000000-0005-0000-0000-0000B41E0000}"/>
    <cellStyle name="Neutral 2 2 2" xfId="7850" xr:uid="{00000000-0005-0000-0000-0000B51E0000}"/>
    <cellStyle name="Neutral 2 3" xfId="7851" xr:uid="{00000000-0005-0000-0000-0000B61E0000}"/>
    <cellStyle name="Neutral 3" xfId="7852" xr:uid="{00000000-0005-0000-0000-0000B71E0000}"/>
    <cellStyle name="Neutral 3 2" xfId="7853" xr:uid="{00000000-0005-0000-0000-0000B81E0000}"/>
    <cellStyle name="Neutral 3 3" xfId="7854" xr:uid="{00000000-0005-0000-0000-0000B91E0000}"/>
    <cellStyle name="Neutral 3 4" xfId="7855" xr:uid="{00000000-0005-0000-0000-0000BA1E0000}"/>
    <cellStyle name="Neutral 4" xfId="7856" xr:uid="{00000000-0005-0000-0000-0000BB1E0000}"/>
    <cellStyle name="Neutral 5" xfId="7857" xr:uid="{00000000-0005-0000-0000-0000BC1E0000}"/>
    <cellStyle name="Neutral 6" xfId="7858" xr:uid="{00000000-0005-0000-0000-0000BD1E0000}"/>
    <cellStyle name="no dec" xfId="7859" xr:uid="{00000000-0005-0000-0000-0000BE1E0000}"/>
    <cellStyle name="no dec 2" xfId="7860" xr:uid="{00000000-0005-0000-0000-0000BF1E0000}"/>
    <cellStyle name="no dec 2 2" xfId="7861" xr:uid="{00000000-0005-0000-0000-0000C01E0000}"/>
    <cellStyle name="no dec 3" xfId="7862" xr:uid="{00000000-0005-0000-0000-0000C11E0000}"/>
    <cellStyle name="no dec 4" xfId="7863" xr:uid="{00000000-0005-0000-0000-0000C21E0000}"/>
    <cellStyle name="Normal" xfId="0" builtinId="0"/>
    <cellStyle name="Normal - Style1" xfId="7864" xr:uid="{00000000-0005-0000-0000-0000C41E0000}"/>
    <cellStyle name="Normal - Style1 2" xfId="7865" xr:uid="{00000000-0005-0000-0000-0000C51E0000}"/>
    <cellStyle name="Normal - Style1 2 2" xfId="7866" xr:uid="{00000000-0005-0000-0000-0000C61E0000}"/>
    <cellStyle name="Normal - Style1 2 2 2" xfId="7867" xr:uid="{00000000-0005-0000-0000-0000C71E0000}"/>
    <cellStyle name="Normal - Style1 2 3" xfId="7868" xr:uid="{00000000-0005-0000-0000-0000C81E0000}"/>
    <cellStyle name="Normal - Style1 2 4" xfId="7869" xr:uid="{00000000-0005-0000-0000-0000C91E0000}"/>
    <cellStyle name="Normal - Style1 3" xfId="7870" xr:uid="{00000000-0005-0000-0000-0000CA1E0000}"/>
    <cellStyle name="Normal - Style1 3 2" xfId="7871" xr:uid="{00000000-0005-0000-0000-0000CB1E0000}"/>
    <cellStyle name="Normal - Style1 3 2 2" xfId="7872" xr:uid="{00000000-0005-0000-0000-0000CC1E0000}"/>
    <cellStyle name="Normal - Style1 3 3" xfId="7873" xr:uid="{00000000-0005-0000-0000-0000CD1E0000}"/>
    <cellStyle name="Normal - Style1 3 4" xfId="7874" xr:uid="{00000000-0005-0000-0000-0000CE1E0000}"/>
    <cellStyle name="Normal - Style1 4" xfId="7875" xr:uid="{00000000-0005-0000-0000-0000CF1E0000}"/>
    <cellStyle name="Normal - Style1 4 2" xfId="7876" xr:uid="{00000000-0005-0000-0000-0000D01E0000}"/>
    <cellStyle name="Normal - Style1 4 2 2" xfId="7877" xr:uid="{00000000-0005-0000-0000-0000D11E0000}"/>
    <cellStyle name="Normal - Style1 4 3" xfId="7878" xr:uid="{00000000-0005-0000-0000-0000D21E0000}"/>
    <cellStyle name="Normal - Style1 4 4" xfId="7879" xr:uid="{00000000-0005-0000-0000-0000D31E0000}"/>
    <cellStyle name="Normal - Style1 5" xfId="7880" xr:uid="{00000000-0005-0000-0000-0000D41E0000}"/>
    <cellStyle name="Normal - Style1 5 2" xfId="7881" xr:uid="{00000000-0005-0000-0000-0000D51E0000}"/>
    <cellStyle name="Normal - Style1 5 3" xfId="7882" xr:uid="{00000000-0005-0000-0000-0000D61E0000}"/>
    <cellStyle name="Normal - Style1 5 4" xfId="7883" xr:uid="{00000000-0005-0000-0000-0000D71E0000}"/>
    <cellStyle name="Normal - Style1 6" xfId="7884" xr:uid="{00000000-0005-0000-0000-0000D81E0000}"/>
    <cellStyle name="Normal - Style1 6 2" xfId="7885" xr:uid="{00000000-0005-0000-0000-0000D91E0000}"/>
    <cellStyle name="Normal - Style1 6 2 2" xfId="7886" xr:uid="{00000000-0005-0000-0000-0000DA1E0000}"/>
    <cellStyle name="Normal - Style1 6 3" xfId="7887" xr:uid="{00000000-0005-0000-0000-0000DB1E0000}"/>
    <cellStyle name="Normal - Style1 6 4" xfId="7888" xr:uid="{00000000-0005-0000-0000-0000DC1E0000}"/>
    <cellStyle name="Normal - Style1 7" xfId="7889" xr:uid="{00000000-0005-0000-0000-0000DD1E0000}"/>
    <cellStyle name="Normal - Style1 8" xfId="7890" xr:uid="{00000000-0005-0000-0000-0000DE1E0000}"/>
    <cellStyle name="Normal - Style1_(C) WHE Proforma with ITC cash grant 10 Yr Amort_for deferral_102809" xfId="7891" xr:uid="{00000000-0005-0000-0000-0000DF1E0000}"/>
    <cellStyle name="Normal 1" xfId="7892" xr:uid="{00000000-0005-0000-0000-0000E01E0000}"/>
    <cellStyle name="Normal 1 2" xfId="7893" xr:uid="{00000000-0005-0000-0000-0000E11E0000}"/>
    <cellStyle name="Normal 10" xfId="7894" xr:uid="{00000000-0005-0000-0000-0000E21E0000}"/>
    <cellStyle name="Normal 10 2" xfId="7895" xr:uid="{00000000-0005-0000-0000-0000E31E0000}"/>
    <cellStyle name="Normal 10 2 2" xfId="7896" xr:uid="{00000000-0005-0000-0000-0000E41E0000}"/>
    <cellStyle name="Normal 10 2 2 2" xfId="7897" xr:uid="{00000000-0005-0000-0000-0000E51E0000}"/>
    <cellStyle name="Normal 10 2 2 3" xfId="7898" xr:uid="{00000000-0005-0000-0000-0000E61E0000}"/>
    <cellStyle name="Normal 10 2 3" xfId="7899" xr:uid="{00000000-0005-0000-0000-0000E71E0000}"/>
    <cellStyle name="Normal 10 2 4" xfId="7900" xr:uid="{00000000-0005-0000-0000-0000E81E0000}"/>
    <cellStyle name="Normal 10 3" xfId="7901" xr:uid="{00000000-0005-0000-0000-0000E91E0000}"/>
    <cellStyle name="Normal 10 3 2" xfId="7902" xr:uid="{00000000-0005-0000-0000-0000EA1E0000}"/>
    <cellStyle name="Normal 10 3 2 2" xfId="7903" xr:uid="{00000000-0005-0000-0000-0000EB1E0000}"/>
    <cellStyle name="Normal 10 3 3" xfId="7904" xr:uid="{00000000-0005-0000-0000-0000EC1E0000}"/>
    <cellStyle name="Normal 10 3 4" xfId="7905" xr:uid="{00000000-0005-0000-0000-0000ED1E0000}"/>
    <cellStyle name="Normal 10 4" xfId="7906" xr:uid="{00000000-0005-0000-0000-0000EE1E0000}"/>
    <cellStyle name="Normal 10 4 2" xfId="7907" xr:uid="{00000000-0005-0000-0000-0000EF1E0000}"/>
    <cellStyle name="Normal 10 4 2 2" xfId="7908" xr:uid="{00000000-0005-0000-0000-0000F01E0000}"/>
    <cellStyle name="Normal 10 4 3" xfId="7909" xr:uid="{00000000-0005-0000-0000-0000F11E0000}"/>
    <cellStyle name="Normal 10 5" xfId="7910" xr:uid="{00000000-0005-0000-0000-0000F21E0000}"/>
    <cellStyle name="Normal 10 5 2" xfId="7911" xr:uid="{00000000-0005-0000-0000-0000F31E0000}"/>
    <cellStyle name="Normal 10 5 3" xfId="7912" xr:uid="{00000000-0005-0000-0000-0000F41E0000}"/>
    <cellStyle name="Normal 10 6" xfId="7913" xr:uid="{00000000-0005-0000-0000-0000F51E0000}"/>
    <cellStyle name="Normal 10 6 2" xfId="7914" xr:uid="{00000000-0005-0000-0000-0000F61E0000}"/>
    <cellStyle name="Normal 10 7" xfId="7915" xr:uid="{00000000-0005-0000-0000-0000F71E0000}"/>
    <cellStyle name="Normal 10 8" xfId="7916" xr:uid="{00000000-0005-0000-0000-0000F81E0000}"/>
    <cellStyle name="Normal 10 9" xfId="7917" xr:uid="{00000000-0005-0000-0000-0000F91E0000}"/>
    <cellStyle name="Normal 10_ Price Inputs" xfId="7918" xr:uid="{00000000-0005-0000-0000-0000FA1E0000}"/>
    <cellStyle name="Normal 100" xfId="7919" xr:uid="{00000000-0005-0000-0000-0000FB1E0000}"/>
    <cellStyle name="Normal 101" xfId="7920" xr:uid="{00000000-0005-0000-0000-0000FC1E0000}"/>
    <cellStyle name="Normal 102" xfId="7921" xr:uid="{00000000-0005-0000-0000-0000FD1E0000}"/>
    <cellStyle name="Normal 103" xfId="7922" xr:uid="{00000000-0005-0000-0000-0000FE1E0000}"/>
    <cellStyle name="Normal 104" xfId="7923" xr:uid="{00000000-0005-0000-0000-0000FF1E0000}"/>
    <cellStyle name="Normal 105" xfId="7924" xr:uid="{00000000-0005-0000-0000-0000001F0000}"/>
    <cellStyle name="Normal 106" xfId="7925" xr:uid="{00000000-0005-0000-0000-0000011F0000}"/>
    <cellStyle name="Normal 107" xfId="7926" xr:uid="{00000000-0005-0000-0000-0000021F0000}"/>
    <cellStyle name="Normal 108" xfId="7927" xr:uid="{00000000-0005-0000-0000-0000031F0000}"/>
    <cellStyle name="Normal 109" xfId="7928" xr:uid="{00000000-0005-0000-0000-0000041F0000}"/>
    <cellStyle name="Normal 11" xfId="7929" xr:uid="{00000000-0005-0000-0000-0000051F0000}"/>
    <cellStyle name="Normal 11 2" xfId="7930" xr:uid="{00000000-0005-0000-0000-0000061F0000}"/>
    <cellStyle name="Normal 11 2 2" xfId="7931" xr:uid="{00000000-0005-0000-0000-0000071F0000}"/>
    <cellStyle name="Normal 11 2 2 2" xfId="7932" xr:uid="{00000000-0005-0000-0000-0000081F0000}"/>
    <cellStyle name="Normal 11 2 3" xfId="7933" xr:uid="{00000000-0005-0000-0000-0000091F0000}"/>
    <cellStyle name="Normal 11 3" xfId="7934" xr:uid="{00000000-0005-0000-0000-00000A1F0000}"/>
    <cellStyle name="Normal 11 3 2" xfId="7935" xr:uid="{00000000-0005-0000-0000-00000B1F0000}"/>
    <cellStyle name="Normal 11 3 3" xfId="7936" xr:uid="{00000000-0005-0000-0000-00000C1F0000}"/>
    <cellStyle name="Normal 11 4" xfId="7937" xr:uid="{00000000-0005-0000-0000-00000D1F0000}"/>
    <cellStyle name="Normal 11 4 2" xfId="7938" xr:uid="{00000000-0005-0000-0000-00000E1F0000}"/>
    <cellStyle name="Normal 11 5" xfId="7939" xr:uid="{00000000-0005-0000-0000-00000F1F0000}"/>
    <cellStyle name="Normal 11 6" xfId="7940" xr:uid="{00000000-0005-0000-0000-0000101F0000}"/>
    <cellStyle name="Normal 11 7" xfId="7941" xr:uid="{00000000-0005-0000-0000-0000111F0000}"/>
    <cellStyle name="Normal 11_16.37E Wild Horse Expansion DeferralRevwrkingfile SF" xfId="7942" xr:uid="{00000000-0005-0000-0000-0000121F0000}"/>
    <cellStyle name="Normal 110" xfId="7943" xr:uid="{00000000-0005-0000-0000-0000131F0000}"/>
    <cellStyle name="Normal 111" xfId="7944" xr:uid="{00000000-0005-0000-0000-0000141F0000}"/>
    <cellStyle name="Normal 112" xfId="7945" xr:uid="{00000000-0005-0000-0000-0000151F0000}"/>
    <cellStyle name="Normal 112 2" xfId="7946" xr:uid="{00000000-0005-0000-0000-0000161F0000}"/>
    <cellStyle name="Normal 113" xfId="7947" xr:uid="{00000000-0005-0000-0000-0000171F0000}"/>
    <cellStyle name="Normal 114" xfId="7948" xr:uid="{00000000-0005-0000-0000-0000181F0000}"/>
    <cellStyle name="Normal 115" xfId="7949" xr:uid="{00000000-0005-0000-0000-0000191F0000}"/>
    <cellStyle name="Normal 116" xfId="7950" xr:uid="{00000000-0005-0000-0000-00001A1F0000}"/>
    <cellStyle name="Normal 116 2" xfId="7951" xr:uid="{00000000-0005-0000-0000-00001B1F0000}"/>
    <cellStyle name="Normal 117" xfId="7952" xr:uid="{00000000-0005-0000-0000-00001C1F0000}"/>
    <cellStyle name="Normal 118" xfId="7953" xr:uid="{00000000-0005-0000-0000-00001D1F0000}"/>
    <cellStyle name="Normal 119" xfId="7954" xr:uid="{00000000-0005-0000-0000-00001E1F0000}"/>
    <cellStyle name="Normal 12" xfId="7955" xr:uid="{00000000-0005-0000-0000-00001F1F0000}"/>
    <cellStyle name="Normal 12 2" xfId="7956" xr:uid="{00000000-0005-0000-0000-0000201F0000}"/>
    <cellStyle name="Normal 12 2 2" xfId="7957" xr:uid="{00000000-0005-0000-0000-0000211F0000}"/>
    <cellStyle name="Normal 12 2 2 2" xfId="7958" xr:uid="{00000000-0005-0000-0000-0000221F0000}"/>
    <cellStyle name="Normal 12 2 3" xfId="7959" xr:uid="{00000000-0005-0000-0000-0000231F0000}"/>
    <cellStyle name="Normal 12 3" xfId="7960" xr:uid="{00000000-0005-0000-0000-0000241F0000}"/>
    <cellStyle name="Normal 12 3 2" xfId="7961" xr:uid="{00000000-0005-0000-0000-0000251F0000}"/>
    <cellStyle name="Normal 12 3 3" xfId="7962" xr:uid="{00000000-0005-0000-0000-0000261F0000}"/>
    <cellStyle name="Normal 12 4" xfId="7963" xr:uid="{00000000-0005-0000-0000-0000271F0000}"/>
    <cellStyle name="Normal 12 4 2" xfId="7964" xr:uid="{00000000-0005-0000-0000-0000281F0000}"/>
    <cellStyle name="Normal 12 5" xfId="7965" xr:uid="{00000000-0005-0000-0000-0000291F0000}"/>
    <cellStyle name="Normal 12 6" xfId="7966" xr:uid="{00000000-0005-0000-0000-00002A1F0000}"/>
    <cellStyle name="Normal 12 7" xfId="7967" xr:uid="{00000000-0005-0000-0000-00002B1F0000}"/>
    <cellStyle name="Normal 12_2011 CBR Rev Calc by schedule" xfId="7968" xr:uid="{00000000-0005-0000-0000-00002C1F0000}"/>
    <cellStyle name="Normal 120" xfId="7969" xr:uid="{00000000-0005-0000-0000-00002D1F0000}"/>
    <cellStyle name="Normal 121" xfId="7970" xr:uid="{00000000-0005-0000-0000-00002E1F0000}"/>
    <cellStyle name="Normal 122" xfId="7971" xr:uid="{00000000-0005-0000-0000-00002F1F0000}"/>
    <cellStyle name="Normal 123" xfId="7972" xr:uid="{00000000-0005-0000-0000-0000301F0000}"/>
    <cellStyle name="Normal 124" xfId="7973" xr:uid="{00000000-0005-0000-0000-0000311F0000}"/>
    <cellStyle name="Normal 125" xfId="7974" xr:uid="{00000000-0005-0000-0000-0000321F0000}"/>
    <cellStyle name="Normal 126" xfId="7975" xr:uid="{00000000-0005-0000-0000-0000331F0000}"/>
    <cellStyle name="Normal 127" xfId="7976" xr:uid="{00000000-0005-0000-0000-0000341F0000}"/>
    <cellStyle name="Normal 128" xfId="7977" xr:uid="{00000000-0005-0000-0000-0000351F0000}"/>
    <cellStyle name="Normal 129" xfId="7978" xr:uid="{00000000-0005-0000-0000-0000361F0000}"/>
    <cellStyle name="Normal 13" xfId="7979" xr:uid="{00000000-0005-0000-0000-0000371F0000}"/>
    <cellStyle name="Normal 13 2" xfId="7980" xr:uid="{00000000-0005-0000-0000-0000381F0000}"/>
    <cellStyle name="Normal 13 2 2" xfId="7981" xr:uid="{00000000-0005-0000-0000-0000391F0000}"/>
    <cellStyle name="Normal 13 2 2 2" xfId="7982" xr:uid="{00000000-0005-0000-0000-00003A1F0000}"/>
    <cellStyle name="Normal 13 2 3" xfId="7983" xr:uid="{00000000-0005-0000-0000-00003B1F0000}"/>
    <cellStyle name="Normal 13 3" xfId="7984" xr:uid="{00000000-0005-0000-0000-00003C1F0000}"/>
    <cellStyle name="Normal 13 3 2" xfId="7985" xr:uid="{00000000-0005-0000-0000-00003D1F0000}"/>
    <cellStyle name="Normal 13 3 3" xfId="7986" xr:uid="{00000000-0005-0000-0000-00003E1F0000}"/>
    <cellStyle name="Normal 13 4" xfId="7987" xr:uid="{00000000-0005-0000-0000-00003F1F0000}"/>
    <cellStyle name="Normal 13 4 2" xfId="7988" xr:uid="{00000000-0005-0000-0000-0000401F0000}"/>
    <cellStyle name="Normal 13 5" xfId="7989" xr:uid="{00000000-0005-0000-0000-0000411F0000}"/>
    <cellStyle name="Normal 13 6" xfId="7990" xr:uid="{00000000-0005-0000-0000-0000421F0000}"/>
    <cellStyle name="Normal 13 7" xfId="7991" xr:uid="{00000000-0005-0000-0000-0000431F0000}"/>
    <cellStyle name="Normal 13_2011 CBR Rev Calc by schedule" xfId="7992" xr:uid="{00000000-0005-0000-0000-0000441F0000}"/>
    <cellStyle name="Normal 130" xfId="7993" xr:uid="{00000000-0005-0000-0000-0000451F0000}"/>
    <cellStyle name="Normal 131" xfId="7994" xr:uid="{00000000-0005-0000-0000-0000461F0000}"/>
    <cellStyle name="Normal 132" xfId="7995" xr:uid="{00000000-0005-0000-0000-0000471F0000}"/>
    <cellStyle name="Normal 133" xfId="7996" xr:uid="{00000000-0005-0000-0000-0000481F0000}"/>
    <cellStyle name="Normal 134" xfId="7997" xr:uid="{00000000-0005-0000-0000-0000491F0000}"/>
    <cellStyle name="Normal 135" xfId="7998" xr:uid="{00000000-0005-0000-0000-00004A1F0000}"/>
    <cellStyle name="Normal 136" xfId="7999" xr:uid="{00000000-0005-0000-0000-00004B1F0000}"/>
    <cellStyle name="Normal 137" xfId="8000" xr:uid="{00000000-0005-0000-0000-00004C1F0000}"/>
    <cellStyle name="Normal 138" xfId="8001" xr:uid="{00000000-0005-0000-0000-00004D1F0000}"/>
    <cellStyle name="Normal 139" xfId="8002" xr:uid="{00000000-0005-0000-0000-00004E1F0000}"/>
    <cellStyle name="Normal 14" xfId="8003" xr:uid="{00000000-0005-0000-0000-00004F1F0000}"/>
    <cellStyle name="Normal 14 2" xfId="8004" xr:uid="{00000000-0005-0000-0000-0000501F0000}"/>
    <cellStyle name="Normal 14 2 2" xfId="8005" xr:uid="{00000000-0005-0000-0000-0000511F0000}"/>
    <cellStyle name="Normal 14 3" xfId="8006" xr:uid="{00000000-0005-0000-0000-0000521F0000}"/>
    <cellStyle name="Normal 14 4" xfId="8007" xr:uid="{00000000-0005-0000-0000-0000531F0000}"/>
    <cellStyle name="Normal 14_2011 CBR Rev Calc by schedule" xfId="8008" xr:uid="{00000000-0005-0000-0000-0000541F0000}"/>
    <cellStyle name="Normal 140" xfId="8009" xr:uid="{00000000-0005-0000-0000-0000551F0000}"/>
    <cellStyle name="Normal 141" xfId="8010" xr:uid="{00000000-0005-0000-0000-0000561F0000}"/>
    <cellStyle name="Normal 142" xfId="8011" xr:uid="{00000000-0005-0000-0000-0000571F0000}"/>
    <cellStyle name="Normal 143" xfId="8012" xr:uid="{00000000-0005-0000-0000-0000581F0000}"/>
    <cellStyle name="Normal 144" xfId="8013" xr:uid="{00000000-0005-0000-0000-0000591F0000}"/>
    <cellStyle name="Normal 145" xfId="8014" xr:uid="{00000000-0005-0000-0000-00005A1F0000}"/>
    <cellStyle name="Normal 146" xfId="8015" xr:uid="{00000000-0005-0000-0000-00005B1F0000}"/>
    <cellStyle name="Normal 147" xfId="8016" xr:uid="{00000000-0005-0000-0000-00005C1F0000}"/>
    <cellStyle name="Normal 148" xfId="8017" xr:uid="{00000000-0005-0000-0000-00005D1F0000}"/>
    <cellStyle name="Normal 149" xfId="8018" xr:uid="{00000000-0005-0000-0000-00005E1F0000}"/>
    <cellStyle name="Normal 15" xfId="8019" xr:uid="{00000000-0005-0000-0000-00005F1F0000}"/>
    <cellStyle name="Normal 15 2" xfId="8020" xr:uid="{00000000-0005-0000-0000-0000601F0000}"/>
    <cellStyle name="Normal 15 3" xfId="8021" xr:uid="{00000000-0005-0000-0000-0000611F0000}"/>
    <cellStyle name="Normal 15 3 2" xfId="8022" xr:uid="{00000000-0005-0000-0000-0000621F0000}"/>
    <cellStyle name="Normal 15 3 3" xfId="8023" xr:uid="{00000000-0005-0000-0000-0000631F0000}"/>
    <cellStyle name="Normal 15 4" xfId="8024" xr:uid="{00000000-0005-0000-0000-0000641F0000}"/>
    <cellStyle name="Normal 15 4 2" xfId="8025" xr:uid="{00000000-0005-0000-0000-0000651F0000}"/>
    <cellStyle name="Normal 15 5" xfId="8026" xr:uid="{00000000-0005-0000-0000-0000661F0000}"/>
    <cellStyle name="Normal 15 6" xfId="8027" xr:uid="{00000000-0005-0000-0000-0000671F0000}"/>
    <cellStyle name="Normal 15 7" xfId="8028" xr:uid="{00000000-0005-0000-0000-0000681F0000}"/>
    <cellStyle name="Normal 15_2011 CBR Rev Calc by schedule" xfId="8029" xr:uid="{00000000-0005-0000-0000-0000691F0000}"/>
    <cellStyle name="Normal 150" xfId="8030" xr:uid="{00000000-0005-0000-0000-00006A1F0000}"/>
    <cellStyle name="Normal 151" xfId="8031" xr:uid="{00000000-0005-0000-0000-00006B1F0000}"/>
    <cellStyle name="Normal 152" xfId="9513" xr:uid="{00000000-0005-0000-0000-00006C1F0000}"/>
    <cellStyle name="Normal 152 2" xfId="9551" xr:uid="{00000000-0005-0000-0000-00006D1F0000}"/>
    <cellStyle name="Normal 152 3" xfId="9549" xr:uid="{00000000-0005-0000-0000-00006E1F0000}"/>
    <cellStyle name="Normal 153" xfId="9520" xr:uid="{00000000-0005-0000-0000-00006F1F0000}"/>
    <cellStyle name="Normal 153 2" xfId="9552" xr:uid="{00000000-0005-0000-0000-0000701F0000}"/>
    <cellStyle name="Normal 153 3" xfId="9550" xr:uid="{00000000-0005-0000-0000-0000711F0000}"/>
    <cellStyle name="Normal 154" xfId="9512" xr:uid="{00000000-0005-0000-0000-0000721F0000}"/>
    <cellStyle name="Normal 154 2" xfId="9553" xr:uid="{00000000-0005-0000-0000-0000731F0000}"/>
    <cellStyle name="Normal 154 3" xfId="9548" xr:uid="{00000000-0005-0000-0000-0000741F0000}"/>
    <cellStyle name="Normal 155" xfId="9506" xr:uid="{00000000-0005-0000-0000-0000751F0000}"/>
    <cellStyle name="Normal 155 2" xfId="9554" xr:uid="{00000000-0005-0000-0000-0000761F0000}"/>
    <cellStyle name="Normal 155 3" xfId="9547" xr:uid="{00000000-0005-0000-0000-0000771F0000}"/>
    <cellStyle name="Normal 156" xfId="9536" xr:uid="{00000000-0005-0000-0000-0000781F0000}"/>
    <cellStyle name="Normal 157" xfId="9556" xr:uid="{D3463D40-12A7-4593-B4D5-43768CFEBA59}"/>
    <cellStyle name="Normal 158" xfId="9555" xr:uid="{7C8C5B40-F84E-4F69-BF21-C2BFA315F0DF}"/>
    <cellStyle name="Normal 159" xfId="9564" xr:uid="{D7AF012E-1BBA-49FB-8E24-69C4B654F7EE}"/>
    <cellStyle name="Normal 16" xfId="8032" xr:uid="{00000000-0005-0000-0000-0000791F0000}"/>
    <cellStyle name="Normal 16 2" xfId="8033" xr:uid="{00000000-0005-0000-0000-00007A1F0000}"/>
    <cellStyle name="Normal 16 3" xfId="8034" xr:uid="{00000000-0005-0000-0000-00007B1F0000}"/>
    <cellStyle name="Normal 16 3 2" xfId="8035" xr:uid="{00000000-0005-0000-0000-00007C1F0000}"/>
    <cellStyle name="Normal 16 3 3" xfId="8036" xr:uid="{00000000-0005-0000-0000-00007D1F0000}"/>
    <cellStyle name="Normal 16 4" xfId="8037" xr:uid="{00000000-0005-0000-0000-00007E1F0000}"/>
    <cellStyle name="Normal 16 4 2" xfId="8038" xr:uid="{00000000-0005-0000-0000-00007F1F0000}"/>
    <cellStyle name="Normal 16 5" xfId="8039" xr:uid="{00000000-0005-0000-0000-0000801F0000}"/>
    <cellStyle name="Normal 16 6" xfId="8040" xr:uid="{00000000-0005-0000-0000-0000811F0000}"/>
    <cellStyle name="Normal 16 7" xfId="8041" xr:uid="{00000000-0005-0000-0000-0000821F0000}"/>
    <cellStyle name="Normal 16_2011 CBR Rev Calc by schedule" xfId="8042" xr:uid="{00000000-0005-0000-0000-0000831F0000}"/>
    <cellStyle name="Normal 160" xfId="9560" xr:uid="{78BB230C-78B0-4963-97CD-BAAA0562F4B5}"/>
    <cellStyle name="Normal 161" xfId="9562" xr:uid="{628B6306-B101-4D27-96E5-B0022F02092E}"/>
    <cellStyle name="Normal 162" xfId="9567" xr:uid="{30EB56AC-BE4B-43FD-ADEA-3D1BEDF56D31}"/>
    <cellStyle name="Normal 163" xfId="9568" xr:uid="{4F04214B-3002-4B4B-BAC8-6F5049846E69}"/>
    <cellStyle name="Normal 164" xfId="9569" xr:uid="{756818B5-7CE6-4085-BD28-C52E058D9E49}"/>
    <cellStyle name="Normal 165" xfId="9570" xr:uid="{D49868A6-132C-40FB-A5C6-C17A8A33B35A}"/>
    <cellStyle name="Normal 166" xfId="9571" xr:uid="{181D6A0C-CCB4-4170-B52D-94E6A02054EF}"/>
    <cellStyle name="Normal 167" xfId="9572" xr:uid="{A428683B-E903-4E39-9EF3-239E2125BD67}"/>
    <cellStyle name="Normal 168" xfId="9573" xr:uid="{20A77192-01EC-458A-B535-A35129F99351}"/>
    <cellStyle name="Normal 169" xfId="9574" xr:uid="{9BA93AAA-C84F-4283-955A-FF3443B00453}"/>
    <cellStyle name="Normal 17" xfId="8043" xr:uid="{00000000-0005-0000-0000-0000841F0000}"/>
    <cellStyle name="Normal 17 2" xfId="8044" xr:uid="{00000000-0005-0000-0000-0000851F0000}"/>
    <cellStyle name="Normal 17 3" xfId="8045" xr:uid="{00000000-0005-0000-0000-0000861F0000}"/>
    <cellStyle name="Normal 17 3 2" xfId="8046" xr:uid="{00000000-0005-0000-0000-0000871F0000}"/>
    <cellStyle name="Normal 17 4" xfId="8047" xr:uid="{00000000-0005-0000-0000-0000881F0000}"/>
    <cellStyle name="Normal 17 5" xfId="8048" xr:uid="{00000000-0005-0000-0000-0000891F0000}"/>
    <cellStyle name="Normal 170" xfId="9575" xr:uid="{04D9C4DE-9777-4193-9045-862D8357A581}"/>
    <cellStyle name="Normal 171" xfId="9576" xr:uid="{E7D0341B-7BCA-45F2-9D92-365A5767C5A8}"/>
    <cellStyle name="Normal 172" xfId="9577" xr:uid="{959A9447-6FA3-4B94-AE23-D7C41AF0EE6B}"/>
    <cellStyle name="Normal 173" xfId="9578" xr:uid="{BDFD0914-9612-4610-B9AA-A6424AB53661}"/>
    <cellStyle name="Normal 174" xfId="9579" xr:uid="{85077696-916B-4CEA-8D16-4CE6861BD381}"/>
    <cellStyle name="Normal 175" xfId="9580" xr:uid="{B17E09B7-E0D3-4DA1-94A1-5D22900CACAC}"/>
    <cellStyle name="Normal 176" xfId="9581" xr:uid="{9FAAE634-DE18-4DDF-B81C-E9B78ECB01C1}"/>
    <cellStyle name="Normal 177" xfId="9582" xr:uid="{E2B53663-D44E-48EC-871A-7B14ADF0E243}"/>
    <cellStyle name="Normal 178" xfId="9584" xr:uid="{447705B5-78BA-4CFE-9E92-ABA231910A40}"/>
    <cellStyle name="Normal 179" xfId="9583" xr:uid="{31B91C3F-EE3A-4759-99C5-C9357F2B4FE4}"/>
    <cellStyle name="Normal 18" xfId="8049" xr:uid="{00000000-0005-0000-0000-00008A1F0000}"/>
    <cellStyle name="Normal 18 2" xfId="8050" xr:uid="{00000000-0005-0000-0000-00008B1F0000}"/>
    <cellStyle name="Normal 18 3" xfId="8051" xr:uid="{00000000-0005-0000-0000-00008C1F0000}"/>
    <cellStyle name="Normal 18 3 2" xfId="8052" xr:uid="{00000000-0005-0000-0000-00008D1F0000}"/>
    <cellStyle name="Normal 18 4" xfId="8053" xr:uid="{00000000-0005-0000-0000-00008E1F0000}"/>
    <cellStyle name="Normal 18 5" xfId="8054" xr:uid="{00000000-0005-0000-0000-00008F1F0000}"/>
    <cellStyle name="Normal 180" xfId="9607" xr:uid="{59924E45-B5AE-4893-ADE0-182066C39892}"/>
    <cellStyle name="Normal 181" xfId="9616" xr:uid="{38D15680-FE25-4E7F-8942-1AF149F94FBB}"/>
    <cellStyle name="Normal 182" xfId="9611" xr:uid="{F34066E1-ABC1-4A0A-A47D-2B6AD6A6B8BA}"/>
    <cellStyle name="Normal 183" xfId="9602" xr:uid="{CCF6F251-F99D-428F-AF2F-F267E0612FDF}"/>
    <cellStyle name="Normal 184" xfId="9588" xr:uid="{D22313A6-6891-4D5A-BB31-F01EC603C1BD}"/>
    <cellStyle name="Normal 185" xfId="9601" xr:uid="{A5A43BD6-45D5-43D1-B7BC-105193E51BA5}"/>
    <cellStyle name="Normal 186" xfId="9589" xr:uid="{FB776BB3-F2A4-4691-9DBA-683D303BAF0C}"/>
    <cellStyle name="Normal 187" xfId="9600" xr:uid="{B012E39D-7779-4F6D-8D3F-C3F05926AFFC}"/>
    <cellStyle name="Normal 188" xfId="9590" xr:uid="{AF7B157C-7165-430E-8946-EC42B85B0365}"/>
    <cellStyle name="Normal 189" xfId="9599" xr:uid="{F261578D-EB2A-4008-AB88-5F842C464961}"/>
    <cellStyle name="Normal 19" xfId="8055" xr:uid="{00000000-0005-0000-0000-0000901F0000}"/>
    <cellStyle name="Normal 19 2" xfId="8056" xr:uid="{00000000-0005-0000-0000-0000911F0000}"/>
    <cellStyle name="Normal 19 3" xfId="8057" xr:uid="{00000000-0005-0000-0000-0000921F0000}"/>
    <cellStyle name="Normal 19 3 2" xfId="8058" xr:uid="{00000000-0005-0000-0000-0000931F0000}"/>
    <cellStyle name="Normal 19 4" xfId="8059" xr:uid="{00000000-0005-0000-0000-0000941F0000}"/>
    <cellStyle name="Normal 190" xfId="9591" xr:uid="{68BD6B55-5FA7-444D-891D-CF0B6609B492}"/>
    <cellStyle name="Normal 191" xfId="9598" xr:uid="{CDA37AD4-4568-4CDF-901B-CEF17EBE18A9}"/>
    <cellStyle name="Normal 192" xfId="9597" xr:uid="{3CE2A6AA-0B32-4EAD-8746-9EE75F1E9E80}"/>
    <cellStyle name="Normal 193" xfId="9595" xr:uid="{EAA9C44D-EE59-4D2F-8602-3C4962F85C49}"/>
    <cellStyle name="Normal 194" xfId="9620" xr:uid="{4CEC991F-2FB7-4A60-9DD7-36603C19D529}"/>
    <cellStyle name="Normal 195" xfId="9596" xr:uid="{4182404E-23B7-4DAE-91E9-D9D1E7D90277}"/>
    <cellStyle name="Normal 196" xfId="9627" xr:uid="{15634765-BD3F-4EE2-9C51-73B59579FE5C}"/>
    <cellStyle name="Normal 2" xfId="4" xr:uid="{00000000-0005-0000-0000-0000951F0000}"/>
    <cellStyle name="Normal 2 10" xfId="8060" xr:uid="{00000000-0005-0000-0000-0000961F0000}"/>
    <cellStyle name="Normal 2 10 2" xfId="8061" xr:uid="{00000000-0005-0000-0000-0000971F0000}"/>
    <cellStyle name="Normal 2 10 2 2" xfId="8062" xr:uid="{00000000-0005-0000-0000-0000981F0000}"/>
    <cellStyle name="Normal 2 10 3" xfId="8063" xr:uid="{00000000-0005-0000-0000-0000991F0000}"/>
    <cellStyle name="Normal 2 11" xfId="8064" xr:uid="{00000000-0005-0000-0000-00009A1F0000}"/>
    <cellStyle name="Normal 2 11 2" xfId="8065" xr:uid="{00000000-0005-0000-0000-00009B1F0000}"/>
    <cellStyle name="Normal 2 12" xfId="8066" xr:uid="{00000000-0005-0000-0000-00009C1F0000}"/>
    <cellStyle name="Normal 2 13" xfId="9542" xr:uid="{00000000-0005-0000-0000-00009D1F0000}"/>
    <cellStyle name="Normal 2 2" xfId="8067" xr:uid="{00000000-0005-0000-0000-00009E1F0000}"/>
    <cellStyle name="Normal 2 2 10" xfId="8068" xr:uid="{00000000-0005-0000-0000-00009F1F0000}"/>
    <cellStyle name="Normal 2 2 11" xfId="8069" xr:uid="{00000000-0005-0000-0000-0000A01F0000}"/>
    <cellStyle name="Normal 2 2 2" xfId="8070" xr:uid="{00000000-0005-0000-0000-0000A11F0000}"/>
    <cellStyle name="Normal 2 2 2 2" xfId="8071" xr:uid="{00000000-0005-0000-0000-0000A21F0000}"/>
    <cellStyle name="Normal 2 2 2 2 2" xfId="8072" xr:uid="{00000000-0005-0000-0000-0000A31F0000}"/>
    <cellStyle name="Normal 2 2 2 3" xfId="8073" xr:uid="{00000000-0005-0000-0000-0000A41F0000}"/>
    <cellStyle name="Normal 2 2 2 3 2" xfId="8074" xr:uid="{00000000-0005-0000-0000-0000A51F0000}"/>
    <cellStyle name="Normal 2 2 2 4" xfId="8075" xr:uid="{00000000-0005-0000-0000-0000A61F0000}"/>
    <cellStyle name="Normal 2 2 2 5" xfId="8076" xr:uid="{00000000-0005-0000-0000-0000A71F0000}"/>
    <cellStyle name="Normal 2 2 2 6" xfId="8077" xr:uid="{00000000-0005-0000-0000-0000A81F0000}"/>
    <cellStyle name="Normal 2 2 2 7" xfId="8078" xr:uid="{00000000-0005-0000-0000-0000A91F0000}"/>
    <cellStyle name="Normal 2 2 2_Chelan PUD Power Costs (8-10)" xfId="8079" xr:uid="{00000000-0005-0000-0000-0000AA1F0000}"/>
    <cellStyle name="Normal 2 2 3" xfId="8080" xr:uid="{00000000-0005-0000-0000-0000AB1F0000}"/>
    <cellStyle name="Normal 2 2 3 2" xfId="8081" xr:uid="{00000000-0005-0000-0000-0000AC1F0000}"/>
    <cellStyle name="Normal 2 2 3 3" xfId="8082" xr:uid="{00000000-0005-0000-0000-0000AD1F0000}"/>
    <cellStyle name="Normal 2 2 4" xfId="8083" xr:uid="{00000000-0005-0000-0000-0000AE1F0000}"/>
    <cellStyle name="Normal 2 2 4 2" xfId="8084" xr:uid="{00000000-0005-0000-0000-0000AF1F0000}"/>
    <cellStyle name="Normal 2 2 5" xfId="8085" xr:uid="{00000000-0005-0000-0000-0000B01F0000}"/>
    <cellStyle name="Normal 2 2 6" xfId="8086" xr:uid="{00000000-0005-0000-0000-0000B11F0000}"/>
    <cellStyle name="Normal 2 2 7" xfId="8087" xr:uid="{00000000-0005-0000-0000-0000B21F0000}"/>
    <cellStyle name="Normal 2 2 8" xfId="8088" xr:uid="{00000000-0005-0000-0000-0000B31F0000}"/>
    <cellStyle name="Normal 2 2 9" xfId="8089" xr:uid="{00000000-0005-0000-0000-0000B41F0000}"/>
    <cellStyle name="Normal 2 2_ Price Inputs" xfId="8090" xr:uid="{00000000-0005-0000-0000-0000B51F0000}"/>
    <cellStyle name="Normal 2 23" xfId="9546" xr:uid="{00000000-0005-0000-0000-0000B61F0000}"/>
    <cellStyle name="Normal 2 3" xfId="8091" xr:uid="{00000000-0005-0000-0000-0000B71F0000}"/>
    <cellStyle name="Normal 2 3 2" xfId="8092" xr:uid="{00000000-0005-0000-0000-0000B81F0000}"/>
    <cellStyle name="Normal 2 3 3" xfId="8093" xr:uid="{00000000-0005-0000-0000-0000B91F0000}"/>
    <cellStyle name="Normal 2 3 4" xfId="8094" xr:uid="{00000000-0005-0000-0000-0000BA1F0000}"/>
    <cellStyle name="Normal 2 3 5" xfId="9540" xr:uid="{00000000-0005-0000-0000-0000BB1F0000}"/>
    <cellStyle name="Normal 2 4" xfId="8095" xr:uid="{00000000-0005-0000-0000-0000BC1F0000}"/>
    <cellStyle name="Normal 2 4 2" xfId="8096" xr:uid="{00000000-0005-0000-0000-0000BD1F0000}"/>
    <cellStyle name="Normal 2 4 3" xfId="8097" xr:uid="{00000000-0005-0000-0000-0000BE1F0000}"/>
    <cellStyle name="Normal 2 5" xfId="8098" xr:uid="{00000000-0005-0000-0000-0000BF1F0000}"/>
    <cellStyle name="Normal 2 5 2" xfId="8099" xr:uid="{00000000-0005-0000-0000-0000C01F0000}"/>
    <cellStyle name="Normal 2 5 3" xfId="8100" xr:uid="{00000000-0005-0000-0000-0000C11F0000}"/>
    <cellStyle name="Normal 2 6" xfId="8101" xr:uid="{00000000-0005-0000-0000-0000C21F0000}"/>
    <cellStyle name="Normal 2 6 2" xfId="8102" xr:uid="{00000000-0005-0000-0000-0000C31F0000}"/>
    <cellStyle name="Normal 2 6 2 2" xfId="8103" xr:uid="{00000000-0005-0000-0000-0000C41F0000}"/>
    <cellStyle name="Normal 2 6 3" xfId="8104" xr:uid="{00000000-0005-0000-0000-0000C51F0000}"/>
    <cellStyle name="Normal 2 6 4" xfId="8105" xr:uid="{00000000-0005-0000-0000-0000C61F0000}"/>
    <cellStyle name="Normal 2 6 5" xfId="8106" xr:uid="{00000000-0005-0000-0000-0000C71F0000}"/>
    <cellStyle name="Normal 2 6 6" xfId="8107" xr:uid="{00000000-0005-0000-0000-0000C81F0000}"/>
    <cellStyle name="Normal 2 7" xfId="8108" xr:uid="{00000000-0005-0000-0000-0000C91F0000}"/>
    <cellStyle name="Normal 2 7 2" xfId="8109" xr:uid="{00000000-0005-0000-0000-0000CA1F0000}"/>
    <cellStyle name="Normal 2 7 2 2" xfId="8110" xr:uid="{00000000-0005-0000-0000-0000CB1F0000}"/>
    <cellStyle name="Normal 2 7 3" xfId="8111" xr:uid="{00000000-0005-0000-0000-0000CC1F0000}"/>
    <cellStyle name="Normal 2 7 4" xfId="8112" xr:uid="{00000000-0005-0000-0000-0000CD1F0000}"/>
    <cellStyle name="Normal 2 8" xfId="8113" xr:uid="{00000000-0005-0000-0000-0000CE1F0000}"/>
    <cellStyle name="Normal 2 8 2" xfId="8114" xr:uid="{00000000-0005-0000-0000-0000CF1F0000}"/>
    <cellStyle name="Normal 2 8 2 2" xfId="8115" xr:uid="{00000000-0005-0000-0000-0000D01F0000}"/>
    <cellStyle name="Normal 2 8 2 2 2" xfId="8116" xr:uid="{00000000-0005-0000-0000-0000D11F0000}"/>
    <cellStyle name="Normal 2 8 2 3" xfId="8117" xr:uid="{00000000-0005-0000-0000-0000D21F0000}"/>
    <cellStyle name="Normal 2 8 3" xfId="8118" xr:uid="{00000000-0005-0000-0000-0000D31F0000}"/>
    <cellStyle name="Normal 2 8 3 2" xfId="8119" xr:uid="{00000000-0005-0000-0000-0000D41F0000}"/>
    <cellStyle name="Normal 2 8 4" xfId="8120" xr:uid="{00000000-0005-0000-0000-0000D51F0000}"/>
    <cellStyle name="Normal 2 8 5" xfId="8121" xr:uid="{00000000-0005-0000-0000-0000D61F0000}"/>
    <cellStyle name="Normal 2 9" xfId="8122" xr:uid="{00000000-0005-0000-0000-0000D71F0000}"/>
    <cellStyle name="Normal 2 9 2" xfId="8123" xr:uid="{00000000-0005-0000-0000-0000D81F0000}"/>
    <cellStyle name="Normal 2 9 2 2" xfId="8124" xr:uid="{00000000-0005-0000-0000-0000D91F0000}"/>
    <cellStyle name="Normal 2 9 3" xfId="8125" xr:uid="{00000000-0005-0000-0000-0000DA1F0000}"/>
    <cellStyle name="Normal 2 9 4" xfId="8126" xr:uid="{00000000-0005-0000-0000-0000DB1F0000}"/>
    <cellStyle name="Normal 2_16.37E Wild Horse Expansion DeferralRevwrkingfile SF" xfId="8127" xr:uid="{00000000-0005-0000-0000-0000DC1F0000}"/>
    <cellStyle name="Normal 20" xfId="8128" xr:uid="{00000000-0005-0000-0000-0000DD1F0000}"/>
    <cellStyle name="Normal 20 2" xfId="8129" xr:uid="{00000000-0005-0000-0000-0000DE1F0000}"/>
    <cellStyle name="Normal 20 2 2" xfId="8130" xr:uid="{00000000-0005-0000-0000-0000DF1F0000}"/>
    <cellStyle name="Normal 20 3" xfId="8131" xr:uid="{00000000-0005-0000-0000-0000E01F0000}"/>
    <cellStyle name="Normal 20 3 2" xfId="8132" xr:uid="{00000000-0005-0000-0000-0000E11F0000}"/>
    <cellStyle name="Normal 20 4" xfId="8133" xr:uid="{00000000-0005-0000-0000-0000E21F0000}"/>
    <cellStyle name="Normal 20 4 2" xfId="8134" xr:uid="{00000000-0005-0000-0000-0000E31F0000}"/>
    <cellStyle name="Normal 20 5" xfId="8135" xr:uid="{00000000-0005-0000-0000-0000E41F0000}"/>
    <cellStyle name="Normal 20 6" xfId="8136" xr:uid="{00000000-0005-0000-0000-0000E51F0000}"/>
    <cellStyle name="Normal 21" xfId="8137" xr:uid="{00000000-0005-0000-0000-0000E61F0000}"/>
    <cellStyle name="Normal 21 2" xfId="8138" xr:uid="{00000000-0005-0000-0000-0000E71F0000}"/>
    <cellStyle name="Normal 21 2 2" xfId="8139" xr:uid="{00000000-0005-0000-0000-0000E81F0000}"/>
    <cellStyle name="Normal 21 2 3" xfId="8140" xr:uid="{00000000-0005-0000-0000-0000E91F0000}"/>
    <cellStyle name="Normal 21 3" xfId="8141" xr:uid="{00000000-0005-0000-0000-0000EA1F0000}"/>
    <cellStyle name="Normal 21 3 2" xfId="8142" xr:uid="{00000000-0005-0000-0000-0000EB1F0000}"/>
    <cellStyle name="Normal 21 4" xfId="8143" xr:uid="{00000000-0005-0000-0000-0000EC1F0000}"/>
    <cellStyle name="Normal 21 5" xfId="8144" xr:uid="{00000000-0005-0000-0000-0000ED1F0000}"/>
    <cellStyle name="Normal 21 6" xfId="8145" xr:uid="{00000000-0005-0000-0000-0000EE1F0000}"/>
    <cellStyle name="Normal 22" xfId="8146" xr:uid="{00000000-0005-0000-0000-0000EF1F0000}"/>
    <cellStyle name="Normal 22 2" xfId="8147" xr:uid="{00000000-0005-0000-0000-0000F01F0000}"/>
    <cellStyle name="Normal 22 2 2" xfId="8148" xr:uid="{00000000-0005-0000-0000-0000F11F0000}"/>
    <cellStyle name="Normal 22 2 3" xfId="8149" xr:uid="{00000000-0005-0000-0000-0000F21F0000}"/>
    <cellStyle name="Normal 22 3" xfId="8150" xr:uid="{00000000-0005-0000-0000-0000F31F0000}"/>
    <cellStyle name="Normal 22 3 2" xfId="8151" xr:uid="{00000000-0005-0000-0000-0000F41F0000}"/>
    <cellStyle name="Normal 22 4" xfId="8152" xr:uid="{00000000-0005-0000-0000-0000F51F0000}"/>
    <cellStyle name="Normal 22 5" xfId="8153" xr:uid="{00000000-0005-0000-0000-0000F61F0000}"/>
    <cellStyle name="Normal 22 6" xfId="8154" xr:uid="{00000000-0005-0000-0000-0000F71F0000}"/>
    <cellStyle name="Normal 23" xfId="8155" xr:uid="{00000000-0005-0000-0000-0000F81F0000}"/>
    <cellStyle name="Normal 23 2" xfId="8156" xr:uid="{00000000-0005-0000-0000-0000F91F0000}"/>
    <cellStyle name="Normal 23 2 2" xfId="8157" xr:uid="{00000000-0005-0000-0000-0000FA1F0000}"/>
    <cellStyle name="Normal 23 2 3" xfId="8158" xr:uid="{00000000-0005-0000-0000-0000FB1F0000}"/>
    <cellStyle name="Normal 23 3" xfId="8159" xr:uid="{00000000-0005-0000-0000-0000FC1F0000}"/>
    <cellStyle name="Normal 23 3 2" xfId="8160" xr:uid="{00000000-0005-0000-0000-0000FD1F0000}"/>
    <cellStyle name="Normal 23 4" xfId="8161" xr:uid="{00000000-0005-0000-0000-0000FE1F0000}"/>
    <cellStyle name="Normal 23 5" xfId="8162" xr:uid="{00000000-0005-0000-0000-0000FF1F0000}"/>
    <cellStyle name="Normal 23 6" xfId="8163" xr:uid="{00000000-0005-0000-0000-000000200000}"/>
    <cellStyle name="Normal 24" xfId="8164" xr:uid="{00000000-0005-0000-0000-000001200000}"/>
    <cellStyle name="Normal 24 2" xfId="8165" xr:uid="{00000000-0005-0000-0000-000002200000}"/>
    <cellStyle name="Normal 24 2 2" xfId="8166" xr:uid="{00000000-0005-0000-0000-000003200000}"/>
    <cellStyle name="Normal 24 2 3" xfId="8167" xr:uid="{00000000-0005-0000-0000-000004200000}"/>
    <cellStyle name="Normal 24 3" xfId="8168" xr:uid="{00000000-0005-0000-0000-000005200000}"/>
    <cellStyle name="Normal 24 3 2" xfId="8169" xr:uid="{00000000-0005-0000-0000-000006200000}"/>
    <cellStyle name="Normal 24 4" xfId="8170" xr:uid="{00000000-0005-0000-0000-000007200000}"/>
    <cellStyle name="Normal 24 5" xfId="8171" xr:uid="{00000000-0005-0000-0000-000008200000}"/>
    <cellStyle name="Normal 25" xfId="8172" xr:uid="{00000000-0005-0000-0000-000009200000}"/>
    <cellStyle name="Normal 25 2" xfId="8173" xr:uid="{00000000-0005-0000-0000-00000A200000}"/>
    <cellStyle name="Normal 25 2 2" xfId="8174" xr:uid="{00000000-0005-0000-0000-00000B200000}"/>
    <cellStyle name="Normal 25 2 3" xfId="8175" xr:uid="{00000000-0005-0000-0000-00000C200000}"/>
    <cellStyle name="Normal 25 3" xfId="8176" xr:uid="{00000000-0005-0000-0000-00000D200000}"/>
    <cellStyle name="Normal 25 3 2" xfId="8177" xr:uid="{00000000-0005-0000-0000-00000E200000}"/>
    <cellStyle name="Normal 25 4" xfId="8178" xr:uid="{00000000-0005-0000-0000-00000F200000}"/>
    <cellStyle name="Normal 25 5" xfId="8179" xr:uid="{00000000-0005-0000-0000-000010200000}"/>
    <cellStyle name="Normal 26" xfId="8180" xr:uid="{00000000-0005-0000-0000-000011200000}"/>
    <cellStyle name="Normal 26 2" xfId="8181" xr:uid="{00000000-0005-0000-0000-000012200000}"/>
    <cellStyle name="Normal 26 2 2" xfId="8182" xr:uid="{00000000-0005-0000-0000-000013200000}"/>
    <cellStyle name="Normal 26 2 3" xfId="8183" xr:uid="{00000000-0005-0000-0000-000014200000}"/>
    <cellStyle name="Normal 26 3" xfId="8184" xr:uid="{00000000-0005-0000-0000-000015200000}"/>
    <cellStyle name="Normal 26 3 2" xfId="8185" xr:uid="{00000000-0005-0000-0000-000016200000}"/>
    <cellStyle name="Normal 26 4" xfId="8186" xr:uid="{00000000-0005-0000-0000-000017200000}"/>
    <cellStyle name="Normal 26 5" xfId="8187" xr:uid="{00000000-0005-0000-0000-000018200000}"/>
    <cellStyle name="Normal 27" xfId="8188" xr:uid="{00000000-0005-0000-0000-000019200000}"/>
    <cellStyle name="Normal 27 2" xfId="8189" xr:uid="{00000000-0005-0000-0000-00001A200000}"/>
    <cellStyle name="Normal 27 2 2" xfId="8190" xr:uid="{00000000-0005-0000-0000-00001B200000}"/>
    <cellStyle name="Normal 27 2 3" xfId="8191" xr:uid="{00000000-0005-0000-0000-00001C200000}"/>
    <cellStyle name="Normal 27 3" xfId="8192" xr:uid="{00000000-0005-0000-0000-00001D200000}"/>
    <cellStyle name="Normal 27 3 2" xfId="8193" xr:uid="{00000000-0005-0000-0000-00001E200000}"/>
    <cellStyle name="Normal 27 4" xfId="8194" xr:uid="{00000000-0005-0000-0000-00001F200000}"/>
    <cellStyle name="Normal 27 5" xfId="8195" xr:uid="{00000000-0005-0000-0000-000020200000}"/>
    <cellStyle name="Normal 28" xfId="8196" xr:uid="{00000000-0005-0000-0000-000021200000}"/>
    <cellStyle name="Normal 28 2" xfId="8197" xr:uid="{00000000-0005-0000-0000-000022200000}"/>
    <cellStyle name="Normal 28 2 2" xfId="8198" xr:uid="{00000000-0005-0000-0000-000023200000}"/>
    <cellStyle name="Normal 28 2 3" xfId="8199" xr:uid="{00000000-0005-0000-0000-000024200000}"/>
    <cellStyle name="Normal 28 3" xfId="8200" xr:uid="{00000000-0005-0000-0000-000025200000}"/>
    <cellStyle name="Normal 28 3 2" xfId="8201" xr:uid="{00000000-0005-0000-0000-000026200000}"/>
    <cellStyle name="Normal 28 4" xfId="8202" xr:uid="{00000000-0005-0000-0000-000027200000}"/>
    <cellStyle name="Normal 28 5" xfId="8203" xr:uid="{00000000-0005-0000-0000-000028200000}"/>
    <cellStyle name="Normal 29" xfId="8204" xr:uid="{00000000-0005-0000-0000-000029200000}"/>
    <cellStyle name="Normal 29 2" xfId="8205" xr:uid="{00000000-0005-0000-0000-00002A200000}"/>
    <cellStyle name="Normal 29 2 2" xfId="8206" xr:uid="{00000000-0005-0000-0000-00002B200000}"/>
    <cellStyle name="Normal 29 2 3" xfId="8207" xr:uid="{00000000-0005-0000-0000-00002C200000}"/>
    <cellStyle name="Normal 29 3" xfId="8208" xr:uid="{00000000-0005-0000-0000-00002D200000}"/>
    <cellStyle name="Normal 29 3 2" xfId="8209" xr:uid="{00000000-0005-0000-0000-00002E200000}"/>
    <cellStyle name="Normal 29 4" xfId="8210" xr:uid="{00000000-0005-0000-0000-00002F200000}"/>
    <cellStyle name="Normal 29 5" xfId="8211" xr:uid="{00000000-0005-0000-0000-000030200000}"/>
    <cellStyle name="Normal 3" xfId="8212" xr:uid="{00000000-0005-0000-0000-000031200000}"/>
    <cellStyle name="Normal 3 10" xfId="8213" xr:uid="{00000000-0005-0000-0000-000032200000}"/>
    <cellStyle name="Normal 3 11" xfId="9515" xr:uid="{00000000-0005-0000-0000-000033200000}"/>
    <cellStyle name="Normal 3 2" xfId="8214" xr:uid="{00000000-0005-0000-0000-000034200000}"/>
    <cellStyle name="Normal 3 2 2" xfId="8215" xr:uid="{00000000-0005-0000-0000-000035200000}"/>
    <cellStyle name="Normal 3 2 2 2" xfId="8216" xr:uid="{00000000-0005-0000-0000-000036200000}"/>
    <cellStyle name="Normal 3 2 3" xfId="8217" xr:uid="{00000000-0005-0000-0000-000037200000}"/>
    <cellStyle name="Normal 3 2 4" xfId="8218" xr:uid="{00000000-0005-0000-0000-000038200000}"/>
    <cellStyle name="Normal 3 2 5" xfId="8219" xr:uid="{00000000-0005-0000-0000-000039200000}"/>
    <cellStyle name="Normal 3 2 6" xfId="8220" xr:uid="{00000000-0005-0000-0000-00003A200000}"/>
    <cellStyle name="Normal 3 2 7" xfId="9529" xr:uid="{00000000-0005-0000-0000-00003B200000}"/>
    <cellStyle name="Normal 3 2_Chelan PUD Power Costs (8-10)" xfId="8221" xr:uid="{00000000-0005-0000-0000-00003C200000}"/>
    <cellStyle name="Normal 3 3" xfId="8222" xr:uid="{00000000-0005-0000-0000-00003D200000}"/>
    <cellStyle name="Normal 3 3 2" xfId="8223" xr:uid="{00000000-0005-0000-0000-00003E200000}"/>
    <cellStyle name="Normal 3 3 2 2" xfId="8224" xr:uid="{00000000-0005-0000-0000-00003F200000}"/>
    <cellStyle name="Normal 3 3 2 3" xfId="8225" xr:uid="{00000000-0005-0000-0000-000040200000}"/>
    <cellStyle name="Normal 3 3 3" xfId="8226" xr:uid="{00000000-0005-0000-0000-000041200000}"/>
    <cellStyle name="Normal 3 3 4" xfId="8227" xr:uid="{00000000-0005-0000-0000-000042200000}"/>
    <cellStyle name="Normal 3 3 5" xfId="8228" xr:uid="{00000000-0005-0000-0000-000043200000}"/>
    <cellStyle name="Normal 3 3 6" xfId="8229" xr:uid="{00000000-0005-0000-0000-000044200000}"/>
    <cellStyle name="Normal 3 4" xfId="8230" xr:uid="{00000000-0005-0000-0000-000045200000}"/>
    <cellStyle name="Normal 3 4 2" xfId="8231" xr:uid="{00000000-0005-0000-0000-000046200000}"/>
    <cellStyle name="Normal 3 4 2 2" xfId="8232" xr:uid="{00000000-0005-0000-0000-000047200000}"/>
    <cellStyle name="Normal 3 4 3" xfId="8233" xr:uid="{00000000-0005-0000-0000-000048200000}"/>
    <cellStyle name="Normal 3 4 3 2" xfId="8234" xr:uid="{00000000-0005-0000-0000-000049200000}"/>
    <cellStyle name="Normal 3 4 4" xfId="8235" xr:uid="{00000000-0005-0000-0000-00004A200000}"/>
    <cellStyle name="Normal 3 4 4 2" xfId="8236" xr:uid="{00000000-0005-0000-0000-00004B200000}"/>
    <cellStyle name="Normal 3 4 5" xfId="8237" xr:uid="{00000000-0005-0000-0000-00004C200000}"/>
    <cellStyle name="Normal 3 5" xfId="8238" xr:uid="{00000000-0005-0000-0000-00004D200000}"/>
    <cellStyle name="Normal 3 5 2" xfId="8239" xr:uid="{00000000-0005-0000-0000-00004E200000}"/>
    <cellStyle name="Normal 3 6" xfId="8240" xr:uid="{00000000-0005-0000-0000-00004F200000}"/>
    <cellStyle name="Normal 3 6 2" xfId="8241" xr:uid="{00000000-0005-0000-0000-000050200000}"/>
    <cellStyle name="Normal 3 7" xfId="8242" xr:uid="{00000000-0005-0000-0000-000051200000}"/>
    <cellStyle name="Normal 3 8" xfId="8243" xr:uid="{00000000-0005-0000-0000-000052200000}"/>
    <cellStyle name="Normal 3 9" xfId="8244" xr:uid="{00000000-0005-0000-0000-000053200000}"/>
    <cellStyle name="Normal 3_ Price Inputs" xfId="8245" xr:uid="{00000000-0005-0000-0000-000054200000}"/>
    <cellStyle name="Normal 30" xfId="8246" xr:uid="{00000000-0005-0000-0000-000055200000}"/>
    <cellStyle name="Normal 30 2" xfId="8247" xr:uid="{00000000-0005-0000-0000-000056200000}"/>
    <cellStyle name="Normal 30 2 2" xfId="8248" xr:uid="{00000000-0005-0000-0000-000057200000}"/>
    <cellStyle name="Normal 30 2 3" xfId="8249" xr:uid="{00000000-0005-0000-0000-000058200000}"/>
    <cellStyle name="Normal 30 3" xfId="8250" xr:uid="{00000000-0005-0000-0000-000059200000}"/>
    <cellStyle name="Normal 30 3 2" xfId="8251" xr:uid="{00000000-0005-0000-0000-00005A200000}"/>
    <cellStyle name="Normal 30 4" xfId="8252" xr:uid="{00000000-0005-0000-0000-00005B200000}"/>
    <cellStyle name="Normal 30 5" xfId="8253" xr:uid="{00000000-0005-0000-0000-00005C200000}"/>
    <cellStyle name="Normal 31" xfId="8254" xr:uid="{00000000-0005-0000-0000-00005D200000}"/>
    <cellStyle name="Normal 31 2" xfId="8255" xr:uid="{00000000-0005-0000-0000-00005E200000}"/>
    <cellStyle name="Normal 31 2 2" xfId="8256" xr:uid="{00000000-0005-0000-0000-00005F200000}"/>
    <cellStyle name="Normal 31 2 3" xfId="8257" xr:uid="{00000000-0005-0000-0000-000060200000}"/>
    <cellStyle name="Normal 31 3" xfId="8258" xr:uid="{00000000-0005-0000-0000-000061200000}"/>
    <cellStyle name="Normal 31 3 2" xfId="8259" xr:uid="{00000000-0005-0000-0000-000062200000}"/>
    <cellStyle name="Normal 31 4" xfId="8260" xr:uid="{00000000-0005-0000-0000-000063200000}"/>
    <cellStyle name="Normal 31 5" xfId="8261" xr:uid="{00000000-0005-0000-0000-000064200000}"/>
    <cellStyle name="Normal 32" xfId="8262" xr:uid="{00000000-0005-0000-0000-000065200000}"/>
    <cellStyle name="Normal 32 2" xfId="8263" xr:uid="{00000000-0005-0000-0000-000066200000}"/>
    <cellStyle name="Normal 32 2 2" xfId="8264" xr:uid="{00000000-0005-0000-0000-000067200000}"/>
    <cellStyle name="Normal 32 2 3" xfId="8265" xr:uid="{00000000-0005-0000-0000-000068200000}"/>
    <cellStyle name="Normal 32 3" xfId="8266" xr:uid="{00000000-0005-0000-0000-000069200000}"/>
    <cellStyle name="Normal 32 3 2" xfId="8267" xr:uid="{00000000-0005-0000-0000-00006A200000}"/>
    <cellStyle name="Normal 32 4" xfId="8268" xr:uid="{00000000-0005-0000-0000-00006B200000}"/>
    <cellStyle name="Normal 32 5" xfId="8269" xr:uid="{00000000-0005-0000-0000-00006C200000}"/>
    <cellStyle name="Normal 33" xfId="8270" xr:uid="{00000000-0005-0000-0000-00006D200000}"/>
    <cellStyle name="Normal 33 2" xfId="8271" xr:uid="{00000000-0005-0000-0000-00006E200000}"/>
    <cellStyle name="Normal 33 2 2" xfId="8272" xr:uid="{00000000-0005-0000-0000-00006F200000}"/>
    <cellStyle name="Normal 33 2 3" xfId="8273" xr:uid="{00000000-0005-0000-0000-000070200000}"/>
    <cellStyle name="Normal 33 3" xfId="8274" xr:uid="{00000000-0005-0000-0000-000071200000}"/>
    <cellStyle name="Normal 33 3 2" xfId="8275" xr:uid="{00000000-0005-0000-0000-000072200000}"/>
    <cellStyle name="Normal 33 4" xfId="8276" xr:uid="{00000000-0005-0000-0000-000073200000}"/>
    <cellStyle name="Normal 33 5" xfId="8277" xr:uid="{00000000-0005-0000-0000-000074200000}"/>
    <cellStyle name="Normal 34" xfId="8278" xr:uid="{00000000-0005-0000-0000-000075200000}"/>
    <cellStyle name="Normal 34 2" xfId="8279" xr:uid="{00000000-0005-0000-0000-000076200000}"/>
    <cellStyle name="Normal 34 2 2" xfId="8280" xr:uid="{00000000-0005-0000-0000-000077200000}"/>
    <cellStyle name="Normal 34 2 3" xfId="8281" xr:uid="{00000000-0005-0000-0000-000078200000}"/>
    <cellStyle name="Normal 34 3" xfId="8282" xr:uid="{00000000-0005-0000-0000-000079200000}"/>
    <cellStyle name="Normal 34 3 2" xfId="8283" xr:uid="{00000000-0005-0000-0000-00007A200000}"/>
    <cellStyle name="Normal 34 4" xfId="8284" xr:uid="{00000000-0005-0000-0000-00007B200000}"/>
    <cellStyle name="Normal 34 5" xfId="8285" xr:uid="{00000000-0005-0000-0000-00007C200000}"/>
    <cellStyle name="Normal 35" xfId="8286" xr:uid="{00000000-0005-0000-0000-00007D200000}"/>
    <cellStyle name="Normal 35 2" xfId="8287" xr:uid="{00000000-0005-0000-0000-00007E200000}"/>
    <cellStyle name="Normal 35 2 2" xfId="8288" xr:uid="{00000000-0005-0000-0000-00007F200000}"/>
    <cellStyle name="Normal 35 2 3" xfId="8289" xr:uid="{00000000-0005-0000-0000-000080200000}"/>
    <cellStyle name="Normal 35 3" xfId="8290" xr:uid="{00000000-0005-0000-0000-000081200000}"/>
    <cellStyle name="Normal 35 3 2" xfId="8291" xr:uid="{00000000-0005-0000-0000-000082200000}"/>
    <cellStyle name="Normal 35 4" xfId="8292" xr:uid="{00000000-0005-0000-0000-000083200000}"/>
    <cellStyle name="Normal 35 5" xfId="8293" xr:uid="{00000000-0005-0000-0000-000084200000}"/>
    <cellStyle name="Normal 36" xfId="8294" xr:uid="{00000000-0005-0000-0000-000085200000}"/>
    <cellStyle name="Normal 36 2" xfId="8295" xr:uid="{00000000-0005-0000-0000-000086200000}"/>
    <cellStyle name="Normal 36 2 2" xfId="8296" xr:uid="{00000000-0005-0000-0000-000087200000}"/>
    <cellStyle name="Normal 36 2 3" xfId="8297" xr:uid="{00000000-0005-0000-0000-000088200000}"/>
    <cellStyle name="Normal 36 3" xfId="8298" xr:uid="{00000000-0005-0000-0000-000089200000}"/>
    <cellStyle name="Normal 36 3 2" xfId="8299" xr:uid="{00000000-0005-0000-0000-00008A200000}"/>
    <cellStyle name="Normal 36 4" xfId="8300" xr:uid="{00000000-0005-0000-0000-00008B200000}"/>
    <cellStyle name="Normal 36 5" xfId="8301" xr:uid="{00000000-0005-0000-0000-00008C200000}"/>
    <cellStyle name="Normal 37" xfId="8302" xr:uid="{00000000-0005-0000-0000-00008D200000}"/>
    <cellStyle name="Normal 37 2" xfId="8303" xr:uid="{00000000-0005-0000-0000-00008E200000}"/>
    <cellStyle name="Normal 37 2 2" xfId="8304" xr:uid="{00000000-0005-0000-0000-00008F200000}"/>
    <cellStyle name="Normal 37 2 3" xfId="8305" xr:uid="{00000000-0005-0000-0000-000090200000}"/>
    <cellStyle name="Normal 37 3" xfId="8306" xr:uid="{00000000-0005-0000-0000-000091200000}"/>
    <cellStyle name="Normal 37 3 2" xfId="8307" xr:uid="{00000000-0005-0000-0000-000092200000}"/>
    <cellStyle name="Normal 37 4" xfId="8308" xr:uid="{00000000-0005-0000-0000-000093200000}"/>
    <cellStyle name="Normal 37 5" xfId="8309" xr:uid="{00000000-0005-0000-0000-000094200000}"/>
    <cellStyle name="Normal 38" xfId="8310" xr:uid="{00000000-0005-0000-0000-000095200000}"/>
    <cellStyle name="Normal 38 2" xfId="8311" xr:uid="{00000000-0005-0000-0000-000096200000}"/>
    <cellStyle name="Normal 38 2 2" xfId="8312" xr:uid="{00000000-0005-0000-0000-000097200000}"/>
    <cellStyle name="Normal 38 2 3" xfId="8313" xr:uid="{00000000-0005-0000-0000-000098200000}"/>
    <cellStyle name="Normal 38 3" xfId="8314" xr:uid="{00000000-0005-0000-0000-000099200000}"/>
    <cellStyle name="Normal 38 3 2" xfId="8315" xr:uid="{00000000-0005-0000-0000-00009A200000}"/>
    <cellStyle name="Normal 38 4" xfId="8316" xr:uid="{00000000-0005-0000-0000-00009B200000}"/>
    <cellStyle name="Normal 38 5" xfId="8317" xr:uid="{00000000-0005-0000-0000-00009C200000}"/>
    <cellStyle name="Normal 39" xfId="8318" xr:uid="{00000000-0005-0000-0000-00009D200000}"/>
    <cellStyle name="Normal 39 2" xfId="8319" xr:uid="{00000000-0005-0000-0000-00009E200000}"/>
    <cellStyle name="Normal 39 2 2" xfId="8320" xr:uid="{00000000-0005-0000-0000-00009F200000}"/>
    <cellStyle name="Normal 39 2 3" xfId="8321" xr:uid="{00000000-0005-0000-0000-0000A0200000}"/>
    <cellStyle name="Normal 39 3" xfId="8322" xr:uid="{00000000-0005-0000-0000-0000A1200000}"/>
    <cellStyle name="Normal 39 3 2" xfId="8323" xr:uid="{00000000-0005-0000-0000-0000A2200000}"/>
    <cellStyle name="Normal 39 4" xfId="8324" xr:uid="{00000000-0005-0000-0000-0000A3200000}"/>
    <cellStyle name="Normal 39 5" xfId="8325" xr:uid="{00000000-0005-0000-0000-0000A4200000}"/>
    <cellStyle name="Normal 4" xfId="8326" xr:uid="{00000000-0005-0000-0000-0000A5200000}"/>
    <cellStyle name="Normal 4 2" xfId="8327" xr:uid="{00000000-0005-0000-0000-0000A6200000}"/>
    <cellStyle name="Normal 4 2 2" xfId="8328" xr:uid="{00000000-0005-0000-0000-0000A7200000}"/>
    <cellStyle name="Normal 4 2 2 2" xfId="8329" xr:uid="{00000000-0005-0000-0000-0000A8200000}"/>
    <cellStyle name="Normal 4 2 2 3" xfId="8330" xr:uid="{00000000-0005-0000-0000-0000A9200000}"/>
    <cellStyle name="Normal 4 2 3" xfId="8331" xr:uid="{00000000-0005-0000-0000-0000AA200000}"/>
    <cellStyle name="Normal 4 2 3 2" xfId="8332" xr:uid="{00000000-0005-0000-0000-0000AB200000}"/>
    <cellStyle name="Normal 4 2 4" xfId="8333" xr:uid="{00000000-0005-0000-0000-0000AC200000}"/>
    <cellStyle name="Normal 4 2 5" xfId="8334" xr:uid="{00000000-0005-0000-0000-0000AD200000}"/>
    <cellStyle name="Normal 4 2 6" xfId="8335" xr:uid="{00000000-0005-0000-0000-0000AE200000}"/>
    <cellStyle name="Normal 4 3" xfId="8336" xr:uid="{00000000-0005-0000-0000-0000AF200000}"/>
    <cellStyle name="Normal 4 3 2" xfId="8337" xr:uid="{00000000-0005-0000-0000-0000B0200000}"/>
    <cellStyle name="Normal 4 4" xfId="8338" xr:uid="{00000000-0005-0000-0000-0000B1200000}"/>
    <cellStyle name="Normal 4 4 2" xfId="8339" xr:uid="{00000000-0005-0000-0000-0000B2200000}"/>
    <cellStyle name="Normal 4 5" xfId="8340" xr:uid="{00000000-0005-0000-0000-0000B3200000}"/>
    <cellStyle name="Normal 4 5 2" xfId="8341" xr:uid="{00000000-0005-0000-0000-0000B4200000}"/>
    <cellStyle name="Normal 4 6" xfId="8342" xr:uid="{00000000-0005-0000-0000-0000B5200000}"/>
    <cellStyle name="Normal 4 7" xfId="8343" xr:uid="{00000000-0005-0000-0000-0000B6200000}"/>
    <cellStyle name="Normal 4 8" xfId="9534" xr:uid="{00000000-0005-0000-0000-0000B7200000}"/>
    <cellStyle name="Normal 4_ Price Inputs" xfId="8344" xr:uid="{00000000-0005-0000-0000-0000B8200000}"/>
    <cellStyle name="Normal 40" xfId="8345" xr:uid="{00000000-0005-0000-0000-0000B9200000}"/>
    <cellStyle name="Normal 40 2" xfId="8346" xr:uid="{00000000-0005-0000-0000-0000BA200000}"/>
    <cellStyle name="Normal 41" xfId="8347" xr:uid="{00000000-0005-0000-0000-0000BB200000}"/>
    <cellStyle name="Normal 41 2" xfId="8348" xr:uid="{00000000-0005-0000-0000-0000BC200000}"/>
    <cellStyle name="Normal 41 2 2" xfId="8349" xr:uid="{00000000-0005-0000-0000-0000BD200000}"/>
    <cellStyle name="Normal 41 3" xfId="8350" xr:uid="{00000000-0005-0000-0000-0000BE200000}"/>
    <cellStyle name="Normal 41 3 2" xfId="8351" xr:uid="{00000000-0005-0000-0000-0000BF200000}"/>
    <cellStyle name="Normal 41 4" xfId="8352" xr:uid="{00000000-0005-0000-0000-0000C0200000}"/>
    <cellStyle name="Normal 41 4 2" xfId="8353" xr:uid="{00000000-0005-0000-0000-0000C1200000}"/>
    <cellStyle name="Normal 42" xfId="8354" xr:uid="{00000000-0005-0000-0000-0000C2200000}"/>
    <cellStyle name="Normal 42 2" xfId="8355" xr:uid="{00000000-0005-0000-0000-0000C3200000}"/>
    <cellStyle name="Normal 42 2 2" xfId="8356" xr:uid="{00000000-0005-0000-0000-0000C4200000}"/>
    <cellStyle name="Normal 42 2 2 2" xfId="8357" xr:uid="{00000000-0005-0000-0000-0000C5200000}"/>
    <cellStyle name="Normal 42 2 3" xfId="8358" xr:uid="{00000000-0005-0000-0000-0000C6200000}"/>
    <cellStyle name="Normal 42 3" xfId="8359" xr:uid="{00000000-0005-0000-0000-0000C7200000}"/>
    <cellStyle name="Normal 42 3 2" xfId="8360" xr:uid="{00000000-0005-0000-0000-0000C8200000}"/>
    <cellStyle name="Normal 42 4" xfId="8361" xr:uid="{00000000-0005-0000-0000-0000C9200000}"/>
    <cellStyle name="Normal 42 4 2" xfId="8362" xr:uid="{00000000-0005-0000-0000-0000CA200000}"/>
    <cellStyle name="Normal 42 5" xfId="8363" xr:uid="{00000000-0005-0000-0000-0000CB200000}"/>
    <cellStyle name="Normal 42 5 2" xfId="8364" xr:uid="{00000000-0005-0000-0000-0000CC200000}"/>
    <cellStyle name="Normal 43" xfId="8365" xr:uid="{00000000-0005-0000-0000-0000CD200000}"/>
    <cellStyle name="Normal 43 2" xfId="8366" xr:uid="{00000000-0005-0000-0000-0000CE200000}"/>
    <cellStyle name="Normal 43 3" xfId="8367" xr:uid="{00000000-0005-0000-0000-0000CF200000}"/>
    <cellStyle name="Normal 43 3 2" xfId="8368" xr:uid="{00000000-0005-0000-0000-0000D0200000}"/>
    <cellStyle name="Normal 44" xfId="8369" xr:uid="{00000000-0005-0000-0000-0000D1200000}"/>
    <cellStyle name="Normal 44 2" xfId="8370" xr:uid="{00000000-0005-0000-0000-0000D2200000}"/>
    <cellStyle name="Normal 44 2 2" xfId="8371" xr:uid="{00000000-0005-0000-0000-0000D3200000}"/>
    <cellStyle name="Normal 44 2 2 2" xfId="8372" xr:uid="{00000000-0005-0000-0000-0000D4200000}"/>
    <cellStyle name="Normal 44 2 3" xfId="8373" xr:uid="{00000000-0005-0000-0000-0000D5200000}"/>
    <cellStyle name="Normal 44 2 4" xfId="8374" xr:uid="{00000000-0005-0000-0000-0000D6200000}"/>
    <cellStyle name="Normal 44 3" xfId="8375" xr:uid="{00000000-0005-0000-0000-0000D7200000}"/>
    <cellStyle name="Normal 44 3 2" xfId="8376" xr:uid="{00000000-0005-0000-0000-0000D8200000}"/>
    <cellStyle name="Normal 44 3 3" xfId="8377" xr:uid="{00000000-0005-0000-0000-0000D9200000}"/>
    <cellStyle name="Normal 44 4" xfId="8378" xr:uid="{00000000-0005-0000-0000-0000DA200000}"/>
    <cellStyle name="Normal 44 4 2" xfId="8379" xr:uid="{00000000-0005-0000-0000-0000DB200000}"/>
    <cellStyle name="Normal 44 5" xfId="8380" xr:uid="{00000000-0005-0000-0000-0000DC200000}"/>
    <cellStyle name="Normal 44 5 2" xfId="8381" xr:uid="{00000000-0005-0000-0000-0000DD200000}"/>
    <cellStyle name="Normal 44 6" xfId="8382" xr:uid="{00000000-0005-0000-0000-0000DE200000}"/>
    <cellStyle name="Normal 44 7" xfId="8383" xr:uid="{00000000-0005-0000-0000-0000DF200000}"/>
    <cellStyle name="Normal 45" xfId="8384" xr:uid="{00000000-0005-0000-0000-0000E0200000}"/>
    <cellStyle name="Normal 45 2" xfId="8385" xr:uid="{00000000-0005-0000-0000-0000E1200000}"/>
    <cellStyle name="Normal 45 2 2" xfId="8386" xr:uid="{00000000-0005-0000-0000-0000E2200000}"/>
    <cellStyle name="Normal 45 3" xfId="8387" xr:uid="{00000000-0005-0000-0000-0000E3200000}"/>
    <cellStyle name="Normal 45 4" xfId="8388" xr:uid="{00000000-0005-0000-0000-0000E4200000}"/>
    <cellStyle name="Normal 45 5" xfId="8389" xr:uid="{00000000-0005-0000-0000-0000E5200000}"/>
    <cellStyle name="Normal 45 6" xfId="8390" xr:uid="{00000000-0005-0000-0000-0000E6200000}"/>
    <cellStyle name="Normal 46" xfId="8391" xr:uid="{00000000-0005-0000-0000-0000E7200000}"/>
    <cellStyle name="Normal 46 2" xfId="8392" xr:uid="{00000000-0005-0000-0000-0000E8200000}"/>
    <cellStyle name="Normal 46 2 2" xfId="8393" xr:uid="{00000000-0005-0000-0000-0000E9200000}"/>
    <cellStyle name="Normal 46 2 3" xfId="8394" xr:uid="{00000000-0005-0000-0000-0000EA200000}"/>
    <cellStyle name="Normal 46 3" xfId="8395" xr:uid="{00000000-0005-0000-0000-0000EB200000}"/>
    <cellStyle name="Normal 46 4" xfId="8396" xr:uid="{00000000-0005-0000-0000-0000EC200000}"/>
    <cellStyle name="Normal 46 5" xfId="8397" xr:uid="{00000000-0005-0000-0000-0000ED200000}"/>
    <cellStyle name="Normal 46 6" xfId="8398" xr:uid="{00000000-0005-0000-0000-0000EE200000}"/>
    <cellStyle name="Normal 47" xfId="8399" xr:uid="{00000000-0005-0000-0000-0000EF200000}"/>
    <cellStyle name="Normal 47 2" xfId="8400" xr:uid="{00000000-0005-0000-0000-0000F0200000}"/>
    <cellStyle name="Normal 47 2 2" xfId="8401" xr:uid="{00000000-0005-0000-0000-0000F1200000}"/>
    <cellStyle name="Normal 47 3" xfId="8402" xr:uid="{00000000-0005-0000-0000-0000F2200000}"/>
    <cellStyle name="Normal 47 3 2" xfId="8403" xr:uid="{00000000-0005-0000-0000-0000F3200000}"/>
    <cellStyle name="Normal 47 4" xfId="8404" xr:uid="{00000000-0005-0000-0000-0000F4200000}"/>
    <cellStyle name="Normal 47 4 2" xfId="8405" xr:uid="{00000000-0005-0000-0000-0000F5200000}"/>
    <cellStyle name="Normal 47 5" xfId="8406" xr:uid="{00000000-0005-0000-0000-0000F6200000}"/>
    <cellStyle name="Normal 48" xfId="8407" xr:uid="{00000000-0005-0000-0000-0000F7200000}"/>
    <cellStyle name="Normal 48 2" xfId="8408" xr:uid="{00000000-0005-0000-0000-0000F8200000}"/>
    <cellStyle name="Normal 48 2 2" xfId="8409" xr:uid="{00000000-0005-0000-0000-0000F9200000}"/>
    <cellStyle name="Normal 48 3" xfId="8410" xr:uid="{00000000-0005-0000-0000-0000FA200000}"/>
    <cellStyle name="Normal 48 3 2" xfId="8411" xr:uid="{00000000-0005-0000-0000-0000FB200000}"/>
    <cellStyle name="Normal 48 4" xfId="8412" xr:uid="{00000000-0005-0000-0000-0000FC200000}"/>
    <cellStyle name="Normal 48 4 2" xfId="8413" xr:uid="{00000000-0005-0000-0000-0000FD200000}"/>
    <cellStyle name="Normal 49" xfId="8414" xr:uid="{00000000-0005-0000-0000-0000FE200000}"/>
    <cellStyle name="Normal 49 2" xfId="8415" xr:uid="{00000000-0005-0000-0000-0000FF200000}"/>
    <cellStyle name="Normal 49 2 2" xfId="8416" xr:uid="{00000000-0005-0000-0000-000000210000}"/>
    <cellStyle name="Normal 49 3" xfId="8417" xr:uid="{00000000-0005-0000-0000-000001210000}"/>
    <cellStyle name="Normal 49 3 2" xfId="8418" xr:uid="{00000000-0005-0000-0000-000002210000}"/>
    <cellStyle name="Normal 49 4" xfId="8419" xr:uid="{00000000-0005-0000-0000-000003210000}"/>
    <cellStyle name="Normal 49 4 2" xfId="8420" xr:uid="{00000000-0005-0000-0000-000004210000}"/>
    <cellStyle name="Normal 5" xfId="8421" xr:uid="{00000000-0005-0000-0000-000005210000}"/>
    <cellStyle name="Normal 5 2" xfId="8422" xr:uid="{00000000-0005-0000-0000-000006210000}"/>
    <cellStyle name="Normal 5 2 2" xfId="8423" xr:uid="{00000000-0005-0000-0000-000007210000}"/>
    <cellStyle name="Normal 5 2 3" xfId="8424" xr:uid="{00000000-0005-0000-0000-000008210000}"/>
    <cellStyle name="Normal 5 2 4" xfId="9527" xr:uid="{00000000-0005-0000-0000-000009210000}"/>
    <cellStyle name="Normal 5 3" xfId="8425" xr:uid="{00000000-0005-0000-0000-00000A210000}"/>
    <cellStyle name="Normal 5 3 2" xfId="8426" xr:uid="{00000000-0005-0000-0000-00000B210000}"/>
    <cellStyle name="Normal 5 4" xfId="8427" xr:uid="{00000000-0005-0000-0000-00000C210000}"/>
    <cellStyle name="Normal 5 4 2" xfId="8428" xr:uid="{00000000-0005-0000-0000-00000D210000}"/>
    <cellStyle name="Normal 5 5" xfId="8429" xr:uid="{00000000-0005-0000-0000-00000E210000}"/>
    <cellStyle name="Normal 5 5 2" xfId="8430" xr:uid="{00000000-0005-0000-0000-00000F210000}"/>
    <cellStyle name="Normal 5 6" xfId="8431" xr:uid="{00000000-0005-0000-0000-000010210000}"/>
    <cellStyle name="Normal 5 7" xfId="9528" xr:uid="{00000000-0005-0000-0000-000011210000}"/>
    <cellStyle name="Normal 5_2011 CBR Rev Calc by schedule" xfId="8432" xr:uid="{00000000-0005-0000-0000-000012210000}"/>
    <cellStyle name="Normal 50" xfId="8433" xr:uid="{00000000-0005-0000-0000-000013210000}"/>
    <cellStyle name="Normal 50 2" xfId="8434" xr:uid="{00000000-0005-0000-0000-000014210000}"/>
    <cellStyle name="Normal 50 2 2" xfId="8435" xr:uid="{00000000-0005-0000-0000-000015210000}"/>
    <cellStyle name="Normal 50 3" xfId="8436" xr:uid="{00000000-0005-0000-0000-000016210000}"/>
    <cellStyle name="Normal 50 3 2" xfId="8437" xr:uid="{00000000-0005-0000-0000-000017210000}"/>
    <cellStyle name="Normal 50 4" xfId="8438" xr:uid="{00000000-0005-0000-0000-000018210000}"/>
    <cellStyle name="Normal 50 4 2" xfId="8439" xr:uid="{00000000-0005-0000-0000-000019210000}"/>
    <cellStyle name="Normal 51" xfId="8440" xr:uid="{00000000-0005-0000-0000-00001A210000}"/>
    <cellStyle name="Normal 51 2" xfId="8441" xr:uid="{00000000-0005-0000-0000-00001B210000}"/>
    <cellStyle name="Normal 51 2 2" xfId="8442" xr:uid="{00000000-0005-0000-0000-00001C210000}"/>
    <cellStyle name="Normal 51 2 3" xfId="8443" xr:uid="{00000000-0005-0000-0000-00001D210000}"/>
    <cellStyle name="Normal 51 3" xfId="8444" xr:uid="{00000000-0005-0000-0000-00001E210000}"/>
    <cellStyle name="Normal 51 4" xfId="8445" xr:uid="{00000000-0005-0000-0000-00001F210000}"/>
    <cellStyle name="Normal 51 5" xfId="8446" xr:uid="{00000000-0005-0000-0000-000020210000}"/>
    <cellStyle name="Normal 51 6" xfId="8447" xr:uid="{00000000-0005-0000-0000-000021210000}"/>
    <cellStyle name="Normal 52" xfId="8448" xr:uid="{00000000-0005-0000-0000-000022210000}"/>
    <cellStyle name="Normal 53" xfId="8449" xr:uid="{00000000-0005-0000-0000-000023210000}"/>
    <cellStyle name="Normal 53 2" xfId="8450" xr:uid="{00000000-0005-0000-0000-000024210000}"/>
    <cellStyle name="Normal 53 3" xfId="8451" xr:uid="{00000000-0005-0000-0000-000025210000}"/>
    <cellStyle name="Normal 53 3 2" xfId="8452" xr:uid="{00000000-0005-0000-0000-000026210000}"/>
    <cellStyle name="Normal 53 4" xfId="8453" xr:uid="{00000000-0005-0000-0000-000027210000}"/>
    <cellStyle name="Normal 54" xfId="8454" xr:uid="{00000000-0005-0000-0000-000028210000}"/>
    <cellStyle name="Normal 54 2" xfId="8455" xr:uid="{00000000-0005-0000-0000-000029210000}"/>
    <cellStyle name="Normal 54 3" xfId="8456" xr:uid="{00000000-0005-0000-0000-00002A210000}"/>
    <cellStyle name="Normal 54 3 2" xfId="8457" xr:uid="{00000000-0005-0000-0000-00002B210000}"/>
    <cellStyle name="Normal 54 4" xfId="8458" xr:uid="{00000000-0005-0000-0000-00002C210000}"/>
    <cellStyle name="Normal 55" xfId="8459" xr:uid="{00000000-0005-0000-0000-00002D210000}"/>
    <cellStyle name="Normal 55 2" xfId="8460" xr:uid="{00000000-0005-0000-0000-00002E210000}"/>
    <cellStyle name="Normal 55 2 2" xfId="8461" xr:uid="{00000000-0005-0000-0000-00002F210000}"/>
    <cellStyle name="Normal 55 3" xfId="8462" xr:uid="{00000000-0005-0000-0000-000030210000}"/>
    <cellStyle name="Normal 56" xfId="8463" xr:uid="{00000000-0005-0000-0000-000031210000}"/>
    <cellStyle name="Normal 56 2" xfId="8464" xr:uid="{00000000-0005-0000-0000-000032210000}"/>
    <cellStyle name="Normal 56 2 2" xfId="8465" xr:uid="{00000000-0005-0000-0000-000033210000}"/>
    <cellStyle name="Normal 56 3" xfId="8466" xr:uid="{00000000-0005-0000-0000-000034210000}"/>
    <cellStyle name="Normal 57" xfId="8467" xr:uid="{00000000-0005-0000-0000-000035210000}"/>
    <cellStyle name="Normal 57 2" xfId="8468" xr:uid="{00000000-0005-0000-0000-000036210000}"/>
    <cellStyle name="Normal 58" xfId="8469" xr:uid="{00000000-0005-0000-0000-000037210000}"/>
    <cellStyle name="Normal 58 2" xfId="8470" xr:uid="{00000000-0005-0000-0000-000038210000}"/>
    <cellStyle name="Normal 59" xfId="8471" xr:uid="{00000000-0005-0000-0000-000039210000}"/>
    <cellStyle name="Normal 59 2" xfId="8472" xr:uid="{00000000-0005-0000-0000-00003A210000}"/>
    <cellStyle name="Normal 6" xfId="8473" xr:uid="{00000000-0005-0000-0000-00003B210000}"/>
    <cellStyle name="Normal 6 2" xfId="8474" xr:uid="{00000000-0005-0000-0000-00003C210000}"/>
    <cellStyle name="Normal 6 2 2" xfId="8475" xr:uid="{00000000-0005-0000-0000-00003D210000}"/>
    <cellStyle name="Normal 6 2 2 2" xfId="8476" xr:uid="{00000000-0005-0000-0000-00003E210000}"/>
    <cellStyle name="Normal 6 2 3" xfId="8477" xr:uid="{00000000-0005-0000-0000-00003F210000}"/>
    <cellStyle name="Normal 6 2 4" xfId="8478" xr:uid="{00000000-0005-0000-0000-000040210000}"/>
    <cellStyle name="Normal 6 3" xfId="8479" xr:uid="{00000000-0005-0000-0000-000041210000}"/>
    <cellStyle name="Normal 6 3 2" xfId="8480" xr:uid="{00000000-0005-0000-0000-000042210000}"/>
    <cellStyle name="Normal 6 4" xfId="8481" xr:uid="{00000000-0005-0000-0000-000043210000}"/>
    <cellStyle name="Normal 6 5" xfId="8482" xr:uid="{00000000-0005-0000-0000-000044210000}"/>
    <cellStyle name="Normal 6 5 2" xfId="8483" xr:uid="{00000000-0005-0000-0000-000045210000}"/>
    <cellStyle name="Normal 6 6" xfId="8484" xr:uid="{00000000-0005-0000-0000-000046210000}"/>
    <cellStyle name="Normal 6 7" xfId="9519" xr:uid="{00000000-0005-0000-0000-000047210000}"/>
    <cellStyle name="Normal 6_Scenario 1 REC vs PTC Offset" xfId="8485" xr:uid="{00000000-0005-0000-0000-000048210000}"/>
    <cellStyle name="Normal 60" xfId="8486" xr:uid="{00000000-0005-0000-0000-000049210000}"/>
    <cellStyle name="Normal 60 2" xfId="8487" xr:uid="{00000000-0005-0000-0000-00004A210000}"/>
    <cellStyle name="Normal 61" xfId="8488" xr:uid="{00000000-0005-0000-0000-00004B210000}"/>
    <cellStyle name="Normal 61 2" xfId="8489" xr:uid="{00000000-0005-0000-0000-00004C210000}"/>
    <cellStyle name="Normal 62" xfId="8490" xr:uid="{00000000-0005-0000-0000-00004D210000}"/>
    <cellStyle name="Normal 62 2" xfId="8491" xr:uid="{00000000-0005-0000-0000-00004E210000}"/>
    <cellStyle name="Normal 63" xfId="8492" xr:uid="{00000000-0005-0000-0000-00004F210000}"/>
    <cellStyle name="Normal 63 2" xfId="8493" xr:uid="{00000000-0005-0000-0000-000050210000}"/>
    <cellStyle name="Normal 64" xfId="8494" xr:uid="{00000000-0005-0000-0000-000051210000}"/>
    <cellStyle name="Normal 64 2" xfId="8495" xr:uid="{00000000-0005-0000-0000-000052210000}"/>
    <cellStyle name="Normal 65" xfId="8496" xr:uid="{00000000-0005-0000-0000-000053210000}"/>
    <cellStyle name="Normal 65 2" xfId="8497" xr:uid="{00000000-0005-0000-0000-000054210000}"/>
    <cellStyle name="Normal 66" xfId="8498" xr:uid="{00000000-0005-0000-0000-000055210000}"/>
    <cellStyle name="Normal 66 2" xfId="8499" xr:uid="{00000000-0005-0000-0000-000056210000}"/>
    <cellStyle name="Normal 67" xfId="8500" xr:uid="{00000000-0005-0000-0000-000057210000}"/>
    <cellStyle name="Normal 67 2" xfId="8501" xr:uid="{00000000-0005-0000-0000-000058210000}"/>
    <cellStyle name="Normal 68" xfId="8502" xr:uid="{00000000-0005-0000-0000-000059210000}"/>
    <cellStyle name="Normal 68 2" xfId="8503" xr:uid="{00000000-0005-0000-0000-00005A210000}"/>
    <cellStyle name="Normal 69" xfId="8504" xr:uid="{00000000-0005-0000-0000-00005B210000}"/>
    <cellStyle name="Normal 69 2" xfId="8505" xr:uid="{00000000-0005-0000-0000-00005C210000}"/>
    <cellStyle name="Normal 7" xfId="8506" xr:uid="{00000000-0005-0000-0000-00005D210000}"/>
    <cellStyle name="Normal 7 2" xfId="8507" xr:uid="{00000000-0005-0000-0000-00005E210000}"/>
    <cellStyle name="Normal 7 2 2" xfId="8508" xr:uid="{00000000-0005-0000-0000-00005F210000}"/>
    <cellStyle name="Normal 7 2 2 2" xfId="8509" xr:uid="{00000000-0005-0000-0000-000060210000}"/>
    <cellStyle name="Normal 7 2 3" xfId="8510" xr:uid="{00000000-0005-0000-0000-000061210000}"/>
    <cellStyle name="Normal 7 3" xfId="8511" xr:uid="{00000000-0005-0000-0000-000062210000}"/>
    <cellStyle name="Normal 7 4" xfId="8512" xr:uid="{00000000-0005-0000-0000-000063210000}"/>
    <cellStyle name="Normal 7 4 2" xfId="8513" xr:uid="{00000000-0005-0000-0000-000064210000}"/>
    <cellStyle name="Normal 7 5" xfId="8514" xr:uid="{00000000-0005-0000-0000-000065210000}"/>
    <cellStyle name="Normal 70" xfId="8515" xr:uid="{00000000-0005-0000-0000-000066210000}"/>
    <cellStyle name="Normal 70 2" xfId="8516" xr:uid="{00000000-0005-0000-0000-000067210000}"/>
    <cellStyle name="Normal 71" xfId="8517" xr:uid="{00000000-0005-0000-0000-000068210000}"/>
    <cellStyle name="Normal 71 2" xfId="8518" xr:uid="{00000000-0005-0000-0000-000069210000}"/>
    <cellStyle name="Normal 72" xfId="8519" xr:uid="{00000000-0005-0000-0000-00006A210000}"/>
    <cellStyle name="Normal 72 2" xfId="8520" xr:uid="{00000000-0005-0000-0000-00006B210000}"/>
    <cellStyle name="Normal 73" xfId="8521" xr:uid="{00000000-0005-0000-0000-00006C210000}"/>
    <cellStyle name="Normal 73 2" xfId="8522" xr:uid="{00000000-0005-0000-0000-00006D210000}"/>
    <cellStyle name="Normal 74" xfId="8523" xr:uid="{00000000-0005-0000-0000-00006E210000}"/>
    <cellStyle name="Normal 75" xfId="8524" xr:uid="{00000000-0005-0000-0000-00006F210000}"/>
    <cellStyle name="Normal 76" xfId="8525" xr:uid="{00000000-0005-0000-0000-000070210000}"/>
    <cellStyle name="Normal 77" xfId="8526" xr:uid="{00000000-0005-0000-0000-000071210000}"/>
    <cellStyle name="Normal 78" xfId="8527" xr:uid="{00000000-0005-0000-0000-000072210000}"/>
    <cellStyle name="Normal 79" xfId="8528" xr:uid="{00000000-0005-0000-0000-000073210000}"/>
    <cellStyle name="Normal 8" xfId="8529" xr:uid="{00000000-0005-0000-0000-000074210000}"/>
    <cellStyle name="Normal 8 2" xfId="8530" xr:uid="{00000000-0005-0000-0000-000075210000}"/>
    <cellStyle name="Normal 8 2 2" xfId="8531" xr:uid="{00000000-0005-0000-0000-000076210000}"/>
    <cellStyle name="Normal 8 2 2 2" xfId="8532" xr:uid="{00000000-0005-0000-0000-000077210000}"/>
    <cellStyle name="Normal 8 2 3" xfId="8533" xr:uid="{00000000-0005-0000-0000-000078210000}"/>
    <cellStyle name="Normal 8 2 4" xfId="8534" xr:uid="{00000000-0005-0000-0000-000079210000}"/>
    <cellStyle name="Normal 8 3" xfId="8535" xr:uid="{00000000-0005-0000-0000-00007A210000}"/>
    <cellStyle name="Normal 8 4" xfId="8536" xr:uid="{00000000-0005-0000-0000-00007B210000}"/>
    <cellStyle name="Normal 8 4 2" xfId="8537" xr:uid="{00000000-0005-0000-0000-00007C210000}"/>
    <cellStyle name="Normal 8 5" xfId="8538" xr:uid="{00000000-0005-0000-0000-00007D210000}"/>
    <cellStyle name="Normal 8 6" xfId="8539" xr:uid="{00000000-0005-0000-0000-00007E210000}"/>
    <cellStyle name="Normal 8 7" xfId="9526" xr:uid="{00000000-0005-0000-0000-00007F210000}"/>
    <cellStyle name="Normal 80" xfId="8540" xr:uid="{00000000-0005-0000-0000-000080210000}"/>
    <cellStyle name="Normal 81" xfId="8541" xr:uid="{00000000-0005-0000-0000-000081210000}"/>
    <cellStyle name="Normal 82" xfId="8542" xr:uid="{00000000-0005-0000-0000-000082210000}"/>
    <cellStyle name="Normal 83" xfId="8543" xr:uid="{00000000-0005-0000-0000-000083210000}"/>
    <cellStyle name="Normal 84" xfId="8544" xr:uid="{00000000-0005-0000-0000-000084210000}"/>
    <cellStyle name="Normal 85" xfId="8545" xr:uid="{00000000-0005-0000-0000-000085210000}"/>
    <cellStyle name="Normal 86" xfId="8546" xr:uid="{00000000-0005-0000-0000-000086210000}"/>
    <cellStyle name="Normal 87" xfId="8547" xr:uid="{00000000-0005-0000-0000-000087210000}"/>
    <cellStyle name="Normal 88" xfId="8548" xr:uid="{00000000-0005-0000-0000-000088210000}"/>
    <cellStyle name="Normal 89" xfId="8549" xr:uid="{00000000-0005-0000-0000-000089210000}"/>
    <cellStyle name="Normal 9" xfId="8550" xr:uid="{00000000-0005-0000-0000-00008A210000}"/>
    <cellStyle name="Normal 9 2" xfId="8551" xr:uid="{00000000-0005-0000-0000-00008B210000}"/>
    <cellStyle name="Normal 9 2 2" xfId="8552" xr:uid="{00000000-0005-0000-0000-00008C210000}"/>
    <cellStyle name="Normal 9 2 2 2" xfId="8553" xr:uid="{00000000-0005-0000-0000-00008D210000}"/>
    <cellStyle name="Normal 9 2 3" xfId="8554" xr:uid="{00000000-0005-0000-0000-00008E210000}"/>
    <cellStyle name="Normal 9 3" xfId="8555" xr:uid="{00000000-0005-0000-0000-00008F210000}"/>
    <cellStyle name="Normal 9 3 2" xfId="8556" xr:uid="{00000000-0005-0000-0000-000090210000}"/>
    <cellStyle name="Normal 9 4" xfId="8557" xr:uid="{00000000-0005-0000-0000-000091210000}"/>
    <cellStyle name="Normal 90" xfId="8558" xr:uid="{00000000-0005-0000-0000-000092210000}"/>
    <cellStyle name="Normal 91" xfId="8559" xr:uid="{00000000-0005-0000-0000-000093210000}"/>
    <cellStyle name="Normal 92" xfId="8560" xr:uid="{00000000-0005-0000-0000-000094210000}"/>
    <cellStyle name="Normal 93" xfId="8561" xr:uid="{00000000-0005-0000-0000-000095210000}"/>
    <cellStyle name="Normal 94" xfId="8562" xr:uid="{00000000-0005-0000-0000-000096210000}"/>
    <cellStyle name="Normal 95" xfId="8563" xr:uid="{00000000-0005-0000-0000-000097210000}"/>
    <cellStyle name="Normal 96" xfId="8564" xr:uid="{00000000-0005-0000-0000-000098210000}"/>
    <cellStyle name="Normal 96 2" xfId="8565" xr:uid="{00000000-0005-0000-0000-000099210000}"/>
    <cellStyle name="Normal 97" xfId="8566" xr:uid="{00000000-0005-0000-0000-00009A210000}"/>
    <cellStyle name="Normal 98" xfId="8567" xr:uid="{00000000-0005-0000-0000-00009B210000}"/>
    <cellStyle name="Normal 99" xfId="8568" xr:uid="{00000000-0005-0000-0000-00009C210000}"/>
    <cellStyle name="Note 10" xfId="8569" xr:uid="{00000000-0005-0000-0000-00009D210000}"/>
    <cellStyle name="Note 10 2" xfId="8570" xr:uid="{00000000-0005-0000-0000-00009E210000}"/>
    <cellStyle name="Note 10 2 2" xfId="8571" xr:uid="{00000000-0005-0000-0000-00009F210000}"/>
    <cellStyle name="Note 10 3" xfId="8572" xr:uid="{00000000-0005-0000-0000-0000A0210000}"/>
    <cellStyle name="Note 11" xfId="8573" xr:uid="{00000000-0005-0000-0000-0000A1210000}"/>
    <cellStyle name="Note 11 2" xfId="8574" xr:uid="{00000000-0005-0000-0000-0000A2210000}"/>
    <cellStyle name="Note 11 2 2" xfId="8575" xr:uid="{00000000-0005-0000-0000-0000A3210000}"/>
    <cellStyle name="Note 11 3" xfId="8576" xr:uid="{00000000-0005-0000-0000-0000A4210000}"/>
    <cellStyle name="Note 12" xfId="8577" xr:uid="{00000000-0005-0000-0000-0000A5210000}"/>
    <cellStyle name="Note 12 2" xfId="8578" xr:uid="{00000000-0005-0000-0000-0000A6210000}"/>
    <cellStyle name="Note 12 2 2" xfId="8579" xr:uid="{00000000-0005-0000-0000-0000A7210000}"/>
    <cellStyle name="Note 12 3" xfId="8580" xr:uid="{00000000-0005-0000-0000-0000A8210000}"/>
    <cellStyle name="Note 12 3 2" xfId="8581" xr:uid="{00000000-0005-0000-0000-0000A9210000}"/>
    <cellStyle name="Note 12 4" xfId="8582" xr:uid="{00000000-0005-0000-0000-0000AA210000}"/>
    <cellStyle name="Note 13" xfId="8583" xr:uid="{00000000-0005-0000-0000-0000AB210000}"/>
    <cellStyle name="Note 13 2" xfId="8584" xr:uid="{00000000-0005-0000-0000-0000AC210000}"/>
    <cellStyle name="Note 14" xfId="8585" xr:uid="{00000000-0005-0000-0000-0000AD210000}"/>
    <cellStyle name="Note 2" xfId="8586" xr:uid="{00000000-0005-0000-0000-0000AE210000}"/>
    <cellStyle name="Note 2 2" xfId="8587" xr:uid="{00000000-0005-0000-0000-0000AF210000}"/>
    <cellStyle name="Note 2 2 2" xfId="8588" xr:uid="{00000000-0005-0000-0000-0000B0210000}"/>
    <cellStyle name="Note 2 2 3" xfId="8589" xr:uid="{00000000-0005-0000-0000-0000B1210000}"/>
    <cellStyle name="Note 2 2 4" xfId="8590" xr:uid="{00000000-0005-0000-0000-0000B2210000}"/>
    <cellStyle name="Note 2 3" xfId="8591" xr:uid="{00000000-0005-0000-0000-0000B3210000}"/>
    <cellStyle name="Note 2 3 2" xfId="8592" xr:uid="{00000000-0005-0000-0000-0000B4210000}"/>
    <cellStyle name="Note 2 4" xfId="8593" xr:uid="{00000000-0005-0000-0000-0000B5210000}"/>
    <cellStyle name="Note 2 4 2" xfId="8594" xr:uid="{00000000-0005-0000-0000-0000B6210000}"/>
    <cellStyle name="Note 2 5" xfId="8595" xr:uid="{00000000-0005-0000-0000-0000B7210000}"/>
    <cellStyle name="Note 2_AURORA Total New" xfId="8596" xr:uid="{00000000-0005-0000-0000-0000B8210000}"/>
    <cellStyle name="Note 3" xfId="8597" xr:uid="{00000000-0005-0000-0000-0000B9210000}"/>
    <cellStyle name="Note 3 2" xfId="8598" xr:uid="{00000000-0005-0000-0000-0000BA210000}"/>
    <cellStyle name="Note 3 2 2" xfId="8599" xr:uid="{00000000-0005-0000-0000-0000BB210000}"/>
    <cellStyle name="Note 3 3" xfId="8600" xr:uid="{00000000-0005-0000-0000-0000BC210000}"/>
    <cellStyle name="Note 3 4" xfId="8601" xr:uid="{00000000-0005-0000-0000-0000BD210000}"/>
    <cellStyle name="Note 4" xfId="8602" xr:uid="{00000000-0005-0000-0000-0000BE210000}"/>
    <cellStyle name="Note 4 2" xfId="8603" xr:uid="{00000000-0005-0000-0000-0000BF210000}"/>
    <cellStyle name="Note 4 2 2" xfId="8604" xr:uid="{00000000-0005-0000-0000-0000C0210000}"/>
    <cellStyle name="Note 4 3" xfId="8605" xr:uid="{00000000-0005-0000-0000-0000C1210000}"/>
    <cellStyle name="Note 4 4" xfId="8606" xr:uid="{00000000-0005-0000-0000-0000C2210000}"/>
    <cellStyle name="Note 5" xfId="8607" xr:uid="{00000000-0005-0000-0000-0000C3210000}"/>
    <cellStyle name="Note 5 2" xfId="8608" xr:uid="{00000000-0005-0000-0000-0000C4210000}"/>
    <cellStyle name="Note 5 2 2" xfId="8609" xr:uid="{00000000-0005-0000-0000-0000C5210000}"/>
    <cellStyle name="Note 5 3" xfId="8610" xr:uid="{00000000-0005-0000-0000-0000C6210000}"/>
    <cellStyle name="Note 5 4" xfId="8611" xr:uid="{00000000-0005-0000-0000-0000C7210000}"/>
    <cellStyle name="Note 6" xfId="8612" xr:uid="{00000000-0005-0000-0000-0000C8210000}"/>
    <cellStyle name="Note 6 2" xfId="8613" xr:uid="{00000000-0005-0000-0000-0000C9210000}"/>
    <cellStyle name="Note 6 2 2" xfId="8614" xr:uid="{00000000-0005-0000-0000-0000CA210000}"/>
    <cellStyle name="Note 6 3" xfId="8615" xr:uid="{00000000-0005-0000-0000-0000CB210000}"/>
    <cellStyle name="Note 6 4" xfId="8616" xr:uid="{00000000-0005-0000-0000-0000CC210000}"/>
    <cellStyle name="Note 7" xfId="8617" xr:uid="{00000000-0005-0000-0000-0000CD210000}"/>
    <cellStyle name="Note 7 2" xfId="8618" xr:uid="{00000000-0005-0000-0000-0000CE210000}"/>
    <cellStyle name="Note 7 2 2" xfId="8619" xr:uid="{00000000-0005-0000-0000-0000CF210000}"/>
    <cellStyle name="Note 7 3" xfId="8620" xr:uid="{00000000-0005-0000-0000-0000D0210000}"/>
    <cellStyle name="Note 7 4" xfId="8621" xr:uid="{00000000-0005-0000-0000-0000D1210000}"/>
    <cellStyle name="Note 8" xfId="8622" xr:uid="{00000000-0005-0000-0000-0000D2210000}"/>
    <cellStyle name="Note 8 2" xfId="8623" xr:uid="{00000000-0005-0000-0000-0000D3210000}"/>
    <cellStyle name="Note 8 2 2" xfId="8624" xr:uid="{00000000-0005-0000-0000-0000D4210000}"/>
    <cellStyle name="Note 8 3" xfId="8625" xr:uid="{00000000-0005-0000-0000-0000D5210000}"/>
    <cellStyle name="Note 8 4" xfId="8626" xr:uid="{00000000-0005-0000-0000-0000D6210000}"/>
    <cellStyle name="Note 9" xfId="8627" xr:uid="{00000000-0005-0000-0000-0000D7210000}"/>
    <cellStyle name="Note 9 2" xfId="8628" xr:uid="{00000000-0005-0000-0000-0000D8210000}"/>
    <cellStyle name="Note 9 2 2" xfId="8629" xr:uid="{00000000-0005-0000-0000-0000D9210000}"/>
    <cellStyle name="Note 9 3" xfId="8630" xr:uid="{00000000-0005-0000-0000-0000DA210000}"/>
    <cellStyle name="Note 9 4" xfId="8631" xr:uid="{00000000-0005-0000-0000-0000DB210000}"/>
    <cellStyle name="Output 2" xfId="8632" xr:uid="{00000000-0005-0000-0000-0000DC210000}"/>
    <cellStyle name="Output 2 2" xfId="8633" xr:uid="{00000000-0005-0000-0000-0000DD210000}"/>
    <cellStyle name="Output 2 2 2" xfId="8634" xr:uid="{00000000-0005-0000-0000-0000DE210000}"/>
    <cellStyle name="Output 2 2 3" xfId="8635" xr:uid="{00000000-0005-0000-0000-0000DF210000}"/>
    <cellStyle name="Output 2 3" xfId="8636" xr:uid="{00000000-0005-0000-0000-0000E0210000}"/>
    <cellStyle name="Output 2 4" xfId="8637" xr:uid="{00000000-0005-0000-0000-0000E1210000}"/>
    <cellStyle name="Output 3" xfId="8638" xr:uid="{00000000-0005-0000-0000-0000E2210000}"/>
    <cellStyle name="Output 3 2" xfId="8639" xr:uid="{00000000-0005-0000-0000-0000E3210000}"/>
    <cellStyle name="Output 3 3" xfId="8640" xr:uid="{00000000-0005-0000-0000-0000E4210000}"/>
    <cellStyle name="Output 3 4" xfId="8641" xr:uid="{00000000-0005-0000-0000-0000E5210000}"/>
    <cellStyle name="Output 4" xfId="8642" xr:uid="{00000000-0005-0000-0000-0000E6210000}"/>
    <cellStyle name="Output 5" xfId="8643" xr:uid="{00000000-0005-0000-0000-0000E7210000}"/>
    <cellStyle name="Output 6" xfId="8644" xr:uid="{00000000-0005-0000-0000-0000E8210000}"/>
    <cellStyle name="Percen - Style1" xfId="8645" xr:uid="{00000000-0005-0000-0000-0000E9210000}"/>
    <cellStyle name="Percen - Style1 2" xfId="8646" xr:uid="{00000000-0005-0000-0000-0000EA210000}"/>
    <cellStyle name="Percen - Style2" xfId="8647" xr:uid="{00000000-0005-0000-0000-0000EB210000}"/>
    <cellStyle name="Percen - Style2 2" xfId="8648" xr:uid="{00000000-0005-0000-0000-0000EC210000}"/>
    <cellStyle name="Percen - Style2 3" xfId="8649" xr:uid="{00000000-0005-0000-0000-0000ED210000}"/>
    <cellStyle name="Percen - Style3" xfId="8650" xr:uid="{00000000-0005-0000-0000-0000EE210000}"/>
    <cellStyle name="Percen - Style3 2" xfId="8651" xr:uid="{00000000-0005-0000-0000-0000EF210000}"/>
    <cellStyle name="Percen - Style3 2 2" xfId="8652" xr:uid="{00000000-0005-0000-0000-0000F0210000}"/>
    <cellStyle name="Percen - Style3 3" xfId="8653" xr:uid="{00000000-0005-0000-0000-0000F1210000}"/>
    <cellStyle name="Percen - Style3 4" xfId="8654" xr:uid="{00000000-0005-0000-0000-0000F2210000}"/>
    <cellStyle name="Percen - Style3_ACCOUNTS" xfId="8655" xr:uid="{00000000-0005-0000-0000-0000F3210000}"/>
    <cellStyle name="Percent" xfId="3" builtinId="5"/>
    <cellStyle name="Percent (0)" xfId="8656" xr:uid="{00000000-0005-0000-0000-0000F5210000}"/>
    <cellStyle name="Percent [2]" xfId="8657" xr:uid="{00000000-0005-0000-0000-0000F6210000}"/>
    <cellStyle name="Percent [2] 2" xfId="8658" xr:uid="{00000000-0005-0000-0000-0000F7210000}"/>
    <cellStyle name="Percent [2] 2 2" xfId="8659" xr:uid="{00000000-0005-0000-0000-0000F8210000}"/>
    <cellStyle name="Percent [2] 2 2 2" xfId="8660" xr:uid="{00000000-0005-0000-0000-0000F9210000}"/>
    <cellStyle name="Percent [2] 2 3" xfId="8661" xr:uid="{00000000-0005-0000-0000-0000FA210000}"/>
    <cellStyle name="Percent [2] 3" xfId="8662" xr:uid="{00000000-0005-0000-0000-0000FB210000}"/>
    <cellStyle name="Percent [2] 3 2" xfId="8663" xr:uid="{00000000-0005-0000-0000-0000FC210000}"/>
    <cellStyle name="Percent [2] 3 2 2" xfId="8664" xr:uid="{00000000-0005-0000-0000-0000FD210000}"/>
    <cellStyle name="Percent [2] 3 3" xfId="8665" xr:uid="{00000000-0005-0000-0000-0000FE210000}"/>
    <cellStyle name="Percent [2] 3 3 2" xfId="8666" xr:uid="{00000000-0005-0000-0000-0000FF210000}"/>
    <cellStyle name="Percent [2] 3 4" xfId="8667" xr:uid="{00000000-0005-0000-0000-000000220000}"/>
    <cellStyle name="Percent [2] 3 4 2" xfId="8668" xr:uid="{00000000-0005-0000-0000-000001220000}"/>
    <cellStyle name="Percent [2] 4" xfId="8669" xr:uid="{00000000-0005-0000-0000-000002220000}"/>
    <cellStyle name="Percent [2] 4 2" xfId="8670" xr:uid="{00000000-0005-0000-0000-000003220000}"/>
    <cellStyle name="Percent [2] 5" xfId="8671" xr:uid="{00000000-0005-0000-0000-000004220000}"/>
    <cellStyle name="Percent [2] 6" xfId="8672" xr:uid="{00000000-0005-0000-0000-000005220000}"/>
    <cellStyle name="Percent [2] 7" xfId="8673" xr:uid="{00000000-0005-0000-0000-000006220000}"/>
    <cellStyle name="Percent 10" xfId="8674" xr:uid="{00000000-0005-0000-0000-000007220000}"/>
    <cellStyle name="Percent 10 2" xfId="8675" xr:uid="{00000000-0005-0000-0000-000008220000}"/>
    <cellStyle name="Percent 10 3" xfId="8676" xr:uid="{00000000-0005-0000-0000-000009220000}"/>
    <cellStyle name="Percent 10 3 2" xfId="8677" xr:uid="{00000000-0005-0000-0000-00000A220000}"/>
    <cellStyle name="Percent 10 4" xfId="8678" xr:uid="{00000000-0005-0000-0000-00000B220000}"/>
    <cellStyle name="Percent 100" xfId="8679" xr:uid="{00000000-0005-0000-0000-00000C220000}"/>
    <cellStyle name="Percent 101" xfId="8680" xr:uid="{00000000-0005-0000-0000-00000D220000}"/>
    <cellStyle name="Percent 102" xfId="8681" xr:uid="{00000000-0005-0000-0000-00000E220000}"/>
    <cellStyle name="Percent 103" xfId="8682" xr:uid="{00000000-0005-0000-0000-00000F220000}"/>
    <cellStyle name="Percent 104" xfId="8683" xr:uid="{00000000-0005-0000-0000-000010220000}"/>
    <cellStyle name="Percent 105" xfId="8684" xr:uid="{00000000-0005-0000-0000-000011220000}"/>
    <cellStyle name="Percent 106" xfId="8685" xr:uid="{00000000-0005-0000-0000-000012220000}"/>
    <cellStyle name="Percent 107" xfId="8686" xr:uid="{00000000-0005-0000-0000-000013220000}"/>
    <cellStyle name="Percent 108" xfId="8687" xr:uid="{00000000-0005-0000-0000-000014220000}"/>
    <cellStyle name="Percent 109" xfId="8688" xr:uid="{00000000-0005-0000-0000-000015220000}"/>
    <cellStyle name="Percent 11" xfId="8689" xr:uid="{00000000-0005-0000-0000-000016220000}"/>
    <cellStyle name="Percent 11 2" xfId="8690" xr:uid="{00000000-0005-0000-0000-000017220000}"/>
    <cellStyle name="Percent 11 2 2" xfId="8691" xr:uid="{00000000-0005-0000-0000-000018220000}"/>
    <cellStyle name="Percent 11 3" xfId="8692" xr:uid="{00000000-0005-0000-0000-000019220000}"/>
    <cellStyle name="Percent 11 3 2" xfId="8693" xr:uid="{00000000-0005-0000-0000-00001A220000}"/>
    <cellStyle name="Percent 11 4" xfId="8694" xr:uid="{00000000-0005-0000-0000-00001B220000}"/>
    <cellStyle name="Percent 11 4 2" xfId="8695" xr:uid="{00000000-0005-0000-0000-00001C220000}"/>
    <cellStyle name="Percent 11 5" xfId="8696" xr:uid="{00000000-0005-0000-0000-00001D220000}"/>
    <cellStyle name="Percent 110" xfId="8697" xr:uid="{00000000-0005-0000-0000-00001E220000}"/>
    <cellStyle name="Percent 111" xfId="8698" xr:uid="{00000000-0005-0000-0000-00001F220000}"/>
    <cellStyle name="Percent 112" xfId="8699" xr:uid="{00000000-0005-0000-0000-000020220000}"/>
    <cellStyle name="Percent 113" xfId="8700" xr:uid="{00000000-0005-0000-0000-000021220000}"/>
    <cellStyle name="Percent 114" xfId="8701" xr:uid="{00000000-0005-0000-0000-000022220000}"/>
    <cellStyle name="Percent 115" xfId="8702" xr:uid="{00000000-0005-0000-0000-000023220000}"/>
    <cellStyle name="Percent 116" xfId="8703" xr:uid="{00000000-0005-0000-0000-000024220000}"/>
    <cellStyle name="Percent 117" xfId="8704" xr:uid="{00000000-0005-0000-0000-000025220000}"/>
    <cellStyle name="Percent 118" xfId="8705" xr:uid="{00000000-0005-0000-0000-000026220000}"/>
    <cellStyle name="Percent 119" xfId="8706" xr:uid="{00000000-0005-0000-0000-000027220000}"/>
    <cellStyle name="Percent 12" xfId="8707" xr:uid="{00000000-0005-0000-0000-000028220000}"/>
    <cellStyle name="Percent 12 2" xfId="8708" xr:uid="{00000000-0005-0000-0000-000029220000}"/>
    <cellStyle name="Percent 12 2 2" xfId="8709" xr:uid="{00000000-0005-0000-0000-00002A220000}"/>
    <cellStyle name="Percent 12 2 2 2" xfId="8710" xr:uid="{00000000-0005-0000-0000-00002B220000}"/>
    <cellStyle name="Percent 12 2 3" xfId="8711" xr:uid="{00000000-0005-0000-0000-00002C220000}"/>
    <cellStyle name="Percent 12 3" xfId="8712" xr:uid="{00000000-0005-0000-0000-00002D220000}"/>
    <cellStyle name="Percent 12 3 2" xfId="8713" xr:uid="{00000000-0005-0000-0000-00002E220000}"/>
    <cellStyle name="Percent 12 4" xfId="8714" xr:uid="{00000000-0005-0000-0000-00002F220000}"/>
    <cellStyle name="Percent 12 4 2" xfId="8715" xr:uid="{00000000-0005-0000-0000-000030220000}"/>
    <cellStyle name="Percent 12 5" xfId="8716" xr:uid="{00000000-0005-0000-0000-000031220000}"/>
    <cellStyle name="Percent 12 5 2" xfId="8717" xr:uid="{00000000-0005-0000-0000-000032220000}"/>
    <cellStyle name="Percent 120" xfId="8718" xr:uid="{00000000-0005-0000-0000-000033220000}"/>
    <cellStyle name="Percent 121" xfId="9516" xr:uid="{00000000-0005-0000-0000-000034220000}"/>
    <cellStyle name="Percent 122" xfId="9511" xr:uid="{00000000-0005-0000-0000-000035220000}"/>
    <cellStyle name="Percent 123" xfId="9508" xr:uid="{00000000-0005-0000-0000-000036220000}"/>
    <cellStyle name="Percent 124" xfId="9509" xr:uid="{00000000-0005-0000-0000-000037220000}"/>
    <cellStyle name="Percent 125" xfId="9541" xr:uid="{00000000-0005-0000-0000-000038220000}"/>
    <cellStyle name="Percent 126" xfId="9559" xr:uid="{CA1E0D2D-0B64-4D2D-A0FE-88EEFCC19B38}"/>
    <cellStyle name="Percent 127" xfId="9587" xr:uid="{C5D40379-C867-4A70-8A64-8FF5ECE86F5F}"/>
    <cellStyle name="Percent 128" xfId="9609" xr:uid="{CA7E292D-2878-47BB-815C-514AEA2F230D}"/>
    <cellStyle name="Percent 129" xfId="9614" xr:uid="{684E6563-169A-48BD-B4CA-D9BAB4B4F2EE}"/>
    <cellStyle name="Percent 13" xfId="8719" xr:uid="{00000000-0005-0000-0000-000039220000}"/>
    <cellStyle name="Percent 13 2" xfId="8720" xr:uid="{00000000-0005-0000-0000-00003A220000}"/>
    <cellStyle name="Percent 13 2 2" xfId="8721" xr:uid="{00000000-0005-0000-0000-00003B220000}"/>
    <cellStyle name="Percent 13 2 3" xfId="8722" xr:uid="{00000000-0005-0000-0000-00003C220000}"/>
    <cellStyle name="Percent 13 3" xfId="8723" xr:uid="{00000000-0005-0000-0000-00003D220000}"/>
    <cellStyle name="Percent 13 3 2" xfId="8724" xr:uid="{00000000-0005-0000-0000-00003E220000}"/>
    <cellStyle name="Percent 13 4" xfId="8725" xr:uid="{00000000-0005-0000-0000-00003F220000}"/>
    <cellStyle name="Percent 13 5" xfId="8726" xr:uid="{00000000-0005-0000-0000-000040220000}"/>
    <cellStyle name="Percent 13 6" xfId="8727" xr:uid="{00000000-0005-0000-0000-000041220000}"/>
    <cellStyle name="Percent 130" xfId="9612" xr:uid="{CA1C4A34-A2A7-4F2B-9069-D14D7D1EA010}"/>
    <cellStyle name="Percent 131" xfId="9592" xr:uid="{2FBC594E-79D9-4014-816E-65A47146AB92}"/>
    <cellStyle name="Percent 132" xfId="9622" xr:uid="{76920381-62A5-47B8-BF37-47E2FAE406F7}"/>
    <cellStyle name="Percent 14" xfId="8728" xr:uid="{00000000-0005-0000-0000-000042220000}"/>
    <cellStyle name="Percent 14 2" xfId="8729" xr:uid="{00000000-0005-0000-0000-000043220000}"/>
    <cellStyle name="Percent 14 2 2" xfId="8730" xr:uid="{00000000-0005-0000-0000-000044220000}"/>
    <cellStyle name="Percent 14 3" xfId="8731" xr:uid="{00000000-0005-0000-0000-000045220000}"/>
    <cellStyle name="Percent 14 4" xfId="8732" xr:uid="{00000000-0005-0000-0000-000046220000}"/>
    <cellStyle name="Percent 14 4 2" xfId="8733" xr:uid="{00000000-0005-0000-0000-000047220000}"/>
    <cellStyle name="Percent 14 5" xfId="8734" xr:uid="{00000000-0005-0000-0000-000048220000}"/>
    <cellStyle name="Percent 15" xfId="8735" xr:uid="{00000000-0005-0000-0000-000049220000}"/>
    <cellStyle name="Percent 15 2" xfId="8736" xr:uid="{00000000-0005-0000-0000-00004A220000}"/>
    <cellStyle name="Percent 15 2 2" xfId="8737" xr:uid="{00000000-0005-0000-0000-00004B220000}"/>
    <cellStyle name="Percent 15 2 3" xfId="8738" xr:uid="{00000000-0005-0000-0000-00004C220000}"/>
    <cellStyle name="Percent 15 2 4" xfId="8739" xr:uid="{00000000-0005-0000-0000-00004D220000}"/>
    <cellStyle name="Percent 15 3" xfId="8740" xr:uid="{00000000-0005-0000-0000-00004E220000}"/>
    <cellStyle name="Percent 15 3 2" xfId="8741" xr:uid="{00000000-0005-0000-0000-00004F220000}"/>
    <cellStyle name="Percent 15 4" xfId="8742" xr:uid="{00000000-0005-0000-0000-000050220000}"/>
    <cellStyle name="Percent 15 4 2" xfId="8743" xr:uid="{00000000-0005-0000-0000-000051220000}"/>
    <cellStyle name="Percent 15 5" xfId="8744" xr:uid="{00000000-0005-0000-0000-000052220000}"/>
    <cellStyle name="Percent 15 6" xfId="8745" xr:uid="{00000000-0005-0000-0000-000053220000}"/>
    <cellStyle name="Percent 16" xfId="8746" xr:uid="{00000000-0005-0000-0000-000054220000}"/>
    <cellStyle name="Percent 16 2" xfId="8747" xr:uid="{00000000-0005-0000-0000-000055220000}"/>
    <cellStyle name="Percent 16 2 2" xfId="8748" xr:uid="{00000000-0005-0000-0000-000056220000}"/>
    <cellStyle name="Percent 16 3" xfId="8749" xr:uid="{00000000-0005-0000-0000-000057220000}"/>
    <cellStyle name="Percent 16 3 2" xfId="8750" xr:uid="{00000000-0005-0000-0000-000058220000}"/>
    <cellStyle name="Percent 16 4" xfId="8751" xr:uid="{00000000-0005-0000-0000-000059220000}"/>
    <cellStyle name="Percent 16 4 2" xfId="8752" xr:uid="{00000000-0005-0000-0000-00005A220000}"/>
    <cellStyle name="Percent 17" xfId="8753" xr:uid="{00000000-0005-0000-0000-00005B220000}"/>
    <cellStyle name="Percent 17 2" xfId="8754" xr:uid="{00000000-0005-0000-0000-00005C220000}"/>
    <cellStyle name="Percent 17 2 2" xfId="8755" xr:uid="{00000000-0005-0000-0000-00005D220000}"/>
    <cellStyle name="Percent 17 2 3" xfId="8756" xr:uid="{00000000-0005-0000-0000-00005E220000}"/>
    <cellStyle name="Percent 17 3" xfId="8757" xr:uid="{00000000-0005-0000-0000-00005F220000}"/>
    <cellStyle name="Percent 17 3 2" xfId="8758" xr:uid="{00000000-0005-0000-0000-000060220000}"/>
    <cellStyle name="Percent 17 4" xfId="8759" xr:uid="{00000000-0005-0000-0000-000061220000}"/>
    <cellStyle name="Percent 17 4 2" xfId="8760" xr:uid="{00000000-0005-0000-0000-000062220000}"/>
    <cellStyle name="Percent 18" xfId="8761" xr:uid="{00000000-0005-0000-0000-000063220000}"/>
    <cellStyle name="Percent 18 2" xfId="8762" xr:uid="{00000000-0005-0000-0000-000064220000}"/>
    <cellStyle name="Percent 18 2 2" xfId="8763" xr:uid="{00000000-0005-0000-0000-000065220000}"/>
    <cellStyle name="Percent 18 3" xfId="8764" xr:uid="{00000000-0005-0000-0000-000066220000}"/>
    <cellStyle name="Percent 18 3 2" xfId="8765" xr:uid="{00000000-0005-0000-0000-000067220000}"/>
    <cellStyle name="Percent 18 4" xfId="8766" xr:uid="{00000000-0005-0000-0000-000068220000}"/>
    <cellStyle name="Percent 18 4 2" xfId="8767" xr:uid="{00000000-0005-0000-0000-000069220000}"/>
    <cellStyle name="Percent 18 5" xfId="8768" xr:uid="{00000000-0005-0000-0000-00006A220000}"/>
    <cellStyle name="Percent 19" xfId="8769" xr:uid="{00000000-0005-0000-0000-00006B220000}"/>
    <cellStyle name="Percent 19 2" xfId="8770" xr:uid="{00000000-0005-0000-0000-00006C220000}"/>
    <cellStyle name="Percent 19 2 2" xfId="8771" xr:uid="{00000000-0005-0000-0000-00006D220000}"/>
    <cellStyle name="Percent 19 3" xfId="8772" xr:uid="{00000000-0005-0000-0000-00006E220000}"/>
    <cellStyle name="Percent 19 3 2" xfId="8773" xr:uid="{00000000-0005-0000-0000-00006F220000}"/>
    <cellStyle name="Percent 19 4" xfId="8774" xr:uid="{00000000-0005-0000-0000-000070220000}"/>
    <cellStyle name="Percent 19 4 2" xfId="8775" xr:uid="{00000000-0005-0000-0000-000071220000}"/>
    <cellStyle name="Percent 2" xfId="8776" xr:uid="{00000000-0005-0000-0000-000072220000}"/>
    <cellStyle name="Percent 2 2" xfId="8777" xr:uid="{00000000-0005-0000-0000-000073220000}"/>
    <cellStyle name="Percent 2 2 2" xfId="8778" xr:uid="{00000000-0005-0000-0000-000074220000}"/>
    <cellStyle name="Percent 2 2 2 2" xfId="8779" xr:uid="{00000000-0005-0000-0000-000075220000}"/>
    <cellStyle name="Percent 2 2 3" xfId="8780" xr:uid="{00000000-0005-0000-0000-000076220000}"/>
    <cellStyle name="Percent 2 2 4" xfId="8781" xr:uid="{00000000-0005-0000-0000-000077220000}"/>
    <cellStyle name="Percent 2 2 5" xfId="9525" xr:uid="{00000000-0005-0000-0000-000078220000}"/>
    <cellStyle name="Percent 2 3" xfId="8782" xr:uid="{00000000-0005-0000-0000-000079220000}"/>
    <cellStyle name="Percent 2 3 2" xfId="8783" xr:uid="{00000000-0005-0000-0000-00007A220000}"/>
    <cellStyle name="Percent 2 3 3" xfId="8784" xr:uid="{00000000-0005-0000-0000-00007B220000}"/>
    <cellStyle name="Percent 2 3 4" xfId="8785" xr:uid="{00000000-0005-0000-0000-00007C220000}"/>
    <cellStyle name="Percent 2 4" xfId="8786" xr:uid="{00000000-0005-0000-0000-00007D220000}"/>
    <cellStyle name="Percent 2 4 2" xfId="8787" xr:uid="{00000000-0005-0000-0000-00007E220000}"/>
    <cellStyle name="Percent 2 5" xfId="8788" xr:uid="{00000000-0005-0000-0000-00007F220000}"/>
    <cellStyle name="Percent 2 6" xfId="8789" xr:uid="{00000000-0005-0000-0000-000080220000}"/>
    <cellStyle name="Percent 20" xfId="8790" xr:uid="{00000000-0005-0000-0000-000081220000}"/>
    <cellStyle name="Percent 20 2" xfId="8791" xr:uid="{00000000-0005-0000-0000-000082220000}"/>
    <cellStyle name="Percent 20 2 2" xfId="8792" xr:uid="{00000000-0005-0000-0000-000083220000}"/>
    <cellStyle name="Percent 20 2 3" xfId="8793" xr:uid="{00000000-0005-0000-0000-000084220000}"/>
    <cellStyle name="Percent 20 2 4" xfId="8794" xr:uid="{00000000-0005-0000-0000-000085220000}"/>
    <cellStyle name="Percent 20 3" xfId="8795" xr:uid="{00000000-0005-0000-0000-000086220000}"/>
    <cellStyle name="Percent 20 4" xfId="8796" xr:uid="{00000000-0005-0000-0000-000087220000}"/>
    <cellStyle name="Percent 20 5" xfId="8797" xr:uid="{00000000-0005-0000-0000-000088220000}"/>
    <cellStyle name="Percent 21" xfId="8798" xr:uid="{00000000-0005-0000-0000-000089220000}"/>
    <cellStyle name="Percent 21 2" xfId="8799" xr:uid="{00000000-0005-0000-0000-00008A220000}"/>
    <cellStyle name="Percent 21 3" xfId="8800" xr:uid="{00000000-0005-0000-0000-00008B220000}"/>
    <cellStyle name="Percent 22" xfId="8801" xr:uid="{00000000-0005-0000-0000-00008C220000}"/>
    <cellStyle name="Percent 22 2" xfId="8802" xr:uid="{00000000-0005-0000-0000-00008D220000}"/>
    <cellStyle name="Percent 22 3" xfId="8803" xr:uid="{00000000-0005-0000-0000-00008E220000}"/>
    <cellStyle name="Percent 22 3 2" xfId="8804" xr:uid="{00000000-0005-0000-0000-00008F220000}"/>
    <cellStyle name="Percent 22 4" xfId="8805" xr:uid="{00000000-0005-0000-0000-000090220000}"/>
    <cellStyle name="Percent 23" xfId="8806" xr:uid="{00000000-0005-0000-0000-000091220000}"/>
    <cellStyle name="Percent 23 2" xfId="8807" xr:uid="{00000000-0005-0000-0000-000092220000}"/>
    <cellStyle name="Percent 23 3" xfId="8808" xr:uid="{00000000-0005-0000-0000-000093220000}"/>
    <cellStyle name="Percent 23 3 2" xfId="8809" xr:uid="{00000000-0005-0000-0000-000094220000}"/>
    <cellStyle name="Percent 23 4" xfId="8810" xr:uid="{00000000-0005-0000-0000-000095220000}"/>
    <cellStyle name="Percent 24" xfId="8811" xr:uid="{00000000-0005-0000-0000-000096220000}"/>
    <cellStyle name="Percent 24 2" xfId="8812" xr:uid="{00000000-0005-0000-0000-000097220000}"/>
    <cellStyle name="Percent 24 2 2" xfId="8813" xr:uid="{00000000-0005-0000-0000-000098220000}"/>
    <cellStyle name="Percent 24 3" xfId="8814" xr:uid="{00000000-0005-0000-0000-000099220000}"/>
    <cellStyle name="Percent 24 3 2" xfId="8815" xr:uid="{00000000-0005-0000-0000-00009A220000}"/>
    <cellStyle name="Percent 24 4" xfId="8816" xr:uid="{00000000-0005-0000-0000-00009B220000}"/>
    <cellStyle name="Percent 24 4 2" xfId="8817" xr:uid="{00000000-0005-0000-0000-00009C220000}"/>
    <cellStyle name="Percent 24 5" xfId="8818" xr:uid="{00000000-0005-0000-0000-00009D220000}"/>
    <cellStyle name="Percent 25" xfId="8819" xr:uid="{00000000-0005-0000-0000-00009E220000}"/>
    <cellStyle name="Percent 25 2" xfId="8820" xr:uid="{00000000-0005-0000-0000-00009F220000}"/>
    <cellStyle name="Percent 25 2 2" xfId="8821" xr:uid="{00000000-0005-0000-0000-0000A0220000}"/>
    <cellStyle name="Percent 25 3" xfId="8822" xr:uid="{00000000-0005-0000-0000-0000A1220000}"/>
    <cellStyle name="Percent 26" xfId="8823" xr:uid="{00000000-0005-0000-0000-0000A2220000}"/>
    <cellStyle name="Percent 26 2" xfId="8824" xr:uid="{00000000-0005-0000-0000-0000A3220000}"/>
    <cellStyle name="Percent 27" xfId="8825" xr:uid="{00000000-0005-0000-0000-0000A4220000}"/>
    <cellStyle name="Percent 27 2" xfId="8826" xr:uid="{00000000-0005-0000-0000-0000A5220000}"/>
    <cellStyle name="Percent 28" xfId="8827" xr:uid="{00000000-0005-0000-0000-0000A6220000}"/>
    <cellStyle name="Percent 28 2" xfId="8828" xr:uid="{00000000-0005-0000-0000-0000A7220000}"/>
    <cellStyle name="Percent 29" xfId="8829" xr:uid="{00000000-0005-0000-0000-0000A8220000}"/>
    <cellStyle name="Percent 29 2" xfId="8830" xr:uid="{00000000-0005-0000-0000-0000A9220000}"/>
    <cellStyle name="Percent 3" xfId="8831" xr:uid="{00000000-0005-0000-0000-0000AA220000}"/>
    <cellStyle name="Percent 3 2" xfId="8832" xr:uid="{00000000-0005-0000-0000-0000AB220000}"/>
    <cellStyle name="Percent 3 2 2" xfId="8833" xr:uid="{00000000-0005-0000-0000-0000AC220000}"/>
    <cellStyle name="Percent 3 2 2 2" xfId="8834" xr:uid="{00000000-0005-0000-0000-0000AD220000}"/>
    <cellStyle name="Percent 3 2 3" xfId="8835" xr:uid="{00000000-0005-0000-0000-0000AE220000}"/>
    <cellStyle name="Percent 3 2 4" xfId="9524" xr:uid="{00000000-0005-0000-0000-0000AF220000}"/>
    <cellStyle name="Percent 3 3" xfId="8836" xr:uid="{00000000-0005-0000-0000-0000B0220000}"/>
    <cellStyle name="Percent 3 3 2" xfId="8837" xr:uid="{00000000-0005-0000-0000-0000B1220000}"/>
    <cellStyle name="Percent 3 3 3" xfId="9523" xr:uid="{00000000-0005-0000-0000-0000B2220000}"/>
    <cellStyle name="Percent 3 4" xfId="8838" xr:uid="{00000000-0005-0000-0000-0000B3220000}"/>
    <cellStyle name="Percent 3 5" xfId="8839" xr:uid="{00000000-0005-0000-0000-0000B4220000}"/>
    <cellStyle name="Percent 30" xfId="8840" xr:uid="{00000000-0005-0000-0000-0000B5220000}"/>
    <cellStyle name="Percent 30 2" xfId="8841" xr:uid="{00000000-0005-0000-0000-0000B6220000}"/>
    <cellStyle name="Percent 31" xfId="8842" xr:uid="{00000000-0005-0000-0000-0000B7220000}"/>
    <cellStyle name="Percent 31 2" xfId="8843" xr:uid="{00000000-0005-0000-0000-0000B8220000}"/>
    <cellStyle name="Percent 32" xfId="8844" xr:uid="{00000000-0005-0000-0000-0000B9220000}"/>
    <cellStyle name="Percent 32 2" xfId="8845" xr:uid="{00000000-0005-0000-0000-0000BA220000}"/>
    <cellStyle name="Percent 33" xfId="8846" xr:uid="{00000000-0005-0000-0000-0000BB220000}"/>
    <cellStyle name="Percent 33 2" xfId="8847" xr:uid="{00000000-0005-0000-0000-0000BC220000}"/>
    <cellStyle name="Percent 34" xfId="8848" xr:uid="{00000000-0005-0000-0000-0000BD220000}"/>
    <cellStyle name="Percent 34 2" xfId="8849" xr:uid="{00000000-0005-0000-0000-0000BE220000}"/>
    <cellStyle name="Percent 35" xfId="8850" xr:uid="{00000000-0005-0000-0000-0000BF220000}"/>
    <cellStyle name="Percent 35 2" xfId="8851" xr:uid="{00000000-0005-0000-0000-0000C0220000}"/>
    <cellStyle name="Percent 36" xfId="8852" xr:uid="{00000000-0005-0000-0000-0000C1220000}"/>
    <cellStyle name="Percent 36 2" xfId="8853" xr:uid="{00000000-0005-0000-0000-0000C2220000}"/>
    <cellStyle name="Percent 37" xfId="8854" xr:uid="{00000000-0005-0000-0000-0000C3220000}"/>
    <cellStyle name="Percent 37 2" xfId="8855" xr:uid="{00000000-0005-0000-0000-0000C4220000}"/>
    <cellStyle name="Percent 38" xfId="8856" xr:uid="{00000000-0005-0000-0000-0000C5220000}"/>
    <cellStyle name="Percent 38 2" xfId="8857" xr:uid="{00000000-0005-0000-0000-0000C6220000}"/>
    <cellStyle name="Percent 39" xfId="8858" xr:uid="{00000000-0005-0000-0000-0000C7220000}"/>
    <cellStyle name="Percent 39 2" xfId="8859" xr:uid="{00000000-0005-0000-0000-0000C8220000}"/>
    <cellStyle name="Percent 4" xfId="8860" xr:uid="{00000000-0005-0000-0000-0000C9220000}"/>
    <cellStyle name="Percent 4 2" xfId="8861" xr:uid="{00000000-0005-0000-0000-0000CA220000}"/>
    <cellStyle name="Percent 4 2 2" xfId="8862" xr:uid="{00000000-0005-0000-0000-0000CB220000}"/>
    <cellStyle name="Percent 4 2 3" xfId="8863" xr:uid="{00000000-0005-0000-0000-0000CC220000}"/>
    <cellStyle name="Percent 4 2 3 2" xfId="8864" xr:uid="{00000000-0005-0000-0000-0000CD220000}"/>
    <cellStyle name="Percent 4 2 4" xfId="8865" xr:uid="{00000000-0005-0000-0000-0000CE220000}"/>
    <cellStyle name="Percent 4 2 5" xfId="8866" xr:uid="{00000000-0005-0000-0000-0000CF220000}"/>
    <cellStyle name="Percent 4 3" xfId="8867" xr:uid="{00000000-0005-0000-0000-0000D0220000}"/>
    <cellStyle name="Percent 4 3 2" xfId="8868" xr:uid="{00000000-0005-0000-0000-0000D1220000}"/>
    <cellStyle name="Percent 4 4" xfId="8869" xr:uid="{00000000-0005-0000-0000-0000D2220000}"/>
    <cellStyle name="Percent 4 5" xfId="8870" xr:uid="{00000000-0005-0000-0000-0000D3220000}"/>
    <cellStyle name="Percent 40" xfId="8871" xr:uid="{00000000-0005-0000-0000-0000D4220000}"/>
    <cellStyle name="Percent 40 2" xfId="8872" xr:uid="{00000000-0005-0000-0000-0000D5220000}"/>
    <cellStyle name="Percent 41" xfId="8873" xr:uid="{00000000-0005-0000-0000-0000D6220000}"/>
    <cellStyle name="Percent 41 2" xfId="8874" xr:uid="{00000000-0005-0000-0000-0000D7220000}"/>
    <cellStyle name="Percent 42" xfId="8875" xr:uid="{00000000-0005-0000-0000-0000D8220000}"/>
    <cellStyle name="Percent 42 2" xfId="8876" xr:uid="{00000000-0005-0000-0000-0000D9220000}"/>
    <cellStyle name="Percent 43" xfId="8877" xr:uid="{00000000-0005-0000-0000-0000DA220000}"/>
    <cellStyle name="Percent 43 2" xfId="8878" xr:uid="{00000000-0005-0000-0000-0000DB220000}"/>
    <cellStyle name="Percent 44" xfId="8879" xr:uid="{00000000-0005-0000-0000-0000DC220000}"/>
    <cellStyle name="Percent 44 2" xfId="8880" xr:uid="{00000000-0005-0000-0000-0000DD220000}"/>
    <cellStyle name="Percent 45" xfId="8881" xr:uid="{00000000-0005-0000-0000-0000DE220000}"/>
    <cellStyle name="Percent 45 2" xfId="8882" xr:uid="{00000000-0005-0000-0000-0000DF220000}"/>
    <cellStyle name="Percent 46" xfId="8883" xr:uid="{00000000-0005-0000-0000-0000E0220000}"/>
    <cellStyle name="Percent 47" xfId="8884" xr:uid="{00000000-0005-0000-0000-0000E1220000}"/>
    <cellStyle name="Percent 48" xfId="8885" xr:uid="{00000000-0005-0000-0000-0000E2220000}"/>
    <cellStyle name="Percent 49" xfId="8886" xr:uid="{00000000-0005-0000-0000-0000E3220000}"/>
    <cellStyle name="Percent 5" xfId="8887" xr:uid="{00000000-0005-0000-0000-0000E4220000}"/>
    <cellStyle name="Percent 5 2" xfId="8888" xr:uid="{00000000-0005-0000-0000-0000E5220000}"/>
    <cellStyle name="Percent 5 2 2" xfId="8889" xr:uid="{00000000-0005-0000-0000-0000E6220000}"/>
    <cellStyle name="Percent 5 3" xfId="8890" xr:uid="{00000000-0005-0000-0000-0000E7220000}"/>
    <cellStyle name="Percent 5 4" xfId="8891" xr:uid="{00000000-0005-0000-0000-0000E8220000}"/>
    <cellStyle name="Percent 5 5" xfId="9522" xr:uid="{00000000-0005-0000-0000-0000E9220000}"/>
    <cellStyle name="Percent 50" xfId="8892" xr:uid="{00000000-0005-0000-0000-0000EA220000}"/>
    <cellStyle name="Percent 51" xfId="8893" xr:uid="{00000000-0005-0000-0000-0000EB220000}"/>
    <cellStyle name="Percent 52" xfId="8894" xr:uid="{00000000-0005-0000-0000-0000EC220000}"/>
    <cellStyle name="Percent 53" xfId="8895" xr:uid="{00000000-0005-0000-0000-0000ED220000}"/>
    <cellStyle name="Percent 54" xfId="8896" xr:uid="{00000000-0005-0000-0000-0000EE220000}"/>
    <cellStyle name="Percent 55" xfId="8897" xr:uid="{00000000-0005-0000-0000-0000EF220000}"/>
    <cellStyle name="Percent 56" xfId="8898" xr:uid="{00000000-0005-0000-0000-0000F0220000}"/>
    <cellStyle name="Percent 57" xfId="8899" xr:uid="{00000000-0005-0000-0000-0000F1220000}"/>
    <cellStyle name="Percent 58" xfId="8900" xr:uid="{00000000-0005-0000-0000-0000F2220000}"/>
    <cellStyle name="Percent 59" xfId="8901" xr:uid="{00000000-0005-0000-0000-0000F3220000}"/>
    <cellStyle name="Percent 6" xfId="8902" xr:uid="{00000000-0005-0000-0000-0000F4220000}"/>
    <cellStyle name="Percent 6 2" xfId="8903" xr:uid="{00000000-0005-0000-0000-0000F5220000}"/>
    <cellStyle name="Percent 6 2 2" xfId="8904" xr:uid="{00000000-0005-0000-0000-0000F6220000}"/>
    <cellStyle name="Percent 6 2 2 2" xfId="8905" xr:uid="{00000000-0005-0000-0000-0000F7220000}"/>
    <cellStyle name="Percent 6 2 3" xfId="8906" xr:uid="{00000000-0005-0000-0000-0000F8220000}"/>
    <cellStyle name="Percent 6 3" xfId="8907" xr:uid="{00000000-0005-0000-0000-0000F9220000}"/>
    <cellStyle name="Percent 6 3 2" xfId="8908" xr:uid="{00000000-0005-0000-0000-0000FA220000}"/>
    <cellStyle name="Percent 6 4" xfId="8909" xr:uid="{00000000-0005-0000-0000-0000FB220000}"/>
    <cellStyle name="Percent 6 5" xfId="8910" xr:uid="{00000000-0005-0000-0000-0000FC220000}"/>
    <cellStyle name="Percent 60" xfId="8911" xr:uid="{00000000-0005-0000-0000-0000FD220000}"/>
    <cellStyle name="Percent 61" xfId="8912" xr:uid="{00000000-0005-0000-0000-0000FE220000}"/>
    <cellStyle name="Percent 62" xfId="8913" xr:uid="{00000000-0005-0000-0000-0000FF220000}"/>
    <cellStyle name="Percent 63" xfId="8914" xr:uid="{00000000-0005-0000-0000-000000230000}"/>
    <cellStyle name="Percent 64" xfId="8915" xr:uid="{00000000-0005-0000-0000-000001230000}"/>
    <cellStyle name="Percent 65" xfId="8916" xr:uid="{00000000-0005-0000-0000-000002230000}"/>
    <cellStyle name="Percent 66" xfId="8917" xr:uid="{00000000-0005-0000-0000-000003230000}"/>
    <cellStyle name="Percent 67" xfId="8918" xr:uid="{00000000-0005-0000-0000-000004230000}"/>
    <cellStyle name="Percent 68" xfId="8919" xr:uid="{00000000-0005-0000-0000-000005230000}"/>
    <cellStyle name="Percent 69" xfId="8920" xr:uid="{00000000-0005-0000-0000-000006230000}"/>
    <cellStyle name="Percent 7" xfId="8921" xr:uid="{00000000-0005-0000-0000-000007230000}"/>
    <cellStyle name="Percent 7 2" xfId="8922" xr:uid="{00000000-0005-0000-0000-000008230000}"/>
    <cellStyle name="Percent 7 2 2" xfId="8923" xr:uid="{00000000-0005-0000-0000-000009230000}"/>
    <cellStyle name="Percent 7 2 3" xfId="8924" xr:uid="{00000000-0005-0000-0000-00000A230000}"/>
    <cellStyle name="Percent 7 3" xfId="8925" xr:uid="{00000000-0005-0000-0000-00000B230000}"/>
    <cellStyle name="Percent 7 3 2" xfId="8926" xr:uid="{00000000-0005-0000-0000-00000C230000}"/>
    <cellStyle name="Percent 7 3 3" xfId="8927" xr:uid="{00000000-0005-0000-0000-00000D230000}"/>
    <cellStyle name="Percent 7 3 4" xfId="8928" xr:uid="{00000000-0005-0000-0000-00000E230000}"/>
    <cellStyle name="Percent 7 4" xfId="8929" xr:uid="{00000000-0005-0000-0000-00000F230000}"/>
    <cellStyle name="Percent 7 4 2" xfId="8930" xr:uid="{00000000-0005-0000-0000-000010230000}"/>
    <cellStyle name="Percent 7 5" xfId="8931" xr:uid="{00000000-0005-0000-0000-000011230000}"/>
    <cellStyle name="Percent 7 5 2" xfId="8932" xr:uid="{00000000-0005-0000-0000-000012230000}"/>
    <cellStyle name="Percent 7 6" xfId="8933" xr:uid="{00000000-0005-0000-0000-000013230000}"/>
    <cellStyle name="Percent 7 7" xfId="8934" xr:uid="{00000000-0005-0000-0000-000014230000}"/>
    <cellStyle name="Percent 7 8" xfId="8935" xr:uid="{00000000-0005-0000-0000-000015230000}"/>
    <cellStyle name="Percent 7 9" xfId="8936" xr:uid="{00000000-0005-0000-0000-000016230000}"/>
    <cellStyle name="Percent 70" xfId="8937" xr:uid="{00000000-0005-0000-0000-000017230000}"/>
    <cellStyle name="Percent 71" xfId="8938" xr:uid="{00000000-0005-0000-0000-000018230000}"/>
    <cellStyle name="Percent 72" xfId="8939" xr:uid="{00000000-0005-0000-0000-000019230000}"/>
    <cellStyle name="Percent 73" xfId="8940" xr:uid="{00000000-0005-0000-0000-00001A230000}"/>
    <cellStyle name="Percent 74" xfId="8941" xr:uid="{00000000-0005-0000-0000-00001B230000}"/>
    <cellStyle name="Percent 75" xfId="8942" xr:uid="{00000000-0005-0000-0000-00001C230000}"/>
    <cellStyle name="Percent 76" xfId="8943" xr:uid="{00000000-0005-0000-0000-00001D230000}"/>
    <cellStyle name="Percent 77" xfId="8944" xr:uid="{00000000-0005-0000-0000-00001E230000}"/>
    <cellStyle name="Percent 78" xfId="8945" xr:uid="{00000000-0005-0000-0000-00001F230000}"/>
    <cellStyle name="Percent 79" xfId="8946" xr:uid="{00000000-0005-0000-0000-000020230000}"/>
    <cellStyle name="Percent 8" xfId="8947" xr:uid="{00000000-0005-0000-0000-000021230000}"/>
    <cellStyle name="Percent 8 2" xfId="8948" xr:uid="{00000000-0005-0000-0000-000022230000}"/>
    <cellStyle name="Percent 8 2 2" xfId="8949" xr:uid="{00000000-0005-0000-0000-000023230000}"/>
    <cellStyle name="Percent 8 3" xfId="8950" xr:uid="{00000000-0005-0000-0000-000024230000}"/>
    <cellStyle name="Percent 80" xfId="8951" xr:uid="{00000000-0005-0000-0000-000025230000}"/>
    <cellStyle name="Percent 81" xfId="8952" xr:uid="{00000000-0005-0000-0000-000026230000}"/>
    <cellStyle name="Percent 82" xfId="8953" xr:uid="{00000000-0005-0000-0000-000027230000}"/>
    <cellStyle name="Percent 83" xfId="8954" xr:uid="{00000000-0005-0000-0000-000028230000}"/>
    <cellStyle name="Percent 84" xfId="8955" xr:uid="{00000000-0005-0000-0000-000029230000}"/>
    <cellStyle name="Percent 85" xfId="8956" xr:uid="{00000000-0005-0000-0000-00002A230000}"/>
    <cellStyle name="Percent 86" xfId="8957" xr:uid="{00000000-0005-0000-0000-00002B230000}"/>
    <cellStyle name="Percent 87" xfId="8958" xr:uid="{00000000-0005-0000-0000-00002C230000}"/>
    <cellStyle name="Percent 88" xfId="8959" xr:uid="{00000000-0005-0000-0000-00002D230000}"/>
    <cellStyle name="Percent 89" xfId="8960" xr:uid="{00000000-0005-0000-0000-00002E230000}"/>
    <cellStyle name="Percent 9" xfId="8961" xr:uid="{00000000-0005-0000-0000-00002F230000}"/>
    <cellStyle name="Percent 9 2" xfId="8962" xr:uid="{00000000-0005-0000-0000-000030230000}"/>
    <cellStyle name="Percent 9 2 2" xfId="8963" xr:uid="{00000000-0005-0000-0000-000031230000}"/>
    <cellStyle name="Percent 9 2 3" xfId="8964" xr:uid="{00000000-0005-0000-0000-000032230000}"/>
    <cellStyle name="Percent 9 3" xfId="8965" xr:uid="{00000000-0005-0000-0000-000033230000}"/>
    <cellStyle name="Percent 9 4" xfId="8966" xr:uid="{00000000-0005-0000-0000-000034230000}"/>
    <cellStyle name="Percent 90" xfId="8967" xr:uid="{00000000-0005-0000-0000-000035230000}"/>
    <cellStyle name="Percent 91" xfId="8968" xr:uid="{00000000-0005-0000-0000-000036230000}"/>
    <cellStyle name="Percent 92" xfId="8969" xr:uid="{00000000-0005-0000-0000-000037230000}"/>
    <cellStyle name="Percent 93" xfId="8970" xr:uid="{00000000-0005-0000-0000-000038230000}"/>
    <cellStyle name="Percent 94" xfId="8971" xr:uid="{00000000-0005-0000-0000-000039230000}"/>
    <cellStyle name="Percent 95" xfId="8972" xr:uid="{00000000-0005-0000-0000-00003A230000}"/>
    <cellStyle name="Percent 96" xfId="8973" xr:uid="{00000000-0005-0000-0000-00003B230000}"/>
    <cellStyle name="Percent 97" xfId="8974" xr:uid="{00000000-0005-0000-0000-00003C230000}"/>
    <cellStyle name="Percent 98" xfId="8975" xr:uid="{00000000-0005-0000-0000-00003D230000}"/>
    <cellStyle name="Percent 99" xfId="8976" xr:uid="{00000000-0005-0000-0000-00003E230000}"/>
    <cellStyle name="Processing" xfId="8977" xr:uid="{00000000-0005-0000-0000-00003F230000}"/>
    <cellStyle name="Processing 2" xfId="8978" xr:uid="{00000000-0005-0000-0000-000040230000}"/>
    <cellStyle name="Processing 2 2" xfId="8979" xr:uid="{00000000-0005-0000-0000-000041230000}"/>
    <cellStyle name="Processing 3" xfId="8980" xr:uid="{00000000-0005-0000-0000-000042230000}"/>
    <cellStyle name="Processing 4" xfId="8981" xr:uid="{00000000-0005-0000-0000-000043230000}"/>
    <cellStyle name="Processing_AURORA Total New" xfId="8982" xr:uid="{00000000-0005-0000-0000-000044230000}"/>
    <cellStyle name="PS_Comma" xfId="9521" xr:uid="{00000000-0005-0000-0000-000045230000}"/>
    <cellStyle name="PSChar" xfId="8983" xr:uid="{00000000-0005-0000-0000-000046230000}"/>
    <cellStyle name="PSChar 2" xfId="8984" xr:uid="{00000000-0005-0000-0000-000047230000}"/>
    <cellStyle name="PSChar 2 2" xfId="8985" xr:uid="{00000000-0005-0000-0000-000048230000}"/>
    <cellStyle name="PSChar 3" xfId="8986" xr:uid="{00000000-0005-0000-0000-000049230000}"/>
    <cellStyle name="PSChar 4" xfId="8987" xr:uid="{00000000-0005-0000-0000-00004A230000}"/>
    <cellStyle name="PSDate" xfId="8988" xr:uid="{00000000-0005-0000-0000-00004B230000}"/>
    <cellStyle name="PSDate 2" xfId="8989" xr:uid="{00000000-0005-0000-0000-00004C230000}"/>
    <cellStyle name="PSDate 2 2" xfId="8990" xr:uid="{00000000-0005-0000-0000-00004D230000}"/>
    <cellStyle name="PSDate 3" xfId="8991" xr:uid="{00000000-0005-0000-0000-00004E230000}"/>
    <cellStyle name="PSDate 4" xfId="8992" xr:uid="{00000000-0005-0000-0000-00004F230000}"/>
    <cellStyle name="PSDec" xfId="8993" xr:uid="{00000000-0005-0000-0000-000050230000}"/>
    <cellStyle name="PSDec 2" xfId="8994" xr:uid="{00000000-0005-0000-0000-000051230000}"/>
    <cellStyle name="PSDec 2 2" xfId="8995" xr:uid="{00000000-0005-0000-0000-000052230000}"/>
    <cellStyle name="PSDec 3" xfId="8996" xr:uid="{00000000-0005-0000-0000-000053230000}"/>
    <cellStyle name="PSDec 4" xfId="8997" xr:uid="{00000000-0005-0000-0000-000054230000}"/>
    <cellStyle name="PSHeading" xfId="8998" xr:uid="{00000000-0005-0000-0000-000055230000}"/>
    <cellStyle name="PSHeading 2" xfId="8999" xr:uid="{00000000-0005-0000-0000-000056230000}"/>
    <cellStyle name="PSHeading 2 2" xfId="9000" xr:uid="{00000000-0005-0000-0000-000057230000}"/>
    <cellStyle name="PSHeading 3" xfId="9001" xr:uid="{00000000-0005-0000-0000-000058230000}"/>
    <cellStyle name="PSHeading 4" xfId="9002" xr:uid="{00000000-0005-0000-0000-000059230000}"/>
    <cellStyle name="PSInt" xfId="9003" xr:uid="{00000000-0005-0000-0000-00005A230000}"/>
    <cellStyle name="PSInt 2" xfId="9004" xr:uid="{00000000-0005-0000-0000-00005B230000}"/>
    <cellStyle name="PSInt 2 2" xfId="9005" xr:uid="{00000000-0005-0000-0000-00005C230000}"/>
    <cellStyle name="PSInt 3" xfId="9006" xr:uid="{00000000-0005-0000-0000-00005D230000}"/>
    <cellStyle name="PSInt 4" xfId="9007" xr:uid="{00000000-0005-0000-0000-00005E230000}"/>
    <cellStyle name="PSSpacer" xfId="9008" xr:uid="{00000000-0005-0000-0000-00005F230000}"/>
    <cellStyle name="PSSpacer 2" xfId="9009" xr:uid="{00000000-0005-0000-0000-000060230000}"/>
    <cellStyle name="PSSpacer 2 2" xfId="9010" xr:uid="{00000000-0005-0000-0000-000061230000}"/>
    <cellStyle name="PSSpacer 3" xfId="9011" xr:uid="{00000000-0005-0000-0000-000062230000}"/>
    <cellStyle name="PSSpacer 4" xfId="9012" xr:uid="{00000000-0005-0000-0000-000063230000}"/>
    <cellStyle name="purple - Style8" xfId="9013" xr:uid="{00000000-0005-0000-0000-000064230000}"/>
    <cellStyle name="purple - Style8 2" xfId="9014" xr:uid="{00000000-0005-0000-0000-000065230000}"/>
    <cellStyle name="purple - Style8 2 2" xfId="9015" xr:uid="{00000000-0005-0000-0000-000066230000}"/>
    <cellStyle name="purple - Style8 3" xfId="9016" xr:uid="{00000000-0005-0000-0000-000067230000}"/>
    <cellStyle name="purple - Style8_ACCOUNTS" xfId="9017" xr:uid="{00000000-0005-0000-0000-000068230000}"/>
    <cellStyle name="RED" xfId="9018" xr:uid="{00000000-0005-0000-0000-000069230000}"/>
    <cellStyle name="Red - Style7" xfId="9019" xr:uid="{00000000-0005-0000-0000-00006A230000}"/>
    <cellStyle name="Red - Style7 2" xfId="9020" xr:uid="{00000000-0005-0000-0000-00006B230000}"/>
    <cellStyle name="Red - Style7 2 2" xfId="9021" xr:uid="{00000000-0005-0000-0000-00006C230000}"/>
    <cellStyle name="Red - Style7 3" xfId="9022" xr:uid="{00000000-0005-0000-0000-00006D230000}"/>
    <cellStyle name="Red - Style7_ACCOUNTS" xfId="9023" xr:uid="{00000000-0005-0000-0000-00006E230000}"/>
    <cellStyle name="RED 10" xfId="9024" xr:uid="{00000000-0005-0000-0000-00006F230000}"/>
    <cellStyle name="RED 11" xfId="9025" xr:uid="{00000000-0005-0000-0000-000070230000}"/>
    <cellStyle name="RED 12" xfId="9026" xr:uid="{00000000-0005-0000-0000-000071230000}"/>
    <cellStyle name="RED 13" xfId="9027" xr:uid="{00000000-0005-0000-0000-000072230000}"/>
    <cellStyle name="RED 14" xfId="9028" xr:uid="{00000000-0005-0000-0000-000073230000}"/>
    <cellStyle name="RED 15" xfId="9029" xr:uid="{00000000-0005-0000-0000-000074230000}"/>
    <cellStyle name="RED 16" xfId="9030" xr:uid="{00000000-0005-0000-0000-000075230000}"/>
    <cellStyle name="RED 17" xfId="9031" xr:uid="{00000000-0005-0000-0000-000076230000}"/>
    <cellStyle name="RED 18" xfId="9032" xr:uid="{00000000-0005-0000-0000-000077230000}"/>
    <cellStyle name="RED 19" xfId="9033" xr:uid="{00000000-0005-0000-0000-000078230000}"/>
    <cellStyle name="RED 2" xfId="9034" xr:uid="{00000000-0005-0000-0000-000079230000}"/>
    <cellStyle name="RED 2 2" xfId="9035" xr:uid="{00000000-0005-0000-0000-00007A230000}"/>
    <cellStyle name="RED 20" xfId="9036" xr:uid="{00000000-0005-0000-0000-00007B230000}"/>
    <cellStyle name="RED 21" xfId="9037" xr:uid="{00000000-0005-0000-0000-00007C230000}"/>
    <cellStyle name="RED 22" xfId="9038" xr:uid="{00000000-0005-0000-0000-00007D230000}"/>
    <cellStyle name="RED 23" xfId="9039" xr:uid="{00000000-0005-0000-0000-00007E230000}"/>
    <cellStyle name="RED 24" xfId="9040" xr:uid="{00000000-0005-0000-0000-00007F230000}"/>
    <cellStyle name="RED 3" xfId="9041" xr:uid="{00000000-0005-0000-0000-000080230000}"/>
    <cellStyle name="RED 4" xfId="9042" xr:uid="{00000000-0005-0000-0000-000081230000}"/>
    <cellStyle name="RED 5" xfId="9043" xr:uid="{00000000-0005-0000-0000-000082230000}"/>
    <cellStyle name="RED 6" xfId="9044" xr:uid="{00000000-0005-0000-0000-000083230000}"/>
    <cellStyle name="RED 7" xfId="9045" xr:uid="{00000000-0005-0000-0000-000084230000}"/>
    <cellStyle name="RED 8" xfId="9046" xr:uid="{00000000-0005-0000-0000-000085230000}"/>
    <cellStyle name="RED 9" xfId="9047" xr:uid="{00000000-0005-0000-0000-000086230000}"/>
    <cellStyle name="RED_04 07E Wild Horse Wind Expansion (C) (2)" xfId="9048" xr:uid="{00000000-0005-0000-0000-000087230000}"/>
    <cellStyle name="Report" xfId="9049" xr:uid="{00000000-0005-0000-0000-000088230000}"/>
    <cellStyle name="Report - Style5" xfId="9050" xr:uid="{00000000-0005-0000-0000-000089230000}"/>
    <cellStyle name="Report - Style6" xfId="9051" xr:uid="{00000000-0005-0000-0000-00008A230000}"/>
    <cellStyle name="Report - Style7" xfId="9052" xr:uid="{00000000-0005-0000-0000-00008B230000}"/>
    <cellStyle name="Report - Style8" xfId="9053" xr:uid="{00000000-0005-0000-0000-00008C230000}"/>
    <cellStyle name="Report 2" xfId="9054" xr:uid="{00000000-0005-0000-0000-00008D230000}"/>
    <cellStyle name="Report 2 2" xfId="9055" xr:uid="{00000000-0005-0000-0000-00008E230000}"/>
    <cellStyle name="Report 3" xfId="9056" xr:uid="{00000000-0005-0000-0000-00008F230000}"/>
    <cellStyle name="Report 4" xfId="9057" xr:uid="{00000000-0005-0000-0000-000090230000}"/>
    <cellStyle name="Report 5" xfId="9058" xr:uid="{00000000-0005-0000-0000-000091230000}"/>
    <cellStyle name="Report 6" xfId="9059" xr:uid="{00000000-0005-0000-0000-000092230000}"/>
    <cellStyle name="Report Bar" xfId="9060" xr:uid="{00000000-0005-0000-0000-000093230000}"/>
    <cellStyle name="Report Bar 2" xfId="9061" xr:uid="{00000000-0005-0000-0000-000094230000}"/>
    <cellStyle name="Report Bar 2 2" xfId="9062" xr:uid="{00000000-0005-0000-0000-000095230000}"/>
    <cellStyle name="Report Bar 3" xfId="9063" xr:uid="{00000000-0005-0000-0000-000096230000}"/>
    <cellStyle name="Report Bar 4" xfId="9064" xr:uid="{00000000-0005-0000-0000-000097230000}"/>
    <cellStyle name="Report Bar 5" xfId="9065" xr:uid="{00000000-0005-0000-0000-000098230000}"/>
    <cellStyle name="Report Bar_AURORA Total New" xfId="9066" xr:uid="{00000000-0005-0000-0000-000099230000}"/>
    <cellStyle name="Report Heading" xfId="9067" xr:uid="{00000000-0005-0000-0000-00009A230000}"/>
    <cellStyle name="Report Heading 2" xfId="9068" xr:uid="{00000000-0005-0000-0000-00009B230000}"/>
    <cellStyle name="Report Heading 2 2" xfId="9561" xr:uid="{F71CB635-0503-4077-8AA3-0043074C7AF9}"/>
    <cellStyle name="Report Heading 2 2 2" xfId="9605" xr:uid="{5066578B-47F7-4288-A681-A1838FD6A084}"/>
    <cellStyle name="Report Heading 2 2 3" xfId="9625" xr:uid="{ADC1972F-4096-4938-8A39-525010EA2653}"/>
    <cellStyle name="Report Heading 2 3" xfId="9613" xr:uid="{DB41436F-944D-4A00-A61E-3B7ED117D780}"/>
    <cellStyle name="Report Heading 3" xfId="9069" xr:uid="{00000000-0005-0000-0000-00009C230000}"/>
    <cellStyle name="Report Heading 3 2" xfId="9505" xr:uid="{00000000-0005-0000-0000-00009D230000}"/>
    <cellStyle name="Report Heading 3 2 2" xfId="9563" xr:uid="{683AD950-ADC7-437D-AA9A-8015E93E2F95}"/>
    <cellStyle name="Report Heading 3 2 2 2" xfId="9606" xr:uid="{D1EB4B68-2B6B-4A45-A753-5498518BAE51}"/>
    <cellStyle name="Report Heading 3 2 2 3" xfId="9626" xr:uid="{DA2EF270-F21A-4E00-9687-30297B645DF9}"/>
    <cellStyle name="Report Heading 3 2 3" xfId="9615" xr:uid="{A8152D67-CDF5-4149-8A61-E8BD128B068B}"/>
    <cellStyle name="Report Heading 3 3" xfId="9624" xr:uid="{F092E1B8-A535-435B-B14F-98EF1C8899C3}"/>
    <cellStyle name="Report Heading 4" xfId="9623" xr:uid="{60A1E16B-55C2-4EDC-B444-E72600CB942D}"/>
    <cellStyle name="Report Heading_Electric Rev Req Model (2009 GRC) Rebuttal" xfId="9070" xr:uid="{00000000-0005-0000-0000-00009E230000}"/>
    <cellStyle name="Report Percent" xfId="9071" xr:uid="{00000000-0005-0000-0000-00009F230000}"/>
    <cellStyle name="Report Percent 2" xfId="9072" xr:uid="{00000000-0005-0000-0000-0000A0230000}"/>
    <cellStyle name="Report Percent 2 2" xfId="9073" xr:uid="{00000000-0005-0000-0000-0000A1230000}"/>
    <cellStyle name="Report Percent 2 2 2" xfId="9074" xr:uid="{00000000-0005-0000-0000-0000A2230000}"/>
    <cellStyle name="Report Percent 2 3" xfId="9075" xr:uid="{00000000-0005-0000-0000-0000A3230000}"/>
    <cellStyle name="Report Percent 3" xfId="9076" xr:uid="{00000000-0005-0000-0000-0000A4230000}"/>
    <cellStyle name="Report Percent 3 2" xfId="9077" xr:uid="{00000000-0005-0000-0000-0000A5230000}"/>
    <cellStyle name="Report Percent 3 2 2" xfId="9078" xr:uid="{00000000-0005-0000-0000-0000A6230000}"/>
    <cellStyle name="Report Percent 3 3" xfId="9079" xr:uid="{00000000-0005-0000-0000-0000A7230000}"/>
    <cellStyle name="Report Percent 3 3 2" xfId="9080" xr:uid="{00000000-0005-0000-0000-0000A8230000}"/>
    <cellStyle name="Report Percent 3 4" xfId="9081" xr:uid="{00000000-0005-0000-0000-0000A9230000}"/>
    <cellStyle name="Report Percent 3 4 2" xfId="9082" xr:uid="{00000000-0005-0000-0000-0000AA230000}"/>
    <cellStyle name="Report Percent 4" xfId="9083" xr:uid="{00000000-0005-0000-0000-0000AB230000}"/>
    <cellStyle name="Report Percent 4 2" xfId="9084" xr:uid="{00000000-0005-0000-0000-0000AC230000}"/>
    <cellStyle name="Report Percent 5" xfId="9085" xr:uid="{00000000-0005-0000-0000-0000AD230000}"/>
    <cellStyle name="Report Percent 6" xfId="9086" xr:uid="{00000000-0005-0000-0000-0000AE230000}"/>
    <cellStyle name="Report Percent 7" xfId="9087" xr:uid="{00000000-0005-0000-0000-0000AF230000}"/>
    <cellStyle name="Report Percent_ACCOUNTS" xfId="9088" xr:uid="{00000000-0005-0000-0000-0000B0230000}"/>
    <cellStyle name="Report Unit Cost" xfId="9089" xr:uid="{00000000-0005-0000-0000-0000B1230000}"/>
    <cellStyle name="Report Unit Cost 2" xfId="9090" xr:uid="{00000000-0005-0000-0000-0000B2230000}"/>
    <cellStyle name="Report Unit Cost 2 2" xfId="9091" xr:uid="{00000000-0005-0000-0000-0000B3230000}"/>
    <cellStyle name="Report Unit Cost 2 2 2" xfId="9092" xr:uid="{00000000-0005-0000-0000-0000B4230000}"/>
    <cellStyle name="Report Unit Cost 2 3" xfId="9093" xr:uid="{00000000-0005-0000-0000-0000B5230000}"/>
    <cellStyle name="Report Unit Cost 3" xfId="9094" xr:uid="{00000000-0005-0000-0000-0000B6230000}"/>
    <cellStyle name="Report Unit Cost 3 2" xfId="9095" xr:uid="{00000000-0005-0000-0000-0000B7230000}"/>
    <cellStyle name="Report Unit Cost 3 2 2" xfId="9096" xr:uid="{00000000-0005-0000-0000-0000B8230000}"/>
    <cellStyle name="Report Unit Cost 3 3" xfId="9097" xr:uid="{00000000-0005-0000-0000-0000B9230000}"/>
    <cellStyle name="Report Unit Cost 3 3 2" xfId="9098" xr:uid="{00000000-0005-0000-0000-0000BA230000}"/>
    <cellStyle name="Report Unit Cost 3 4" xfId="9099" xr:uid="{00000000-0005-0000-0000-0000BB230000}"/>
    <cellStyle name="Report Unit Cost 3 4 2" xfId="9100" xr:uid="{00000000-0005-0000-0000-0000BC230000}"/>
    <cellStyle name="Report Unit Cost 4" xfId="9101" xr:uid="{00000000-0005-0000-0000-0000BD230000}"/>
    <cellStyle name="Report Unit Cost 4 2" xfId="9102" xr:uid="{00000000-0005-0000-0000-0000BE230000}"/>
    <cellStyle name="Report Unit Cost 5" xfId="9103" xr:uid="{00000000-0005-0000-0000-0000BF230000}"/>
    <cellStyle name="Report Unit Cost 6" xfId="9104" xr:uid="{00000000-0005-0000-0000-0000C0230000}"/>
    <cellStyle name="Report Unit Cost 7" xfId="9105" xr:uid="{00000000-0005-0000-0000-0000C1230000}"/>
    <cellStyle name="Report Unit Cost_ACCOUNTS" xfId="9106" xr:uid="{00000000-0005-0000-0000-0000C2230000}"/>
    <cellStyle name="Report_Adj Bench DR 3 for Initial Briefs (Electric)" xfId="9107" xr:uid="{00000000-0005-0000-0000-0000C3230000}"/>
    <cellStyle name="Reports" xfId="9108" xr:uid="{00000000-0005-0000-0000-0000C4230000}"/>
    <cellStyle name="Reports 2" xfId="9109" xr:uid="{00000000-0005-0000-0000-0000C5230000}"/>
    <cellStyle name="Reports 3" xfId="9110" xr:uid="{00000000-0005-0000-0000-0000C6230000}"/>
    <cellStyle name="Reports Total" xfId="9111" xr:uid="{00000000-0005-0000-0000-0000C7230000}"/>
    <cellStyle name="Reports Total 2" xfId="9112" xr:uid="{00000000-0005-0000-0000-0000C8230000}"/>
    <cellStyle name="Reports Total 2 2" xfId="9113" xr:uid="{00000000-0005-0000-0000-0000C9230000}"/>
    <cellStyle name="Reports Total 3" xfId="9114" xr:uid="{00000000-0005-0000-0000-0000CA230000}"/>
    <cellStyle name="Reports Total 4" xfId="9115" xr:uid="{00000000-0005-0000-0000-0000CB230000}"/>
    <cellStyle name="Reports Total 5" xfId="9116" xr:uid="{00000000-0005-0000-0000-0000CC230000}"/>
    <cellStyle name="Reports Total_AURORA Total New" xfId="9117" xr:uid="{00000000-0005-0000-0000-0000CD230000}"/>
    <cellStyle name="Reports Unit Cost Total" xfId="9118" xr:uid="{00000000-0005-0000-0000-0000CE230000}"/>
    <cellStyle name="Reports Unit Cost Total 2" xfId="9119" xr:uid="{00000000-0005-0000-0000-0000CF230000}"/>
    <cellStyle name="Reports Unit Cost Total 3" xfId="9120" xr:uid="{00000000-0005-0000-0000-0000D0230000}"/>
    <cellStyle name="Reports_14.21G &amp; 16.28E Incentive Pay" xfId="9121" xr:uid="{00000000-0005-0000-0000-0000D1230000}"/>
    <cellStyle name="RevList" xfId="9122" xr:uid="{00000000-0005-0000-0000-0000D2230000}"/>
    <cellStyle name="RevList 2" xfId="9123" xr:uid="{00000000-0005-0000-0000-0000D3230000}"/>
    <cellStyle name="round100" xfId="9124" xr:uid="{00000000-0005-0000-0000-0000D4230000}"/>
    <cellStyle name="round100 2" xfId="9125" xr:uid="{00000000-0005-0000-0000-0000D5230000}"/>
    <cellStyle name="round100 2 2" xfId="9126" xr:uid="{00000000-0005-0000-0000-0000D6230000}"/>
    <cellStyle name="round100 2 2 2" xfId="9127" xr:uid="{00000000-0005-0000-0000-0000D7230000}"/>
    <cellStyle name="round100 2 3" xfId="9128" xr:uid="{00000000-0005-0000-0000-0000D8230000}"/>
    <cellStyle name="round100 3" xfId="9129" xr:uid="{00000000-0005-0000-0000-0000D9230000}"/>
    <cellStyle name="round100 3 2" xfId="9130" xr:uid="{00000000-0005-0000-0000-0000DA230000}"/>
    <cellStyle name="round100 3 2 2" xfId="9131" xr:uid="{00000000-0005-0000-0000-0000DB230000}"/>
    <cellStyle name="round100 3 3" xfId="9132" xr:uid="{00000000-0005-0000-0000-0000DC230000}"/>
    <cellStyle name="round100 3 3 2" xfId="9133" xr:uid="{00000000-0005-0000-0000-0000DD230000}"/>
    <cellStyle name="round100 3 4" xfId="9134" xr:uid="{00000000-0005-0000-0000-0000DE230000}"/>
    <cellStyle name="round100 3 4 2" xfId="9135" xr:uid="{00000000-0005-0000-0000-0000DF230000}"/>
    <cellStyle name="round100 4" xfId="9136" xr:uid="{00000000-0005-0000-0000-0000E0230000}"/>
    <cellStyle name="round100 4 2" xfId="9137" xr:uid="{00000000-0005-0000-0000-0000E1230000}"/>
    <cellStyle name="round100 5" xfId="9138" xr:uid="{00000000-0005-0000-0000-0000E2230000}"/>
    <cellStyle name="round100 6" xfId="9139" xr:uid="{00000000-0005-0000-0000-0000E3230000}"/>
    <cellStyle name="round100 7" xfId="9140" xr:uid="{00000000-0005-0000-0000-0000E4230000}"/>
    <cellStyle name="SAPBEXaggData" xfId="9141" xr:uid="{00000000-0005-0000-0000-0000E5230000}"/>
    <cellStyle name="SAPBEXaggData 2" xfId="9142" xr:uid="{00000000-0005-0000-0000-0000E6230000}"/>
    <cellStyle name="SAPBEXaggData 3" xfId="9143" xr:uid="{00000000-0005-0000-0000-0000E7230000}"/>
    <cellStyle name="SAPBEXaggDataEmph" xfId="9144" xr:uid="{00000000-0005-0000-0000-0000E8230000}"/>
    <cellStyle name="SAPBEXaggDataEmph 2" xfId="9145" xr:uid="{00000000-0005-0000-0000-0000E9230000}"/>
    <cellStyle name="SAPBEXaggDataEmph 3" xfId="9146" xr:uid="{00000000-0005-0000-0000-0000EA230000}"/>
    <cellStyle name="SAPBEXaggItem" xfId="9147" xr:uid="{00000000-0005-0000-0000-0000EB230000}"/>
    <cellStyle name="SAPBEXaggItem 2" xfId="9148" xr:uid="{00000000-0005-0000-0000-0000EC230000}"/>
    <cellStyle name="SAPBEXaggItem 3" xfId="9149" xr:uid="{00000000-0005-0000-0000-0000ED230000}"/>
    <cellStyle name="SAPBEXaggItemX" xfId="9150" xr:uid="{00000000-0005-0000-0000-0000EE230000}"/>
    <cellStyle name="SAPBEXaggItemX 2" xfId="9151" xr:uid="{00000000-0005-0000-0000-0000EF230000}"/>
    <cellStyle name="SAPBEXaggItemX 3" xfId="9152" xr:uid="{00000000-0005-0000-0000-0000F0230000}"/>
    <cellStyle name="SAPBEXchaText" xfId="9153" xr:uid="{00000000-0005-0000-0000-0000F1230000}"/>
    <cellStyle name="SAPBEXchaText 2" xfId="9154" xr:uid="{00000000-0005-0000-0000-0000F2230000}"/>
    <cellStyle name="SAPBEXchaText 2 2" xfId="9155" xr:uid="{00000000-0005-0000-0000-0000F3230000}"/>
    <cellStyle name="SAPBEXchaText 2 2 2" xfId="9156" xr:uid="{00000000-0005-0000-0000-0000F4230000}"/>
    <cellStyle name="SAPBEXchaText 2 3" xfId="9157" xr:uid="{00000000-0005-0000-0000-0000F5230000}"/>
    <cellStyle name="SAPBEXchaText 3" xfId="9158" xr:uid="{00000000-0005-0000-0000-0000F6230000}"/>
    <cellStyle name="SAPBEXchaText 3 2" xfId="9159" xr:uid="{00000000-0005-0000-0000-0000F7230000}"/>
    <cellStyle name="SAPBEXchaText 3 2 2" xfId="9160" xr:uid="{00000000-0005-0000-0000-0000F8230000}"/>
    <cellStyle name="SAPBEXchaText 3 3" xfId="9161" xr:uid="{00000000-0005-0000-0000-0000F9230000}"/>
    <cellStyle name="SAPBEXchaText 3 3 2" xfId="9162" xr:uid="{00000000-0005-0000-0000-0000FA230000}"/>
    <cellStyle name="SAPBEXchaText 3 4" xfId="9163" xr:uid="{00000000-0005-0000-0000-0000FB230000}"/>
    <cellStyle name="SAPBEXchaText 3 4 2" xfId="9164" xr:uid="{00000000-0005-0000-0000-0000FC230000}"/>
    <cellStyle name="SAPBEXchaText 4" xfId="9165" xr:uid="{00000000-0005-0000-0000-0000FD230000}"/>
    <cellStyle name="SAPBEXchaText 4 2" xfId="9166" xr:uid="{00000000-0005-0000-0000-0000FE230000}"/>
    <cellStyle name="SAPBEXchaText 5" xfId="9167" xr:uid="{00000000-0005-0000-0000-0000FF230000}"/>
    <cellStyle name="SAPBEXchaText 6" xfId="9168" xr:uid="{00000000-0005-0000-0000-000000240000}"/>
    <cellStyle name="SAPBEXchaText 7" xfId="9169" xr:uid="{00000000-0005-0000-0000-000001240000}"/>
    <cellStyle name="SAPBEXchaText 8" xfId="9170" xr:uid="{00000000-0005-0000-0000-000002240000}"/>
    <cellStyle name="SAPBEXchaText 9" xfId="9171" xr:uid="{00000000-0005-0000-0000-000003240000}"/>
    <cellStyle name="SAPBEXexcBad7" xfId="9172" xr:uid="{00000000-0005-0000-0000-000004240000}"/>
    <cellStyle name="SAPBEXexcBad7 2" xfId="9173" xr:uid="{00000000-0005-0000-0000-000005240000}"/>
    <cellStyle name="SAPBEXexcBad7 3" xfId="9174" xr:uid="{00000000-0005-0000-0000-000006240000}"/>
    <cellStyle name="SAPBEXexcBad8" xfId="9175" xr:uid="{00000000-0005-0000-0000-000007240000}"/>
    <cellStyle name="SAPBEXexcBad8 2" xfId="9176" xr:uid="{00000000-0005-0000-0000-000008240000}"/>
    <cellStyle name="SAPBEXexcBad8 3" xfId="9177" xr:uid="{00000000-0005-0000-0000-000009240000}"/>
    <cellStyle name="SAPBEXexcBad9" xfId="9178" xr:uid="{00000000-0005-0000-0000-00000A240000}"/>
    <cellStyle name="SAPBEXexcBad9 2" xfId="9179" xr:uid="{00000000-0005-0000-0000-00000B240000}"/>
    <cellStyle name="SAPBEXexcBad9 3" xfId="9180" xr:uid="{00000000-0005-0000-0000-00000C240000}"/>
    <cellStyle name="SAPBEXexcCritical4" xfId="9181" xr:uid="{00000000-0005-0000-0000-00000D240000}"/>
    <cellStyle name="SAPBEXexcCritical4 2" xfId="9182" xr:uid="{00000000-0005-0000-0000-00000E240000}"/>
    <cellStyle name="SAPBEXexcCritical4 3" xfId="9183" xr:uid="{00000000-0005-0000-0000-00000F240000}"/>
    <cellStyle name="SAPBEXexcCritical5" xfId="9184" xr:uid="{00000000-0005-0000-0000-000010240000}"/>
    <cellStyle name="SAPBEXexcCritical5 2" xfId="9185" xr:uid="{00000000-0005-0000-0000-000011240000}"/>
    <cellStyle name="SAPBEXexcCritical5 3" xfId="9186" xr:uid="{00000000-0005-0000-0000-000012240000}"/>
    <cellStyle name="SAPBEXexcCritical6" xfId="9187" xr:uid="{00000000-0005-0000-0000-000013240000}"/>
    <cellStyle name="SAPBEXexcCritical6 2" xfId="9188" xr:uid="{00000000-0005-0000-0000-000014240000}"/>
    <cellStyle name="SAPBEXexcCritical6 3" xfId="9189" xr:uid="{00000000-0005-0000-0000-000015240000}"/>
    <cellStyle name="SAPBEXexcGood1" xfId="9190" xr:uid="{00000000-0005-0000-0000-000016240000}"/>
    <cellStyle name="SAPBEXexcGood1 2" xfId="9191" xr:uid="{00000000-0005-0000-0000-000017240000}"/>
    <cellStyle name="SAPBEXexcGood1 3" xfId="9192" xr:uid="{00000000-0005-0000-0000-000018240000}"/>
    <cellStyle name="SAPBEXexcGood2" xfId="9193" xr:uid="{00000000-0005-0000-0000-000019240000}"/>
    <cellStyle name="SAPBEXexcGood2 2" xfId="9194" xr:uid="{00000000-0005-0000-0000-00001A240000}"/>
    <cellStyle name="SAPBEXexcGood2 3" xfId="9195" xr:uid="{00000000-0005-0000-0000-00001B240000}"/>
    <cellStyle name="SAPBEXexcGood3" xfId="9196" xr:uid="{00000000-0005-0000-0000-00001C240000}"/>
    <cellStyle name="SAPBEXexcGood3 2" xfId="9197" xr:uid="{00000000-0005-0000-0000-00001D240000}"/>
    <cellStyle name="SAPBEXexcGood3 3" xfId="9198" xr:uid="{00000000-0005-0000-0000-00001E240000}"/>
    <cellStyle name="SAPBEXfilterDrill" xfId="9199" xr:uid="{00000000-0005-0000-0000-00001F240000}"/>
    <cellStyle name="SAPBEXfilterDrill 2" xfId="9200" xr:uid="{00000000-0005-0000-0000-000020240000}"/>
    <cellStyle name="SAPBEXfilterDrill 3" xfId="9201" xr:uid="{00000000-0005-0000-0000-000021240000}"/>
    <cellStyle name="SAPBEXfilterDrill 4" xfId="9202" xr:uid="{00000000-0005-0000-0000-000022240000}"/>
    <cellStyle name="SAPBEXfilterItem" xfId="9203" xr:uid="{00000000-0005-0000-0000-000023240000}"/>
    <cellStyle name="SAPBEXfilterItem 2" xfId="9204" xr:uid="{00000000-0005-0000-0000-000024240000}"/>
    <cellStyle name="SAPBEXfilterItem 3" xfId="9205" xr:uid="{00000000-0005-0000-0000-000025240000}"/>
    <cellStyle name="SAPBEXfilterText" xfId="9206" xr:uid="{00000000-0005-0000-0000-000026240000}"/>
    <cellStyle name="SAPBEXfilterText 2" xfId="9207" xr:uid="{00000000-0005-0000-0000-000027240000}"/>
    <cellStyle name="SAPBEXfilterText 3" xfId="9208" xr:uid="{00000000-0005-0000-0000-000028240000}"/>
    <cellStyle name="SAPBEXformats" xfId="9209" xr:uid="{00000000-0005-0000-0000-000029240000}"/>
    <cellStyle name="SAPBEXformats 2" xfId="9210" xr:uid="{00000000-0005-0000-0000-00002A240000}"/>
    <cellStyle name="SAPBEXformats 2 2" xfId="9211" xr:uid="{00000000-0005-0000-0000-00002B240000}"/>
    <cellStyle name="SAPBEXformats 3" xfId="9212" xr:uid="{00000000-0005-0000-0000-00002C240000}"/>
    <cellStyle name="SAPBEXformats 4" xfId="9213" xr:uid="{00000000-0005-0000-0000-00002D240000}"/>
    <cellStyle name="SAPBEXheaderItem" xfId="9214" xr:uid="{00000000-0005-0000-0000-00002E240000}"/>
    <cellStyle name="SAPBEXheaderItem 2" xfId="9215" xr:uid="{00000000-0005-0000-0000-00002F240000}"/>
    <cellStyle name="SAPBEXheaderItem 3" xfId="9216" xr:uid="{00000000-0005-0000-0000-000030240000}"/>
    <cellStyle name="SAPBEXheaderItem 4" xfId="9217" xr:uid="{00000000-0005-0000-0000-000031240000}"/>
    <cellStyle name="SAPBEXheaderText" xfId="9218" xr:uid="{00000000-0005-0000-0000-000032240000}"/>
    <cellStyle name="SAPBEXheaderText 2" xfId="9219" xr:uid="{00000000-0005-0000-0000-000033240000}"/>
    <cellStyle name="SAPBEXheaderText 3" xfId="9220" xr:uid="{00000000-0005-0000-0000-000034240000}"/>
    <cellStyle name="SAPBEXheaderText 4" xfId="9221" xr:uid="{00000000-0005-0000-0000-000035240000}"/>
    <cellStyle name="SAPBEXHLevel0" xfId="9222" xr:uid="{00000000-0005-0000-0000-000036240000}"/>
    <cellStyle name="SAPBEXHLevel0 2" xfId="9223" xr:uid="{00000000-0005-0000-0000-000037240000}"/>
    <cellStyle name="SAPBEXHLevel0 2 2" xfId="9224" xr:uid="{00000000-0005-0000-0000-000038240000}"/>
    <cellStyle name="SAPBEXHLevel0 3" xfId="9225" xr:uid="{00000000-0005-0000-0000-000039240000}"/>
    <cellStyle name="SAPBEXHLevel0 4" xfId="9226" xr:uid="{00000000-0005-0000-0000-00003A240000}"/>
    <cellStyle name="SAPBEXHLevel0X" xfId="9227" xr:uid="{00000000-0005-0000-0000-00003B240000}"/>
    <cellStyle name="SAPBEXHLevel0X 2" xfId="9228" xr:uid="{00000000-0005-0000-0000-00003C240000}"/>
    <cellStyle name="SAPBEXHLevel0X 2 2" xfId="9229" xr:uid="{00000000-0005-0000-0000-00003D240000}"/>
    <cellStyle name="SAPBEXHLevel0X 2 2 2" xfId="9230" xr:uid="{00000000-0005-0000-0000-00003E240000}"/>
    <cellStyle name="SAPBEXHLevel0X 2 3" xfId="9231" xr:uid="{00000000-0005-0000-0000-00003F240000}"/>
    <cellStyle name="SAPBEXHLevel0X 3" xfId="9232" xr:uid="{00000000-0005-0000-0000-000040240000}"/>
    <cellStyle name="SAPBEXHLevel0X 3 2" xfId="9233" xr:uid="{00000000-0005-0000-0000-000041240000}"/>
    <cellStyle name="SAPBEXHLevel0X 3 2 2" xfId="9234" xr:uid="{00000000-0005-0000-0000-000042240000}"/>
    <cellStyle name="SAPBEXHLevel0X 3 3" xfId="9235" xr:uid="{00000000-0005-0000-0000-000043240000}"/>
    <cellStyle name="SAPBEXHLevel0X 3 3 2" xfId="9236" xr:uid="{00000000-0005-0000-0000-000044240000}"/>
    <cellStyle name="SAPBEXHLevel0X 3 4" xfId="9237" xr:uid="{00000000-0005-0000-0000-000045240000}"/>
    <cellStyle name="SAPBEXHLevel0X 3 4 2" xfId="9238" xr:uid="{00000000-0005-0000-0000-000046240000}"/>
    <cellStyle name="SAPBEXHLevel0X 4" xfId="9239" xr:uid="{00000000-0005-0000-0000-000047240000}"/>
    <cellStyle name="SAPBEXHLevel0X 4 2" xfId="9240" xr:uid="{00000000-0005-0000-0000-000048240000}"/>
    <cellStyle name="SAPBEXHLevel0X 5" xfId="9241" xr:uid="{00000000-0005-0000-0000-000049240000}"/>
    <cellStyle name="SAPBEXHLevel0X 6" xfId="9242" xr:uid="{00000000-0005-0000-0000-00004A240000}"/>
    <cellStyle name="SAPBEXHLevel0X 7" xfId="9243" xr:uid="{00000000-0005-0000-0000-00004B240000}"/>
    <cellStyle name="SAPBEXHLevel0X 8" xfId="9244" xr:uid="{00000000-0005-0000-0000-00004C240000}"/>
    <cellStyle name="SAPBEXHLevel1" xfId="9245" xr:uid="{00000000-0005-0000-0000-00004D240000}"/>
    <cellStyle name="SAPBEXHLevel1 2" xfId="9246" xr:uid="{00000000-0005-0000-0000-00004E240000}"/>
    <cellStyle name="SAPBEXHLevel1 2 2" xfId="9247" xr:uid="{00000000-0005-0000-0000-00004F240000}"/>
    <cellStyle name="SAPBEXHLevel1 3" xfId="9248" xr:uid="{00000000-0005-0000-0000-000050240000}"/>
    <cellStyle name="SAPBEXHLevel1 4" xfId="9249" xr:uid="{00000000-0005-0000-0000-000051240000}"/>
    <cellStyle name="SAPBEXHLevel1X" xfId="9250" xr:uid="{00000000-0005-0000-0000-000052240000}"/>
    <cellStyle name="SAPBEXHLevel1X 2" xfId="9251" xr:uid="{00000000-0005-0000-0000-000053240000}"/>
    <cellStyle name="SAPBEXHLevel1X 2 2" xfId="9252" xr:uid="{00000000-0005-0000-0000-000054240000}"/>
    <cellStyle name="SAPBEXHLevel1X 3" xfId="9253" xr:uid="{00000000-0005-0000-0000-000055240000}"/>
    <cellStyle name="SAPBEXHLevel1X 4" xfId="9254" xr:uid="{00000000-0005-0000-0000-000056240000}"/>
    <cellStyle name="SAPBEXHLevel2" xfId="9255" xr:uid="{00000000-0005-0000-0000-000057240000}"/>
    <cellStyle name="SAPBEXHLevel2 2" xfId="9256" xr:uid="{00000000-0005-0000-0000-000058240000}"/>
    <cellStyle name="SAPBEXHLevel2 2 2" xfId="9257" xr:uid="{00000000-0005-0000-0000-000059240000}"/>
    <cellStyle name="SAPBEXHLevel2 3" xfId="9258" xr:uid="{00000000-0005-0000-0000-00005A240000}"/>
    <cellStyle name="SAPBEXHLevel2 4" xfId="9259" xr:uid="{00000000-0005-0000-0000-00005B240000}"/>
    <cellStyle name="SAPBEXHLevel2X" xfId="9260" xr:uid="{00000000-0005-0000-0000-00005C240000}"/>
    <cellStyle name="SAPBEXHLevel2X 2" xfId="9261" xr:uid="{00000000-0005-0000-0000-00005D240000}"/>
    <cellStyle name="SAPBEXHLevel2X 2 2" xfId="9262" xr:uid="{00000000-0005-0000-0000-00005E240000}"/>
    <cellStyle name="SAPBEXHLevel2X 3" xfId="9263" xr:uid="{00000000-0005-0000-0000-00005F240000}"/>
    <cellStyle name="SAPBEXHLevel2X 4" xfId="9264" xr:uid="{00000000-0005-0000-0000-000060240000}"/>
    <cellStyle name="SAPBEXHLevel3" xfId="9265" xr:uid="{00000000-0005-0000-0000-000061240000}"/>
    <cellStyle name="SAPBEXHLevel3 2" xfId="9266" xr:uid="{00000000-0005-0000-0000-000062240000}"/>
    <cellStyle name="SAPBEXHLevel3 2 2" xfId="9267" xr:uid="{00000000-0005-0000-0000-000063240000}"/>
    <cellStyle name="SAPBEXHLevel3 3" xfId="9268" xr:uid="{00000000-0005-0000-0000-000064240000}"/>
    <cellStyle name="SAPBEXHLevel3 4" xfId="9269" xr:uid="{00000000-0005-0000-0000-000065240000}"/>
    <cellStyle name="SAPBEXHLevel3X" xfId="9270" xr:uid="{00000000-0005-0000-0000-000066240000}"/>
    <cellStyle name="SAPBEXHLevel3X 2" xfId="9271" xr:uid="{00000000-0005-0000-0000-000067240000}"/>
    <cellStyle name="SAPBEXHLevel3X 2 2" xfId="9272" xr:uid="{00000000-0005-0000-0000-000068240000}"/>
    <cellStyle name="SAPBEXHLevel3X 3" xfId="9273" xr:uid="{00000000-0005-0000-0000-000069240000}"/>
    <cellStyle name="SAPBEXHLevel3X 4" xfId="9274" xr:uid="{00000000-0005-0000-0000-00006A240000}"/>
    <cellStyle name="SAPBEXinputData" xfId="9275" xr:uid="{00000000-0005-0000-0000-00006B240000}"/>
    <cellStyle name="SAPBEXinputData 2" xfId="9276" xr:uid="{00000000-0005-0000-0000-00006C240000}"/>
    <cellStyle name="SAPBEXinputData 2 2" xfId="9277" xr:uid="{00000000-0005-0000-0000-00006D240000}"/>
    <cellStyle name="SAPBEXinputData 3" xfId="9278" xr:uid="{00000000-0005-0000-0000-00006E240000}"/>
    <cellStyle name="SAPBEXItemHeader" xfId="9279" xr:uid="{00000000-0005-0000-0000-00006F240000}"/>
    <cellStyle name="SAPBEXresData" xfId="9280" xr:uid="{00000000-0005-0000-0000-000070240000}"/>
    <cellStyle name="SAPBEXresData 2" xfId="9281" xr:uid="{00000000-0005-0000-0000-000071240000}"/>
    <cellStyle name="SAPBEXresData 3" xfId="9282" xr:uid="{00000000-0005-0000-0000-000072240000}"/>
    <cellStyle name="SAPBEXresDataEmph" xfId="9283" xr:uid="{00000000-0005-0000-0000-000073240000}"/>
    <cellStyle name="SAPBEXresDataEmph 2" xfId="9284" xr:uid="{00000000-0005-0000-0000-000074240000}"/>
    <cellStyle name="SAPBEXresDataEmph 3" xfId="9285" xr:uid="{00000000-0005-0000-0000-000075240000}"/>
    <cellStyle name="SAPBEXresItem" xfId="9286" xr:uid="{00000000-0005-0000-0000-000076240000}"/>
    <cellStyle name="SAPBEXresItem 2" xfId="9287" xr:uid="{00000000-0005-0000-0000-000077240000}"/>
    <cellStyle name="SAPBEXresItem 3" xfId="9288" xr:uid="{00000000-0005-0000-0000-000078240000}"/>
    <cellStyle name="SAPBEXresItemX" xfId="9289" xr:uid="{00000000-0005-0000-0000-000079240000}"/>
    <cellStyle name="SAPBEXresItemX 2" xfId="9290" xr:uid="{00000000-0005-0000-0000-00007A240000}"/>
    <cellStyle name="SAPBEXresItemX 3" xfId="9291" xr:uid="{00000000-0005-0000-0000-00007B240000}"/>
    <cellStyle name="SAPBEXstdData" xfId="9292" xr:uid="{00000000-0005-0000-0000-00007C240000}"/>
    <cellStyle name="SAPBEXstdData 2" xfId="9293" xr:uid="{00000000-0005-0000-0000-00007D240000}"/>
    <cellStyle name="SAPBEXstdData 3" xfId="9294" xr:uid="{00000000-0005-0000-0000-00007E240000}"/>
    <cellStyle name="SAPBEXstdData 4" xfId="9295" xr:uid="{00000000-0005-0000-0000-00007F240000}"/>
    <cellStyle name="SAPBEXstdDataEmph" xfId="9296" xr:uid="{00000000-0005-0000-0000-000080240000}"/>
    <cellStyle name="SAPBEXstdDataEmph 2" xfId="9297" xr:uid="{00000000-0005-0000-0000-000081240000}"/>
    <cellStyle name="SAPBEXstdDataEmph 3" xfId="9298" xr:uid="{00000000-0005-0000-0000-000082240000}"/>
    <cellStyle name="SAPBEXstdItem" xfId="9299" xr:uid="{00000000-0005-0000-0000-000083240000}"/>
    <cellStyle name="SAPBEXstdItem 2" xfId="9300" xr:uid="{00000000-0005-0000-0000-000084240000}"/>
    <cellStyle name="SAPBEXstdItem 2 2" xfId="9301" xr:uid="{00000000-0005-0000-0000-000085240000}"/>
    <cellStyle name="SAPBEXstdItem 2 2 2" xfId="9302" xr:uid="{00000000-0005-0000-0000-000086240000}"/>
    <cellStyle name="SAPBEXstdItem 2 3" xfId="9303" xr:uid="{00000000-0005-0000-0000-000087240000}"/>
    <cellStyle name="SAPBEXstdItem 3" xfId="9304" xr:uid="{00000000-0005-0000-0000-000088240000}"/>
    <cellStyle name="SAPBEXstdItem 3 2" xfId="9305" xr:uid="{00000000-0005-0000-0000-000089240000}"/>
    <cellStyle name="SAPBEXstdItem 3 2 2" xfId="9306" xr:uid="{00000000-0005-0000-0000-00008A240000}"/>
    <cellStyle name="SAPBEXstdItem 3 3" xfId="9307" xr:uid="{00000000-0005-0000-0000-00008B240000}"/>
    <cellStyle name="SAPBEXstdItem 3 3 2" xfId="9308" xr:uid="{00000000-0005-0000-0000-00008C240000}"/>
    <cellStyle name="SAPBEXstdItem 3 4" xfId="9309" xr:uid="{00000000-0005-0000-0000-00008D240000}"/>
    <cellStyle name="SAPBEXstdItem 3 4 2" xfId="9310" xr:uid="{00000000-0005-0000-0000-00008E240000}"/>
    <cellStyle name="SAPBEXstdItem 4" xfId="9311" xr:uid="{00000000-0005-0000-0000-00008F240000}"/>
    <cellStyle name="SAPBEXstdItem 4 2" xfId="9312" xr:uid="{00000000-0005-0000-0000-000090240000}"/>
    <cellStyle name="SAPBEXstdItem 5" xfId="9313" xr:uid="{00000000-0005-0000-0000-000091240000}"/>
    <cellStyle name="SAPBEXstdItem 6" xfId="9314" xr:uid="{00000000-0005-0000-0000-000092240000}"/>
    <cellStyle name="SAPBEXstdItem 7" xfId="9315" xr:uid="{00000000-0005-0000-0000-000093240000}"/>
    <cellStyle name="SAPBEXstdItem 8" xfId="9316" xr:uid="{00000000-0005-0000-0000-000094240000}"/>
    <cellStyle name="SAPBEXstdItemX" xfId="9317" xr:uid="{00000000-0005-0000-0000-000095240000}"/>
    <cellStyle name="SAPBEXstdItemX 2" xfId="9318" xr:uid="{00000000-0005-0000-0000-000096240000}"/>
    <cellStyle name="SAPBEXstdItemX 2 2" xfId="9319" xr:uid="{00000000-0005-0000-0000-000097240000}"/>
    <cellStyle name="SAPBEXstdItemX 2 2 2" xfId="9320" xr:uid="{00000000-0005-0000-0000-000098240000}"/>
    <cellStyle name="SAPBEXstdItemX 2 3" xfId="9321" xr:uid="{00000000-0005-0000-0000-000099240000}"/>
    <cellStyle name="SAPBEXstdItemX 3" xfId="9322" xr:uid="{00000000-0005-0000-0000-00009A240000}"/>
    <cellStyle name="SAPBEXstdItemX 3 2" xfId="9323" xr:uid="{00000000-0005-0000-0000-00009B240000}"/>
    <cellStyle name="SAPBEXstdItemX 3 2 2" xfId="9324" xr:uid="{00000000-0005-0000-0000-00009C240000}"/>
    <cellStyle name="SAPBEXstdItemX 3 3" xfId="9325" xr:uid="{00000000-0005-0000-0000-00009D240000}"/>
    <cellStyle name="SAPBEXstdItemX 3 3 2" xfId="9326" xr:uid="{00000000-0005-0000-0000-00009E240000}"/>
    <cellStyle name="SAPBEXstdItemX 3 4" xfId="9327" xr:uid="{00000000-0005-0000-0000-00009F240000}"/>
    <cellStyle name="SAPBEXstdItemX 3 4 2" xfId="9328" xr:uid="{00000000-0005-0000-0000-0000A0240000}"/>
    <cellStyle name="SAPBEXstdItemX 4" xfId="9329" xr:uid="{00000000-0005-0000-0000-0000A1240000}"/>
    <cellStyle name="SAPBEXstdItemX 4 2" xfId="9330" xr:uid="{00000000-0005-0000-0000-0000A2240000}"/>
    <cellStyle name="SAPBEXstdItemX 5" xfId="9331" xr:uid="{00000000-0005-0000-0000-0000A3240000}"/>
    <cellStyle name="SAPBEXstdItemX 6" xfId="9332" xr:uid="{00000000-0005-0000-0000-0000A4240000}"/>
    <cellStyle name="SAPBEXstdItemX 7" xfId="9333" xr:uid="{00000000-0005-0000-0000-0000A5240000}"/>
    <cellStyle name="SAPBEXstdItemX 8" xfId="9334" xr:uid="{00000000-0005-0000-0000-0000A6240000}"/>
    <cellStyle name="SAPBEXtitle" xfId="9335" xr:uid="{00000000-0005-0000-0000-0000A7240000}"/>
    <cellStyle name="SAPBEXtitle 2" xfId="9336" xr:uid="{00000000-0005-0000-0000-0000A8240000}"/>
    <cellStyle name="SAPBEXtitle 3" xfId="9337" xr:uid="{00000000-0005-0000-0000-0000A9240000}"/>
    <cellStyle name="SAPBEXunassignedItem" xfId="9338" xr:uid="{00000000-0005-0000-0000-0000AA240000}"/>
    <cellStyle name="SAPBEXundefined" xfId="9339" xr:uid="{00000000-0005-0000-0000-0000AB240000}"/>
    <cellStyle name="SAPBEXundefined 2" xfId="9340" xr:uid="{00000000-0005-0000-0000-0000AC240000}"/>
    <cellStyle name="SAPBEXundefined 3" xfId="9341" xr:uid="{00000000-0005-0000-0000-0000AD240000}"/>
    <cellStyle name="shade" xfId="9342" xr:uid="{00000000-0005-0000-0000-0000AE240000}"/>
    <cellStyle name="shade 2" xfId="9343" xr:uid="{00000000-0005-0000-0000-0000AF240000}"/>
    <cellStyle name="shade 2 2" xfId="9344" xr:uid="{00000000-0005-0000-0000-0000B0240000}"/>
    <cellStyle name="shade 2 2 2" xfId="9345" xr:uid="{00000000-0005-0000-0000-0000B1240000}"/>
    <cellStyle name="shade 2 3" xfId="9346" xr:uid="{00000000-0005-0000-0000-0000B2240000}"/>
    <cellStyle name="shade 3" xfId="9347" xr:uid="{00000000-0005-0000-0000-0000B3240000}"/>
    <cellStyle name="shade 3 2" xfId="9348" xr:uid="{00000000-0005-0000-0000-0000B4240000}"/>
    <cellStyle name="shade 3 2 2" xfId="9349" xr:uid="{00000000-0005-0000-0000-0000B5240000}"/>
    <cellStyle name="shade 3 3" xfId="9350" xr:uid="{00000000-0005-0000-0000-0000B6240000}"/>
    <cellStyle name="shade 3 3 2" xfId="9351" xr:uid="{00000000-0005-0000-0000-0000B7240000}"/>
    <cellStyle name="shade 3 4" xfId="9352" xr:uid="{00000000-0005-0000-0000-0000B8240000}"/>
    <cellStyle name="shade 3 4 2" xfId="9353" xr:uid="{00000000-0005-0000-0000-0000B9240000}"/>
    <cellStyle name="shade 4" xfId="9354" xr:uid="{00000000-0005-0000-0000-0000BA240000}"/>
    <cellStyle name="shade 4 2" xfId="9355" xr:uid="{00000000-0005-0000-0000-0000BB240000}"/>
    <cellStyle name="shade 5" xfId="9356" xr:uid="{00000000-0005-0000-0000-0000BC240000}"/>
    <cellStyle name="shade 6" xfId="9357" xr:uid="{00000000-0005-0000-0000-0000BD240000}"/>
    <cellStyle name="shade 7" xfId="9358" xr:uid="{00000000-0005-0000-0000-0000BE240000}"/>
    <cellStyle name="shade_ACCOUNTS" xfId="9359" xr:uid="{00000000-0005-0000-0000-0000BF240000}"/>
    <cellStyle name="Sheet Title" xfId="9360" xr:uid="{00000000-0005-0000-0000-0000C0240000}"/>
    <cellStyle name="StmtTtl1" xfId="9361" xr:uid="{00000000-0005-0000-0000-0000C1240000}"/>
    <cellStyle name="StmtTtl1 2" xfId="9362" xr:uid="{00000000-0005-0000-0000-0000C2240000}"/>
    <cellStyle name="StmtTtl1 2 2" xfId="9363" xr:uid="{00000000-0005-0000-0000-0000C3240000}"/>
    <cellStyle name="StmtTtl1 2 3" xfId="9364" xr:uid="{00000000-0005-0000-0000-0000C4240000}"/>
    <cellStyle name="StmtTtl1 2 4" xfId="9365" xr:uid="{00000000-0005-0000-0000-0000C5240000}"/>
    <cellStyle name="StmtTtl1 3" xfId="9366" xr:uid="{00000000-0005-0000-0000-0000C6240000}"/>
    <cellStyle name="StmtTtl1 3 2" xfId="9367" xr:uid="{00000000-0005-0000-0000-0000C7240000}"/>
    <cellStyle name="StmtTtl1 3 3" xfId="9368" xr:uid="{00000000-0005-0000-0000-0000C8240000}"/>
    <cellStyle name="StmtTtl1 3 4" xfId="9369" xr:uid="{00000000-0005-0000-0000-0000C9240000}"/>
    <cellStyle name="StmtTtl1 4" xfId="9370" xr:uid="{00000000-0005-0000-0000-0000CA240000}"/>
    <cellStyle name="StmtTtl1 4 2" xfId="9371" xr:uid="{00000000-0005-0000-0000-0000CB240000}"/>
    <cellStyle name="StmtTtl1 4 3" xfId="9372" xr:uid="{00000000-0005-0000-0000-0000CC240000}"/>
    <cellStyle name="StmtTtl1 4 4" xfId="9373" xr:uid="{00000000-0005-0000-0000-0000CD240000}"/>
    <cellStyle name="StmtTtl1 5" xfId="9374" xr:uid="{00000000-0005-0000-0000-0000CE240000}"/>
    <cellStyle name="StmtTtl1 5 2" xfId="9375" xr:uid="{00000000-0005-0000-0000-0000CF240000}"/>
    <cellStyle name="StmtTtl1 6" xfId="9376" xr:uid="{00000000-0005-0000-0000-0000D0240000}"/>
    <cellStyle name="StmtTtl1 6 2" xfId="9377" xr:uid="{00000000-0005-0000-0000-0000D1240000}"/>
    <cellStyle name="StmtTtl1 7" xfId="9378" xr:uid="{00000000-0005-0000-0000-0000D2240000}"/>
    <cellStyle name="StmtTtl1 8" xfId="9379" xr:uid="{00000000-0005-0000-0000-0000D3240000}"/>
    <cellStyle name="StmtTtl1_(C) WHE Proforma with ITC cash grant 10 Yr Amort_for deferral_102809" xfId="9380" xr:uid="{00000000-0005-0000-0000-0000D4240000}"/>
    <cellStyle name="StmtTtl2" xfId="9381" xr:uid="{00000000-0005-0000-0000-0000D5240000}"/>
    <cellStyle name="StmtTtl2 2" xfId="9382" xr:uid="{00000000-0005-0000-0000-0000D6240000}"/>
    <cellStyle name="StmtTtl2 2 2" xfId="9383" xr:uid="{00000000-0005-0000-0000-0000D7240000}"/>
    <cellStyle name="StmtTtl2 3" xfId="9384" xr:uid="{00000000-0005-0000-0000-0000D8240000}"/>
    <cellStyle name="StmtTtl2 3 2" xfId="9385" xr:uid="{00000000-0005-0000-0000-0000D9240000}"/>
    <cellStyle name="StmtTtl2 4" xfId="9386" xr:uid="{00000000-0005-0000-0000-0000DA240000}"/>
    <cellStyle name="StmtTtl2 5" xfId="9387" xr:uid="{00000000-0005-0000-0000-0000DB240000}"/>
    <cellStyle name="StmtTtl2 6" xfId="9388" xr:uid="{00000000-0005-0000-0000-0000DC240000}"/>
    <cellStyle name="StmtTtl2 7" xfId="9389" xr:uid="{00000000-0005-0000-0000-0000DD240000}"/>
    <cellStyle name="StmtTtl2 8" xfId="9390" xr:uid="{00000000-0005-0000-0000-0000DE240000}"/>
    <cellStyle name="StmtTtl2 9" xfId="9391" xr:uid="{00000000-0005-0000-0000-0000DF240000}"/>
    <cellStyle name="StmtTtl2_4.32E Depreciation Study Robs file" xfId="9392" xr:uid="{00000000-0005-0000-0000-0000E0240000}"/>
    <cellStyle name="STYL1 - Style1" xfId="9393" xr:uid="{00000000-0005-0000-0000-0000E1240000}"/>
    <cellStyle name="STYL1 - Style1 2" xfId="9394" xr:uid="{00000000-0005-0000-0000-0000E2240000}"/>
    <cellStyle name="Style 1" xfId="9395" xr:uid="{00000000-0005-0000-0000-0000E3240000}"/>
    <cellStyle name="Style 1 10" xfId="9396" xr:uid="{00000000-0005-0000-0000-0000E4240000}"/>
    <cellStyle name="Style 1 11" xfId="9397" xr:uid="{00000000-0005-0000-0000-0000E5240000}"/>
    <cellStyle name="Style 1 2" xfId="9398" xr:uid="{00000000-0005-0000-0000-0000E6240000}"/>
    <cellStyle name="Style 1 2 2" xfId="9399" xr:uid="{00000000-0005-0000-0000-0000E7240000}"/>
    <cellStyle name="Style 1 2 2 2" xfId="9400" xr:uid="{00000000-0005-0000-0000-0000E8240000}"/>
    <cellStyle name="Style 1 2 3" xfId="9401" xr:uid="{00000000-0005-0000-0000-0000E9240000}"/>
    <cellStyle name="Style 1 2 4" xfId="9402" xr:uid="{00000000-0005-0000-0000-0000EA240000}"/>
    <cellStyle name="Style 1 2 5" xfId="9403" xr:uid="{00000000-0005-0000-0000-0000EB240000}"/>
    <cellStyle name="Style 1 2 6" xfId="9404" xr:uid="{00000000-0005-0000-0000-0000EC240000}"/>
    <cellStyle name="Style 1 2_Chelan PUD Power Costs (8-10)" xfId="9405" xr:uid="{00000000-0005-0000-0000-0000ED240000}"/>
    <cellStyle name="Style 1 3" xfId="9406" xr:uid="{00000000-0005-0000-0000-0000EE240000}"/>
    <cellStyle name="Style 1 3 2" xfId="9407" xr:uid="{00000000-0005-0000-0000-0000EF240000}"/>
    <cellStyle name="Style 1 3 2 2" xfId="9408" xr:uid="{00000000-0005-0000-0000-0000F0240000}"/>
    <cellStyle name="Style 1 3 2 3" xfId="9409" xr:uid="{00000000-0005-0000-0000-0000F1240000}"/>
    <cellStyle name="Style 1 3 3" xfId="9410" xr:uid="{00000000-0005-0000-0000-0000F2240000}"/>
    <cellStyle name="Style 1 3 3 2" xfId="9411" xr:uid="{00000000-0005-0000-0000-0000F3240000}"/>
    <cellStyle name="Style 1 3 4" xfId="9412" xr:uid="{00000000-0005-0000-0000-0000F4240000}"/>
    <cellStyle name="Style 1 3 5" xfId="9413" xr:uid="{00000000-0005-0000-0000-0000F5240000}"/>
    <cellStyle name="Style 1 4" xfId="9414" xr:uid="{00000000-0005-0000-0000-0000F6240000}"/>
    <cellStyle name="Style 1 4 2" xfId="9415" xr:uid="{00000000-0005-0000-0000-0000F7240000}"/>
    <cellStyle name="Style 1 4 2 2" xfId="9416" xr:uid="{00000000-0005-0000-0000-0000F8240000}"/>
    <cellStyle name="Style 1 4 3" xfId="9417" xr:uid="{00000000-0005-0000-0000-0000F9240000}"/>
    <cellStyle name="Style 1 4 4" xfId="9418" xr:uid="{00000000-0005-0000-0000-0000FA240000}"/>
    <cellStyle name="Style 1 5" xfId="9419" xr:uid="{00000000-0005-0000-0000-0000FB240000}"/>
    <cellStyle name="Style 1 5 2" xfId="9420" xr:uid="{00000000-0005-0000-0000-0000FC240000}"/>
    <cellStyle name="Style 1 5 2 2" xfId="9421" xr:uid="{00000000-0005-0000-0000-0000FD240000}"/>
    <cellStyle name="Style 1 5 3" xfId="9422" xr:uid="{00000000-0005-0000-0000-0000FE240000}"/>
    <cellStyle name="Style 1 5 4" xfId="9423" xr:uid="{00000000-0005-0000-0000-0000FF240000}"/>
    <cellStyle name="Style 1 6" xfId="9424" xr:uid="{00000000-0005-0000-0000-000000250000}"/>
    <cellStyle name="Style 1 6 2" xfId="9425" xr:uid="{00000000-0005-0000-0000-000001250000}"/>
    <cellStyle name="Style 1 6 2 2" xfId="9426" xr:uid="{00000000-0005-0000-0000-000002250000}"/>
    <cellStyle name="Style 1 6 2 3" xfId="9427" xr:uid="{00000000-0005-0000-0000-000003250000}"/>
    <cellStyle name="Style 1 6 3" xfId="9428" xr:uid="{00000000-0005-0000-0000-000004250000}"/>
    <cellStyle name="Style 1 6 3 2" xfId="9429" xr:uid="{00000000-0005-0000-0000-000005250000}"/>
    <cellStyle name="Style 1 6 4" xfId="9430" xr:uid="{00000000-0005-0000-0000-000006250000}"/>
    <cellStyle name="Style 1 6 4 2" xfId="9431" xr:uid="{00000000-0005-0000-0000-000007250000}"/>
    <cellStyle name="Style 1 6 5" xfId="9432" xr:uid="{00000000-0005-0000-0000-000008250000}"/>
    <cellStyle name="Style 1 6 5 2" xfId="9433" xr:uid="{00000000-0005-0000-0000-000009250000}"/>
    <cellStyle name="Style 1 6 6" xfId="9434" xr:uid="{00000000-0005-0000-0000-00000A250000}"/>
    <cellStyle name="Style 1 7" xfId="9435" xr:uid="{00000000-0005-0000-0000-00000B250000}"/>
    <cellStyle name="Style 1 8" xfId="9436" xr:uid="{00000000-0005-0000-0000-00000C250000}"/>
    <cellStyle name="Style 1 9" xfId="9437" xr:uid="{00000000-0005-0000-0000-00000D250000}"/>
    <cellStyle name="Style 1_ Price Inputs" xfId="9438" xr:uid="{00000000-0005-0000-0000-00000E250000}"/>
    <cellStyle name="STYLE1" xfId="9439" xr:uid="{00000000-0005-0000-0000-00000F250000}"/>
    <cellStyle name="STYLE2" xfId="9440" xr:uid="{00000000-0005-0000-0000-000010250000}"/>
    <cellStyle name="STYLE3" xfId="9441" xr:uid="{00000000-0005-0000-0000-000011250000}"/>
    <cellStyle name="sub-tl - Style3" xfId="9442" xr:uid="{00000000-0005-0000-0000-000012250000}"/>
    <cellStyle name="subtot - Style5" xfId="9443" xr:uid="{00000000-0005-0000-0000-000013250000}"/>
    <cellStyle name="Subtotal" xfId="9444" xr:uid="{00000000-0005-0000-0000-000014250000}"/>
    <cellStyle name="Sub-total" xfId="9445" xr:uid="{00000000-0005-0000-0000-000015250000}"/>
    <cellStyle name="Subtotal 2" xfId="9446" xr:uid="{00000000-0005-0000-0000-000016250000}"/>
    <cellStyle name="Sub-total 2" xfId="9447" xr:uid="{00000000-0005-0000-0000-000017250000}"/>
    <cellStyle name="Subtotal 3" xfId="9448" xr:uid="{00000000-0005-0000-0000-000018250000}"/>
    <cellStyle name="Sub-total 3" xfId="9449" xr:uid="{00000000-0005-0000-0000-000019250000}"/>
    <cellStyle name="taples Plaza" xfId="9450" xr:uid="{00000000-0005-0000-0000-00001A250000}"/>
    <cellStyle name="Test" xfId="9451" xr:uid="{00000000-0005-0000-0000-00001B250000}"/>
    <cellStyle name="Tickmark" xfId="9452" xr:uid="{00000000-0005-0000-0000-00001C250000}"/>
    <cellStyle name="Title 2" xfId="9453" xr:uid="{00000000-0005-0000-0000-00001D250000}"/>
    <cellStyle name="Title 2 2" xfId="9454" xr:uid="{00000000-0005-0000-0000-00001E250000}"/>
    <cellStyle name="Title 2 2 2" xfId="9455" xr:uid="{00000000-0005-0000-0000-00001F250000}"/>
    <cellStyle name="Title 2 3" xfId="9456" xr:uid="{00000000-0005-0000-0000-000020250000}"/>
    <cellStyle name="Title 3" xfId="9457" xr:uid="{00000000-0005-0000-0000-000021250000}"/>
    <cellStyle name="Title 3 2" xfId="9458" xr:uid="{00000000-0005-0000-0000-000022250000}"/>
    <cellStyle name="Title 3 3" xfId="9459" xr:uid="{00000000-0005-0000-0000-000023250000}"/>
    <cellStyle name="Title 3 4" xfId="9460" xr:uid="{00000000-0005-0000-0000-000024250000}"/>
    <cellStyle name="Title 4" xfId="9461" xr:uid="{00000000-0005-0000-0000-000025250000}"/>
    <cellStyle name="Title 5" xfId="9462" xr:uid="{00000000-0005-0000-0000-000026250000}"/>
    <cellStyle name="Title 6" xfId="9463" xr:uid="{00000000-0005-0000-0000-000027250000}"/>
    <cellStyle name="Title: - Style3" xfId="9464" xr:uid="{00000000-0005-0000-0000-000028250000}"/>
    <cellStyle name="Title: - Style4" xfId="9465" xr:uid="{00000000-0005-0000-0000-000029250000}"/>
    <cellStyle name="Title: Major" xfId="9466" xr:uid="{00000000-0005-0000-0000-00002A250000}"/>
    <cellStyle name="Title: Major 2" xfId="9467" xr:uid="{00000000-0005-0000-0000-00002B250000}"/>
    <cellStyle name="Title: Major 3" xfId="9468" xr:uid="{00000000-0005-0000-0000-00002C250000}"/>
    <cellStyle name="Title: Minor" xfId="9469" xr:uid="{00000000-0005-0000-0000-00002D250000}"/>
    <cellStyle name="Title: Minor 2" xfId="9470" xr:uid="{00000000-0005-0000-0000-00002E250000}"/>
    <cellStyle name="Title: Minor 3" xfId="9471" xr:uid="{00000000-0005-0000-0000-00002F250000}"/>
    <cellStyle name="Title: Minor_Electric Rev Req Model (2009 GRC) Rebuttal" xfId="9472" xr:uid="{00000000-0005-0000-0000-000030250000}"/>
    <cellStyle name="Title: Worksheet" xfId="9473" xr:uid="{00000000-0005-0000-0000-000031250000}"/>
    <cellStyle name="Title: Worksheet 2" xfId="9474" xr:uid="{00000000-0005-0000-0000-000032250000}"/>
    <cellStyle name="Total 2" xfId="9475" xr:uid="{00000000-0005-0000-0000-000033250000}"/>
    <cellStyle name="Total 2 2" xfId="9476" xr:uid="{00000000-0005-0000-0000-000034250000}"/>
    <cellStyle name="Total 2 2 2" xfId="9477" xr:uid="{00000000-0005-0000-0000-000035250000}"/>
    <cellStyle name="Total 2 2 3" xfId="9478" xr:uid="{00000000-0005-0000-0000-000036250000}"/>
    <cellStyle name="Total 2 3" xfId="9479" xr:uid="{00000000-0005-0000-0000-000037250000}"/>
    <cellStyle name="Total 2 3 2" xfId="9480" xr:uid="{00000000-0005-0000-0000-000038250000}"/>
    <cellStyle name="Total 2 3 3" xfId="9481" xr:uid="{00000000-0005-0000-0000-000039250000}"/>
    <cellStyle name="Total 2 3 4" xfId="9482" xr:uid="{00000000-0005-0000-0000-00003A250000}"/>
    <cellStyle name="Total 2 4" xfId="9483" xr:uid="{00000000-0005-0000-0000-00003B250000}"/>
    <cellStyle name="Total 3" xfId="9484" xr:uid="{00000000-0005-0000-0000-00003C250000}"/>
    <cellStyle name="Total 3 2" xfId="9485" xr:uid="{00000000-0005-0000-0000-00003D250000}"/>
    <cellStyle name="Total 3 3" xfId="9486" xr:uid="{00000000-0005-0000-0000-00003E250000}"/>
    <cellStyle name="Total 3 4" xfId="9487" xr:uid="{00000000-0005-0000-0000-00003F250000}"/>
    <cellStyle name="Total 4" xfId="9488" xr:uid="{00000000-0005-0000-0000-000040250000}"/>
    <cellStyle name="Total 4 2" xfId="9489" xr:uid="{00000000-0005-0000-0000-000041250000}"/>
    <cellStyle name="Total 5" xfId="9490" xr:uid="{00000000-0005-0000-0000-000042250000}"/>
    <cellStyle name="Total 6" xfId="9491" xr:uid="{00000000-0005-0000-0000-000043250000}"/>
    <cellStyle name="Total 9" xfId="9492" xr:uid="{00000000-0005-0000-0000-000044250000}"/>
    <cellStyle name="Total 9 2" xfId="9493" xr:uid="{00000000-0005-0000-0000-000045250000}"/>
    <cellStyle name="Total4 - Style4" xfId="9494" xr:uid="{00000000-0005-0000-0000-000046250000}"/>
    <cellStyle name="Total4 - Style4 2" xfId="9495" xr:uid="{00000000-0005-0000-0000-000047250000}"/>
    <cellStyle name="Total4 - Style4 2 2" xfId="9496" xr:uid="{00000000-0005-0000-0000-000048250000}"/>
    <cellStyle name="Total4 - Style4 3" xfId="9497" xr:uid="{00000000-0005-0000-0000-000049250000}"/>
    <cellStyle name="Total4 - Style4_ACCOUNTS" xfId="9498" xr:uid="{00000000-0005-0000-0000-00004A250000}"/>
    <cellStyle name="Warning Text 2" xfId="9499" xr:uid="{00000000-0005-0000-0000-00004B250000}"/>
    <cellStyle name="Warning Text 2 2" xfId="9500" xr:uid="{00000000-0005-0000-0000-00004C250000}"/>
    <cellStyle name="Warning Text 2 2 2" xfId="9501" xr:uid="{00000000-0005-0000-0000-00004D250000}"/>
    <cellStyle name="Warning Text 2 3" xfId="9502" xr:uid="{00000000-0005-0000-0000-00004E250000}"/>
    <cellStyle name="Warning Text 3" xfId="9503" xr:uid="{00000000-0005-0000-0000-00004F250000}"/>
    <cellStyle name="Warning Text 4" xfId="9504" xr:uid="{00000000-0005-0000-0000-000050250000}"/>
    <cellStyle name="WM_STANDARD" xfId="9518" xr:uid="{00000000-0005-0000-0000-000051250000}"/>
    <cellStyle name="WMI_Standard" xfId="9517" xr:uid="{00000000-0005-0000-0000-000052250000}"/>
  </cellStyles>
  <dxfs count="2">
    <dxf>
      <fill>
        <patternFill>
          <bgColor theme="8" tint="0.59996337778862885"/>
        </patternFill>
      </fill>
    </dxf>
    <dxf>
      <fill>
        <patternFill>
          <bgColor theme="8" tint="0.79998168889431442"/>
        </patternFill>
      </fill>
      <border>
        <left style="thin">
          <color theme="8" tint="0.59996337778862885"/>
        </left>
        <right style="thin">
          <color theme="8" tint="0.59996337778862885"/>
        </right>
        <top style="thin">
          <color theme="8" tint="0.59996337778862885"/>
        </top>
        <bottom style="thin">
          <color theme="8" tint="0.59996337778862885"/>
        </bottom>
      </border>
    </dxf>
  </dxfs>
  <tableStyles count="1" defaultTableStyle="TableStyleMedium9" defaultPivotStyle="PivotStyleLight16">
    <tableStyle name="Table Style 1" pivot="0" count="2" xr9:uid="{00000000-0011-0000-FFFF-FFFF00000000}">
      <tableStyleElement type="wholeTable" dxfId="1"/>
      <tableStyleElement type="headerRow" dxfId="0"/>
    </tableStyle>
  </tableStyles>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9" Type="http://schemas.openxmlformats.org/officeDocument/2006/relationships/externalLink" Target="externalLinks/externalLink22.xml"/><Relationship Id="rId21" Type="http://schemas.openxmlformats.org/officeDocument/2006/relationships/externalLink" Target="externalLinks/externalLink4.xml"/><Relationship Id="rId34" Type="http://schemas.openxmlformats.org/officeDocument/2006/relationships/externalLink" Target="externalLinks/externalLink17.xml"/><Relationship Id="rId42" Type="http://schemas.openxmlformats.org/officeDocument/2006/relationships/externalLink" Target="externalLinks/externalLink25.xml"/><Relationship Id="rId47" Type="http://schemas.openxmlformats.org/officeDocument/2006/relationships/sharedStrings" Target="sharedString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2.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40" Type="http://schemas.openxmlformats.org/officeDocument/2006/relationships/externalLink" Target="externalLinks/externalLink23.xml"/><Relationship Id="rId45" Type="http://schemas.openxmlformats.org/officeDocument/2006/relationships/theme" Target="theme/theme1.xml"/><Relationship Id="rId53" Type="http://schemas.openxmlformats.org/officeDocument/2006/relationships/customXml" Target="../customXml/item4.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externalLink" Target="externalLinks/externalLink14.xml"/><Relationship Id="rId44" Type="http://schemas.openxmlformats.org/officeDocument/2006/relationships/externalLink" Target="externalLinks/externalLink27.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43" Type="http://schemas.openxmlformats.org/officeDocument/2006/relationships/externalLink" Target="externalLinks/externalLink26.xml"/><Relationship Id="rId48"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46" Type="http://schemas.openxmlformats.org/officeDocument/2006/relationships/styles" Target="styles.xml"/><Relationship Id="rId20" Type="http://schemas.openxmlformats.org/officeDocument/2006/relationships/externalLink" Target="externalLinks/externalLink3.xml"/><Relationship Id="rId41" Type="http://schemas.openxmlformats.org/officeDocument/2006/relationships/externalLink" Target="externalLinks/externalLink2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4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GS%201204%20(CB%20Repor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ZNetwork%20Restructuring\02Inputs\JE143-Electric_Unbilled_Revenue_Current_&amp;_Reverse_Prior_mo\0902%20JE143\09-02%20Elec_Unb%20(93.5%25%2009%20month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GrpRevnu\PUBLIC\%23%20PCA%20&amp;%20RC%2006_2003%20TY\GRC\New%20Plant-093003\FredDispatch%209.3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WINNT\Temporary%20Internet%20Files\OLKC0\Aurora%20Prices%20for%20RORC.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20and%20Settings\scartwri\My%20Documents\Projects\PSE\Projects\BHP\Due%20Diligence\BHP%20IS.BS.CF%20Mode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ocuments%20and%20Settings\hveal\My%20Documents\2006GRC\Incentive%20Pay\2.29E%20Incentive%20Pay.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5\2.01E%20Temperature%20Normalization_120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epor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GrpRevnu\PUBLIC\WUTC\Puget%20Sound%20Energy\Semi%20Annual%20Report\Jun_30_01\Proforma%20Adj_not%20used.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2\Gas\semi1202.rev.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5\SOE\09-2005%20SOE%20Fina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h:\Mid%20Office\aaa%20Jody%20Test\variance%20to%20budget%20dollar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GrpRevnu\PUBLIC\%23%20PCA%20&amp;%20RC%2006_2003%20TY\GRC\LaborInctvOH%200903%20GRC.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GrpRevnu\PUBLIC\%23%20PCA%20&amp;%20RC%2006_2003%20TY\PCA\New%20Plant-093003\FredDispatch%209.3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p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3%20CommBasisRp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Cost%20Accounting\Resource%20Costs\REPWBook_PRAM.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Models&amp;Adjs\3.05E%20&amp;%203.05G%20ALLOC%20METHOD%20working%20fil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EL%201204%20(CB%20Repor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WINNT\Temporary%20Internet%20Files\OLK2F\Due%20Diligence\August%20New%20Model\Fred%20Value%209.1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014/2014%20WA_ELEC_&amp;_GAS_GRC/Settlement%20Documents%20-%20August%202014/Settlement%20Decoupling%20Base%20files/Forecast%20Extrac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 Explanation"/>
      <sheetName val="model"/>
      <sheetName val="Gas Unit cost"/>
      <sheetName val="Restating Print Macros"/>
      <sheetName val="Module13"/>
      <sheetName val="Module14"/>
      <sheetName val="Module15"/>
      <sheetName val="Module1"/>
      <sheetName val="actual"/>
      <sheetName val="GRB"/>
      <sheetName val="Rollforward"/>
      <sheetName val="PREVIOUS"/>
      <sheetName val="CHANGES"/>
      <sheetName val="Gas Unit Cost Summary "/>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TAB"/>
      <sheetName val="LeadSht"/>
      <sheetName val="Sch_94"/>
      <sheetName val="Sch94KWHs"/>
      <sheetName val="LowInc"/>
      <sheetName val="Target"/>
      <sheetName val="Final Rsbl"/>
      <sheetName val="02vs01"/>
      <sheetName val="Sch120Rsbl"/>
      <sheetName val="Sch_194Rsbl"/>
      <sheetName val="RateInc"/>
      <sheetName val="Bs Unbl Rt"/>
      <sheetName val="GPI"/>
      <sheetName val="Pended"/>
      <sheetName val="UnbDays"/>
      <sheetName val="Historical"/>
      <sheetName val="Realization"/>
      <sheetName val="Sch449-59"/>
      <sheetName val="Table"/>
      <sheetName val="APUA"/>
      <sheetName val="Sch_120"/>
      <sheetName val="Sch94 Rlfwd"/>
      <sheetName val="UBRtFinal"/>
      <sheetName val="UBRtRev"/>
      <sheetName val="UBRt"/>
      <sheetName val="JE #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ow r="222">
          <cell r="AJ222">
            <v>35430</v>
          </cell>
        </row>
      </sheetData>
      <sheetData sheetId="2"/>
      <sheetData sheetId="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sheetData sheetId="3"/>
      <sheetData sheetId="4"/>
      <sheetData sheetId="5" refreshError="1"/>
      <sheetData sheetId="6" refreshError="1"/>
      <sheetData sheetId="7"/>
      <sheetData sheetId="8"/>
      <sheetData sheetId="9"/>
      <sheetData sheetId="10" refreshError="1"/>
      <sheetData sheetId="11" refreshError="1"/>
      <sheetData sheetId="12" refreshError="1"/>
      <sheetData sheetId="13"/>
      <sheetData sheetId="14"/>
      <sheetData sheetId="15"/>
      <sheetData sheetId="16"/>
      <sheetData sheetId="1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sheetData sheetId="1">
        <row r="111">
          <cell r="E111">
            <v>3.0000000000000001E-3</v>
          </cell>
        </row>
        <row r="112">
          <cell r="E112">
            <v>2.2499999999999998E-3</v>
          </cell>
        </row>
        <row r="129">
          <cell r="E129">
            <v>0.55000000000000004</v>
          </cell>
        </row>
      </sheetData>
      <sheetData sheetId="2"/>
      <sheetData sheetId="3"/>
      <sheetData sheetId="4"/>
      <sheetData sheetId="5"/>
      <sheetData sheetId="6"/>
      <sheetData sheetId="7"/>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9"/>
      <sheetName val="Incent &amp; Related PR Tax"/>
      <sheetName val="2004-2005"/>
      <sheetName val="2004"/>
      <sheetName val="2005"/>
      <sheetName val="2.29  (4 yr Avg)"/>
      <sheetName val="4 yr avg 2005"/>
      <sheetName val="4 yr avg 2003"/>
      <sheetName val="12 mth ending 09 2005"/>
      <sheetName val="SLIP"/>
      <sheetName val="4 yr 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
      <sheetName val="Sum to C. Pricing"/>
      <sheetName val="Summary"/>
      <sheetName val="Daily Calc"/>
      <sheetName val="Data"/>
      <sheetName val="Coeff"/>
      <sheetName val="HDD"/>
      <sheetName val="CDD"/>
      <sheetName val="Loads"/>
      <sheetName val="30-Y Norm Calc"/>
      <sheetName val="Hourly Temps"/>
      <sheetName val="Loss Factor99-05"/>
      <sheetName val="New C Count"/>
      <sheetName val="How to Calc Norm Load"/>
      <sheetName val="Actual Load E.Acct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0">
          <cell r="Q10">
            <v>3908379967.46</v>
          </cell>
          <cell r="R10">
            <v>3917326936</v>
          </cell>
          <cell r="S10">
            <v>3929033372.96</v>
          </cell>
          <cell r="T10">
            <v>3940554579.3200002</v>
          </cell>
          <cell r="AG10">
            <v>3899156234.7366662</v>
          </cell>
          <cell r="AH10">
            <v>3901360698.6633334</v>
          </cell>
          <cell r="AI10">
            <v>3903843295.1800003</v>
          </cell>
          <cell r="AJ10">
            <v>3906774146.0166669</v>
          </cell>
        </row>
        <row r="11">
          <cell r="Q11">
            <v>1676897416.1199999</v>
          </cell>
          <cell r="R11">
            <v>1681058015.97</v>
          </cell>
          <cell r="S11">
            <v>1693490892.3599999</v>
          </cell>
          <cell r="T11">
            <v>1707559074.1700001</v>
          </cell>
          <cell r="AG11">
            <v>1633292456.7583332</v>
          </cell>
          <cell r="AH11">
            <v>1641280548.4145832</v>
          </cell>
          <cell r="AI11">
            <v>1649190425.9466667</v>
          </cell>
          <cell r="AJ11">
            <v>1657036105.1491663</v>
          </cell>
        </row>
        <row r="12">
          <cell r="Q12">
            <v>373101802.13999999</v>
          </cell>
          <cell r="R12">
            <v>376116175.24000001</v>
          </cell>
          <cell r="S12">
            <v>377054803.73000002</v>
          </cell>
          <cell r="T12">
            <v>387074441.10000002</v>
          </cell>
          <cell r="AG12">
            <v>370185426.19333333</v>
          </cell>
          <cell r="AH12">
            <v>370939750.65875</v>
          </cell>
          <cell r="AI12">
            <v>371842386.78458327</v>
          </cell>
          <cell r="AJ12">
            <v>372864741.24541664</v>
          </cell>
        </row>
        <row r="13">
          <cell r="Q13">
            <v>0</v>
          </cell>
          <cell r="R13">
            <v>0</v>
          </cell>
          <cell r="S13">
            <v>0</v>
          </cell>
          <cell r="T13">
            <v>0</v>
          </cell>
          <cell r="AG13">
            <v>0</v>
          </cell>
          <cell r="AH13">
            <v>0</v>
          </cell>
          <cell r="AI13">
            <v>0</v>
          </cell>
          <cell r="AJ13">
            <v>0</v>
          </cell>
        </row>
        <row r="14">
          <cell r="Q14">
            <v>0</v>
          </cell>
          <cell r="R14">
            <v>0</v>
          </cell>
          <cell r="S14">
            <v>0</v>
          </cell>
          <cell r="T14">
            <v>0</v>
          </cell>
          <cell r="AG14">
            <v>0</v>
          </cell>
          <cell r="AH14">
            <v>0</v>
          </cell>
          <cell r="AI14">
            <v>0</v>
          </cell>
          <cell r="AJ14">
            <v>0</v>
          </cell>
        </row>
        <row r="15">
          <cell r="Q15">
            <v>0</v>
          </cell>
          <cell r="R15">
            <v>0</v>
          </cell>
          <cell r="S15">
            <v>0</v>
          </cell>
          <cell r="T15">
            <v>0</v>
          </cell>
          <cell r="AG15">
            <v>0</v>
          </cell>
          <cell r="AH15">
            <v>0</v>
          </cell>
          <cell r="AI15">
            <v>0</v>
          </cell>
          <cell r="AJ15">
            <v>0</v>
          </cell>
        </row>
        <row r="16">
          <cell r="Q16">
            <v>0</v>
          </cell>
          <cell r="R16">
            <v>0</v>
          </cell>
          <cell r="S16">
            <v>0</v>
          </cell>
          <cell r="T16">
            <v>0</v>
          </cell>
          <cell r="AG16">
            <v>0</v>
          </cell>
          <cell r="AH16">
            <v>0</v>
          </cell>
          <cell r="AI16">
            <v>0</v>
          </cell>
          <cell r="AJ16">
            <v>0</v>
          </cell>
        </row>
        <row r="17">
          <cell r="Q17">
            <v>0</v>
          </cell>
          <cell r="R17">
            <v>0</v>
          </cell>
          <cell r="S17">
            <v>0</v>
          </cell>
          <cell r="T17">
            <v>0</v>
          </cell>
          <cell r="AG17">
            <v>0</v>
          </cell>
          <cell r="AH17">
            <v>0</v>
          </cell>
          <cell r="AI17">
            <v>0</v>
          </cell>
          <cell r="AJ17">
            <v>0</v>
          </cell>
        </row>
        <row r="18">
          <cell r="Q18">
            <v>0</v>
          </cell>
          <cell r="R18">
            <v>0</v>
          </cell>
          <cell r="S18">
            <v>0</v>
          </cell>
          <cell r="T18">
            <v>0</v>
          </cell>
          <cell r="AG18">
            <v>0</v>
          </cell>
          <cell r="AH18">
            <v>0</v>
          </cell>
          <cell r="AI18">
            <v>0</v>
          </cell>
          <cell r="AJ18">
            <v>0</v>
          </cell>
        </row>
        <row r="19">
          <cell r="Q19">
            <v>159350590.19</v>
          </cell>
          <cell r="R19">
            <v>159350590.19</v>
          </cell>
          <cell r="S19">
            <v>159350590.19</v>
          </cell>
          <cell r="T19">
            <v>159350590.19</v>
          </cell>
          <cell r="AG19">
            <v>159671484.9941667</v>
          </cell>
          <cell r="AH19">
            <v>159543127.07250002</v>
          </cell>
          <cell r="AI19">
            <v>159414769.15083337</v>
          </cell>
          <cell r="AJ19">
            <v>159350590.19000003</v>
          </cell>
        </row>
        <row r="20">
          <cell r="Q20">
            <v>0</v>
          </cell>
          <cell r="R20">
            <v>0</v>
          </cell>
          <cell r="S20">
            <v>0</v>
          </cell>
          <cell r="T20">
            <v>0</v>
          </cell>
          <cell r="AG20">
            <v>0</v>
          </cell>
          <cell r="AH20">
            <v>0</v>
          </cell>
          <cell r="AI20">
            <v>0</v>
          </cell>
          <cell r="AJ20">
            <v>0</v>
          </cell>
        </row>
        <row r="21">
          <cell r="AG21">
            <v>0</v>
          </cell>
          <cell r="AH21">
            <v>0</v>
          </cell>
          <cell r="AI21">
            <v>0</v>
          </cell>
          <cell r="AJ21">
            <v>0</v>
          </cell>
        </row>
        <row r="22">
          <cell r="Q22">
            <v>6472729.8300000001</v>
          </cell>
          <cell r="R22">
            <v>7585846.9699999997</v>
          </cell>
          <cell r="S22">
            <v>7585839.4299999997</v>
          </cell>
          <cell r="T22">
            <v>7585839.4299999997</v>
          </cell>
          <cell r="AG22">
            <v>6772283.6800000006</v>
          </cell>
          <cell r="AH22">
            <v>6790791.7341666669</v>
          </cell>
          <cell r="AI22">
            <v>6858412.2424999997</v>
          </cell>
          <cell r="AJ22">
            <v>6917891.3987500006</v>
          </cell>
        </row>
        <row r="23">
          <cell r="Q23">
            <v>22339.93</v>
          </cell>
          <cell r="R23">
            <v>22339.93</v>
          </cell>
          <cell r="S23">
            <v>22339.93</v>
          </cell>
          <cell r="T23">
            <v>22339.93</v>
          </cell>
          <cell r="AG23">
            <v>1087695.7925</v>
          </cell>
          <cell r="AH23">
            <v>945648.34416666662</v>
          </cell>
          <cell r="AI23">
            <v>803600.89583333314</v>
          </cell>
          <cell r="AJ23">
            <v>661553.44749999989</v>
          </cell>
        </row>
        <row r="24">
          <cell r="Q24">
            <v>0</v>
          </cell>
          <cell r="R24">
            <v>0</v>
          </cell>
          <cell r="S24">
            <v>0</v>
          </cell>
          <cell r="T24">
            <v>0</v>
          </cell>
          <cell r="AG24">
            <v>0</v>
          </cell>
          <cell r="AH24">
            <v>0</v>
          </cell>
          <cell r="AI24">
            <v>0</v>
          </cell>
          <cell r="AJ24">
            <v>0</v>
          </cell>
        </row>
        <row r="25">
          <cell r="Q25">
            <v>97883456.430000007</v>
          </cell>
          <cell r="R25">
            <v>95984277.549999997</v>
          </cell>
          <cell r="S25">
            <v>94690119.400000006</v>
          </cell>
          <cell r="T25">
            <v>80270723.469999999</v>
          </cell>
          <cell r="AG25">
            <v>83909888.509583339</v>
          </cell>
          <cell r="AH25">
            <v>85020088.963750005</v>
          </cell>
          <cell r="AI25">
            <v>86166586.632916659</v>
          </cell>
          <cell r="AJ25">
            <v>86725029.596249998</v>
          </cell>
        </row>
        <row r="26">
          <cell r="Q26">
            <v>32727175.100000001</v>
          </cell>
          <cell r="R26">
            <v>34898021.280000001</v>
          </cell>
          <cell r="S26">
            <v>32701040.550000001</v>
          </cell>
          <cell r="T26">
            <v>37170259.859999999</v>
          </cell>
          <cell r="AG26">
            <v>24020721.867083337</v>
          </cell>
          <cell r="AH26">
            <v>24766535.980833337</v>
          </cell>
          <cell r="AI26">
            <v>25556697.588750001</v>
          </cell>
          <cell r="AJ26">
            <v>26512829.249583334</v>
          </cell>
        </row>
        <row r="27">
          <cell r="Q27">
            <v>11531074.140000001</v>
          </cell>
          <cell r="R27">
            <v>8875788.3100000005</v>
          </cell>
          <cell r="S27">
            <v>9639238.2100000009</v>
          </cell>
          <cell r="T27">
            <v>4554441.4800000004</v>
          </cell>
          <cell r="AG27">
            <v>9591058.5233333334</v>
          </cell>
          <cell r="AH27">
            <v>9604860.8116666656</v>
          </cell>
          <cell r="AI27">
            <v>9525381.177083334</v>
          </cell>
          <cell r="AJ27">
            <v>9429426.5275000017</v>
          </cell>
        </row>
        <row r="28">
          <cell r="Q28">
            <v>4440409.72</v>
          </cell>
          <cell r="R28">
            <v>4794028.43</v>
          </cell>
          <cell r="S28">
            <v>4570270.99</v>
          </cell>
          <cell r="T28">
            <v>-1006991.81</v>
          </cell>
          <cell r="AG28">
            <v>2843517.26125</v>
          </cell>
          <cell r="AH28">
            <v>3170119.8349999995</v>
          </cell>
          <cell r="AI28">
            <v>3559931.5437499997</v>
          </cell>
          <cell r="AJ28">
            <v>3747963.1854166668</v>
          </cell>
        </row>
        <row r="29">
          <cell r="Q29">
            <v>199221.43</v>
          </cell>
          <cell r="R29">
            <v>247584.93</v>
          </cell>
          <cell r="S29">
            <v>247584.93</v>
          </cell>
          <cell r="T29">
            <v>265754.3</v>
          </cell>
          <cell r="AG29">
            <v>24118.188750000001</v>
          </cell>
          <cell r="AH29">
            <v>42735.120416666665</v>
          </cell>
          <cell r="AI29">
            <v>63367.197916666657</v>
          </cell>
          <cell r="AJ29">
            <v>84756.33249999999</v>
          </cell>
        </row>
        <row r="30">
          <cell r="Q30">
            <v>0</v>
          </cell>
          <cell r="R30">
            <v>0</v>
          </cell>
          <cell r="S30">
            <v>0</v>
          </cell>
          <cell r="T30">
            <v>0</v>
          </cell>
          <cell r="AG30">
            <v>0</v>
          </cell>
          <cell r="AH30">
            <v>0</v>
          </cell>
          <cell r="AI30">
            <v>0</v>
          </cell>
          <cell r="AJ30">
            <v>0</v>
          </cell>
        </row>
        <row r="31">
          <cell r="Q31">
            <v>4679511</v>
          </cell>
          <cell r="R31">
            <v>4644344</v>
          </cell>
          <cell r="S31">
            <v>9584972</v>
          </cell>
          <cell r="T31">
            <v>9060</v>
          </cell>
          <cell r="AG31">
            <v>3738085.9166666665</v>
          </cell>
          <cell r="AH31">
            <v>3759635.5833333335</v>
          </cell>
          <cell r="AI31">
            <v>4002365.75</v>
          </cell>
          <cell r="AJ31">
            <v>4208163.875</v>
          </cell>
        </row>
        <row r="32">
          <cell r="Q32">
            <v>661860</v>
          </cell>
          <cell r="R32">
            <v>4881713</v>
          </cell>
          <cell r="S32">
            <v>6031945</v>
          </cell>
          <cell r="T32">
            <v>358710</v>
          </cell>
          <cell r="AG32">
            <v>3989117.7083333335</v>
          </cell>
          <cell r="AH32">
            <v>3722762.625</v>
          </cell>
          <cell r="AI32">
            <v>3617566.6666666665</v>
          </cell>
          <cell r="AJ32">
            <v>3570998.7083333335</v>
          </cell>
        </row>
        <row r="33">
          <cell r="Q33">
            <v>-1654810063.96</v>
          </cell>
          <cell r="R33">
            <v>-1662948434</v>
          </cell>
          <cell r="S33">
            <v>-1671989116.95</v>
          </cell>
          <cell r="T33">
            <v>-1679717664.0899999</v>
          </cell>
          <cell r="AG33">
            <v>-1640346898.7474997</v>
          </cell>
          <cell r="AH33">
            <v>-1642407896.4495838</v>
          </cell>
          <cell r="AI33">
            <v>-1644666102.6154168</v>
          </cell>
          <cell r="AJ33">
            <v>-1647871706.2416668</v>
          </cell>
        </row>
        <row r="34">
          <cell r="Q34">
            <v>-528465119.70999998</v>
          </cell>
          <cell r="R34">
            <v>-531129994.49000001</v>
          </cell>
          <cell r="S34">
            <v>-535726091.85000002</v>
          </cell>
          <cell r="T34">
            <v>-539556126.04999995</v>
          </cell>
          <cell r="AG34">
            <v>-513210444.23708326</v>
          </cell>
          <cell r="AH34">
            <v>-515047643.63749999</v>
          </cell>
          <cell r="AI34">
            <v>-516900165.00541669</v>
          </cell>
          <cell r="AJ34">
            <v>-519488640.44249994</v>
          </cell>
        </row>
        <row r="35">
          <cell r="Q35">
            <v>-30146922.460000001</v>
          </cell>
          <cell r="R35">
            <v>-30069607.449999999</v>
          </cell>
          <cell r="S35">
            <v>-30542894.530000001</v>
          </cell>
          <cell r="T35">
            <v>-31046232.600000001</v>
          </cell>
          <cell r="AG35">
            <v>-32186693.927916672</v>
          </cell>
          <cell r="AH35">
            <v>-31681579.993333329</v>
          </cell>
          <cell r="AI35">
            <v>-31160688.426666662</v>
          </cell>
          <cell r="AJ35">
            <v>-30823952.141666662</v>
          </cell>
        </row>
        <row r="36">
          <cell r="Q36">
            <v>20321734.579999998</v>
          </cell>
          <cell r="R36">
            <v>21294535.940000001</v>
          </cell>
          <cell r="S36">
            <v>21584792.780000001</v>
          </cell>
          <cell r="T36">
            <v>22402585.559999999</v>
          </cell>
          <cell r="AG36">
            <v>22635835.908749998</v>
          </cell>
          <cell r="AH36">
            <v>22739472.728333335</v>
          </cell>
          <cell r="AI36">
            <v>22908506.955416664</v>
          </cell>
          <cell r="AJ36">
            <v>22864448.856249999</v>
          </cell>
        </row>
        <row r="37">
          <cell r="Q37">
            <v>18159663.66</v>
          </cell>
          <cell r="R37">
            <v>17815782.010000002</v>
          </cell>
          <cell r="S37">
            <v>17888144.420000002</v>
          </cell>
          <cell r="T37">
            <v>18027466.989999998</v>
          </cell>
          <cell r="AG37">
            <v>18910570.395833332</v>
          </cell>
          <cell r="AH37">
            <v>18815345.3125</v>
          </cell>
          <cell r="AI37">
            <v>18667931.727499999</v>
          </cell>
          <cell r="AJ37">
            <v>18538786.864583332</v>
          </cell>
        </row>
        <row r="38">
          <cell r="Q38">
            <v>3943576.01</v>
          </cell>
          <cell r="R38">
            <v>3937540.8</v>
          </cell>
          <cell r="S38">
            <v>3940670.1</v>
          </cell>
          <cell r="T38">
            <v>3940622.95</v>
          </cell>
          <cell r="AG38">
            <v>3533454.0866666664</v>
          </cell>
          <cell r="AH38">
            <v>3514428.2333333329</v>
          </cell>
          <cell r="AI38">
            <v>3435191.0024999995</v>
          </cell>
          <cell r="AJ38">
            <v>3482614.4908333332</v>
          </cell>
        </row>
        <row r="39">
          <cell r="Q39">
            <v>-4330592.3</v>
          </cell>
          <cell r="R39">
            <v>-4192467.64</v>
          </cell>
          <cell r="S39">
            <v>-4093776.74</v>
          </cell>
          <cell r="T39">
            <v>-4255132.92</v>
          </cell>
          <cell r="AG39">
            <v>-4605907.9933333332</v>
          </cell>
          <cell r="AH39">
            <v>-4503663.5354166664</v>
          </cell>
          <cell r="AI39">
            <v>-4413424.8574999999</v>
          </cell>
          <cell r="AJ39">
            <v>-4388580.3949999996</v>
          </cell>
        </row>
        <row r="40">
          <cell r="Q40">
            <v>1439827.66</v>
          </cell>
          <cell r="R40">
            <v>1483042.95</v>
          </cell>
          <cell r="S40">
            <v>1528310.66</v>
          </cell>
          <cell r="T40">
            <v>1592775.23</v>
          </cell>
          <cell r="AG40">
            <v>398163.80791666667</v>
          </cell>
          <cell r="AH40">
            <v>623695.75291666668</v>
          </cell>
          <cell r="AI40">
            <v>850061.36375000002</v>
          </cell>
          <cell r="AJ40">
            <v>1076315.6608333334</v>
          </cell>
        </row>
        <row r="41">
          <cell r="AG41">
            <v>0</v>
          </cell>
          <cell r="AH41">
            <v>0</v>
          </cell>
          <cell r="AI41">
            <v>0</v>
          </cell>
          <cell r="AJ41">
            <v>0</v>
          </cell>
        </row>
        <row r="42">
          <cell r="AG42">
            <v>0</v>
          </cell>
          <cell r="AH42">
            <v>0</v>
          </cell>
          <cell r="AI42">
            <v>0</v>
          </cell>
          <cell r="AJ42">
            <v>0</v>
          </cell>
        </row>
        <row r="43">
          <cell r="AG43">
            <v>0</v>
          </cell>
          <cell r="AH43">
            <v>0</v>
          </cell>
          <cell r="AI43">
            <v>0</v>
          </cell>
          <cell r="AJ43">
            <v>0</v>
          </cell>
        </row>
        <row r="44">
          <cell r="AG44">
            <v>0</v>
          </cell>
          <cell r="AH44">
            <v>0</v>
          </cell>
          <cell r="AI44">
            <v>0</v>
          </cell>
          <cell r="AJ44">
            <v>0</v>
          </cell>
        </row>
        <row r="45">
          <cell r="Q45">
            <v>0</v>
          </cell>
          <cell r="R45">
            <v>0</v>
          </cell>
          <cell r="S45">
            <v>0</v>
          </cell>
          <cell r="T45">
            <v>0</v>
          </cell>
          <cell r="AG45">
            <v>3113429.9708333332</v>
          </cell>
          <cell r="AH45">
            <v>1868057.9824999999</v>
          </cell>
          <cell r="AI45">
            <v>622685.99416666664</v>
          </cell>
          <cell r="AJ45">
            <v>0</v>
          </cell>
        </row>
        <row r="46">
          <cell r="Q46">
            <v>0</v>
          </cell>
          <cell r="R46">
            <v>0</v>
          </cell>
          <cell r="S46">
            <v>0</v>
          </cell>
          <cell r="T46">
            <v>0</v>
          </cell>
          <cell r="AG46">
            <v>3115699.4562500003</v>
          </cell>
          <cell r="AH46">
            <v>1869419.6737500001</v>
          </cell>
          <cell r="AI46">
            <v>623139.89124999999</v>
          </cell>
          <cell r="AJ46">
            <v>0</v>
          </cell>
        </row>
        <row r="47">
          <cell r="Q47">
            <v>0</v>
          </cell>
          <cell r="R47">
            <v>0</v>
          </cell>
          <cell r="S47">
            <v>0</v>
          </cell>
          <cell r="T47">
            <v>0</v>
          </cell>
          <cell r="AG47">
            <v>176298.33499999999</v>
          </cell>
          <cell r="AH47">
            <v>58766.111666666664</v>
          </cell>
          <cell r="AI47">
            <v>0</v>
          </cell>
          <cell r="AJ47">
            <v>0</v>
          </cell>
        </row>
        <row r="48">
          <cell r="Q48">
            <v>0</v>
          </cell>
          <cell r="R48">
            <v>0</v>
          </cell>
          <cell r="S48">
            <v>0</v>
          </cell>
          <cell r="T48">
            <v>0</v>
          </cell>
          <cell r="AG48">
            <v>-487236.82</v>
          </cell>
          <cell r="AH48">
            <v>-440833.3133333333</v>
          </cell>
          <cell r="AI48">
            <v>-394429.80666666664</v>
          </cell>
          <cell r="AJ48">
            <v>-348026.3</v>
          </cell>
        </row>
        <row r="49">
          <cell r="Q49">
            <v>0</v>
          </cell>
          <cell r="R49">
            <v>0</v>
          </cell>
          <cell r="S49">
            <v>0</v>
          </cell>
          <cell r="T49">
            <v>0</v>
          </cell>
          <cell r="AG49">
            <v>-82542.285000000018</v>
          </cell>
          <cell r="AH49">
            <v>-74681.115000000005</v>
          </cell>
          <cell r="AI49">
            <v>-66819.945000000007</v>
          </cell>
          <cell r="AJ49">
            <v>-58958.775000000001</v>
          </cell>
        </row>
        <row r="50">
          <cell r="Q50">
            <v>0</v>
          </cell>
          <cell r="R50">
            <v>0</v>
          </cell>
          <cell r="S50">
            <v>0</v>
          </cell>
          <cell r="T50">
            <v>223992.83</v>
          </cell>
          <cell r="AG50">
            <v>-3152272.2174999993</v>
          </cell>
          <cell r="AH50">
            <v>-2852055.8158333334</v>
          </cell>
          <cell r="AI50">
            <v>-2551839.4141666666</v>
          </cell>
          <cell r="AJ50">
            <v>-2242289.9779166668</v>
          </cell>
        </row>
        <row r="51">
          <cell r="Q51">
            <v>0</v>
          </cell>
          <cell r="R51">
            <v>0</v>
          </cell>
          <cell r="S51">
            <v>0</v>
          </cell>
          <cell r="T51">
            <v>-92494.49</v>
          </cell>
          <cell r="AG51">
            <v>-1184736.531666667</v>
          </cell>
          <cell r="AH51">
            <v>-1019952.2429166669</v>
          </cell>
          <cell r="AI51">
            <v>-874880.98958333349</v>
          </cell>
          <cell r="AJ51">
            <v>-759303.76833333343</v>
          </cell>
        </row>
        <row r="52">
          <cell r="Q52">
            <v>0</v>
          </cell>
          <cell r="R52">
            <v>0</v>
          </cell>
          <cell r="S52">
            <v>0</v>
          </cell>
          <cell r="T52">
            <v>273185.39</v>
          </cell>
          <cell r="AG52">
            <v>1702574.0900000005</v>
          </cell>
          <cell r="AH52">
            <v>1540424.176666667</v>
          </cell>
          <cell r="AI52">
            <v>1378274.2633333337</v>
          </cell>
          <cell r="AJ52">
            <v>1227507.0745833337</v>
          </cell>
        </row>
        <row r="53">
          <cell r="Q53">
            <v>0</v>
          </cell>
          <cell r="R53">
            <v>0</v>
          </cell>
          <cell r="S53">
            <v>0</v>
          </cell>
          <cell r="T53">
            <v>0</v>
          </cell>
          <cell r="AG53">
            <v>0</v>
          </cell>
          <cell r="AH53">
            <v>0</v>
          </cell>
          <cell r="AI53">
            <v>0</v>
          </cell>
          <cell r="AJ53">
            <v>0</v>
          </cell>
        </row>
        <row r="54">
          <cell r="Q54">
            <v>0</v>
          </cell>
          <cell r="R54">
            <v>0</v>
          </cell>
          <cell r="S54">
            <v>0</v>
          </cell>
          <cell r="T54">
            <v>0</v>
          </cell>
          <cell r="AG54">
            <v>0</v>
          </cell>
          <cell r="AH54">
            <v>0</v>
          </cell>
          <cell r="AI54">
            <v>0</v>
          </cell>
          <cell r="AJ54">
            <v>0</v>
          </cell>
        </row>
        <row r="55">
          <cell r="Q55">
            <v>0</v>
          </cell>
          <cell r="R55">
            <v>0</v>
          </cell>
          <cell r="S55">
            <v>0</v>
          </cell>
          <cell r="T55">
            <v>0</v>
          </cell>
          <cell r="AG55">
            <v>0</v>
          </cell>
          <cell r="AH55">
            <v>0</v>
          </cell>
          <cell r="AI55">
            <v>0</v>
          </cell>
          <cell r="AJ55">
            <v>0</v>
          </cell>
        </row>
        <row r="56">
          <cell r="Q56">
            <v>0</v>
          </cell>
          <cell r="R56">
            <v>0</v>
          </cell>
          <cell r="S56">
            <v>0</v>
          </cell>
          <cell r="T56">
            <v>0</v>
          </cell>
          <cell r="AG56">
            <v>0</v>
          </cell>
          <cell r="AH56">
            <v>0</v>
          </cell>
          <cell r="AI56">
            <v>0</v>
          </cell>
          <cell r="AJ56">
            <v>0</v>
          </cell>
        </row>
        <row r="57">
          <cell r="Q57">
            <v>-82346006.150000006</v>
          </cell>
          <cell r="R57">
            <v>-82696427.689999998</v>
          </cell>
          <cell r="S57">
            <v>-83046849.319999993</v>
          </cell>
          <cell r="T57">
            <v>-83397270.859999999</v>
          </cell>
          <cell r="AG57">
            <v>-80246014.890833333</v>
          </cell>
          <cell r="AH57">
            <v>-80595677.788749993</v>
          </cell>
          <cell r="AI57">
            <v>-80944974.126666665</v>
          </cell>
          <cell r="AJ57">
            <v>-81294741.44083333</v>
          </cell>
        </row>
        <row r="58">
          <cell r="Q58">
            <v>0</v>
          </cell>
          <cell r="R58">
            <v>0</v>
          </cell>
          <cell r="S58">
            <v>0</v>
          </cell>
          <cell r="T58">
            <v>0</v>
          </cell>
          <cell r="AG58">
            <v>0</v>
          </cell>
          <cell r="AH58">
            <v>0</v>
          </cell>
          <cell r="AI58">
            <v>0</v>
          </cell>
          <cell r="AJ58">
            <v>0</v>
          </cell>
        </row>
        <row r="59">
          <cell r="Q59">
            <v>-13639797.619999999</v>
          </cell>
          <cell r="R59">
            <v>-13895294.109999999</v>
          </cell>
          <cell r="S59">
            <v>-14150833.99</v>
          </cell>
          <cell r="T59">
            <v>-14406343.539999999</v>
          </cell>
          <cell r="AG59">
            <v>-17367913.756250001</v>
          </cell>
          <cell r="AH59">
            <v>-16982730.69125</v>
          </cell>
          <cell r="AI59">
            <v>-16598650.187083336</v>
          </cell>
          <cell r="AJ59">
            <v>-16215155.099583333</v>
          </cell>
        </row>
        <row r="60">
          <cell r="Q60">
            <v>-13819670.73</v>
          </cell>
          <cell r="R60">
            <v>-13969091.449999999</v>
          </cell>
          <cell r="S60">
            <v>-14118512.380000001</v>
          </cell>
          <cell r="T60">
            <v>-14267933.07</v>
          </cell>
          <cell r="AG60">
            <v>-13223254.255416663</v>
          </cell>
          <cell r="AH60">
            <v>-13344017.913333332</v>
          </cell>
          <cell r="AI60">
            <v>-13464766.430416666</v>
          </cell>
          <cell r="AJ60">
            <v>-13585499.806666667</v>
          </cell>
        </row>
        <row r="61">
          <cell r="Q61">
            <v>-95712880.370000005</v>
          </cell>
          <cell r="R61">
            <v>-97847916.280000001</v>
          </cell>
          <cell r="S61">
            <v>-100054476.23</v>
          </cell>
          <cell r="T61">
            <v>-102268919.06</v>
          </cell>
          <cell r="AG61">
            <v>-81381462.303749993</v>
          </cell>
          <cell r="AH61">
            <v>-83657731.69083333</v>
          </cell>
          <cell r="AI61">
            <v>-85944274.087916657</v>
          </cell>
          <cell r="AJ61">
            <v>-88243508.268749997</v>
          </cell>
        </row>
        <row r="62">
          <cell r="Q62">
            <v>197297.82</v>
          </cell>
          <cell r="R62">
            <v>197297.82</v>
          </cell>
          <cell r="S62">
            <v>197297.82</v>
          </cell>
          <cell r="T62">
            <v>197297.82</v>
          </cell>
          <cell r="AG62">
            <v>197297.82000000004</v>
          </cell>
          <cell r="AH62">
            <v>197297.82000000004</v>
          </cell>
          <cell r="AI62">
            <v>197297.82000000004</v>
          </cell>
          <cell r="AJ62">
            <v>197297.82000000004</v>
          </cell>
        </row>
        <row r="63">
          <cell r="Q63">
            <v>-214508.51</v>
          </cell>
          <cell r="R63">
            <v>-214508.51</v>
          </cell>
          <cell r="S63">
            <v>-214508.51</v>
          </cell>
          <cell r="T63">
            <v>-214508.51</v>
          </cell>
          <cell r="AG63">
            <v>-214508.51</v>
          </cell>
          <cell r="AH63">
            <v>-214508.51</v>
          </cell>
          <cell r="AI63">
            <v>-214508.51</v>
          </cell>
          <cell r="AJ63">
            <v>-214508.51</v>
          </cell>
        </row>
        <row r="64">
          <cell r="Q64">
            <v>0</v>
          </cell>
          <cell r="R64">
            <v>0</v>
          </cell>
          <cell r="S64">
            <v>0</v>
          </cell>
          <cell r="T64">
            <v>0</v>
          </cell>
          <cell r="AG64">
            <v>3888461.8937500007</v>
          </cell>
          <cell r="AH64">
            <v>3518132.1895833337</v>
          </cell>
          <cell r="AI64">
            <v>3147802.4854166671</v>
          </cell>
          <cell r="AJ64">
            <v>2777472.78125</v>
          </cell>
        </row>
        <row r="65">
          <cell r="Q65">
            <v>0</v>
          </cell>
          <cell r="R65">
            <v>0</v>
          </cell>
          <cell r="S65">
            <v>0</v>
          </cell>
          <cell r="T65">
            <v>0</v>
          </cell>
          <cell r="AG65">
            <v>299322.71250000002</v>
          </cell>
          <cell r="AH65">
            <v>270815.78750000003</v>
          </cell>
          <cell r="AI65">
            <v>242308.86250000002</v>
          </cell>
          <cell r="AJ65">
            <v>213801.9375</v>
          </cell>
        </row>
        <row r="66">
          <cell r="Q66">
            <v>0</v>
          </cell>
          <cell r="R66">
            <v>0</v>
          </cell>
          <cell r="S66">
            <v>0</v>
          </cell>
          <cell r="T66">
            <v>0</v>
          </cell>
          <cell r="AG66">
            <v>-2985532.4537499999</v>
          </cell>
          <cell r="AH66">
            <v>-2701196.0295833331</v>
          </cell>
          <cell r="AI66">
            <v>-2416859.6054166667</v>
          </cell>
          <cell r="AJ66">
            <v>-2132523.1812499999</v>
          </cell>
        </row>
        <row r="67">
          <cell r="Q67">
            <v>946172.25</v>
          </cell>
          <cell r="R67">
            <v>946172.25</v>
          </cell>
          <cell r="S67">
            <v>946172.25</v>
          </cell>
          <cell r="T67">
            <v>946172.25</v>
          </cell>
          <cell r="AG67">
            <v>946172.25</v>
          </cell>
          <cell r="AH67">
            <v>946172.25</v>
          </cell>
          <cell r="AI67">
            <v>946172.25</v>
          </cell>
          <cell r="AJ67">
            <v>946172.25</v>
          </cell>
        </row>
        <row r="68">
          <cell r="Q68">
            <v>317009.90999999997</v>
          </cell>
          <cell r="R68">
            <v>317009.90999999997</v>
          </cell>
          <cell r="S68">
            <v>317009.90999999997</v>
          </cell>
          <cell r="T68">
            <v>317009.90999999997</v>
          </cell>
          <cell r="AG68">
            <v>317009.91000000003</v>
          </cell>
          <cell r="AH68">
            <v>317009.91000000003</v>
          </cell>
          <cell r="AI68">
            <v>317009.91000000003</v>
          </cell>
          <cell r="AJ68">
            <v>317009.91000000003</v>
          </cell>
        </row>
        <row r="69">
          <cell r="Q69">
            <v>302358.01</v>
          </cell>
          <cell r="R69">
            <v>302358.01</v>
          </cell>
          <cell r="S69">
            <v>302358.01</v>
          </cell>
          <cell r="T69">
            <v>302358.01</v>
          </cell>
          <cell r="AG69">
            <v>302358.00999999995</v>
          </cell>
          <cell r="AH69">
            <v>302358.00999999995</v>
          </cell>
          <cell r="AI69">
            <v>302358.00999999995</v>
          </cell>
          <cell r="AJ69">
            <v>302358.00999999995</v>
          </cell>
        </row>
        <row r="70">
          <cell r="Q70">
            <v>0</v>
          </cell>
          <cell r="R70">
            <v>0</v>
          </cell>
          <cell r="S70">
            <v>0</v>
          </cell>
          <cell r="T70">
            <v>0</v>
          </cell>
          <cell r="AG70">
            <v>0</v>
          </cell>
          <cell r="AH70">
            <v>0</v>
          </cell>
          <cell r="AI70">
            <v>0</v>
          </cell>
          <cell r="AJ70">
            <v>0</v>
          </cell>
        </row>
        <row r="71">
          <cell r="Q71">
            <v>76622596.840000004</v>
          </cell>
          <cell r="R71">
            <v>76622596.840000004</v>
          </cell>
          <cell r="S71">
            <v>76622596.840000004</v>
          </cell>
          <cell r="T71">
            <v>76622596.840000004</v>
          </cell>
          <cell r="AG71">
            <v>76622596.840000018</v>
          </cell>
          <cell r="AH71">
            <v>76622596.840000018</v>
          </cell>
          <cell r="AI71">
            <v>76622596.840000018</v>
          </cell>
          <cell r="AJ71">
            <v>76622596.840000018</v>
          </cell>
        </row>
        <row r="72">
          <cell r="Q72">
            <v>-557739</v>
          </cell>
          <cell r="R72">
            <v>-559889</v>
          </cell>
          <cell r="S72">
            <v>-562039</v>
          </cell>
          <cell r="T72">
            <v>-564189</v>
          </cell>
          <cell r="AG72">
            <v>-544839</v>
          </cell>
          <cell r="AH72">
            <v>-546989</v>
          </cell>
          <cell r="AI72">
            <v>-549139</v>
          </cell>
          <cell r="AJ72">
            <v>-551289</v>
          </cell>
        </row>
        <row r="73">
          <cell r="Q73">
            <v>-317009.90999999997</v>
          </cell>
          <cell r="R73">
            <v>-317009.90999999997</v>
          </cell>
          <cell r="S73">
            <v>-317009.90999999997</v>
          </cell>
          <cell r="T73">
            <v>-317009.90999999997</v>
          </cell>
          <cell r="AG73">
            <v>-317009.91000000003</v>
          </cell>
          <cell r="AH73">
            <v>-317009.91000000003</v>
          </cell>
          <cell r="AI73">
            <v>-317009.91000000003</v>
          </cell>
          <cell r="AJ73">
            <v>-317009.91000000003</v>
          </cell>
        </row>
        <row r="74">
          <cell r="Q74">
            <v>-212799.25</v>
          </cell>
          <cell r="R74">
            <v>-213732.58</v>
          </cell>
          <cell r="S74">
            <v>-214665.91</v>
          </cell>
          <cell r="T74">
            <v>-215599.24</v>
          </cell>
          <cell r="AG74">
            <v>-207199.27000000002</v>
          </cell>
          <cell r="AH74">
            <v>-208132.6</v>
          </cell>
          <cell r="AI74">
            <v>-209065.93000000002</v>
          </cell>
          <cell r="AJ74">
            <v>-209999.26</v>
          </cell>
        </row>
        <row r="75">
          <cell r="Q75">
            <v>0</v>
          </cell>
          <cell r="R75">
            <v>0</v>
          </cell>
          <cell r="S75">
            <v>0</v>
          </cell>
          <cell r="T75">
            <v>0</v>
          </cell>
          <cell r="AG75">
            <v>0</v>
          </cell>
          <cell r="AH75">
            <v>0</v>
          </cell>
          <cell r="AI75">
            <v>0</v>
          </cell>
          <cell r="AJ75">
            <v>0</v>
          </cell>
        </row>
        <row r="76">
          <cell r="Q76">
            <v>-25996413.66</v>
          </cell>
          <cell r="R76">
            <v>-26217488.66</v>
          </cell>
          <cell r="S76">
            <v>-26438563.66</v>
          </cell>
          <cell r="T76">
            <v>-26659638.66</v>
          </cell>
          <cell r="AG76">
            <v>-24669963.66</v>
          </cell>
          <cell r="AH76">
            <v>-24891038.66</v>
          </cell>
          <cell r="AI76">
            <v>-25112113.66</v>
          </cell>
          <cell r="AJ76">
            <v>-25333188.66</v>
          </cell>
        </row>
        <row r="77">
          <cell r="Q77">
            <v>3445395.81</v>
          </cell>
          <cell r="R77">
            <v>3445395.81</v>
          </cell>
          <cell r="S77">
            <v>3504016.49</v>
          </cell>
          <cell r="T77">
            <v>3674126.28</v>
          </cell>
          <cell r="AG77">
            <v>3246533.9704166669</v>
          </cell>
          <cell r="AH77">
            <v>3263552.7295833337</v>
          </cell>
          <cell r="AI77">
            <v>3283014.0170833333</v>
          </cell>
          <cell r="AJ77">
            <v>3312005.7408333332</v>
          </cell>
        </row>
        <row r="78">
          <cell r="Q78">
            <v>0</v>
          </cell>
          <cell r="R78">
            <v>0</v>
          </cell>
          <cell r="S78">
            <v>0</v>
          </cell>
          <cell r="T78">
            <v>0</v>
          </cell>
          <cell r="AG78">
            <v>0</v>
          </cell>
          <cell r="AH78">
            <v>0</v>
          </cell>
          <cell r="AI78">
            <v>0</v>
          </cell>
          <cell r="AJ78">
            <v>0</v>
          </cell>
        </row>
        <row r="79">
          <cell r="Q79">
            <v>-318365.5</v>
          </cell>
          <cell r="R79">
            <v>-286906.46999999997</v>
          </cell>
          <cell r="S79">
            <v>-195283.41</v>
          </cell>
          <cell r="T79">
            <v>-237095.37</v>
          </cell>
          <cell r="AG79">
            <v>-654955.22791666666</v>
          </cell>
          <cell r="AH79">
            <v>-636267.95499999996</v>
          </cell>
          <cell r="AI79">
            <v>-608606.8866666666</v>
          </cell>
          <cell r="AJ79">
            <v>-571585.0854166667</v>
          </cell>
        </row>
        <row r="80">
          <cell r="Q80">
            <v>2810570.27</v>
          </cell>
          <cell r="R80">
            <v>2810570.27</v>
          </cell>
          <cell r="S80">
            <v>2810570.27</v>
          </cell>
          <cell r="T80">
            <v>2810570.27</v>
          </cell>
          <cell r="AG80">
            <v>2868151.7229166664</v>
          </cell>
          <cell r="AH80">
            <v>2846413.7270833333</v>
          </cell>
          <cell r="AI80">
            <v>2824800.3979166667</v>
          </cell>
          <cell r="AJ80">
            <v>2814403.4</v>
          </cell>
        </row>
        <row r="81">
          <cell r="Q81">
            <v>-423343.57</v>
          </cell>
          <cell r="R81">
            <v>-423343.57</v>
          </cell>
          <cell r="S81">
            <v>-423343.57</v>
          </cell>
          <cell r="T81">
            <v>-423343.57</v>
          </cell>
          <cell r="AG81">
            <v>-423291.69708333333</v>
          </cell>
          <cell r="AH81">
            <v>-423312.44624999998</v>
          </cell>
          <cell r="AI81">
            <v>-423333.19541666663</v>
          </cell>
          <cell r="AJ81">
            <v>-423343.57</v>
          </cell>
        </row>
        <row r="82">
          <cell r="Q82">
            <v>0</v>
          </cell>
          <cell r="R82">
            <v>0</v>
          </cell>
          <cell r="S82">
            <v>0</v>
          </cell>
          <cell r="T82">
            <v>0</v>
          </cell>
          <cell r="AG82">
            <v>0</v>
          </cell>
          <cell r="AH82">
            <v>0</v>
          </cell>
          <cell r="AI82">
            <v>0</v>
          </cell>
          <cell r="AJ82">
            <v>0</v>
          </cell>
        </row>
        <row r="83">
          <cell r="Q83">
            <v>74954526.069999993</v>
          </cell>
          <cell r="R83">
            <v>75056291.019999996</v>
          </cell>
          <cell r="S83">
            <v>75058552.069999993</v>
          </cell>
          <cell r="T83">
            <v>76636451.659999996</v>
          </cell>
          <cell r="AG83">
            <v>117880815.76083332</v>
          </cell>
          <cell r="AH83">
            <v>113969480.31333335</v>
          </cell>
          <cell r="AI83">
            <v>110056779.03500001</v>
          </cell>
          <cell r="AJ83">
            <v>106110048.85166667</v>
          </cell>
        </row>
        <row r="84">
          <cell r="Q84">
            <v>13367583</v>
          </cell>
          <cell r="R84">
            <v>15895194.59</v>
          </cell>
          <cell r="S84">
            <v>25052649.75</v>
          </cell>
          <cell r="T84">
            <v>27417336.120000001</v>
          </cell>
          <cell r="AG84">
            <v>13123277.291666666</v>
          </cell>
          <cell r="AH84">
            <v>14342559.691249998</v>
          </cell>
          <cell r="AI84">
            <v>16048719.872083334</v>
          </cell>
          <cell r="AJ84">
            <v>18234969.283333335</v>
          </cell>
        </row>
        <row r="85">
          <cell r="Q85">
            <v>0</v>
          </cell>
          <cell r="R85">
            <v>0</v>
          </cell>
          <cell r="S85">
            <v>0</v>
          </cell>
          <cell r="T85">
            <v>0</v>
          </cell>
          <cell r="AG85">
            <v>0</v>
          </cell>
          <cell r="AH85">
            <v>0</v>
          </cell>
          <cell r="AI85">
            <v>0</v>
          </cell>
          <cell r="AJ85">
            <v>0</v>
          </cell>
        </row>
        <row r="86">
          <cell r="Q86">
            <v>100000</v>
          </cell>
          <cell r="R86">
            <v>100000</v>
          </cell>
          <cell r="S86">
            <v>100000</v>
          </cell>
          <cell r="T86">
            <v>100000</v>
          </cell>
          <cell r="AG86">
            <v>100000</v>
          </cell>
          <cell r="AH86">
            <v>100000</v>
          </cell>
          <cell r="AI86">
            <v>100000</v>
          </cell>
          <cell r="AJ86">
            <v>100000</v>
          </cell>
        </row>
        <row r="87">
          <cell r="Q87">
            <v>40670863.939999998</v>
          </cell>
          <cell r="R87">
            <v>39228330.240000002</v>
          </cell>
          <cell r="S87">
            <v>39228330.240000002</v>
          </cell>
          <cell r="T87">
            <v>40873166.460000001</v>
          </cell>
          <cell r="AG87">
            <v>37362672.052500002</v>
          </cell>
          <cell r="AH87">
            <v>37730748.784166671</v>
          </cell>
          <cell r="AI87">
            <v>38018348.52041667</v>
          </cell>
          <cell r="AJ87">
            <v>38329324.031666674</v>
          </cell>
        </row>
        <row r="88">
          <cell r="Q88">
            <v>-100000</v>
          </cell>
          <cell r="R88">
            <v>-100000</v>
          </cell>
          <cell r="S88">
            <v>-100000</v>
          </cell>
          <cell r="T88">
            <v>-100000</v>
          </cell>
          <cell r="AG88">
            <v>-79166.666666666672</v>
          </cell>
          <cell r="AH88">
            <v>-87500</v>
          </cell>
          <cell r="AI88">
            <v>-95833.333333333328</v>
          </cell>
          <cell r="AJ88">
            <v>-100000</v>
          </cell>
        </row>
        <row r="89">
          <cell r="Q89">
            <v>0</v>
          </cell>
          <cell r="R89">
            <v>0</v>
          </cell>
          <cell r="S89">
            <v>0</v>
          </cell>
          <cell r="T89">
            <v>0</v>
          </cell>
          <cell r="AG89">
            <v>0</v>
          </cell>
          <cell r="AH89">
            <v>0</v>
          </cell>
          <cell r="AI89">
            <v>0</v>
          </cell>
          <cell r="AJ89">
            <v>0</v>
          </cell>
        </row>
        <row r="90">
          <cell r="Q90">
            <v>0</v>
          </cell>
          <cell r="R90">
            <v>0</v>
          </cell>
          <cell r="S90">
            <v>0</v>
          </cell>
          <cell r="T90">
            <v>0</v>
          </cell>
          <cell r="AG90">
            <v>0</v>
          </cell>
          <cell r="AH90">
            <v>0</v>
          </cell>
          <cell r="AI90">
            <v>0</v>
          </cell>
          <cell r="AJ90">
            <v>0</v>
          </cell>
        </row>
        <row r="91">
          <cell r="Q91">
            <v>0</v>
          </cell>
          <cell r="R91">
            <v>0</v>
          </cell>
          <cell r="S91">
            <v>0</v>
          </cell>
          <cell r="T91">
            <v>0</v>
          </cell>
          <cell r="AG91">
            <v>0</v>
          </cell>
          <cell r="AH91">
            <v>0</v>
          </cell>
          <cell r="AI91">
            <v>0</v>
          </cell>
          <cell r="AJ91">
            <v>0</v>
          </cell>
        </row>
        <row r="92">
          <cell r="Q92">
            <v>0</v>
          </cell>
          <cell r="R92">
            <v>0</v>
          </cell>
          <cell r="S92">
            <v>0</v>
          </cell>
          <cell r="T92">
            <v>0</v>
          </cell>
          <cell r="AG92">
            <v>0</v>
          </cell>
          <cell r="AH92">
            <v>0</v>
          </cell>
          <cell r="AI92">
            <v>0</v>
          </cell>
          <cell r="AJ92">
            <v>0</v>
          </cell>
        </row>
        <row r="93">
          <cell r="Q93">
            <v>0</v>
          </cell>
          <cell r="R93">
            <v>0</v>
          </cell>
          <cell r="S93">
            <v>0</v>
          </cell>
          <cell r="T93">
            <v>0</v>
          </cell>
          <cell r="AG93">
            <v>0</v>
          </cell>
          <cell r="AH93">
            <v>0</v>
          </cell>
          <cell r="AI93">
            <v>0</v>
          </cell>
          <cell r="AJ93">
            <v>0</v>
          </cell>
        </row>
        <row r="94">
          <cell r="Q94">
            <v>0</v>
          </cell>
          <cell r="R94">
            <v>0</v>
          </cell>
          <cell r="S94">
            <v>0</v>
          </cell>
          <cell r="T94">
            <v>0</v>
          </cell>
          <cell r="AG94">
            <v>640.41666666666663</v>
          </cell>
          <cell r="AH94">
            <v>384.25</v>
          </cell>
          <cell r="AI94">
            <v>128.08333333333334</v>
          </cell>
          <cell r="AJ94">
            <v>0</v>
          </cell>
        </row>
        <row r="95">
          <cell r="Q95">
            <v>0</v>
          </cell>
          <cell r="R95">
            <v>0</v>
          </cell>
          <cell r="S95">
            <v>0</v>
          </cell>
          <cell r="T95">
            <v>0</v>
          </cell>
          <cell r="AG95">
            <v>83856.875</v>
          </cell>
          <cell r="AH95">
            <v>42804.083333333336</v>
          </cell>
          <cell r="AI95">
            <v>12859.916666666666</v>
          </cell>
          <cell r="AJ95">
            <v>0</v>
          </cell>
        </row>
        <row r="96">
          <cell r="Q96">
            <v>0</v>
          </cell>
          <cell r="R96">
            <v>0</v>
          </cell>
          <cell r="S96">
            <v>0</v>
          </cell>
          <cell r="T96">
            <v>0</v>
          </cell>
          <cell r="AG96">
            <v>0</v>
          </cell>
          <cell r="AH96">
            <v>0</v>
          </cell>
          <cell r="AI96">
            <v>0</v>
          </cell>
          <cell r="AJ96">
            <v>0</v>
          </cell>
        </row>
        <row r="97">
          <cell r="Q97">
            <v>0</v>
          </cell>
          <cell r="R97">
            <v>0</v>
          </cell>
          <cell r="S97">
            <v>0</v>
          </cell>
          <cell r="T97">
            <v>0</v>
          </cell>
          <cell r="AG97">
            <v>69889.993749999994</v>
          </cell>
          <cell r="AH97">
            <v>61545.924583333333</v>
          </cell>
          <cell r="AI97">
            <v>53282.344166666669</v>
          </cell>
          <cell r="AJ97">
            <v>45059.455833333333</v>
          </cell>
        </row>
        <row r="98">
          <cell r="Q98">
            <v>0</v>
          </cell>
          <cell r="R98">
            <v>0</v>
          </cell>
          <cell r="S98">
            <v>0</v>
          </cell>
          <cell r="T98">
            <v>0</v>
          </cell>
          <cell r="AG98">
            <v>0</v>
          </cell>
          <cell r="AH98">
            <v>0</v>
          </cell>
          <cell r="AI98">
            <v>0</v>
          </cell>
          <cell r="AJ98">
            <v>0</v>
          </cell>
        </row>
        <row r="99">
          <cell r="Q99">
            <v>-620534.82999999996</v>
          </cell>
          <cell r="R99">
            <v>-620880.72</v>
          </cell>
          <cell r="S99">
            <v>-620750.31000000006</v>
          </cell>
          <cell r="T99">
            <v>-621105.74</v>
          </cell>
          <cell r="AG99">
            <v>-308356.22291666671</v>
          </cell>
          <cell r="AH99">
            <v>-337929.24</v>
          </cell>
          <cell r="AI99">
            <v>-367360.185</v>
          </cell>
          <cell r="AJ99">
            <v>-406187.63624999998</v>
          </cell>
        </row>
        <row r="100">
          <cell r="Q100">
            <v>608000</v>
          </cell>
          <cell r="R100">
            <v>608000</v>
          </cell>
          <cell r="S100">
            <v>608000</v>
          </cell>
          <cell r="T100">
            <v>608000</v>
          </cell>
          <cell r="AG100">
            <v>608000</v>
          </cell>
          <cell r="AH100">
            <v>608000</v>
          </cell>
          <cell r="AI100">
            <v>608000</v>
          </cell>
          <cell r="AJ100">
            <v>608000</v>
          </cell>
        </row>
        <row r="101">
          <cell r="Q101">
            <v>0</v>
          </cell>
          <cell r="R101">
            <v>0</v>
          </cell>
          <cell r="S101">
            <v>0</v>
          </cell>
          <cell r="T101">
            <v>0</v>
          </cell>
          <cell r="AG101">
            <v>0</v>
          </cell>
          <cell r="AH101">
            <v>0</v>
          </cell>
          <cell r="AI101">
            <v>0</v>
          </cell>
          <cell r="AJ101">
            <v>0</v>
          </cell>
        </row>
        <row r="102">
          <cell r="Q102">
            <v>0</v>
          </cell>
          <cell r="R102">
            <v>0</v>
          </cell>
          <cell r="S102">
            <v>0</v>
          </cell>
          <cell r="T102">
            <v>0</v>
          </cell>
          <cell r="AG102">
            <v>0</v>
          </cell>
          <cell r="AH102">
            <v>0</v>
          </cell>
          <cell r="AI102">
            <v>0</v>
          </cell>
          <cell r="AJ102">
            <v>0</v>
          </cell>
        </row>
        <row r="103">
          <cell r="Q103">
            <v>0</v>
          </cell>
          <cell r="R103">
            <v>0</v>
          </cell>
          <cell r="S103">
            <v>0</v>
          </cell>
          <cell r="T103">
            <v>0</v>
          </cell>
          <cell r="AG103">
            <v>0</v>
          </cell>
          <cell r="AH103">
            <v>0</v>
          </cell>
          <cell r="AI103">
            <v>0</v>
          </cell>
          <cell r="AJ103">
            <v>0</v>
          </cell>
        </row>
        <row r="104">
          <cell r="Q104">
            <v>0</v>
          </cell>
          <cell r="R104">
            <v>0</v>
          </cell>
          <cell r="S104">
            <v>0</v>
          </cell>
          <cell r="T104">
            <v>0</v>
          </cell>
          <cell r="AG104">
            <v>0</v>
          </cell>
          <cell r="AH104">
            <v>0</v>
          </cell>
          <cell r="AI104">
            <v>0</v>
          </cell>
          <cell r="AJ104">
            <v>0</v>
          </cell>
        </row>
        <row r="105">
          <cell r="Q105">
            <v>0</v>
          </cell>
          <cell r="R105">
            <v>0</v>
          </cell>
          <cell r="S105">
            <v>0</v>
          </cell>
          <cell r="T105">
            <v>0</v>
          </cell>
          <cell r="AG105">
            <v>0</v>
          </cell>
          <cell r="AH105">
            <v>0</v>
          </cell>
          <cell r="AI105">
            <v>0</v>
          </cell>
          <cell r="AJ105">
            <v>0</v>
          </cell>
        </row>
        <row r="106">
          <cell r="Q106">
            <v>37033.53</v>
          </cell>
          <cell r="R106">
            <v>37033.53</v>
          </cell>
          <cell r="S106">
            <v>37033.53</v>
          </cell>
          <cell r="T106">
            <v>35934.19</v>
          </cell>
          <cell r="AG106">
            <v>39357.335416666669</v>
          </cell>
          <cell r="AH106">
            <v>39028.061250000006</v>
          </cell>
          <cell r="AI106">
            <v>38698.787083333336</v>
          </cell>
          <cell r="AJ106">
            <v>38365.900000000009</v>
          </cell>
        </row>
        <row r="107">
          <cell r="Q107">
            <v>0</v>
          </cell>
          <cell r="R107">
            <v>0</v>
          </cell>
          <cell r="S107">
            <v>0</v>
          </cell>
          <cell r="T107">
            <v>0</v>
          </cell>
          <cell r="AG107">
            <v>0</v>
          </cell>
          <cell r="AH107">
            <v>0</v>
          </cell>
          <cell r="AI107">
            <v>0</v>
          </cell>
          <cell r="AJ107">
            <v>0</v>
          </cell>
        </row>
        <row r="108">
          <cell r="Q108">
            <v>2118566.46</v>
          </cell>
          <cell r="R108">
            <v>2125214.7400000002</v>
          </cell>
          <cell r="S108">
            <v>2179155.27</v>
          </cell>
          <cell r="T108">
            <v>2311250.11</v>
          </cell>
          <cell r="AG108">
            <v>1812152.0066666666</v>
          </cell>
          <cell r="AH108">
            <v>1865558.4316666666</v>
          </cell>
          <cell r="AI108">
            <v>1921498.1758333335</v>
          </cell>
          <cell r="AJ108">
            <v>1981030.9841666669</v>
          </cell>
        </row>
        <row r="109">
          <cell r="Q109">
            <v>0</v>
          </cell>
          <cell r="R109">
            <v>0</v>
          </cell>
          <cell r="S109">
            <v>0</v>
          </cell>
          <cell r="T109">
            <v>0</v>
          </cell>
          <cell r="AG109">
            <v>0</v>
          </cell>
          <cell r="AH109">
            <v>0</v>
          </cell>
          <cell r="AI109">
            <v>0</v>
          </cell>
          <cell r="AJ109">
            <v>0</v>
          </cell>
        </row>
        <row r="110">
          <cell r="Q110">
            <v>0</v>
          </cell>
          <cell r="R110">
            <v>0</v>
          </cell>
          <cell r="S110">
            <v>0</v>
          </cell>
          <cell r="T110">
            <v>0</v>
          </cell>
          <cell r="AG110">
            <v>0</v>
          </cell>
          <cell r="AH110">
            <v>0</v>
          </cell>
          <cell r="AI110">
            <v>0</v>
          </cell>
          <cell r="AJ110">
            <v>0</v>
          </cell>
        </row>
        <row r="111">
          <cell r="Q111">
            <v>0</v>
          </cell>
          <cell r="R111">
            <v>0</v>
          </cell>
          <cell r="S111">
            <v>0</v>
          </cell>
          <cell r="T111">
            <v>0</v>
          </cell>
          <cell r="AG111">
            <v>134.84583333333333</v>
          </cell>
          <cell r="AH111">
            <v>80.907499999999999</v>
          </cell>
          <cell r="AI111">
            <v>26.969166666666666</v>
          </cell>
          <cell r="AJ111">
            <v>0</v>
          </cell>
        </row>
        <row r="112">
          <cell r="Q112">
            <v>97111.88</v>
          </cell>
          <cell r="R112">
            <v>96882.22</v>
          </cell>
          <cell r="S112">
            <v>96650.84</v>
          </cell>
          <cell r="T112">
            <v>96417.72</v>
          </cell>
          <cell r="AG112">
            <v>98444.434166666659</v>
          </cell>
          <cell r="AH112">
            <v>98224.768333333326</v>
          </cell>
          <cell r="AI112">
            <v>98003.455000000002</v>
          </cell>
          <cell r="AJ112">
            <v>97780.482083333321</v>
          </cell>
        </row>
        <row r="113">
          <cell r="Q113">
            <v>1524606.12</v>
          </cell>
          <cell r="R113">
            <v>1360107.83</v>
          </cell>
          <cell r="S113">
            <v>1335103.76</v>
          </cell>
          <cell r="T113">
            <v>1390428.27</v>
          </cell>
          <cell r="AG113">
            <v>1881863.5720833335</v>
          </cell>
          <cell r="AH113">
            <v>1858052.2666666666</v>
          </cell>
          <cell r="AI113">
            <v>1852019.4654166664</v>
          </cell>
          <cell r="AJ113">
            <v>1816426.5966666667</v>
          </cell>
        </row>
        <row r="114">
          <cell r="Q114">
            <v>0</v>
          </cell>
          <cell r="R114">
            <v>0</v>
          </cell>
          <cell r="S114">
            <v>0</v>
          </cell>
          <cell r="T114">
            <v>0</v>
          </cell>
          <cell r="AG114">
            <v>905.625</v>
          </cell>
          <cell r="AH114">
            <v>525</v>
          </cell>
          <cell r="AI114">
            <v>170.625</v>
          </cell>
          <cell r="AJ114">
            <v>0</v>
          </cell>
        </row>
        <row r="115">
          <cell r="Q115">
            <v>0</v>
          </cell>
          <cell r="R115">
            <v>0</v>
          </cell>
          <cell r="S115">
            <v>0</v>
          </cell>
          <cell r="T115">
            <v>0</v>
          </cell>
          <cell r="AG115">
            <v>0</v>
          </cell>
          <cell r="AH115">
            <v>0</v>
          </cell>
          <cell r="AI115">
            <v>0</v>
          </cell>
          <cell r="AJ115">
            <v>0</v>
          </cell>
        </row>
        <row r="116">
          <cell r="Q116">
            <v>0</v>
          </cell>
          <cell r="R116">
            <v>0</v>
          </cell>
          <cell r="S116">
            <v>0</v>
          </cell>
          <cell r="T116">
            <v>0</v>
          </cell>
          <cell r="AG116">
            <v>0</v>
          </cell>
          <cell r="AH116">
            <v>0</v>
          </cell>
          <cell r="AI116">
            <v>0</v>
          </cell>
          <cell r="AJ116">
            <v>0</v>
          </cell>
        </row>
        <row r="117">
          <cell r="Q117">
            <v>0</v>
          </cell>
          <cell r="R117">
            <v>0</v>
          </cell>
          <cell r="S117">
            <v>0</v>
          </cell>
          <cell r="T117">
            <v>0</v>
          </cell>
          <cell r="AG117">
            <v>0</v>
          </cell>
          <cell r="AH117">
            <v>0</v>
          </cell>
          <cell r="AI117">
            <v>0</v>
          </cell>
          <cell r="AJ117">
            <v>0</v>
          </cell>
        </row>
        <row r="118">
          <cell r="Q118">
            <v>1599514</v>
          </cell>
          <cell r="R118">
            <v>1599514</v>
          </cell>
          <cell r="S118">
            <v>1599514</v>
          </cell>
          <cell r="T118">
            <v>1599514</v>
          </cell>
          <cell r="AG118">
            <v>1574230.5337499997</v>
          </cell>
          <cell r="AH118">
            <v>1576638.4829166664</v>
          </cell>
          <cell r="AI118">
            <v>1579046.4320833331</v>
          </cell>
          <cell r="AJ118">
            <v>1581454.3812499999</v>
          </cell>
        </row>
        <row r="119">
          <cell r="Q119">
            <v>0</v>
          </cell>
          <cell r="R119">
            <v>0</v>
          </cell>
          <cell r="S119">
            <v>0</v>
          </cell>
          <cell r="T119">
            <v>0</v>
          </cell>
          <cell r="AG119">
            <v>0</v>
          </cell>
          <cell r="AH119">
            <v>0</v>
          </cell>
          <cell r="AI119">
            <v>0</v>
          </cell>
          <cell r="AJ119">
            <v>0</v>
          </cell>
        </row>
        <row r="120">
          <cell r="Q120">
            <v>94054.44</v>
          </cell>
          <cell r="R120">
            <v>93861.4</v>
          </cell>
          <cell r="S120">
            <v>93666.92</v>
          </cell>
          <cell r="T120">
            <v>93470.98</v>
          </cell>
          <cell r="AG120">
            <v>95175.521666666682</v>
          </cell>
          <cell r="AH120">
            <v>94990.830416666649</v>
          </cell>
          <cell r="AI120">
            <v>94804.754583333328</v>
          </cell>
          <cell r="AJ120">
            <v>94617.33875000001</v>
          </cell>
        </row>
        <row r="121">
          <cell r="Q121">
            <v>0</v>
          </cell>
          <cell r="R121">
            <v>0</v>
          </cell>
          <cell r="S121">
            <v>0</v>
          </cell>
          <cell r="T121">
            <v>0</v>
          </cell>
          <cell r="AG121">
            <v>22176.08083333333</v>
          </cell>
          <cell r="AH121">
            <v>19823.965416666666</v>
          </cell>
          <cell r="AI121">
            <v>17475.971249999999</v>
          </cell>
          <cell r="AJ121">
            <v>15132.129583333333</v>
          </cell>
        </row>
        <row r="122">
          <cell r="Q122">
            <v>9013.6</v>
          </cell>
          <cell r="R122">
            <v>8981.2099999999991</v>
          </cell>
          <cell r="S122">
            <v>8948.57</v>
          </cell>
          <cell r="T122">
            <v>8915.69</v>
          </cell>
          <cell r="AG122">
            <v>9198.9258333333328</v>
          </cell>
          <cell r="AH122">
            <v>9169.1670833333337</v>
          </cell>
          <cell r="AI122">
            <v>9139.1945833333339</v>
          </cell>
          <cell r="AJ122">
            <v>9107.7629166666684</v>
          </cell>
        </row>
        <row r="123">
          <cell r="Q123">
            <v>75308.08</v>
          </cell>
          <cell r="R123">
            <v>75046.539999999994</v>
          </cell>
          <cell r="S123">
            <v>74783.039999999994</v>
          </cell>
          <cell r="T123">
            <v>74517.56</v>
          </cell>
          <cell r="AG123">
            <v>76825.60291666667</v>
          </cell>
          <cell r="AH123">
            <v>76575.445833333317</v>
          </cell>
          <cell r="AI123">
            <v>76323.412499999991</v>
          </cell>
          <cell r="AJ123">
            <v>76069.488750000004</v>
          </cell>
        </row>
        <row r="124">
          <cell r="Q124">
            <v>33054</v>
          </cell>
          <cell r="R124">
            <v>29578.32</v>
          </cell>
          <cell r="S124">
            <v>29578.32</v>
          </cell>
          <cell r="T124">
            <v>29578.32</v>
          </cell>
          <cell r="AG124">
            <v>31676.75</v>
          </cell>
          <cell r="AH124">
            <v>32909.18</v>
          </cell>
          <cell r="AI124">
            <v>32619.539999999997</v>
          </cell>
          <cell r="AJ124">
            <v>32329.899999999998</v>
          </cell>
        </row>
        <row r="125">
          <cell r="Q125">
            <v>-1599514</v>
          </cell>
          <cell r="R125">
            <v>-1599514</v>
          </cell>
          <cell r="S125">
            <v>-1599514</v>
          </cell>
          <cell r="T125">
            <v>-1599514</v>
          </cell>
          <cell r="AG125">
            <v>-1247018.3233333332</v>
          </cell>
          <cell r="AH125">
            <v>-1380311.1566666665</v>
          </cell>
          <cell r="AI125">
            <v>-1513603.99</v>
          </cell>
          <cell r="AJ125">
            <v>-1581454.3812499999</v>
          </cell>
        </row>
        <row r="126">
          <cell r="Q126">
            <v>0</v>
          </cell>
          <cell r="R126">
            <v>0</v>
          </cell>
          <cell r="S126">
            <v>0</v>
          </cell>
          <cell r="T126">
            <v>0</v>
          </cell>
          <cell r="AG126">
            <v>145833.33333333334</v>
          </cell>
          <cell r="AH126">
            <v>145833.33333333334</v>
          </cell>
          <cell r="AI126">
            <v>145833.33333333334</v>
          </cell>
          <cell r="AJ126">
            <v>145833.33333333334</v>
          </cell>
        </row>
        <row r="127">
          <cell r="Q127">
            <v>41862.910000000003</v>
          </cell>
          <cell r="R127">
            <v>41781.480000000003</v>
          </cell>
          <cell r="S127">
            <v>41699.58</v>
          </cell>
          <cell r="T127">
            <v>41617.199999999997</v>
          </cell>
          <cell r="AG127">
            <v>8739.6104166666664</v>
          </cell>
          <cell r="AH127">
            <v>12224.793333333333</v>
          </cell>
          <cell r="AI127">
            <v>15703.170833333335</v>
          </cell>
          <cell r="AJ127">
            <v>19174.703333333335</v>
          </cell>
        </row>
        <row r="128">
          <cell r="Q128">
            <v>0</v>
          </cell>
          <cell r="R128">
            <v>0</v>
          </cell>
          <cell r="S128">
            <v>0</v>
          </cell>
          <cell r="T128">
            <v>0</v>
          </cell>
          <cell r="AG128">
            <v>0</v>
          </cell>
          <cell r="AH128">
            <v>0</v>
          </cell>
          <cell r="AI128">
            <v>0</v>
          </cell>
          <cell r="AJ128">
            <v>0</v>
          </cell>
        </row>
        <row r="129">
          <cell r="Q129">
            <v>1234200789.6900001</v>
          </cell>
          <cell r="R129">
            <v>1234200789.6900001</v>
          </cell>
          <cell r="S129">
            <v>1234200789.6900001</v>
          </cell>
          <cell r="T129">
            <v>0</v>
          </cell>
          <cell r="AG129">
            <v>1234237589.2425003</v>
          </cell>
          <cell r="AH129">
            <v>1234222867.8025002</v>
          </cell>
          <cell r="AI129">
            <v>1234208142.146667</v>
          </cell>
          <cell r="AJ129">
            <v>1182775747.6195836</v>
          </cell>
        </row>
        <row r="130">
          <cell r="Q130">
            <v>-18082718.420000002</v>
          </cell>
          <cell r="R130">
            <v>-18076005.800000001</v>
          </cell>
          <cell r="S130">
            <v>-18076005.800000001</v>
          </cell>
          <cell r="T130">
            <v>-94233.95</v>
          </cell>
          <cell r="AG130">
            <v>-18124051.317083333</v>
          </cell>
          <cell r="AH130">
            <v>-18078611.830833334</v>
          </cell>
          <cell r="AI130">
            <v>-18080961.762083337</v>
          </cell>
          <cell r="AJ130">
            <v>-17333144.797916669</v>
          </cell>
        </row>
        <row r="131">
          <cell r="Q131">
            <v>-90774.61</v>
          </cell>
          <cell r="R131">
            <v>-85998.17</v>
          </cell>
          <cell r="S131">
            <v>-85998.17</v>
          </cell>
          <cell r="T131">
            <v>-38267.620000000003</v>
          </cell>
          <cell r="AG131">
            <v>-106146.49708333334</v>
          </cell>
          <cell r="AH131">
            <v>-103449.06958333334</v>
          </cell>
          <cell r="AI131">
            <v>-101160.79000000002</v>
          </cell>
          <cell r="AJ131">
            <v>-97491.903749999998</v>
          </cell>
        </row>
        <row r="132">
          <cell r="Q132">
            <v>0</v>
          </cell>
          <cell r="R132">
            <v>0</v>
          </cell>
          <cell r="S132">
            <v>0</v>
          </cell>
          <cell r="T132">
            <v>0</v>
          </cell>
          <cell r="AG132">
            <v>0</v>
          </cell>
          <cell r="AH132">
            <v>0</v>
          </cell>
          <cell r="AI132">
            <v>0</v>
          </cell>
          <cell r="AJ132">
            <v>0</v>
          </cell>
        </row>
        <row r="133">
          <cell r="Q133">
            <v>0</v>
          </cell>
          <cell r="R133">
            <v>0</v>
          </cell>
          <cell r="S133">
            <v>0</v>
          </cell>
          <cell r="T133">
            <v>0</v>
          </cell>
          <cell r="AG133">
            <v>0</v>
          </cell>
          <cell r="AH133">
            <v>0</v>
          </cell>
          <cell r="AI133">
            <v>0</v>
          </cell>
          <cell r="AJ133">
            <v>0</v>
          </cell>
        </row>
        <row r="134">
          <cell r="Q134">
            <v>0</v>
          </cell>
          <cell r="R134">
            <v>0</v>
          </cell>
          <cell r="S134">
            <v>0</v>
          </cell>
          <cell r="T134">
            <v>0</v>
          </cell>
          <cell r="AG134">
            <v>0</v>
          </cell>
          <cell r="AH134">
            <v>0</v>
          </cell>
          <cell r="AI134">
            <v>0</v>
          </cell>
          <cell r="AJ134">
            <v>0</v>
          </cell>
        </row>
        <row r="135">
          <cell r="Q135">
            <v>0</v>
          </cell>
          <cell r="R135">
            <v>0</v>
          </cell>
          <cell r="S135">
            <v>0</v>
          </cell>
          <cell r="T135">
            <v>0</v>
          </cell>
          <cell r="AG135">
            <v>0</v>
          </cell>
          <cell r="AH135">
            <v>0</v>
          </cell>
          <cell r="AI135">
            <v>0</v>
          </cell>
          <cell r="AJ135">
            <v>0</v>
          </cell>
        </row>
        <row r="136">
          <cell r="Q136">
            <v>0</v>
          </cell>
          <cell r="R136">
            <v>0</v>
          </cell>
          <cell r="S136">
            <v>0</v>
          </cell>
          <cell r="T136">
            <v>0</v>
          </cell>
          <cell r="AG136">
            <v>0</v>
          </cell>
          <cell r="AH136">
            <v>0</v>
          </cell>
          <cell r="AI136">
            <v>0</v>
          </cell>
          <cell r="AJ136">
            <v>0</v>
          </cell>
        </row>
        <row r="137">
          <cell r="Q137">
            <v>0</v>
          </cell>
          <cell r="R137">
            <v>0</v>
          </cell>
          <cell r="S137">
            <v>0</v>
          </cell>
          <cell r="T137">
            <v>0</v>
          </cell>
          <cell r="AG137">
            <v>0</v>
          </cell>
          <cell r="AH137">
            <v>0</v>
          </cell>
          <cell r="AI137">
            <v>0</v>
          </cell>
          <cell r="AJ137">
            <v>0</v>
          </cell>
        </row>
        <row r="138">
          <cell r="Q138">
            <v>0</v>
          </cell>
          <cell r="R138">
            <v>0</v>
          </cell>
          <cell r="S138">
            <v>0</v>
          </cell>
          <cell r="T138">
            <v>0</v>
          </cell>
          <cell r="AG138">
            <v>0</v>
          </cell>
          <cell r="AH138">
            <v>0</v>
          </cell>
          <cell r="AI138">
            <v>0</v>
          </cell>
          <cell r="AJ138">
            <v>0</v>
          </cell>
        </row>
        <row r="139">
          <cell r="Q139">
            <v>428.61</v>
          </cell>
          <cell r="R139">
            <v>428.61</v>
          </cell>
          <cell r="S139">
            <v>428.61</v>
          </cell>
          <cell r="T139">
            <v>428.61</v>
          </cell>
          <cell r="AG139">
            <v>-1261.3045833333329</v>
          </cell>
          <cell r="AH139">
            <v>-141.1354166666666</v>
          </cell>
          <cell r="AI139">
            <v>423.77958333333328</v>
          </cell>
          <cell r="AJ139">
            <v>428.60999999999996</v>
          </cell>
        </row>
        <row r="140">
          <cell r="Q140">
            <v>-25163.57</v>
          </cell>
          <cell r="R140">
            <v>-25163.57</v>
          </cell>
          <cell r="S140">
            <v>-25163.57</v>
          </cell>
          <cell r="T140">
            <v>-25163.57</v>
          </cell>
          <cell r="AG140">
            <v>-25163.570000000003</v>
          </cell>
          <cell r="AH140">
            <v>-25163.570000000003</v>
          </cell>
          <cell r="AI140">
            <v>-25163.570000000003</v>
          </cell>
          <cell r="AJ140">
            <v>-25163.570000000003</v>
          </cell>
        </row>
        <row r="141">
          <cell r="Q141">
            <v>0</v>
          </cell>
          <cell r="R141">
            <v>0</v>
          </cell>
          <cell r="S141">
            <v>0</v>
          </cell>
          <cell r="T141">
            <v>0</v>
          </cell>
          <cell r="AG141">
            <v>0</v>
          </cell>
          <cell r="AH141">
            <v>0</v>
          </cell>
          <cell r="AI141">
            <v>0</v>
          </cell>
          <cell r="AJ141">
            <v>0</v>
          </cell>
        </row>
        <row r="142">
          <cell r="Q142">
            <v>0</v>
          </cell>
          <cell r="R142">
            <v>0</v>
          </cell>
          <cell r="S142">
            <v>0</v>
          </cell>
          <cell r="T142">
            <v>0</v>
          </cell>
          <cell r="AG142">
            <v>0</v>
          </cell>
          <cell r="AH142">
            <v>0</v>
          </cell>
          <cell r="AI142">
            <v>0</v>
          </cell>
          <cell r="AJ142">
            <v>0</v>
          </cell>
        </row>
        <row r="143">
          <cell r="Q143">
            <v>-1226371867.3900001</v>
          </cell>
          <cell r="R143">
            <v>-1226371867.3900001</v>
          </cell>
          <cell r="S143">
            <v>-1226371867.3900001</v>
          </cell>
          <cell r="T143">
            <v>0</v>
          </cell>
          <cell r="AG143">
            <v>-1226371867.3899999</v>
          </cell>
          <cell r="AH143">
            <v>-1226371867.3899999</v>
          </cell>
          <cell r="AI143">
            <v>-1226371867.3899999</v>
          </cell>
          <cell r="AJ143">
            <v>-1175273039.5820832</v>
          </cell>
        </row>
        <row r="144">
          <cell r="Q144">
            <v>0</v>
          </cell>
          <cell r="R144">
            <v>0</v>
          </cell>
          <cell r="S144">
            <v>0</v>
          </cell>
          <cell r="T144">
            <v>0</v>
          </cell>
          <cell r="AG144">
            <v>0</v>
          </cell>
          <cell r="AH144">
            <v>0</v>
          </cell>
          <cell r="AI144">
            <v>0</v>
          </cell>
          <cell r="AJ144">
            <v>0</v>
          </cell>
        </row>
        <row r="145">
          <cell r="Q145">
            <v>-8424.89</v>
          </cell>
          <cell r="R145">
            <v>-6338.34</v>
          </cell>
          <cell r="S145">
            <v>-6338.34</v>
          </cell>
          <cell r="T145">
            <v>-3496.36</v>
          </cell>
          <cell r="AG145">
            <v>-8647.8016666666663</v>
          </cell>
          <cell r="AH145">
            <v>-8397.8470833333322</v>
          </cell>
          <cell r="AI145">
            <v>-8154.828333333332</v>
          </cell>
          <cell r="AJ145">
            <v>-7871.776249999999</v>
          </cell>
        </row>
        <row r="146">
          <cell r="Q146">
            <v>0</v>
          </cell>
          <cell r="R146">
            <v>0</v>
          </cell>
          <cell r="S146">
            <v>0</v>
          </cell>
          <cell r="T146">
            <v>0</v>
          </cell>
          <cell r="AG146">
            <v>0</v>
          </cell>
          <cell r="AH146">
            <v>0</v>
          </cell>
          <cell r="AI146">
            <v>0</v>
          </cell>
          <cell r="AJ146">
            <v>0</v>
          </cell>
        </row>
        <row r="147">
          <cell r="Q147">
            <v>0</v>
          </cell>
          <cell r="R147">
            <v>0</v>
          </cell>
          <cell r="S147">
            <v>0</v>
          </cell>
          <cell r="T147">
            <v>0</v>
          </cell>
          <cell r="AG147">
            <v>0</v>
          </cell>
          <cell r="AH147">
            <v>0</v>
          </cell>
          <cell r="AI147">
            <v>0</v>
          </cell>
          <cell r="AJ147">
            <v>0</v>
          </cell>
        </row>
        <row r="148">
          <cell r="Q148">
            <v>0</v>
          </cell>
          <cell r="R148">
            <v>0</v>
          </cell>
          <cell r="S148">
            <v>0</v>
          </cell>
          <cell r="T148">
            <v>0</v>
          </cell>
          <cell r="AG148">
            <v>0</v>
          </cell>
          <cell r="AH148">
            <v>0</v>
          </cell>
          <cell r="AI148">
            <v>0</v>
          </cell>
          <cell r="AJ148">
            <v>0</v>
          </cell>
        </row>
        <row r="149">
          <cell r="Q149">
            <v>0</v>
          </cell>
          <cell r="R149">
            <v>0</v>
          </cell>
          <cell r="S149">
            <v>0</v>
          </cell>
          <cell r="T149">
            <v>0</v>
          </cell>
          <cell r="AG149">
            <v>0</v>
          </cell>
          <cell r="AH149">
            <v>0</v>
          </cell>
          <cell r="AI149">
            <v>0</v>
          </cell>
          <cell r="AJ149">
            <v>0</v>
          </cell>
        </row>
        <row r="150">
          <cell r="Q150">
            <v>0</v>
          </cell>
          <cell r="R150">
            <v>0</v>
          </cell>
          <cell r="S150">
            <v>0</v>
          </cell>
          <cell r="T150">
            <v>0</v>
          </cell>
          <cell r="AG150">
            <v>0</v>
          </cell>
          <cell r="AH150">
            <v>0</v>
          </cell>
          <cell r="AI150">
            <v>0</v>
          </cell>
          <cell r="AJ150">
            <v>0</v>
          </cell>
        </row>
        <row r="151">
          <cell r="Q151">
            <v>0</v>
          </cell>
          <cell r="R151">
            <v>0</v>
          </cell>
          <cell r="S151">
            <v>0</v>
          </cell>
          <cell r="T151">
            <v>0</v>
          </cell>
          <cell r="AG151">
            <v>16.125</v>
          </cell>
          <cell r="AH151">
            <v>16.125</v>
          </cell>
          <cell r="AI151">
            <v>13.4375</v>
          </cell>
          <cell r="AJ151">
            <v>8.0625</v>
          </cell>
        </row>
        <row r="152">
          <cell r="Q152">
            <v>4448.38</v>
          </cell>
          <cell r="R152">
            <v>12262.8</v>
          </cell>
          <cell r="S152">
            <v>12263.8</v>
          </cell>
          <cell r="T152">
            <v>17494.78</v>
          </cell>
          <cell r="AG152">
            <v>17074.78875</v>
          </cell>
          <cell r="AH152">
            <v>16941.189999999999</v>
          </cell>
          <cell r="AI152">
            <v>17837.505000000001</v>
          </cell>
          <cell r="AJ152">
            <v>19071.239166666666</v>
          </cell>
        </row>
        <row r="153">
          <cell r="Q153">
            <v>0</v>
          </cell>
          <cell r="R153">
            <v>0</v>
          </cell>
          <cell r="S153">
            <v>0</v>
          </cell>
          <cell r="T153">
            <v>0</v>
          </cell>
          <cell r="AG153">
            <v>0</v>
          </cell>
          <cell r="AH153">
            <v>0</v>
          </cell>
          <cell r="AI153">
            <v>0</v>
          </cell>
          <cell r="AJ153">
            <v>0</v>
          </cell>
        </row>
        <row r="154">
          <cell r="Q154">
            <v>1649926.64</v>
          </cell>
          <cell r="R154">
            <v>1721704.89</v>
          </cell>
          <cell r="S154">
            <v>1777023.99</v>
          </cell>
          <cell r="T154">
            <v>1851503.89</v>
          </cell>
          <cell r="AG154">
            <v>1061816.1187500001</v>
          </cell>
          <cell r="AH154">
            <v>1166736.5487500003</v>
          </cell>
          <cell r="AI154">
            <v>1269126.1558333335</v>
          </cell>
          <cell r="AJ154">
            <v>1367176.5304166668</v>
          </cell>
        </row>
        <row r="155">
          <cell r="Q155">
            <v>-396322.94</v>
          </cell>
          <cell r="R155">
            <v>-404083.84</v>
          </cell>
          <cell r="S155">
            <v>-412054.14</v>
          </cell>
          <cell r="T155">
            <v>-424383.16</v>
          </cell>
          <cell r="AG155">
            <v>-337554.16541666671</v>
          </cell>
          <cell r="AH155">
            <v>-347125.35500000004</v>
          </cell>
          <cell r="AI155">
            <v>-356383.28750000003</v>
          </cell>
          <cell r="AJ155">
            <v>-365663.76</v>
          </cell>
        </row>
        <row r="156">
          <cell r="Q156">
            <v>-205809.09</v>
          </cell>
          <cell r="R156">
            <v>-71490.98</v>
          </cell>
          <cell r="S156">
            <v>-60576.71</v>
          </cell>
          <cell r="T156">
            <v>-57462.36</v>
          </cell>
          <cell r="AG156">
            <v>-355523.27750000003</v>
          </cell>
          <cell r="AH156">
            <v>-310477.38416666666</v>
          </cell>
          <cell r="AI156">
            <v>-245090.6958333333</v>
          </cell>
          <cell r="AJ156">
            <v>-199769.0395833333</v>
          </cell>
        </row>
        <row r="157">
          <cell r="Q157">
            <v>0</v>
          </cell>
          <cell r="R157">
            <v>0</v>
          </cell>
          <cell r="S157">
            <v>0</v>
          </cell>
          <cell r="T157">
            <v>0</v>
          </cell>
          <cell r="AG157">
            <v>0</v>
          </cell>
          <cell r="AH157">
            <v>0</v>
          </cell>
          <cell r="AI157">
            <v>0</v>
          </cell>
          <cell r="AJ157">
            <v>0</v>
          </cell>
        </row>
        <row r="158">
          <cell r="Q158">
            <v>0</v>
          </cell>
          <cell r="R158">
            <v>0</v>
          </cell>
          <cell r="S158">
            <v>0</v>
          </cell>
          <cell r="T158">
            <v>0</v>
          </cell>
          <cell r="AG158">
            <v>0</v>
          </cell>
          <cell r="AH158">
            <v>0</v>
          </cell>
          <cell r="AI158">
            <v>0</v>
          </cell>
          <cell r="AJ158">
            <v>0</v>
          </cell>
        </row>
        <row r="159">
          <cell r="Q159">
            <v>10095990.51</v>
          </cell>
          <cell r="R159">
            <v>10095990.51</v>
          </cell>
          <cell r="S159">
            <v>10095990.51</v>
          </cell>
          <cell r="T159">
            <v>0</v>
          </cell>
          <cell r="AG159">
            <v>10498553.943333335</v>
          </cell>
          <cell r="AH159">
            <v>9970680.8687500004</v>
          </cell>
          <cell r="AI159">
            <v>10188907.415833334</v>
          </cell>
          <cell r="AJ159">
            <v>9530043.5391666666</v>
          </cell>
        </row>
        <row r="160">
          <cell r="Q160">
            <v>0</v>
          </cell>
          <cell r="R160">
            <v>0</v>
          </cell>
          <cell r="S160">
            <v>0</v>
          </cell>
          <cell r="T160">
            <v>0</v>
          </cell>
          <cell r="AG160">
            <v>52993.567500000005</v>
          </cell>
          <cell r="AH160">
            <v>15165.620416666667</v>
          </cell>
          <cell r="AI160">
            <v>1843.0200000000002</v>
          </cell>
          <cell r="AJ160">
            <v>0</v>
          </cell>
        </row>
        <row r="161">
          <cell r="Q161">
            <v>0</v>
          </cell>
          <cell r="R161">
            <v>0</v>
          </cell>
          <cell r="S161">
            <v>0</v>
          </cell>
          <cell r="T161">
            <v>0</v>
          </cell>
          <cell r="AG161">
            <v>-1192.2820833333333</v>
          </cell>
          <cell r="AH161">
            <v>-781.10333333333335</v>
          </cell>
          <cell r="AI161">
            <v>-296.18708333333331</v>
          </cell>
          <cell r="AJ161">
            <v>0</v>
          </cell>
        </row>
        <row r="162">
          <cell r="Q162">
            <v>0</v>
          </cell>
          <cell r="R162">
            <v>0</v>
          </cell>
          <cell r="S162">
            <v>0</v>
          </cell>
          <cell r="T162">
            <v>0</v>
          </cell>
          <cell r="AG162">
            <v>7545.7304166666681</v>
          </cell>
          <cell r="AH162">
            <v>3772.06</v>
          </cell>
          <cell r="AI162">
            <v>-1.6104166666666666</v>
          </cell>
          <cell r="AJ162">
            <v>0</v>
          </cell>
        </row>
        <row r="163">
          <cell r="Q163">
            <v>0</v>
          </cell>
          <cell r="R163">
            <v>0</v>
          </cell>
          <cell r="S163">
            <v>0</v>
          </cell>
          <cell r="T163">
            <v>0</v>
          </cell>
          <cell r="AG163">
            <v>-9665.3704166666666</v>
          </cell>
          <cell r="AH163">
            <v>-4792.3145833333338</v>
          </cell>
          <cell r="AI163">
            <v>19.571249999999999</v>
          </cell>
          <cell r="AJ163">
            <v>0</v>
          </cell>
        </row>
        <row r="164">
          <cell r="Q164">
            <v>-6308.88</v>
          </cell>
          <cell r="R164">
            <v>-6308.88</v>
          </cell>
          <cell r="S164">
            <v>-4561.8900000000003</v>
          </cell>
          <cell r="T164">
            <v>0</v>
          </cell>
          <cell r="AG164">
            <v>-4889.5179166666667</v>
          </cell>
          <cell r="AH164">
            <v>-5770.3558333333322</v>
          </cell>
          <cell r="AI164">
            <v>-6583.8849999999993</v>
          </cell>
          <cell r="AJ164">
            <v>-5881.2691666666651</v>
          </cell>
        </row>
        <row r="165">
          <cell r="Q165">
            <v>2543964.79</v>
          </cell>
          <cell r="R165">
            <v>0</v>
          </cell>
          <cell r="S165">
            <v>788430.02</v>
          </cell>
          <cell r="T165">
            <v>1436015.17</v>
          </cell>
          <cell r="AG165">
            <v>219380.88041666665</v>
          </cell>
          <cell r="AH165">
            <v>325379.41333333333</v>
          </cell>
          <cell r="AI165">
            <v>358230.66416666663</v>
          </cell>
          <cell r="AJ165">
            <v>450915.88041666668</v>
          </cell>
        </row>
        <row r="166">
          <cell r="Q166">
            <v>167167.14000000001</v>
          </cell>
          <cell r="R166">
            <v>372.45</v>
          </cell>
          <cell r="S166">
            <v>372.75</v>
          </cell>
          <cell r="T166">
            <v>373.06</v>
          </cell>
          <cell r="AG166">
            <v>14023725.663333332</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G167">
            <v>1572.8041666666661</v>
          </cell>
          <cell r="AH167">
            <v>-1546.7083333333328</v>
          </cell>
          <cell r="AI167">
            <v>-1330.9675000000002</v>
          </cell>
          <cell r="AJ167">
            <v>-742.27458333333345</v>
          </cell>
        </row>
        <row r="168">
          <cell r="Q168">
            <v>6767941.8799999999</v>
          </cell>
          <cell r="R168">
            <v>5952280.5099999998</v>
          </cell>
          <cell r="S168">
            <v>8116127.46</v>
          </cell>
          <cell r="T168">
            <v>2863763.47</v>
          </cell>
          <cell r="AG168">
            <v>23785947.33583333</v>
          </cell>
          <cell r="AH168">
            <v>24208946.216249999</v>
          </cell>
          <cell r="AI168">
            <v>23413246.569999997</v>
          </cell>
          <cell r="AJ168">
            <v>21068787.36375</v>
          </cell>
        </row>
        <row r="169">
          <cell r="Q169">
            <v>0</v>
          </cell>
          <cell r="R169">
            <v>0</v>
          </cell>
          <cell r="S169">
            <v>-28038.53</v>
          </cell>
          <cell r="T169">
            <v>0</v>
          </cell>
          <cell r="AG169">
            <v>-7756.5225</v>
          </cell>
          <cell r="AH169">
            <v>-7756.5225</v>
          </cell>
          <cell r="AI169">
            <v>-5046.5333333333338</v>
          </cell>
          <cell r="AJ169">
            <v>-2336.5441666666666</v>
          </cell>
        </row>
        <row r="170">
          <cell r="Q170">
            <v>6035469.8899999997</v>
          </cell>
          <cell r="R170">
            <v>7376564.9100000001</v>
          </cell>
          <cell r="S170">
            <v>5482028.7699999996</v>
          </cell>
          <cell r="T170">
            <v>20539548.379999999</v>
          </cell>
          <cell r="AG170">
            <v>21787935.764583331</v>
          </cell>
          <cell r="AH170">
            <v>19229635.183749996</v>
          </cell>
          <cell r="AI170">
            <v>13939660.131666666</v>
          </cell>
          <cell r="AJ170">
            <v>11865895.225416666</v>
          </cell>
        </row>
        <row r="171">
          <cell r="Q171">
            <v>444969.27</v>
          </cell>
          <cell r="R171">
            <v>-5536455.0199999996</v>
          </cell>
          <cell r="S171">
            <v>255110.68</v>
          </cell>
          <cell r="T171">
            <v>-10612849.49</v>
          </cell>
          <cell r="AG171">
            <v>313636.16208333336</v>
          </cell>
          <cell r="AH171">
            <v>-86000.05875000004</v>
          </cell>
          <cell r="AI171">
            <v>-493957.7104166667</v>
          </cell>
          <cell r="AJ171">
            <v>-941532.29291666672</v>
          </cell>
        </row>
        <row r="172">
          <cell r="Q172">
            <v>4435.47</v>
          </cell>
          <cell r="R172">
            <v>554.75</v>
          </cell>
          <cell r="S172">
            <v>676.71</v>
          </cell>
          <cell r="T172">
            <v>1049.8</v>
          </cell>
          <cell r="AG172">
            <v>466.87208333333348</v>
          </cell>
          <cell r="AH172">
            <v>674.79791666666677</v>
          </cell>
          <cell r="AI172">
            <v>1167.57375</v>
          </cell>
          <cell r="AJ172">
            <v>1568.2558333333334</v>
          </cell>
        </row>
        <row r="173">
          <cell r="Q173">
            <v>-1089.29</v>
          </cell>
          <cell r="R173">
            <v>4.1100000000000003</v>
          </cell>
          <cell r="S173">
            <v>0</v>
          </cell>
          <cell r="T173">
            <v>-4.5</v>
          </cell>
          <cell r="AG173">
            <v>153.57125000000005</v>
          </cell>
          <cell r="AH173">
            <v>202.28166666666678</v>
          </cell>
          <cell r="AI173">
            <v>278.40916666666675</v>
          </cell>
          <cell r="AJ173">
            <v>258.16833333333341</v>
          </cell>
        </row>
        <row r="174">
          <cell r="Q174">
            <v>-228554.63</v>
          </cell>
          <cell r="R174">
            <v>-10</v>
          </cell>
          <cell r="S174">
            <v>-533174.78</v>
          </cell>
          <cell r="T174">
            <v>0</v>
          </cell>
          <cell r="AG174">
            <v>-16412.782916666667</v>
          </cell>
          <cell r="AH174">
            <v>-30712.464583333334</v>
          </cell>
          <cell r="AI174">
            <v>-49503.682500000003</v>
          </cell>
          <cell r="AJ174">
            <v>-63534.33666666667</v>
          </cell>
        </row>
        <row r="175">
          <cell r="Q175">
            <v>38984.5</v>
          </cell>
          <cell r="R175">
            <v>31886.07</v>
          </cell>
          <cell r="S175">
            <v>-61370.46</v>
          </cell>
          <cell r="T175">
            <v>34052.239999999998</v>
          </cell>
          <cell r="AG175">
            <v>35333.852500000001</v>
          </cell>
          <cell r="AH175">
            <v>38610.233749999999</v>
          </cell>
          <cell r="AI175">
            <v>36129.466250000005</v>
          </cell>
          <cell r="AJ175">
            <v>34313.282916666671</v>
          </cell>
        </row>
        <row r="176">
          <cell r="Q176">
            <v>-113206.91</v>
          </cell>
          <cell r="R176">
            <v>-516714.16</v>
          </cell>
          <cell r="S176">
            <v>-664749.5</v>
          </cell>
          <cell r="T176">
            <v>-176420.64</v>
          </cell>
          <cell r="AG176">
            <v>-220615.16208333336</v>
          </cell>
          <cell r="AH176">
            <v>-226332.68083333338</v>
          </cell>
          <cell r="AI176">
            <v>-233242.56625</v>
          </cell>
          <cell r="AJ176">
            <v>-236528.59958333333</v>
          </cell>
        </row>
        <row r="177">
          <cell r="Q177">
            <v>-189218</v>
          </cell>
          <cell r="R177">
            <v>-120835.04</v>
          </cell>
          <cell r="S177">
            <v>-117071.12</v>
          </cell>
          <cell r="T177">
            <v>-115340.72</v>
          </cell>
          <cell r="AG177">
            <v>-234779.88583333333</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G178">
            <v>-19982277.413750004</v>
          </cell>
          <cell r="AH178">
            <v>-17617073.48958334</v>
          </cell>
          <cell r="AI178">
            <v>-12567564.042916665</v>
          </cell>
          <cell r="AJ178">
            <v>-10203656.956249999</v>
          </cell>
        </row>
        <row r="179">
          <cell r="Q179">
            <v>-313977.88</v>
          </cell>
          <cell r="R179">
            <v>-565297.66</v>
          </cell>
          <cell r="S179">
            <v>-282098.98</v>
          </cell>
          <cell r="T179">
            <v>-399651.62</v>
          </cell>
          <cell r="AG179">
            <v>-67407.323333333348</v>
          </cell>
          <cell r="AH179">
            <v>-104043.80416666668</v>
          </cell>
          <cell r="AI179">
            <v>-139351.9975</v>
          </cell>
          <cell r="AJ179">
            <v>-167758.27249999999</v>
          </cell>
        </row>
        <row r="180">
          <cell r="AG180">
            <v>0</v>
          </cell>
          <cell r="AH180">
            <v>0</v>
          </cell>
          <cell r="AI180">
            <v>0</v>
          </cell>
          <cell r="AJ180">
            <v>0</v>
          </cell>
        </row>
        <row r="181">
          <cell r="Q181">
            <v>-102138.3</v>
          </cell>
          <cell r="R181">
            <v>-102138.3</v>
          </cell>
          <cell r="S181">
            <v>-102138.3</v>
          </cell>
          <cell r="T181">
            <v>-90906.61</v>
          </cell>
          <cell r="AG181">
            <v>-102332.89541666668</v>
          </cell>
          <cell r="AH181">
            <v>-102278.57458333333</v>
          </cell>
          <cell r="AI181">
            <v>-102224.25375000002</v>
          </cell>
          <cell r="AJ181">
            <v>-101725.43166666669</v>
          </cell>
        </row>
        <row r="182">
          <cell r="Q182">
            <v>0</v>
          </cell>
          <cell r="R182">
            <v>0</v>
          </cell>
          <cell r="S182">
            <v>0</v>
          </cell>
          <cell r="T182">
            <v>0</v>
          </cell>
          <cell r="AG182">
            <v>0</v>
          </cell>
          <cell r="AH182">
            <v>0</v>
          </cell>
          <cell r="AI182">
            <v>0</v>
          </cell>
          <cell r="AJ182">
            <v>0</v>
          </cell>
        </row>
        <row r="183">
          <cell r="Q183">
            <v>0</v>
          </cell>
          <cell r="R183">
            <v>0</v>
          </cell>
          <cell r="S183">
            <v>0</v>
          </cell>
          <cell r="T183">
            <v>0</v>
          </cell>
          <cell r="AG183">
            <v>0</v>
          </cell>
          <cell r="AH183">
            <v>0</v>
          </cell>
          <cell r="AI183">
            <v>0</v>
          </cell>
          <cell r="AJ183">
            <v>0</v>
          </cell>
        </row>
        <row r="184">
          <cell r="Q184">
            <v>-46459.199999999997</v>
          </cell>
          <cell r="R184">
            <v>-166</v>
          </cell>
          <cell r="S184">
            <v>-166</v>
          </cell>
          <cell r="T184">
            <v>-67</v>
          </cell>
          <cell r="AG184">
            <v>-260218.25625000001</v>
          </cell>
          <cell r="AH184">
            <v>-118326.42041666668</v>
          </cell>
          <cell r="AI184">
            <v>-71032.685000000012</v>
          </cell>
          <cell r="AJ184">
            <v>-55602.875416666655</v>
          </cell>
        </row>
        <row r="185">
          <cell r="Q185">
            <v>174872.98</v>
          </cell>
          <cell r="R185">
            <v>170786.29</v>
          </cell>
          <cell r="S185">
            <v>120611.32</v>
          </cell>
          <cell r="T185">
            <v>217415.47</v>
          </cell>
          <cell r="AG185">
            <v>277723.92708333331</v>
          </cell>
          <cell r="AH185">
            <v>266512.06</v>
          </cell>
          <cell r="AI185">
            <v>254115.31458333333</v>
          </cell>
          <cell r="AJ185">
            <v>238857.85708333334</v>
          </cell>
        </row>
        <row r="186">
          <cell r="Q186">
            <v>0</v>
          </cell>
          <cell r="R186">
            <v>0</v>
          </cell>
          <cell r="S186">
            <v>0</v>
          </cell>
          <cell r="T186">
            <v>0</v>
          </cell>
          <cell r="AG186">
            <v>0</v>
          </cell>
          <cell r="AH186">
            <v>0</v>
          </cell>
          <cell r="AI186">
            <v>0</v>
          </cell>
          <cell r="AJ186">
            <v>0</v>
          </cell>
        </row>
        <row r="187">
          <cell r="Q187">
            <v>41580</v>
          </cell>
          <cell r="R187">
            <v>41580</v>
          </cell>
          <cell r="S187">
            <v>41580</v>
          </cell>
          <cell r="T187">
            <v>41580</v>
          </cell>
          <cell r="AG187">
            <v>41580</v>
          </cell>
          <cell r="AH187">
            <v>41580</v>
          </cell>
          <cell r="AI187">
            <v>41580</v>
          </cell>
          <cell r="AJ187">
            <v>41580</v>
          </cell>
        </row>
        <row r="188">
          <cell r="AG188">
            <v>0</v>
          </cell>
          <cell r="AH188">
            <v>0</v>
          </cell>
          <cell r="AI188">
            <v>0</v>
          </cell>
          <cell r="AJ188">
            <v>0</v>
          </cell>
        </row>
        <row r="189">
          <cell r="Q189">
            <v>24017.54</v>
          </cell>
          <cell r="R189">
            <v>24017.54</v>
          </cell>
          <cell r="S189">
            <v>24017.54</v>
          </cell>
          <cell r="T189">
            <v>24017.54</v>
          </cell>
          <cell r="AG189">
            <v>16100.873333333338</v>
          </cell>
          <cell r="AH189">
            <v>16934.206666666672</v>
          </cell>
          <cell r="AI189">
            <v>17767.540000000005</v>
          </cell>
          <cell r="AJ189">
            <v>18600.87333333334</v>
          </cell>
        </row>
        <row r="190">
          <cell r="Q190">
            <v>1015222.4</v>
          </cell>
          <cell r="R190">
            <v>2678800.59</v>
          </cell>
          <cell r="S190">
            <v>2678800.59</v>
          </cell>
          <cell r="T190">
            <v>2684968.82</v>
          </cell>
          <cell r="AG190">
            <v>308482.58833333338</v>
          </cell>
          <cell r="AH190">
            <v>449053.56624999997</v>
          </cell>
          <cell r="AI190">
            <v>658940.30208333337</v>
          </cell>
          <cell r="AJ190">
            <v>869021.8783333333</v>
          </cell>
        </row>
        <row r="191">
          <cell r="Q191">
            <v>0</v>
          </cell>
          <cell r="R191">
            <v>0</v>
          </cell>
          <cell r="S191">
            <v>0</v>
          </cell>
          <cell r="T191">
            <v>0</v>
          </cell>
          <cell r="AG191">
            <v>0</v>
          </cell>
          <cell r="AH191">
            <v>0</v>
          </cell>
          <cell r="AI191">
            <v>0</v>
          </cell>
          <cell r="AJ191">
            <v>0</v>
          </cell>
        </row>
        <row r="192">
          <cell r="Q192">
            <v>119998.49</v>
          </cell>
          <cell r="R192">
            <v>117499.94</v>
          </cell>
          <cell r="S192">
            <v>117899.94</v>
          </cell>
          <cell r="T192">
            <v>114235</v>
          </cell>
          <cell r="AG192">
            <v>122504.74</v>
          </cell>
          <cell r="AH192">
            <v>122063.13375000002</v>
          </cell>
          <cell r="AI192">
            <v>121534.08791666669</v>
          </cell>
          <cell r="AJ192">
            <v>120889.83625000001</v>
          </cell>
        </row>
        <row r="193">
          <cell r="Q193">
            <v>0</v>
          </cell>
          <cell r="R193">
            <v>0</v>
          </cell>
          <cell r="S193">
            <v>0</v>
          </cell>
          <cell r="T193">
            <v>0</v>
          </cell>
          <cell r="AG193">
            <v>0</v>
          </cell>
          <cell r="AH193">
            <v>0</v>
          </cell>
          <cell r="AI193">
            <v>0</v>
          </cell>
          <cell r="AJ193">
            <v>0</v>
          </cell>
        </row>
        <row r="194">
          <cell r="Q194">
            <v>0</v>
          </cell>
          <cell r="R194">
            <v>0</v>
          </cell>
          <cell r="S194">
            <v>0</v>
          </cell>
          <cell r="T194">
            <v>0</v>
          </cell>
          <cell r="AG194">
            <v>0</v>
          </cell>
          <cell r="AH194">
            <v>0</v>
          </cell>
          <cell r="AI194">
            <v>0</v>
          </cell>
          <cell r="AJ194">
            <v>0</v>
          </cell>
        </row>
        <row r="195">
          <cell r="Q195">
            <v>0</v>
          </cell>
          <cell r="R195">
            <v>0</v>
          </cell>
          <cell r="S195">
            <v>0</v>
          </cell>
          <cell r="T195">
            <v>0</v>
          </cell>
          <cell r="AG195">
            <v>0</v>
          </cell>
          <cell r="AH195">
            <v>0</v>
          </cell>
          <cell r="AI195">
            <v>0</v>
          </cell>
          <cell r="AJ195">
            <v>0</v>
          </cell>
        </row>
        <row r="196">
          <cell r="Q196">
            <v>73353</v>
          </cell>
          <cell r="R196">
            <v>73353</v>
          </cell>
          <cell r="S196">
            <v>73353</v>
          </cell>
          <cell r="T196">
            <v>73353</v>
          </cell>
          <cell r="AG196">
            <v>3056.375</v>
          </cell>
          <cell r="AH196">
            <v>9169.125</v>
          </cell>
          <cell r="AI196">
            <v>15281.875</v>
          </cell>
          <cell r="AJ196">
            <v>21394.625</v>
          </cell>
        </row>
        <row r="197">
          <cell r="Q197">
            <v>812655</v>
          </cell>
          <cell r="R197">
            <v>812655</v>
          </cell>
          <cell r="S197">
            <v>812655</v>
          </cell>
          <cell r="T197">
            <v>812655</v>
          </cell>
          <cell r="AG197">
            <v>633028.20833333337</v>
          </cell>
          <cell r="AH197">
            <v>651936.29166666663</v>
          </cell>
          <cell r="AI197">
            <v>670844.375</v>
          </cell>
          <cell r="AJ197">
            <v>689752.45833333337</v>
          </cell>
        </row>
        <row r="198">
          <cell r="Q198">
            <v>4675.7299999999996</v>
          </cell>
          <cell r="R198">
            <v>4675.7299999999996</v>
          </cell>
          <cell r="S198">
            <v>4675.7299999999996</v>
          </cell>
          <cell r="T198">
            <v>0</v>
          </cell>
          <cell r="AG198">
            <v>4675.7299999999987</v>
          </cell>
          <cell r="AH198">
            <v>4675.7299999999987</v>
          </cell>
          <cell r="AI198">
            <v>4675.7299999999987</v>
          </cell>
          <cell r="AJ198">
            <v>4480.9079166666652</v>
          </cell>
        </row>
        <row r="199">
          <cell r="Q199">
            <v>717254</v>
          </cell>
          <cell r="R199">
            <v>717254</v>
          </cell>
          <cell r="S199">
            <v>717254</v>
          </cell>
          <cell r="T199">
            <v>717254</v>
          </cell>
          <cell r="AG199">
            <v>496915.75</v>
          </cell>
          <cell r="AH199">
            <v>520109.25</v>
          </cell>
          <cell r="AI199">
            <v>543302.75</v>
          </cell>
          <cell r="AJ199">
            <v>566496.25</v>
          </cell>
        </row>
        <row r="200">
          <cell r="Q200">
            <v>3991.54</v>
          </cell>
          <cell r="R200">
            <v>3991.54</v>
          </cell>
          <cell r="S200">
            <v>3991.54</v>
          </cell>
          <cell r="T200">
            <v>3969.64</v>
          </cell>
          <cell r="AG200">
            <v>4060.0358333333338</v>
          </cell>
          <cell r="AH200">
            <v>4051.8875000000007</v>
          </cell>
          <cell r="AI200">
            <v>4043.7391666666676</v>
          </cell>
          <cell r="AJ200">
            <v>4034.6783333333337</v>
          </cell>
        </row>
        <row r="201">
          <cell r="Q201">
            <v>-3261.84</v>
          </cell>
          <cell r="R201">
            <v>-3261.84</v>
          </cell>
          <cell r="S201">
            <v>-3261.84</v>
          </cell>
          <cell r="T201">
            <v>-3261.84</v>
          </cell>
          <cell r="AG201">
            <v>-3227.5341666666668</v>
          </cell>
          <cell r="AH201">
            <v>-3241.1275000000001</v>
          </cell>
          <cell r="AI201">
            <v>-3254.7208333333328</v>
          </cell>
          <cell r="AJ201">
            <v>-3261.6787500000005</v>
          </cell>
        </row>
        <row r="202">
          <cell r="Q202">
            <v>0</v>
          </cell>
          <cell r="R202">
            <v>0</v>
          </cell>
          <cell r="S202">
            <v>0</v>
          </cell>
          <cell r="T202">
            <v>0</v>
          </cell>
          <cell r="AG202">
            <v>0</v>
          </cell>
          <cell r="AH202">
            <v>0</v>
          </cell>
          <cell r="AI202">
            <v>0</v>
          </cell>
          <cell r="AJ202">
            <v>0</v>
          </cell>
        </row>
        <row r="203">
          <cell r="Q203">
            <v>0</v>
          </cell>
          <cell r="R203">
            <v>0</v>
          </cell>
          <cell r="S203">
            <v>0</v>
          </cell>
          <cell r="T203">
            <v>0</v>
          </cell>
          <cell r="AG203">
            <v>0</v>
          </cell>
          <cell r="AH203">
            <v>0</v>
          </cell>
          <cell r="AI203">
            <v>0</v>
          </cell>
          <cell r="AJ203">
            <v>0</v>
          </cell>
        </row>
        <row r="204">
          <cell r="Q204">
            <v>16286.22</v>
          </cell>
          <cell r="R204">
            <v>16286.22</v>
          </cell>
          <cell r="S204">
            <v>16286.22</v>
          </cell>
          <cell r="T204">
            <v>16286.22</v>
          </cell>
          <cell r="AG204">
            <v>13395.565416666665</v>
          </cell>
          <cell r="AH204">
            <v>15322.484583333331</v>
          </cell>
          <cell r="AI204">
            <v>16286.082083333333</v>
          </cell>
          <cell r="AJ204">
            <v>16286.22</v>
          </cell>
        </row>
        <row r="205">
          <cell r="Q205">
            <v>422047.43</v>
          </cell>
          <cell r="R205">
            <v>378292.9</v>
          </cell>
          <cell r="S205">
            <v>266993.23</v>
          </cell>
          <cell r="T205">
            <v>301730.99</v>
          </cell>
          <cell r="AG205">
            <v>443538.54458333337</v>
          </cell>
          <cell r="AH205">
            <v>427265.00416666671</v>
          </cell>
          <cell r="AI205">
            <v>406768.98708333337</v>
          </cell>
          <cell r="AJ205">
            <v>380435.31</v>
          </cell>
        </row>
        <row r="206">
          <cell r="Q206">
            <v>803.66</v>
          </cell>
          <cell r="R206">
            <v>803.66</v>
          </cell>
          <cell r="S206">
            <v>803.66</v>
          </cell>
          <cell r="T206">
            <v>803.66</v>
          </cell>
          <cell r="AG206">
            <v>803.66</v>
          </cell>
          <cell r="AH206">
            <v>803.66</v>
          </cell>
          <cell r="AI206">
            <v>803.66</v>
          </cell>
          <cell r="AJ206">
            <v>803.66</v>
          </cell>
        </row>
        <row r="207">
          <cell r="Q207">
            <v>278.86</v>
          </cell>
          <cell r="R207">
            <v>278.86</v>
          </cell>
          <cell r="S207">
            <v>268.86</v>
          </cell>
          <cell r="T207">
            <v>268.86</v>
          </cell>
          <cell r="AG207">
            <v>156.7141666666667</v>
          </cell>
          <cell r="AH207">
            <v>179.95250000000001</v>
          </cell>
          <cell r="AI207">
            <v>202.7741666666667</v>
          </cell>
          <cell r="AJ207">
            <v>225.1791666666667</v>
          </cell>
        </row>
        <row r="208">
          <cell r="Q208">
            <v>100440.25</v>
          </cell>
          <cell r="R208">
            <v>26063.03</v>
          </cell>
          <cell r="S208">
            <v>94579.57</v>
          </cell>
          <cell r="T208">
            <v>35703.410000000003</v>
          </cell>
          <cell r="AG208">
            <v>58181.324583333335</v>
          </cell>
          <cell r="AH208">
            <v>59531.022499999999</v>
          </cell>
          <cell r="AI208">
            <v>58518.623749999999</v>
          </cell>
          <cell r="AJ208">
            <v>60523.222083333334</v>
          </cell>
        </row>
        <row r="209">
          <cell r="Q209">
            <v>0</v>
          </cell>
          <cell r="R209">
            <v>0</v>
          </cell>
          <cell r="S209">
            <v>0</v>
          </cell>
          <cell r="T209">
            <v>0</v>
          </cell>
          <cell r="AG209">
            <v>44974984.604166664</v>
          </cell>
          <cell r="AH209">
            <v>44974984.604166664</v>
          </cell>
          <cell r="AI209">
            <v>41349984.604166664</v>
          </cell>
          <cell r="AJ209">
            <v>35811442.937499993</v>
          </cell>
        </row>
        <row r="210">
          <cell r="Q210">
            <v>0</v>
          </cell>
          <cell r="R210">
            <v>0</v>
          </cell>
          <cell r="S210">
            <v>0</v>
          </cell>
          <cell r="T210">
            <v>0</v>
          </cell>
          <cell r="AG210">
            <v>5991164.7625000002</v>
          </cell>
          <cell r="AH210">
            <v>5991164.7625000002</v>
          </cell>
          <cell r="AI210">
            <v>5991164.7625000002</v>
          </cell>
          <cell r="AJ210">
            <v>5866164.7625000002</v>
          </cell>
        </row>
        <row r="211">
          <cell r="Q211">
            <v>0</v>
          </cell>
          <cell r="R211">
            <v>0</v>
          </cell>
          <cell r="S211">
            <v>0</v>
          </cell>
          <cell r="T211">
            <v>0</v>
          </cell>
          <cell r="AG211">
            <v>0</v>
          </cell>
          <cell r="AH211">
            <v>0</v>
          </cell>
          <cell r="AI211">
            <v>0</v>
          </cell>
          <cell r="AJ211">
            <v>0</v>
          </cell>
        </row>
        <row r="212">
          <cell r="Q212">
            <v>0</v>
          </cell>
          <cell r="R212">
            <v>0</v>
          </cell>
          <cell r="S212">
            <v>0</v>
          </cell>
          <cell r="T212">
            <v>0</v>
          </cell>
          <cell r="AG212">
            <v>0</v>
          </cell>
          <cell r="AH212">
            <v>0</v>
          </cell>
          <cell r="AI212">
            <v>0</v>
          </cell>
          <cell r="AJ212">
            <v>0</v>
          </cell>
        </row>
        <row r="213">
          <cell r="Q213">
            <v>0</v>
          </cell>
          <cell r="R213">
            <v>0</v>
          </cell>
          <cell r="S213">
            <v>0</v>
          </cell>
          <cell r="T213">
            <v>0</v>
          </cell>
          <cell r="AG213">
            <v>0</v>
          </cell>
          <cell r="AH213">
            <v>0</v>
          </cell>
          <cell r="AI213">
            <v>0</v>
          </cell>
          <cell r="AJ213">
            <v>0</v>
          </cell>
        </row>
        <row r="214">
          <cell r="Q214">
            <v>0</v>
          </cell>
          <cell r="R214">
            <v>0</v>
          </cell>
          <cell r="S214">
            <v>0</v>
          </cell>
          <cell r="T214">
            <v>0</v>
          </cell>
          <cell r="AG214">
            <v>0</v>
          </cell>
          <cell r="AH214">
            <v>0</v>
          </cell>
          <cell r="AI214">
            <v>0</v>
          </cell>
          <cell r="AJ214">
            <v>0</v>
          </cell>
        </row>
        <row r="215">
          <cell r="Q215">
            <v>0</v>
          </cell>
          <cell r="R215">
            <v>0</v>
          </cell>
          <cell r="S215">
            <v>0</v>
          </cell>
          <cell r="T215">
            <v>0</v>
          </cell>
          <cell r="AG215">
            <v>0</v>
          </cell>
          <cell r="AH215">
            <v>0</v>
          </cell>
          <cell r="AI215">
            <v>0</v>
          </cell>
          <cell r="AJ215">
            <v>0</v>
          </cell>
        </row>
        <row r="216">
          <cell r="Q216">
            <v>620534.82999999996</v>
          </cell>
          <cell r="R216">
            <v>620880.72</v>
          </cell>
          <cell r="S216">
            <v>620750.31000000006</v>
          </cell>
          <cell r="T216">
            <v>621105.74</v>
          </cell>
          <cell r="AG216">
            <v>308356.22291666671</v>
          </cell>
          <cell r="AH216">
            <v>337929.24</v>
          </cell>
          <cell r="AI216">
            <v>367360.185</v>
          </cell>
          <cell r="AJ216">
            <v>406187.63624999998</v>
          </cell>
        </row>
        <row r="217">
          <cell r="Q217">
            <v>400701.94</v>
          </cell>
          <cell r="R217">
            <v>425793.94</v>
          </cell>
          <cell r="S217">
            <v>425793.94</v>
          </cell>
          <cell r="T217">
            <v>425793.94</v>
          </cell>
          <cell r="AG217">
            <v>385556.92083333334</v>
          </cell>
          <cell r="AH217">
            <v>395595.17249999993</v>
          </cell>
          <cell r="AI217">
            <v>406678.92416666663</v>
          </cell>
          <cell r="AJ217">
            <v>417762.67583333334</v>
          </cell>
        </row>
        <row r="218">
          <cell r="Q218">
            <v>0</v>
          </cell>
          <cell r="R218">
            <v>0</v>
          </cell>
          <cell r="S218">
            <v>0</v>
          </cell>
          <cell r="T218">
            <v>0</v>
          </cell>
          <cell r="AG218">
            <v>0</v>
          </cell>
          <cell r="AH218">
            <v>0</v>
          </cell>
          <cell r="AI218">
            <v>0</v>
          </cell>
          <cell r="AJ218">
            <v>0</v>
          </cell>
        </row>
        <row r="219">
          <cell r="Q219">
            <v>0</v>
          </cell>
          <cell r="R219">
            <v>0</v>
          </cell>
          <cell r="S219">
            <v>0</v>
          </cell>
          <cell r="T219">
            <v>0</v>
          </cell>
          <cell r="AG219">
            <v>0</v>
          </cell>
          <cell r="AH219">
            <v>0</v>
          </cell>
          <cell r="AI219">
            <v>0</v>
          </cell>
          <cell r="AJ219">
            <v>0</v>
          </cell>
        </row>
        <row r="220">
          <cell r="Q220">
            <v>-579528.92000000004</v>
          </cell>
          <cell r="R220">
            <v>-260874.56</v>
          </cell>
          <cell r="S220">
            <v>-439585.55</v>
          </cell>
          <cell r="T220">
            <v>-141363.09</v>
          </cell>
          <cell r="AG220">
            <v>-384343.55583333335</v>
          </cell>
          <cell r="AH220">
            <v>-392704.19250000006</v>
          </cell>
          <cell r="AI220">
            <v>-397555.09625</v>
          </cell>
          <cell r="AJ220">
            <v>-386126.05333333329</v>
          </cell>
        </row>
        <row r="221">
          <cell r="Q221">
            <v>81271879.180000007</v>
          </cell>
          <cell r="R221">
            <v>82098651.030000001</v>
          </cell>
          <cell r="S221">
            <v>107989145.87</v>
          </cell>
          <cell r="T221">
            <v>114580606.98</v>
          </cell>
          <cell r="AG221">
            <v>94563801.19916667</v>
          </cell>
          <cell r="AH221">
            <v>94550423.744583324</v>
          </cell>
          <cell r="AI221">
            <v>95007865.907916665</v>
          </cell>
          <cell r="AJ221">
            <v>95668138.962916657</v>
          </cell>
        </row>
        <row r="222">
          <cell r="Q222">
            <v>0</v>
          </cell>
          <cell r="R222">
            <v>0</v>
          </cell>
          <cell r="S222">
            <v>0</v>
          </cell>
          <cell r="T222">
            <v>0</v>
          </cell>
          <cell r="AG222">
            <v>0</v>
          </cell>
          <cell r="AH222">
            <v>0</v>
          </cell>
          <cell r="AI222">
            <v>0</v>
          </cell>
          <cell r="AJ222">
            <v>0</v>
          </cell>
        </row>
        <row r="223">
          <cell r="Q223">
            <v>0</v>
          </cell>
          <cell r="R223">
            <v>0</v>
          </cell>
          <cell r="S223">
            <v>0</v>
          </cell>
          <cell r="T223">
            <v>0</v>
          </cell>
          <cell r="AG223">
            <v>7002.8499999999995</v>
          </cell>
          <cell r="AH223">
            <v>4201.71</v>
          </cell>
          <cell r="AI223">
            <v>1400.57</v>
          </cell>
          <cell r="AJ223">
            <v>0</v>
          </cell>
        </row>
        <row r="224">
          <cell r="Q224">
            <v>0</v>
          </cell>
          <cell r="R224">
            <v>0</v>
          </cell>
          <cell r="S224">
            <v>0</v>
          </cell>
          <cell r="T224">
            <v>0</v>
          </cell>
          <cell r="AG224">
            <v>0</v>
          </cell>
          <cell r="AH224">
            <v>0</v>
          </cell>
          <cell r="AI224">
            <v>0</v>
          </cell>
          <cell r="AJ224">
            <v>0</v>
          </cell>
        </row>
        <row r="225">
          <cell r="Q225">
            <v>23887574.18</v>
          </cell>
          <cell r="R225">
            <v>29501636.440000001</v>
          </cell>
          <cell r="S225">
            <v>65101277.909999996</v>
          </cell>
          <cell r="T225">
            <v>80899216.280000001</v>
          </cell>
          <cell r="AG225">
            <v>38562477.249583341</v>
          </cell>
          <cell r="AH225">
            <v>38652359.240416676</v>
          </cell>
          <cell r="AI225">
            <v>39578084.299583338</v>
          </cell>
          <cell r="AJ225">
            <v>41675315.340833336</v>
          </cell>
        </row>
        <row r="226">
          <cell r="Q226">
            <v>-81271879</v>
          </cell>
          <cell r="R226">
            <v>-82098651</v>
          </cell>
          <cell r="S226">
            <v>-107989146</v>
          </cell>
          <cell r="T226">
            <v>-114580607</v>
          </cell>
          <cell r="AG226">
            <v>-67254823.875</v>
          </cell>
          <cell r="AH226">
            <v>-74061929.291666672</v>
          </cell>
          <cell r="AI226">
            <v>-81982254.166666672</v>
          </cell>
          <cell r="AJ226">
            <v>-91255993.875</v>
          </cell>
        </row>
        <row r="227">
          <cell r="Q227">
            <v>-23887574</v>
          </cell>
          <cell r="R227">
            <v>-29501636</v>
          </cell>
          <cell r="S227">
            <v>-65101278</v>
          </cell>
          <cell r="T227">
            <v>-80899216</v>
          </cell>
          <cell r="AG227">
            <v>-27224954.083333332</v>
          </cell>
          <cell r="AH227">
            <v>-29449504.5</v>
          </cell>
          <cell r="AI227">
            <v>-33391292.583333332</v>
          </cell>
          <cell r="AJ227">
            <v>-39474646.5</v>
          </cell>
        </row>
        <row r="228">
          <cell r="Q228">
            <v>156153650</v>
          </cell>
          <cell r="R228">
            <v>181755031</v>
          </cell>
          <cell r="S228">
            <v>267321135</v>
          </cell>
          <cell r="T228">
            <v>292670117</v>
          </cell>
          <cell r="AG228">
            <v>133104704.33333333</v>
          </cell>
          <cell r="AH228">
            <v>147184232.70833334</v>
          </cell>
          <cell r="AI228">
            <v>165895739.625</v>
          </cell>
          <cell r="AJ228">
            <v>189228708.45833334</v>
          </cell>
        </row>
        <row r="229">
          <cell r="Q229">
            <v>-7000000</v>
          </cell>
          <cell r="R229">
            <v>-93000000</v>
          </cell>
          <cell r="S229">
            <v>-37000000</v>
          </cell>
          <cell r="T229">
            <v>-111000000</v>
          </cell>
          <cell r="AG229">
            <v>-4875000</v>
          </cell>
          <cell r="AH229">
            <v>-9041666.666666666</v>
          </cell>
          <cell r="AI229">
            <v>-14458333.333333334</v>
          </cell>
          <cell r="AJ229">
            <v>-20625000</v>
          </cell>
        </row>
        <row r="230">
          <cell r="Q230">
            <v>52781</v>
          </cell>
          <cell r="R230">
            <v>56439</v>
          </cell>
          <cell r="S230">
            <v>69986</v>
          </cell>
          <cell r="T230">
            <v>73474</v>
          </cell>
          <cell r="AG230">
            <v>41382.125</v>
          </cell>
          <cell r="AH230">
            <v>45932.958333333336</v>
          </cell>
          <cell r="AI230">
            <v>51200.666666666664</v>
          </cell>
          <cell r="AJ230">
            <v>57178.166666666664</v>
          </cell>
        </row>
        <row r="231">
          <cell r="Q231">
            <v>14196</v>
          </cell>
          <cell r="R231">
            <v>21519</v>
          </cell>
          <cell r="S231">
            <v>44673</v>
          </cell>
          <cell r="T231">
            <v>52057</v>
          </cell>
          <cell r="AG231">
            <v>15675</v>
          </cell>
          <cell r="AH231">
            <v>17163.125</v>
          </cell>
          <cell r="AI231">
            <v>19921.125</v>
          </cell>
          <cell r="AJ231">
            <v>23951.541666666668</v>
          </cell>
        </row>
        <row r="232">
          <cell r="Q232">
            <v>-24960275.609999999</v>
          </cell>
          <cell r="R232">
            <v>-27527019.940000001</v>
          </cell>
          <cell r="S232">
            <v>-24466777.550000001</v>
          </cell>
          <cell r="T232">
            <v>-15519770.09</v>
          </cell>
          <cell r="AG232">
            <v>-22454849.852500003</v>
          </cell>
          <cell r="AH232">
            <v>-22070783.897916663</v>
          </cell>
          <cell r="AI232">
            <v>-21434872.451250006</v>
          </cell>
          <cell r="AJ232">
            <v>-20489093.883333337</v>
          </cell>
        </row>
        <row r="233">
          <cell r="AG233">
            <v>0</v>
          </cell>
          <cell r="AH233">
            <v>0</v>
          </cell>
          <cell r="AI233">
            <v>0</v>
          </cell>
          <cell r="AJ233">
            <v>0</v>
          </cell>
        </row>
        <row r="234">
          <cell r="Q234">
            <v>0</v>
          </cell>
          <cell r="R234">
            <v>0</v>
          </cell>
          <cell r="S234">
            <v>0</v>
          </cell>
          <cell r="T234">
            <v>0</v>
          </cell>
          <cell r="AG234">
            <v>-3.6491666666666664</v>
          </cell>
          <cell r="AH234">
            <v>-1.1399999999999999</v>
          </cell>
          <cell r="AI234">
            <v>-0.37999999999999995</v>
          </cell>
          <cell r="AJ234">
            <v>0</v>
          </cell>
        </row>
        <row r="235">
          <cell r="Q235">
            <v>-3588.77</v>
          </cell>
          <cell r="R235">
            <v>-3588.77</v>
          </cell>
          <cell r="S235">
            <v>-7855.77</v>
          </cell>
          <cell r="T235">
            <v>0</v>
          </cell>
          <cell r="AG235">
            <v>3288.3491666666669</v>
          </cell>
          <cell r="AH235">
            <v>1789.531666666667</v>
          </cell>
          <cell r="AI235">
            <v>-215.59499999999994</v>
          </cell>
          <cell r="AJ235">
            <v>-1307.0541666666666</v>
          </cell>
        </row>
        <row r="236">
          <cell r="Q236">
            <v>0</v>
          </cell>
          <cell r="R236">
            <v>0</v>
          </cell>
          <cell r="S236">
            <v>0</v>
          </cell>
          <cell r="T236">
            <v>0</v>
          </cell>
          <cell r="AG236">
            <v>0</v>
          </cell>
          <cell r="AH236">
            <v>0</v>
          </cell>
          <cell r="AI236">
            <v>0</v>
          </cell>
          <cell r="AJ236">
            <v>0</v>
          </cell>
        </row>
        <row r="237">
          <cell r="Q237">
            <v>0</v>
          </cell>
          <cell r="R237">
            <v>0</v>
          </cell>
          <cell r="S237">
            <v>0</v>
          </cell>
          <cell r="T237">
            <v>0</v>
          </cell>
          <cell r="AG237">
            <v>1532.8754166666668</v>
          </cell>
          <cell r="AH237">
            <v>973.52791666666656</v>
          </cell>
          <cell r="AI237">
            <v>366.26041666666669</v>
          </cell>
          <cell r="AJ237">
            <v>38.666666666666664</v>
          </cell>
        </row>
        <row r="238">
          <cell r="Q238">
            <v>0</v>
          </cell>
          <cell r="R238">
            <v>0</v>
          </cell>
          <cell r="S238">
            <v>0</v>
          </cell>
          <cell r="T238">
            <v>0</v>
          </cell>
          <cell r="AG238">
            <v>-1697.2174999999997</v>
          </cell>
          <cell r="AH238">
            <v>-1388.6324999999999</v>
          </cell>
          <cell r="AI238">
            <v>-1080.0474999999999</v>
          </cell>
          <cell r="AJ238">
            <v>-771.46249999999998</v>
          </cell>
        </row>
        <row r="239">
          <cell r="AG239">
            <v>0</v>
          </cell>
          <cell r="AH239">
            <v>0</v>
          </cell>
          <cell r="AI239">
            <v>0</v>
          </cell>
          <cell r="AJ239">
            <v>0</v>
          </cell>
        </row>
        <row r="240">
          <cell r="Q240">
            <v>10575161.74</v>
          </cell>
          <cell r="R240">
            <v>9166488.0899999999</v>
          </cell>
          <cell r="S240">
            <v>3817892.31</v>
          </cell>
          <cell r="T240">
            <v>13478041.51</v>
          </cell>
          <cell r="AG240">
            <v>10854058.44875</v>
          </cell>
          <cell r="AH240">
            <v>10881235.73</v>
          </cell>
          <cell r="AI240">
            <v>10853125.952083332</v>
          </cell>
          <cell r="AJ240">
            <v>11180435.561249999</v>
          </cell>
        </row>
        <row r="241">
          <cell r="Q241">
            <v>83514.28</v>
          </cell>
          <cell r="R241">
            <v>152338.4</v>
          </cell>
          <cell r="S241">
            <v>260146.16</v>
          </cell>
          <cell r="T241">
            <v>185421.35</v>
          </cell>
          <cell r="AG241">
            <v>122053.60000000002</v>
          </cell>
          <cell r="AH241">
            <v>123696.06875000002</v>
          </cell>
          <cell r="AI241">
            <v>132421.87583333332</v>
          </cell>
          <cell r="AJ241">
            <v>141227.53124999997</v>
          </cell>
        </row>
        <row r="242">
          <cell r="Q242">
            <v>83513.98</v>
          </cell>
          <cell r="R242">
            <v>152338.4</v>
          </cell>
          <cell r="S242">
            <v>217388.12</v>
          </cell>
          <cell r="T242">
            <v>295012.77</v>
          </cell>
          <cell r="AG242">
            <v>114732.37</v>
          </cell>
          <cell r="AH242">
            <v>118845.48125000001</v>
          </cell>
          <cell r="AI242">
            <v>128260.3625</v>
          </cell>
          <cell r="AJ242">
            <v>140299.66791666669</v>
          </cell>
        </row>
        <row r="243">
          <cell r="Q243">
            <v>0</v>
          </cell>
          <cell r="R243">
            <v>0</v>
          </cell>
          <cell r="S243">
            <v>0</v>
          </cell>
          <cell r="T243">
            <v>0</v>
          </cell>
          <cell r="AG243">
            <v>0</v>
          </cell>
          <cell r="AH243">
            <v>0</v>
          </cell>
          <cell r="AI243">
            <v>0</v>
          </cell>
          <cell r="AJ243">
            <v>0</v>
          </cell>
        </row>
        <row r="244">
          <cell r="Q244">
            <v>0</v>
          </cell>
          <cell r="R244">
            <v>0</v>
          </cell>
          <cell r="S244">
            <v>0</v>
          </cell>
          <cell r="T244">
            <v>0</v>
          </cell>
          <cell r="AG244">
            <v>0</v>
          </cell>
          <cell r="AH244">
            <v>0</v>
          </cell>
          <cell r="AI244">
            <v>0</v>
          </cell>
          <cell r="AJ244">
            <v>0</v>
          </cell>
        </row>
        <row r="245">
          <cell r="Q245">
            <v>19696979.32</v>
          </cell>
          <cell r="R245">
            <v>15985606.18</v>
          </cell>
          <cell r="S245">
            <v>10621047.050000001</v>
          </cell>
          <cell r="T245">
            <v>10374461.550000001</v>
          </cell>
          <cell r="AG245">
            <v>13656149.512500001</v>
          </cell>
          <cell r="AH245">
            <v>14300064.913333334</v>
          </cell>
          <cell r="AI245">
            <v>14364383.863750001</v>
          </cell>
          <cell r="AJ245">
            <v>13936220.889166668</v>
          </cell>
        </row>
        <row r="246">
          <cell r="Q246">
            <v>573427.56999999995</v>
          </cell>
          <cell r="R246">
            <v>311655.82</v>
          </cell>
          <cell r="S246">
            <v>614040.48</v>
          </cell>
          <cell r="T246">
            <v>684930.46</v>
          </cell>
          <cell r="AG246">
            <v>1086103.84375</v>
          </cell>
          <cell r="AH246">
            <v>992622.69291666674</v>
          </cell>
          <cell r="AI246">
            <v>908563.43291666685</v>
          </cell>
          <cell r="AJ246">
            <v>849292.20208333328</v>
          </cell>
        </row>
        <row r="247">
          <cell r="Q247">
            <v>11166794.85</v>
          </cell>
          <cell r="R247">
            <v>14628965.85</v>
          </cell>
          <cell r="S247">
            <v>14588885.85</v>
          </cell>
          <cell r="T247">
            <v>14548805.85</v>
          </cell>
          <cell r="AG247">
            <v>12444851.593750002</v>
          </cell>
          <cell r="AH247">
            <v>12320851.956250003</v>
          </cell>
          <cell r="AI247">
            <v>12319181.943750001</v>
          </cell>
          <cell r="AJ247">
            <v>12314171.93125</v>
          </cell>
        </row>
        <row r="248">
          <cell r="Q248">
            <v>0</v>
          </cell>
          <cell r="R248">
            <v>0</v>
          </cell>
          <cell r="S248">
            <v>0</v>
          </cell>
          <cell r="T248">
            <v>0</v>
          </cell>
          <cell r="AG248">
            <v>0</v>
          </cell>
          <cell r="AH248">
            <v>0</v>
          </cell>
          <cell r="AI248">
            <v>0</v>
          </cell>
          <cell r="AJ248">
            <v>0</v>
          </cell>
        </row>
        <row r="249">
          <cell r="Q249">
            <v>-40</v>
          </cell>
          <cell r="R249">
            <v>-40</v>
          </cell>
          <cell r="S249">
            <v>-40</v>
          </cell>
          <cell r="T249">
            <v>0</v>
          </cell>
          <cell r="AG249">
            <v>41967.105833333328</v>
          </cell>
          <cell r="AH249">
            <v>41967.105833333328</v>
          </cell>
          <cell r="AI249">
            <v>38272.168749999997</v>
          </cell>
          <cell r="AJ249">
            <v>31602.191666666666</v>
          </cell>
        </row>
        <row r="250">
          <cell r="Q250">
            <v>0</v>
          </cell>
          <cell r="R250">
            <v>-9043.26</v>
          </cell>
          <cell r="S250">
            <v>-5510.91</v>
          </cell>
          <cell r="T250">
            <v>0</v>
          </cell>
          <cell r="AG250">
            <v>-21041.143749999999</v>
          </cell>
          <cell r="AH250">
            <v>-16669.688749999998</v>
          </cell>
          <cell r="AI250">
            <v>-12025.125</v>
          </cell>
          <cell r="AJ250">
            <v>-9629.2525000000005</v>
          </cell>
        </row>
        <row r="251">
          <cell r="Q251">
            <v>0</v>
          </cell>
          <cell r="R251">
            <v>0</v>
          </cell>
          <cell r="S251">
            <v>0</v>
          </cell>
          <cell r="T251">
            <v>0</v>
          </cell>
          <cell r="AG251">
            <v>0</v>
          </cell>
          <cell r="AH251">
            <v>0</v>
          </cell>
          <cell r="AI251">
            <v>0</v>
          </cell>
          <cell r="AJ251">
            <v>0</v>
          </cell>
        </row>
        <row r="252">
          <cell r="Q252">
            <v>0</v>
          </cell>
          <cell r="R252">
            <v>0</v>
          </cell>
          <cell r="S252">
            <v>0</v>
          </cell>
          <cell r="T252">
            <v>0</v>
          </cell>
          <cell r="AG252">
            <v>0</v>
          </cell>
          <cell r="AH252">
            <v>0</v>
          </cell>
          <cell r="AI252">
            <v>0</v>
          </cell>
          <cell r="AJ252">
            <v>0</v>
          </cell>
        </row>
        <row r="253">
          <cell r="Q253">
            <v>0</v>
          </cell>
          <cell r="R253">
            <v>0</v>
          </cell>
          <cell r="S253">
            <v>0</v>
          </cell>
          <cell r="T253">
            <v>0</v>
          </cell>
          <cell r="AG253">
            <v>0</v>
          </cell>
          <cell r="AH253">
            <v>0</v>
          </cell>
          <cell r="AI253">
            <v>0</v>
          </cell>
          <cell r="AJ253">
            <v>0</v>
          </cell>
        </row>
        <row r="254">
          <cell r="Q254">
            <v>0</v>
          </cell>
          <cell r="R254">
            <v>0</v>
          </cell>
          <cell r="S254">
            <v>0</v>
          </cell>
          <cell r="T254">
            <v>0</v>
          </cell>
          <cell r="AG254">
            <v>-6.9241666666666672</v>
          </cell>
          <cell r="AH254">
            <v>0</v>
          </cell>
          <cell r="AI254">
            <v>0</v>
          </cell>
          <cell r="AJ254">
            <v>0</v>
          </cell>
        </row>
        <row r="255">
          <cell r="Q255">
            <v>287028.95</v>
          </cell>
          <cell r="R255">
            <v>285756.46999999997</v>
          </cell>
          <cell r="S255">
            <v>285756.46999999997</v>
          </cell>
          <cell r="T255">
            <v>285756.46999999997</v>
          </cell>
          <cell r="AG255">
            <v>298000.9366666667</v>
          </cell>
          <cell r="AH255">
            <v>296321.82333333336</v>
          </cell>
          <cell r="AI255">
            <v>294807.78333333338</v>
          </cell>
          <cell r="AJ255">
            <v>293293.74333333335</v>
          </cell>
        </row>
        <row r="256">
          <cell r="Q256">
            <v>3646174.18</v>
          </cell>
          <cell r="R256">
            <v>3786098.82</v>
          </cell>
          <cell r="S256">
            <v>3688795</v>
          </cell>
          <cell r="T256">
            <v>4317109.05</v>
          </cell>
          <cell r="AG256">
            <v>2704883.19</v>
          </cell>
          <cell r="AH256">
            <v>2850274.1670833328</v>
          </cell>
          <cell r="AI256">
            <v>2981286.6675</v>
          </cell>
          <cell r="AJ256">
            <v>3103621.2945833332</v>
          </cell>
        </row>
        <row r="257">
          <cell r="Q257">
            <v>20</v>
          </cell>
          <cell r="R257">
            <v>0</v>
          </cell>
          <cell r="S257">
            <v>0</v>
          </cell>
          <cell r="T257">
            <v>0</v>
          </cell>
          <cell r="AG257">
            <v>6441.5579166666676</v>
          </cell>
          <cell r="AH257">
            <v>6439.3275000000003</v>
          </cell>
          <cell r="AI257">
            <v>6439.3275000000003</v>
          </cell>
          <cell r="AJ257">
            <v>6439.3275000000003</v>
          </cell>
        </row>
        <row r="258">
          <cell r="Q258">
            <v>0</v>
          </cell>
          <cell r="R258">
            <v>0</v>
          </cell>
          <cell r="S258">
            <v>0</v>
          </cell>
          <cell r="T258">
            <v>0</v>
          </cell>
          <cell r="AG258">
            <v>0</v>
          </cell>
          <cell r="AH258">
            <v>0</v>
          </cell>
          <cell r="AI258">
            <v>0</v>
          </cell>
          <cell r="AJ258">
            <v>0</v>
          </cell>
        </row>
        <row r="259">
          <cell r="Q259">
            <v>40871.89</v>
          </cell>
          <cell r="R259">
            <v>44605.79</v>
          </cell>
          <cell r="S259">
            <v>51172.28</v>
          </cell>
          <cell r="T259">
            <v>48196.52</v>
          </cell>
          <cell r="AG259">
            <v>50997.327916666669</v>
          </cell>
          <cell r="AH259">
            <v>51153.948750000003</v>
          </cell>
          <cell r="AI259">
            <v>51482.439583333333</v>
          </cell>
          <cell r="AJ259">
            <v>53477.460833333338</v>
          </cell>
        </row>
        <row r="260">
          <cell r="Q260">
            <v>11407303.92</v>
          </cell>
          <cell r="R260">
            <v>9999076.5999999996</v>
          </cell>
          <cell r="S260">
            <v>9399801.6500000004</v>
          </cell>
          <cell r="T260">
            <v>12226150.960000001</v>
          </cell>
          <cell r="AG260">
            <v>9947142.5291666668</v>
          </cell>
          <cell r="AH260">
            <v>9917092.4020833336</v>
          </cell>
          <cell r="AI260">
            <v>9873465.6208333336</v>
          </cell>
          <cell r="AJ260">
            <v>9932660.7950000018</v>
          </cell>
        </row>
        <row r="261">
          <cell r="Q261">
            <v>65557704.82</v>
          </cell>
          <cell r="R261">
            <v>65557704.82</v>
          </cell>
          <cell r="S261">
            <v>65093539.770000003</v>
          </cell>
          <cell r="T261">
            <v>65093539.770000003</v>
          </cell>
          <cell r="AG261">
            <v>66505247.618333347</v>
          </cell>
          <cell r="AH261">
            <v>66351683.132083349</v>
          </cell>
          <cell r="AI261">
            <v>66224965.25250002</v>
          </cell>
          <cell r="AJ261">
            <v>66078907.162500001</v>
          </cell>
        </row>
        <row r="262">
          <cell r="Q262">
            <v>1448.24</v>
          </cell>
          <cell r="R262">
            <v>1448.24</v>
          </cell>
          <cell r="S262">
            <v>1448.24</v>
          </cell>
          <cell r="T262">
            <v>0</v>
          </cell>
          <cell r="AG262">
            <v>666.37</v>
          </cell>
          <cell r="AH262">
            <v>737.67333333333329</v>
          </cell>
          <cell r="AI262">
            <v>827.79333333333341</v>
          </cell>
          <cell r="AJ262">
            <v>840.1049999999999</v>
          </cell>
        </row>
        <row r="263">
          <cell r="Q263">
            <v>0</v>
          </cell>
          <cell r="R263">
            <v>0</v>
          </cell>
          <cell r="S263">
            <v>0</v>
          </cell>
          <cell r="T263">
            <v>0</v>
          </cell>
          <cell r="AG263">
            <v>0</v>
          </cell>
          <cell r="AH263">
            <v>0</v>
          </cell>
          <cell r="AI263">
            <v>0</v>
          </cell>
          <cell r="AJ263">
            <v>0</v>
          </cell>
        </row>
        <row r="264">
          <cell r="Q264">
            <v>0</v>
          </cell>
          <cell r="R264">
            <v>0</v>
          </cell>
          <cell r="S264">
            <v>0</v>
          </cell>
          <cell r="T264">
            <v>0</v>
          </cell>
          <cell r="AG264">
            <v>0</v>
          </cell>
          <cell r="AH264">
            <v>0</v>
          </cell>
          <cell r="AI264">
            <v>0</v>
          </cell>
          <cell r="AJ264">
            <v>0</v>
          </cell>
        </row>
        <row r="265">
          <cell r="Q265">
            <v>2405.5</v>
          </cell>
          <cell r="R265">
            <v>0</v>
          </cell>
          <cell r="S265">
            <v>0</v>
          </cell>
          <cell r="T265">
            <v>0</v>
          </cell>
          <cell r="AG265">
            <v>-11693.827916666667</v>
          </cell>
          <cell r="AH265">
            <v>-8073.4245833333325</v>
          </cell>
          <cell r="AI265">
            <v>-4553.2504166666668</v>
          </cell>
          <cell r="AJ265">
            <v>-2028.4095833333333</v>
          </cell>
        </row>
        <row r="266">
          <cell r="Q266">
            <v>0</v>
          </cell>
          <cell r="R266">
            <v>0</v>
          </cell>
          <cell r="S266">
            <v>0</v>
          </cell>
          <cell r="T266">
            <v>0</v>
          </cell>
          <cell r="AG266">
            <v>33875.055416666662</v>
          </cell>
          <cell r="AH266">
            <v>12250.566666666666</v>
          </cell>
          <cell r="AI266">
            <v>0</v>
          </cell>
          <cell r="AJ266">
            <v>0</v>
          </cell>
        </row>
        <row r="267">
          <cell r="Q267">
            <v>0</v>
          </cell>
          <cell r="R267">
            <v>0</v>
          </cell>
          <cell r="S267">
            <v>0</v>
          </cell>
          <cell r="T267">
            <v>0</v>
          </cell>
          <cell r="AG267">
            <v>28722.269583333331</v>
          </cell>
          <cell r="AH267">
            <v>23500.038749999996</v>
          </cell>
          <cell r="AI267">
            <v>18277.807916666668</v>
          </cell>
          <cell r="AJ267">
            <v>13055.577083333332</v>
          </cell>
        </row>
        <row r="268">
          <cell r="Q268">
            <v>1276.2</v>
          </cell>
          <cell r="R268">
            <v>1276.2</v>
          </cell>
          <cell r="S268">
            <v>1276.2</v>
          </cell>
          <cell r="T268">
            <v>0</v>
          </cell>
          <cell r="AG268">
            <v>686901.11250000016</v>
          </cell>
          <cell r="AH268">
            <v>562242.03750000021</v>
          </cell>
          <cell r="AI268">
            <v>437582.9625000002</v>
          </cell>
          <cell r="AJ268">
            <v>312870.71250000014</v>
          </cell>
        </row>
        <row r="269">
          <cell r="Q269">
            <v>67516.460000000006</v>
          </cell>
          <cell r="R269">
            <v>38819.599999999999</v>
          </cell>
          <cell r="S269">
            <v>35341.089999999997</v>
          </cell>
          <cell r="T269">
            <v>0</v>
          </cell>
          <cell r="AG269">
            <v>59841.265833333338</v>
          </cell>
          <cell r="AH269">
            <v>64271.935000000005</v>
          </cell>
          <cell r="AI269">
            <v>67361.96375000001</v>
          </cell>
          <cell r="AJ269">
            <v>63279.70166666666</v>
          </cell>
        </row>
        <row r="270">
          <cell r="R270">
            <v>0</v>
          </cell>
          <cell r="S270">
            <v>205776.56</v>
          </cell>
          <cell r="T270">
            <v>272399.3</v>
          </cell>
          <cell r="AG270">
            <v>0</v>
          </cell>
          <cell r="AH270">
            <v>0</v>
          </cell>
          <cell r="AI270">
            <v>8574.0233333333326</v>
          </cell>
          <cell r="AJ270">
            <v>28498.017499999998</v>
          </cell>
        </row>
        <row r="271">
          <cell r="Q271">
            <v>533.64</v>
          </cell>
          <cell r="R271">
            <v>169.15</v>
          </cell>
          <cell r="S271">
            <v>2379.67</v>
          </cell>
          <cell r="T271">
            <v>2168.75</v>
          </cell>
          <cell r="AG271">
            <v>46501.368750000001</v>
          </cell>
          <cell r="AH271">
            <v>39004.656666666669</v>
          </cell>
          <cell r="AI271">
            <v>33820.592083333344</v>
          </cell>
          <cell r="AJ271">
            <v>28731.386666666673</v>
          </cell>
        </row>
        <row r="272">
          <cell r="Q272">
            <v>167308.73000000001</v>
          </cell>
          <cell r="R272">
            <v>162629.26</v>
          </cell>
          <cell r="S272">
            <v>158918.92000000001</v>
          </cell>
          <cell r="T272">
            <v>148957.35999999999</v>
          </cell>
          <cell r="AG272">
            <v>470316.98499999987</v>
          </cell>
          <cell r="AH272">
            <v>392125.99833333329</v>
          </cell>
          <cell r="AI272">
            <v>329276.66624999995</v>
          </cell>
          <cell r="AJ272">
            <v>283928.84666666668</v>
          </cell>
        </row>
        <row r="273">
          <cell r="Q273">
            <v>593764.73</v>
          </cell>
          <cell r="R273">
            <v>550189.84</v>
          </cell>
          <cell r="S273">
            <v>520621.75</v>
          </cell>
          <cell r="T273">
            <v>496142.91</v>
          </cell>
          <cell r="AG273">
            <v>981065.80291666684</v>
          </cell>
          <cell r="AH273">
            <v>917979.45958333334</v>
          </cell>
          <cell r="AI273">
            <v>858240.65333333332</v>
          </cell>
          <cell r="AJ273">
            <v>801590.64708333323</v>
          </cell>
        </row>
        <row r="274">
          <cell r="Q274">
            <v>608272.1</v>
          </cell>
          <cell r="R274">
            <v>136471.76</v>
          </cell>
          <cell r="S274">
            <v>313623.93</v>
          </cell>
          <cell r="T274">
            <v>2934826.05</v>
          </cell>
          <cell r="AG274">
            <v>405602.22333333333</v>
          </cell>
          <cell r="AH274">
            <v>400351.07000000007</v>
          </cell>
          <cell r="AI274">
            <v>356537.15541666659</v>
          </cell>
          <cell r="AJ274">
            <v>414923.58624999999</v>
          </cell>
        </row>
        <row r="275">
          <cell r="Q275">
            <v>0</v>
          </cell>
          <cell r="R275">
            <v>0</v>
          </cell>
          <cell r="S275">
            <v>0</v>
          </cell>
          <cell r="T275">
            <v>0</v>
          </cell>
          <cell r="AG275">
            <v>153376.68416666667</v>
          </cell>
          <cell r="AH275">
            <v>153376.68416666667</v>
          </cell>
          <cell r="AI275">
            <v>143698.17374999999</v>
          </cell>
          <cell r="AJ275">
            <v>123634.58833333333</v>
          </cell>
        </row>
        <row r="276">
          <cell r="Q276">
            <v>928</v>
          </cell>
          <cell r="R276">
            <v>928</v>
          </cell>
          <cell r="S276">
            <v>928</v>
          </cell>
          <cell r="T276">
            <v>0</v>
          </cell>
          <cell r="AG276">
            <v>15566.456666666667</v>
          </cell>
          <cell r="AH276">
            <v>15643.79</v>
          </cell>
          <cell r="AI276">
            <v>15299.667083333334</v>
          </cell>
          <cell r="AJ276">
            <v>14385.795416666666</v>
          </cell>
        </row>
        <row r="277">
          <cell r="Q277">
            <v>727781.97</v>
          </cell>
          <cell r="R277">
            <v>727781.97</v>
          </cell>
          <cell r="S277">
            <v>727781.97</v>
          </cell>
          <cell r="T277">
            <v>727781.97</v>
          </cell>
          <cell r="AG277">
            <v>588802.12124999997</v>
          </cell>
          <cell r="AH277">
            <v>649450.61874999991</v>
          </cell>
          <cell r="AI277">
            <v>710099.11624999985</v>
          </cell>
          <cell r="AJ277">
            <v>738316.4658333332</v>
          </cell>
        </row>
        <row r="278">
          <cell r="Q278">
            <v>73258</v>
          </cell>
          <cell r="R278">
            <v>80256.44</v>
          </cell>
          <cell r="S278">
            <v>79024.289999999994</v>
          </cell>
          <cell r="T278">
            <v>88877.42</v>
          </cell>
          <cell r="AG278">
            <v>196945.65041666664</v>
          </cell>
          <cell r="AH278">
            <v>193921.96791666668</v>
          </cell>
          <cell r="AI278">
            <v>183581.71208333332</v>
          </cell>
          <cell r="AJ278">
            <v>173465.62625</v>
          </cell>
        </row>
        <row r="279">
          <cell r="Q279">
            <v>0</v>
          </cell>
          <cell r="R279">
            <v>0</v>
          </cell>
          <cell r="S279">
            <v>0</v>
          </cell>
          <cell r="T279">
            <v>0</v>
          </cell>
          <cell r="AG279">
            <v>153834.93</v>
          </cell>
          <cell r="AH279">
            <v>153834.93</v>
          </cell>
          <cell r="AI279">
            <v>153834.93</v>
          </cell>
          <cell r="AJ279">
            <v>153834.93</v>
          </cell>
        </row>
        <row r="280">
          <cell r="Q280">
            <v>0</v>
          </cell>
          <cell r="R280">
            <v>0</v>
          </cell>
          <cell r="S280">
            <v>0</v>
          </cell>
          <cell r="T280">
            <v>0</v>
          </cell>
          <cell r="AG280">
            <v>0</v>
          </cell>
          <cell r="AH280">
            <v>0</v>
          </cell>
          <cell r="AI280">
            <v>0</v>
          </cell>
          <cell r="AJ280">
            <v>0</v>
          </cell>
        </row>
        <row r="281">
          <cell r="Q281">
            <v>0</v>
          </cell>
          <cell r="R281">
            <v>0</v>
          </cell>
          <cell r="S281">
            <v>0</v>
          </cell>
          <cell r="T281">
            <v>0</v>
          </cell>
          <cell r="AG281">
            <v>0</v>
          </cell>
          <cell r="AH281">
            <v>0</v>
          </cell>
          <cell r="AI281">
            <v>0</v>
          </cell>
          <cell r="AJ281">
            <v>0</v>
          </cell>
        </row>
        <row r="282">
          <cell r="Q282">
            <v>-704300.58</v>
          </cell>
          <cell r="R282">
            <v>-756156.15</v>
          </cell>
          <cell r="S282">
            <v>-997986.44</v>
          </cell>
          <cell r="T282">
            <v>-890666.89</v>
          </cell>
          <cell r="AG282">
            <v>-762055.05999999994</v>
          </cell>
          <cell r="AH282">
            <v>-769728.84583333321</v>
          </cell>
          <cell r="AI282">
            <v>-783463.18583333341</v>
          </cell>
          <cell r="AJ282">
            <v>-793875.13333333342</v>
          </cell>
        </row>
        <row r="283">
          <cell r="Q283">
            <v>0</v>
          </cell>
          <cell r="R283">
            <v>0</v>
          </cell>
          <cell r="S283">
            <v>0</v>
          </cell>
          <cell r="T283">
            <v>0</v>
          </cell>
          <cell r="AG283">
            <v>0</v>
          </cell>
          <cell r="AH283">
            <v>0</v>
          </cell>
          <cell r="AI283">
            <v>0</v>
          </cell>
          <cell r="AJ283">
            <v>0</v>
          </cell>
        </row>
        <row r="284">
          <cell r="Q284">
            <v>-188040.46</v>
          </cell>
          <cell r="R284">
            <v>-295643.94</v>
          </cell>
          <cell r="S284">
            <v>-643600.94999999995</v>
          </cell>
          <cell r="T284">
            <v>-491334.78</v>
          </cell>
          <cell r="AG284">
            <v>-259983.76041666666</v>
          </cell>
          <cell r="AH284">
            <v>-267281.45583333337</v>
          </cell>
          <cell r="AI284">
            <v>-288372.1424999999</v>
          </cell>
          <cell r="AJ284">
            <v>-309379.9145833333</v>
          </cell>
        </row>
        <row r="285">
          <cell r="Q285">
            <v>-41487700</v>
          </cell>
          <cell r="R285">
            <v>-41487700</v>
          </cell>
          <cell r="S285">
            <v>-41487700</v>
          </cell>
          <cell r="T285">
            <v>-41487700</v>
          </cell>
          <cell r="AG285">
            <v>-41487700</v>
          </cell>
          <cell r="AH285">
            <v>-41487700</v>
          </cell>
          <cell r="AI285">
            <v>-41487700</v>
          </cell>
          <cell r="AJ285">
            <v>-41487700</v>
          </cell>
        </row>
        <row r="286">
          <cell r="Q286">
            <v>0</v>
          </cell>
          <cell r="R286">
            <v>0</v>
          </cell>
          <cell r="S286">
            <v>0</v>
          </cell>
          <cell r="T286">
            <v>0</v>
          </cell>
          <cell r="AG286">
            <v>0</v>
          </cell>
          <cell r="AH286">
            <v>0</v>
          </cell>
          <cell r="AI286">
            <v>0</v>
          </cell>
          <cell r="AJ286">
            <v>0</v>
          </cell>
        </row>
        <row r="287">
          <cell r="Q287">
            <v>825652</v>
          </cell>
          <cell r="R287">
            <v>882860</v>
          </cell>
          <cell r="S287">
            <v>1094776</v>
          </cell>
          <cell r="T287">
            <v>1149342</v>
          </cell>
          <cell r="AG287">
            <v>599755.41666666663</v>
          </cell>
          <cell r="AH287">
            <v>670943.41666666663</v>
          </cell>
          <cell r="AI287">
            <v>753344.91666666663</v>
          </cell>
          <cell r="AJ287">
            <v>846849.83333333337</v>
          </cell>
        </row>
        <row r="288">
          <cell r="Q288">
            <v>222060</v>
          </cell>
          <cell r="R288">
            <v>336625</v>
          </cell>
          <cell r="S288">
            <v>698815</v>
          </cell>
          <cell r="T288">
            <v>814327</v>
          </cell>
          <cell r="AG288">
            <v>204427.75</v>
          </cell>
          <cell r="AH288">
            <v>227706.29166666666</v>
          </cell>
          <cell r="AI288">
            <v>270849.625</v>
          </cell>
          <cell r="AJ288">
            <v>333897.20833333331</v>
          </cell>
        </row>
        <row r="289">
          <cell r="Q289">
            <v>0</v>
          </cell>
          <cell r="R289">
            <v>0</v>
          </cell>
          <cell r="S289">
            <v>0</v>
          </cell>
          <cell r="T289">
            <v>0</v>
          </cell>
          <cell r="AG289">
            <v>-121878.65916666668</v>
          </cell>
          <cell r="AH289">
            <v>-73613.863333333327</v>
          </cell>
          <cell r="AI289">
            <v>-25103.112499999999</v>
          </cell>
          <cell r="AJ289">
            <v>-798.07333333333338</v>
          </cell>
        </row>
        <row r="290">
          <cell r="Q290">
            <v>-860740.12</v>
          </cell>
          <cell r="R290">
            <v>-709761.25</v>
          </cell>
          <cell r="S290">
            <v>-719931.31</v>
          </cell>
          <cell r="T290">
            <v>-738291.59</v>
          </cell>
          <cell r="AG290">
            <v>-512625.48499999993</v>
          </cell>
          <cell r="AH290">
            <v>-562815.92166666663</v>
          </cell>
          <cell r="AI290">
            <v>-606502.47166666668</v>
          </cell>
          <cell r="AJ290">
            <v>-634488.96375</v>
          </cell>
        </row>
        <row r="291">
          <cell r="Q291">
            <v>0</v>
          </cell>
          <cell r="R291">
            <v>0</v>
          </cell>
          <cell r="S291">
            <v>0</v>
          </cell>
          <cell r="T291">
            <v>0</v>
          </cell>
          <cell r="AG291">
            <v>3843.2320833333338</v>
          </cell>
          <cell r="AH291">
            <v>2307.2775000000001</v>
          </cell>
          <cell r="AI291">
            <v>769.09250000000009</v>
          </cell>
          <cell r="AJ291">
            <v>0</v>
          </cell>
        </row>
        <row r="292">
          <cell r="Q292">
            <v>46601.67</v>
          </cell>
          <cell r="R292">
            <v>62612.34</v>
          </cell>
          <cell r="S292">
            <v>-32464.22</v>
          </cell>
          <cell r="T292">
            <v>9762.34</v>
          </cell>
          <cell r="AG292">
            <v>120748.51666666668</v>
          </cell>
          <cell r="AH292">
            <v>90090.880000000005</v>
          </cell>
          <cell r="AI292">
            <v>53031.878333333327</v>
          </cell>
          <cell r="AJ292">
            <v>31419.910833333328</v>
          </cell>
        </row>
        <row r="293">
          <cell r="Q293">
            <v>-5275.45</v>
          </cell>
          <cell r="R293">
            <v>-6055.45</v>
          </cell>
          <cell r="S293">
            <v>-15841.49</v>
          </cell>
          <cell r="T293">
            <v>0</v>
          </cell>
          <cell r="AG293">
            <v>69075.088333333333</v>
          </cell>
          <cell r="AH293">
            <v>41608.38041666666</v>
          </cell>
          <cell r="AI293">
            <v>11866.335833333333</v>
          </cell>
          <cell r="AJ293">
            <v>-3133.7474999999999</v>
          </cell>
        </row>
        <row r="294">
          <cell r="Q294">
            <v>37708.07</v>
          </cell>
          <cell r="R294">
            <v>20980.74</v>
          </cell>
          <cell r="S294">
            <v>-3030.11</v>
          </cell>
          <cell r="T294">
            <v>-1666.46</v>
          </cell>
          <cell r="AG294">
            <v>67092.246249999982</v>
          </cell>
          <cell r="AH294">
            <v>67547.653749999983</v>
          </cell>
          <cell r="AI294">
            <v>57056.488749999997</v>
          </cell>
          <cell r="AJ294">
            <v>45044.769583333342</v>
          </cell>
        </row>
        <row r="295">
          <cell r="Q295">
            <v>0</v>
          </cell>
          <cell r="R295">
            <v>0</v>
          </cell>
          <cell r="S295">
            <v>0</v>
          </cell>
          <cell r="T295">
            <v>0</v>
          </cell>
          <cell r="AG295">
            <v>37206.120833333334</v>
          </cell>
          <cell r="AH295">
            <v>22716.081250000003</v>
          </cell>
          <cell r="AI295">
            <v>7904.2979166666664</v>
          </cell>
          <cell r="AJ295">
            <v>348.95000000000005</v>
          </cell>
        </row>
        <row r="296">
          <cell r="R296">
            <v>-160042.01</v>
          </cell>
          <cell r="S296">
            <v>-205776.56</v>
          </cell>
          <cell r="T296">
            <v>-272399.3</v>
          </cell>
          <cell r="AG296">
            <v>0</v>
          </cell>
          <cell r="AH296">
            <v>-6668.4170833333337</v>
          </cell>
          <cell r="AI296">
            <v>-21910.857500000002</v>
          </cell>
          <cell r="AJ296">
            <v>-41834.851666666662</v>
          </cell>
        </row>
        <row r="297">
          <cell r="Q297">
            <v>7231614.8799999999</v>
          </cell>
          <cell r="R297">
            <v>7765142.4500000002</v>
          </cell>
          <cell r="S297">
            <v>8348264.6399999997</v>
          </cell>
          <cell r="T297">
            <v>10949264.52</v>
          </cell>
          <cell r="AG297">
            <v>3600500.1133333333</v>
          </cell>
          <cell r="AH297">
            <v>4149040.1362500004</v>
          </cell>
          <cell r="AI297">
            <v>4734747.5916666677</v>
          </cell>
          <cell r="AJ297">
            <v>5452054.7712500012</v>
          </cell>
        </row>
        <row r="298">
          <cell r="Q298">
            <v>0</v>
          </cell>
          <cell r="R298">
            <v>0</v>
          </cell>
          <cell r="S298">
            <v>0</v>
          </cell>
          <cell r="T298">
            <v>0</v>
          </cell>
          <cell r="AG298">
            <v>0</v>
          </cell>
          <cell r="AH298">
            <v>0</v>
          </cell>
          <cell r="AI298">
            <v>0</v>
          </cell>
          <cell r="AJ298">
            <v>0</v>
          </cell>
        </row>
        <row r="299">
          <cell r="Q299">
            <v>572189.79</v>
          </cell>
          <cell r="R299">
            <v>586686.18999999994</v>
          </cell>
          <cell r="S299">
            <v>540262.16</v>
          </cell>
          <cell r="T299">
            <v>669427.55000000005</v>
          </cell>
          <cell r="AG299">
            <v>657716.03708333336</v>
          </cell>
          <cell r="AH299">
            <v>654062.96333333338</v>
          </cell>
          <cell r="AI299">
            <v>647513.35666666669</v>
          </cell>
          <cell r="AJ299">
            <v>642176.3466666668</v>
          </cell>
        </row>
        <row r="300">
          <cell r="Q300">
            <v>1030583.88</v>
          </cell>
          <cell r="R300">
            <v>983628.26</v>
          </cell>
          <cell r="S300">
            <v>889074.69</v>
          </cell>
          <cell r="T300">
            <v>680103.45</v>
          </cell>
          <cell r="AG300">
            <v>934256.26291666657</v>
          </cell>
          <cell r="AH300">
            <v>943059.16416666657</v>
          </cell>
          <cell r="AI300">
            <v>948099.01166666672</v>
          </cell>
          <cell r="AJ300">
            <v>948764.81666666653</v>
          </cell>
        </row>
        <row r="301">
          <cell r="Q301">
            <v>125324.99</v>
          </cell>
          <cell r="R301">
            <v>94948.99</v>
          </cell>
          <cell r="S301">
            <v>133220.99</v>
          </cell>
          <cell r="T301">
            <v>128739.99</v>
          </cell>
          <cell r="AG301">
            <v>119152.40666666668</v>
          </cell>
          <cell r="AH301">
            <v>122109.28166666668</v>
          </cell>
          <cell r="AI301">
            <v>124590.90666666666</v>
          </cell>
          <cell r="AJ301">
            <v>126259.11499999999</v>
          </cell>
        </row>
        <row r="302">
          <cell r="Q302">
            <v>19225.34</v>
          </cell>
          <cell r="R302">
            <v>18935.419999999998</v>
          </cell>
          <cell r="S302">
            <v>25145.759999999998</v>
          </cell>
          <cell r="T302">
            <v>21561.8</v>
          </cell>
          <cell r="AG302">
            <v>19446.528333333332</v>
          </cell>
          <cell r="AH302">
            <v>19626.41</v>
          </cell>
          <cell r="AI302">
            <v>20058.492916666666</v>
          </cell>
          <cell r="AJ302">
            <v>20285.944999999996</v>
          </cell>
        </row>
        <row r="303">
          <cell r="Q303">
            <v>0</v>
          </cell>
          <cell r="R303">
            <v>0</v>
          </cell>
          <cell r="S303">
            <v>0</v>
          </cell>
          <cell r="T303">
            <v>0</v>
          </cell>
          <cell r="AG303">
            <v>0</v>
          </cell>
          <cell r="AH303">
            <v>0</v>
          </cell>
          <cell r="AI303">
            <v>0</v>
          </cell>
          <cell r="AJ303">
            <v>0</v>
          </cell>
        </row>
        <row r="304">
          <cell r="Q304">
            <v>3923076.58</v>
          </cell>
          <cell r="R304">
            <v>3923076.58</v>
          </cell>
          <cell r="S304">
            <v>3923076.58</v>
          </cell>
          <cell r="T304">
            <v>3920951.59</v>
          </cell>
          <cell r="AG304">
            <v>3925921.1716666664</v>
          </cell>
          <cell r="AH304">
            <v>3925633.4683333323</v>
          </cell>
          <cell r="AI304">
            <v>3925345.7649999992</v>
          </cell>
          <cell r="AJ304">
            <v>3924969.5204166663</v>
          </cell>
        </row>
        <row r="305">
          <cell r="Q305">
            <v>1111480.51</v>
          </cell>
          <cell r="R305">
            <v>1111480.51</v>
          </cell>
          <cell r="S305">
            <v>1111480.51</v>
          </cell>
          <cell r="T305">
            <v>1102268.1200000001</v>
          </cell>
          <cell r="AG305">
            <v>1184995.9208333332</v>
          </cell>
          <cell r="AH305">
            <v>1173217.9862499998</v>
          </cell>
          <cell r="AI305">
            <v>1161811.4670833333</v>
          </cell>
          <cell r="AJ305">
            <v>1150021.0983333332</v>
          </cell>
        </row>
        <row r="306">
          <cell r="Q306">
            <v>0</v>
          </cell>
          <cell r="R306">
            <v>0</v>
          </cell>
          <cell r="S306">
            <v>0</v>
          </cell>
          <cell r="T306">
            <v>0</v>
          </cell>
          <cell r="AG306">
            <v>0</v>
          </cell>
          <cell r="AH306">
            <v>0</v>
          </cell>
          <cell r="AI306">
            <v>0</v>
          </cell>
          <cell r="AJ306">
            <v>0</v>
          </cell>
        </row>
        <row r="307">
          <cell r="Q307">
            <v>2637032.69</v>
          </cell>
          <cell r="R307">
            <v>2535409.8199999998</v>
          </cell>
          <cell r="S307">
            <v>2485089.0499999998</v>
          </cell>
          <cell r="T307">
            <v>2485089.0499999998</v>
          </cell>
          <cell r="AG307">
            <v>2684186.3008333337</v>
          </cell>
          <cell r="AH307">
            <v>2674819.1145833335</v>
          </cell>
          <cell r="AI307">
            <v>2659120.9433333334</v>
          </cell>
          <cell r="AJ307">
            <v>2641485.1820833334</v>
          </cell>
        </row>
        <row r="308">
          <cell r="Q308">
            <v>7359.29</v>
          </cell>
          <cell r="R308">
            <v>7359.29</v>
          </cell>
          <cell r="S308">
            <v>7359.29</v>
          </cell>
          <cell r="T308">
            <v>0</v>
          </cell>
          <cell r="AG308">
            <v>7359.2899999999981</v>
          </cell>
          <cell r="AH308">
            <v>7359.2899999999981</v>
          </cell>
          <cell r="AI308">
            <v>7359.2899999999981</v>
          </cell>
          <cell r="AJ308">
            <v>7052.652916666666</v>
          </cell>
        </row>
        <row r="309">
          <cell r="Q309">
            <v>0</v>
          </cell>
          <cell r="R309">
            <v>0</v>
          </cell>
          <cell r="S309">
            <v>0</v>
          </cell>
          <cell r="T309">
            <v>0</v>
          </cell>
          <cell r="AG309">
            <v>0</v>
          </cell>
          <cell r="AH309">
            <v>0</v>
          </cell>
          <cell r="AI309">
            <v>0</v>
          </cell>
          <cell r="AJ309">
            <v>0</v>
          </cell>
        </row>
        <row r="310">
          <cell r="Q310">
            <v>354008.19</v>
          </cell>
          <cell r="R310">
            <v>354008.19</v>
          </cell>
          <cell r="S310">
            <v>354008.19</v>
          </cell>
          <cell r="T310">
            <v>354008.19</v>
          </cell>
          <cell r="AG310">
            <v>354008.19</v>
          </cell>
          <cell r="AH310">
            <v>354008.19</v>
          </cell>
          <cell r="AI310">
            <v>354008.19</v>
          </cell>
          <cell r="AJ310">
            <v>354008.19</v>
          </cell>
        </row>
        <row r="311">
          <cell r="Q311">
            <v>0</v>
          </cell>
          <cell r="R311">
            <v>0</v>
          </cell>
          <cell r="S311">
            <v>0</v>
          </cell>
          <cell r="T311">
            <v>0</v>
          </cell>
          <cell r="AG311">
            <v>0</v>
          </cell>
          <cell r="AH311">
            <v>0</v>
          </cell>
          <cell r="AI311">
            <v>0</v>
          </cell>
          <cell r="AJ311">
            <v>0</v>
          </cell>
        </row>
        <row r="312">
          <cell r="Q312">
            <v>1357044.6</v>
          </cell>
          <cell r="R312">
            <v>1357044.6</v>
          </cell>
          <cell r="S312">
            <v>1357044.6</v>
          </cell>
          <cell r="T312">
            <v>0</v>
          </cell>
          <cell r="AG312">
            <v>1358124.6708333332</v>
          </cell>
          <cell r="AH312">
            <v>1354834.0075000001</v>
          </cell>
          <cell r="AI312">
            <v>1351543.3441666665</v>
          </cell>
          <cell r="AJ312">
            <v>1293632.76875</v>
          </cell>
        </row>
        <row r="313">
          <cell r="Q313">
            <v>59.22</v>
          </cell>
          <cell r="R313">
            <v>59.22</v>
          </cell>
          <cell r="S313">
            <v>59.22</v>
          </cell>
          <cell r="T313">
            <v>86.14</v>
          </cell>
          <cell r="AG313">
            <v>226.11750000000004</v>
          </cell>
          <cell r="AH313">
            <v>231.05250000000001</v>
          </cell>
          <cell r="AI313">
            <v>235.98749999999998</v>
          </cell>
          <cell r="AJ313">
            <v>242.04416666666665</v>
          </cell>
        </row>
        <row r="314">
          <cell r="Q314">
            <v>98202.36</v>
          </cell>
          <cell r="R314">
            <v>98202.36</v>
          </cell>
          <cell r="S314">
            <v>98202.36</v>
          </cell>
          <cell r="T314">
            <v>98202.36</v>
          </cell>
          <cell r="AG314">
            <v>70091.861666666664</v>
          </cell>
          <cell r="AH314">
            <v>78275.424999999988</v>
          </cell>
          <cell r="AI314">
            <v>86458.988333333327</v>
          </cell>
          <cell r="AJ314">
            <v>94642.534999999989</v>
          </cell>
        </row>
        <row r="315">
          <cell r="Q315">
            <v>65.900000000000006</v>
          </cell>
          <cell r="R315">
            <v>342.4</v>
          </cell>
          <cell r="S315">
            <v>909.61</v>
          </cell>
          <cell r="T315">
            <v>555.19000000000005</v>
          </cell>
          <cell r="AG315">
            <v>110.46124999999996</v>
          </cell>
          <cell r="AH315">
            <v>-266.60208333333338</v>
          </cell>
          <cell r="AI315">
            <v>-608.51083333333338</v>
          </cell>
          <cell r="AJ315">
            <v>-1017.1829166666663</v>
          </cell>
        </row>
        <row r="316">
          <cell r="Q316">
            <v>156778.10999999999</v>
          </cell>
          <cell r="R316">
            <v>118974.11</v>
          </cell>
          <cell r="S316">
            <v>116008.11</v>
          </cell>
          <cell r="T316">
            <v>123238.11</v>
          </cell>
          <cell r="AG316">
            <v>144056.90166666664</v>
          </cell>
          <cell r="AH316">
            <v>145035.19333333333</v>
          </cell>
          <cell r="AI316">
            <v>142770.35999999999</v>
          </cell>
          <cell r="AJ316">
            <v>140468.44333333333</v>
          </cell>
        </row>
        <row r="317">
          <cell r="Q317">
            <v>0</v>
          </cell>
          <cell r="R317">
            <v>0</v>
          </cell>
          <cell r="S317">
            <v>0</v>
          </cell>
          <cell r="T317">
            <v>0</v>
          </cell>
          <cell r="AG317">
            <v>0</v>
          </cell>
          <cell r="AH317">
            <v>0</v>
          </cell>
          <cell r="AI317">
            <v>0</v>
          </cell>
          <cell r="AJ317">
            <v>0</v>
          </cell>
        </row>
        <row r="318">
          <cell r="R318">
            <v>0</v>
          </cell>
          <cell r="S318">
            <v>0</v>
          </cell>
          <cell r="T318">
            <v>1327239.27</v>
          </cell>
          <cell r="AG318">
            <v>0</v>
          </cell>
          <cell r="AH318">
            <v>0</v>
          </cell>
          <cell r="AI318">
            <v>0</v>
          </cell>
          <cell r="AJ318">
            <v>55301.636250000003</v>
          </cell>
        </row>
        <row r="319">
          <cell r="Q319">
            <v>494245.66</v>
          </cell>
          <cell r="R319">
            <v>487684.88</v>
          </cell>
          <cell r="S319">
            <v>486044.67</v>
          </cell>
          <cell r="T319">
            <v>485497.93</v>
          </cell>
          <cell r="AG319">
            <v>563111.10916666675</v>
          </cell>
          <cell r="AH319">
            <v>554819.00624999998</v>
          </cell>
          <cell r="AI319">
            <v>546321.87833333341</v>
          </cell>
          <cell r="AJ319">
            <v>537938.65249999997</v>
          </cell>
        </row>
        <row r="320">
          <cell r="Q320">
            <v>338925.45</v>
          </cell>
          <cell r="R320">
            <v>263276.40000000002</v>
          </cell>
          <cell r="S320">
            <v>527410.32999999996</v>
          </cell>
          <cell r="T320">
            <v>742563.47</v>
          </cell>
          <cell r="AG320">
            <v>82554.491666666669</v>
          </cell>
          <cell r="AH320">
            <v>106562.85083333333</v>
          </cell>
          <cell r="AI320">
            <v>140507.96541666667</v>
          </cell>
          <cell r="AJ320">
            <v>190893.80375000005</v>
          </cell>
        </row>
        <row r="321">
          <cell r="Q321">
            <v>0</v>
          </cell>
          <cell r="R321">
            <v>0</v>
          </cell>
          <cell r="S321">
            <v>0</v>
          </cell>
          <cell r="T321">
            <v>0</v>
          </cell>
          <cell r="AG321">
            <v>0</v>
          </cell>
          <cell r="AH321">
            <v>0</v>
          </cell>
          <cell r="AI321">
            <v>0</v>
          </cell>
          <cell r="AJ321">
            <v>0</v>
          </cell>
        </row>
        <row r="322">
          <cell r="Q322">
            <v>0</v>
          </cell>
          <cell r="R322">
            <v>0</v>
          </cell>
          <cell r="S322">
            <v>0</v>
          </cell>
          <cell r="T322">
            <v>0</v>
          </cell>
          <cell r="AG322">
            <v>0</v>
          </cell>
          <cell r="AH322">
            <v>0</v>
          </cell>
          <cell r="AI322">
            <v>0</v>
          </cell>
          <cell r="AJ322">
            <v>0</v>
          </cell>
        </row>
        <row r="323">
          <cell r="Q323">
            <v>0</v>
          </cell>
          <cell r="R323">
            <v>0</v>
          </cell>
          <cell r="S323">
            <v>0</v>
          </cell>
          <cell r="T323">
            <v>0</v>
          </cell>
          <cell r="AG323">
            <v>0</v>
          </cell>
          <cell r="AH323">
            <v>0</v>
          </cell>
          <cell r="AI323">
            <v>0</v>
          </cell>
          <cell r="AJ323">
            <v>0</v>
          </cell>
        </row>
        <row r="324">
          <cell r="Q324">
            <v>0</v>
          </cell>
          <cell r="R324">
            <v>0</v>
          </cell>
          <cell r="S324">
            <v>0</v>
          </cell>
          <cell r="T324">
            <v>0</v>
          </cell>
          <cell r="AG324">
            <v>0</v>
          </cell>
          <cell r="AH324">
            <v>0</v>
          </cell>
          <cell r="AI324">
            <v>0</v>
          </cell>
          <cell r="AJ324">
            <v>0</v>
          </cell>
        </row>
        <row r="325">
          <cell r="Q325">
            <v>0</v>
          </cell>
          <cell r="R325">
            <v>0</v>
          </cell>
          <cell r="S325">
            <v>0</v>
          </cell>
          <cell r="T325">
            <v>0</v>
          </cell>
          <cell r="AG325">
            <v>-2932.5733333333333</v>
          </cell>
          <cell r="AH325">
            <v>0</v>
          </cell>
          <cell r="AI325">
            <v>0</v>
          </cell>
          <cell r="AJ325">
            <v>0</v>
          </cell>
        </row>
        <row r="326">
          <cell r="Q326">
            <v>0</v>
          </cell>
          <cell r="R326">
            <v>0</v>
          </cell>
          <cell r="S326">
            <v>0</v>
          </cell>
          <cell r="T326">
            <v>0</v>
          </cell>
          <cell r="AG326">
            <v>-1264.2662499999999</v>
          </cell>
          <cell r="AH326">
            <v>0</v>
          </cell>
          <cell r="AI326">
            <v>0</v>
          </cell>
          <cell r="AJ326">
            <v>0</v>
          </cell>
        </row>
        <row r="327">
          <cell r="Q327">
            <v>0</v>
          </cell>
          <cell r="R327">
            <v>0</v>
          </cell>
          <cell r="S327">
            <v>0</v>
          </cell>
          <cell r="T327">
            <v>0</v>
          </cell>
          <cell r="AG327">
            <v>0</v>
          </cell>
          <cell r="AH327">
            <v>0</v>
          </cell>
          <cell r="AI327">
            <v>0</v>
          </cell>
          <cell r="AJ327">
            <v>0</v>
          </cell>
        </row>
        <row r="328">
          <cell r="Q328">
            <v>4721021.2699999996</v>
          </cell>
          <cell r="R328">
            <v>5022948.6100000003</v>
          </cell>
          <cell r="S328">
            <v>4706055.5999999996</v>
          </cell>
          <cell r="T328">
            <v>4975534.68</v>
          </cell>
          <cell r="AG328">
            <v>5227346.2262500003</v>
          </cell>
          <cell r="AH328">
            <v>5170696.979166667</v>
          </cell>
          <cell r="AI328">
            <v>5127446.3566666665</v>
          </cell>
          <cell r="AJ328">
            <v>5097574.1729166666</v>
          </cell>
        </row>
        <row r="329">
          <cell r="Q329">
            <v>2836421.87</v>
          </cell>
          <cell r="R329">
            <v>2837027.87</v>
          </cell>
          <cell r="S329">
            <v>2843435.87</v>
          </cell>
          <cell r="T329">
            <v>2844733.87</v>
          </cell>
          <cell r="AG329">
            <v>2868952.8283333336</v>
          </cell>
          <cell r="AH329">
            <v>2866981.9116666671</v>
          </cell>
          <cell r="AI329">
            <v>2865009.4533333336</v>
          </cell>
          <cell r="AJ329">
            <v>2860710.0366666671</v>
          </cell>
        </row>
        <row r="330">
          <cell r="Q330">
            <v>-4721021.2699999996</v>
          </cell>
          <cell r="R330">
            <v>-5022948.6100000003</v>
          </cell>
          <cell r="S330">
            <v>-4706055.5999999996</v>
          </cell>
          <cell r="T330">
            <v>-4975534.68</v>
          </cell>
          <cell r="AG330">
            <v>-5199695.9237500001</v>
          </cell>
          <cell r="AH330">
            <v>-5144945.2716666674</v>
          </cell>
          <cell r="AI330">
            <v>-5110875.8554166667</v>
          </cell>
          <cell r="AJ330">
            <v>-5094196.8220833344</v>
          </cell>
        </row>
        <row r="331">
          <cell r="Q331">
            <v>2192286.79</v>
          </cell>
          <cell r="R331">
            <v>2192741.79</v>
          </cell>
          <cell r="S331">
            <v>2197549.79</v>
          </cell>
          <cell r="T331">
            <v>2198523.79</v>
          </cell>
          <cell r="AG331">
            <v>2216670.4983333326</v>
          </cell>
          <cell r="AH331">
            <v>2215202.5816666661</v>
          </cell>
          <cell r="AI331">
            <v>2213728.4149999996</v>
          </cell>
          <cell r="AJ331">
            <v>2210504.0399999996</v>
          </cell>
        </row>
        <row r="332">
          <cell r="Q332">
            <v>0</v>
          </cell>
          <cell r="R332">
            <v>0</v>
          </cell>
          <cell r="S332">
            <v>0</v>
          </cell>
          <cell r="T332">
            <v>0</v>
          </cell>
          <cell r="AG332">
            <v>0</v>
          </cell>
          <cell r="AH332">
            <v>0</v>
          </cell>
          <cell r="AI332">
            <v>0</v>
          </cell>
          <cell r="AJ332">
            <v>0</v>
          </cell>
        </row>
        <row r="333">
          <cell r="Q333">
            <v>10572727</v>
          </cell>
          <cell r="R333">
            <v>11552468.869999999</v>
          </cell>
          <cell r="S333">
            <v>11917323.93</v>
          </cell>
          <cell r="T333">
            <v>11910163.23</v>
          </cell>
          <cell r="AG333">
            <v>11436204.515000001</v>
          </cell>
          <cell r="AH333">
            <v>11375326.93125</v>
          </cell>
          <cell r="AI333">
            <v>11367516.997083336</v>
          </cell>
          <cell r="AJ333">
            <v>11397406.2675</v>
          </cell>
        </row>
        <row r="334">
          <cell r="Q334">
            <v>3848177.76</v>
          </cell>
          <cell r="R334">
            <v>4036266.64</v>
          </cell>
          <cell r="S334">
            <v>4146925.09</v>
          </cell>
          <cell r="T334">
            <v>4312676.6500000004</v>
          </cell>
          <cell r="AG334">
            <v>3872220.0808333331</v>
          </cell>
          <cell r="AH334">
            <v>3883457.6766666663</v>
          </cell>
          <cell r="AI334">
            <v>3909833.4575</v>
          </cell>
          <cell r="AJ334">
            <v>3946353.2608333342</v>
          </cell>
        </row>
        <row r="335">
          <cell r="Q335">
            <v>2147553.89</v>
          </cell>
          <cell r="R335">
            <v>2084706.86</v>
          </cell>
          <cell r="S335">
            <v>2104705.85</v>
          </cell>
          <cell r="T335">
            <v>2115371.46</v>
          </cell>
          <cell r="AG335">
            <v>2137950.2512500002</v>
          </cell>
          <cell r="AH335">
            <v>2133282.8966666665</v>
          </cell>
          <cell r="AI335">
            <v>2133379.1295833332</v>
          </cell>
          <cell r="AJ335">
            <v>2128090.17625</v>
          </cell>
        </row>
        <row r="336">
          <cell r="Q336">
            <v>2958340.19</v>
          </cell>
          <cell r="R336">
            <v>2965876.93</v>
          </cell>
          <cell r="S336">
            <v>2991432.79</v>
          </cell>
          <cell r="T336">
            <v>2991432.79</v>
          </cell>
          <cell r="AG336">
            <v>2499029.757916667</v>
          </cell>
          <cell r="AH336">
            <v>2625434.0229166667</v>
          </cell>
          <cell r="AI336">
            <v>2753217.1462500002</v>
          </cell>
          <cell r="AJ336">
            <v>2826932.6483333334</v>
          </cell>
        </row>
        <row r="337">
          <cell r="Q337">
            <v>0</v>
          </cell>
          <cell r="R337">
            <v>0</v>
          </cell>
          <cell r="S337">
            <v>0</v>
          </cell>
          <cell r="T337">
            <v>0</v>
          </cell>
          <cell r="AG337">
            <v>0</v>
          </cell>
          <cell r="AH337">
            <v>0</v>
          </cell>
          <cell r="AI337">
            <v>0</v>
          </cell>
          <cell r="AJ337">
            <v>0</v>
          </cell>
        </row>
        <row r="338">
          <cell r="Q338">
            <v>1422947.12</v>
          </cell>
          <cell r="R338">
            <v>1387386.15</v>
          </cell>
          <cell r="S338">
            <v>1400460.77</v>
          </cell>
          <cell r="T338">
            <v>1397633.47</v>
          </cell>
          <cell r="AG338">
            <v>1354044.1820833336</v>
          </cell>
          <cell r="AH338">
            <v>1365069.6045833335</v>
          </cell>
          <cell r="AI338">
            <v>1375282.7208333334</v>
          </cell>
          <cell r="AJ338">
            <v>1390398.9166666667</v>
          </cell>
        </row>
        <row r="339">
          <cell r="Q339">
            <v>0</v>
          </cell>
          <cell r="R339">
            <v>0</v>
          </cell>
          <cell r="S339">
            <v>0</v>
          </cell>
          <cell r="T339">
            <v>0</v>
          </cell>
          <cell r="AG339">
            <v>0</v>
          </cell>
          <cell r="AH339">
            <v>0</v>
          </cell>
          <cell r="AI339">
            <v>0</v>
          </cell>
          <cell r="AJ339">
            <v>0</v>
          </cell>
        </row>
        <row r="340">
          <cell r="Q340">
            <v>250817.5</v>
          </cell>
          <cell r="R340">
            <v>250817.5</v>
          </cell>
          <cell r="S340">
            <v>250817.5</v>
          </cell>
          <cell r="T340">
            <v>218545.64</v>
          </cell>
          <cell r="AG340">
            <v>181387.84208333332</v>
          </cell>
          <cell r="AH340">
            <v>186680.82750000001</v>
          </cell>
          <cell r="AI340">
            <v>192181.28833333333</v>
          </cell>
          <cell r="AJ340">
            <v>197548.02458333332</v>
          </cell>
        </row>
        <row r="341">
          <cell r="Q341">
            <v>42792.49</v>
          </cell>
          <cell r="R341">
            <v>42792.49</v>
          </cell>
          <cell r="S341">
            <v>42792.49</v>
          </cell>
          <cell r="T341">
            <v>42792.49</v>
          </cell>
          <cell r="AG341">
            <v>55403.834583333322</v>
          </cell>
          <cell r="AH341">
            <v>52580.572500000002</v>
          </cell>
          <cell r="AI341">
            <v>50102.60125</v>
          </cell>
          <cell r="AJ341">
            <v>48123.133333333331</v>
          </cell>
        </row>
        <row r="342">
          <cell r="Q342">
            <v>-21117.83</v>
          </cell>
          <cell r="R342">
            <v>-21117.83</v>
          </cell>
          <cell r="S342">
            <v>-21117.83</v>
          </cell>
          <cell r="T342">
            <v>-21117.83</v>
          </cell>
          <cell r="AG342">
            <v>-25958.445000000007</v>
          </cell>
          <cell r="AH342">
            <v>-25403.5625</v>
          </cell>
          <cell r="AI342">
            <v>-24856.050416666669</v>
          </cell>
          <cell r="AJ342">
            <v>-24296.507500000007</v>
          </cell>
        </row>
        <row r="343">
          <cell r="Q343">
            <v>22845369.129999999</v>
          </cell>
          <cell r="R343">
            <v>20681262.190000001</v>
          </cell>
          <cell r="S343">
            <v>19418665.23</v>
          </cell>
          <cell r="T343">
            <v>17992124.489999998</v>
          </cell>
          <cell r="AG343">
            <v>9032550.8670833353</v>
          </cell>
          <cell r="AH343">
            <v>10400541.503333334</v>
          </cell>
          <cell r="AI343">
            <v>11750515.9625</v>
          </cell>
          <cell r="AJ343">
            <v>13093148.199999997</v>
          </cell>
        </row>
        <row r="344">
          <cell r="Q344">
            <v>5226846.07</v>
          </cell>
          <cell r="R344">
            <v>5093439.28</v>
          </cell>
          <cell r="S344">
            <v>5021162.8499999996</v>
          </cell>
          <cell r="T344">
            <v>4228866.8899999997</v>
          </cell>
          <cell r="AG344">
            <v>6095338.3849999988</v>
          </cell>
          <cell r="AH344">
            <v>5811603.8716666661</v>
          </cell>
          <cell r="AI344">
            <v>5354133.2929166667</v>
          </cell>
          <cell r="AJ344">
            <v>4716344.9304166669</v>
          </cell>
        </row>
        <row r="345">
          <cell r="Q345">
            <v>16505606.880000001</v>
          </cell>
          <cell r="R345">
            <v>18142782.530000001</v>
          </cell>
          <cell r="S345">
            <v>17396206.16</v>
          </cell>
          <cell r="T345">
            <v>14258360.630000001</v>
          </cell>
          <cell r="AG345">
            <v>12512721.42375</v>
          </cell>
          <cell r="AH345">
            <v>12815895.775</v>
          </cell>
          <cell r="AI345">
            <v>13082496.1775</v>
          </cell>
          <cell r="AJ345">
            <v>13369987.371666664</v>
          </cell>
        </row>
        <row r="346">
          <cell r="Q346">
            <v>576201.30000000005</v>
          </cell>
          <cell r="R346">
            <v>576201.30000000005</v>
          </cell>
          <cell r="S346">
            <v>576201.30000000005</v>
          </cell>
          <cell r="T346">
            <v>576201.30000000005</v>
          </cell>
          <cell r="AG346">
            <v>541186.29999999993</v>
          </cell>
          <cell r="AH346">
            <v>555192.29999999993</v>
          </cell>
          <cell r="AI346">
            <v>569198.29999999993</v>
          </cell>
          <cell r="AJ346">
            <v>576201.29999999993</v>
          </cell>
        </row>
        <row r="347">
          <cell r="AG347">
            <v>0</v>
          </cell>
          <cell r="AH347">
            <v>0</v>
          </cell>
          <cell r="AI347">
            <v>0</v>
          </cell>
          <cell r="AJ347">
            <v>0</v>
          </cell>
        </row>
        <row r="348">
          <cell r="Q348">
            <v>6395.07</v>
          </cell>
          <cell r="R348">
            <v>5329.22</v>
          </cell>
          <cell r="S348">
            <v>4263.37</v>
          </cell>
          <cell r="T348">
            <v>3197.52</v>
          </cell>
          <cell r="AG348">
            <v>3630.0791666666678</v>
          </cell>
          <cell r="AH348">
            <v>3722.1850000000009</v>
          </cell>
          <cell r="AI348">
            <v>3797.5425</v>
          </cell>
          <cell r="AJ348">
            <v>3856.1516666666671</v>
          </cell>
        </row>
        <row r="349">
          <cell r="Q349">
            <v>0</v>
          </cell>
          <cell r="R349">
            <v>0</v>
          </cell>
          <cell r="S349">
            <v>0</v>
          </cell>
          <cell r="T349">
            <v>0</v>
          </cell>
          <cell r="AG349">
            <v>0</v>
          </cell>
          <cell r="AH349">
            <v>0</v>
          </cell>
          <cell r="AI349">
            <v>0</v>
          </cell>
          <cell r="AJ349">
            <v>0</v>
          </cell>
        </row>
        <row r="350">
          <cell r="Q350">
            <v>287570.48</v>
          </cell>
          <cell r="R350">
            <v>160216.94</v>
          </cell>
          <cell r="S350">
            <v>367613.4</v>
          </cell>
          <cell r="T350">
            <v>1484979.38</v>
          </cell>
          <cell r="AG350">
            <v>680741.73458333325</v>
          </cell>
          <cell r="AH350">
            <v>687369.44166666653</v>
          </cell>
          <cell r="AI350">
            <v>704366.15458333318</v>
          </cell>
          <cell r="AJ350">
            <v>727803.96166666655</v>
          </cell>
        </row>
        <row r="351">
          <cell r="Q351">
            <v>4845.53</v>
          </cell>
          <cell r="R351">
            <v>4240.51</v>
          </cell>
          <cell r="S351">
            <v>3635.49</v>
          </cell>
          <cell r="T351">
            <v>3030.47</v>
          </cell>
          <cell r="AG351">
            <v>6106.7104166666659</v>
          </cell>
          <cell r="AH351">
            <v>5456.1750000000002</v>
          </cell>
          <cell r="AI351">
            <v>4892.4370833333342</v>
          </cell>
          <cell r="AJ351">
            <v>4415.4966666666669</v>
          </cell>
        </row>
        <row r="352">
          <cell r="Q352">
            <v>5378</v>
          </cell>
          <cell r="R352">
            <v>4033.5</v>
          </cell>
          <cell r="S352">
            <v>2689</v>
          </cell>
          <cell r="T352">
            <v>1344.5</v>
          </cell>
          <cell r="AG352">
            <v>7462.1483333333335</v>
          </cell>
          <cell r="AH352">
            <v>7432.6633333333339</v>
          </cell>
          <cell r="AI352">
            <v>7411.6016666666665</v>
          </cell>
          <cell r="AJ352">
            <v>7398.9633333333331</v>
          </cell>
        </row>
        <row r="353">
          <cell r="Q353">
            <v>823670.69</v>
          </cell>
          <cell r="R353">
            <v>696952.12</v>
          </cell>
          <cell r="S353">
            <v>570233.55000000005</v>
          </cell>
          <cell r="T353">
            <v>443514.98</v>
          </cell>
          <cell r="AG353">
            <v>646609.08416666661</v>
          </cell>
          <cell r="AH353">
            <v>678762.72249999992</v>
          </cell>
          <cell r="AI353">
            <v>705557.41416666657</v>
          </cell>
          <cell r="AJ353">
            <v>726993.15916666656</v>
          </cell>
        </row>
        <row r="354">
          <cell r="Q354">
            <v>34041.68</v>
          </cell>
          <cell r="R354">
            <v>30083.35</v>
          </cell>
          <cell r="S354">
            <v>26125.02</v>
          </cell>
          <cell r="T354">
            <v>22166.69</v>
          </cell>
          <cell r="AG354">
            <v>15423.300000000001</v>
          </cell>
          <cell r="AH354">
            <v>17324.942500000001</v>
          </cell>
          <cell r="AI354">
            <v>18992.210000000003</v>
          </cell>
          <cell r="AJ354">
            <v>20425.102499999997</v>
          </cell>
        </row>
        <row r="355">
          <cell r="Q355">
            <v>0</v>
          </cell>
          <cell r="R355">
            <v>0</v>
          </cell>
          <cell r="S355">
            <v>0</v>
          </cell>
          <cell r="T355">
            <v>0</v>
          </cell>
          <cell r="AG355">
            <v>0</v>
          </cell>
          <cell r="AH355">
            <v>0</v>
          </cell>
          <cell r="AI355">
            <v>0</v>
          </cell>
          <cell r="AJ355">
            <v>0</v>
          </cell>
        </row>
        <row r="356">
          <cell r="Q356">
            <v>13681.06</v>
          </cell>
          <cell r="R356">
            <v>6840.57</v>
          </cell>
          <cell r="S356">
            <v>0</v>
          </cell>
          <cell r="T356">
            <v>88570.72</v>
          </cell>
          <cell r="AG356">
            <v>36650.659166666672</v>
          </cell>
          <cell r="AH356">
            <v>37163.356249999997</v>
          </cell>
          <cell r="AI356">
            <v>37334.254166666673</v>
          </cell>
          <cell r="AJ356">
            <v>37965.034999999996</v>
          </cell>
        </row>
        <row r="357">
          <cell r="Q357">
            <v>33187.5</v>
          </cell>
          <cell r="R357">
            <v>29500</v>
          </cell>
          <cell r="S357">
            <v>25812.5</v>
          </cell>
          <cell r="T357">
            <v>22125</v>
          </cell>
          <cell r="AG357">
            <v>22508.721666666665</v>
          </cell>
          <cell r="AH357">
            <v>22041.224999999995</v>
          </cell>
          <cell r="AI357">
            <v>21628.728333333336</v>
          </cell>
          <cell r="AJ357">
            <v>21271.231666666667</v>
          </cell>
        </row>
        <row r="358">
          <cell r="Q358">
            <v>759744</v>
          </cell>
          <cell r="R358">
            <v>633120</v>
          </cell>
          <cell r="S358">
            <v>506496</v>
          </cell>
          <cell r="T358">
            <v>379872</v>
          </cell>
          <cell r="AG358">
            <v>662932.37541666662</v>
          </cell>
          <cell r="AH358">
            <v>673328.78791666671</v>
          </cell>
          <cell r="AI358">
            <v>681834.94374999998</v>
          </cell>
          <cell r="AJ358">
            <v>688450.84291666665</v>
          </cell>
        </row>
        <row r="359">
          <cell r="Q359">
            <v>4313.3999999999996</v>
          </cell>
          <cell r="R359">
            <v>2156.7399999999998</v>
          </cell>
          <cell r="S359">
            <v>0</v>
          </cell>
          <cell r="T359">
            <v>24249.5</v>
          </cell>
          <cell r="AG359">
            <v>11853.29166666667</v>
          </cell>
          <cell r="AH359">
            <v>11859.599583333335</v>
          </cell>
          <cell r="AI359">
            <v>11861.703333333333</v>
          </cell>
          <cell r="AJ359">
            <v>11883.626666666665</v>
          </cell>
        </row>
        <row r="360">
          <cell r="Q360">
            <v>0</v>
          </cell>
          <cell r="R360">
            <v>0</v>
          </cell>
          <cell r="S360">
            <v>0</v>
          </cell>
          <cell r="T360">
            <v>0</v>
          </cell>
          <cell r="AG360">
            <v>0</v>
          </cell>
          <cell r="AH360">
            <v>0</v>
          </cell>
          <cell r="AI360">
            <v>0</v>
          </cell>
          <cell r="AJ360">
            <v>0</v>
          </cell>
        </row>
        <row r="361">
          <cell r="Q361">
            <v>0</v>
          </cell>
          <cell r="R361">
            <v>33333.339999999997</v>
          </cell>
          <cell r="S361">
            <v>16666.68</v>
          </cell>
          <cell r="T361">
            <v>0</v>
          </cell>
          <cell r="AG361">
            <v>28968.752499999999</v>
          </cell>
          <cell r="AH361">
            <v>29034.724999999995</v>
          </cell>
          <cell r="AI361">
            <v>29133.68416666667</v>
          </cell>
          <cell r="AJ361">
            <v>29166.670833333334</v>
          </cell>
        </row>
        <row r="362">
          <cell r="Q362">
            <v>0</v>
          </cell>
          <cell r="R362">
            <v>0</v>
          </cell>
          <cell r="S362">
            <v>0</v>
          </cell>
          <cell r="T362">
            <v>0</v>
          </cell>
          <cell r="AG362">
            <v>0</v>
          </cell>
          <cell r="AH362">
            <v>0</v>
          </cell>
          <cell r="AI362">
            <v>0</v>
          </cell>
          <cell r="AJ362">
            <v>0</v>
          </cell>
        </row>
        <row r="363">
          <cell r="Q363">
            <v>0</v>
          </cell>
          <cell r="R363">
            <v>0</v>
          </cell>
          <cell r="S363">
            <v>0</v>
          </cell>
          <cell r="T363">
            <v>0</v>
          </cell>
          <cell r="AG363">
            <v>0</v>
          </cell>
          <cell r="AH363">
            <v>0</v>
          </cell>
          <cell r="AI363">
            <v>0</v>
          </cell>
          <cell r="AJ363">
            <v>0</v>
          </cell>
        </row>
        <row r="364">
          <cell r="AG364">
            <v>0</v>
          </cell>
          <cell r="AH364">
            <v>0</v>
          </cell>
          <cell r="AI364">
            <v>0</v>
          </cell>
          <cell r="AJ364">
            <v>0</v>
          </cell>
        </row>
        <row r="365">
          <cell r="Q365">
            <v>0</v>
          </cell>
          <cell r="R365">
            <v>0</v>
          </cell>
          <cell r="S365">
            <v>0</v>
          </cell>
          <cell r="T365">
            <v>0</v>
          </cell>
          <cell r="AG365">
            <v>0</v>
          </cell>
          <cell r="AH365">
            <v>0</v>
          </cell>
          <cell r="AI365">
            <v>0</v>
          </cell>
          <cell r="AJ365">
            <v>0</v>
          </cell>
        </row>
        <row r="366">
          <cell r="Q366">
            <v>0</v>
          </cell>
          <cell r="R366">
            <v>0</v>
          </cell>
          <cell r="S366">
            <v>0</v>
          </cell>
          <cell r="T366">
            <v>0</v>
          </cell>
          <cell r="AG366">
            <v>0</v>
          </cell>
          <cell r="AH366">
            <v>0</v>
          </cell>
          <cell r="AI366">
            <v>0</v>
          </cell>
          <cell r="AJ366">
            <v>0</v>
          </cell>
        </row>
        <row r="367">
          <cell r="Q367">
            <v>0</v>
          </cell>
          <cell r="R367">
            <v>0</v>
          </cell>
          <cell r="S367">
            <v>0</v>
          </cell>
          <cell r="T367">
            <v>0</v>
          </cell>
          <cell r="AG367">
            <v>0</v>
          </cell>
          <cell r="AH367">
            <v>0</v>
          </cell>
          <cell r="AI367">
            <v>0</v>
          </cell>
          <cell r="AJ367">
            <v>0</v>
          </cell>
        </row>
        <row r="368">
          <cell r="Q368">
            <v>0</v>
          </cell>
          <cell r="R368">
            <v>0</v>
          </cell>
          <cell r="S368">
            <v>0</v>
          </cell>
          <cell r="T368">
            <v>0</v>
          </cell>
          <cell r="AG368">
            <v>0</v>
          </cell>
          <cell r="AH368">
            <v>0</v>
          </cell>
          <cell r="AI368">
            <v>0</v>
          </cell>
          <cell r="AJ368">
            <v>0</v>
          </cell>
        </row>
        <row r="369">
          <cell r="Q369">
            <v>0</v>
          </cell>
          <cell r="R369">
            <v>0</v>
          </cell>
          <cell r="S369">
            <v>0</v>
          </cell>
          <cell r="T369">
            <v>0</v>
          </cell>
          <cell r="AG369">
            <v>0</v>
          </cell>
          <cell r="AH369">
            <v>0</v>
          </cell>
          <cell r="AI369">
            <v>0</v>
          </cell>
          <cell r="AJ369">
            <v>0</v>
          </cell>
        </row>
        <row r="370">
          <cell r="Q370">
            <v>0</v>
          </cell>
          <cell r="R370">
            <v>0</v>
          </cell>
          <cell r="S370">
            <v>0</v>
          </cell>
          <cell r="T370">
            <v>0</v>
          </cell>
          <cell r="AG370">
            <v>0</v>
          </cell>
          <cell r="AH370">
            <v>0</v>
          </cell>
          <cell r="AI370">
            <v>0</v>
          </cell>
          <cell r="AJ370">
            <v>0</v>
          </cell>
        </row>
        <row r="371">
          <cell r="Q371">
            <v>0</v>
          </cell>
          <cell r="R371">
            <v>0</v>
          </cell>
          <cell r="S371">
            <v>0</v>
          </cell>
          <cell r="T371">
            <v>0</v>
          </cell>
          <cell r="AG371">
            <v>0</v>
          </cell>
          <cell r="AH371">
            <v>0</v>
          </cell>
          <cell r="AI371">
            <v>0</v>
          </cell>
          <cell r="AJ371">
            <v>0</v>
          </cell>
        </row>
        <row r="372">
          <cell r="Q372">
            <v>0</v>
          </cell>
          <cell r="R372">
            <v>0</v>
          </cell>
          <cell r="S372">
            <v>0</v>
          </cell>
          <cell r="T372">
            <v>0</v>
          </cell>
          <cell r="AG372">
            <v>0</v>
          </cell>
          <cell r="AH372">
            <v>0</v>
          </cell>
          <cell r="AI372">
            <v>0</v>
          </cell>
          <cell r="AJ372">
            <v>0</v>
          </cell>
        </row>
        <row r="373">
          <cell r="Q373">
            <v>0</v>
          </cell>
          <cell r="R373">
            <v>0</v>
          </cell>
          <cell r="S373">
            <v>0</v>
          </cell>
          <cell r="T373">
            <v>0</v>
          </cell>
          <cell r="AG373">
            <v>0</v>
          </cell>
          <cell r="AH373">
            <v>0</v>
          </cell>
          <cell r="AI373">
            <v>0</v>
          </cell>
          <cell r="AJ373">
            <v>0</v>
          </cell>
        </row>
        <row r="374">
          <cell r="Q374">
            <v>7619.56</v>
          </cell>
          <cell r="R374">
            <v>6708.22</v>
          </cell>
          <cell r="S374">
            <v>5782.88</v>
          </cell>
          <cell r="T374">
            <v>6082.21</v>
          </cell>
          <cell r="AG374">
            <v>6125.9758333333339</v>
          </cell>
          <cell r="AH374">
            <v>6051.3833333333341</v>
          </cell>
          <cell r="AI374">
            <v>5972.9291666666659</v>
          </cell>
          <cell r="AJ374">
            <v>5941.0579166666657</v>
          </cell>
        </row>
        <row r="375">
          <cell r="Q375">
            <v>634331.06000000006</v>
          </cell>
          <cell r="R375">
            <v>0</v>
          </cell>
          <cell r="S375">
            <v>0</v>
          </cell>
          <cell r="T375">
            <v>714302.59</v>
          </cell>
          <cell r="AG375">
            <v>414599.38166666665</v>
          </cell>
          <cell r="AH375">
            <v>394916.46500000003</v>
          </cell>
          <cell r="AI375">
            <v>394916.46500000003</v>
          </cell>
          <cell r="AJ375">
            <v>361459.99374999997</v>
          </cell>
        </row>
        <row r="376">
          <cell r="Q376">
            <v>68080.509999999995</v>
          </cell>
          <cell r="R376">
            <v>62843.51</v>
          </cell>
          <cell r="S376">
            <v>57606.51</v>
          </cell>
          <cell r="T376">
            <v>52369.51</v>
          </cell>
          <cell r="AG376">
            <v>99502.51</v>
          </cell>
          <cell r="AH376">
            <v>94265.51</v>
          </cell>
          <cell r="AI376">
            <v>89028.51</v>
          </cell>
          <cell r="AJ376">
            <v>83791.509999999995</v>
          </cell>
        </row>
        <row r="377">
          <cell r="Q377">
            <v>166029.35999999999</v>
          </cell>
          <cell r="R377">
            <v>110686.25</v>
          </cell>
          <cell r="S377">
            <v>55343.14</v>
          </cell>
          <cell r="T377">
            <v>664117.35</v>
          </cell>
          <cell r="AG377">
            <v>359695.8033333334</v>
          </cell>
          <cell r="AH377">
            <v>359714.93791666673</v>
          </cell>
          <cell r="AI377">
            <v>359726.41833333328</v>
          </cell>
          <cell r="AJ377">
            <v>359730.24500000005</v>
          </cell>
        </row>
        <row r="378">
          <cell r="Q378">
            <v>0</v>
          </cell>
          <cell r="R378">
            <v>0</v>
          </cell>
          <cell r="S378">
            <v>0</v>
          </cell>
          <cell r="T378">
            <v>0</v>
          </cell>
          <cell r="AG378">
            <v>0</v>
          </cell>
          <cell r="AH378">
            <v>0</v>
          </cell>
          <cell r="AI378">
            <v>0</v>
          </cell>
          <cell r="AJ378">
            <v>0</v>
          </cell>
        </row>
        <row r="379">
          <cell r="Q379">
            <v>0</v>
          </cell>
          <cell r="R379">
            <v>0</v>
          </cell>
          <cell r="S379">
            <v>0</v>
          </cell>
          <cell r="T379">
            <v>0</v>
          </cell>
          <cell r="AG379">
            <v>0</v>
          </cell>
          <cell r="AH379">
            <v>0</v>
          </cell>
          <cell r="AI379">
            <v>0</v>
          </cell>
          <cell r="AJ379">
            <v>0</v>
          </cell>
        </row>
        <row r="380">
          <cell r="Q380">
            <v>2649.96</v>
          </cell>
          <cell r="R380">
            <v>2384.96</v>
          </cell>
          <cell r="S380">
            <v>2119.96</v>
          </cell>
          <cell r="T380">
            <v>1854.96</v>
          </cell>
          <cell r="AG380">
            <v>1324.1266666666663</v>
          </cell>
          <cell r="AH380">
            <v>1349.4599999999998</v>
          </cell>
          <cell r="AI380">
            <v>1372.1266666666663</v>
          </cell>
          <cell r="AJ380">
            <v>1392.1266666666663</v>
          </cell>
        </row>
        <row r="381">
          <cell r="Q381">
            <v>6280.51</v>
          </cell>
          <cell r="R381">
            <v>6280.51</v>
          </cell>
          <cell r="S381">
            <v>6280.51</v>
          </cell>
          <cell r="T381">
            <v>12394.15</v>
          </cell>
          <cell r="AG381">
            <v>4972.0704166666674</v>
          </cell>
          <cell r="AH381">
            <v>5495.4462500000009</v>
          </cell>
          <cell r="AI381">
            <v>6018.8220833333353</v>
          </cell>
          <cell r="AJ381">
            <v>6535.2450000000017</v>
          </cell>
        </row>
        <row r="382">
          <cell r="AG382">
            <v>0</v>
          </cell>
          <cell r="AH382">
            <v>0</v>
          </cell>
          <cell r="AI382">
            <v>0</v>
          </cell>
          <cell r="AJ382">
            <v>0</v>
          </cell>
        </row>
        <row r="383">
          <cell r="Q383">
            <v>0</v>
          </cell>
          <cell r="R383">
            <v>40000</v>
          </cell>
          <cell r="S383">
            <v>39000</v>
          </cell>
          <cell r="T383">
            <v>38000</v>
          </cell>
          <cell r="AG383">
            <v>0</v>
          </cell>
          <cell r="AH383">
            <v>1666.6666666666667</v>
          </cell>
          <cell r="AI383">
            <v>4958.333333333333</v>
          </cell>
          <cell r="AJ383">
            <v>8166.666666666667</v>
          </cell>
        </row>
        <row r="384">
          <cell r="Q384">
            <v>8441.76</v>
          </cell>
          <cell r="R384">
            <v>478.82</v>
          </cell>
          <cell r="S384">
            <v>0</v>
          </cell>
          <cell r="T384">
            <v>0</v>
          </cell>
          <cell r="AG384">
            <v>43099.188750000001</v>
          </cell>
          <cell r="AH384">
            <v>35763.724583333336</v>
          </cell>
          <cell r="AI384">
            <v>28609.48166666667</v>
          </cell>
          <cell r="AJ384">
            <v>22508.146666666667</v>
          </cell>
        </row>
        <row r="385">
          <cell r="Q385">
            <v>18133.32</v>
          </cell>
          <cell r="R385">
            <v>15866.65</v>
          </cell>
          <cell r="S385">
            <v>13599.98</v>
          </cell>
          <cell r="T385">
            <v>11333.31</v>
          </cell>
          <cell r="AG385">
            <v>17780.018749999999</v>
          </cell>
          <cell r="AH385">
            <v>16673.905833333334</v>
          </cell>
          <cell r="AI385">
            <v>15715.352083333333</v>
          </cell>
          <cell r="AJ385">
            <v>14904.3575</v>
          </cell>
        </row>
        <row r="386">
          <cell r="Q386">
            <v>25200.9</v>
          </cell>
          <cell r="R386">
            <v>16800.62</v>
          </cell>
          <cell r="S386">
            <v>8400.34</v>
          </cell>
          <cell r="T386">
            <v>0</v>
          </cell>
          <cell r="AG386">
            <v>46166.786666666674</v>
          </cell>
          <cell r="AH386">
            <v>46186.123333333344</v>
          </cell>
          <cell r="AI386">
            <v>46197.726666666676</v>
          </cell>
          <cell r="AJ386">
            <v>46201.595000000001</v>
          </cell>
        </row>
        <row r="387">
          <cell r="Q387">
            <v>25200.89</v>
          </cell>
          <cell r="R387">
            <v>16800.61</v>
          </cell>
          <cell r="S387">
            <v>8400.33</v>
          </cell>
          <cell r="T387">
            <v>0</v>
          </cell>
          <cell r="AG387">
            <v>46166.798749999994</v>
          </cell>
          <cell r="AH387">
            <v>46186.127499999995</v>
          </cell>
          <cell r="AI387">
            <v>46197.722083333327</v>
          </cell>
          <cell r="AJ387">
            <v>46201.585833333324</v>
          </cell>
        </row>
        <row r="388">
          <cell r="Q388">
            <v>598138.18999999994</v>
          </cell>
          <cell r="R388">
            <v>586409.98</v>
          </cell>
          <cell r="S388">
            <v>574681.77</v>
          </cell>
          <cell r="T388">
            <v>562953.56000000006</v>
          </cell>
          <cell r="AG388">
            <v>668507.45000000019</v>
          </cell>
          <cell r="AH388">
            <v>656779.24000000022</v>
          </cell>
          <cell r="AI388">
            <v>645051.03000000014</v>
          </cell>
          <cell r="AJ388">
            <v>633322.81999999995</v>
          </cell>
        </row>
        <row r="389">
          <cell r="Q389">
            <v>2262000</v>
          </cell>
          <cell r="R389">
            <v>2262000</v>
          </cell>
          <cell r="S389">
            <v>1892466</v>
          </cell>
          <cell r="T389">
            <v>1399777</v>
          </cell>
          <cell r="AG389">
            <v>2212040.5683333334</v>
          </cell>
          <cell r="AH389">
            <v>2157290.5683333334</v>
          </cell>
          <cell r="AI389">
            <v>1982114.1516666666</v>
          </cell>
          <cell r="AJ389">
            <v>1843934.9679166668</v>
          </cell>
        </row>
        <row r="390">
          <cell r="Q390">
            <v>0</v>
          </cell>
          <cell r="R390">
            <v>0</v>
          </cell>
          <cell r="S390">
            <v>0</v>
          </cell>
          <cell r="T390">
            <v>0</v>
          </cell>
          <cell r="AG390">
            <v>150159.4325</v>
          </cell>
          <cell r="AH390">
            <v>150159.4325</v>
          </cell>
          <cell r="AI390">
            <v>150159.4325</v>
          </cell>
          <cell r="AJ390">
            <v>112619.57458333333</v>
          </cell>
        </row>
        <row r="391">
          <cell r="Q391">
            <v>0</v>
          </cell>
          <cell r="R391">
            <v>0</v>
          </cell>
          <cell r="S391">
            <v>0</v>
          </cell>
          <cell r="T391">
            <v>0</v>
          </cell>
          <cell r="AG391">
            <v>0</v>
          </cell>
          <cell r="AH391">
            <v>0</v>
          </cell>
          <cell r="AI391">
            <v>0</v>
          </cell>
          <cell r="AJ391">
            <v>0</v>
          </cell>
        </row>
        <row r="392">
          <cell r="Q392">
            <v>0</v>
          </cell>
          <cell r="R392">
            <v>0</v>
          </cell>
          <cell r="S392">
            <v>0</v>
          </cell>
          <cell r="T392">
            <v>0</v>
          </cell>
          <cell r="AG392">
            <v>0</v>
          </cell>
          <cell r="AH392">
            <v>0</v>
          </cell>
          <cell r="AI392">
            <v>0</v>
          </cell>
          <cell r="AJ392">
            <v>0</v>
          </cell>
        </row>
        <row r="393">
          <cell r="Q393">
            <v>50520.11</v>
          </cell>
          <cell r="R393">
            <v>44131.42</v>
          </cell>
          <cell r="S393">
            <v>38242.730000000003</v>
          </cell>
          <cell r="T393">
            <v>29832.04</v>
          </cell>
          <cell r="AG393">
            <v>43442.523333333324</v>
          </cell>
          <cell r="AH393">
            <v>43811.859999999993</v>
          </cell>
          <cell r="AI393">
            <v>44135.36333333332</v>
          </cell>
          <cell r="AJ393">
            <v>43483.69999999999</v>
          </cell>
        </row>
        <row r="394">
          <cell r="Q394">
            <v>39229.1</v>
          </cell>
          <cell r="R394">
            <v>26152.75</v>
          </cell>
          <cell r="S394">
            <v>13076.4</v>
          </cell>
          <cell r="T394">
            <v>145074.4</v>
          </cell>
          <cell r="AG394">
            <v>75516.625</v>
          </cell>
          <cell r="AH394">
            <v>73517.750416666662</v>
          </cell>
          <cell r="AI394">
            <v>72319.180000000008</v>
          </cell>
          <cell r="AJ394">
            <v>77964.737500000003</v>
          </cell>
        </row>
        <row r="395">
          <cell r="Q395">
            <v>0</v>
          </cell>
          <cell r="R395">
            <v>0</v>
          </cell>
          <cell r="S395">
            <v>0</v>
          </cell>
          <cell r="T395">
            <v>0</v>
          </cell>
          <cell r="AG395">
            <v>0</v>
          </cell>
          <cell r="AH395">
            <v>0</v>
          </cell>
          <cell r="AI395">
            <v>0</v>
          </cell>
          <cell r="AJ395">
            <v>0</v>
          </cell>
        </row>
        <row r="396">
          <cell r="Q396">
            <v>32466.61</v>
          </cell>
          <cell r="R396">
            <v>29144.94</v>
          </cell>
          <cell r="S396">
            <v>25823.27</v>
          </cell>
          <cell r="T396">
            <v>22501.599999999999</v>
          </cell>
          <cell r="AG396">
            <v>7594.2945833333333</v>
          </cell>
          <cell r="AH396">
            <v>10161.442499999999</v>
          </cell>
          <cell r="AI396">
            <v>12451.784583333334</v>
          </cell>
          <cell r="AJ396">
            <v>14465.320833333331</v>
          </cell>
        </row>
        <row r="397">
          <cell r="Q397">
            <v>38352.01</v>
          </cell>
          <cell r="R397">
            <v>34090.68</v>
          </cell>
          <cell r="S397">
            <v>29829.35</v>
          </cell>
          <cell r="T397">
            <v>25568.02</v>
          </cell>
          <cell r="AG397">
            <v>19879.167916666665</v>
          </cell>
          <cell r="AH397">
            <v>22897.613333333331</v>
          </cell>
          <cell r="AI397">
            <v>25560.947916666668</v>
          </cell>
          <cell r="AJ397">
            <v>26931.671666666665</v>
          </cell>
        </row>
        <row r="398">
          <cell r="Q398">
            <v>36720</v>
          </cell>
          <cell r="R398">
            <v>32640</v>
          </cell>
          <cell r="S398">
            <v>28560</v>
          </cell>
          <cell r="T398">
            <v>24480</v>
          </cell>
          <cell r="AG398">
            <v>19312.5</v>
          </cell>
          <cell r="AH398">
            <v>22202.5</v>
          </cell>
          <cell r="AI398">
            <v>24752.5</v>
          </cell>
          <cell r="AJ398">
            <v>26025</v>
          </cell>
        </row>
        <row r="399">
          <cell r="Q399">
            <v>0</v>
          </cell>
          <cell r="R399">
            <v>0</v>
          </cell>
          <cell r="S399">
            <v>0</v>
          </cell>
          <cell r="T399">
            <v>0</v>
          </cell>
          <cell r="AG399">
            <v>0</v>
          </cell>
          <cell r="AH399">
            <v>0</v>
          </cell>
          <cell r="AI399">
            <v>0</v>
          </cell>
          <cell r="AJ399">
            <v>0</v>
          </cell>
        </row>
        <row r="400">
          <cell r="Q400">
            <v>134299.78</v>
          </cell>
          <cell r="R400">
            <v>89533.2</v>
          </cell>
          <cell r="S400">
            <v>44766.62</v>
          </cell>
          <cell r="T400">
            <v>0</v>
          </cell>
          <cell r="AG400">
            <v>245653.81208333335</v>
          </cell>
          <cell r="AH400">
            <v>245966.26333333331</v>
          </cell>
          <cell r="AI400">
            <v>246153.73541666663</v>
          </cell>
          <cell r="AJ400">
            <v>246216.22666666665</v>
          </cell>
        </row>
        <row r="401">
          <cell r="AG401">
            <v>0</v>
          </cell>
          <cell r="AH401">
            <v>0</v>
          </cell>
          <cell r="AI401">
            <v>0</v>
          </cell>
          <cell r="AJ401">
            <v>0</v>
          </cell>
        </row>
        <row r="402">
          <cell r="Q402">
            <v>0</v>
          </cell>
          <cell r="R402">
            <v>0</v>
          </cell>
          <cell r="S402">
            <v>0</v>
          </cell>
          <cell r="T402">
            <v>0</v>
          </cell>
          <cell r="AG402">
            <v>0</v>
          </cell>
          <cell r="AH402">
            <v>0</v>
          </cell>
          <cell r="AI402">
            <v>0</v>
          </cell>
          <cell r="AJ402">
            <v>0</v>
          </cell>
        </row>
        <row r="403">
          <cell r="Q403">
            <v>64999.97</v>
          </cell>
          <cell r="R403">
            <v>43333.3</v>
          </cell>
          <cell r="S403">
            <v>21666.63</v>
          </cell>
          <cell r="T403">
            <v>0</v>
          </cell>
          <cell r="AG403">
            <v>111041.65541666669</v>
          </cell>
          <cell r="AH403">
            <v>115555.54166666667</v>
          </cell>
          <cell r="AI403">
            <v>118263.87208333334</v>
          </cell>
          <cell r="AJ403">
            <v>119166.64833333333</v>
          </cell>
        </row>
        <row r="404">
          <cell r="Q404">
            <v>0</v>
          </cell>
          <cell r="R404">
            <v>0</v>
          </cell>
          <cell r="S404">
            <v>0</v>
          </cell>
          <cell r="T404">
            <v>0</v>
          </cell>
          <cell r="AG404">
            <v>0</v>
          </cell>
          <cell r="AH404">
            <v>0</v>
          </cell>
          <cell r="AI404">
            <v>0</v>
          </cell>
          <cell r="AJ404">
            <v>0</v>
          </cell>
        </row>
        <row r="405">
          <cell r="Q405">
            <v>273544.59999999998</v>
          </cell>
          <cell r="R405">
            <v>700</v>
          </cell>
          <cell r="S405">
            <v>0</v>
          </cell>
          <cell r="T405">
            <v>0</v>
          </cell>
          <cell r="AG405">
            <v>58619.3675</v>
          </cell>
          <cell r="AH405">
            <v>54394.345416666671</v>
          </cell>
          <cell r="AI405">
            <v>35465.279583333329</v>
          </cell>
          <cell r="AJ405">
            <v>24513.716666666664</v>
          </cell>
        </row>
        <row r="406">
          <cell r="Q406">
            <v>0</v>
          </cell>
          <cell r="R406">
            <v>0</v>
          </cell>
          <cell r="S406">
            <v>0</v>
          </cell>
          <cell r="T406">
            <v>0</v>
          </cell>
          <cell r="AG406">
            <v>0</v>
          </cell>
          <cell r="AH406">
            <v>0</v>
          </cell>
          <cell r="AI406">
            <v>0</v>
          </cell>
          <cell r="AJ406">
            <v>0</v>
          </cell>
        </row>
        <row r="407">
          <cell r="Q407">
            <v>0</v>
          </cell>
          <cell r="R407">
            <v>0</v>
          </cell>
          <cell r="S407">
            <v>0</v>
          </cell>
          <cell r="T407">
            <v>0</v>
          </cell>
          <cell r="AG407">
            <v>0</v>
          </cell>
          <cell r="AH407">
            <v>0</v>
          </cell>
          <cell r="AI407">
            <v>0</v>
          </cell>
          <cell r="AJ407">
            <v>0</v>
          </cell>
        </row>
        <row r="408">
          <cell r="Q408">
            <v>0</v>
          </cell>
          <cell r="R408">
            <v>0</v>
          </cell>
          <cell r="S408">
            <v>0</v>
          </cell>
          <cell r="T408">
            <v>0</v>
          </cell>
          <cell r="AG408">
            <v>649.12708333333319</v>
          </cell>
          <cell r="AH408">
            <v>523.48458333333326</v>
          </cell>
          <cell r="AI408">
            <v>523.30583333333323</v>
          </cell>
          <cell r="AJ408">
            <v>554.35749999999996</v>
          </cell>
        </row>
        <row r="409">
          <cell r="Q409">
            <v>0</v>
          </cell>
          <cell r="R409">
            <v>0</v>
          </cell>
          <cell r="S409">
            <v>0</v>
          </cell>
          <cell r="T409">
            <v>0</v>
          </cell>
          <cell r="AG409">
            <v>0</v>
          </cell>
          <cell r="AH409">
            <v>0</v>
          </cell>
          <cell r="AI409">
            <v>0</v>
          </cell>
          <cell r="AJ409">
            <v>0</v>
          </cell>
        </row>
        <row r="410">
          <cell r="Q410">
            <v>0</v>
          </cell>
          <cell r="R410">
            <v>0</v>
          </cell>
          <cell r="S410">
            <v>0</v>
          </cell>
          <cell r="T410">
            <v>0</v>
          </cell>
          <cell r="AG410">
            <v>0</v>
          </cell>
          <cell r="AH410">
            <v>0</v>
          </cell>
          <cell r="AI410">
            <v>0</v>
          </cell>
          <cell r="AJ410">
            <v>0</v>
          </cell>
        </row>
        <row r="411">
          <cell r="Q411">
            <v>331164.63</v>
          </cell>
          <cell r="R411">
            <v>331164.63</v>
          </cell>
          <cell r="S411">
            <v>331164.63</v>
          </cell>
          <cell r="T411">
            <v>0</v>
          </cell>
          <cell r="AG411">
            <v>71331.551250000004</v>
          </cell>
          <cell r="AH411">
            <v>98928.603750000009</v>
          </cell>
          <cell r="AI411">
            <v>126525.65625</v>
          </cell>
          <cell r="AJ411">
            <v>111557.67</v>
          </cell>
        </row>
        <row r="412">
          <cell r="Q412">
            <v>18240</v>
          </cell>
          <cell r="R412">
            <v>22800</v>
          </cell>
          <cell r="S412">
            <v>27878.16</v>
          </cell>
          <cell r="T412">
            <v>32647.25</v>
          </cell>
          <cell r="AG412">
            <v>9500</v>
          </cell>
          <cell r="AH412">
            <v>10450</v>
          </cell>
          <cell r="AI412">
            <v>11801.590000000002</v>
          </cell>
          <cell r="AJ412">
            <v>13373.482083333334</v>
          </cell>
        </row>
        <row r="413">
          <cell r="Q413">
            <v>0</v>
          </cell>
          <cell r="R413">
            <v>0</v>
          </cell>
          <cell r="S413">
            <v>0</v>
          </cell>
          <cell r="T413">
            <v>0</v>
          </cell>
          <cell r="AG413">
            <v>0</v>
          </cell>
          <cell r="AH413">
            <v>0</v>
          </cell>
          <cell r="AI413">
            <v>0</v>
          </cell>
          <cell r="AJ413">
            <v>0</v>
          </cell>
        </row>
        <row r="414">
          <cell r="Q414">
            <v>0</v>
          </cell>
          <cell r="R414">
            <v>0</v>
          </cell>
          <cell r="S414">
            <v>0</v>
          </cell>
          <cell r="T414">
            <v>0</v>
          </cell>
          <cell r="AG414">
            <v>0</v>
          </cell>
          <cell r="AH414">
            <v>0</v>
          </cell>
          <cell r="AI414">
            <v>0</v>
          </cell>
          <cell r="AJ414">
            <v>0</v>
          </cell>
        </row>
        <row r="415">
          <cell r="Q415">
            <v>0</v>
          </cell>
          <cell r="R415">
            <v>0</v>
          </cell>
          <cell r="S415">
            <v>0</v>
          </cell>
          <cell r="T415">
            <v>0</v>
          </cell>
          <cell r="AG415">
            <v>0</v>
          </cell>
          <cell r="AH415">
            <v>0</v>
          </cell>
          <cell r="AI415">
            <v>0</v>
          </cell>
          <cell r="AJ415">
            <v>0</v>
          </cell>
        </row>
        <row r="416">
          <cell r="Q416">
            <v>0</v>
          </cell>
          <cell r="R416">
            <v>0</v>
          </cell>
          <cell r="S416">
            <v>0</v>
          </cell>
          <cell r="T416">
            <v>0</v>
          </cell>
          <cell r="AG416">
            <v>0</v>
          </cell>
          <cell r="AH416">
            <v>0</v>
          </cell>
          <cell r="AI416">
            <v>0</v>
          </cell>
          <cell r="AJ416">
            <v>0</v>
          </cell>
        </row>
        <row r="417">
          <cell r="Q417">
            <v>0</v>
          </cell>
          <cell r="R417">
            <v>0</v>
          </cell>
          <cell r="S417">
            <v>0</v>
          </cell>
          <cell r="T417">
            <v>0</v>
          </cell>
          <cell r="AG417">
            <v>0</v>
          </cell>
          <cell r="AH417">
            <v>0</v>
          </cell>
          <cell r="AI417">
            <v>0</v>
          </cell>
          <cell r="AJ417">
            <v>0</v>
          </cell>
        </row>
        <row r="418">
          <cell r="Q418">
            <v>0</v>
          </cell>
          <cell r="R418">
            <v>0</v>
          </cell>
          <cell r="S418">
            <v>0</v>
          </cell>
          <cell r="T418">
            <v>0</v>
          </cell>
          <cell r="AG418">
            <v>0</v>
          </cell>
          <cell r="AH418">
            <v>0</v>
          </cell>
          <cell r="AI418">
            <v>0</v>
          </cell>
          <cell r="AJ418">
            <v>0</v>
          </cell>
        </row>
        <row r="419">
          <cell r="Q419">
            <v>728.34</v>
          </cell>
          <cell r="R419">
            <v>726.62</v>
          </cell>
          <cell r="S419">
            <v>724.88</v>
          </cell>
          <cell r="T419">
            <v>723.13</v>
          </cell>
          <cell r="AG419">
            <v>738.33416666666665</v>
          </cell>
          <cell r="AH419">
            <v>736.68666666666684</v>
          </cell>
          <cell r="AI419">
            <v>735.02708333333339</v>
          </cell>
          <cell r="AJ419">
            <v>733.35458333333338</v>
          </cell>
        </row>
        <row r="420">
          <cell r="Q420">
            <v>0</v>
          </cell>
          <cell r="R420">
            <v>0</v>
          </cell>
          <cell r="S420">
            <v>0</v>
          </cell>
          <cell r="T420">
            <v>0</v>
          </cell>
          <cell r="AG420">
            <v>0</v>
          </cell>
          <cell r="AH420">
            <v>0</v>
          </cell>
          <cell r="AI420">
            <v>0</v>
          </cell>
          <cell r="AJ420">
            <v>0</v>
          </cell>
        </row>
        <row r="421">
          <cell r="Q421">
            <v>0</v>
          </cell>
          <cell r="R421">
            <v>0</v>
          </cell>
          <cell r="S421">
            <v>0</v>
          </cell>
          <cell r="T421">
            <v>0</v>
          </cell>
          <cell r="AG421">
            <v>0</v>
          </cell>
          <cell r="AH421">
            <v>0</v>
          </cell>
          <cell r="AI421">
            <v>0</v>
          </cell>
          <cell r="AJ421">
            <v>0</v>
          </cell>
        </row>
        <row r="422">
          <cell r="Q422">
            <v>0</v>
          </cell>
          <cell r="R422">
            <v>0</v>
          </cell>
          <cell r="S422">
            <v>0</v>
          </cell>
          <cell r="T422">
            <v>0</v>
          </cell>
          <cell r="AG422">
            <v>0</v>
          </cell>
          <cell r="AH422">
            <v>0</v>
          </cell>
          <cell r="AI422">
            <v>0</v>
          </cell>
          <cell r="AJ422">
            <v>0</v>
          </cell>
        </row>
        <row r="423">
          <cell r="Q423">
            <v>0</v>
          </cell>
          <cell r="R423">
            <v>0</v>
          </cell>
          <cell r="S423">
            <v>0</v>
          </cell>
          <cell r="T423">
            <v>0</v>
          </cell>
          <cell r="AG423">
            <v>0</v>
          </cell>
          <cell r="AH423">
            <v>0</v>
          </cell>
          <cell r="AI423">
            <v>0</v>
          </cell>
          <cell r="AJ423">
            <v>0</v>
          </cell>
        </row>
        <row r="424">
          <cell r="Q424">
            <v>0</v>
          </cell>
          <cell r="R424">
            <v>0</v>
          </cell>
          <cell r="S424">
            <v>0</v>
          </cell>
          <cell r="T424">
            <v>0</v>
          </cell>
          <cell r="AG424">
            <v>-1.0275000000000001</v>
          </cell>
          <cell r="AH424">
            <v>-0.97291666666666654</v>
          </cell>
          <cell r="AI424">
            <v>-0.91833333333333333</v>
          </cell>
          <cell r="AJ424">
            <v>-0.91833333333333333</v>
          </cell>
        </row>
        <row r="425">
          <cell r="Q425">
            <v>0</v>
          </cell>
          <cell r="R425">
            <v>0</v>
          </cell>
          <cell r="S425">
            <v>0</v>
          </cell>
          <cell r="T425">
            <v>0</v>
          </cell>
          <cell r="AG425">
            <v>0</v>
          </cell>
          <cell r="AH425">
            <v>0</v>
          </cell>
          <cell r="AI425">
            <v>0</v>
          </cell>
          <cell r="AJ425">
            <v>0</v>
          </cell>
        </row>
        <row r="426">
          <cell r="Q426">
            <v>0</v>
          </cell>
          <cell r="R426">
            <v>0</v>
          </cell>
          <cell r="S426">
            <v>0</v>
          </cell>
          <cell r="T426">
            <v>0</v>
          </cell>
          <cell r="AG426">
            <v>2.4683333333333333</v>
          </cell>
          <cell r="AH426">
            <v>1.2341666666666666</v>
          </cell>
          <cell r="AI426">
            <v>0</v>
          </cell>
          <cell r="AJ426">
            <v>0</v>
          </cell>
        </row>
        <row r="427">
          <cell r="Q427">
            <v>2423.96</v>
          </cell>
          <cell r="R427">
            <v>0</v>
          </cell>
          <cell r="S427">
            <v>197.19</v>
          </cell>
          <cell r="T427">
            <v>394.38</v>
          </cell>
          <cell r="AG427">
            <v>1110.9816666666668</v>
          </cell>
          <cell r="AH427">
            <v>1211.9800000000002</v>
          </cell>
          <cell r="AI427">
            <v>1211.0145833333333</v>
          </cell>
          <cell r="AJ427">
            <v>1208.1183333333333</v>
          </cell>
        </row>
        <row r="428">
          <cell r="AG428">
            <v>0</v>
          </cell>
          <cell r="AH428">
            <v>0</v>
          </cell>
          <cell r="AI428">
            <v>0</v>
          </cell>
          <cell r="AJ428">
            <v>0</v>
          </cell>
        </row>
        <row r="429">
          <cell r="Q429">
            <v>55401936</v>
          </cell>
          <cell r="R429">
            <v>64177637</v>
          </cell>
          <cell r="S429">
            <v>73606449</v>
          </cell>
          <cell r="T429">
            <v>76285086</v>
          </cell>
          <cell r="AG429">
            <v>58614595.25</v>
          </cell>
          <cell r="AH429">
            <v>58614925.125</v>
          </cell>
          <cell r="AI429">
            <v>58856908.666666664</v>
          </cell>
          <cell r="AJ429">
            <v>59323146</v>
          </cell>
        </row>
        <row r="430">
          <cell r="Q430">
            <v>13122447.779999999</v>
          </cell>
          <cell r="R430">
            <v>27049081.449999999</v>
          </cell>
          <cell r="S430">
            <v>51367848.539999999</v>
          </cell>
          <cell r="T430">
            <v>54822019.439999998</v>
          </cell>
          <cell r="AG430">
            <v>22637718.637916666</v>
          </cell>
          <cell r="AH430">
            <v>22258855.065833334</v>
          </cell>
          <cell r="AI430">
            <v>22736267.760416668</v>
          </cell>
          <cell r="AJ430">
            <v>24130487.860833332</v>
          </cell>
        </row>
        <row r="431">
          <cell r="Q431">
            <v>934907.55</v>
          </cell>
          <cell r="R431">
            <v>867011.08</v>
          </cell>
          <cell r="S431">
            <v>867011.08</v>
          </cell>
          <cell r="T431">
            <v>691290.36</v>
          </cell>
          <cell r="AG431">
            <v>1086343.9495833335</v>
          </cell>
          <cell r="AH431">
            <v>1063393.2733333334</v>
          </cell>
          <cell r="AI431">
            <v>1049241.9883333335</v>
          </cell>
          <cell r="AJ431">
            <v>1027044.9504166668</v>
          </cell>
        </row>
        <row r="432">
          <cell r="Q432">
            <v>-56336844</v>
          </cell>
          <cell r="R432">
            <v>-65044648</v>
          </cell>
          <cell r="S432">
            <v>-74473460</v>
          </cell>
          <cell r="T432">
            <v>-76976376</v>
          </cell>
          <cell r="AG432">
            <v>-37783158.25</v>
          </cell>
          <cell r="AH432">
            <v>-42840720.416666664</v>
          </cell>
          <cell r="AI432">
            <v>-48653974.916666664</v>
          </cell>
          <cell r="AJ432">
            <v>-54964384.75</v>
          </cell>
        </row>
        <row r="433">
          <cell r="Q433">
            <v>-13122448</v>
          </cell>
          <cell r="R433">
            <v>-26602543</v>
          </cell>
          <cell r="S433">
            <v>-51367849</v>
          </cell>
          <cell r="T433">
            <v>-54822020</v>
          </cell>
          <cell r="AG433">
            <v>-16492420.083333334</v>
          </cell>
          <cell r="AH433">
            <v>-18147628.041666668</v>
          </cell>
          <cell r="AI433">
            <v>-21396394.375</v>
          </cell>
          <cell r="AJ433">
            <v>-25820972.25</v>
          </cell>
        </row>
        <row r="434">
          <cell r="Q434">
            <v>10416107.560000001</v>
          </cell>
          <cell r="R434">
            <v>10396908.32</v>
          </cell>
          <cell r="S434">
            <v>6464341.4100000001</v>
          </cell>
          <cell r="T434">
            <v>0</v>
          </cell>
          <cell r="AG434">
            <v>1383664.6833333333</v>
          </cell>
          <cell r="AH434">
            <v>1868508.0899999999</v>
          </cell>
          <cell r="AI434">
            <v>2257462.8604166671</v>
          </cell>
          <cell r="AJ434">
            <v>2404107.2683333335</v>
          </cell>
        </row>
        <row r="435">
          <cell r="Q435">
            <v>-280083</v>
          </cell>
          <cell r="R435">
            <v>-199328</v>
          </cell>
          <cell r="S435">
            <v>-290528</v>
          </cell>
          <cell r="T435">
            <v>0</v>
          </cell>
          <cell r="AG435">
            <v>252788.125</v>
          </cell>
          <cell r="AH435">
            <v>232812.66666666666</v>
          </cell>
          <cell r="AI435">
            <v>212402</v>
          </cell>
          <cell r="AJ435">
            <v>195989.33333333334</v>
          </cell>
        </row>
        <row r="436">
          <cell r="Q436">
            <v>4297216</v>
          </cell>
          <cell r="R436">
            <v>4297216</v>
          </cell>
          <cell r="S436">
            <v>4297216</v>
          </cell>
          <cell r="T436">
            <v>7592985</v>
          </cell>
          <cell r="AG436">
            <v>2955821.5</v>
          </cell>
          <cell r="AH436">
            <v>3313922.8333333335</v>
          </cell>
          <cell r="AI436">
            <v>3672024.1666666665</v>
          </cell>
          <cell r="AJ436">
            <v>4167449.2083333335</v>
          </cell>
        </row>
        <row r="437">
          <cell r="Q437">
            <v>-59899</v>
          </cell>
          <cell r="R437">
            <v>-59899</v>
          </cell>
          <cell r="S437">
            <v>-59899</v>
          </cell>
          <cell r="T437">
            <v>0</v>
          </cell>
          <cell r="AG437">
            <v>2899347.4583333335</v>
          </cell>
          <cell r="AH437">
            <v>2894355.875</v>
          </cell>
          <cell r="AI437">
            <v>2889364.2916666665</v>
          </cell>
          <cell r="AJ437">
            <v>2735310.375</v>
          </cell>
        </row>
        <row r="438">
          <cell r="Q438">
            <v>8910029</v>
          </cell>
          <cell r="R438">
            <v>8910029</v>
          </cell>
          <cell r="S438">
            <v>8910029</v>
          </cell>
          <cell r="T438">
            <v>8624115</v>
          </cell>
          <cell r="AG438">
            <v>7243287.625</v>
          </cell>
          <cell r="AH438">
            <v>7985790.041666667</v>
          </cell>
          <cell r="AI438">
            <v>8728292.458333334</v>
          </cell>
          <cell r="AJ438">
            <v>9047638.958333334</v>
          </cell>
        </row>
        <row r="439">
          <cell r="AG439">
            <v>0</v>
          </cell>
          <cell r="AH439">
            <v>0</v>
          </cell>
          <cell r="AI439">
            <v>0</v>
          </cell>
          <cell r="AJ439">
            <v>0</v>
          </cell>
        </row>
        <row r="440">
          <cell r="AG440">
            <v>0</v>
          </cell>
          <cell r="AH440">
            <v>0</v>
          </cell>
          <cell r="AI440">
            <v>0</v>
          </cell>
          <cell r="AJ440">
            <v>0</v>
          </cell>
        </row>
        <row r="441">
          <cell r="Q441">
            <v>0</v>
          </cell>
          <cell r="R441">
            <v>0</v>
          </cell>
          <cell r="S441">
            <v>0</v>
          </cell>
          <cell r="T441">
            <v>0</v>
          </cell>
          <cell r="AG441">
            <v>0</v>
          </cell>
          <cell r="AH441">
            <v>0</v>
          </cell>
          <cell r="AI441">
            <v>0</v>
          </cell>
          <cell r="AJ441">
            <v>0</v>
          </cell>
        </row>
        <row r="442">
          <cell r="Q442">
            <v>0</v>
          </cell>
          <cell r="R442">
            <v>0</v>
          </cell>
          <cell r="S442">
            <v>0</v>
          </cell>
          <cell r="T442">
            <v>0</v>
          </cell>
          <cell r="AG442">
            <v>0</v>
          </cell>
          <cell r="AH442">
            <v>0</v>
          </cell>
          <cell r="AI442">
            <v>0</v>
          </cell>
          <cell r="AJ442">
            <v>0</v>
          </cell>
        </row>
        <row r="443">
          <cell r="Q443">
            <v>1484498.2</v>
          </cell>
          <cell r="R443">
            <v>1476087.45</v>
          </cell>
          <cell r="S443">
            <v>1467676.7</v>
          </cell>
          <cell r="T443">
            <v>1459265.95</v>
          </cell>
          <cell r="AG443">
            <v>1534962.6999999995</v>
          </cell>
          <cell r="AH443">
            <v>1526551.9499999995</v>
          </cell>
          <cell r="AI443">
            <v>1518141.1999999995</v>
          </cell>
          <cell r="AJ443">
            <v>1509730.4499999995</v>
          </cell>
        </row>
        <row r="444">
          <cell r="Q444">
            <v>0</v>
          </cell>
          <cell r="R444">
            <v>0</v>
          </cell>
          <cell r="S444">
            <v>0</v>
          </cell>
          <cell r="T444">
            <v>0</v>
          </cell>
          <cell r="AG444">
            <v>0</v>
          </cell>
          <cell r="AH444">
            <v>0</v>
          </cell>
          <cell r="AI444">
            <v>0</v>
          </cell>
          <cell r="AJ444">
            <v>0</v>
          </cell>
        </row>
        <row r="445">
          <cell r="Q445">
            <v>84854</v>
          </cell>
          <cell r="R445">
            <v>84436</v>
          </cell>
          <cell r="S445">
            <v>84018</v>
          </cell>
          <cell r="T445">
            <v>83600</v>
          </cell>
          <cell r="AG445">
            <v>87362</v>
          </cell>
          <cell r="AH445">
            <v>86944</v>
          </cell>
          <cell r="AI445">
            <v>86526</v>
          </cell>
          <cell r="AJ445">
            <v>86108</v>
          </cell>
        </row>
        <row r="446">
          <cell r="Q446">
            <v>0</v>
          </cell>
          <cell r="R446">
            <v>0</v>
          </cell>
          <cell r="S446">
            <v>0</v>
          </cell>
          <cell r="T446">
            <v>0</v>
          </cell>
          <cell r="AG446">
            <v>145417.71875</v>
          </cell>
          <cell r="AH446">
            <v>124156.23708333331</v>
          </cell>
          <cell r="AI446">
            <v>102984.79375</v>
          </cell>
          <cell r="AJ446">
            <v>81903.388749999998</v>
          </cell>
        </row>
        <row r="447">
          <cell r="Q447">
            <v>92251.75</v>
          </cell>
          <cell r="R447">
            <v>91339.22</v>
          </cell>
          <cell r="S447">
            <v>90426.69</v>
          </cell>
          <cell r="T447">
            <v>89514.16</v>
          </cell>
          <cell r="AG447">
            <v>212115.30374999999</v>
          </cell>
          <cell r="AH447">
            <v>198498.30041666667</v>
          </cell>
          <cell r="AI447">
            <v>185266.15208333335</v>
          </cell>
          <cell r="AJ447">
            <v>172418.85874999998</v>
          </cell>
        </row>
        <row r="448">
          <cell r="Q448">
            <v>405214.23</v>
          </cell>
          <cell r="R448">
            <v>398551.98</v>
          </cell>
          <cell r="S448">
            <v>391889.73</v>
          </cell>
          <cell r="T448">
            <v>385227.48</v>
          </cell>
          <cell r="AG448">
            <v>445187.73</v>
          </cell>
          <cell r="AH448">
            <v>438525.48</v>
          </cell>
          <cell r="AI448">
            <v>431863.23</v>
          </cell>
          <cell r="AJ448">
            <v>425200.98</v>
          </cell>
        </row>
        <row r="449">
          <cell r="Q449">
            <v>43695.22</v>
          </cell>
          <cell r="R449">
            <v>42545.35</v>
          </cell>
          <cell r="S449">
            <v>41395.480000000003</v>
          </cell>
          <cell r="T449">
            <v>40245.61</v>
          </cell>
          <cell r="AG449">
            <v>50594.44</v>
          </cell>
          <cell r="AH449">
            <v>49444.57</v>
          </cell>
          <cell r="AI449">
            <v>48294.69999999999</v>
          </cell>
          <cell r="AJ449">
            <v>47144.829999999994</v>
          </cell>
        </row>
        <row r="450">
          <cell r="Q450">
            <v>186410.3</v>
          </cell>
          <cell r="R450">
            <v>181750.04</v>
          </cell>
          <cell r="S450">
            <v>177089.78</v>
          </cell>
          <cell r="T450">
            <v>172429.52</v>
          </cell>
          <cell r="AG450">
            <v>214371.86000000002</v>
          </cell>
          <cell r="AH450">
            <v>209711.6</v>
          </cell>
          <cell r="AI450">
            <v>205051.34</v>
          </cell>
          <cell r="AJ450">
            <v>200391.08000000005</v>
          </cell>
        </row>
        <row r="451">
          <cell r="Q451">
            <v>0</v>
          </cell>
          <cell r="R451">
            <v>0</v>
          </cell>
          <cell r="S451">
            <v>0</v>
          </cell>
          <cell r="T451">
            <v>0</v>
          </cell>
          <cell r="AG451">
            <v>12793.300833333333</v>
          </cell>
          <cell r="AH451">
            <v>11037.510416666666</v>
          </cell>
          <cell r="AI451">
            <v>9297.189166666667</v>
          </cell>
          <cell r="AJ451">
            <v>7572.3370833333329</v>
          </cell>
        </row>
        <row r="452">
          <cell r="Q452">
            <v>0</v>
          </cell>
          <cell r="R452">
            <v>0</v>
          </cell>
          <cell r="S452">
            <v>0</v>
          </cell>
          <cell r="T452">
            <v>0</v>
          </cell>
          <cell r="AG452">
            <v>11189.38875</v>
          </cell>
          <cell r="AH452">
            <v>9068.2708333333339</v>
          </cell>
          <cell r="AI452">
            <v>6986.0720833333326</v>
          </cell>
          <cell r="AJ452">
            <v>4942.7924999999996</v>
          </cell>
        </row>
        <row r="453">
          <cell r="Q453">
            <v>0</v>
          </cell>
          <cell r="R453">
            <v>0</v>
          </cell>
          <cell r="S453">
            <v>0</v>
          </cell>
          <cell r="T453">
            <v>0</v>
          </cell>
          <cell r="AG453">
            <v>208644.91</v>
          </cell>
          <cell r="AH453">
            <v>170331.04333333333</v>
          </cell>
          <cell r="AI453">
            <v>132187.08333333334</v>
          </cell>
          <cell r="AJ453">
            <v>94213.030000000013</v>
          </cell>
        </row>
        <row r="454">
          <cell r="AG454">
            <v>0</v>
          </cell>
          <cell r="AH454">
            <v>0</v>
          </cell>
          <cell r="AI454">
            <v>0</v>
          </cell>
          <cell r="AJ454">
            <v>0</v>
          </cell>
        </row>
        <row r="455">
          <cell r="Q455">
            <v>0</v>
          </cell>
          <cell r="R455">
            <v>0</v>
          </cell>
          <cell r="S455">
            <v>0</v>
          </cell>
          <cell r="T455">
            <v>0</v>
          </cell>
          <cell r="AG455">
            <v>177947.74958333335</v>
          </cell>
          <cell r="AH455">
            <v>145270.86291666667</v>
          </cell>
          <cell r="AI455">
            <v>112738.88458333333</v>
          </cell>
          <cell r="AJ455">
            <v>80351.81458333334</v>
          </cell>
        </row>
        <row r="456">
          <cell r="Q456">
            <v>0</v>
          </cell>
          <cell r="R456">
            <v>0</v>
          </cell>
          <cell r="S456">
            <v>0</v>
          </cell>
          <cell r="T456">
            <v>0</v>
          </cell>
          <cell r="AG456">
            <v>591888.40416666667</v>
          </cell>
          <cell r="AH456">
            <v>483231.43333333335</v>
          </cell>
          <cell r="AI456">
            <v>375041.8041666667</v>
          </cell>
          <cell r="AJ456">
            <v>267319.51666666666</v>
          </cell>
        </row>
        <row r="457">
          <cell r="Q457">
            <v>0</v>
          </cell>
          <cell r="R457">
            <v>0</v>
          </cell>
          <cell r="S457">
            <v>0</v>
          </cell>
          <cell r="T457">
            <v>0</v>
          </cell>
          <cell r="AG457">
            <v>181218.59416666665</v>
          </cell>
          <cell r="AH457">
            <v>147915.70416666666</v>
          </cell>
          <cell r="AI457">
            <v>114771.77749999998</v>
          </cell>
          <cell r="AJ457">
            <v>81786.814166666663</v>
          </cell>
        </row>
        <row r="458">
          <cell r="Q458">
            <v>93821.56</v>
          </cell>
          <cell r="R458">
            <v>84871.82</v>
          </cell>
          <cell r="S458">
            <v>75922.080000000002</v>
          </cell>
          <cell r="T458">
            <v>66972.34</v>
          </cell>
          <cell r="AG458">
            <v>190733.79583333337</v>
          </cell>
          <cell r="AH458">
            <v>174839.76416666666</v>
          </cell>
          <cell r="AI458">
            <v>159616.43583333332</v>
          </cell>
          <cell r="AJ458">
            <v>145044.64041666666</v>
          </cell>
        </row>
        <row r="459">
          <cell r="Q459">
            <v>0</v>
          </cell>
          <cell r="R459">
            <v>0</v>
          </cell>
          <cell r="S459">
            <v>0</v>
          </cell>
          <cell r="T459">
            <v>0</v>
          </cell>
          <cell r="AG459">
            <v>0</v>
          </cell>
          <cell r="AH459">
            <v>0</v>
          </cell>
          <cell r="AI459">
            <v>0</v>
          </cell>
          <cell r="AJ459">
            <v>0</v>
          </cell>
        </row>
        <row r="460">
          <cell r="Q460">
            <v>67911.08</v>
          </cell>
          <cell r="R460">
            <v>65788.86</v>
          </cell>
          <cell r="S460">
            <v>63666.64</v>
          </cell>
          <cell r="T460">
            <v>61544.42</v>
          </cell>
          <cell r="AG460">
            <v>80607.14</v>
          </cell>
          <cell r="AH460">
            <v>78496.305000000008</v>
          </cell>
          <cell r="AI460">
            <v>76383.400000000009</v>
          </cell>
          <cell r="AJ460">
            <v>74268.425000000003</v>
          </cell>
        </row>
        <row r="461">
          <cell r="Q461">
            <v>0</v>
          </cell>
          <cell r="R461">
            <v>0</v>
          </cell>
          <cell r="S461">
            <v>0</v>
          </cell>
          <cell r="T461">
            <v>0</v>
          </cell>
          <cell r="AG461">
            <v>0</v>
          </cell>
          <cell r="AH461">
            <v>0</v>
          </cell>
          <cell r="AI461">
            <v>0</v>
          </cell>
          <cell r="AJ461">
            <v>0</v>
          </cell>
        </row>
        <row r="462">
          <cell r="Q462">
            <v>0</v>
          </cell>
          <cell r="R462">
            <v>0</v>
          </cell>
          <cell r="S462">
            <v>0</v>
          </cell>
          <cell r="T462">
            <v>0</v>
          </cell>
          <cell r="AG462">
            <v>2.5000000000000001E-3</v>
          </cell>
          <cell r="AH462">
            <v>0</v>
          </cell>
          <cell r="AI462">
            <v>0</v>
          </cell>
          <cell r="AJ462">
            <v>0</v>
          </cell>
        </row>
        <row r="463">
          <cell r="Q463">
            <v>0</v>
          </cell>
          <cell r="R463">
            <v>0</v>
          </cell>
          <cell r="S463">
            <v>0</v>
          </cell>
          <cell r="T463">
            <v>0</v>
          </cell>
          <cell r="AG463">
            <v>0</v>
          </cell>
          <cell r="AH463">
            <v>0</v>
          </cell>
          <cell r="AI463">
            <v>0</v>
          </cell>
          <cell r="AJ463">
            <v>0</v>
          </cell>
        </row>
        <row r="464">
          <cell r="Q464">
            <v>0</v>
          </cell>
          <cell r="R464">
            <v>0</v>
          </cell>
          <cell r="S464">
            <v>0</v>
          </cell>
          <cell r="T464">
            <v>0</v>
          </cell>
          <cell r="AG464">
            <v>0</v>
          </cell>
          <cell r="AH464">
            <v>0</v>
          </cell>
          <cell r="AI464">
            <v>0</v>
          </cell>
          <cell r="AJ464">
            <v>0</v>
          </cell>
        </row>
        <row r="465">
          <cell r="Q465">
            <v>0</v>
          </cell>
          <cell r="R465">
            <v>0</v>
          </cell>
          <cell r="S465">
            <v>0</v>
          </cell>
          <cell r="T465">
            <v>0</v>
          </cell>
          <cell r="AG465">
            <v>0</v>
          </cell>
          <cell r="AH465">
            <v>0</v>
          </cell>
          <cell r="AI465">
            <v>0</v>
          </cell>
          <cell r="AJ465">
            <v>0</v>
          </cell>
        </row>
        <row r="466">
          <cell r="Q466">
            <v>0</v>
          </cell>
          <cell r="R466">
            <v>0</v>
          </cell>
          <cell r="S466">
            <v>0</v>
          </cell>
          <cell r="T466">
            <v>0</v>
          </cell>
          <cell r="AG466">
            <v>0</v>
          </cell>
          <cell r="AH466">
            <v>0</v>
          </cell>
          <cell r="AI466">
            <v>0</v>
          </cell>
          <cell r="AJ466">
            <v>0</v>
          </cell>
        </row>
        <row r="467">
          <cell r="Q467">
            <v>0</v>
          </cell>
          <cell r="R467">
            <v>0</v>
          </cell>
          <cell r="S467">
            <v>0</v>
          </cell>
          <cell r="T467">
            <v>0</v>
          </cell>
          <cell r="AG467">
            <v>314.70666666666665</v>
          </cell>
          <cell r="AH467">
            <v>78.670833333333334</v>
          </cell>
          <cell r="AI467">
            <v>-3.3333333333333335E-3</v>
          </cell>
          <cell r="AJ467">
            <v>0</v>
          </cell>
        </row>
        <row r="468">
          <cell r="Q468">
            <v>42998.27</v>
          </cell>
          <cell r="R468">
            <v>39926.959999999999</v>
          </cell>
          <cell r="S468">
            <v>36855.65</v>
          </cell>
          <cell r="T468">
            <v>33784.339999999997</v>
          </cell>
          <cell r="AG468">
            <v>61426.114999999991</v>
          </cell>
          <cell r="AH468">
            <v>58354.809583333328</v>
          </cell>
          <cell r="AI468">
            <v>55283.503333333334</v>
          </cell>
          <cell r="AJ468">
            <v>52212.196250000001</v>
          </cell>
        </row>
        <row r="469">
          <cell r="Q469">
            <v>0</v>
          </cell>
          <cell r="R469">
            <v>0</v>
          </cell>
          <cell r="S469">
            <v>0</v>
          </cell>
          <cell r="T469">
            <v>0</v>
          </cell>
          <cell r="AG469">
            <v>90771.483750000014</v>
          </cell>
          <cell r="AH469">
            <v>78339.716250000012</v>
          </cell>
          <cell r="AI469">
            <v>66009.682083333333</v>
          </cell>
          <cell r="AJ469">
            <v>53781.381249999999</v>
          </cell>
        </row>
        <row r="470">
          <cell r="Q470">
            <v>0</v>
          </cell>
          <cell r="R470">
            <v>0</v>
          </cell>
          <cell r="S470">
            <v>0</v>
          </cell>
          <cell r="T470">
            <v>0</v>
          </cell>
          <cell r="AG470">
            <v>0</v>
          </cell>
          <cell r="AH470">
            <v>0</v>
          </cell>
          <cell r="AI470">
            <v>0</v>
          </cell>
          <cell r="AJ470">
            <v>0</v>
          </cell>
        </row>
        <row r="471">
          <cell r="Q471">
            <v>0</v>
          </cell>
          <cell r="R471">
            <v>0</v>
          </cell>
          <cell r="S471">
            <v>0</v>
          </cell>
          <cell r="T471">
            <v>0</v>
          </cell>
          <cell r="AG471">
            <v>1501.8595833333331</v>
          </cell>
          <cell r="AH471">
            <v>844.79291666666666</v>
          </cell>
          <cell r="AI471">
            <v>375.46125000000001</v>
          </cell>
          <cell r="AJ471">
            <v>93.864583333333329</v>
          </cell>
        </row>
        <row r="472">
          <cell r="Q472">
            <v>438.15</v>
          </cell>
          <cell r="R472">
            <v>219.06</v>
          </cell>
          <cell r="S472">
            <v>0</v>
          </cell>
          <cell r="T472">
            <v>0</v>
          </cell>
          <cell r="AG472">
            <v>1752.7050000000002</v>
          </cell>
          <cell r="AH472">
            <v>1533.6104166666667</v>
          </cell>
          <cell r="AI472">
            <v>1314.5179166666665</v>
          </cell>
          <cell r="AJ472">
            <v>1104.5562499999999</v>
          </cell>
        </row>
        <row r="473">
          <cell r="Q473">
            <v>1606.7</v>
          </cell>
          <cell r="R473">
            <v>803.35</v>
          </cell>
          <cell r="S473">
            <v>0</v>
          </cell>
          <cell r="T473">
            <v>0</v>
          </cell>
          <cell r="AG473">
            <v>6426.7849999999999</v>
          </cell>
          <cell r="AH473">
            <v>5623.4395833333328</v>
          </cell>
          <cell r="AI473">
            <v>4820.0933333333332</v>
          </cell>
          <cell r="AJ473">
            <v>4050.2191666666672</v>
          </cell>
        </row>
        <row r="474">
          <cell r="Q474">
            <v>358391.11</v>
          </cell>
          <cell r="R474">
            <v>356922.29</v>
          </cell>
          <cell r="S474">
            <v>355453.47</v>
          </cell>
          <cell r="T474">
            <v>353984.65</v>
          </cell>
          <cell r="AG474">
            <v>367204.02999999997</v>
          </cell>
          <cell r="AH474">
            <v>365735.20999999996</v>
          </cell>
          <cell r="AI474">
            <v>364266.38999999996</v>
          </cell>
          <cell r="AJ474">
            <v>362797.57</v>
          </cell>
        </row>
        <row r="475">
          <cell r="Q475">
            <v>17116.77</v>
          </cell>
          <cell r="R475">
            <v>14977.18</v>
          </cell>
          <cell r="S475">
            <v>12837.59</v>
          </cell>
          <cell r="T475">
            <v>10698</v>
          </cell>
          <cell r="AG475">
            <v>29993.054999999997</v>
          </cell>
          <cell r="AH475">
            <v>27841.626250000001</v>
          </cell>
          <cell r="AI475">
            <v>25692.350000000002</v>
          </cell>
          <cell r="AJ475">
            <v>23545.226249999996</v>
          </cell>
        </row>
        <row r="476">
          <cell r="Q476">
            <v>894932.07</v>
          </cell>
          <cell r="R476">
            <v>891780.9</v>
          </cell>
          <cell r="S476">
            <v>888629.73</v>
          </cell>
          <cell r="T476">
            <v>885478.56</v>
          </cell>
          <cell r="AG476">
            <v>913839.09</v>
          </cell>
          <cell r="AH476">
            <v>910687.92</v>
          </cell>
          <cell r="AI476">
            <v>907536.75</v>
          </cell>
          <cell r="AJ476">
            <v>904385.58000000007</v>
          </cell>
        </row>
        <row r="477">
          <cell r="Q477">
            <v>2445081.71</v>
          </cell>
          <cell r="R477">
            <v>2436650.39</v>
          </cell>
          <cell r="S477">
            <v>2428219.0699999998</v>
          </cell>
          <cell r="T477">
            <v>2419787.75</v>
          </cell>
          <cell r="AG477">
            <v>2497800.4912500004</v>
          </cell>
          <cell r="AH477">
            <v>2489366.7174999998</v>
          </cell>
          <cell r="AI477">
            <v>2480932.9512500004</v>
          </cell>
          <cell r="AJ477">
            <v>2472499.1925000004</v>
          </cell>
        </row>
        <row r="478">
          <cell r="Q478">
            <v>596695.77</v>
          </cell>
          <cell r="R478">
            <v>587558.01</v>
          </cell>
          <cell r="S478">
            <v>578420.25</v>
          </cell>
          <cell r="T478">
            <v>569282.49</v>
          </cell>
          <cell r="AG478">
            <v>651522.32999999996</v>
          </cell>
          <cell r="AH478">
            <v>642384.56999999995</v>
          </cell>
          <cell r="AI478">
            <v>633246.81000000006</v>
          </cell>
          <cell r="AJ478">
            <v>624109.05000000005</v>
          </cell>
        </row>
        <row r="479">
          <cell r="Q479">
            <v>809921.63</v>
          </cell>
          <cell r="R479">
            <v>807268.76</v>
          </cell>
          <cell r="S479">
            <v>804615.89</v>
          </cell>
          <cell r="T479">
            <v>801963.02</v>
          </cell>
          <cell r="AG479">
            <v>823708.99458333338</v>
          </cell>
          <cell r="AH479">
            <v>821058.46</v>
          </cell>
          <cell r="AI479">
            <v>818407.91791666672</v>
          </cell>
          <cell r="AJ479">
            <v>815757.36833333329</v>
          </cell>
        </row>
        <row r="480">
          <cell r="Q480">
            <v>1094184.96</v>
          </cell>
          <cell r="R480">
            <v>1079928.48</v>
          </cell>
          <cell r="S480">
            <v>1065672</v>
          </cell>
          <cell r="T480">
            <v>1051415.52</v>
          </cell>
          <cell r="AG480">
            <v>1179723.8400000001</v>
          </cell>
          <cell r="AH480">
            <v>1165467.3600000001</v>
          </cell>
          <cell r="AI480">
            <v>1151210.8799999999</v>
          </cell>
          <cell r="AJ480">
            <v>1136954.3999999999</v>
          </cell>
        </row>
        <row r="481">
          <cell r="Q481">
            <v>120323.01</v>
          </cell>
          <cell r="R481">
            <v>118293.95</v>
          </cell>
          <cell r="S481">
            <v>116264.89</v>
          </cell>
          <cell r="T481">
            <v>114235.83</v>
          </cell>
          <cell r="AG481">
            <v>132497.37</v>
          </cell>
          <cell r="AH481">
            <v>130468.31000000001</v>
          </cell>
          <cell r="AI481">
            <v>128439.24999999999</v>
          </cell>
          <cell r="AJ481">
            <v>126410.18999999999</v>
          </cell>
        </row>
        <row r="482">
          <cell r="Q482">
            <v>1340324.07</v>
          </cell>
          <cell r="R482">
            <v>1325093.1100000001</v>
          </cell>
          <cell r="S482">
            <v>1309862.1499999999</v>
          </cell>
          <cell r="T482">
            <v>1294631.19</v>
          </cell>
          <cell r="AG482">
            <v>1431709.83</v>
          </cell>
          <cell r="AH482">
            <v>1416478.87</v>
          </cell>
          <cell r="AI482">
            <v>1401247.91</v>
          </cell>
          <cell r="AJ482">
            <v>1386016.95</v>
          </cell>
        </row>
        <row r="483">
          <cell r="Q483">
            <v>0</v>
          </cell>
          <cell r="R483">
            <v>0</v>
          </cell>
          <cell r="S483">
            <v>0</v>
          </cell>
          <cell r="T483">
            <v>0</v>
          </cell>
          <cell r="AG483">
            <v>0</v>
          </cell>
          <cell r="AH483">
            <v>0</v>
          </cell>
          <cell r="AI483">
            <v>0</v>
          </cell>
          <cell r="AJ483">
            <v>0</v>
          </cell>
        </row>
        <row r="484">
          <cell r="Q484">
            <v>6363369.5199999996</v>
          </cell>
          <cell r="R484">
            <v>6349322.3499999996</v>
          </cell>
          <cell r="S484">
            <v>6335275.1799999997</v>
          </cell>
          <cell r="T484">
            <v>6321228.0099999998</v>
          </cell>
          <cell r="AG484">
            <v>6447608.1924999999</v>
          </cell>
          <cell r="AH484">
            <v>6433578.7883333331</v>
          </cell>
          <cell r="AI484">
            <v>6419549.3458333323</v>
          </cell>
          <cell r="AJ484">
            <v>6405511.0300000003</v>
          </cell>
        </row>
        <row r="485">
          <cell r="Q485">
            <v>28665.13</v>
          </cell>
          <cell r="R485">
            <v>19110.09</v>
          </cell>
          <cell r="S485">
            <v>9555.0400000000009</v>
          </cell>
          <cell r="T485">
            <v>0</v>
          </cell>
          <cell r="AG485">
            <v>85995.421249999999</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G486">
            <v>3220944.5733333328</v>
          </cell>
          <cell r="AH486">
            <v>3724691.6749999993</v>
          </cell>
          <cell r="AI486">
            <v>4226905.3</v>
          </cell>
          <cell r="AJ486">
            <v>4727609.2112499997</v>
          </cell>
        </row>
        <row r="487">
          <cell r="Q487">
            <v>1023165.42</v>
          </cell>
          <cell r="R487">
            <v>1020055.49</v>
          </cell>
          <cell r="S487">
            <v>1016945.56</v>
          </cell>
          <cell r="T487">
            <v>1013931.83</v>
          </cell>
          <cell r="AG487">
            <v>544345.67916666658</v>
          </cell>
          <cell r="AH487">
            <v>629479.88374999992</v>
          </cell>
          <cell r="AI487">
            <v>714354.92749999987</v>
          </cell>
          <cell r="AJ487">
            <v>798974.81874999998</v>
          </cell>
        </row>
        <row r="488">
          <cell r="Q488">
            <v>0</v>
          </cell>
          <cell r="R488">
            <v>0</v>
          </cell>
          <cell r="S488">
            <v>0</v>
          </cell>
          <cell r="T488">
            <v>0</v>
          </cell>
          <cell r="AG488">
            <v>0</v>
          </cell>
          <cell r="AH488">
            <v>0</v>
          </cell>
          <cell r="AI488">
            <v>0</v>
          </cell>
          <cell r="AJ488">
            <v>0</v>
          </cell>
        </row>
        <row r="489">
          <cell r="Q489">
            <v>0</v>
          </cell>
          <cell r="R489">
            <v>0</v>
          </cell>
          <cell r="S489">
            <v>0</v>
          </cell>
          <cell r="T489">
            <v>0</v>
          </cell>
          <cell r="AG489">
            <v>0</v>
          </cell>
          <cell r="AH489">
            <v>0</v>
          </cell>
          <cell r="AI489">
            <v>0</v>
          </cell>
          <cell r="AJ489">
            <v>0</v>
          </cell>
        </row>
        <row r="490">
          <cell r="AG490">
            <v>0</v>
          </cell>
          <cell r="AH490">
            <v>0</v>
          </cell>
          <cell r="AI490">
            <v>0</v>
          </cell>
          <cell r="AJ490">
            <v>0</v>
          </cell>
        </row>
        <row r="491">
          <cell r="Q491">
            <v>978266.6</v>
          </cell>
          <cell r="R491">
            <v>870063.64</v>
          </cell>
          <cell r="S491">
            <v>761305.68</v>
          </cell>
          <cell r="T491">
            <v>655218.43000000005</v>
          </cell>
          <cell r="AG491">
            <v>512487.51666666666</v>
          </cell>
          <cell r="AH491">
            <v>589501.27666666673</v>
          </cell>
          <cell r="AI491">
            <v>657474.99833333329</v>
          </cell>
          <cell r="AJ491">
            <v>716496.83625000005</v>
          </cell>
        </row>
        <row r="492">
          <cell r="Q492">
            <v>584944.06999999995</v>
          </cell>
          <cell r="R492">
            <v>563279.47</v>
          </cell>
          <cell r="S492">
            <v>541614.87</v>
          </cell>
          <cell r="T492">
            <v>528920.28</v>
          </cell>
          <cell r="AG492">
            <v>376220.67708333331</v>
          </cell>
          <cell r="AH492">
            <v>424063.32458333339</v>
          </cell>
          <cell r="AI492">
            <v>470100.58874999994</v>
          </cell>
          <cell r="AJ492">
            <v>514706.22</v>
          </cell>
        </row>
        <row r="493">
          <cell r="Q493">
            <v>1077415.75</v>
          </cell>
          <cell r="R493">
            <v>1058176.18</v>
          </cell>
          <cell r="S493">
            <v>1031612.57</v>
          </cell>
          <cell r="T493">
            <v>1012674.78</v>
          </cell>
          <cell r="AG493">
            <v>316460.45458333334</v>
          </cell>
          <cell r="AH493">
            <v>405443.45166666666</v>
          </cell>
          <cell r="AI493">
            <v>492517.98291666666</v>
          </cell>
          <cell r="AJ493">
            <v>577696.62249999994</v>
          </cell>
        </row>
        <row r="494">
          <cell r="Q494">
            <v>0</v>
          </cell>
          <cell r="R494">
            <v>0</v>
          </cell>
          <cell r="S494">
            <v>0</v>
          </cell>
          <cell r="T494">
            <v>0</v>
          </cell>
          <cell r="AG494">
            <v>0</v>
          </cell>
          <cell r="AH494">
            <v>0</v>
          </cell>
          <cell r="AI494">
            <v>0</v>
          </cell>
          <cell r="AJ494">
            <v>0</v>
          </cell>
        </row>
        <row r="495">
          <cell r="Q495">
            <v>0</v>
          </cell>
          <cell r="R495">
            <v>0</v>
          </cell>
          <cell r="S495">
            <v>0</v>
          </cell>
          <cell r="T495">
            <v>0</v>
          </cell>
          <cell r="AG495">
            <v>0</v>
          </cell>
          <cell r="AH495">
            <v>0</v>
          </cell>
          <cell r="AI495">
            <v>0</v>
          </cell>
          <cell r="AJ495">
            <v>0</v>
          </cell>
        </row>
        <row r="496">
          <cell r="Q496">
            <v>0</v>
          </cell>
          <cell r="R496">
            <v>0</v>
          </cell>
          <cell r="S496">
            <v>0</v>
          </cell>
          <cell r="T496">
            <v>0</v>
          </cell>
          <cell r="AG496">
            <v>0</v>
          </cell>
          <cell r="AH496">
            <v>0</v>
          </cell>
          <cell r="AI496">
            <v>0</v>
          </cell>
          <cell r="AJ496">
            <v>0</v>
          </cell>
        </row>
        <row r="497">
          <cell r="Q497">
            <v>9869228.7200000007</v>
          </cell>
          <cell r="R497">
            <v>9369228.7200000007</v>
          </cell>
          <cell r="S497">
            <v>8869228.7200000007</v>
          </cell>
          <cell r="T497">
            <v>8369228.7199999997</v>
          </cell>
          <cell r="AG497">
            <v>12869228.720000001</v>
          </cell>
          <cell r="AH497">
            <v>12369228.720000001</v>
          </cell>
          <cell r="AI497">
            <v>11869228.720000001</v>
          </cell>
          <cell r="AJ497">
            <v>11369228.720000001</v>
          </cell>
        </row>
        <row r="498">
          <cell r="Q498">
            <v>4776552.71</v>
          </cell>
          <cell r="R498">
            <v>4776552.71</v>
          </cell>
          <cell r="S498">
            <v>4776552.71</v>
          </cell>
          <cell r="T498">
            <v>4776552.71</v>
          </cell>
          <cell r="AG498">
            <v>4776552.71</v>
          </cell>
          <cell r="AH498">
            <v>4776552.71</v>
          </cell>
          <cell r="AI498">
            <v>4776552.71</v>
          </cell>
          <cell r="AJ498">
            <v>4776552.71</v>
          </cell>
        </row>
        <row r="499">
          <cell r="Q499">
            <v>2705896.42</v>
          </cell>
          <cell r="R499">
            <v>2705896.42</v>
          </cell>
          <cell r="S499">
            <v>2705896.42</v>
          </cell>
          <cell r="T499">
            <v>2705896.42</v>
          </cell>
          <cell r="AG499">
            <v>2705896.4200000004</v>
          </cell>
          <cell r="AH499">
            <v>2705896.4200000004</v>
          </cell>
          <cell r="AI499">
            <v>2705896.4200000004</v>
          </cell>
          <cell r="AJ499">
            <v>2705896.4200000004</v>
          </cell>
        </row>
        <row r="500">
          <cell r="R500">
            <v>0</v>
          </cell>
          <cell r="S500">
            <v>0</v>
          </cell>
          <cell r="T500">
            <v>10144618.43</v>
          </cell>
          <cell r="AG500">
            <v>0</v>
          </cell>
          <cell r="AH500">
            <v>0</v>
          </cell>
          <cell r="AI500">
            <v>0</v>
          </cell>
          <cell r="AJ500">
            <v>422692.43458333332</v>
          </cell>
        </row>
        <row r="501">
          <cell r="R501">
            <v>0</v>
          </cell>
          <cell r="S501">
            <v>0</v>
          </cell>
          <cell r="T501">
            <v>212634.15</v>
          </cell>
          <cell r="AG501">
            <v>0</v>
          </cell>
          <cell r="AH501">
            <v>0</v>
          </cell>
          <cell r="AI501">
            <v>0</v>
          </cell>
          <cell r="AJ501">
            <v>8859.7562500000004</v>
          </cell>
        </row>
        <row r="502">
          <cell r="AG502">
            <v>0</v>
          </cell>
          <cell r="AH502">
            <v>0</v>
          </cell>
          <cell r="AI502">
            <v>0</v>
          </cell>
          <cell r="AJ502">
            <v>0</v>
          </cell>
        </row>
        <row r="503">
          <cell r="AG503">
            <v>0</v>
          </cell>
          <cell r="AH503">
            <v>0</v>
          </cell>
          <cell r="AI503">
            <v>0</v>
          </cell>
          <cell r="AJ503">
            <v>0</v>
          </cell>
        </row>
        <row r="504">
          <cell r="AG504">
            <v>0</v>
          </cell>
          <cell r="AH504">
            <v>0</v>
          </cell>
          <cell r="AI504">
            <v>0</v>
          </cell>
          <cell r="AJ504">
            <v>0</v>
          </cell>
        </row>
        <row r="505">
          <cell r="AG505">
            <v>0</v>
          </cell>
          <cell r="AH505">
            <v>0</v>
          </cell>
          <cell r="AI505">
            <v>0</v>
          </cell>
          <cell r="AJ505">
            <v>0</v>
          </cell>
        </row>
        <row r="506">
          <cell r="Q506">
            <v>221888009</v>
          </cell>
          <cell r="R506">
            <v>220894342</v>
          </cell>
          <cell r="S506">
            <v>219900675</v>
          </cell>
          <cell r="T506">
            <v>216719758</v>
          </cell>
          <cell r="AG506">
            <v>227519603.87625003</v>
          </cell>
          <cell r="AH506">
            <v>226718549.02833334</v>
          </cell>
          <cell r="AI506">
            <v>225839848.31958333</v>
          </cell>
          <cell r="AJ506">
            <v>224792366.33333334</v>
          </cell>
        </row>
        <row r="507">
          <cell r="Q507">
            <v>10161321.18</v>
          </cell>
          <cell r="R507">
            <v>10161321.18</v>
          </cell>
          <cell r="S507">
            <v>10161321.18</v>
          </cell>
          <cell r="T507">
            <v>10161321.18</v>
          </cell>
          <cell r="AG507">
            <v>10161321.180000002</v>
          </cell>
          <cell r="AH507">
            <v>10161321.180000002</v>
          </cell>
          <cell r="AI507">
            <v>10161321.180000002</v>
          </cell>
          <cell r="AJ507">
            <v>10161321.180000002</v>
          </cell>
        </row>
        <row r="508">
          <cell r="Q508">
            <v>101746</v>
          </cell>
          <cell r="R508">
            <v>101746</v>
          </cell>
          <cell r="S508">
            <v>101746</v>
          </cell>
          <cell r="T508">
            <v>0</v>
          </cell>
          <cell r="AG508">
            <v>126367.20833333333</v>
          </cell>
          <cell r="AH508">
            <v>125679.70833333333</v>
          </cell>
          <cell r="AI508">
            <v>124971.375</v>
          </cell>
          <cell r="AJ508">
            <v>120002.79166666667</v>
          </cell>
        </row>
        <row r="509">
          <cell r="Q509">
            <v>14339661.35</v>
          </cell>
          <cell r="R509">
            <v>15527658.91</v>
          </cell>
          <cell r="S509">
            <v>16604266.26</v>
          </cell>
          <cell r="T509">
            <v>20447448.719999999</v>
          </cell>
          <cell r="AG509">
            <v>9473741.2841666657</v>
          </cell>
          <cell r="AH509">
            <v>10128071.139999999</v>
          </cell>
          <cell r="AI509">
            <v>10800710.552083332</v>
          </cell>
          <cell r="AJ509">
            <v>11571422.156666666</v>
          </cell>
        </row>
        <row r="510">
          <cell r="Q510">
            <v>0</v>
          </cell>
          <cell r="R510">
            <v>0</v>
          </cell>
          <cell r="S510">
            <v>0</v>
          </cell>
          <cell r="T510">
            <v>0</v>
          </cell>
          <cell r="AG510">
            <v>0</v>
          </cell>
          <cell r="AH510">
            <v>0</v>
          </cell>
          <cell r="AI510">
            <v>0</v>
          </cell>
          <cell r="AJ510">
            <v>0</v>
          </cell>
        </row>
        <row r="511">
          <cell r="Q511">
            <v>30208871.469999999</v>
          </cell>
          <cell r="R511">
            <v>30210576.920000002</v>
          </cell>
          <cell r="S511">
            <v>30197572.170000002</v>
          </cell>
          <cell r="T511">
            <v>30311431.039999999</v>
          </cell>
          <cell r="AG511">
            <v>30054378.090000004</v>
          </cell>
          <cell r="AH511">
            <v>30083865.192083333</v>
          </cell>
          <cell r="AI511">
            <v>30107149.715</v>
          </cell>
          <cell r="AJ511">
            <v>30134000.197083339</v>
          </cell>
        </row>
        <row r="512">
          <cell r="Q512">
            <v>2685262.32</v>
          </cell>
          <cell r="R512">
            <v>3491883.83</v>
          </cell>
          <cell r="S512">
            <v>3690473.58</v>
          </cell>
          <cell r="T512">
            <v>3890020.75</v>
          </cell>
          <cell r="AG512">
            <v>1750805.6758333335</v>
          </cell>
          <cell r="AH512">
            <v>1939427.2258333333</v>
          </cell>
          <cell r="AI512">
            <v>2162571.2137500001</v>
          </cell>
          <cell r="AJ512">
            <v>2392770.7266666666</v>
          </cell>
        </row>
        <row r="513">
          <cell r="Q513">
            <v>21589277</v>
          </cell>
          <cell r="R513">
            <v>21589277</v>
          </cell>
          <cell r="S513">
            <v>21589277</v>
          </cell>
          <cell r="T513">
            <v>21589277</v>
          </cell>
          <cell r="AG513">
            <v>21589277</v>
          </cell>
          <cell r="AH513">
            <v>21589277</v>
          </cell>
          <cell r="AI513">
            <v>21589277</v>
          </cell>
          <cell r="AJ513">
            <v>21589277</v>
          </cell>
        </row>
        <row r="514">
          <cell r="Q514">
            <v>-277088.76</v>
          </cell>
          <cell r="R514">
            <v>-419474.12</v>
          </cell>
          <cell r="S514">
            <v>-644501.92000000004</v>
          </cell>
          <cell r="T514">
            <v>-831459.12</v>
          </cell>
          <cell r="AG514">
            <v>258457.40333333332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G515">
            <v>-9367927.8599999994</v>
          </cell>
          <cell r="AH515">
            <v>-9415967.75</v>
          </cell>
          <cell r="AI515">
            <v>-9464007.6400000006</v>
          </cell>
          <cell r="AJ515">
            <v>-9512047.5300000012</v>
          </cell>
        </row>
        <row r="516">
          <cell r="Q516">
            <v>2877994</v>
          </cell>
          <cell r="R516">
            <v>2866427</v>
          </cell>
          <cell r="S516">
            <v>2854860</v>
          </cell>
          <cell r="T516">
            <v>2843293</v>
          </cell>
          <cell r="AG516">
            <v>2947396</v>
          </cell>
          <cell r="AH516">
            <v>2935829</v>
          </cell>
          <cell r="AI516">
            <v>2924262</v>
          </cell>
          <cell r="AJ516">
            <v>2912695</v>
          </cell>
        </row>
        <row r="517">
          <cell r="Q517">
            <v>0</v>
          </cell>
          <cell r="R517">
            <v>0</v>
          </cell>
          <cell r="S517">
            <v>0</v>
          </cell>
          <cell r="T517">
            <v>0</v>
          </cell>
          <cell r="AG517">
            <v>0</v>
          </cell>
          <cell r="AH517">
            <v>0</v>
          </cell>
          <cell r="AI517">
            <v>0</v>
          </cell>
          <cell r="AJ517">
            <v>0</v>
          </cell>
        </row>
        <row r="518">
          <cell r="Q518">
            <v>113632921</v>
          </cell>
          <cell r="R518">
            <v>113632921</v>
          </cell>
          <cell r="S518">
            <v>113632921</v>
          </cell>
          <cell r="T518">
            <v>113632921</v>
          </cell>
          <cell r="AG518">
            <v>113632921</v>
          </cell>
          <cell r="AH518">
            <v>113632921</v>
          </cell>
          <cell r="AI518">
            <v>113632921</v>
          </cell>
          <cell r="AJ518">
            <v>113632921</v>
          </cell>
        </row>
        <row r="519">
          <cell r="Q519">
            <v>-65141987.990000002</v>
          </cell>
          <cell r="R519">
            <v>-65435872.990000002</v>
          </cell>
          <cell r="S519">
            <v>-65729757.990000002</v>
          </cell>
          <cell r="T519">
            <v>-66023642.990000002</v>
          </cell>
          <cell r="AG519">
            <v>-63378677.990000002</v>
          </cell>
          <cell r="AH519">
            <v>-63672562.990000002</v>
          </cell>
          <cell r="AI519">
            <v>-63966447.990000002</v>
          </cell>
          <cell r="AJ519">
            <v>-64260332.990000002</v>
          </cell>
        </row>
        <row r="520">
          <cell r="Q520">
            <v>0</v>
          </cell>
          <cell r="R520">
            <v>0</v>
          </cell>
          <cell r="S520">
            <v>0</v>
          </cell>
          <cell r="T520">
            <v>0</v>
          </cell>
          <cell r="AG520">
            <v>0</v>
          </cell>
          <cell r="AH520">
            <v>0</v>
          </cell>
          <cell r="AI520">
            <v>0</v>
          </cell>
          <cell r="AJ520">
            <v>0</v>
          </cell>
        </row>
        <row r="521">
          <cell r="Q521">
            <v>0</v>
          </cell>
          <cell r="R521">
            <v>0</v>
          </cell>
          <cell r="S521">
            <v>0</v>
          </cell>
          <cell r="T521">
            <v>0</v>
          </cell>
          <cell r="AG521">
            <v>0</v>
          </cell>
          <cell r="AH521">
            <v>0</v>
          </cell>
          <cell r="AI521">
            <v>0</v>
          </cell>
          <cell r="AJ521">
            <v>0</v>
          </cell>
        </row>
        <row r="522">
          <cell r="Q522">
            <v>0</v>
          </cell>
          <cell r="R522">
            <v>0</v>
          </cell>
          <cell r="S522">
            <v>0</v>
          </cell>
          <cell r="T522">
            <v>0</v>
          </cell>
          <cell r="AG522">
            <v>0</v>
          </cell>
          <cell r="AH522">
            <v>0</v>
          </cell>
          <cell r="AI522">
            <v>0</v>
          </cell>
          <cell r="AJ522">
            <v>0</v>
          </cell>
        </row>
        <row r="523">
          <cell r="Q523">
            <v>0</v>
          </cell>
          <cell r="R523">
            <v>0</v>
          </cell>
          <cell r="S523">
            <v>0</v>
          </cell>
          <cell r="T523">
            <v>0</v>
          </cell>
          <cell r="AG523">
            <v>0</v>
          </cell>
          <cell r="AH523">
            <v>0</v>
          </cell>
          <cell r="AI523">
            <v>0</v>
          </cell>
          <cell r="AJ523">
            <v>0</v>
          </cell>
        </row>
        <row r="524">
          <cell r="Q524">
            <v>0</v>
          </cell>
          <cell r="R524">
            <v>0</v>
          </cell>
          <cell r="S524">
            <v>0</v>
          </cell>
          <cell r="T524">
            <v>0</v>
          </cell>
          <cell r="AG524">
            <v>0</v>
          </cell>
          <cell r="AH524">
            <v>0</v>
          </cell>
          <cell r="AI524">
            <v>0</v>
          </cell>
          <cell r="AJ524">
            <v>0</v>
          </cell>
        </row>
        <row r="525">
          <cell r="Q525">
            <v>7811.79</v>
          </cell>
          <cell r="R525">
            <v>5207.62</v>
          </cell>
          <cell r="S525">
            <v>2603.4499999999998</v>
          </cell>
          <cell r="T525">
            <v>0</v>
          </cell>
          <cell r="AG525">
            <v>23436.809999999998</v>
          </cell>
          <cell r="AH525">
            <v>20832.640000000003</v>
          </cell>
          <cell r="AI525">
            <v>18228.469999999998</v>
          </cell>
          <cell r="AJ525">
            <v>15624.330000000002</v>
          </cell>
        </row>
        <row r="526">
          <cell r="Q526">
            <v>0</v>
          </cell>
          <cell r="R526">
            <v>0</v>
          </cell>
          <cell r="S526">
            <v>0</v>
          </cell>
          <cell r="T526">
            <v>0</v>
          </cell>
          <cell r="AG526">
            <v>0</v>
          </cell>
          <cell r="AH526">
            <v>0</v>
          </cell>
          <cell r="AI526">
            <v>0</v>
          </cell>
          <cell r="AJ526">
            <v>0</v>
          </cell>
        </row>
        <row r="527">
          <cell r="Q527">
            <v>2053556</v>
          </cell>
          <cell r="R527">
            <v>2035056</v>
          </cell>
          <cell r="S527">
            <v>2016556</v>
          </cell>
          <cell r="T527">
            <v>1998056</v>
          </cell>
          <cell r="AG527">
            <v>2164556</v>
          </cell>
          <cell r="AH527">
            <v>2146056</v>
          </cell>
          <cell r="AI527">
            <v>2127556</v>
          </cell>
          <cell r="AJ527">
            <v>2109056</v>
          </cell>
        </row>
        <row r="528">
          <cell r="Q528">
            <v>0</v>
          </cell>
          <cell r="R528">
            <v>0</v>
          </cell>
          <cell r="S528">
            <v>0</v>
          </cell>
          <cell r="T528">
            <v>0</v>
          </cell>
          <cell r="AG528">
            <v>0</v>
          </cell>
          <cell r="AH528">
            <v>0</v>
          </cell>
          <cell r="AI528">
            <v>0</v>
          </cell>
          <cell r="AJ528">
            <v>0</v>
          </cell>
        </row>
        <row r="529">
          <cell r="Q529">
            <v>11568032.869999999</v>
          </cell>
          <cell r="R529">
            <v>11450616.199999999</v>
          </cell>
          <cell r="S529">
            <v>11333199.529999999</v>
          </cell>
          <cell r="T529">
            <v>11033032.9</v>
          </cell>
          <cell r="AG529">
            <v>12239095.373749999</v>
          </cell>
          <cell r="AH529">
            <v>12140255.101666665</v>
          </cell>
          <cell r="AI529">
            <v>12033984.270416668</v>
          </cell>
          <cell r="AJ529">
            <v>11912668.298333332</v>
          </cell>
        </row>
        <row r="530">
          <cell r="Q530">
            <v>0</v>
          </cell>
          <cell r="R530">
            <v>0</v>
          </cell>
          <cell r="S530">
            <v>0</v>
          </cell>
          <cell r="T530">
            <v>0</v>
          </cell>
          <cell r="AG530">
            <v>0</v>
          </cell>
          <cell r="AH530">
            <v>0</v>
          </cell>
          <cell r="AI530">
            <v>0</v>
          </cell>
          <cell r="AJ530">
            <v>0</v>
          </cell>
        </row>
        <row r="531">
          <cell r="Q531">
            <v>4158309.36</v>
          </cell>
          <cell r="R531">
            <v>3392230.25</v>
          </cell>
          <cell r="S531">
            <v>3032419.48</v>
          </cell>
          <cell r="T531">
            <v>2488094.46</v>
          </cell>
          <cell r="AG531">
            <v>1186509.5266666666</v>
          </cell>
          <cell r="AH531">
            <v>1501115.34375</v>
          </cell>
          <cell r="AI531">
            <v>1768809.0824999998</v>
          </cell>
          <cell r="AJ531">
            <v>1998830.4966666668</v>
          </cell>
        </row>
        <row r="532">
          <cell r="Q532">
            <v>0</v>
          </cell>
          <cell r="R532">
            <v>0</v>
          </cell>
          <cell r="S532">
            <v>0</v>
          </cell>
          <cell r="T532">
            <v>0</v>
          </cell>
          <cell r="AG532">
            <v>0</v>
          </cell>
          <cell r="AH532">
            <v>0</v>
          </cell>
          <cell r="AI532">
            <v>0</v>
          </cell>
          <cell r="AJ532">
            <v>0</v>
          </cell>
        </row>
        <row r="533">
          <cell r="Q533">
            <v>0</v>
          </cell>
          <cell r="R533">
            <v>0</v>
          </cell>
          <cell r="S533">
            <v>0</v>
          </cell>
          <cell r="T533">
            <v>0</v>
          </cell>
          <cell r="AG533">
            <v>0</v>
          </cell>
          <cell r="AH533">
            <v>0</v>
          </cell>
          <cell r="AI533">
            <v>0</v>
          </cell>
          <cell r="AJ533">
            <v>0</v>
          </cell>
        </row>
        <row r="534">
          <cell r="Q534">
            <v>108466.31</v>
          </cell>
          <cell r="R534">
            <v>100965.9</v>
          </cell>
          <cell r="S534">
            <v>93465.49</v>
          </cell>
          <cell r="T534">
            <v>85965</v>
          </cell>
          <cell r="AG534">
            <v>154505.82791666666</v>
          </cell>
          <cell r="AH534">
            <v>146429.27333333332</v>
          </cell>
          <cell r="AI534">
            <v>138583.17791666667</v>
          </cell>
          <cell r="AJ534">
            <v>130967.53666666668</v>
          </cell>
        </row>
        <row r="535">
          <cell r="Q535">
            <v>0</v>
          </cell>
          <cell r="R535">
            <v>0</v>
          </cell>
          <cell r="S535">
            <v>0</v>
          </cell>
          <cell r="T535">
            <v>0</v>
          </cell>
          <cell r="AG535">
            <v>0</v>
          </cell>
          <cell r="AH535">
            <v>0</v>
          </cell>
          <cell r="AI535">
            <v>0</v>
          </cell>
          <cell r="AJ535">
            <v>0</v>
          </cell>
        </row>
        <row r="536">
          <cell r="Q536">
            <v>0</v>
          </cell>
          <cell r="R536">
            <v>0</v>
          </cell>
          <cell r="S536">
            <v>0</v>
          </cell>
          <cell r="T536">
            <v>0</v>
          </cell>
          <cell r="AG536">
            <v>0</v>
          </cell>
          <cell r="AH536">
            <v>0</v>
          </cell>
          <cell r="AI536">
            <v>0</v>
          </cell>
          <cell r="AJ536">
            <v>0</v>
          </cell>
        </row>
        <row r="537">
          <cell r="Q537">
            <v>0</v>
          </cell>
          <cell r="R537">
            <v>0</v>
          </cell>
          <cell r="S537">
            <v>0</v>
          </cell>
          <cell r="T537">
            <v>0</v>
          </cell>
          <cell r="AG537">
            <v>0</v>
          </cell>
          <cell r="AH537">
            <v>0</v>
          </cell>
          <cell r="AI537">
            <v>0</v>
          </cell>
          <cell r="AJ537">
            <v>0</v>
          </cell>
        </row>
        <row r="538">
          <cell r="Q538">
            <v>28170657</v>
          </cell>
          <cell r="R538">
            <v>28170657</v>
          </cell>
          <cell r="S538">
            <v>28170657</v>
          </cell>
          <cell r="T538">
            <v>25257988</v>
          </cell>
          <cell r="AG538">
            <v>13359763.299999999</v>
          </cell>
          <cell r="AH538">
            <v>15720658.924999999</v>
          </cell>
          <cell r="AI538">
            <v>18092943.508333333</v>
          </cell>
          <cell r="AJ538">
            <v>20180889.915833335</v>
          </cell>
        </row>
        <row r="539">
          <cell r="Q539">
            <v>-28170657</v>
          </cell>
          <cell r="R539">
            <v>-28170657</v>
          </cell>
          <cell r="S539">
            <v>-28170657</v>
          </cell>
          <cell r="T539">
            <v>-25257988</v>
          </cell>
          <cell r="AG539">
            <v>-13359763.299999999</v>
          </cell>
          <cell r="AH539">
            <v>-15720658.924999999</v>
          </cell>
          <cell r="AI539">
            <v>-18092943.508333333</v>
          </cell>
          <cell r="AJ539">
            <v>-20180889.915833335</v>
          </cell>
        </row>
        <row r="540">
          <cell r="Q540">
            <v>0</v>
          </cell>
          <cell r="R540">
            <v>0</v>
          </cell>
          <cell r="S540">
            <v>0</v>
          </cell>
          <cell r="T540">
            <v>0</v>
          </cell>
          <cell r="AG540">
            <v>0</v>
          </cell>
          <cell r="AH540">
            <v>0</v>
          </cell>
          <cell r="AI540">
            <v>0</v>
          </cell>
          <cell r="AJ540">
            <v>0</v>
          </cell>
        </row>
        <row r="541">
          <cell r="Q541">
            <v>34468.85</v>
          </cell>
          <cell r="R541">
            <v>0</v>
          </cell>
          <cell r="S541">
            <v>0</v>
          </cell>
          <cell r="T541">
            <v>0</v>
          </cell>
          <cell r="AG541">
            <v>25007.430833333332</v>
          </cell>
          <cell r="AH541">
            <v>24937.44083333333</v>
          </cell>
          <cell r="AI541">
            <v>23340.882083333334</v>
          </cell>
          <cell r="AJ541">
            <v>21649.817083333335</v>
          </cell>
        </row>
        <row r="542">
          <cell r="Q542">
            <v>0</v>
          </cell>
          <cell r="R542">
            <v>0</v>
          </cell>
          <cell r="S542">
            <v>0</v>
          </cell>
          <cell r="T542">
            <v>0</v>
          </cell>
          <cell r="AG542">
            <v>0</v>
          </cell>
          <cell r="AH542">
            <v>0</v>
          </cell>
          <cell r="AI542">
            <v>0</v>
          </cell>
          <cell r="AJ542">
            <v>0</v>
          </cell>
        </row>
        <row r="543">
          <cell r="Q543">
            <v>202553.27</v>
          </cell>
          <cell r="R543">
            <v>0</v>
          </cell>
          <cell r="S543">
            <v>0</v>
          </cell>
          <cell r="T543">
            <v>0</v>
          </cell>
          <cell r="AG543">
            <v>157544.79416666666</v>
          </cell>
          <cell r="AH543">
            <v>156130.77249999999</v>
          </cell>
          <cell r="AI543">
            <v>145600.49458333332</v>
          </cell>
          <cell r="AJ543">
            <v>134390.39749999999</v>
          </cell>
        </row>
        <row r="544">
          <cell r="Q544">
            <v>0</v>
          </cell>
          <cell r="R544">
            <v>0</v>
          </cell>
          <cell r="S544">
            <v>0</v>
          </cell>
          <cell r="T544">
            <v>0</v>
          </cell>
          <cell r="AG544">
            <v>1710.4541666666667</v>
          </cell>
          <cell r="AH544">
            <v>1399.4624999999999</v>
          </cell>
          <cell r="AI544">
            <v>1088.4708333333335</v>
          </cell>
          <cell r="AJ544">
            <v>777.47916666666663</v>
          </cell>
        </row>
        <row r="545">
          <cell r="Q545">
            <v>0</v>
          </cell>
          <cell r="R545">
            <v>0</v>
          </cell>
          <cell r="S545">
            <v>0</v>
          </cell>
          <cell r="T545">
            <v>0</v>
          </cell>
          <cell r="AG545">
            <v>5586.1895833333328</v>
          </cell>
          <cell r="AH545">
            <v>4570.5187500000002</v>
          </cell>
          <cell r="AI545">
            <v>3554.8479166666662</v>
          </cell>
          <cell r="AJ545">
            <v>2539.1770833333335</v>
          </cell>
        </row>
        <row r="546">
          <cell r="Q546">
            <v>0</v>
          </cell>
          <cell r="R546">
            <v>0</v>
          </cell>
          <cell r="S546">
            <v>0</v>
          </cell>
          <cell r="T546">
            <v>0</v>
          </cell>
          <cell r="AG546">
            <v>2236.8454166666666</v>
          </cell>
          <cell r="AH546">
            <v>1830.14625</v>
          </cell>
          <cell r="AI546">
            <v>1423.4470833333335</v>
          </cell>
          <cell r="AJ546">
            <v>1016.7479166666667</v>
          </cell>
        </row>
        <row r="547">
          <cell r="Q547">
            <v>1486.1</v>
          </cell>
          <cell r="R547">
            <v>1610.7</v>
          </cell>
          <cell r="S547">
            <v>1953.89</v>
          </cell>
          <cell r="T547">
            <v>2081.66</v>
          </cell>
          <cell r="AG547">
            <v>1233.4937500000001</v>
          </cell>
          <cell r="AH547">
            <v>1290.7416666666668</v>
          </cell>
          <cell r="AI547">
            <v>1362.7083333333337</v>
          </cell>
          <cell r="AJ547">
            <v>1448.2554166666669</v>
          </cell>
        </row>
        <row r="548">
          <cell r="Q548">
            <v>0</v>
          </cell>
          <cell r="R548">
            <v>0</v>
          </cell>
          <cell r="S548">
            <v>0</v>
          </cell>
          <cell r="T548">
            <v>0</v>
          </cell>
          <cell r="AG548">
            <v>4767.8625000000002</v>
          </cell>
          <cell r="AH548">
            <v>1589.2875000000001</v>
          </cell>
          <cell r="AI548">
            <v>0</v>
          </cell>
          <cell r="AJ548">
            <v>0</v>
          </cell>
        </row>
        <row r="549">
          <cell r="Q549">
            <v>355617.78</v>
          </cell>
          <cell r="R549">
            <v>0</v>
          </cell>
          <cell r="S549">
            <v>0</v>
          </cell>
          <cell r="T549">
            <v>0</v>
          </cell>
          <cell r="AG549">
            <v>243828.87583333332</v>
          </cell>
          <cell r="AH549">
            <v>244690.07333333333</v>
          </cell>
          <cell r="AI549">
            <v>230094.55333333337</v>
          </cell>
          <cell r="AJ549">
            <v>214717.64291666669</v>
          </cell>
        </row>
        <row r="550">
          <cell r="Q550">
            <v>1290210.98</v>
          </cell>
          <cell r="R550">
            <v>1285802.26</v>
          </cell>
          <cell r="S550">
            <v>1227356.68</v>
          </cell>
          <cell r="T550">
            <v>1168911.1000000001</v>
          </cell>
          <cell r="AG550">
            <v>1640884.4600000002</v>
          </cell>
          <cell r="AH550">
            <v>1584690.4158333335</v>
          </cell>
          <cell r="AI550">
            <v>1530747.9075000004</v>
          </cell>
          <cell r="AJ550">
            <v>1476805.3991666667</v>
          </cell>
        </row>
        <row r="551">
          <cell r="Q551">
            <v>2387937.7400000002</v>
          </cell>
          <cell r="R551">
            <v>2435188.52</v>
          </cell>
          <cell r="S551">
            <v>2463913.42</v>
          </cell>
          <cell r="T551">
            <v>2498915.77</v>
          </cell>
          <cell r="AG551">
            <v>2109769.4420833332</v>
          </cell>
          <cell r="AH551">
            <v>2155943.73</v>
          </cell>
          <cell r="AI551">
            <v>2200883.8712500003</v>
          </cell>
          <cell r="AJ551">
            <v>2243947.219583333</v>
          </cell>
        </row>
        <row r="552">
          <cell r="Q552">
            <v>-452676.51</v>
          </cell>
          <cell r="R552">
            <v>-473998.84</v>
          </cell>
          <cell r="S552">
            <v>-495782.56</v>
          </cell>
          <cell r="T552">
            <v>-518132.61</v>
          </cell>
          <cell r="AG552">
            <v>-338012.85625000001</v>
          </cell>
          <cell r="AH552">
            <v>-356498.06291666668</v>
          </cell>
          <cell r="AI552">
            <v>-375450.32958333328</v>
          </cell>
          <cell r="AJ552">
            <v>-394863.14916666667</v>
          </cell>
        </row>
        <row r="553">
          <cell r="Q553">
            <v>-19724864.66</v>
          </cell>
          <cell r="R553">
            <v>-21793738.66</v>
          </cell>
          <cell r="S553">
            <v>-24603059.66</v>
          </cell>
          <cell r="T553">
            <v>-26900439.66</v>
          </cell>
          <cell r="AG553">
            <v>-9321538.9916666653</v>
          </cell>
          <cell r="AH553">
            <v>-11061853.745833332</v>
          </cell>
          <cell r="AI553">
            <v>-12797553.317500001</v>
          </cell>
          <cell r="AJ553">
            <v>-14538758.534583332</v>
          </cell>
        </row>
        <row r="554">
          <cell r="Q554">
            <v>148493689</v>
          </cell>
          <cell r="R554">
            <v>148493689</v>
          </cell>
          <cell r="S554">
            <v>148493689</v>
          </cell>
          <cell r="T554">
            <v>132630689</v>
          </cell>
          <cell r="AG554">
            <v>160943064</v>
          </cell>
          <cell r="AH554">
            <v>159102314</v>
          </cell>
          <cell r="AI554">
            <v>157261564</v>
          </cell>
          <cell r="AJ554">
            <v>155009272.33333334</v>
          </cell>
        </row>
        <row r="555">
          <cell r="R555">
            <v>0</v>
          </cell>
          <cell r="S555">
            <v>0</v>
          </cell>
          <cell r="T555">
            <v>20545452.370000001</v>
          </cell>
          <cell r="AG555">
            <v>0</v>
          </cell>
          <cell r="AH555">
            <v>0</v>
          </cell>
          <cell r="AI555">
            <v>0</v>
          </cell>
          <cell r="AJ555">
            <v>856060.51541666675</v>
          </cell>
        </row>
        <row r="556">
          <cell r="AG556">
            <v>0</v>
          </cell>
          <cell r="AH556">
            <v>0</v>
          </cell>
          <cell r="AI556">
            <v>0</v>
          </cell>
          <cell r="AJ556">
            <v>0</v>
          </cell>
        </row>
        <row r="557">
          <cell r="Q557">
            <v>5821860</v>
          </cell>
          <cell r="R557">
            <v>11603178</v>
          </cell>
          <cell r="S557">
            <v>14344357</v>
          </cell>
          <cell r="T557">
            <v>18301054</v>
          </cell>
          <cell r="AG557">
            <v>416303.33333333331</v>
          </cell>
          <cell r="AH557">
            <v>1142346.5833333333</v>
          </cell>
          <cell r="AI557">
            <v>2223493.875</v>
          </cell>
          <cell r="AJ557">
            <v>3583719.3333333335</v>
          </cell>
        </row>
        <row r="558">
          <cell r="Q558">
            <v>-5821860</v>
          </cell>
          <cell r="R558">
            <v>-11603178</v>
          </cell>
          <cell r="S558">
            <v>-14344357</v>
          </cell>
          <cell r="T558">
            <v>-18301054</v>
          </cell>
          <cell r="AG558">
            <v>-416303.33333333331</v>
          </cell>
          <cell r="AH558">
            <v>-1142346.5833333333</v>
          </cell>
          <cell r="AI558">
            <v>-2223493.875</v>
          </cell>
          <cell r="AJ558">
            <v>-3583719.3333333335</v>
          </cell>
        </row>
        <row r="559">
          <cell r="AG559">
            <v>0</v>
          </cell>
          <cell r="AH559">
            <v>0</v>
          </cell>
          <cell r="AI559">
            <v>0</v>
          </cell>
          <cell r="AJ559">
            <v>0</v>
          </cell>
        </row>
        <row r="560">
          <cell r="AG560">
            <v>0</v>
          </cell>
          <cell r="AH560">
            <v>0</v>
          </cell>
          <cell r="AI560">
            <v>0</v>
          </cell>
          <cell r="AJ560">
            <v>0</v>
          </cell>
        </row>
        <row r="561">
          <cell r="R561">
            <v>0</v>
          </cell>
          <cell r="S561">
            <v>0</v>
          </cell>
          <cell r="T561">
            <v>40009301</v>
          </cell>
          <cell r="AG561">
            <v>0</v>
          </cell>
          <cell r="AH561">
            <v>0</v>
          </cell>
          <cell r="AI561">
            <v>0</v>
          </cell>
          <cell r="AJ561">
            <v>1667054.2083333333</v>
          </cell>
        </row>
        <row r="562">
          <cell r="R562">
            <v>0</v>
          </cell>
          <cell r="S562">
            <v>0</v>
          </cell>
          <cell r="T562">
            <v>-40009301</v>
          </cell>
          <cell r="AG562">
            <v>0</v>
          </cell>
          <cell r="AH562">
            <v>0</v>
          </cell>
          <cell r="AI562">
            <v>0</v>
          </cell>
          <cell r="AJ562">
            <v>-1667054.2083333333</v>
          </cell>
        </row>
        <row r="563">
          <cell r="Q563">
            <v>4129091.39</v>
          </cell>
          <cell r="R563">
            <v>4085328</v>
          </cell>
          <cell r="S563">
            <v>4085328</v>
          </cell>
          <cell r="T563">
            <v>3549741</v>
          </cell>
          <cell r="AG563">
            <v>1197064.0645833334</v>
          </cell>
          <cell r="AH563">
            <v>1539331.5391666666</v>
          </cell>
          <cell r="AI563">
            <v>1879775.5391666666</v>
          </cell>
          <cell r="AJ563">
            <v>2197903.4141666666</v>
          </cell>
        </row>
        <row r="564">
          <cell r="Q564">
            <v>0</v>
          </cell>
          <cell r="R564">
            <v>0</v>
          </cell>
          <cell r="S564">
            <v>0</v>
          </cell>
          <cell r="T564">
            <v>0</v>
          </cell>
          <cell r="AG564">
            <v>0</v>
          </cell>
          <cell r="AH564">
            <v>0</v>
          </cell>
          <cell r="AI564">
            <v>0</v>
          </cell>
          <cell r="AJ564">
            <v>0</v>
          </cell>
        </row>
        <row r="565">
          <cell r="AG565">
            <v>0</v>
          </cell>
          <cell r="AH565">
            <v>0</v>
          </cell>
          <cell r="AI565">
            <v>0</v>
          </cell>
          <cell r="AJ565">
            <v>0</v>
          </cell>
        </row>
        <row r="566">
          <cell r="Q566">
            <v>28199826.379999999</v>
          </cell>
          <cell r="R566">
            <v>28716647.699999999</v>
          </cell>
          <cell r="S566">
            <v>28867264.809999999</v>
          </cell>
          <cell r="T566">
            <v>29048417.75</v>
          </cell>
          <cell r="AG566">
            <v>27032433.507499997</v>
          </cell>
          <cell r="AH566">
            <v>27212861.618750002</v>
          </cell>
          <cell r="AI566">
            <v>27419755.707916666</v>
          </cell>
          <cell r="AJ566">
            <v>27637878.142500002</v>
          </cell>
        </row>
        <row r="567">
          <cell r="Q567">
            <v>1701628.26</v>
          </cell>
          <cell r="R567">
            <v>1637689.26</v>
          </cell>
          <cell r="S567">
            <v>1573750.26</v>
          </cell>
          <cell r="T567">
            <v>1651423.24</v>
          </cell>
          <cell r="AG567">
            <v>2085211.582916667</v>
          </cell>
          <cell r="AH567">
            <v>2021323.2600000005</v>
          </cell>
          <cell r="AI567">
            <v>1957384.2600000005</v>
          </cell>
          <cell r="AJ567">
            <v>1899345.759166667</v>
          </cell>
        </row>
        <row r="568">
          <cell r="Q568">
            <v>1744869.26</v>
          </cell>
          <cell r="R568">
            <v>1694791.26</v>
          </cell>
          <cell r="S568">
            <v>1644713.26</v>
          </cell>
          <cell r="T568">
            <v>1736247.24</v>
          </cell>
          <cell r="AG568">
            <v>2044654.6291666671</v>
          </cell>
          <cell r="AH568">
            <v>1996512.9945833336</v>
          </cell>
          <cell r="AI568">
            <v>1945169.801666667</v>
          </cell>
          <cell r="AJ568">
            <v>1901003.759166667</v>
          </cell>
        </row>
        <row r="569">
          <cell r="Q569">
            <v>283223.96000000002</v>
          </cell>
          <cell r="R569">
            <v>283223.96000000002</v>
          </cell>
          <cell r="S569">
            <v>283223.96000000002</v>
          </cell>
          <cell r="T569">
            <v>0</v>
          </cell>
          <cell r="AG569">
            <v>281517.17708333331</v>
          </cell>
          <cell r="AH569">
            <v>282211.27833333326</v>
          </cell>
          <cell r="AI569">
            <v>282320.40583333332</v>
          </cell>
          <cell r="AJ569">
            <v>270441.0995833333</v>
          </cell>
        </row>
        <row r="570">
          <cell r="Q570">
            <v>0</v>
          </cell>
          <cell r="R570">
            <v>0</v>
          </cell>
          <cell r="S570">
            <v>0</v>
          </cell>
          <cell r="T570">
            <v>0</v>
          </cell>
          <cell r="AG570">
            <v>0</v>
          </cell>
          <cell r="AH570">
            <v>0</v>
          </cell>
          <cell r="AI570">
            <v>0</v>
          </cell>
          <cell r="AJ570">
            <v>0</v>
          </cell>
        </row>
        <row r="571">
          <cell r="Q571">
            <v>0</v>
          </cell>
          <cell r="R571">
            <v>0</v>
          </cell>
          <cell r="S571">
            <v>0</v>
          </cell>
          <cell r="T571">
            <v>0</v>
          </cell>
          <cell r="AG571">
            <v>0</v>
          </cell>
          <cell r="AH571">
            <v>0</v>
          </cell>
          <cell r="AI571">
            <v>0</v>
          </cell>
          <cell r="AJ571">
            <v>0</v>
          </cell>
        </row>
        <row r="572">
          <cell r="Q572">
            <v>0</v>
          </cell>
          <cell r="R572">
            <v>0</v>
          </cell>
          <cell r="S572">
            <v>0</v>
          </cell>
          <cell r="T572">
            <v>0</v>
          </cell>
          <cell r="AG572">
            <v>0</v>
          </cell>
          <cell r="AH572">
            <v>0</v>
          </cell>
          <cell r="AI572">
            <v>0</v>
          </cell>
          <cell r="AJ572">
            <v>0</v>
          </cell>
        </row>
        <row r="573">
          <cell r="Q573">
            <v>0</v>
          </cell>
          <cell r="R573">
            <v>0</v>
          </cell>
          <cell r="S573">
            <v>0</v>
          </cell>
          <cell r="T573">
            <v>0</v>
          </cell>
          <cell r="AG573">
            <v>0</v>
          </cell>
          <cell r="AH573">
            <v>0</v>
          </cell>
          <cell r="AI573">
            <v>0</v>
          </cell>
          <cell r="AJ573">
            <v>0</v>
          </cell>
        </row>
        <row r="574">
          <cell r="Q574">
            <v>0</v>
          </cell>
          <cell r="R574">
            <v>0</v>
          </cell>
          <cell r="S574">
            <v>0</v>
          </cell>
          <cell r="T574">
            <v>0</v>
          </cell>
          <cell r="AG574">
            <v>0</v>
          </cell>
          <cell r="AH574">
            <v>0</v>
          </cell>
          <cell r="AI574">
            <v>0</v>
          </cell>
          <cell r="AJ574">
            <v>0</v>
          </cell>
        </row>
        <row r="575">
          <cell r="Q575">
            <v>0</v>
          </cell>
          <cell r="R575">
            <v>0</v>
          </cell>
          <cell r="S575">
            <v>0</v>
          </cell>
          <cell r="T575">
            <v>0</v>
          </cell>
          <cell r="AG575">
            <v>0</v>
          </cell>
          <cell r="AH575">
            <v>0</v>
          </cell>
          <cell r="AI575">
            <v>0</v>
          </cell>
          <cell r="AJ575">
            <v>0</v>
          </cell>
        </row>
        <row r="576">
          <cell r="Q576">
            <v>0</v>
          </cell>
          <cell r="R576">
            <v>0</v>
          </cell>
          <cell r="S576">
            <v>0</v>
          </cell>
          <cell r="T576">
            <v>0</v>
          </cell>
          <cell r="AG576">
            <v>0</v>
          </cell>
          <cell r="AH576">
            <v>0</v>
          </cell>
          <cell r="AI576">
            <v>0</v>
          </cell>
          <cell r="AJ576">
            <v>0</v>
          </cell>
        </row>
        <row r="577">
          <cell r="Q577">
            <v>1471645.26</v>
          </cell>
          <cell r="R577">
            <v>1471645.26</v>
          </cell>
          <cell r="S577">
            <v>1471645.26</v>
          </cell>
          <cell r="T577">
            <v>1499216.5</v>
          </cell>
          <cell r="AG577">
            <v>1538686.2429166667</v>
          </cell>
          <cell r="AH577">
            <v>1525162.5337499997</v>
          </cell>
          <cell r="AI577">
            <v>1511638.824583333</v>
          </cell>
          <cell r="AJ577">
            <v>1502216.3170833329</v>
          </cell>
        </row>
        <row r="578">
          <cell r="Q578">
            <v>0</v>
          </cell>
          <cell r="R578">
            <v>0</v>
          </cell>
          <cell r="S578">
            <v>0</v>
          </cell>
          <cell r="T578">
            <v>0</v>
          </cell>
          <cell r="AG578">
            <v>0</v>
          </cell>
          <cell r="AH578">
            <v>0</v>
          </cell>
          <cell r="AI578">
            <v>0</v>
          </cell>
          <cell r="AJ578">
            <v>0</v>
          </cell>
        </row>
        <row r="579">
          <cell r="Q579">
            <v>2297178.35</v>
          </cell>
          <cell r="R579">
            <v>2302815.35</v>
          </cell>
          <cell r="S579">
            <v>2303767.35</v>
          </cell>
          <cell r="T579">
            <v>1163722.56</v>
          </cell>
          <cell r="AG579">
            <v>2227541.2941666665</v>
          </cell>
          <cell r="AH579">
            <v>2242198.3037500004</v>
          </cell>
          <cell r="AI579">
            <v>2255389.7954166667</v>
          </cell>
          <cell r="AJ579">
            <v>2218836.8962500007</v>
          </cell>
        </row>
        <row r="580">
          <cell r="R580">
            <v>0</v>
          </cell>
          <cell r="S580">
            <v>0</v>
          </cell>
          <cell r="T580">
            <v>783.5</v>
          </cell>
          <cell r="AG580">
            <v>0</v>
          </cell>
          <cell r="AH580">
            <v>0</v>
          </cell>
          <cell r="AI580">
            <v>0</v>
          </cell>
          <cell r="AJ580">
            <v>32.645833333333336</v>
          </cell>
        </row>
        <row r="581">
          <cell r="Q581">
            <v>56842.52</v>
          </cell>
          <cell r="R581">
            <v>58267.68</v>
          </cell>
          <cell r="S581">
            <v>58267.68</v>
          </cell>
          <cell r="T581">
            <v>58267.68</v>
          </cell>
          <cell r="AG581">
            <v>41891.937500000007</v>
          </cell>
          <cell r="AH581">
            <v>46688.195833333331</v>
          </cell>
          <cell r="AI581">
            <v>51543.835833333338</v>
          </cell>
          <cell r="AJ581">
            <v>54431.205416666671</v>
          </cell>
        </row>
        <row r="582">
          <cell r="Q582">
            <v>96518.45</v>
          </cell>
          <cell r="R582">
            <v>98811.15</v>
          </cell>
          <cell r="S582">
            <v>99600.45</v>
          </cell>
          <cell r="T582">
            <v>99604.77</v>
          </cell>
          <cell r="AG582">
            <v>73572.842083333337</v>
          </cell>
          <cell r="AH582">
            <v>81711.575416666659</v>
          </cell>
          <cell r="AI582">
            <v>89978.725416666668</v>
          </cell>
          <cell r="AJ582">
            <v>94857.550416666651</v>
          </cell>
        </row>
        <row r="583">
          <cell r="Q583">
            <v>50000</v>
          </cell>
          <cell r="R583">
            <v>50000</v>
          </cell>
          <cell r="S583">
            <v>50000</v>
          </cell>
          <cell r="T583">
            <v>50000</v>
          </cell>
          <cell r="AG583">
            <v>50000</v>
          </cell>
          <cell r="AH583">
            <v>50000</v>
          </cell>
          <cell r="AI583">
            <v>50000</v>
          </cell>
          <cell r="AJ583">
            <v>50000</v>
          </cell>
        </row>
        <row r="584">
          <cell r="Q584">
            <v>0</v>
          </cell>
          <cell r="R584">
            <v>0</v>
          </cell>
          <cell r="S584">
            <v>0</v>
          </cell>
          <cell r="T584">
            <v>0</v>
          </cell>
          <cell r="AG584">
            <v>7477.98</v>
          </cell>
          <cell r="AH584">
            <v>7477.98</v>
          </cell>
          <cell r="AI584">
            <v>7477.98</v>
          </cell>
          <cell r="AJ584">
            <v>7062.5366666666669</v>
          </cell>
        </row>
        <row r="585">
          <cell r="Q585">
            <v>0</v>
          </cell>
          <cell r="R585">
            <v>0</v>
          </cell>
          <cell r="S585">
            <v>0</v>
          </cell>
          <cell r="T585">
            <v>0</v>
          </cell>
          <cell r="AG585">
            <v>0</v>
          </cell>
          <cell r="AH585">
            <v>0</v>
          </cell>
          <cell r="AI585">
            <v>0</v>
          </cell>
          <cell r="AJ585">
            <v>0</v>
          </cell>
        </row>
        <row r="586">
          <cell r="Q586">
            <v>13442.34</v>
          </cell>
          <cell r="R586">
            <v>13442.34</v>
          </cell>
          <cell r="S586">
            <v>13442.34</v>
          </cell>
          <cell r="T586">
            <v>13442.34</v>
          </cell>
          <cell r="AG586">
            <v>10680.527499999998</v>
          </cell>
          <cell r="AH586">
            <v>11707.659999999998</v>
          </cell>
          <cell r="AI586">
            <v>12617.902916666666</v>
          </cell>
          <cell r="AJ586">
            <v>13072.069166666666</v>
          </cell>
        </row>
        <row r="587">
          <cell r="Q587">
            <v>20000</v>
          </cell>
          <cell r="R587">
            <v>20000</v>
          </cell>
          <cell r="S587">
            <v>20000</v>
          </cell>
          <cell r="T587">
            <v>20000</v>
          </cell>
          <cell r="AG587">
            <v>17916.666666666668</v>
          </cell>
          <cell r="AH587">
            <v>18750</v>
          </cell>
          <cell r="AI587">
            <v>19583.333333333332</v>
          </cell>
          <cell r="AJ587">
            <v>20000</v>
          </cell>
        </row>
        <row r="588">
          <cell r="R588">
            <v>0</v>
          </cell>
          <cell r="S588">
            <v>0</v>
          </cell>
          <cell r="T588">
            <v>41054.71</v>
          </cell>
          <cell r="AG588">
            <v>0</v>
          </cell>
          <cell r="AH588">
            <v>0</v>
          </cell>
          <cell r="AI588">
            <v>0</v>
          </cell>
          <cell r="AJ588">
            <v>1710.6129166666667</v>
          </cell>
        </row>
        <row r="589">
          <cell r="Q589">
            <v>0</v>
          </cell>
          <cell r="R589">
            <v>0</v>
          </cell>
          <cell r="S589">
            <v>0</v>
          </cell>
          <cell r="T589">
            <v>0</v>
          </cell>
          <cell r="AG589">
            <v>0</v>
          </cell>
          <cell r="AH589">
            <v>0</v>
          </cell>
          <cell r="AI589">
            <v>0</v>
          </cell>
          <cell r="AJ589">
            <v>0</v>
          </cell>
        </row>
        <row r="590">
          <cell r="Q590">
            <v>0</v>
          </cell>
          <cell r="R590">
            <v>0</v>
          </cell>
          <cell r="S590">
            <v>0</v>
          </cell>
          <cell r="T590">
            <v>0</v>
          </cell>
          <cell r="AG590">
            <v>0</v>
          </cell>
          <cell r="AH590">
            <v>0</v>
          </cell>
          <cell r="AI590">
            <v>0</v>
          </cell>
          <cell r="AJ590">
            <v>0</v>
          </cell>
        </row>
        <row r="591">
          <cell r="Q591">
            <v>0</v>
          </cell>
          <cell r="R591">
            <v>0</v>
          </cell>
          <cell r="S591">
            <v>0</v>
          </cell>
          <cell r="T591">
            <v>0</v>
          </cell>
          <cell r="AG591">
            <v>0</v>
          </cell>
          <cell r="AH591">
            <v>0</v>
          </cell>
          <cell r="AI591">
            <v>0</v>
          </cell>
          <cell r="AJ591">
            <v>0</v>
          </cell>
        </row>
        <row r="592">
          <cell r="Q592">
            <v>0</v>
          </cell>
          <cell r="R592">
            <v>0</v>
          </cell>
          <cell r="S592">
            <v>0</v>
          </cell>
          <cell r="T592">
            <v>0</v>
          </cell>
          <cell r="AG592">
            <v>0</v>
          </cell>
          <cell r="AH592">
            <v>0</v>
          </cell>
          <cell r="AI592">
            <v>0</v>
          </cell>
          <cell r="AJ592">
            <v>0</v>
          </cell>
        </row>
        <row r="593">
          <cell r="Q593">
            <v>0</v>
          </cell>
          <cell r="R593">
            <v>0</v>
          </cell>
          <cell r="S593">
            <v>0</v>
          </cell>
          <cell r="T593">
            <v>0</v>
          </cell>
          <cell r="AG593">
            <v>0</v>
          </cell>
          <cell r="AH593">
            <v>0</v>
          </cell>
          <cell r="AI593">
            <v>0</v>
          </cell>
          <cell r="AJ593">
            <v>0</v>
          </cell>
        </row>
        <row r="594">
          <cell r="Q594">
            <v>0</v>
          </cell>
          <cell r="R594">
            <v>0</v>
          </cell>
          <cell r="S594">
            <v>0</v>
          </cell>
          <cell r="T594">
            <v>0</v>
          </cell>
          <cell r="AG594">
            <v>0</v>
          </cell>
          <cell r="AH594">
            <v>0</v>
          </cell>
          <cell r="AI594">
            <v>0</v>
          </cell>
          <cell r="AJ594">
            <v>0</v>
          </cell>
        </row>
        <row r="595">
          <cell r="Q595">
            <v>0</v>
          </cell>
          <cell r="R595">
            <v>0</v>
          </cell>
          <cell r="S595">
            <v>0</v>
          </cell>
          <cell r="T595">
            <v>0</v>
          </cell>
          <cell r="AG595">
            <v>0</v>
          </cell>
          <cell r="AH595">
            <v>0</v>
          </cell>
          <cell r="AI595">
            <v>0</v>
          </cell>
          <cell r="AJ595">
            <v>0</v>
          </cell>
        </row>
        <row r="596">
          <cell r="Q596">
            <v>0</v>
          </cell>
          <cell r="R596">
            <v>0</v>
          </cell>
          <cell r="S596">
            <v>0</v>
          </cell>
          <cell r="T596">
            <v>0</v>
          </cell>
          <cell r="AG596">
            <v>0</v>
          </cell>
          <cell r="AH596">
            <v>0</v>
          </cell>
          <cell r="AI596">
            <v>0</v>
          </cell>
          <cell r="AJ596">
            <v>0</v>
          </cell>
        </row>
        <row r="597">
          <cell r="Q597">
            <v>0</v>
          </cell>
          <cell r="R597">
            <v>0</v>
          </cell>
          <cell r="S597">
            <v>0</v>
          </cell>
          <cell r="T597">
            <v>0</v>
          </cell>
          <cell r="AG597">
            <v>0</v>
          </cell>
          <cell r="AH597">
            <v>0</v>
          </cell>
          <cell r="AI597">
            <v>0</v>
          </cell>
          <cell r="AJ597">
            <v>0</v>
          </cell>
        </row>
        <row r="598">
          <cell r="Q598">
            <v>0</v>
          </cell>
          <cell r="R598">
            <v>0</v>
          </cell>
          <cell r="S598">
            <v>0</v>
          </cell>
          <cell r="T598">
            <v>0</v>
          </cell>
          <cell r="AG598">
            <v>0</v>
          </cell>
          <cell r="AH598">
            <v>0</v>
          </cell>
          <cell r="AI598">
            <v>0</v>
          </cell>
          <cell r="AJ598">
            <v>0</v>
          </cell>
        </row>
        <row r="599">
          <cell r="Q599">
            <v>0</v>
          </cell>
          <cell r="R599">
            <v>0</v>
          </cell>
          <cell r="S599">
            <v>0</v>
          </cell>
          <cell r="T599">
            <v>0</v>
          </cell>
          <cell r="AG599">
            <v>0</v>
          </cell>
          <cell r="AH599">
            <v>0</v>
          </cell>
          <cell r="AI599">
            <v>0</v>
          </cell>
          <cell r="AJ599">
            <v>0</v>
          </cell>
        </row>
        <row r="600">
          <cell r="Q600">
            <v>0</v>
          </cell>
          <cell r="R600">
            <v>0</v>
          </cell>
          <cell r="S600">
            <v>0</v>
          </cell>
          <cell r="T600">
            <v>0</v>
          </cell>
          <cell r="AG600">
            <v>0</v>
          </cell>
          <cell r="AH600">
            <v>0</v>
          </cell>
          <cell r="AI600">
            <v>0</v>
          </cell>
          <cell r="AJ600">
            <v>0</v>
          </cell>
        </row>
        <row r="601">
          <cell r="Q601">
            <v>0</v>
          </cell>
          <cell r="R601">
            <v>0</v>
          </cell>
          <cell r="S601">
            <v>0</v>
          </cell>
          <cell r="T601">
            <v>0</v>
          </cell>
          <cell r="AG601">
            <v>0</v>
          </cell>
          <cell r="AH601">
            <v>0</v>
          </cell>
          <cell r="AI601">
            <v>0</v>
          </cell>
          <cell r="AJ601">
            <v>0</v>
          </cell>
        </row>
        <row r="602">
          <cell r="Q602">
            <v>0</v>
          </cell>
          <cell r="R602">
            <v>0</v>
          </cell>
          <cell r="S602">
            <v>0</v>
          </cell>
          <cell r="T602">
            <v>0</v>
          </cell>
          <cell r="AG602">
            <v>0</v>
          </cell>
          <cell r="AH602">
            <v>0</v>
          </cell>
          <cell r="AI602">
            <v>0</v>
          </cell>
          <cell r="AJ602">
            <v>0</v>
          </cell>
        </row>
        <row r="603">
          <cell r="Q603">
            <v>0</v>
          </cell>
          <cell r="R603">
            <v>0</v>
          </cell>
          <cell r="S603">
            <v>0</v>
          </cell>
          <cell r="T603">
            <v>0</v>
          </cell>
          <cell r="AG603">
            <v>0</v>
          </cell>
          <cell r="AH603">
            <v>0</v>
          </cell>
          <cell r="AI603">
            <v>0</v>
          </cell>
          <cell r="AJ603">
            <v>0</v>
          </cell>
        </row>
        <row r="604">
          <cell r="Q604">
            <v>0</v>
          </cell>
          <cell r="R604">
            <v>0</v>
          </cell>
          <cell r="S604">
            <v>0</v>
          </cell>
          <cell r="T604">
            <v>0</v>
          </cell>
          <cell r="AG604">
            <v>0</v>
          </cell>
          <cell r="AH604">
            <v>0</v>
          </cell>
          <cell r="AI604">
            <v>0</v>
          </cell>
          <cell r="AJ604">
            <v>0</v>
          </cell>
        </row>
        <row r="605">
          <cell r="Q605">
            <v>0</v>
          </cell>
          <cell r="R605">
            <v>0</v>
          </cell>
          <cell r="S605">
            <v>0</v>
          </cell>
          <cell r="T605">
            <v>0</v>
          </cell>
          <cell r="AG605">
            <v>0</v>
          </cell>
          <cell r="AH605">
            <v>0</v>
          </cell>
          <cell r="AI605">
            <v>0</v>
          </cell>
          <cell r="AJ605">
            <v>0</v>
          </cell>
        </row>
        <row r="606">
          <cell r="Q606">
            <v>0</v>
          </cell>
          <cell r="R606">
            <v>0</v>
          </cell>
          <cell r="S606">
            <v>0</v>
          </cell>
          <cell r="T606">
            <v>0</v>
          </cell>
          <cell r="AG606">
            <v>0</v>
          </cell>
          <cell r="AH606">
            <v>0</v>
          </cell>
          <cell r="AI606">
            <v>0</v>
          </cell>
          <cell r="AJ606">
            <v>0</v>
          </cell>
        </row>
        <row r="607">
          <cell r="Q607">
            <v>0</v>
          </cell>
          <cell r="R607">
            <v>0</v>
          </cell>
          <cell r="S607">
            <v>0</v>
          </cell>
          <cell r="T607">
            <v>0</v>
          </cell>
          <cell r="AG607">
            <v>0</v>
          </cell>
          <cell r="AH607">
            <v>0</v>
          </cell>
          <cell r="AI607">
            <v>0</v>
          </cell>
          <cell r="AJ607">
            <v>0</v>
          </cell>
        </row>
        <row r="608">
          <cell r="Q608">
            <v>0</v>
          </cell>
          <cell r="R608">
            <v>0</v>
          </cell>
          <cell r="S608">
            <v>0</v>
          </cell>
          <cell r="T608">
            <v>0</v>
          </cell>
          <cell r="AG608">
            <v>0</v>
          </cell>
          <cell r="AH608">
            <v>0</v>
          </cell>
          <cell r="AI608">
            <v>0</v>
          </cell>
          <cell r="AJ608">
            <v>0</v>
          </cell>
        </row>
        <row r="609">
          <cell r="Q609">
            <v>0</v>
          </cell>
          <cell r="R609">
            <v>0</v>
          </cell>
          <cell r="S609">
            <v>0</v>
          </cell>
          <cell r="T609">
            <v>0</v>
          </cell>
          <cell r="AG609">
            <v>0</v>
          </cell>
          <cell r="AH609">
            <v>0</v>
          </cell>
          <cell r="AI609">
            <v>0</v>
          </cell>
          <cell r="AJ609">
            <v>0</v>
          </cell>
        </row>
        <row r="610">
          <cell r="Q610">
            <v>0</v>
          </cell>
          <cell r="R610">
            <v>0</v>
          </cell>
          <cell r="S610">
            <v>0</v>
          </cell>
          <cell r="T610">
            <v>0</v>
          </cell>
          <cell r="AG610">
            <v>0</v>
          </cell>
          <cell r="AH610">
            <v>0</v>
          </cell>
          <cell r="AI610">
            <v>0</v>
          </cell>
          <cell r="AJ610">
            <v>0</v>
          </cell>
        </row>
        <row r="611">
          <cell r="Q611">
            <v>0</v>
          </cell>
          <cell r="R611">
            <v>0</v>
          </cell>
          <cell r="S611">
            <v>0</v>
          </cell>
          <cell r="T611">
            <v>0</v>
          </cell>
          <cell r="AG611">
            <v>0</v>
          </cell>
          <cell r="AH611">
            <v>0</v>
          </cell>
          <cell r="AI611">
            <v>0</v>
          </cell>
          <cell r="AJ611">
            <v>0</v>
          </cell>
        </row>
        <row r="612">
          <cell r="Q612">
            <v>0</v>
          </cell>
          <cell r="R612">
            <v>0</v>
          </cell>
          <cell r="S612">
            <v>0</v>
          </cell>
          <cell r="T612">
            <v>0</v>
          </cell>
          <cell r="AG612">
            <v>0</v>
          </cell>
          <cell r="AH612">
            <v>0</v>
          </cell>
          <cell r="AI612">
            <v>0</v>
          </cell>
          <cell r="AJ612">
            <v>0</v>
          </cell>
        </row>
        <row r="613">
          <cell r="Q613">
            <v>0</v>
          </cell>
          <cell r="R613">
            <v>0</v>
          </cell>
          <cell r="S613">
            <v>0</v>
          </cell>
          <cell r="T613">
            <v>0</v>
          </cell>
          <cell r="AG613">
            <v>0</v>
          </cell>
          <cell r="AH613">
            <v>0</v>
          </cell>
          <cell r="AI613">
            <v>0</v>
          </cell>
          <cell r="AJ613">
            <v>0</v>
          </cell>
        </row>
        <row r="614">
          <cell r="Q614">
            <v>0</v>
          </cell>
          <cell r="R614">
            <v>0</v>
          </cell>
          <cell r="S614">
            <v>0</v>
          </cell>
          <cell r="T614">
            <v>0</v>
          </cell>
          <cell r="AG614">
            <v>0</v>
          </cell>
          <cell r="AH614">
            <v>0</v>
          </cell>
          <cell r="AI614">
            <v>0</v>
          </cell>
          <cell r="AJ614">
            <v>0</v>
          </cell>
        </row>
        <row r="615">
          <cell r="Q615">
            <v>348448.37</v>
          </cell>
          <cell r="R615">
            <v>348448.37</v>
          </cell>
          <cell r="S615">
            <v>348448.37</v>
          </cell>
          <cell r="T615">
            <v>433950.08</v>
          </cell>
          <cell r="AG615">
            <v>359965.02791666664</v>
          </cell>
          <cell r="AH615">
            <v>355669.05875000003</v>
          </cell>
          <cell r="AI615">
            <v>351373.08958333335</v>
          </cell>
          <cell r="AJ615">
            <v>352721.54208333342</v>
          </cell>
        </row>
        <row r="616">
          <cell r="Q616">
            <v>0</v>
          </cell>
          <cell r="R616">
            <v>0</v>
          </cell>
          <cell r="S616">
            <v>0</v>
          </cell>
          <cell r="T616">
            <v>0</v>
          </cell>
          <cell r="AG616">
            <v>37.1175</v>
          </cell>
          <cell r="AH616">
            <v>0</v>
          </cell>
          <cell r="AI616">
            <v>0</v>
          </cell>
          <cell r="AJ616">
            <v>0</v>
          </cell>
        </row>
        <row r="617">
          <cell r="Q617">
            <v>0</v>
          </cell>
          <cell r="R617">
            <v>0</v>
          </cell>
          <cell r="S617">
            <v>0</v>
          </cell>
          <cell r="T617">
            <v>0</v>
          </cell>
          <cell r="AG617">
            <v>2150.6454166666667</v>
          </cell>
          <cell r="AH617">
            <v>1730.3970833333333</v>
          </cell>
          <cell r="AI617">
            <v>1359.5904166666667</v>
          </cell>
          <cell r="AJ617">
            <v>1038.2254166666664</v>
          </cell>
        </row>
        <row r="618">
          <cell r="Q618">
            <v>0</v>
          </cell>
          <cell r="R618">
            <v>0</v>
          </cell>
          <cell r="S618">
            <v>0</v>
          </cell>
          <cell r="T618">
            <v>0</v>
          </cell>
          <cell r="AG618">
            <v>1794.6570833333328</v>
          </cell>
          <cell r="AH618">
            <v>1374.0387499999999</v>
          </cell>
          <cell r="AI618">
            <v>1009.5020833333333</v>
          </cell>
          <cell r="AJ618">
            <v>701.04708333333338</v>
          </cell>
        </row>
        <row r="619">
          <cell r="Q619">
            <v>0</v>
          </cell>
          <cell r="R619">
            <v>0</v>
          </cell>
          <cell r="S619">
            <v>0</v>
          </cell>
          <cell r="T619">
            <v>0</v>
          </cell>
          <cell r="AG619">
            <v>1332.3158333333333</v>
          </cell>
          <cell r="AH619">
            <v>841.08749999999998</v>
          </cell>
          <cell r="AI619">
            <v>463.80250000000001</v>
          </cell>
          <cell r="AJ619">
            <v>200.46083333333331</v>
          </cell>
        </row>
        <row r="620">
          <cell r="Q620">
            <v>51551.63</v>
          </cell>
          <cell r="R620">
            <v>51551.63</v>
          </cell>
          <cell r="S620">
            <v>66049.919999999998</v>
          </cell>
          <cell r="T620">
            <v>66049.919999999998</v>
          </cell>
          <cell r="AG620">
            <v>50447.732916666668</v>
          </cell>
          <cell r="AH620">
            <v>50625.055</v>
          </cell>
          <cell r="AI620">
            <v>51374.877083333333</v>
          </cell>
          <cell r="AJ620">
            <v>52717.419583333336</v>
          </cell>
        </row>
        <row r="621">
          <cell r="Q621">
            <v>382.69</v>
          </cell>
          <cell r="R621">
            <v>0</v>
          </cell>
          <cell r="S621">
            <v>0</v>
          </cell>
          <cell r="T621">
            <v>0</v>
          </cell>
          <cell r="AG621">
            <v>2981.5475000000001</v>
          </cell>
          <cell r="AH621">
            <v>2550.1058333333331</v>
          </cell>
          <cell r="AI621">
            <v>2138.9162500000002</v>
          </cell>
          <cell r="AJ621">
            <v>1763.9241666666667</v>
          </cell>
        </row>
        <row r="622">
          <cell r="Q622">
            <v>16434.43</v>
          </cell>
          <cell r="R622">
            <v>15338.8</v>
          </cell>
          <cell r="S622">
            <v>14243.17</v>
          </cell>
          <cell r="T622">
            <v>13147.54</v>
          </cell>
          <cell r="AG622">
            <v>23008.210000000003</v>
          </cell>
          <cell r="AH622">
            <v>21912.58</v>
          </cell>
          <cell r="AI622">
            <v>20816.95</v>
          </cell>
          <cell r="AJ622">
            <v>19721.32</v>
          </cell>
        </row>
        <row r="623">
          <cell r="Q623">
            <v>87974.39</v>
          </cell>
          <cell r="R623">
            <v>87974.39</v>
          </cell>
          <cell r="S623">
            <v>87974.39</v>
          </cell>
          <cell r="T623">
            <v>0</v>
          </cell>
          <cell r="AG623">
            <v>87974.39</v>
          </cell>
          <cell r="AH623">
            <v>87974.39</v>
          </cell>
          <cell r="AI623">
            <v>87974.39</v>
          </cell>
          <cell r="AJ623">
            <v>84308.79041666667</v>
          </cell>
        </row>
        <row r="624">
          <cell r="Q624">
            <v>36410.67</v>
          </cell>
          <cell r="R624">
            <v>49489.68</v>
          </cell>
          <cell r="S624">
            <v>63794.23</v>
          </cell>
          <cell r="T624">
            <v>70264.850000000006</v>
          </cell>
          <cell r="AG624">
            <v>8473.5445833333342</v>
          </cell>
          <cell r="AH624">
            <v>12052.725833333332</v>
          </cell>
          <cell r="AI624">
            <v>16772.888749999998</v>
          </cell>
          <cell r="AJ624">
            <v>22358.68375</v>
          </cell>
        </row>
        <row r="625">
          <cell r="R625">
            <v>41011.760000000002</v>
          </cell>
          <cell r="S625">
            <v>43022.26</v>
          </cell>
          <cell r="T625">
            <v>43097.78</v>
          </cell>
          <cell r="AG625">
            <v>0</v>
          </cell>
          <cell r="AH625">
            <v>1708.8233333333335</v>
          </cell>
          <cell r="AI625">
            <v>5210.2408333333333</v>
          </cell>
          <cell r="AJ625">
            <v>8798.5758333333342</v>
          </cell>
        </row>
        <row r="626">
          <cell r="AG626">
            <v>0</v>
          </cell>
          <cell r="AH626">
            <v>0</v>
          </cell>
          <cell r="AI626">
            <v>0</v>
          </cell>
          <cell r="AJ626">
            <v>0</v>
          </cell>
        </row>
        <row r="627">
          <cell r="R627">
            <v>0</v>
          </cell>
          <cell r="S627">
            <v>496</v>
          </cell>
          <cell r="T627">
            <v>3305.19</v>
          </cell>
          <cell r="AG627">
            <v>0</v>
          </cell>
          <cell r="AH627">
            <v>0</v>
          </cell>
          <cell r="AI627">
            <v>20.666666666666668</v>
          </cell>
          <cell r="AJ627">
            <v>179.04958333333335</v>
          </cell>
        </row>
        <row r="628">
          <cell r="AG628">
            <v>0</v>
          </cell>
          <cell r="AH628">
            <v>0</v>
          </cell>
          <cell r="AI628">
            <v>0</v>
          </cell>
          <cell r="AJ628">
            <v>0</v>
          </cell>
        </row>
        <row r="629">
          <cell r="AG629">
            <v>0</v>
          </cell>
          <cell r="AH629">
            <v>0</v>
          </cell>
          <cell r="AI629">
            <v>0</v>
          </cell>
          <cell r="AJ629">
            <v>0</v>
          </cell>
        </row>
        <row r="630">
          <cell r="Q630">
            <v>0</v>
          </cell>
          <cell r="R630">
            <v>0</v>
          </cell>
          <cell r="S630">
            <v>0</v>
          </cell>
          <cell r="T630">
            <v>0</v>
          </cell>
          <cell r="AG630">
            <v>0</v>
          </cell>
          <cell r="AH630">
            <v>0</v>
          </cell>
          <cell r="AI630">
            <v>0</v>
          </cell>
          <cell r="AJ630">
            <v>0</v>
          </cell>
        </row>
        <row r="631">
          <cell r="Q631">
            <v>0</v>
          </cell>
          <cell r="R631">
            <v>0</v>
          </cell>
          <cell r="S631">
            <v>0</v>
          </cell>
          <cell r="T631">
            <v>0</v>
          </cell>
          <cell r="AG631">
            <v>0</v>
          </cell>
          <cell r="AH631">
            <v>0</v>
          </cell>
          <cell r="AI631">
            <v>0</v>
          </cell>
          <cell r="AJ631">
            <v>0</v>
          </cell>
        </row>
        <row r="632">
          <cell r="Q632">
            <v>4111524.21</v>
          </cell>
          <cell r="R632">
            <v>4568893.21</v>
          </cell>
          <cell r="S632">
            <v>4947453.9400000004</v>
          </cell>
          <cell r="T632">
            <v>5087579.26</v>
          </cell>
          <cell r="AG632">
            <v>1278687.9079166667</v>
          </cell>
          <cell r="AH632">
            <v>1640371.9670833333</v>
          </cell>
          <cell r="AI632">
            <v>2036886.4316666666</v>
          </cell>
          <cell r="AJ632">
            <v>2453242.7941666669</v>
          </cell>
        </row>
        <row r="633">
          <cell r="Q633">
            <v>637840.78</v>
          </cell>
          <cell r="R633">
            <v>714843.78</v>
          </cell>
          <cell r="S633">
            <v>752888.05</v>
          </cell>
          <cell r="T633">
            <v>767988.73</v>
          </cell>
          <cell r="AG633">
            <v>144359.67166666666</v>
          </cell>
          <cell r="AH633">
            <v>200721.52833333332</v>
          </cell>
          <cell r="AI633">
            <v>261877.02124999999</v>
          </cell>
          <cell r="AJ633">
            <v>325007.49125000002</v>
          </cell>
        </row>
        <row r="634">
          <cell r="Q634">
            <v>187663.85</v>
          </cell>
          <cell r="R634">
            <v>200179.29</v>
          </cell>
          <cell r="S634">
            <v>210297.41</v>
          </cell>
          <cell r="T634">
            <v>222175.2</v>
          </cell>
          <cell r="AG634">
            <v>109085.04625000001</v>
          </cell>
          <cell r="AH634">
            <v>125172.77416666667</v>
          </cell>
          <cell r="AI634">
            <v>142062.79958333334</v>
          </cell>
          <cell r="AJ634">
            <v>156756.64791666667</v>
          </cell>
        </row>
        <row r="635">
          <cell r="Q635">
            <v>90375.05</v>
          </cell>
          <cell r="R635">
            <v>95995.3</v>
          </cell>
          <cell r="S635">
            <v>100538.99</v>
          </cell>
          <cell r="T635">
            <v>105872.89</v>
          </cell>
          <cell r="AG635">
            <v>53926.082083333335</v>
          </cell>
          <cell r="AH635">
            <v>61621.050833333335</v>
          </cell>
          <cell r="AI635">
            <v>69604.720000000016</v>
          </cell>
          <cell r="AJ635">
            <v>76431.457500000004</v>
          </cell>
        </row>
        <row r="636">
          <cell r="Q636">
            <v>0</v>
          </cell>
          <cell r="R636">
            <v>0</v>
          </cell>
          <cell r="S636">
            <v>0</v>
          </cell>
          <cell r="T636">
            <v>0</v>
          </cell>
          <cell r="AG636">
            <v>10585.2075</v>
          </cell>
          <cell r="AH636">
            <v>9144.7145833333343</v>
          </cell>
          <cell r="AI636">
            <v>3852.1108333333336</v>
          </cell>
          <cell r="AJ636">
            <v>0</v>
          </cell>
        </row>
        <row r="637">
          <cell r="Q637">
            <v>805238.1</v>
          </cell>
          <cell r="R637">
            <v>805238.1</v>
          </cell>
          <cell r="S637">
            <v>908403.74</v>
          </cell>
          <cell r="T637">
            <v>1089876.8500000001</v>
          </cell>
          <cell r="AG637">
            <v>403096.91166666668</v>
          </cell>
          <cell r="AH637">
            <v>470200.08666666667</v>
          </cell>
          <cell r="AI637">
            <v>541601.82999999996</v>
          </cell>
          <cell r="AJ637">
            <v>619291.29625000001</v>
          </cell>
        </row>
        <row r="638">
          <cell r="Q638">
            <v>372546.16</v>
          </cell>
          <cell r="R638">
            <v>372546.16</v>
          </cell>
          <cell r="S638">
            <v>418874.27</v>
          </cell>
          <cell r="T638">
            <v>500367.56</v>
          </cell>
          <cell r="AG638">
            <v>189152.93999999997</v>
          </cell>
          <cell r="AH638">
            <v>220198.45333333334</v>
          </cell>
          <cell r="AI638">
            <v>253174.30458333335</v>
          </cell>
          <cell r="AJ638">
            <v>288780.87625000003</v>
          </cell>
        </row>
        <row r="639">
          <cell r="Q639">
            <v>-5104426.16</v>
          </cell>
          <cell r="R639">
            <v>-5574310.5999999996</v>
          </cell>
          <cell r="S639">
            <v>-5952871.3300000001</v>
          </cell>
          <cell r="T639">
            <v>-6399631.3099999996</v>
          </cell>
          <cell r="AG639">
            <v>-1790443.5249999997</v>
          </cell>
          <cell r="AH639">
            <v>-2235390.89</v>
          </cell>
          <cell r="AI639">
            <v>-2715690.137083333</v>
          </cell>
          <cell r="AJ639">
            <v>-3219850.4250000003</v>
          </cell>
        </row>
        <row r="640">
          <cell r="Q640">
            <v>-1100761.99</v>
          </cell>
          <cell r="R640">
            <v>-1183385.24</v>
          </cell>
          <cell r="S640">
            <v>-1221429.51</v>
          </cell>
          <cell r="T640">
            <v>-1374229.18</v>
          </cell>
          <cell r="AG640">
            <v>-387028.17458333331</v>
          </cell>
          <cell r="AH640">
            <v>-482200.97583333333</v>
          </cell>
          <cell r="AI640">
            <v>-582401.5904166667</v>
          </cell>
          <cell r="AJ640">
            <v>-685980.5083333333</v>
          </cell>
        </row>
        <row r="641">
          <cell r="Q641">
            <v>1830715.29</v>
          </cell>
          <cell r="R641">
            <v>2182704.02</v>
          </cell>
          <cell r="S641">
            <v>2346554.8199999998</v>
          </cell>
          <cell r="T641">
            <v>3199913.3</v>
          </cell>
          <cell r="AG641">
            <v>549882.87708333321</v>
          </cell>
          <cell r="AH641">
            <v>717108.68166666664</v>
          </cell>
          <cell r="AI641">
            <v>905827.79999999993</v>
          </cell>
          <cell r="AJ641">
            <v>1136930.6383333334</v>
          </cell>
        </row>
        <row r="642">
          <cell r="R642">
            <v>0</v>
          </cell>
          <cell r="S642">
            <v>-2346554.8199999998</v>
          </cell>
          <cell r="T642">
            <v>-3199913.3</v>
          </cell>
          <cell r="AG642">
            <v>0</v>
          </cell>
          <cell r="AH642">
            <v>0</v>
          </cell>
          <cell r="AI642">
            <v>-97773.117499999993</v>
          </cell>
          <cell r="AJ642">
            <v>-328875.95583333331</v>
          </cell>
        </row>
        <row r="643">
          <cell r="R643">
            <v>57885.19</v>
          </cell>
          <cell r="S643">
            <v>71551.45</v>
          </cell>
          <cell r="T643">
            <v>55721</v>
          </cell>
          <cell r="AG643">
            <v>0</v>
          </cell>
          <cell r="AH643">
            <v>2411.8829166666669</v>
          </cell>
          <cell r="AI643">
            <v>7805.076250000001</v>
          </cell>
          <cell r="AJ643">
            <v>13108.095000000001</v>
          </cell>
        </row>
        <row r="644">
          <cell r="Q644">
            <v>0</v>
          </cell>
          <cell r="R644">
            <v>0</v>
          </cell>
          <cell r="S644">
            <v>0</v>
          </cell>
          <cell r="T644">
            <v>0</v>
          </cell>
          <cell r="AG644">
            <v>0</v>
          </cell>
          <cell r="AH644">
            <v>0</v>
          </cell>
          <cell r="AI644">
            <v>0</v>
          </cell>
          <cell r="AJ644">
            <v>0</v>
          </cell>
        </row>
        <row r="645">
          <cell r="Q645">
            <v>187781.41</v>
          </cell>
          <cell r="R645">
            <v>195635.85</v>
          </cell>
          <cell r="S645">
            <v>195578.86</v>
          </cell>
          <cell r="T645">
            <v>0</v>
          </cell>
          <cell r="AG645">
            <v>72189.946249999994</v>
          </cell>
          <cell r="AH645">
            <v>88165.66541666667</v>
          </cell>
          <cell r="AI645">
            <v>104466.27833333334</v>
          </cell>
          <cell r="AJ645">
            <v>112615.39750000001</v>
          </cell>
        </row>
        <row r="646">
          <cell r="Q646">
            <v>17878.21</v>
          </cell>
          <cell r="R646">
            <v>67693.259999999995</v>
          </cell>
          <cell r="S646">
            <v>193410.29</v>
          </cell>
          <cell r="T646">
            <v>338195.09</v>
          </cell>
          <cell r="AG646">
            <v>6774.901249999999</v>
          </cell>
          <cell r="AH646">
            <v>10340.379166666666</v>
          </cell>
          <cell r="AI646">
            <v>21219.693750000002</v>
          </cell>
          <cell r="AJ646">
            <v>43369.917916666665</v>
          </cell>
        </row>
        <row r="647">
          <cell r="Q647">
            <v>0</v>
          </cell>
          <cell r="R647">
            <v>0</v>
          </cell>
          <cell r="S647">
            <v>0</v>
          </cell>
          <cell r="T647">
            <v>0</v>
          </cell>
          <cell r="AG647">
            <v>0</v>
          </cell>
          <cell r="AH647">
            <v>0</v>
          </cell>
          <cell r="AI647">
            <v>0</v>
          </cell>
          <cell r="AJ647">
            <v>0</v>
          </cell>
        </row>
        <row r="648">
          <cell r="Q648">
            <v>-1053090.1599999999</v>
          </cell>
          <cell r="R648">
            <v>-964692.58</v>
          </cell>
          <cell r="S648">
            <v>-549401.99</v>
          </cell>
          <cell r="T648">
            <v>0</v>
          </cell>
          <cell r="AG648">
            <v>-571963.74708333332</v>
          </cell>
          <cell r="AH648">
            <v>-564312.15041666664</v>
          </cell>
          <cell r="AI648">
            <v>-568464.6283333333</v>
          </cell>
          <cell r="AJ648">
            <v>-571129.13666666672</v>
          </cell>
        </row>
        <row r="649">
          <cell r="Q649">
            <v>0</v>
          </cell>
          <cell r="R649">
            <v>0</v>
          </cell>
          <cell r="S649">
            <v>0</v>
          </cell>
          <cell r="T649">
            <v>0</v>
          </cell>
          <cell r="AG649">
            <v>0</v>
          </cell>
          <cell r="AH649">
            <v>0</v>
          </cell>
          <cell r="AI649">
            <v>0</v>
          </cell>
          <cell r="AJ649">
            <v>0</v>
          </cell>
        </row>
        <row r="650">
          <cell r="Q650">
            <v>394566.19</v>
          </cell>
          <cell r="R650">
            <v>285989.7</v>
          </cell>
          <cell r="S650">
            <v>206037.99</v>
          </cell>
          <cell r="T650">
            <v>0</v>
          </cell>
          <cell r="AG650">
            <v>338563.01666666666</v>
          </cell>
          <cell r="AH650">
            <v>338701.09166666667</v>
          </cell>
          <cell r="AI650">
            <v>337868.02500000002</v>
          </cell>
          <cell r="AJ650">
            <v>337490.34333333332</v>
          </cell>
        </row>
        <row r="651">
          <cell r="Q651">
            <v>-979736.54</v>
          </cell>
          <cell r="R651">
            <v>-1238162.97</v>
          </cell>
          <cell r="S651">
            <v>-1451739.3</v>
          </cell>
          <cell r="T651">
            <v>0</v>
          </cell>
          <cell r="AG651">
            <v>-328040.98666666663</v>
          </cell>
          <cell r="AH651">
            <v>-405190.22208333336</v>
          </cell>
          <cell r="AI651">
            <v>-496581.17458333331</v>
          </cell>
          <cell r="AJ651">
            <v>-545593.38583333336</v>
          </cell>
        </row>
        <row r="652">
          <cell r="Q652">
            <v>-398.85</v>
          </cell>
          <cell r="R652">
            <v>-398.85</v>
          </cell>
          <cell r="S652">
            <v>-398.85</v>
          </cell>
          <cell r="T652">
            <v>0</v>
          </cell>
          <cell r="AG652">
            <v>15467.631249999997</v>
          </cell>
          <cell r="AH652">
            <v>12358.995416666663</v>
          </cell>
          <cell r="AI652">
            <v>9250.3595833333293</v>
          </cell>
          <cell r="AJ652">
            <v>7696.0416666666615</v>
          </cell>
        </row>
        <row r="653">
          <cell r="Q653">
            <v>4770.29</v>
          </cell>
          <cell r="R653">
            <v>4770.29</v>
          </cell>
          <cell r="S653">
            <v>5018.3900000000003</v>
          </cell>
          <cell r="T653">
            <v>0</v>
          </cell>
          <cell r="AG653">
            <v>16349.248750000006</v>
          </cell>
          <cell r="AH653">
            <v>13663.852916666669</v>
          </cell>
          <cell r="AI653">
            <v>10988.794583333329</v>
          </cell>
          <cell r="AJ653">
            <v>9656.4341666666623</v>
          </cell>
        </row>
        <row r="654">
          <cell r="Q654">
            <v>0</v>
          </cell>
          <cell r="R654">
            <v>0</v>
          </cell>
          <cell r="S654">
            <v>0</v>
          </cell>
          <cell r="T654">
            <v>0</v>
          </cell>
          <cell r="AG654">
            <v>0</v>
          </cell>
          <cell r="AH654">
            <v>0</v>
          </cell>
          <cell r="AI654">
            <v>0</v>
          </cell>
          <cell r="AJ654">
            <v>0</v>
          </cell>
        </row>
        <row r="655">
          <cell r="Q655">
            <v>0</v>
          </cell>
          <cell r="R655">
            <v>0</v>
          </cell>
          <cell r="S655">
            <v>0</v>
          </cell>
          <cell r="T655">
            <v>0</v>
          </cell>
          <cell r="AG655">
            <v>0</v>
          </cell>
          <cell r="AH655">
            <v>0</v>
          </cell>
          <cell r="AI655">
            <v>0</v>
          </cell>
          <cell r="AJ655">
            <v>0</v>
          </cell>
        </row>
        <row r="656">
          <cell r="Q656">
            <v>0</v>
          </cell>
          <cell r="R656">
            <v>0</v>
          </cell>
          <cell r="S656">
            <v>-8117</v>
          </cell>
          <cell r="T656">
            <v>0</v>
          </cell>
          <cell r="AG656">
            <v>-67.651666666666671</v>
          </cell>
          <cell r="AH656">
            <v>-37.304583333333333</v>
          </cell>
          <cell r="AI656">
            <v>-341.68708333333331</v>
          </cell>
          <cell r="AJ656">
            <v>-676.41666666666663</v>
          </cell>
        </row>
        <row r="657">
          <cell r="Q657">
            <v>0</v>
          </cell>
          <cell r="R657">
            <v>0</v>
          </cell>
          <cell r="S657">
            <v>0</v>
          </cell>
          <cell r="T657">
            <v>0</v>
          </cell>
          <cell r="AG657">
            <v>0</v>
          </cell>
          <cell r="AH657">
            <v>0</v>
          </cell>
          <cell r="AI657">
            <v>0</v>
          </cell>
          <cell r="AJ657">
            <v>0</v>
          </cell>
        </row>
        <row r="658">
          <cell r="Q658">
            <v>-552356.63</v>
          </cell>
          <cell r="R658">
            <v>-552356.63</v>
          </cell>
          <cell r="S658">
            <v>-552356.63</v>
          </cell>
          <cell r="T658">
            <v>0</v>
          </cell>
          <cell r="AG658">
            <v>294637.04416666663</v>
          </cell>
          <cell r="AH658">
            <v>156512.95416666666</v>
          </cell>
          <cell r="AI658">
            <v>3245.6770833333285</v>
          </cell>
          <cell r="AJ658">
            <v>-80959.555000000008</v>
          </cell>
        </row>
        <row r="659">
          <cell r="Q659">
            <v>0</v>
          </cell>
          <cell r="R659">
            <v>0</v>
          </cell>
          <cell r="S659">
            <v>0</v>
          </cell>
          <cell r="T659">
            <v>0</v>
          </cell>
          <cell r="AG659">
            <v>0</v>
          </cell>
          <cell r="AH659">
            <v>0</v>
          </cell>
          <cell r="AI659">
            <v>0</v>
          </cell>
          <cell r="AJ659">
            <v>0</v>
          </cell>
        </row>
        <row r="660">
          <cell r="Q660">
            <v>0</v>
          </cell>
          <cell r="R660">
            <v>0</v>
          </cell>
          <cell r="S660">
            <v>0</v>
          </cell>
          <cell r="T660">
            <v>0</v>
          </cell>
          <cell r="AG660">
            <v>-89.583333333333329</v>
          </cell>
          <cell r="AH660">
            <v>-57.083333333333336</v>
          </cell>
          <cell r="AI660">
            <v>-19.583333333333332</v>
          </cell>
          <cell r="AJ660">
            <v>0</v>
          </cell>
        </row>
        <row r="661">
          <cell r="Q661">
            <v>0</v>
          </cell>
          <cell r="R661">
            <v>0</v>
          </cell>
          <cell r="S661">
            <v>0</v>
          </cell>
          <cell r="T661">
            <v>0</v>
          </cell>
          <cell r="AG661">
            <v>0</v>
          </cell>
          <cell r="AH661">
            <v>0</v>
          </cell>
          <cell r="AI661">
            <v>0</v>
          </cell>
          <cell r="AJ661">
            <v>0</v>
          </cell>
        </row>
        <row r="662">
          <cell r="Q662">
            <v>0</v>
          </cell>
          <cell r="R662">
            <v>0</v>
          </cell>
          <cell r="S662">
            <v>0</v>
          </cell>
          <cell r="T662">
            <v>0</v>
          </cell>
          <cell r="AG662">
            <v>0</v>
          </cell>
          <cell r="AH662">
            <v>0</v>
          </cell>
          <cell r="AI662">
            <v>0</v>
          </cell>
          <cell r="AJ662">
            <v>0</v>
          </cell>
        </row>
        <row r="663">
          <cell r="Q663">
            <v>0</v>
          </cell>
          <cell r="R663">
            <v>0</v>
          </cell>
          <cell r="S663">
            <v>0</v>
          </cell>
          <cell r="T663">
            <v>0</v>
          </cell>
          <cell r="AG663">
            <v>0</v>
          </cell>
          <cell r="AH663">
            <v>0</v>
          </cell>
          <cell r="AI663">
            <v>0</v>
          </cell>
          <cell r="AJ663">
            <v>0</v>
          </cell>
        </row>
        <row r="664">
          <cell r="Q664">
            <v>0</v>
          </cell>
          <cell r="R664">
            <v>0</v>
          </cell>
          <cell r="S664">
            <v>0</v>
          </cell>
          <cell r="T664">
            <v>0</v>
          </cell>
          <cell r="AG664">
            <v>619.84625000000005</v>
          </cell>
          <cell r="AH664">
            <v>549.10874999999999</v>
          </cell>
          <cell r="AI664">
            <v>478.37124999999997</v>
          </cell>
          <cell r="AJ664">
            <v>443.0025</v>
          </cell>
        </row>
        <row r="665">
          <cell r="Q665">
            <v>0</v>
          </cell>
          <cell r="R665">
            <v>0</v>
          </cell>
          <cell r="S665">
            <v>0</v>
          </cell>
          <cell r="T665">
            <v>0</v>
          </cell>
          <cell r="AG665">
            <v>1436.0620833333335</v>
          </cell>
          <cell r="AH665">
            <v>1436.1091666666669</v>
          </cell>
          <cell r="AI665">
            <v>1436.1091666666669</v>
          </cell>
          <cell r="AJ665">
            <v>1436.1091666666669</v>
          </cell>
        </row>
        <row r="666">
          <cell r="Q666">
            <v>0</v>
          </cell>
          <cell r="R666">
            <v>0</v>
          </cell>
          <cell r="S666">
            <v>0</v>
          </cell>
          <cell r="T666">
            <v>0</v>
          </cell>
          <cell r="AG666">
            <v>12878.130833333335</v>
          </cell>
          <cell r="AH666">
            <v>12878.130833333335</v>
          </cell>
          <cell r="AI666">
            <v>12878.130833333335</v>
          </cell>
          <cell r="AJ666">
            <v>12878.130833333335</v>
          </cell>
        </row>
        <row r="667">
          <cell r="Q667">
            <v>0</v>
          </cell>
          <cell r="R667">
            <v>0</v>
          </cell>
          <cell r="S667">
            <v>0</v>
          </cell>
          <cell r="T667">
            <v>0</v>
          </cell>
          <cell r="AG667">
            <v>912.48083333333341</v>
          </cell>
          <cell r="AH667">
            <v>912.48083333333341</v>
          </cell>
          <cell r="AI667">
            <v>456.2404166666667</v>
          </cell>
          <cell r="AJ667">
            <v>0</v>
          </cell>
        </row>
        <row r="668">
          <cell r="Q668">
            <v>0</v>
          </cell>
          <cell r="R668">
            <v>0</v>
          </cell>
          <cell r="S668">
            <v>0</v>
          </cell>
          <cell r="T668">
            <v>0</v>
          </cell>
          <cell r="AG668">
            <v>303.78125</v>
          </cell>
          <cell r="AH668">
            <v>101.26041666666667</v>
          </cell>
          <cell r="AI668">
            <v>0</v>
          </cell>
          <cell r="AJ668">
            <v>0</v>
          </cell>
        </row>
        <row r="669">
          <cell r="Q669">
            <v>0</v>
          </cell>
          <cell r="R669">
            <v>0</v>
          </cell>
          <cell r="S669">
            <v>0</v>
          </cell>
          <cell r="T669">
            <v>0</v>
          </cell>
          <cell r="AG669">
            <v>499.4708333333333</v>
          </cell>
          <cell r="AH669">
            <v>299.6825</v>
          </cell>
          <cell r="AI669">
            <v>99.894166666666663</v>
          </cell>
          <cell r="AJ669">
            <v>0</v>
          </cell>
        </row>
        <row r="670">
          <cell r="Q670">
            <v>0</v>
          </cell>
          <cell r="R670">
            <v>0</v>
          </cell>
          <cell r="S670">
            <v>0</v>
          </cell>
          <cell r="T670">
            <v>0</v>
          </cell>
          <cell r="AG670">
            <v>-261.05416666666667</v>
          </cell>
          <cell r="AH670">
            <v>-410.06124999999997</v>
          </cell>
          <cell r="AI670">
            <v>-384.91041666666666</v>
          </cell>
          <cell r="AJ670">
            <v>-274.87166666666667</v>
          </cell>
        </row>
        <row r="671">
          <cell r="Q671">
            <v>0</v>
          </cell>
          <cell r="R671">
            <v>0</v>
          </cell>
          <cell r="S671">
            <v>0</v>
          </cell>
          <cell r="T671">
            <v>0</v>
          </cell>
          <cell r="AG671">
            <v>60.588333333333331</v>
          </cell>
          <cell r="AH671">
            <v>60.588333333333331</v>
          </cell>
          <cell r="AI671">
            <v>60.588333333333331</v>
          </cell>
          <cell r="AJ671">
            <v>60.588333333333331</v>
          </cell>
        </row>
        <row r="672">
          <cell r="Q672">
            <v>0</v>
          </cell>
          <cell r="R672">
            <v>1200</v>
          </cell>
          <cell r="S672">
            <v>17.649999999999999</v>
          </cell>
          <cell r="T672">
            <v>0</v>
          </cell>
          <cell r="AG672">
            <v>282.75166666666667</v>
          </cell>
          <cell r="AH672">
            <v>332.75166666666667</v>
          </cell>
          <cell r="AI672">
            <v>322.69958333333335</v>
          </cell>
          <cell r="AJ672">
            <v>262.64749999999998</v>
          </cell>
        </row>
        <row r="673">
          <cell r="Q673">
            <v>0</v>
          </cell>
          <cell r="R673">
            <v>0</v>
          </cell>
          <cell r="S673">
            <v>0</v>
          </cell>
          <cell r="T673">
            <v>0</v>
          </cell>
          <cell r="AG673">
            <v>0</v>
          </cell>
          <cell r="AH673">
            <v>0</v>
          </cell>
          <cell r="AI673">
            <v>0</v>
          </cell>
          <cell r="AJ673">
            <v>0</v>
          </cell>
        </row>
        <row r="674">
          <cell r="Q674">
            <v>0</v>
          </cell>
          <cell r="R674">
            <v>0</v>
          </cell>
          <cell r="S674">
            <v>0</v>
          </cell>
          <cell r="T674">
            <v>0</v>
          </cell>
          <cell r="AG674">
            <v>0</v>
          </cell>
          <cell r="AH674">
            <v>0</v>
          </cell>
          <cell r="AI674">
            <v>0</v>
          </cell>
          <cell r="AJ674">
            <v>0</v>
          </cell>
        </row>
        <row r="675">
          <cell r="Q675">
            <v>0</v>
          </cell>
          <cell r="R675">
            <v>0</v>
          </cell>
          <cell r="S675">
            <v>0</v>
          </cell>
          <cell r="T675">
            <v>0</v>
          </cell>
          <cell r="AG675">
            <v>0</v>
          </cell>
          <cell r="AH675">
            <v>0</v>
          </cell>
          <cell r="AI675">
            <v>0</v>
          </cell>
          <cell r="AJ675">
            <v>0</v>
          </cell>
        </row>
        <row r="676">
          <cell r="Q676">
            <v>0</v>
          </cell>
          <cell r="R676">
            <v>79.78</v>
          </cell>
          <cell r="S676">
            <v>79.78</v>
          </cell>
          <cell r="T676">
            <v>0</v>
          </cell>
          <cell r="AG676">
            <v>0</v>
          </cell>
          <cell r="AH676">
            <v>3.3241666666666667</v>
          </cell>
          <cell r="AI676">
            <v>9.9725000000000001</v>
          </cell>
          <cell r="AJ676">
            <v>13.296666666666667</v>
          </cell>
        </row>
        <row r="677">
          <cell r="Q677">
            <v>0</v>
          </cell>
          <cell r="R677">
            <v>0</v>
          </cell>
          <cell r="S677">
            <v>0</v>
          </cell>
          <cell r="T677">
            <v>0</v>
          </cell>
          <cell r="AG677">
            <v>0</v>
          </cell>
          <cell r="AH677">
            <v>0</v>
          </cell>
          <cell r="AI677">
            <v>0</v>
          </cell>
          <cell r="AJ677">
            <v>0</v>
          </cell>
        </row>
        <row r="678">
          <cell r="Q678">
            <v>0</v>
          </cell>
          <cell r="R678">
            <v>0</v>
          </cell>
          <cell r="S678">
            <v>0</v>
          </cell>
          <cell r="T678">
            <v>0</v>
          </cell>
          <cell r="AG678">
            <v>0</v>
          </cell>
          <cell r="AH678">
            <v>0</v>
          </cell>
          <cell r="AI678">
            <v>0</v>
          </cell>
          <cell r="AJ678">
            <v>0</v>
          </cell>
        </row>
        <row r="679">
          <cell r="Q679">
            <v>0</v>
          </cell>
          <cell r="R679">
            <v>0</v>
          </cell>
          <cell r="S679">
            <v>0</v>
          </cell>
          <cell r="T679">
            <v>0</v>
          </cell>
          <cell r="AG679">
            <v>-1311.0908333333334</v>
          </cell>
          <cell r="AH679">
            <v>-511.16833333333335</v>
          </cell>
          <cell r="AI679">
            <v>-242.73625000000001</v>
          </cell>
          <cell r="AJ679">
            <v>13.416666666666666</v>
          </cell>
        </row>
        <row r="680">
          <cell r="Q680">
            <v>0</v>
          </cell>
          <cell r="R680">
            <v>0</v>
          </cell>
          <cell r="S680">
            <v>0</v>
          </cell>
          <cell r="T680">
            <v>0</v>
          </cell>
          <cell r="AG680">
            <v>-16.465</v>
          </cell>
          <cell r="AH680">
            <v>-16.465</v>
          </cell>
          <cell r="AI680">
            <v>-16.465</v>
          </cell>
          <cell r="AJ680">
            <v>-16.465</v>
          </cell>
        </row>
        <row r="681">
          <cell r="AG681">
            <v>0</v>
          </cell>
          <cell r="AH681">
            <v>0</v>
          </cell>
          <cell r="AI681">
            <v>0</v>
          </cell>
          <cell r="AJ681">
            <v>0</v>
          </cell>
        </row>
        <row r="682">
          <cell r="AG682">
            <v>0</v>
          </cell>
          <cell r="AH682">
            <v>0</v>
          </cell>
          <cell r="AI682">
            <v>0</v>
          </cell>
          <cell r="AJ682">
            <v>0</v>
          </cell>
        </row>
        <row r="683">
          <cell r="Q683">
            <v>-163837.85999999999</v>
          </cell>
          <cell r="R683">
            <v>-199824.73</v>
          </cell>
          <cell r="S683">
            <v>-213291.08</v>
          </cell>
          <cell r="T683">
            <v>-193297.78</v>
          </cell>
          <cell r="AG683">
            <v>-80999.089999999982</v>
          </cell>
          <cell r="AH683">
            <v>-95333.839166666672</v>
          </cell>
          <cell r="AI683">
            <v>-110969.92166666668</v>
          </cell>
          <cell r="AJ683">
            <v>-124873.89166666666</v>
          </cell>
        </row>
        <row r="684">
          <cell r="AG684">
            <v>0</v>
          </cell>
          <cell r="AH684">
            <v>0</v>
          </cell>
          <cell r="AI684">
            <v>0</v>
          </cell>
          <cell r="AJ684">
            <v>0</v>
          </cell>
        </row>
        <row r="685">
          <cell r="Q685">
            <v>6468.93</v>
          </cell>
          <cell r="R685">
            <v>-13119.73</v>
          </cell>
          <cell r="S685">
            <v>-32445.45</v>
          </cell>
          <cell r="T685">
            <v>-7370.22</v>
          </cell>
          <cell r="AG685">
            <v>21766.872916666664</v>
          </cell>
          <cell r="AH685">
            <v>20242.148333333334</v>
          </cell>
          <cell r="AI685">
            <v>16570.947499999995</v>
          </cell>
          <cell r="AJ685">
            <v>14033.795416666662</v>
          </cell>
        </row>
        <row r="686">
          <cell r="AG686">
            <v>0</v>
          </cell>
          <cell r="AH686">
            <v>0</v>
          </cell>
          <cell r="AI686">
            <v>0</v>
          </cell>
          <cell r="AJ686">
            <v>0</v>
          </cell>
        </row>
        <row r="687">
          <cell r="Q687">
            <v>1009412.27</v>
          </cell>
          <cell r="R687">
            <v>773385.84</v>
          </cell>
          <cell r="S687">
            <v>1106887.33</v>
          </cell>
          <cell r="T687">
            <v>820807.41</v>
          </cell>
          <cell r="AG687">
            <v>626744.55624999991</v>
          </cell>
          <cell r="AH687">
            <v>669031.13458333327</v>
          </cell>
          <cell r="AI687">
            <v>715453.82250000013</v>
          </cell>
          <cell r="AJ687">
            <v>765218.0229166667</v>
          </cell>
        </row>
        <row r="688">
          <cell r="Q688">
            <v>0</v>
          </cell>
          <cell r="R688">
            <v>0</v>
          </cell>
          <cell r="S688">
            <v>0</v>
          </cell>
          <cell r="T688">
            <v>0</v>
          </cell>
          <cell r="AG688">
            <v>0</v>
          </cell>
          <cell r="AH688">
            <v>0</v>
          </cell>
          <cell r="AI688">
            <v>0</v>
          </cell>
          <cell r="AJ688">
            <v>0</v>
          </cell>
        </row>
        <row r="689">
          <cell r="Q689">
            <v>1743402.81</v>
          </cell>
          <cell r="R689">
            <v>1578388.36</v>
          </cell>
          <cell r="S689">
            <v>1790010.87</v>
          </cell>
          <cell r="T689">
            <v>1339177.93</v>
          </cell>
          <cell r="AG689">
            <v>1241972.5341666669</v>
          </cell>
          <cell r="AH689">
            <v>1246900.53</v>
          </cell>
          <cell r="AI689">
            <v>1258855.925</v>
          </cell>
          <cell r="AJ689">
            <v>1286810.9337500001</v>
          </cell>
        </row>
        <row r="690">
          <cell r="Q690">
            <v>1438.7</v>
          </cell>
          <cell r="R690">
            <v>1544.57</v>
          </cell>
          <cell r="S690">
            <v>1544.57</v>
          </cell>
          <cell r="T690">
            <v>0</v>
          </cell>
          <cell r="AG690">
            <v>297.21833333333336</v>
          </cell>
          <cell r="AH690">
            <v>421.52125000000001</v>
          </cell>
          <cell r="AI690">
            <v>550.23541666666665</v>
          </cell>
          <cell r="AJ690">
            <v>614.59249999999997</v>
          </cell>
        </row>
        <row r="691">
          <cell r="Q691">
            <v>0</v>
          </cell>
          <cell r="R691">
            <v>0</v>
          </cell>
          <cell r="S691">
            <v>0</v>
          </cell>
          <cell r="T691">
            <v>0</v>
          </cell>
          <cell r="AG691">
            <v>40.083333333333336</v>
          </cell>
          <cell r="AH691">
            <v>40.083333333333336</v>
          </cell>
          <cell r="AI691">
            <v>20.041666666666668</v>
          </cell>
          <cell r="AJ691">
            <v>0</v>
          </cell>
        </row>
        <row r="692">
          <cell r="Q692">
            <v>10555000</v>
          </cell>
          <cell r="R692">
            <v>10555000</v>
          </cell>
          <cell r="S692">
            <v>10555000</v>
          </cell>
          <cell r="T692">
            <v>9043000</v>
          </cell>
          <cell r="AG692">
            <v>10420892.5</v>
          </cell>
          <cell r="AH692">
            <v>10474535.5</v>
          </cell>
          <cell r="AI692">
            <v>10528178.5</v>
          </cell>
          <cell r="AJ692">
            <v>10492000</v>
          </cell>
        </row>
        <row r="693">
          <cell r="Q693">
            <v>4472.4399999999996</v>
          </cell>
          <cell r="R693">
            <v>35696.1</v>
          </cell>
          <cell r="S693">
            <v>86697.55</v>
          </cell>
          <cell r="T693">
            <v>113504.05</v>
          </cell>
          <cell r="AG693">
            <v>186.35166666666666</v>
          </cell>
          <cell r="AH693">
            <v>1860.0408333333332</v>
          </cell>
          <cell r="AI693">
            <v>6959.7762499999999</v>
          </cell>
          <cell r="AJ693">
            <v>15301.509583333333</v>
          </cell>
        </row>
        <row r="694">
          <cell r="Q694">
            <v>109523230.25</v>
          </cell>
          <cell r="R694">
            <v>110594484.5</v>
          </cell>
          <cell r="S694">
            <v>111665738.75</v>
          </cell>
          <cell r="T694">
            <v>112736993</v>
          </cell>
          <cell r="AG694">
            <v>83276858.479166672</v>
          </cell>
          <cell r="AH694">
            <v>86641836.104166672</v>
          </cell>
          <cell r="AI694">
            <v>89973362.979166672</v>
          </cell>
          <cell r="AJ694">
            <v>93271439.104166672</v>
          </cell>
        </row>
        <row r="695">
          <cell r="Q695">
            <v>8239.25</v>
          </cell>
          <cell r="R695">
            <v>9366.6</v>
          </cell>
          <cell r="S695">
            <v>9464.24</v>
          </cell>
          <cell r="T695">
            <v>0</v>
          </cell>
          <cell r="AG695">
            <v>3370.8970833333333</v>
          </cell>
          <cell r="AH695">
            <v>4104.4741666666669</v>
          </cell>
          <cell r="AI695">
            <v>4889.0924999999997</v>
          </cell>
          <cell r="AJ695">
            <v>5283.435833333333</v>
          </cell>
        </row>
        <row r="696">
          <cell r="Q696">
            <v>62194.09</v>
          </cell>
          <cell r="R696">
            <v>57042.85</v>
          </cell>
          <cell r="S696">
            <v>51891.61</v>
          </cell>
          <cell r="T696">
            <v>46740.37</v>
          </cell>
          <cell r="AG696">
            <v>131288.21666666665</v>
          </cell>
          <cell r="AH696">
            <v>120038.91791666666</v>
          </cell>
          <cell r="AI696">
            <v>109323.50833333332</v>
          </cell>
          <cell r="AJ696">
            <v>99135.321249999979</v>
          </cell>
        </row>
        <row r="697">
          <cell r="Q697">
            <v>0</v>
          </cell>
          <cell r="R697">
            <v>0</v>
          </cell>
          <cell r="S697">
            <v>0</v>
          </cell>
          <cell r="T697">
            <v>0</v>
          </cell>
          <cell r="AG697">
            <v>0</v>
          </cell>
          <cell r="AH697">
            <v>0</v>
          </cell>
          <cell r="AI697">
            <v>0</v>
          </cell>
          <cell r="AJ697">
            <v>0</v>
          </cell>
        </row>
        <row r="698">
          <cell r="AG698">
            <v>0</v>
          </cell>
          <cell r="AH698">
            <v>0</v>
          </cell>
          <cell r="AI698">
            <v>0</v>
          </cell>
          <cell r="AJ698">
            <v>0</v>
          </cell>
        </row>
        <row r="699">
          <cell r="Q699">
            <v>-502.28</v>
          </cell>
          <cell r="R699">
            <v>-502.28</v>
          </cell>
          <cell r="S699">
            <v>-502.28</v>
          </cell>
          <cell r="T699">
            <v>0</v>
          </cell>
          <cell r="AG699">
            <v>4.7566666666666704</v>
          </cell>
          <cell r="AH699">
            <v>-37.099999999999994</v>
          </cell>
          <cell r="AI699">
            <v>-78.956666666666663</v>
          </cell>
          <cell r="AJ699">
            <v>-99.884999999999991</v>
          </cell>
        </row>
        <row r="700">
          <cell r="Q700">
            <v>1536.17</v>
          </cell>
          <cell r="R700">
            <v>1759.77</v>
          </cell>
          <cell r="S700">
            <v>1802.35</v>
          </cell>
          <cell r="T700">
            <v>0</v>
          </cell>
          <cell r="AG700">
            <v>740.12208333333331</v>
          </cell>
          <cell r="AH700">
            <v>795.67124999999999</v>
          </cell>
          <cell r="AI700">
            <v>853.31374999999991</v>
          </cell>
          <cell r="AJ700">
            <v>880.34833333333336</v>
          </cell>
        </row>
        <row r="701">
          <cell r="Q701">
            <v>0</v>
          </cell>
          <cell r="R701">
            <v>0</v>
          </cell>
          <cell r="S701">
            <v>0</v>
          </cell>
          <cell r="T701">
            <v>0</v>
          </cell>
          <cell r="AG701">
            <v>0</v>
          </cell>
          <cell r="AH701">
            <v>0</v>
          </cell>
          <cell r="AI701">
            <v>0</v>
          </cell>
          <cell r="AJ701">
            <v>0</v>
          </cell>
        </row>
        <row r="702">
          <cell r="Q702">
            <v>682204.74</v>
          </cell>
          <cell r="R702">
            <v>570276.84</v>
          </cell>
          <cell r="S702">
            <v>713531.46</v>
          </cell>
          <cell r="T702">
            <v>766124.94</v>
          </cell>
          <cell r="AG702">
            <v>845397.6529166667</v>
          </cell>
          <cell r="AH702">
            <v>789053.48583333334</v>
          </cell>
          <cell r="AI702">
            <v>719985.9520833334</v>
          </cell>
          <cell r="AJ702">
            <v>679845.10458333336</v>
          </cell>
        </row>
        <row r="703">
          <cell r="Q703">
            <v>369910.57</v>
          </cell>
          <cell r="R703">
            <v>365658.73</v>
          </cell>
          <cell r="S703">
            <v>361406.89</v>
          </cell>
          <cell r="T703">
            <v>357155.05</v>
          </cell>
          <cell r="AG703">
            <v>395421.61000000004</v>
          </cell>
          <cell r="AH703">
            <v>391169.77</v>
          </cell>
          <cell r="AI703">
            <v>386917.93</v>
          </cell>
          <cell r="AJ703">
            <v>382666.09</v>
          </cell>
        </row>
        <row r="704">
          <cell r="Q704">
            <v>815</v>
          </cell>
          <cell r="R704">
            <v>815</v>
          </cell>
          <cell r="S704">
            <v>0</v>
          </cell>
          <cell r="T704">
            <v>0</v>
          </cell>
          <cell r="AG704">
            <v>169.79166666666666</v>
          </cell>
          <cell r="AH704">
            <v>237.70833333333334</v>
          </cell>
          <cell r="AI704">
            <v>271.66666666666669</v>
          </cell>
          <cell r="AJ704">
            <v>271.66666666666669</v>
          </cell>
        </row>
        <row r="705">
          <cell r="Q705">
            <v>0</v>
          </cell>
          <cell r="R705">
            <v>0</v>
          </cell>
          <cell r="S705">
            <v>0</v>
          </cell>
          <cell r="T705">
            <v>0</v>
          </cell>
          <cell r="AG705">
            <v>632940.83333333337</v>
          </cell>
          <cell r="AH705">
            <v>577902.5</v>
          </cell>
          <cell r="AI705">
            <v>522864.16666666669</v>
          </cell>
          <cell r="AJ705">
            <v>467825.83333333331</v>
          </cell>
        </row>
        <row r="706">
          <cell r="Q706">
            <v>0</v>
          </cell>
          <cell r="R706">
            <v>0</v>
          </cell>
          <cell r="S706">
            <v>0</v>
          </cell>
          <cell r="T706">
            <v>0</v>
          </cell>
          <cell r="AG706">
            <v>0</v>
          </cell>
          <cell r="AH706">
            <v>0</v>
          </cell>
          <cell r="AI706">
            <v>0</v>
          </cell>
          <cell r="AJ706">
            <v>0</v>
          </cell>
        </row>
        <row r="707">
          <cell r="Q707">
            <v>0</v>
          </cell>
          <cell r="R707">
            <v>0</v>
          </cell>
          <cell r="S707">
            <v>0</v>
          </cell>
          <cell r="T707">
            <v>-64880.76</v>
          </cell>
          <cell r="AG707">
            <v>26536.914999999997</v>
          </cell>
          <cell r="AH707">
            <v>26536.914999999997</v>
          </cell>
          <cell r="AI707">
            <v>26536.914999999997</v>
          </cell>
          <cell r="AJ707">
            <v>10565.092499999999</v>
          </cell>
        </row>
        <row r="708">
          <cell r="Q708">
            <v>0</v>
          </cell>
          <cell r="R708">
            <v>0</v>
          </cell>
          <cell r="S708">
            <v>0</v>
          </cell>
          <cell r="T708">
            <v>0</v>
          </cell>
          <cell r="AG708">
            <v>404.625</v>
          </cell>
          <cell r="AH708">
            <v>404.625</v>
          </cell>
          <cell r="AI708">
            <v>404.625</v>
          </cell>
          <cell r="AJ708">
            <v>404.625</v>
          </cell>
        </row>
        <row r="709">
          <cell r="Q709">
            <v>0</v>
          </cell>
          <cell r="R709">
            <v>0</v>
          </cell>
          <cell r="S709">
            <v>0</v>
          </cell>
          <cell r="T709">
            <v>0</v>
          </cell>
          <cell r="AG709">
            <v>0</v>
          </cell>
          <cell r="AH709">
            <v>0</v>
          </cell>
          <cell r="AI709">
            <v>0</v>
          </cell>
          <cell r="AJ709">
            <v>0</v>
          </cell>
        </row>
        <row r="710">
          <cell r="Q710">
            <v>0</v>
          </cell>
          <cell r="R710">
            <v>0</v>
          </cell>
          <cell r="S710">
            <v>0</v>
          </cell>
          <cell r="T710">
            <v>0</v>
          </cell>
          <cell r="AG710">
            <v>0</v>
          </cell>
          <cell r="AH710">
            <v>0</v>
          </cell>
          <cell r="AI710">
            <v>0</v>
          </cell>
          <cell r="AJ710">
            <v>0</v>
          </cell>
        </row>
        <row r="711">
          <cell r="Q711">
            <v>0</v>
          </cell>
          <cell r="R711">
            <v>0</v>
          </cell>
          <cell r="S711">
            <v>0</v>
          </cell>
          <cell r="T711">
            <v>0</v>
          </cell>
          <cell r="AG711">
            <v>0</v>
          </cell>
          <cell r="AH711">
            <v>0</v>
          </cell>
          <cell r="AI711">
            <v>0</v>
          </cell>
          <cell r="AJ711">
            <v>0</v>
          </cell>
        </row>
        <row r="712">
          <cell r="Q712">
            <v>26387</v>
          </cell>
          <cell r="R712">
            <v>0</v>
          </cell>
          <cell r="S712">
            <v>0</v>
          </cell>
          <cell r="T712">
            <v>0</v>
          </cell>
          <cell r="AG712">
            <v>3429.4166666666665</v>
          </cell>
          <cell r="AH712">
            <v>4528.875</v>
          </cell>
          <cell r="AI712">
            <v>4528.875</v>
          </cell>
          <cell r="AJ712">
            <v>4528.875</v>
          </cell>
        </row>
        <row r="713">
          <cell r="Q713">
            <v>42523.5</v>
          </cell>
          <cell r="R713">
            <v>42523.5</v>
          </cell>
          <cell r="S713">
            <v>0</v>
          </cell>
          <cell r="T713">
            <v>0</v>
          </cell>
          <cell r="AG713">
            <v>6513.354166666667</v>
          </cell>
          <cell r="AH713">
            <v>10056.979166666666</v>
          </cell>
          <cell r="AI713">
            <v>11828.791666666666</v>
          </cell>
          <cell r="AJ713">
            <v>11828.791666666666</v>
          </cell>
        </row>
        <row r="714">
          <cell r="Q714">
            <v>0</v>
          </cell>
          <cell r="R714">
            <v>0</v>
          </cell>
          <cell r="S714">
            <v>0</v>
          </cell>
          <cell r="T714">
            <v>0</v>
          </cell>
          <cell r="AG714">
            <v>17.708333333333332</v>
          </cell>
          <cell r="AH714">
            <v>17.708333333333332</v>
          </cell>
          <cell r="AI714">
            <v>8.8541666666666661</v>
          </cell>
          <cell r="AJ714">
            <v>0</v>
          </cell>
        </row>
        <row r="715">
          <cell r="Q715">
            <v>0</v>
          </cell>
          <cell r="R715">
            <v>0</v>
          </cell>
          <cell r="S715">
            <v>0</v>
          </cell>
          <cell r="T715">
            <v>0</v>
          </cell>
          <cell r="AG715">
            <v>0</v>
          </cell>
          <cell r="AH715">
            <v>0</v>
          </cell>
          <cell r="AI715">
            <v>0</v>
          </cell>
          <cell r="AJ715">
            <v>0</v>
          </cell>
        </row>
        <row r="716">
          <cell r="Q716">
            <v>0</v>
          </cell>
          <cell r="R716">
            <v>0</v>
          </cell>
          <cell r="S716">
            <v>0</v>
          </cell>
          <cell r="T716">
            <v>0</v>
          </cell>
          <cell r="AG716">
            <v>172.70749999999998</v>
          </cell>
          <cell r="AH716">
            <v>172.70749999999998</v>
          </cell>
          <cell r="AI716">
            <v>172.70749999999998</v>
          </cell>
          <cell r="AJ716">
            <v>172.70749999999998</v>
          </cell>
        </row>
        <row r="717">
          <cell r="Q717">
            <v>0</v>
          </cell>
          <cell r="R717">
            <v>0</v>
          </cell>
          <cell r="S717">
            <v>0</v>
          </cell>
          <cell r="T717">
            <v>0</v>
          </cell>
          <cell r="AG717">
            <v>43.414583333333326</v>
          </cell>
          <cell r="AH717">
            <v>26.048749999999998</v>
          </cell>
          <cell r="AI717">
            <v>8.6829166666666655</v>
          </cell>
          <cell r="AJ717">
            <v>0</v>
          </cell>
        </row>
        <row r="718">
          <cell r="Q718">
            <v>103528.11</v>
          </cell>
          <cell r="R718">
            <v>104051.11</v>
          </cell>
          <cell r="S718">
            <v>59331.76</v>
          </cell>
          <cell r="T718">
            <v>65851.399999999994</v>
          </cell>
          <cell r="AG718">
            <v>157730.30333333334</v>
          </cell>
          <cell r="AH718">
            <v>147676.47041666665</v>
          </cell>
          <cell r="AI718">
            <v>137855.10083333336</v>
          </cell>
          <cell r="AJ718">
            <v>128688.75250000005</v>
          </cell>
        </row>
        <row r="719">
          <cell r="Q719">
            <v>0</v>
          </cell>
          <cell r="R719">
            <v>0</v>
          </cell>
          <cell r="S719">
            <v>0</v>
          </cell>
          <cell r="T719">
            <v>0</v>
          </cell>
          <cell r="AG719">
            <v>10339.358333333334</v>
          </cell>
          <cell r="AH719">
            <v>10339.358333333334</v>
          </cell>
          <cell r="AI719">
            <v>10339.358333333334</v>
          </cell>
          <cell r="AJ719">
            <v>10339.358333333334</v>
          </cell>
        </row>
        <row r="720">
          <cell r="Q720">
            <v>0</v>
          </cell>
          <cell r="R720">
            <v>0</v>
          </cell>
          <cell r="S720">
            <v>0</v>
          </cell>
          <cell r="T720">
            <v>0</v>
          </cell>
          <cell r="AG720">
            <v>0</v>
          </cell>
          <cell r="AH720">
            <v>0</v>
          </cell>
          <cell r="AI720">
            <v>0</v>
          </cell>
          <cell r="AJ720">
            <v>0</v>
          </cell>
        </row>
        <row r="721">
          <cell r="Q721">
            <v>6182.31</v>
          </cell>
          <cell r="R721">
            <v>7105.99</v>
          </cell>
          <cell r="S721">
            <v>8247.9</v>
          </cell>
          <cell r="T721">
            <v>8717.44</v>
          </cell>
          <cell r="AG721">
            <v>4723.0045833333334</v>
          </cell>
          <cell r="AH721">
            <v>5042.6895833333328</v>
          </cell>
          <cell r="AI721">
            <v>5416.7904166666658</v>
          </cell>
          <cell r="AJ721">
            <v>5831.9712499999996</v>
          </cell>
        </row>
        <row r="722">
          <cell r="Q722">
            <v>0</v>
          </cell>
          <cell r="R722">
            <v>0</v>
          </cell>
          <cell r="S722">
            <v>0</v>
          </cell>
          <cell r="T722">
            <v>0</v>
          </cell>
          <cell r="AG722">
            <v>0</v>
          </cell>
          <cell r="AH722">
            <v>0</v>
          </cell>
          <cell r="AI722">
            <v>0</v>
          </cell>
          <cell r="AJ722">
            <v>0</v>
          </cell>
        </row>
        <row r="723">
          <cell r="Q723">
            <v>0</v>
          </cell>
          <cell r="R723">
            <v>0</v>
          </cell>
          <cell r="S723">
            <v>0</v>
          </cell>
          <cell r="T723">
            <v>0</v>
          </cell>
          <cell r="AG723">
            <v>0</v>
          </cell>
          <cell r="AH723">
            <v>0</v>
          </cell>
          <cell r="AI723">
            <v>0</v>
          </cell>
          <cell r="AJ723">
            <v>0</v>
          </cell>
        </row>
        <row r="724">
          <cell r="AG724">
            <v>0</v>
          </cell>
          <cell r="AH724">
            <v>0</v>
          </cell>
          <cell r="AI724">
            <v>0</v>
          </cell>
          <cell r="AJ724">
            <v>0</v>
          </cell>
        </row>
        <row r="725">
          <cell r="Q725">
            <v>0</v>
          </cell>
          <cell r="R725">
            <v>0</v>
          </cell>
          <cell r="S725">
            <v>0</v>
          </cell>
          <cell r="T725">
            <v>0</v>
          </cell>
          <cell r="AG725">
            <v>0</v>
          </cell>
          <cell r="AH725">
            <v>0</v>
          </cell>
          <cell r="AI725">
            <v>0</v>
          </cell>
          <cell r="AJ725">
            <v>0</v>
          </cell>
        </row>
        <row r="726">
          <cell r="Q726">
            <v>0</v>
          </cell>
          <cell r="R726">
            <v>0</v>
          </cell>
          <cell r="S726">
            <v>0</v>
          </cell>
          <cell r="T726">
            <v>0</v>
          </cell>
          <cell r="AG726">
            <v>0</v>
          </cell>
          <cell r="AH726">
            <v>0</v>
          </cell>
          <cell r="AI726">
            <v>0</v>
          </cell>
          <cell r="AJ726">
            <v>0</v>
          </cell>
        </row>
        <row r="727">
          <cell r="Q727">
            <v>0</v>
          </cell>
          <cell r="R727">
            <v>0</v>
          </cell>
          <cell r="S727">
            <v>0</v>
          </cell>
          <cell r="T727">
            <v>0</v>
          </cell>
          <cell r="AG727">
            <v>2514014.7916666665</v>
          </cell>
          <cell r="AH727">
            <v>1508408.875</v>
          </cell>
          <cell r="AI727">
            <v>502802.95833333331</v>
          </cell>
          <cell r="AJ727">
            <v>0</v>
          </cell>
        </row>
        <row r="728">
          <cell r="Q728">
            <v>0</v>
          </cell>
          <cell r="R728">
            <v>0</v>
          </cell>
          <cell r="S728">
            <v>0</v>
          </cell>
          <cell r="T728">
            <v>0</v>
          </cell>
          <cell r="AG728">
            <v>-879905.20833333337</v>
          </cell>
          <cell r="AH728">
            <v>-527943.125</v>
          </cell>
          <cell r="AI728">
            <v>-175981.04166666666</v>
          </cell>
          <cell r="AJ728">
            <v>0</v>
          </cell>
        </row>
        <row r="729">
          <cell r="Q729">
            <v>0</v>
          </cell>
          <cell r="R729">
            <v>0</v>
          </cell>
          <cell r="S729">
            <v>0</v>
          </cell>
          <cell r="T729">
            <v>0</v>
          </cell>
          <cell r="AG729">
            <v>0</v>
          </cell>
          <cell r="AH729">
            <v>0</v>
          </cell>
          <cell r="AI729">
            <v>0</v>
          </cell>
          <cell r="AJ729">
            <v>0</v>
          </cell>
        </row>
        <row r="730">
          <cell r="Q730">
            <v>0</v>
          </cell>
          <cell r="R730">
            <v>0</v>
          </cell>
          <cell r="S730">
            <v>0</v>
          </cell>
          <cell r="T730">
            <v>0</v>
          </cell>
          <cell r="AG730">
            <v>0</v>
          </cell>
          <cell r="AH730">
            <v>0</v>
          </cell>
          <cell r="AI730">
            <v>0</v>
          </cell>
          <cell r="AJ730">
            <v>0</v>
          </cell>
        </row>
        <row r="731">
          <cell r="R731">
            <v>0</v>
          </cell>
          <cell r="S731">
            <v>0</v>
          </cell>
          <cell r="T731">
            <v>-24317089</v>
          </cell>
          <cell r="AG731">
            <v>0</v>
          </cell>
          <cell r="AH731">
            <v>0</v>
          </cell>
          <cell r="AI731">
            <v>0</v>
          </cell>
          <cell r="AJ731">
            <v>-1013212.0416666666</v>
          </cell>
        </row>
        <row r="732">
          <cell r="Q732">
            <v>59899</v>
          </cell>
          <cell r="R732">
            <v>59899</v>
          </cell>
          <cell r="S732">
            <v>59899</v>
          </cell>
          <cell r="T732">
            <v>3250409</v>
          </cell>
          <cell r="AG732">
            <v>-2834736.8333333335</v>
          </cell>
          <cell r="AH732">
            <v>-2855589.5</v>
          </cell>
          <cell r="AI732">
            <v>-2876442.1666666665</v>
          </cell>
          <cell r="AJ732">
            <v>-2599876.6666666665</v>
          </cell>
        </row>
        <row r="733">
          <cell r="Q733">
            <v>0</v>
          </cell>
          <cell r="R733">
            <v>0</v>
          </cell>
          <cell r="S733">
            <v>0</v>
          </cell>
          <cell r="T733">
            <v>0</v>
          </cell>
          <cell r="AG733">
            <v>0</v>
          </cell>
          <cell r="AH733">
            <v>0</v>
          </cell>
          <cell r="AI733">
            <v>0</v>
          </cell>
          <cell r="AJ733">
            <v>0</v>
          </cell>
        </row>
        <row r="734">
          <cell r="AG734">
            <v>0</v>
          </cell>
          <cell r="AH734">
            <v>0</v>
          </cell>
          <cell r="AI734">
            <v>0</v>
          </cell>
          <cell r="AJ734">
            <v>0</v>
          </cell>
        </row>
        <row r="735">
          <cell r="Q735">
            <v>524.9</v>
          </cell>
          <cell r="R735">
            <v>524.9</v>
          </cell>
          <cell r="S735">
            <v>524.9</v>
          </cell>
          <cell r="T735">
            <v>258.83999999999997</v>
          </cell>
          <cell r="AG735">
            <v>7580.0358333333288</v>
          </cell>
          <cell r="AH735">
            <v>4867.4083333333347</v>
          </cell>
          <cell r="AI735">
            <v>1944.5500000000002</v>
          </cell>
          <cell r="AJ735">
            <v>491.94333333333321</v>
          </cell>
        </row>
        <row r="736">
          <cell r="AG736">
            <v>0</v>
          </cell>
          <cell r="AH736">
            <v>0</v>
          </cell>
          <cell r="AI736">
            <v>0</v>
          </cell>
          <cell r="AJ736">
            <v>0</v>
          </cell>
        </row>
        <row r="737">
          <cell r="Q737">
            <v>62572.92</v>
          </cell>
          <cell r="R737">
            <v>41715.32</v>
          </cell>
          <cell r="S737">
            <v>20857.72</v>
          </cell>
          <cell r="T737">
            <v>230188.62</v>
          </cell>
          <cell r="AG737">
            <v>257985.48</v>
          </cell>
          <cell r="AH737">
            <v>222380.49333333332</v>
          </cell>
          <cell r="AI737">
            <v>188510.49333333332</v>
          </cell>
          <cell r="AJ737">
            <v>165966.66750000001</v>
          </cell>
        </row>
        <row r="738">
          <cell r="Q738">
            <v>0</v>
          </cell>
          <cell r="R738">
            <v>0</v>
          </cell>
          <cell r="S738">
            <v>0</v>
          </cell>
          <cell r="T738">
            <v>0</v>
          </cell>
          <cell r="AG738">
            <v>16279.333333333334</v>
          </cell>
          <cell r="AH738">
            <v>16279.333333333334</v>
          </cell>
          <cell r="AI738">
            <v>16279.333333333334</v>
          </cell>
          <cell r="AJ738">
            <v>16279.333333333334</v>
          </cell>
        </row>
        <row r="739">
          <cell r="Q739">
            <v>0</v>
          </cell>
          <cell r="R739">
            <v>0</v>
          </cell>
          <cell r="S739">
            <v>0</v>
          </cell>
          <cell r="T739">
            <v>0</v>
          </cell>
          <cell r="AG739">
            <v>396079.33416666667</v>
          </cell>
          <cell r="AH739">
            <v>396079.33416666667</v>
          </cell>
          <cell r="AI739">
            <v>395902.55874999991</v>
          </cell>
          <cell r="AJ739">
            <v>330020.42958333337</v>
          </cell>
        </row>
        <row r="740">
          <cell r="Q740">
            <v>0</v>
          </cell>
          <cell r="R740">
            <v>0</v>
          </cell>
          <cell r="S740">
            <v>8970</v>
          </cell>
          <cell r="T740">
            <v>0</v>
          </cell>
          <cell r="AG740">
            <v>60431.485000000008</v>
          </cell>
          <cell r="AH740">
            <v>60431.485000000008</v>
          </cell>
          <cell r="AI740">
            <v>60805.235000000008</v>
          </cell>
          <cell r="AJ740">
            <v>61178.985000000008</v>
          </cell>
        </row>
        <row r="741">
          <cell r="Q741">
            <v>0</v>
          </cell>
          <cell r="R741">
            <v>0</v>
          </cell>
          <cell r="S741">
            <v>0</v>
          </cell>
          <cell r="T741">
            <v>0</v>
          </cell>
          <cell r="AG741">
            <v>0</v>
          </cell>
          <cell r="AH741">
            <v>0</v>
          </cell>
          <cell r="AI741">
            <v>0</v>
          </cell>
          <cell r="AJ741">
            <v>0</v>
          </cell>
        </row>
        <row r="742">
          <cell r="AG742">
            <v>0</v>
          </cell>
          <cell r="AH742">
            <v>0</v>
          </cell>
          <cell r="AI742">
            <v>0</v>
          </cell>
          <cell r="AJ742">
            <v>0</v>
          </cell>
        </row>
        <row r="743">
          <cell r="AG743">
            <v>0</v>
          </cell>
          <cell r="AH743">
            <v>0</v>
          </cell>
          <cell r="AI743">
            <v>0</v>
          </cell>
          <cell r="AJ743">
            <v>0</v>
          </cell>
        </row>
        <row r="744">
          <cell r="Q744">
            <v>0</v>
          </cell>
          <cell r="R744">
            <v>0</v>
          </cell>
          <cell r="S744">
            <v>0</v>
          </cell>
          <cell r="T744">
            <v>0</v>
          </cell>
          <cell r="AG744">
            <v>0</v>
          </cell>
          <cell r="AH744">
            <v>0</v>
          </cell>
          <cell r="AI744">
            <v>0</v>
          </cell>
          <cell r="AJ744">
            <v>0</v>
          </cell>
        </row>
        <row r="745">
          <cell r="Q745">
            <v>31524576.989999998</v>
          </cell>
          <cell r="R745">
            <v>31524576.989999998</v>
          </cell>
          <cell r="S745">
            <v>31524576.989999998</v>
          </cell>
          <cell r="T745">
            <v>31881857.5</v>
          </cell>
          <cell r="AG745">
            <v>34386858.559999995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G746">
            <v>-58328050.006666668</v>
          </cell>
          <cell r="AH746">
            <v>-58306886.913749993</v>
          </cell>
          <cell r="AI746">
            <v>-58275958.685000002</v>
          </cell>
          <cell r="AJ746">
            <v>-58234411.916249998</v>
          </cell>
        </row>
        <row r="747">
          <cell r="Q747">
            <v>36510290.5</v>
          </cell>
          <cell r="R747">
            <v>36532764.609999999</v>
          </cell>
          <cell r="S747">
            <v>36555252.950000003</v>
          </cell>
          <cell r="T747">
            <v>36565939.079999998</v>
          </cell>
          <cell r="AG747">
            <v>36348109.22291667</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G748">
            <v>9349896.459999999</v>
          </cell>
          <cell r="AH748">
            <v>9350082.1362500004</v>
          </cell>
          <cell r="AI748">
            <v>9350113.7320833337</v>
          </cell>
          <cell r="AJ748">
            <v>9350129.5299999993</v>
          </cell>
        </row>
        <row r="749">
          <cell r="Q749">
            <v>209796.52</v>
          </cell>
          <cell r="R749">
            <v>209796.52</v>
          </cell>
          <cell r="S749">
            <v>209796.52</v>
          </cell>
          <cell r="T749">
            <v>209796.52</v>
          </cell>
          <cell r="AG749">
            <v>209796.52</v>
          </cell>
          <cell r="AH749">
            <v>209796.52</v>
          </cell>
          <cell r="AI749">
            <v>209796.52</v>
          </cell>
          <cell r="AJ749">
            <v>209796.52</v>
          </cell>
        </row>
        <row r="750">
          <cell r="Q750">
            <v>1240172.07</v>
          </cell>
          <cell r="R750">
            <v>1240172.07</v>
          </cell>
          <cell r="S750">
            <v>1240172.07</v>
          </cell>
          <cell r="T750">
            <v>1240172.07</v>
          </cell>
          <cell r="AG750">
            <v>1239088.45</v>
          </cell>
          <cell r="AH750">
            <v>1239338.2275</v>
          </cell>
          <cell r="AI750">
            <v>1239523.5258333334</v>
          </cell>
          <cell r="AJ750">
            <v>1239708.8241666667</v>
          </cell>
        </row>
        <row r="751">
          <cell r="Q751">
            <v>7601.05</v>
          </cell>
          <cell r="R751">
            <v>7601.05</v>
          </cell>
          <cell r="S751">
            <v>7601.05</v>
          </cell>
          <cell r="T751">
            <v>7601.05</v>
          </cell>
          <cell r="AG751">
            <v>7601.050000000002</v>
          </cell>
          <cell r="AH751">
            <v>7601.050000000002</v>
          </cell>
          <cell r="AI751">
            <v>7601.050000000002</v>
          </cell>
          <cell r="AJ751">
            <v>7601.050000000002</v>
          </cell>
        </row>
        <row r="752">
          <cell r="Q752">
            <v>1907673.02</v>
          </cell>
          <cell r="R752">
            <v>1908879.27</v>
          </cell>
          <cell r="S752">
            <v>1918361.81</v>
          </cell>
          <cell r="T752">
            <v>1926661.23</v>
          </cell>
          <cell r="AG752">
            <v>1843181.1450000003</v>
          </cell>
          <cell r="AH752">
            <v>1852593.749583333</v>
          </cell>
          <cell r="AI752">
            <v>1862067.86625</v>
          </cell>
          <cell r="AJ752">
            <v>1870802.4862499998</v>
          </cell>
        </row>
        <row r="753">
          <cell r="Q753">
            <v>2576768.5099999998</v>
          </cell>
          <cell r="R753">
            <v>2576768.5099999998</v>
          </cell>
          <cell r="S753">
            <v>2576768.5099999998</v>
          </cell>
          <cell r="T753">
            <v>2576812.0299999998</v>
          </cell>
          <cell r="AG753">
            <v>2577977.959999999</v>
          </cell>
          <cell r="AH753">
            <v>2577816.6999999993</v>
          </cell>
          <cell r="AI753">
            <v>2577655.4399999995</v>
          </cell>
          <cell r="AJ753">
            <v>2577495.9933333322</v>
          </cell>
        </row>
        <row r="754">
          <cell r="Q754">
            <v>619435.48</v>
          </cell>
          <cell r="R754">
            <v>630551.18000000005</v>
          </cell>
          <cell r="S754">
            <v>656333.43999999994</v>
          </cell>
          <cell r="T754">
            <v>709003.06</v>
          </cell>
          <cell r="AG754">
            <v>535505.86666666658</v>
          </cell>
          <cell r="AH754">
            <v>547569.58416666661</v>
          </cell>
          <cell r="AI754">
            <v>560990.92999999993</v>
          </cell>
          <cell r="AJ754">
            <v>577039.5808333332</v>
          </cell>
        </row>
        <row r="755">
          <cell r="Q755">
            <v>366.95</v>
          </cell>
          <cell r="R755">
            <v>366.95</v>
          </cell>
          <cell r="S755">
            <v>366.95</v>
          </cell>
          <cell r="T755">
            <v>366.95</v>
          </cell>
          <cell r="AG755">
            <v>366.94999999999987</v>
          </cell>
          <cell r="AH755">
            <v>366.94999999999987</v>
          </cell>
          <cell r="AI755">
            <v>366.94999999999987</v>
          </cell>
          <cell r="AJ755">
            <v>366.94999999999987</v>
          </cell>
        </row>
        <row r="756">
          <cell r="Q756">
            <v>-25835.27</v>
          </cell>
          <cell r="R756">
            <v>-25835.27</v>
          </cell>
          <cell r="S756">
            <v>-25835.27</v>
          </cell>
          <cell r="T756">
            <v>-25835.27</v>
          </cell>
          <cell r="AG756">
            <v>-25835.27</v>
          </cell>
          <cell r="AH756">
            <v>-25835.27</v>
          </cell>
          <cell r="AI756">
            <v>-25835.27</v>
          </cell>
          <cell r="AJ756">
            <v>-25835.27</v>
          </cell>
        </row>
        <row r="757">
          <cell r="Q757">
            <v>405426.67</v>
          </cell>
          <cell r="R757">
            <v>405426.67</v>
          </cell>
          <cell r="S757">
            <v>405426.67</v>
          </cell>
          <cell r="T757">
            <v>405426.67</v>
          </cell>
          <cell r="AG757">
            <v>405426.67</v>
          </cell>
          <cell r="AH757">
            <v>405426.67</v>
          </cell>
          <cell r="AI757">
            <v>405426.67</v>
          </cell>
          <cell r="AJ757">
            <v>405426.67</v>
          </cell>
        </row>
        <row r="758">
          <cell r="Q758">
            <v>686461.83</v>
          </cell>
          <cell r="R758">
            <v>684684.45</v>
          </cell>
          <cell r="S758">
            <v>687068.33</v>
          </cell>
          <cell r="T758">
            <v>691752.17</v>
          </cell>
          <cell r="AG758">
            <v>673468.35374999989</v>
          </cell>
          <cell r="AH758">
            <v>676050.58041666669</v>
          </cell>
          <cell r="AI758">
            <v>678374.37666666682</v>
          </cell>
          <cell r="AJ758">
            <v>680556.07958333346</v>
          </cell>
        </row>
        <row r="759">
          <cell r="Q759">
            <v>9152.75</v>
          </cell>
          <cell r="R759">
            <v>9152.75</v>
          </cell>
          <cell r="S759">
            <v>9152.75</v>
          </cell>
          <cell r="T759">
            <v>9152.75</v>
          </cell>
          <cell r="AG759">
            <v>9152.75</v>
          </cell>
          <cell r="AH759">
            <v>9152.75</v>
          </cell>
          <cell r="AI759">
            <v>9152.75</v>
          </cell>
          <cell r="AJ759">
            <v>9152.75</v>
          </cell>
        </row>
        <row r="760">
          <cell r="Q760">
            <v>1451535.06</v>
          </cell>
          <cell r="R760">
            <v>1450161.06</v>
          </cell>
          <cell r="S760">
            <v>1732369.79</v>
          </cell>
          <cell r="T760">
            <v>2235915.48</v>
          </cell>
          <cell r="AG760">
            <v>1292181.8895833334</v>
          </cell>
          <cell r="AH760">
            <v>1324155.8500000001</v>
          </cell>
          <cell r="AI760">
            <v>1363479.4258333333</v>
          </cell>
          <cell r="AJ760">
            <v>1430739.7891666666</v>
          </cell>
        </row>
        <row r="761">
          <cell r="Q761">
            <v>2275131.77</v>
          </cell>
          <cell r="R761">
            <v>2298942.5499999998</v>
          </cell>
          <cell r="S761">
            <v>2316818.34</v>
          </cell>
          <cell r="T761">
            <v>2354799.7999999998</v>
          </cell>
          <cell r="AG761">
            <v>2097071.9595833335</v>
          </cell>
          <cell r="AH761">
            <v>2122633.4049999998</v>
          </cell>
          <cell r="AI761">
            <v>2148781.1879166667</v>
          </cell>
          <cell r="AJ761">
            <v>2175935.23</v>
          </cell>
        </row>
        <row r="762">
          <cell r="Q762">
            <v>995</v>
          </cell>
          <cell r="R762">
            <v>995</v>
          </cell>
          <cell r="S762">
            <v>995</v>
          </cell>
          <cell r="T762">
            <v>995</v>
          </cell>
          <cell r="AG762">
            <v>995</v>
          </cell>
          <cell r="AH762">
            <v>995</v>
          </cell>
          <cell r="AI762">
            <v>995</v>
          </cell>
          <cell r="AJ762">
            <v>995</v>
          </cell>
        </row>
        <row r="763">
          <cell r="Q763">
            <v>1519</v>
          </cell>
          <cell r="R763">
            <v>1519</v>
          </cell>
          <cell r="S763">
            <v>1519</v>
          </cell>
          <cell r="T763">
            <v>1519</v>
          </cell>
          <cell r="AG763">
            <v>1519</v>
          </cell>
          <cell r="AH763">
            <v>1519</v>
          </cell>
          <cell r="AI763">
            <v>1519</v>
          </cell>
          <cell r="AJ763">
            <v>1519</v>
          </cell>
        </row>
        <row r="764">
          <cell r="Q764">
            <v>83002.97</v>
          </cell>
          <cell r="R764">
            <v>84742.97</v>
          </cell>
          <cell r="S764">
            <v>86552.97</v>
          </cell>
          <cell r="T764">
            <v>86734.47</v>
          </cell>
          <cell r="AG764">
            <v>25795.207083333331</v>
          </cell>
          <cell r="AH764">
            <v>32784.621249999997</v>
          </cell>
          <cell r="AI764">
            <v>39921.95208333333</v>
          </cell>
          <cell r="AJ764">
            <v>47142.262083333328</v>
          </cell>
        </row>
        <row r="765">
          <cell r="Q765">
            <v>1815753.94</v>
          </cell>
          <cell r="R765">
            <v>1871269.69</v>
          </cell>
          <cell r="S765">
            <v>1912387.22</v>
          </cell>
          <cell r="T765">
            <v>1939555.01</v>
          </cell>
          <cell r="AG765">
            <v>1669958.1545833333</v>
          </cell>
          <cell r="AH765">
            <v>1693742.7970833334</v>
          </cell>
          <cell r="AI765">
            <v>1720215.37625</v>
          </cell>
          <cell r="AJ765">
            <v>1747582.0537499997</v>
          </cell>
        </row>
        <row r="766">
          <cell r="Q766">
            <v>3578471.46</v>
          </cell>
          <cell r="R766">
            <v>3578486.52</v>
          </cell>
          <cell r="S766">
            <v>3578583.34</v>
          </cell>
          <cell r="T766">
            <v>3580719.34</v>
          </cell>
          <cell r="AG766">
            <v>3043446.16</v>
          </cell>
          <cell r="AH766">
            <v>3259231.7283333335</v>
          </cell>
          <cell r="AI766">
            <v>3462288.6216666666</v>
          </cell>
          <cell r="AJ766">
            <v>3565889.8137500002</v>
          </cell>
        </row>
        <row r="767">
          <cell r="Q767">
            <v>-1154425.72</v>
          </cell>
          <cell r="R767">
            <v>-1280567.81</v>
          </cell>
          <cell r="S767">
            <v>-1280567.81</v>
          </cell>
          <cell r="T767">
            <v>-1415286.74</v>
          </cell>
          <cell r="AG767">
            <v>-598835.77500000002</v>
          </cell>
          <cell r="AH767">
            <v>-700293.83875</v>
          </cell>
          <cell r="AI767">
            <v>-807007.82291666663</v>
          </cell>
          <cell r="AJ767">
            <v>-919335.09583333333</v>
          </cell>
        </row>
        <row r="768">
          <cell r="Q768">
            <v>0</v>
          </cell>
          <cell r="R768">
            <v>0</v>
          </cell>
          <cell r="S768">
            <v>0</v>
          </cell>
          <cell r="T768">
            <v>0</v>
          </cell>
          <cell r="AG768">
            <v>0</v>
          </cell>
          <cell r="AH768">
            <v>0</v>
          </cell>
          <cell r="AI768">
            <v>0</v>
          </cell>
          <cell r="AJ768">
            <v>0</v>
          </cell>
        </row>
        <row r="769">
          <cell r="Q769">
            <v>0</v>
          </cell>
          <cell r="R769">
            <v>0</v>
          </cell>
          <cell r="S769">
            <v>0</v>
          </cell>
          <cell r="T769">
            <v>0</v>
          </cell>
          <cell r="AG769">
            <v>0</v>
          </cell>
          <cell r="AH769">
            <v>0</v>
          </cell>
          <cell r="AI769">
            <v>0</v>
          </cell>
          <cell r="AJ769">
            <v>0</v>
          </cell>
        </row>
        <row r="770">
          <cell r="Q770">
            <v>66942.149999999994</v>
          </cell>
          <cell r="R770">
            <v>66942.149999999994</v>
          </cell>
          <cell r="S770">
            <v>66942.149999999994</v>
          </cell>
          <cell r="T770">
            <v>66942.149999999994</v>
          </cell>
          <cell r="AG770">
            <v>66942.150000000009</v>
          </cell>
          <cell r="AH770">
            <v>66942.150000000009</v>
          </cell>
          <cell r="AI770">
            <v>66942.150000000009</v>
          </cell>
          <cell r="AJ770">
            <v>66942.150000000009</v>
          </cell>
        </row>
        <row r="771">
          <cell r="Q771">
            <v>1729467.71</v>
          </cell>
          <cell r="R771">
            <v>1731110.58</v>
          </cell>
          <cell r="S771">
            <v>1731207.39</v>
          </cell>
          <cell r="T771">
            <v>1757836.13</v>
          </cell>
          <cell r="AG771">
            <v>1256455.0979166667</v>
          </cell>
          <cell r="AH771">
            <v>1349716.7</v>
          </cell>
          <cell r="AI771">
            <v>1436269.8883333334</v>
          </cell>
          <cell r="AJ771">
            <v>1506976.64375</v>
          </cell>
        </row>
        <row r="772">
          <cell r="Q772">
            <v>2694999.3</v>
          </cell>
          <cell r="R772">
            <v>2602926.63</v>
          </cell>
          <cell r="S772">
            <v>2510853.96</v>
          </cell>
          <cell r="T772">
            <v>2421929.33</v>
          </cell>
          <cell r="AG772">
            <v>3247252.6575000002</v>
          </cell>
          <cell r="AH772">
            <v>3155204.3424999998</v>
          </cell>
          <cell r="AI772">
            <v>3063156.0274999999</v>
          </cell>
          <cell r="AJ772">
            <v>2971238.8808333334</v>
          </cell>
        </row>
        <row r="773">
          <cell r="Q773">
            <v>0</v>
          </cell>
          <cell r="R773">
            <v>0</v>
          </cell>
          <cell r="S773">
            <v>0</v>
          </cell>
          <cell r="T773">
            <v>0</v>
          </cell>
          <cell r="AG773">
            <v>0</v>
          </cell>
          <cell r="AH773">
            <v>0</v>
          </cell>
          <cell r="AI773">
            <v>0</v>
          </cell>
          <cell r="AJ773">
            <v>0</v>
          </cell>
        </row>
        <row r="774">
          <cell r="Q774">
            <v>240686</v>
          </cell>
          <cell r="R774">
            <v>239158</v>
          </cell>
          <cell r="S774">
            <v>237630</v>
          </cell>
          <cell r="T774">
            <v>236102</v>
          </cell>
          <cell r="AG774">
            <v>249854</v>
          </cell>
          <cell r="AH774">
            <v>248326</v>
          </cell>
          <cell r="AI774">
            <v>246798</v>
          </cell>
          <cell r="AJ774">
            <v>245270</v>
          </cell>
        </row>
        <row r="775">
          <cell r="Q775">
            <v>0</v>
          </cell>
          <cell r="R775">
            <v>0</v>
          </cell>
          <cell r="S775">
            <v>0</v>
          </cell>
          <cell r="T775">
            <v>0</v>
          </cell>
          <cell r="AG775">
            <v>0</v>
          </cell>
          <cell r="AH775">
            <v>0</v>
          </cell>
          <cell r="AI775">
            <v>0</v>
          </cell>
          <cell r="AJ775">
            <v>0</v>
          </cell>
        </row>
        <row r="776">
          <cell r="Q776">
            <v>0</v>
          </cell>
          <cell r="R776">
            <v>0</v>
          </cell>
          <cell r="S776">
            <v>0</v>
          </cell>
          <cell r="T776">
            <v>0</v>
          </cell>
          <cell r="AG776">
            <v>0</v>
          </cell>
          <cell r="AH776">
            <v>0</v>
          </cell>
          <cell r="AI776">
            <v>0</v>
          </cell>
          <cell r="AJ776">
            <v>0</v>
          </cell>
        </row>
        <row r="777">
          <cell r="Q777">
            <v>0</v>
          </cell>
          <cell r="R777">
            <v>0</v>
          </cell>
          <cell r="S777">
            <v>0</v>
          </cell>
          <cell r="T777">
            <v>0</v>
          </cell>
          <cell r="AG777">
            <v>0</v>
          </cell>
          <cell r="AH777">
            <v>0</v>
          </cell>
          <cell r="AI777">
            <v>0</v>
          </cell>
          <cell r="AJ777">
            <v>0</v>
          </cell>
        </row>
        <row r="778">
          <cell r="Q778">
            <v>0</v>
          </cell>
          <cell r="R778">
            <v>0</v>
          </cell>
          <cell r="S778">
            <v>0</v>
          </cell>
          <cell r="T778">
            <v>0</v>
          </cell>
          <cell r="AG778">
            <v>855.84250000000009</v>
          </cell>
          <cell r="AH778">
            <v>481.40875</v>
          </cell>
          <cell r="AI778">
            <v>213.95749999999998</v>
          </cell>
          <cell r="AJ778">
            <v>53.488750000000003</v>
          </cell>
        </row>
        <row r="779">
          <cell r="Q779">
            <v>0</v>
          </cell>
          <cell r="R779">
            <v>0</v>
          </cell>
          <cell r="S779">
            <v>0</v>
          </cell>
          <cell r="T779">
            <v>0</v>
          </cell>
          <cell r="AG779">
            <v>0</v>
          </cell>
          <cell r="AH779">
            <v>0</v>
          </cell>
          <cell r="AI779">
            <v>0</v>
          </cell>
          <cell r="AJ779">
            <v>0</v>
          </cell>
        </row>
        <row r="780">
          <cell r="Q780">
            <v>81126.63</v>
          </cell>
          <cell r="R780">
            <v>78591.42</v>
          </cell>
          <cell r="S780">
            <v>76056.210000000006</v>
          </cell>
          <cell r="T780">
            <v>73521</v>
          </cell>
          <cell r="AG780">
            <v>96295.335000000006</v>
          </cell>
          <cell r="AH780">
            <v>93773.127916666679</v>
          </cell>
          <cell r="AI780">
            <v>91248.556666666685</v>
          </cell>
          <cell r="AJ780">
            <v>88721.621250000011</v>
          </cell>
        </row>
        <row r="781">
          <cell r="Q781">
            <v>0</v>
          </cell>
          <cell r="R781">
            <v>0</v>
          </cell>
          <cell r="S781">
            <v>0</v>
          </cell>
          <cell r="T781">
            <v>0</v>
          </cell>
          <cell r="AG781">
            <v>0</v>
          </cell>
          <cell r="AH781">
            <v>0</v>
          </cell>
          <cell r="AI781">
            <v>0</v>
          </cell>
          <cell r="AJ781">
            <v>0</v>
          </cell>
        </row>
        <row r="782">
          <cell r="Q782">
            <v>0</v>
          </cell>
          <cell r="R782">
            <v>0</v>
          </cell>
          <cell r="S782">
            <v>0</v>
          </cell>
          <cell r="T782">
            <v>0</v>
          </cell>
          <cell r="AG782">
            <v>0</v>
          </cell>
          <cell r="AH782">
            <v>0</v>
          </cell>
          <cell r="AI782">
            <v>0</v>
          </cell>
          <cell r="AJ782">
            <v>0</v>
          </cell>
        </row>
        <row r="783">
          <cell r="Q783">
            <v>363928.58</v>
          </cell>
          <cell r="R783">
            <v>354830.36</v>
          </cell>
          <cell r="S783">
            <v>345732.15</v>
          </cell>
          <cell r="T783">
            <v>336633.93</v>
          </cell>
          <cell r="AG783">
            <v>418517.87875000009</v>
          </cell>
          <cell r="AH783">
            <v>409419.66416666663</v>
          </cell>
          <cell r="AI783">
            <v>400321.44916666672</v>
          </cell>
          <cell r="AJ783">
            <v>391223.23374999996</v>
          </cell>
        </row>
        <row r="784">
          <cell r="Q784">
            <v>0</v>
          </cell>
          <cell r="R784">
            <v>0</v>
          </cell>
          <cell r="S784">
            <v>0</v>
          </cell>
          <cell r="T784">
            <v>0</v>
          </cell>
          <cell r="AG784">
            <v>-8.3333333333333339E-4</v>
          </cell>
          <cell r="AH784">
            <v>0</v>
          </cell>
          <cell r="AI784">
            <v>0</v>
          </cell>
          <cell r="AJ784">
            <v>0</v>
          </cell>
        </row>
        <row r="785">
          <cell r="Q785">
            <v>3433896.22</v>
          </cell>
          <cell r="R785">
            <v>3419822.87</v>
          </cell>
          <cell r="S785">
            <v>3405749.52</v>
          </cell>
          <cell r="T785">
            <v>3391676.17</v>
          </cell>
          <cell r="AG785">
            <v>3518336.3049999997</v>
          </cell>
          <cell r="AH785">
            <v>3504262.9595833332</v>
          </cell>
          <cell r="AI785">
            <v>3490189.6133333333</v>
          </cell>
          <cell r="AJ785">
            <v>3476116.2662499999</v>
          </cell>
        </row>
        <row r="786">
          <cell r="Q786">
            <v>0</v>
          </cell>
          <cell r="R786">
            <v>0</v>
          </cell>
          <cell r="S786">
            <v>0</v>
          </cell>
          <cell r="T786">
            <v>0</v>
          </cell>
          <cell r="AG786">
            <v>38990.298750000009</v>
          </cell>
          <cell r="AH786">
            <v>31824.977083333335</v>
          </cell>
          <cell r="AI786">
            <v>24693.857083333336</v>
          </cell>
          <cell r="AJ786">
            <v>17596.938749999998</v>
          </cell>
        </row>
        <row r="787">
          <cell r="Q787">
            <v>0</v>
          </cell>
          <cell r="R787">
            <v>0</v>
          </cell>
          <cell r="S787">
            <v>0</v>
          </cell>
          <cell r="T787">
            <v>0</v>
          </cell>
          <cell r="AG787">
            <v>375013.89624999999</v>
          </cell>
          <cell r="AH787">
            <v>305695.08083333337</v>
          </cell>
          <cell r="AI787">
            <v>236885.61958333335</v>
          </cell>
          <cell r="AJ787">
            <v>168585.51250000001</v>
          </cell>
        </row>
        <row r="788">
          <cell r="Q788">
            <v>0</v>
          </cell>
          <cell r="R788">
            <v>0</v>
          </cell>
          <cell r="S788">
            <v>0</v>
          </cell>
          <cell r="T788">
            <v>0</v>
          </cell>
          <cell r="AG788">
            <v>252932.77000000002</v>
          </cell>
          <cell r="AH788">
            <v>206415.21083333335</v>
          </cell>
          <cell r="AI788">
            <v>160135.51333333334</v>
          </cell>
          <cell r="AJ788">
            <v>114093.67750000001</v>
          </cell>
        </row>
        <row r="789">
          <cell r="Q789">
            <v>0</v>
          </cell>
          <cell r="R789">
            <v>0</v>
          </cell>
          <cell r="S789">
            <v>0</v>
          </cell>
          <cell r="T789">
            <v>0</v>
          </cell>
          <cell r="AG789">
            <v>160976.35416666666</v>
          </cell>
          <cell r="AH789">
            <v>131415.95666666667</v>
          </cell>
          <cell r="AI789">
            <v>101986.64750000001</v>
          </cell>
          <cell r="AJ789">
            <v>72688.426666666681</v>
          </cell>
        </row>
        <row r="790">
          <cell r="Q790">
            <v>204998.61</v>
          </cell>
          <cell r="R790">
            <v>163998.88</v>
          </cell>
          <cell r="S790">
            <v>122999.15</v>
          </cell>
          <cell r="T790">
            <v>81999.429999999993</v>
          </cell>
          <cell r="AG790">
            <v>451013.74500000005</v>
          </cell>
          <cell r="AH790">
            <v>410008.8954166667</v>
          </cell>
          <cell r="AI790">
            <v>369004.97666666663</v>
          </cell>
          <cell r="AJ790">
            <v>328001.98916666658</v>
          </cell>
        </row>
        <row r="791">
          <cell r="Q791">
            <v>51607.44</v>
          </cell>
          <cell r="R791">
            <v>51315.87</v>
          </cell>
          <cell r="S791">
            <v>51024.3</v>
          </cell>
          <cell r="T791">
            <v>50732.73</v>
          </cell>
          <cell r="AG791">
            <v>53357.49</v>
          </cell>
          <cell r="AH791">
            <v>53065.727499999986</v>
          </cell>
          <cell r="AI791">
            <v>52774</v>
          </cell>
          <cell r="AJ791">
            <v>52482.307500000017</v>
          </cell>
        </row>
        <row r="792">
          <cell r="Q792">
            <v>1246922.58</v>
          </cell>
          <cell r="R792">
            <v>1243132.54</v>
          </cell>
          <cell r="S792">
            <v>1239342.5</v>
          </cell>
          <cell r="T792">
            <v>1235552.46</v>
          </cell>
          <cell r="AG792">
            <v>682048.96750000003</v>
          </cell>
          <cell r="AH792">
            <v>785801.26416666666</v>
          </cell>
          <cell r="AI792">
            <v>889237.72416666674</v>
          </cell>
          <cell r="AJ792">
            <v>992358.34750000015</v>
          </cell>
        </row>
        <row r="793">
          <cell r="Q793">
            <v>947558.57</v>
          </cell>
          <cell r="R793">
            <v>944678.45</v>
          </cell>
          <cell r="S793">
            <v>941798.33</v>
          </cell>
          <cell r="T793">
            <v>938918.21</v>
          </cell>
          <cell r="AG793">
            <v>518301.1020833333</v>
          </cell>
          <cell r="AH793">
            <v>597144.31124999991</v>
          </cell>
          <cell r="AI793">
            <v>675747.51041666663</v>
          </cell>
          <cell r="AJ793">
            <v>754110.69958333333</v>
          </cell>
        </row>
        <row r="794">
          <cell r="Q794">
            <v>2901380.85</v>
          </cell>
          <cell r="R794">
            <v>2892562.06</v>
          </cell>
          <cell r="S794">
            <v>2883743.27</v>
          </cell>
          <cell r="T794">
            <v>2874924.48</v>
          </cell>
          <cell r="AG794">
            <v>1587014.1762499998</v>
          </cell>
          <cell r="AH794">
            <v>1828428.4641666666</v>
          </cell>
          <cell r="AI794">
            <v>2069107.8529166665</v>
          </cell>
          <cell r="AJ794">
            <v>2309052.3424999998</v>
          </cell>
        </row>
        <row r="795">
          <cell r="Q795">
            <v>885498.17</v>
          </cell>
          <cell r="R795">
            <v>882806.69</v>
          </cell>
          <cell r="S795">
            <v>880115.21</v>
          </cell>
          <cell r="T795">
            <v>877423.73</v>
          </cell>
          <cell r="AG795">
            <v>445254.93208333332</v>
          </cell>
          <cell r="AH795">
            <v>518934.30124999996</v>
          </cell>
          <cell r="AI795">
            <v>592389.38041666662</v>
          </cell>
          <cell r="AJ795">
            <v>665620.16958333331</v>
          </cell>
        </row>
        <row r="796">
          <cell r="Q796">
            <v>20824.89</v>
          </cell>
          <cell r="R796">
            <v>20729.8</v>
          </cell>
          <cell r="S796">
            <v>20634.71</v>
          </cell>
          <cell r="T796">
            <v>20539.62</v>
          </cell>
          <cell r="AG796">
            <v>11446.592083333331</v>
          </cell>
          <cell r="AH796">
            <v>13178.037499999999</v>
          </cell>
          <cell r="AI796">
            <v>14901.558749999998</v>
          </cell>
          <cell r="AJ796">
            <v>16617.155833333331</v>
          </cell>
        </row>
        <row r="797">
          <cell r="Q797">
            <v>48590.85</v>
          </cell>
          <cell r="R797">
            <v>48368.97</v>
          </cell>
          <cell r="S797">
            <v>48147.09</v>
          </cell>
          <cell r="T797">
            <v>47925.21</v>
          </cell>
          <cell r="AG797">
            <v>26708.416249999995</v>
          </cell>
          <cell r="AH797">
            <v>30748.408749999991</v>
          </cell>
          <cell r="AI797">
            <v>34769.91124999999</v>
          </cell>
          <cell r="AJ797">
            <v>38772.923749999987</v>
          </cell>
        </row>
        <row r="798">
          <cell r="Q798">
            <v>21683.19</v>
          </cell>
          <cell r="R798">
            <v>21178.93</v>
          </cell>
          <cell r="S798">
            <v>20674.669999999998</v>
          </cell>
          <cell r="T798">
            <v>20170.41</v>
          </cell>
          <cell r="AG798">
            <v>12627.516250000001</v>
          </cell>
          <cell r="AH798">
            <v>14413.437916666668</v>
          </cell>
          <cell r="AI798">
            <v>16157.337916666665</v>
          </cell>
          <cell r="AJ798">
            <v>17859.216250000001</v>
          </cell>
        </row>
        <row r="799">
          <cell r="Q799">
            <v>1182021.1399999999</v>
          </cell>
          <cell r="R799">
            <v>1176814</v>
          </cell>
          <cell r="S799">
            <v>1171606.8600000001</v>
          </cell>
          <cell r="T799">
            <v>1166399.72</v>
          </cell>
          <cell r="AG799">
            <v>447597.21083333337</v>
          </cell>
          <cell r="AH799">
            <v>545882.0083333333</v>
          </cell>
          <cell r="AI799">
            <v>643732.87749999994</v>
          </cell>
          <cell r="AJ799">
            <v>741149.81833333336</v>
          </cell>
        </row>
        <row r="800">
          <cell r="Q800">
            <v>914262.01</v>
          </cell>
          <cell r="R800">
            <v>906025.42</v>
          </cell>
          <cell r="S800">
            <v>897788.83</v>
          </cell>
          <cell r="T800">
            <v>889552.24</v>
          </cell>
          <cell r="AG800">
            <v>349365.44124999997</v>
          </cell>
          <cell r="AH800">
            <v>425210.7508333333</v>
          </cell>
          <cell r="AI800">
            <v>500369.67791666667</v>
          </cell>
          <cell r="AJ800">
            <v>574842.22250000003</v>
          </cell>
        </row>
        <row r="801">
          <cell r="Q801">
            <v>131262.21</v>
          </cell>
          <cell r="R801">
            <v>129975.33</v>
          </cell>
          <cell r="S801">
            <v>128688.45</v>
          </cell>
          <cell r="T801">
            <v>127401.57</v>
          </cell>
          <cell r="AG801">
            <v>50144.346249999995</v>
          </cell>
          <cell r="AH801">
            <v>61029.243749999994</v>
          </cell>
          <cell r="AI801">
            <v>71806.901249999981</v>
          </cell>
          <cell r="AJ801">
            <v>82477.318749999991</v>
          </cell>
        </row>
        <row r="802">
          <cell r="Q802">
            <v>211343.67</v>
          </cell>
          <cell r="R802">
            <v>210455.67999999999</v>
          </cell>
          <cell r="S802">
            <v>209567.69</v>
          </cell>
          <cell r="T802">
            <v>208679.7</v>
          </cell>
          <cell r="AG802">
            <v>26491.957916666666</v>
          </cell>
          <cell r="AH802">
            <v>44066.930833333339</v>
          </cell>
          <cell r="AI802">
            <v>61567.904583333329</v>
          </cell>
          <cell r="AJ802">
            <v>78994.879166666666</v>
          </cell>
        </row>
        <row r="803">
          <cell r="AG803">
            <v>0</v>
          </cell>
          <cell r="AH803">
            <v>0</v>
          </cell>
          <cell r="AI803">
            <v>0</v>
          </cell>
          <cell r="AJ803">
            <v>0</v>
          </cell>
        </row>
        <row r="804">
          <cell r="Q804">
            <v>16933402.649999999</v>
          </cell>
          <cell r="R804">
            <v>13097949.35</v>
          </cell>
          <cell r="S804">
            <v>8583069.6799999997</v>
          </cell>
          <cell r="T804">
            <v>4214314.88</v>
          </cell>
          <cell r="AG804">
            <v>2423547.3450000002</v>
          </cell>
          <cell r="AH804">
            <v>3342005.2016666667</v>
          </cell>
          <cell r="AI804">
            <v>3933484.6733333333</v>
          </cell>
          <cell r="AJ804">
            <v>4367690.2812499991</v>
          </cell>
        </row>
        <row r="805">
          <cell r="Q805">
            <v>-7524234.4400000004</v>
          </cell>
          <cell r="R805">
            <v>-11000918.65</v>
          </cell>
          <cell r="S805">
            <v>-10455352.130000001</v>
          </cell>
          <cell r="T805">
            <v>-9729307.6699999999</v>
          </cell>
          <cell r="AG805">
            <v>-24274078.705416668</v>
          </cell>
          <cell r="AH805">
            <v>-16632148.704583332</v>
          </cell>
          <cell r="AI805">
            <v>-9079055.2608333323</v>
          </cell>
          <cell r="AJ805">
            <v>-1771294.1674999997</v>
          </cell>
        </row>
        <row r="806">
          <cell r="Q806">
            <v>0</v>
          </cell>
          <cell r="R806">
            <v>0</v>
          </cell>
          <cell r="S806">
            <v>0</v>
          </cell>
          <cell r="T806">
            <v>0</v>
          </cell>
          <cell r="AG806">
            <v>0</v>
          </cell>
          <cell r="AH806">
            <v>0</v>
          </cell>
          <cell r="AI806">
            <v>0</v>
          </cell>
          <cell r="AJ806">
            <v>0</v>
          </cell>
        </row>
        <row r="807">
          <cell r="Q807">
            <v>-16440523.59</v>
          </cell>
          <cell r="R807">
            <v>0</v>
          </cell>
          <cell r="S807">
            <v>0</v>
          </cell>
          <cell r="T807">
            <v>0</v>
          </cell>
          <cell r="AG807">
            <v>-25984664.073333338</v>
          </cell>
          <cell r="AH807">
            <v>-26645863.135000002</v>
          </cell>
          <cell r="AI807">
            <v>-26942375.769999996</v>
          </cell>
          <cell r="AJ807">
            <v>-27931581.42625</v>
          </cell>
        </row>
        <row r="808">
          <cell r="Q808">
            <v>135186.18</v>
          </cell>
          <cell r="R808">
            <v>47941.31</v>
          </cell>
          <cell r="S808">
            <v>11201.81</v>
          </cell>
          <cell r="T808">
            <v>-25020.29</v>
          </cell>
          <cell r="AG808">
            <v>-949375.49624999997</v>
          </cell>
          <cell r="AH808">
            <v>-716499.91333333345</v>
          </cell>
          <cell r="AI808">
            <v>-455400.94208333333</v>
          </cell>
          <cell r="AJ808">
            <v>-163836.63291666665</v>
          </cell>
        </row>
        <row r="809">
          <cell r="Q809">
            <v>119544.02</v>
          </cell>
          <cell r="R809">
            <v>102009.45</v>
          </cell>
          <cell r="S809">
            <v>130721.58</v>
          </cell>
          <cell r="T809">
            <v>145289.25</v>
          </cell>
          <cell r="AG809">
            <v>-29784.801250000008</v>
          </cell>
          <cell r="AH809">
            <v>-5789.701666666665</v>
          </cell>
          <cell r="AI809">
            <v>17428.978333333336</v>
          </cell>
          <cell r="AJ809">
            <v>42067.6325</v>
          </cell>
        </row>
        <row r="810">
          <cell r="R810">
            <v>4449982.3899999997</v>
          </cell>
          <cell r="S810">
            <v>3802815.65</v>
          </cell>
          <cell r="T810">
            <v>3111565.34</v>
          </cell>
          <cell r="AG810">
            <v>0</v>
          </cell>
          <cell r="AH810">
            <v>185415.93291666664</v>
          </cell>
          <cell r="AI810">
            <v>529282.51791666669</v>
          </cell>
          <cell r="AJ810">
            <v>817381.72583333321</v>
          </cell>
        </row>
        <row r="811">
          <cell r="R811">
            <v>-13917373.390000001</v>
          </cell>
          <cell r="S811">
            <v>-11900349.74</v>
          </cell>
          <cell r="T811">
            <v>-9701246.2400000002</v>
          </cell>
          <cell r="AG811">
            <v>0</v>
          </cell>
          <cell r="AH811">
            <v>-579890.55791666673</v>
          </cell>
          <cell r="AI811">
            <v>-1655629.0216666667</v>
          </cell>
          <cell r="AJ811">
            <v>-2555695.5208333335</v>
          </cell>
        </row>
        <row r="812">
          <cell r="Q812">
            <v>0</v>
          </cell>
          <cell r="R812">
            <v>0</v>
          </cell>
          <cell r="S812">
            <v>0</v>
          </cell>
          <cell r="T812">
            <v>0</v>
          </cell>
          <cell r="AG812">
            <v>0</v>
          </cell>
          <cell r="AH812">
            <v>0</v>
          </cell>
          <cell r="AI812">
            <v>0</v>
          </cell>
          <cell r="AJ812">
            <v>0</v>
          </cell>
        </row>
        <row r="813">
          <cell r="Q813">
            <v>5176339752.470005</v>
          </cell>
          <cell r="R813">
            <v>5103066150.0200052</v>
          </cell>
          <cell r="S813">
            <v>5248037725.6400003</v>
          </cell>
          <cell r="T813">
            <v>5202564468.2200031</v>
          </cell>
          <cell r="AG813">
            <v>5231517078.7645855</v>
          </cell>
          <cell r="AH813">
            <v>5236581341.7174969</v>
          </cell>
          <cell r="AI813">
            <v>5237726315.5391684</v>
          </cell>
          <cell r="AJ813">
            <v>5235690841.9208317</v>
          </cell>
        </row>
        <row r="815">
          <cell r="Q815">
            <v>-77201680.299999997</v>
          </cell>
          <cell r="R815">
            <v>-80982448.989999995</v>
          </cell>
          <cell r="S815">
            <v>-103711150.29000001</v>
          </cell>
          <cell r="T815">
            <v>-123845658.05</v>
          </cell>
          <cell r="AG815">
            <v>-63598251.922916673</v>
          </cell>
          <cell r="AH815">
            <v>-64862614.49083332</v>
          </cell>
          <cell r="AI815">
            <v>-66192832.274999999</v>
          </cell>
          <cell r="AJ815">
            <v>-67627889.390000001</v>
          </cell>
        </row>
        <row r="816">
          <cell r="AG816">
            <v>0</v>
          </cell>
          <cell r="AH816">
            <v>0</v>
          </cell>
          <cell r="AI816">
            <v>0</v>
          </cell>
          <cell r="AJ816">
            <v>0</v>
          </cell>
        </row>
        <row r="817">
          <cell r="Q817">
            <v>0</v>
          </cell>
          <cell r="R817">
            <v>0</v>
          </cell>
          <cell r="S817">
            <v>0</v>
          </cell>
          <cell r="T817">
            <v>0</v>
          </cell>
          <cell r="AG817">
            <v>0</v>
          </cell>
          <cell r="AH817">
            <v>0</v>
          </cell>
          <cell r="AI817">
            <v>0</v>
          </cell>
          <cell r="AJ817">
            <v>0</v>
          </cell>
        </row>
        <row r="818">
          <cell r="Q818">
            <v>48572715</v>
          </cell>
          <cell r="R818">
            <v>48807715</v>
          </cell>
          <cell r="S818">
            <v>49283715</v>
          </cell>
          <cell r="T818">
            <v>50532715</v>
          </cell>
          <cell r="AG818">
            <v>46778090</v>
          </cell>
          <cell r="AH818">
            <v>47132131.666666664</v>
          </cell>
          <cell r="AI818">
            <v>47487381.666666664</v>
          </cell>
          <cell r="AJ818">
            <v>47871006.666666664</v>
          </cell>
        </row>
        <row r="819">
          <cell r="AG819">
            <v>0</v>
          </cell>
          <cell r="AH819">
            <v>0</v>
          </cell>
          <cell r="AI819">
            <v>0</v>
          </cell>
          <cell r="AJ819">
            <v>0</v>
          </cell>
        </row>
        <row r="820">
          <cell r="Q820">
            <v>0</v>
          </cell>
          <cell r="R820">
            <v>0</v>
          </cell>
          <cell r="S820">
            <v>0</v>
          </cell>
          <cell r="T820">
            <v>0</v>
          </cell>
          <cell r="AG820">
            <v>0</v>
          </cell>
          <cell r="AH820">
            <v>0</v>
          </cell>
          <cell r="AI820">
            <v>0</v>
          </cell>
          <cell r="AJ820">
            <v>0</v>
          </cell>
        </row>
        <row r="821">
          <cell r="Q821">
            <v>-1024751.45</v>
          </cell>
          <cell r="R821">
            <v>-1024751.45</v>
          </cell>
          <cell r="S821">
            <v>-1024751.45</v>
          </cell>
          <cell r="T821">
            <v>-1024751.45</v>
          </cell>
          <cell r="AG821">
            <v>-1024751.4499999998</v>
          </cell>
          <cell r="AH821">
            <v>-1024751.4499999998</v>
          </cell>
          <cell r="AI821">
            <v>-1024751.4499999998</v>
          </cell>
          <cell r="AJ821">
            <v>-1024751.4499999998</v>
          </cell>
        </row>
        <row r="822">
          <cell r="Q822">
            <v>-459000</v>
          </cell>
          <cell r="R822">
            <v>-510000</v>
          </cell>
          <cell r="S822">
            <v>-561000</v>
          </cell>
          <cell r="T822">
            <v>-612000</v>
          </cell>
          <cell r="AG822">
            <v>-159375</v>
          </cell>
          <cell r="AH822">
            <v>-199750</v>
          </cell>
          <cell r="AI822">
            <v>-244375</v>
          </cell>
          <cell r="AJ822">
            <v>-293250</v>
          </cell>
        </row>
        <row r="823">
          <cell r="Q823">
            <v>33917.58</v>
          </cell>
          <cell r="R823">
            <v>32917.58</v>
          </cell>
          <cell r="S823">
            <v>31917.58</v>
          </cell>
          <cell r="T823">
            <v>29917.58</v>
          </cell>
          <cell r="AG823">
            <v>40584.246666666681</v>
          </cell>
          <cell r="AH823">
            <v>39459.246666666681</v>
          </cell>
          <cell r="AI823">
            <v>38417.580000000009</v>
          </cell>
          <cell r="AJ823">
            <v>37334.246666666681</v>
          </cell>
        </row>
        <row r="824">
          <cell r="Q824">
            <v>91427</v>
          </cell>
          <cell r="R824">
            <v>88427</v>
          </cell>
          <cell r="S824">
            <v>85427</v>
          </cell>
          <cell r="T824">
            <v>83427</v>
          </cell>
          <cell r="AG824">
            <v>109010.33333333333</v>
          </cell>
          <cell r="AH824">
            <v>106177</v>
          </cell>
          <cell r="AI824">
            <v>103343.66666666667</v>
          </cell>
          <cell r="AJ824">
            <v>100468.66666666667</v>
          </cell>
        </row>
        <row r="825">
          <cell r="Q825">
            <v>39518432</v>
          </cell>
          <cell r="R825">
            <v>39874432</v>
          </cell>
          <cell r="S825">
            <v>40168432</v>
          </cell>
          <cell r="T825">
            <v>39337432</v>
          </cell>
          <cell r="AG825">
            <v>38608265.333333336</v>
          </cell>
          <cell r="AH825">
            <v>38672390.333333336</v>
          </cell>
          <cell r="AI825">
            <v>38713723.666666664</v>
          </cell>
          <cell r="AJ825">
            <v>38791140.333333336</v>
          </cell>
        </row>
        <row r="826">
          <cell r="Q826">
            <v>0</v>
          </cell>
          <cell r="R826">
            <v>0</v>
          </cell>
          <cell r="S826">
            <v>0</v>
          </cell>
          <cell r="T826">
            <v>0</v>
          </cell>
          <cell r="AG826">
            <v>0</v>
          </cell>
          <cell r="AH826">
            <v>0</v>
          </cell>
          <cell r="AI826">
            <v>0</v>
          </cell>
          <cell r="AJ826">
            <v>0</v>
          </cell>
        </row>
        <row r="827">
          <cell r="Q827">
            <v>-29322000</v>
          </cell>
          <cell r="R827">
            <v>-29580000</v>
          </cell>
          <cell r="S827">
            <v>-29838000</v>
          </cell>
          <cell r="T827">
            <v>-29452000</v>
          </cell>
          <cell r="AG827">
            <v>-23140166.666666668</v>
          </cell>
          <cell r="AH827">
            <v>-23938125</v>
          </cell>
          <cell r="AI827">
            <v>-24728000</v>
          </cell>
          <cell r="AJ827">
            <v>-25482958.333333332</v>
          </cell>
        </row>
        <row r="828">
          <cell r="Q828">
            <v>2889000</v>
          </cell>
          <cell r="R828">
            <v>2889000</v>
          </cell>
          <cell r="S828">
            <v>2889000</v>
          </cell>
          <cell r="T828">
            <v>2457000</v>
          </cell>
          <cell r="AG828">
            <v>2464458.3333333335</v>
          </cell>
          <cell r="AH828">
            <v>2497250</v>
          </cell>
          <cell r="AI828">
            <v>2530750</v>
          </cell>
          <cell r="AJ828">
            <v>2544791.6666666665</v>
          </cell>
        </row>
        <row r="829">
          <cell r="Q829">
            <v>1998018</v>
          </cell>
          <cell r="R829">
            <v>1864018</v>
          </cell>
          <cell r="S829">
            <v>1749018</v>
          </cell>
          <cell r="T829">
            <v>2089018</v>
          </cell>
          <cell r="AG829">
            <v>2778226.3333333335</v>
          </cell>
          <cell r="AH829">
            <v>2657934.6666666665</v>
          </cell>
          <cell r="AI829">
            <v>2532643</v>
          </cell>
          <cell r="AJ829">
            <v>2421018</v>
          </cell>
        </row>
        <row r="830">
          <cell r="Q830">
            <v>2718000</v>
          </cell>
          <cell r="R830">
            <v>2718000</v>
          </cell>
          <cell r="S830">
            <v>2718000</v>
          </cell>
          <cell r="T830">
            <v>2224000</v>
          </cell>
          <cell r="AG830">
            <v>2151750</v>
          </cell>
          <cell r="AH830">
            <v>2378250</v>
          </cell>
          <cell r="AI830">
            <v>2604750</v>
          </cell>
          <cell r="AJ830">
            <v>2697416.6666666665</v>
          </cell>
        </row>
        <row r="831">
          <cell r="Q831">
            <v>205589</v>
          </cell>
          <cell r="R831">
            <v>205589</v>
          </cell>
          <cell r="S831">
            <v>205589</v>
          </cell>
          <cell r="T831">
            <v>699108</v>
          </cell>
          <cell r="AG831">
            <v>712499.41666666663</v>
          </cell>
          <cell r="AH831">
            <v>633047.75</v>
          </cell>
          <cell r="AI831">
            <v>553596.08333333337</v>
          </cell>
          <cell r="AJ831">
            <v>519876.25</v>
          </cell>
        </row>
        <row r="832">
          <cell r="Q832">
            <v>4822933</v>
          </cell>
          <cell r="R832">
            <v>4822933</v>
          </cell>
          <cell r="S832">
            <v>4822933</v>
          </cell>
          <cell r="T832">
            <v>4618558</v>
          </cell>
          <cell r="AG832">
            <v>3574838.4166666665</v>
          </cell>
          <cell r="AH832">
            <v>3756276.25</v>
          </cell>
          <cell r="AI832">
            <v>3937714.0833333335</v>
          </cell>
          <cell r="AJ832">
            <v>4072167.375</v>
          </cell>
        </row>
        <row r="833">
          <cell r="Q833">
            <v>10483</v>
          </cell>
          <cell r="R833">
            <v>10483</v>
          </cell>
          <cell r="S833">
            <v>10483</v>
          </cell>
          <cell r="T833">
            <v>2537</v>
          </cell>
          <cell r="AG833">
            <v>84153.75</v>
          </cell>
          <cell r="AH833">
            <v>53274.25</v>
          </cell>
          <cell r="AI833">
            <v>22394.75</v>
          </cell>
          <cell r="AJ833">
            <v>6878.708333333333</v>
          </cell>
        </row>
        <row r="834">
          <cell r="Q834">
            <v>49000</v>
          </cell>
          <cell r="R834">
            <v>49000</v>
          </cell>
          <cell r="S834">
            <v>49000</v>
          </cell>
          <cell r="T834">
            <v>49000</v>
          </cell>
          <cell r="AG834">
            <v>49000</v>
          </cell>
          <cell r="AH834">
            <v>49000</v>
          </cell>
          <cell r="AI834">
            <v>49000</v>
          </cell>
          <cell r="AJ834">
            <v>49000</v>
          </cell>
        </row>
        <row r="835">
          <cell r="Q835">
            <v>-236000</v>
          </cell>
          <cell r="R835">
            <v>-236000</v>
          </cell>
          <cell r="S835">
            <v>-236000</v>
          </cell>
          <cell r="T835">
            <v>530000</v>
          </cell>
          <cell r="AG835">
            <v>-220833.33333333334</v>
          </cell>
          <cell r="AH835">
            <v>-235000</v>
          </cell>
          <cell r="AI835">
            <v>-249166.66666666666</v>
          </cell>
          <cell r="AJ835">
            <v>-222500</v>
          </cell>
        </row>
        <row r="836">
          <cell r="Q836">
            <v>0</v>
          </cell>
          <cell r="R836">
            <v>0</v>
          </cell>
          <cell r="S836">
            <v>0</v>
          </cell>
          <cell r="T836">
            <v>0</v>
          </cell>
          <cell r="AG836">
            <v>0</v>
          </cell>
          <cell r="AH836">
            <v>0</v>
          </cell>
          <cell r="AI836">
            <v>0</v>
          </cell>
          <cell r="AJ836">
            <v>0</v>
          </cell>
        </row>
        <row r="837">
          <cell r="Q837">
            <v>2070000</v>
          </cell>
          <cell r="R837">
            <v>2070000</v>
          </cell>
          <cell r="S837">
            <v>2070000</v>
          </cell>
          <cell r="T837">
            <v>2167000</v>
          </cell>
          <cell r="AG837">
            <v>2116416.6666666665</v>
          </cell>
          <cell r="AH837">
            <v>2112250</v>
          </cell>
          <cell r="AI837">
            <v>2108083.3333333335</v>
          </cell>
          <cell r="AJ837">
            <v>2107500</v>
          </cell>
        </row>
        <row r="838">
          <cell r="Q838">
            <v>365575</v>
          </cell>
          <cell r="R838">
            <v>365575</v>
          </cell>
          <cell r="S838">
            <v>365575</v>
          </cell>
          <cell r="T838">
            <v>365575</v>
          </cell>
          <cell r="AG838">
            <v>340907.29166666669</v>
          </cell>
          <cell r="AH838">
            <v>343809.375</v>
          </cell>
          <cell r="AI838">
            <v>346711.45833333331</v>
          </cell>
          <cell r="AJ838">
            <v>349613.54166666669</v>
          </cell>
        </row>
        <row r="839">
          <cell r="Q839">
            <v>455000</v>
          </cell>
          <cell r="R839">
            <v>455000</v>
          </cell>
          <cell r="S839">
            <v>455000</v>
          </cell>
          <cell r="T839">
            <v>455000</v>
          </cell>
          <cell r="AG839">
            <v>455000</v>
          </cell>
          <cell r="AH839">
            <v>455000</v>
          </cell>
          <cell r="AI839">
            <v>455000</v>
          </cell>
          <cell r="AJ839">
            <v>455000</v>
          </cell>
        </row>
        <row r="840">
          <cell r="Q840">
            <v>960000</v>
          </cell>
          <cell r="R840">
            <v>960000</v>
          </cell>
          <cell r="S840">
            <v>960000</v>
          </cell>
          <cell r="T840">
            <v>926000</v>
          </cell>
          <cell r="AG840">
            <v>1027500</v>
          </cell>
          <cell r="AH840">
            <v>1019000</v>
          </cell>
          <cell r="AI840">
            <v>1010500</v>
          </cell>
          <cell r="AJ840">
            <v>1000958.3333333334</v>
          </cell>
        </row>
        <row r="841">
          <cell r="Q841">
            <v>1259000</v>
          </cell>
          <cell r="R841">
            <v>1259000</v>
          </cell>
          <cell r="S841">
            <v>1259000</v>
          </cell>
          <cell r="T841">
            <v>1259000</v>
          </cell>
          <cell r="AG841">
            <v>1259000</v>
          </cell>
          <cell r="AH841">
            <v>1259000</v>
          </cell>
          <cell r="AI841">
            <v>1259000</v>
          </cell>
          <cell r="AJ841">
            <v>1259000</v>
          </cell>
        </row>
        <row r="842">
          <cell r="Q842">
            <v>0</v>
          </cell>
          <cell r="R842">
            <v>0</v>
          </cell>
          <cell r="S842">
            <v>0</v>
          </cell>
          <cell r="T842">
            <v>0</v>
          </cell>
          <cell r="AG842">
            <v>0</v>
          </cell>
          <cell r="AH842">
            <v>0</v>
          </cell>
          <cell r="AI842">
            <v>0</v>
          </cell>
          <cell r="AJ842">
            <v>0</v>
          </cell>
        </row>
        <row r="843">
          <cell r="Q843">
            <v>6917206</v>
          </cell>
          <cell r="R843">
            <v>6917206</v>
          </cell>
          <cell r="S843">
            <v>6917206</v>
          </cell>
          <cell r="T843">
            <v>7044734.3300000001</v>
          </cell>
          <cell r="AG843">
            <v>5937363.916666667</v>
          </cell>
          <cell r="AH843">
            <v>6166547.75</v>
          </cell>
          <cell r="AI843">
            <v>6395731.583333333</v>
          </cell>
          <cell r="AJ843">
            <v>6564036.7637500009</v>
          </cell>
        </row>
        <row r="844">
          <cell r="Q844">
            <v>0</v>
          </cell>
          <cell r="R844">
            <v>0</v>
          </cell>
          <cell r="S844">
            <v>0</v>
          </cell>
          <cell r="T844">
            <v>0</v>
          </cell>
          <cell r="AG844">
            <v>0</v>
          </cell>
          <cell r="AH844">
            <v>0</v>
          </cell>
          <cell r="AI844">
            <v>0</v>
          </cell>
          <cell r="AJ844">
            <v>0</v>
          </cell>
        </row>
        <row r="845">
          <cell r="AG845">
            <v>0</v>
          </cell>
          <cell r="AH845">
            <v>0</v>
          </cell>
          <cell r="AI845">
            <v>0</v>
          </cell>
          <cell r="AJ845">
            <v>0</v>
          </cell>
        </row>
        <row r="846">
          <cell r="Q846">
            <v>2854228</v>
          </cell>
          <cell r="R846">
            <v>2854228</v>
          </cell>
          <cell r="S846">
            <v>2854228</v>
          </cell>
          <cell r="T846">
            <v>3020901</v>
          </cell>
          <cell r="AG846">
            <v>2331884.375</v>
          </cell>
          <cell r="AH846">
            <v>2372903.625</v>
          </cell>
          <cell r="AI846">
            <v>2413922.875</v>
          </cell>
          <cell r="AJ846">
            <v>2464275</v>
          </cell>
        </row>
        <row r="847">
          <cell r="Q847">
            <v>2458000</v>
          </cell>
          <cell r="R847">
            <v>2458000</v>
          </cell>
          <cell r="S847">
            <v>2458000</v>
          </cell>
          <cell r="T847">
            <v>2458000</v>
          </cell>
          <cell r="AG847">
            <v>2458000</v>
          </cell>
          <cell r="AH847">
            <v>2458000</v>
          </cell>
          <cell r="AI847">
            <v>2458000</v>
          </cell>
          <cell r="AJ847">
            <v>2458000</v>
          </cell>
        </row>
        <row r="848">
          <cell r="Q848">
            <v>1553352</v>
          </cell>
          <cell r="R848">
            <v>1553352</v>
          </cell>
          <cell r="S848">
            <v>1553352</v>
          </cell>
          <cell r="T848">
            <v>1553352</v>
          </cell>
          <cell r="AG848">
            <v>1362685.3333333333</v>
          </cell>
          <cell r="AH848">
            <v>1510352</v>
          </cell>
          <cell r="AI848">
            <v>1658018.6666666667</v>
          </cell>
          <cell r="AJ848">
            <v>1721935.3333333333</v>
          </cell>
        </row>
        <row r="849">
          <cell r="R849">
            <v>0</v>
          </cell>
          <cell r="S849">
            <v>0</v>
          </cell>
          <cell r="T849">
            <v>340757</v>
          </cell>
          <cell r="AG849">
            <v>0</v>
          </cell>
          <cell r="AH849">
            <v>0</v>
          </cell>
          <cell r="AI849">
            <v>0</v>
          </cell>
          <cell r="AJ849">
            <v>14198.208333333334</v>
          </cell>
        </row>
        <row r="850">
          <cell r="R850">
            <v>0</v>
          </cell>
          <cell r="S850">
            <v>0</v>
          </cell>
          <cell r="T850">
            <v>16000</v>
          </cell>
          <cell r="AG850">
            <v>0</v>
          </cell>
          <cell r="AH850">
            <v>0</v>
          </cell>
          <cell r="AI850">
            <v>0</v>
          </cell>
          <cell r="AJ850">
            <v>666.66666666666663</v>
          </cell>
        </row>
        <row r="851">
          <cell r="Q851">
            <v>863861</v>
          </cell>
          <cell r="R851">
            <v>863861</v>
          </cell>
          <cell r="S851">
            <v>863861</v>
          </cell>
          <cell r="T851">
            <v>863861</v>
          </cell>
          <cell r="AG851">
            <v>1768056.625</v>
          </cell>
          <cell r="AH851">
            <v>1406378.375</v>
          </cell>
          <cell r="AI851">
            <v>1044700.125</v>
          </cell>
          <cell r="AJ851">
            <v>863861</v>
          </cell>
        </row>
        <row r="852">
          <cell r="Q852">
            <v>0</v>
          </cell>
          <cell r="R852">
            <v>0</v>
          </cell>
          <cell r="S852">
            <v>0</v>
          </cell>
          <cell r="T852">
            <v>0</v>
          </cell>
          <cell r="AG852">
            <v>0</v>
          </cell>
          <cell r="AH852">
            <v>0</v>
          </cell>
          <cell r="AI852">
            <v>0</v>
          </cell>
          <cell r="AJ852">
            <v>0</v>
          </cell>
        </row>
        <row r="853">
          <cell r="Q853">
            <v>21000</v>
          </cell>
          <cell r="R853">
            <v>21000</v>
          </cell>
          <cell r="S853">
            <v>21000</v>
          </cell>
          <cell r="T853">
            <v>14000</v>
          </cell>
          <cell r="AG853">
            <v>19583.333333333332</v>
          </cell>
          <cell r="AH853">
            <v>20250</v>
          </cell>
          <cell r="AI853">
            <v>20916.666666666668</v>
          </cell>
          <cell r="AJ853">
            <v>21041.666666666668</v>
          </cell>
        </row>
        <row r="854">
          <cell r="Q854">
            <v>0</v>
          </cell>
          <cell r="R854">
            <v>0</v>
          </cell>
          <cell r="S854">
            <v>0</v>
          </cell>
          <cell r="T854">
            <v>0</v>
          </cell>
          <cell r="AG854">
            <v>0</v>
          </cell>
          <cell r="AH854">
            <v>0</v>
          </cell>
          <cell r="AI854">
            <v>0</v>
          </cell>
          <cell r="AJ854">
            <v>0</v>
          </cell>
        </row>
        <row r="855">
          <cell r="Q855">
            <v>159437</v>
          </cell>
          <cell r="R855">
            <v>159437</v>
          </cell>
          <cell r="S855">
            <v>159437</v>
          </cell>
          <cell r="T855">
            <v>159437</v>
          </cell>
          <cell r="AG855">
            <v>159437</v>
          </cell>
          <cell r="AH855">
            <v>159437</v>
          </cell>
          <cell r="AI855">
            <v>159437</v>
          </cell>
          <cell r="AJ855">
            <v>159437</v>
          </cell>
        </row>
        <row r="856">
          <cell r="Q856">
            <v>1080000</v>
          </cell>
          <cell r="R856">
            <v>1080000</v>
          </cell>
          <cell r="S856">
            <v>1080000</v>
          </cell>
          <cell r="T856">
            <v>156000</v>
          </cell>
          <cell r="AG856">
            <v>854750</v>
          </cell>
          <cell r="AH856">
            <v>900333.33333333337</v>
          </cell>
          <cell r="AI856">
            <v>944458.33333333337</v>
          </cell>
          <cell r="AJ856">
            <v>937791.66666666663</v>
          </cell>
        </row>
        <row r="857">
          <cell r="Q857">
            <v>-7000</v>
          </cell>
          <cell r="R857">
            <v>-7000</v>
          </cell>
          <cell r="S857">
            <v>-7000</v>
          </cell>
          <cell r="T857">
            <v>-7000</v>
          </cell>
          <cell r="AG857">
            <v>-7000</v>
          </cell>
          <cell r="AH857">
            <v>-7000</v>
          </cell>
          <cell r="AI857">
            <v>-7000</v>
          </cell>
          <cell r="AJ857">
            <v>-7000</v>
          </cell>
        </row>
        <row r="858">
          <cell r="Q858">
            <v>0</v>
          </cell>
          <cell r="R858">
            <v>0</v>
          </cell>
          <cell r="S858">
            <v>0</v>
          </cell>
          <cell r="T858">
            <v>0</v>
          </cell>
          <cell r="AG858">
            <v>0</v>
          </cell>
          <cell r="AH858">
            <v>0</v>
          </cell>
          <cell r="AI858">
            <v>0</v>
          </cell>
          <cell r="AJ858">
            <v>0</v>
          </cell>
        </row>
        <row r="859">
          <cell r="Q859">
            <v>12777000</v>
          </cell>
          <cell r="R859">
            <v>12777000</v>
          </cell>
          <cell r="S859">
            <v>12777000</v>
          </cell>
          <cell r="T859">
            <v>12777000</v>
          </cell>
          <cell r="AG859">
            <v>12777000</v>
          </cell>
          <cell r="AH859">
            <v>12777000</v>
          </cell>
          <cell r="AI859">
            <v>12777000</v>
          </cell>
          <cell r="AJ859">
            <v>12777000</v>
          </cell>
        </row>
        <row r="860">
          <cell r="Q860">
            <v>1044000</v>
          </cell>
          <cell r="R860">
            <v>1044000</v>
          </cell>
          <cell r="S860">
            <v>1044000</v>
          </cell>
          <cell r="T860">
            <v>1044000</v>
          </cell>
          <cell r="AG860">
            <v>1044000</v>
          </cell>
          <cell r="AH860">
            <v>1044000</v>
          </cell>
          <cell r="AI860">
            <v>1044000</v>
          </cell>
          <cell r="AJ860">
            <v>1044000</v>
          </cell>
        </row>
        <row r="861">
          <cell r="Q861">
            <v>5292000</v>
          </cell>
          <cell r="R861">
            <v>5292000</v>
          </cell>
          <cell r="S861">
            <v>5292000</v>
          </cell>
          <cell r="T861">
            <v>5292000</v>
          </cell>
          <cell r="AG861">
            <v>5298375</v>
          </cell>
          <cell r="AH861">
            <v>5287750</v>
          </cell>
          <cell r="AI861">
            <v>5281375</v>
          </cell>
          <cell r="AJ861">
            <v>5279250</v>
          </cell>
        </row>
        <row r="862">
          <cell r="Q862">
            <v>1074914</v>
          </cell>
          <cell r="R862">
            <v>1074914</v>
          </cell>
          <cell r="S862">
            <v>1074914</v>
          </cell>
          <cell r="T862">
            <v>863211</v>
          </cell>
          <cell r="AG862">
            <v>3404125.4583333335</v>
          </cell>
          <cell r="AH862">
            <v>2472440.875</v>
          </cell>
          <cell r="AI862">
            <v>1540756.2916666667</v>
          </cell>
          <cell r="AJ862">
            <v>1066093.0416666667</v>
          </cell>
        </row>
        <row r="863">
          <cell r="Q863">
            <v>138097</v>
          </cell>
          <cell r="R863">
            <v>138097</v>
          </cell>
          <cell r="S863">
            <v>138097</v>
          </cell>
          <cell r="T863">
            <v>30097</v>
          </cell>
          <cell r="AG863">
            <v>59302.541666666664</v>
          </cell>
          <cell r="AH863">
            <v>70810.625</v>
          </cell>
          <cell r="AI863">
            <v>82318.708333333328</v>
          </cell>
          <cell r="AJ863">
            <v>89326.791666666672</v>
          </cell>
        </row>
        <row r="864">
          <cell r="AG864">
            <v>0</v>
          </cell>
          <cell r="AH864">
            <v>0</v>
          </cell>
          <cell r="AI864">
            <v>0</v>
          </cell>
          <cell r="AJ864">
            <v>0</v>
          </cell>
        </row>
        <row r="865">
          <cell r="Q865">
            <v>448000</v>
          </cell>
          <cell r="R865">
            <v>448000</v>
          </cell>
          <cell r="S865">
            <v>448000</v>
          </cell>
          <cell r="T865">
            <v>448000</v>
          </cell>
          <cell r="AG865">
            <v>726875</v>
          </cell>
          <cell r="AH865">
            <v>702625</v>
          </cell>
          <cell r="AI865">
            <v>678375</v>
          </cell>
          <cell r="AJ865">
            <v>654125</v>
          </cell>
        </row>
        <row r="866">
          <cell r="Q866">
            <v>550000</v>
          </cell>
          <cell r="R866">
            <v>550000</v>
          </cell>
          <cell r="S866">
            <v>550000</v>
          </cell>
          <cell r="T866">
            <v>560000</v>
          </cell>
          <cell r="AG866">
            <v>22916.666666666668</v>
          </cell>
          <cell r="AH866">
            <v>68750</v>
          </cell>
          <cell r="AI866">
            <v>114583.33333333333</v>
          </cell>
          <cell r="AJ866">
            <v>160833.33333333334</v>
          </cell>
        </row>
        <row r="867">
          <cell r="Q867">
            <v>700000</v>
          </cell>
          <cell r="R867">
            <v>700000</v>
          </cell>
          <cell r="S867">
            <v>700000</v>
          </cell>
          <cell r="T867">
            <v>0</v>
          </cell>
          <cell r="AG867">
            <v>29166.666666666668</v>
          </cell>
          <cell r="AH867">
            <v>87500</v>
          </cell>
          <cell r="AI867">
            <v>145833.33333333334</v>
          </cell>
          <cell r="AJ867">
            <v>175000</v>
          </cell>
        </row>
        <row r="868">
          <cell r="AG868">
            <v>0</v>
          </cell>
          <cell r="AH868">
            <v>0</v>
          </cell>
          <cell r="AI868">
            <v>0</v>
          </cell>
          <cell r="AJ868">
            <v>0</v>
          </cell>
        </row>
        <row r="869">
          <cell r="AG869">
            <v>0</v>
          </cell>
          <cell r="AH869">
            <v>0</v>
          </cell>
          <cell r="AI869">
            <v>0</v>
          </cell>
          <cell r="AJ869">
            <v>0</v>
          </cell>
        </row>
        <row r="870">
          <cell r="AG870">
            <v>0</v>
          </cell>
          <cell r="AH870">
            <v>0</v>
          </cell>
          <cell r="AI870">
            <v>0</v>
          </cell>
          <cell r="AJ870">
            <v>0</v>
          </cell>
        </row>
        <row r="871">
          <cell r="AG871">
            <v>0</v>
          </cell>
          <cell r="AH871">
            <v>0</v>
          </cell>
          <cell r="AI871">
            <v>0</v>
          </cell>
          <cell r="AJ871">
            <v>0</v>
          </cell>
        </row>
        <row r="872">
          <cell r="AG872">
            <v>0</v>
          </cell>
          <cell r="AH872">
            <v>0</v>
          </cell>
          <cell r="AI872">
            <v>0</v>
          </cell>
          <cell r="AJ872">
            <v>0</v>
          </cell>
        </row>
        <row r="873">
          <cell r="AG873">
            <v>0</v>
          </cell>
          <cell r="AH873">
            <v>0</v>
          </cell>
          <cell r="AI873">
            <v>0</v>
          </cell>
          <cell r="AJ873">
            <v>0</v>
          </cell>
        </row>
        <row r="874">
          <cell r="AG874">
            <v>0</v>
          </cell>
          <cell r="AH874">
            <v>0</v>
          </cell>
          <cell r="AI874">
            <v>0</v>
          </cell>
          <cell r="AJ874">
            <v>0</v>
          </cell>
        </row>
        <row r="875">
          <cell r="AG875">
            <v>0</v>
          </cell>
          <cell r="AH875">
            <v>0</v>
          </cell>
          <cell r="AI875">
            <v>0</v>
          </cell>
          <cell r="AJ875">
            <v>0</v>
          </cell>
        </row>
        <row r="876">
          <cell r="AG876">
            <v>0</v>
          </cell>
          <cell r="AH876">
            <v>0</v>
          </cell>
          <cell r="AI876">
            <v>0</v>
          </cell>
          <cell r="AJ876">
            <v>0</v>
          </cell>
        </row>
        <row r="877">
          <cell r="AG877">
            <v>0</v>
          </cell>
          <cell r="AH877">
            <v>0</v>
          </cell>
          <cell r="AI877">
            <v>0</v>
          </cell>
          <cell r="AJ877">
            <v>0</v>
          </cell>
        </row>
        <row r="878">
          <cell r="AG878">
            <v>0</v>
          </cell>
          <cell r="AH878">
            <v>0</v>
          </cell>
          <cell r="AI878">
            <v>0</v>
          </cell>
          <cell r="AJ878">
            <v>0</v>
          </cell>
        </row>
        <row r="879">
          <cell r="AG879">
            <v>0</v>
          </cell>
          <cell r="AH879">
            <v>0</v>
          </cell>
          <cell r="AI879">
            <v>0</v>
          </cell>
          <cell r="AJ879">
            <v>0</v>
          </cell>
        </row>
        <row r="880">
          <cell r="AG880">
            <v>0</v>
          </cell>
          <cell r="AH880">
            <v>0</v>
          </cell>
          <cell r="AI880">
            <v>0</v>
          </cell>
          <cell r="AJ880">
            <v>0</v>
          </cell>
        </row>
        <row r="881">
          <cell r="AG881">
            <v>0</v>
          </cell>
          <cell r="AH881">
            <v>0</v>
          </cell>
          <cell r="AI881">
            <v>0</v>
          </cell>
          <cell r="AJ881">
            <v>0</v>
          </cell>
        </row>
        <row r="882">
          <cell r="Q882">
            <v>-859037900</v>
          </cell>
          <cell r="R882">
            <v>-859037900</v>
          </cell>
          <cell r="S882">
            <v>-859037900</v>
          </cell>
          <cell r="T882">
            <v>-859037900</v>
          </cell>
          <cell r="AG882">
            <v>-859037900</v>
          </cell>
          <cell r="AH882">
            <v>-859037900</v>
          </cell>
          <cell r="AI882">
            <v>-859037900</v>
          </cell>
          <cell r="AJ882">
            <v>-859037900</v>
          </cell>
        </row>
        <row r="883">
          <cell r="Q883">
            <v>-60000000</v>
          </cell>
          <cell r="R883">
            <v>0</v>
          </cell>
          <cell r="S883">
            <v>0</v>
          </cell>
          <cell r="T883">
            <v>0</v>
          </cell>
          <cell r="AG883">
            <v>-60000000</v>
          </cell>
          <cell r="AH883">
            <v>-57500000</v>
          </cell>
          <cell r="AI883">
            <v>-52500000</v>
          </cell>
          <cell r="AJ883">
            <v>-47500000</v>
          </cell>
        </row>
        <row r="884">
          <cell r="Q884">
            <v>0</v>
          </cell>
          <cell r="R884">
            <v>0</v>
          </cell>
          <cell r="S884">
            <v>0</v>
          </cell>
          <cell r="T884">
            <v>0</v>
          </cell>
          <cell r="AG884">
            <v>0</v>
          </cell>
          <cell r="AH884">
            <v>0</v>
          </cell>
          <cell r="AI884">
            <v>0</v>
          </cell>
          <cell r="AJ884">
            <v>0</v>
          </cell>
        </row>
        <row r="885">
          <cell r="Q885">
            <v>-431100</v>
          </cell>
          <cell r="R885">
            <v>-431100</v>
          </cell>
          <cell r="S885">
            <v>-431100</v>
          </cell>
          <cell r="T885">
            <v>0</v>
          </cell>
          <cell r="AG885">
            <v>-431100</v>
          </cell>
          <cell r="AH885">
            <v>-431100</v>
          </cell>
          <cell r="AI885">
            <v>-431100</v>
          </cell>
          <cell r="AJ885">
            <v>-413137.5</v>
          </cell>
        </row>
        <row r="886">
          <cell r="Q886">
            <v>-1458300</v>
          </cell>
          <cell r="R886">
            <v>-1458300</v>
          </cell>
          <cell r="S886">
            <v>-1458300</v>
          </cell>
          <cell r="T886">
            <v>0</v>
          </cell>
          <cell r="AG886">
            <v>-1470487.5</v>
          </cell>
          <cell r="AH886">
            <v>-1468612.5</v>
          </cell>
          <cell r="AI886">
            <v>-1466737.5</v>
          </cell>
          <cell r="AJ886">
            <v>-1404100</v>
          </cell>
        </row>
        <row r="887">
          <cell r="Q887">
            <v>0</v>
          </cell>
          <cell r="R887">
            <v>0</v>
          </cell>
          <cell r="S887">
            <v>0</v>
          </cell>
          <cell r="T887">
            <v>0</v>
          </cell>
          <cell r="AG887">
            <v>-32343750</v>
          </cell>
          <cell r="AH887">
            <v>-28906250</v>
          </cell>
          <cell r="AI887">
            <v>-25468750</v>
          </cell>
          <cell r="AJ887">
            <v>-22031250</v>
          </cell>
        </row>
        <row r="888">
          <cell r="Q888">
            <v>-80250000</v>
          </cell>
          <cell r="R888">
            <v>-80250000</v>
          </cell>
          <cell r="S888">
            <v>-80250000</v>
          </cell>
          <cell r="T888">
            <v>0</v>
          </cell>
          <cell r="AG888">
            <v>-87656250</v>
          </cell>
          <cell r="AH888">
            <v>-86010416.666666672</v>
          </cell>
          <cell r="AI888">
            <v>-84364583.333333328</v>
          </cell>
          <cell r="AJ888">
            <v>-79375000</v>
          </cell>
        </row>
        <row r="889">
          <cell r="Q889">
            <v>-200000000</v>
          </cell>
          <cell r="R889">
            <v>-200000000</v>
          </cell>
          <cell r="S889">
            <v>-200000000</v>
          </cell>
          <cell r="T889">
            <v>0</v>
          </cell>
          <cell r="AG889">
            <v>-200000000</v>
          </cell>
          <cell r="AH889">
            <v>-200000000</v>
          </cell>
          <cell r="AI889">
            <v>-200000000</v>
          </cell>
          <cell r="AJ889">
            <v>-191666666.66666666</v>
          </cell>
        </row>
        <row r="890">
          <cell r="Q890">
            <v>-122847945.22</v>
          </cell>
          <cell r="R890">
            <v>-122847945.22</v>
          </cell>
          <cell r="S890">
            <v>-122847945.22</v>
          </cell>
          <cell r="T890">
            <v>-122847945.22</v>
          </cell>
          <cell r="AG890">
            <v>-122847945.22000001</v>
          </cell>
          <cell r="AH890">
            <v>-122847945.22000001</v>
          </cell>
          <cell r="AI890">
            <v>-122847945.22000001</v>
          </cell>
          <cell r="AJ890">
            <v>-122847945.22000001</v>
          </cell>
        </row>
        <row r="891">
          <cell r="Q891">
            <v>-338395484.31</v>
          </cell>
          <cell r="R891">
            <v>-338395484.31</v>
          </cell>
          <cell r="S891">
            <v>-338395484.31</v>
          </cell>
          <cell r="T891">
            <v>-338395484.31</v>
          </cell>
          <cell r="AG891">
            <v>-338395484.31</v>
          </cell>
          <cell r="AH891">
            <v>-338395484.31</v>
          </cell>
          <cell r="AI891">
            <v>-338395484.31</v>
          </cell>
          <cell r="AJ891">
            <v>-338395484.31</v>
          </cell>
        </row>
        <row r="892">
          <cell r="Q892">
            <v>-16901820.34</v>
          </cell>
          <cell r="R892">
            <v>-16901820.34</v>
          </cell>
          <cell r="S892">
            <v>-16901820.34</v>
          </cell>
          <cell r="T892">
            <v>-16901820.34</v>
          </cell>
          <cell r="AG892">
            <v>-16901820.34</v>
          </cell>
          <cell r="AH892">
            <v>-16901820.34</v>
          </cell>
          <cell r="AI892">
            <v>-16901820.34</v>
          </cell>
          <cell r="AJ892">
            <v>-16901820.34</v>
          </cell>
        </row>
        <row r="893">
          <cell r="Q893">
            <v>-337.5</v>
          </cell>
          <cell r="R893">
            <v>-337.5</v>
          </cell>
          <cell r="S893">
            <v>-337.5</v>
          </cell>
          <cell r="T893">
            <v>-337.5</v>
          </cell>
          <cell r="AG893">
            <v>-154.6875</v>
          </cell>
          <cell r="AH893">
            <v>-182.8125</v>
          </cell>
          <cell r="AI893">
            <v>-210.9375</v>
          </cell>
          <cell r="AJ893">
            <v>-239.0625</v>
          </cell>
        </row>
        <row r="894">
          <cell r="Q894">
            <v>-32191469.550000001</v>
          </cell>
          <cell r="R894">
            <v>-34883290.670000002</v>
          </cell>
          <cell r="S894">
            <v>-135169757.03</v>
          </cell>
          <cell r="T894">
            <v>-135885329.44</v>
          </cell>
          <cell r="AG894">
            <v>-16050268.320000002</v>
          </cell>
          <cell r="AH894">
            <v>-25999487.185833335</v>
          </cell>
          <cell r="AI894">
            <v>-35437013.589583337</v>
          </cell>
          <cell r="AJ894">
            <v>-44270768.066250004</v>
          </cell>
        </row>
        <row r="895">
          <cell r="Q895">
            <v>0</v>
          </cell>
          <cell r="R895">
            <v>0</v>
          </cell>
          <cell r="S895">
            <v>0</v>
          </cell>
          <cell r="T895">
            <v>0</v>
          </cell>
          <cell r="AG895">
            <v>-256594.16666666666</v>
          </cell>
          <cell r="AH895">
            <v>-153956.5</v>
          </cell>
          <cell r="AI895">
            <v>-51318.833333333336</v>
          </cell>
          <cell r="AJ895">
            <v>0</v>
          </cell>
        </row>
        <row r="896">
          <cell r="Q896">
            <v>0</v>
          </cell>
          <cell r="R896">
            <v>0</v>
          </cell>
          <cell r="S896">
            <v>0</v>
          </cell>
          <cell r="T896">
            <v>0</v>
          </cell>
          <cell r="AG896">
            <v>-4329698.958333333</v>
          </cell>
          <cell r="AH896">
            <v>-2597819.375</v>
          </cell>
          <cell r="AI896">
            <v>-865939.79166666663</v>
          </cell>
          <cell r="AJ896">
            <v>0</v>
          </cell>
        </row>
        <row r="897">
          <cell r="Q897">
            <v>0</v>
          </cell>
          <cell r="R897">
            <v>0</v>
          </cell>
          <cell r="S897">
            <v>0</v>
          </cell>
          <cell r="T897">
            <v>0</v>
          </cell>
          <cell r="AG897">
            <v>5697865.416666667</v>
          </cell>
          <cell r="AH897">
            <v>3418719.25</v>
          </cell>
          <cell r="AI897">
            <v>1139573.0833333333</v>
          </cell>
          <cell r="AJ897">
            <v>0</v>
          </cell>
        </row>
        <row r="898">
          <cell r="Q898">
            <v>0</v>
          </cell>
          <cell r="R898">
            <v>0</v>
          </cell>
          <cell r="S898">
            <v>0</v>
          </cell>
          <cell r="T898">
            <v>0</v>
          </cell>
          <cell r="AG898">
            <v>10479064.791666666</v>
          </cell>
          <cell r="AH898">
            <v>6287438.875</v>
          </cell>
          <cell r="AI898">
            <v>2095812.9583333333</v>
          </cell>
          <cell r="AJ898">
            <v>0</v>
          </cell>
        </row>
        <row r="899">
          <cell r="Q899">
            <v>0</v>
          </cell>
          <cell r="R899">
            <v>0</v>
          </cell>
          <cell r="S899">
            <v>0</v>
          </cell>
          <cell r="T899">
            <v>0</v>
          </cell>
          <cell r="AG899">
            <v>1072536.875</v>
          </cell>
          <cell r="AH899">
            <v>643522.125</v>
          </cell>
          <cell r="AI899">
            <v>214507.375</v>
          </cell>
          <cell r="AJ899">
            <v>0</v>
          </cell>
        </row>
        <row r="900">
          <cell r="Q900">
            <v>0</v>
          </cell>
          <cell r="R900">
            <v>0</v>
          </cell>
          <cell r="S900">
            <v>0</v>
          </cell>
          <cell r="T900">
            <v>0</v>
          </cell>
          <cell r="AG900">
            <v>-13481340.833333334</v>
          </cell>
          <cell r="AH900">
            <v>-8088804.5</v>
          </cell>
          <cell r="AI900">
            <v>-2696268.1666666665</v>
          </cell>
          <cell r="AJ900">
            <v>0</v>
          </cell>
        </row>
        <row r="901">
          <cell r="Q901">
            <v>2148854.7200000002</v>
          </cell>
          <cell r="R901">
            <v>2148854.7200000002</v>
          </cell>
          <cell r="S901">
            <v>2148854.7200000002</v>
          </cell>
          <cell r="T901">
            <v>2148854.7200000002</v>
          </cell>
          <cell r="AG901">
            <v>2148854.7199999997</v>
          </cell>
          <cell r="AH901">
            <v>2148854.7199999997</v>
          </cell>
          <cell r="AI901">
            <v>2148854.7199999997</v>
          </cell>
          <cell r="AJ901">
            <v>2148854.7199999997</v>
          </cell>
        </row>
        <row r="902">
          <cell r="Q902">
            <v>1650848.74</v>
          </cell>
          <cell r="R902">
            <v>1650848.74</v>
          </cell>
          <cell r="S902">
            <v>1650848.74</v>
          </cell>
          <cell r="T902">
            <v>1658853.74</v>
          </cell>
          <cell r="AG902">
            <v>1650848.74</v>
          </cell>
          <cell r="AH902">
            <v>1650848.74</v>
          </cell>
          <cell r="AI902">
            <v>1650848.74</v>
          </cell>
          <cell r="AJ902">
            <v>1651182.2816666665</v>
          </cell>
        </row>
        <row r="903">
          <cell r="Q903">
            <v>4985024.68</v>
          </cell>
          <cell r="R903">
            <v>4985024.68</v>
          </cell>
          <cell r="S903">
            <v>4985024.68</v>
          </cell>
          <cell r="T903">
            <v>4985024.68</v>
          </cell>
          <cell r="AG903">
            <v>4985024.68</v>
          </cell>
          <cell r="AH903">
            <v>4985024.68</v>
          </cell>
          <cell r="AI903">
            <v>4985024.68</v>
          </cell>
          <cell r="AJ903">
            <v>4985024.68</v>
          </cell>
        </row>
        <row r="904">
          <cell r="Q904">
            <v>786587.56</v>
          </cell>
          <cell r="R904">
            <v>786587.56</v>
          </cell>
          <cell r="S904">
            <v>786587.56</v>
          </cell>
          <cell r="T904">
            <v>786587.56</v>
          </cell>
          <cell r="AG904">
            <v>786587.56000000017</v>
          </cell>
          <cell r="AH904">
            <v>786587.56000000017</v>
          </cell>
          <cell r="AI904">
            <v>786587.56000000017</v>
          </cell>
          <cell r="AJ904">
            <v>786587.56000000017</v>
          </cell>
        </row>
        <row r="905">
          <cell r="Q905">
            <v>-5370574</v>
          </cell>
          <cell r="R905">
            <v>-5370574</v>
          </cell>
          <cell r="S905">
            <v>-5370574</v>
          </cell>
          <cell r="T905">
            <v>-5700440</v>
          </cell>
          <cell r="AG905">
            <v>-5312805.458333333</v>
          </cell>
          <cell r="AH905">
            <v>-5335912.875</v>
          </cell>
          <cell r="AI905">
            <v>-5359020.291666667</v>
          </cell>
          <cell r="AJ905">
            <v>-5384318.416666667</v>
          </cell>
        </row>
        <row r="906">
          <cell r="Q906">
            <v>-790188</v>
          </cell>
          <cell r="R906">
            <v>-790188</v>
          </cell>
          <cell r="S906">
            <v>-790188</v>
          </cell>
          <cell r="T906">
            <v>-849343</v>
          </cell>
          <cell r="AG906">
            <v>-780108.83333333337</v>
          </cell>
          <cell r="AH906">
            <v>-784140.5</v>
          </cell>
          <cell r="AI906">
            <v>-788172.16666666663</v>
          </cell>
          <cell r="AJ906">
            <v>-792652.79166666663</v>
          </cell>
        </row>
        <row r="907">
          <cell r="Q907">
            <v>0</v>
          </cell>
          <cell r="R907">
            <v>0</v>
          </cell>
          <cell r="S907">
            <v>0</v>
          </cell>
          <cell r="T907">
            <v>0</v>
          </cell>
          <cell r="AG907">
            <v>0</v>
          </cell>
          <cell r="AH907">
            <v>0</v>
          </cell>
          <cell r="AI907">
            <v>0</v>
          </cell>
          <cell r="AJ907">
            <v>0</v>
          </cell>
        </row>
        <row r="908">
          <cell r="Q908">
            <v>0</v>
          </cell>
          <cell r="R908">
            <v>0</v>
          </cell>
          <cell r="S908">
            <v>0</v>
          </cell>
          <cell r="T908">
            <v>0</v>
          </cell>
          <cell r="AG908">
            <v>0</v>
          </cell>
          <cell r="AH908">
            <v>0</v>
          </cell>
          <cell r="AI908">
            <v>0</v>
          </cell>
          <cell r="AJ908">
            <v>0</v>
          </cell>
        </row>
        <row r="909">
          <cell r="Q909">
            <v>-103974220.56</v>
          </cell>
          <cell r="R909">
            <v>-103974220.56</v>
          </cell>
          <cell r="S909">
            <v>-103974220.56</v>
          </cell>
          <cell r="T909">
            <v>-103585199.56</v>
          </cell>
          <cell r="AG909">
            <v>-108063850.17208336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G910">
            <v>77562549.519999996</v>
          </cell>
          <cell r="AH910">
            <v>77562549.519999996</v>
          </cell>
          <cell r="AI910">
            <v>77562549.519999996</v>
          </cell>
          <cell r="AJ910">
            <v>77562549.519999996</v>
          </cell>
        </row>
        <row r="911">
          <cell r="Q911">
            <v>1755001.25</v>
          </cell>
          <cell r="R911">
            <v>1755001.25</v>
          </cell>
          <cell r="S911">
            <v>1755001.25</v>
          </cell>
          <cell r="T911">
            <v>1755001.25</v>
          </cell>
          <cell r="AG911">
            <v>1755001.25</v>
          </cell>
          <cell r="AH911">
            <v>1755001.25</v>
          </cell>
          <cell r="AI911">
            <v>1755001.25</v>
          </cell>
          <cell r="AJ911">
            <v>1755001.25</v>
          </cell>
        </row>
        <row r="912">
          <cell r="Q912">
            <v>1471103.62</v>
          </cell>
          <cell r="R912">
            <v>1471103.62</v>
          </cell>
          <cell r="S912">
            <v>1471103.62</v>
          </cell>
          <cell r="T912">
            <v>1471103.62</v>
          </cell>
          <cell r="AG912">
            <v>1471103.6200000003</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G913">
            <v>16359946.110000005</v>
          </cell>
          <cell r="AH913">
            <v>16359946.110000005</v>
          </cell>
          <cell r="AI913">
            <v>16359946.110000005</v>
          </cell>
          <cell r="AJ913">
            <v>16359946.110000005</v>
          </cell>
        </row>
        <row r="914">
          <cell r="Q914">
            <v>-1676293.6</v>
          </cell>
          <cell r="R914">
            <v>-1676293.6</v>
          </cell>
          <cell r="S914">
            <v>-1676293.6</v>
          </cell>
          <cell r="T914">
            <v>-1676293.6</v>
          </cell>
          <cell r="AG914">
            <v>-1676293.5999999999</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G915">
            <v>-75442765.768333316</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G916">
            <v>26661328.412083339</v>
          </cell>
          <cell r="AH916">
            <v>26707385.476250008</v>
          </cell>
          <cell r="AI916">
            <v>26753442.540416673</v>
          </cell>
          <cell r="AJ916">
            <v>26799499.604583338</v>
          </cell>
        </row>
        <row r="917">
          <cell r="Q917">
            <v>0</v>
          </cell>
          <cell r="R917">
            <v>0</v>
          </cell>
          <cell r="S917">
            <v>0</v>
          </cell>
          <cell r="T917">
            <v>0</v>
          </cell>
          <cell r="AG917">
            <v>0</v>
          </cell>
          <cell r="AH917">
            <v>0</v>
          </cell>
          <cell r="AI917">
            <v>0</v>
          </cell>
          <cell r="AJ917">
            <v>0</v>
          </cell>
        </row>
        <row r="918">
          <cell r="Q918">
            <v>0</v>
          </cell>
          <cell r="R918">
            <v>0</v>
          </cell>
          <cell r="S918">
            <v>0</v>
          </cell>
          <cell r="T918">
            <v>0</v>
          </cell>
          <cell r="AG918">
            <v>0</v>
          </cell>
          <cell r="AH918">
            <v>0</v>
          </cell>
          <cell r="AI918">
            <v>0</v>
          </cell>
          <cell r="AJ918">
            <v>0</v>
          </cell>
        </row>
        <row r="919">
          <cell r="Q919">
            <v>0</v>
          </cell>
          <cell r="R919">
            <v>0</v>
          </cell>
          <cell r="S919">
            <v>0</v>
          </cell>
          <cell r="T919">
            <v>0</v>
          </cell>
          <cell r="AG919">
            <v>1229050.6666666667</v>
          </cell>
          <cell r="AH919">
            <v>1130385.3333333333</v>
          </cell>
          <cell r="AI919">
            <v>1031720</v>
          </cell>
          <cell r="AJ919">
            <v>933054.66666666663</v>
          </cell>
        </row>
        <row r="920">
          <cell r="Q920">
            <v>0</v>
          </cell>
          <cell r="R920">
            <v>0</v>
          </cell>
          <cell r="S920">
            <v>0</v>
          </cell>
          <cell r="T920">
            <v>0</v>
          </cell>
          <cell r="AG920">
            <v>352289.20833333331</v>
          </cell>
          <cell r="AH920">
            <v>288236.625</v>
          </cell>
          <cell r="AI920">
            <v>224184.04166666666</v>
          </cell>
          <cell r="AJ920">
            <v>160131.45833333334</v>
          </cell>
        </row>
        <row r="921">
          <cell r="Q921">
            <v>0</v>
          </cell>
          <cell r="R921">
            <v>0</v>
          </cell>
          <cell r="S921">
            <v>0</v>
          </cell>
          <cell r="T921">
            <v>0</v>
          </cell>
          <cell r="AG921">
            <v>2304566.4775</v>
          </cell>
          <cell r="AH921">
            <v>2104169.3925000001</v>
          </cell>
          <cell r="AI921">
            <v>1903772.3075000001</v>
          </cell>
          <cell r="AJ921">
            <v>1703375.2225000001</v>
          </cell>
        </row>
        <row r="922">
          <cell r="Q922">
            <v>-20782555</v>
          </cell>
          <cell r="R922">
            <v>-20782555</v>
          </cell>
          <cell r="S922">
            <v>-20782555</v>
          </cell>
          <cell r="T922">
            <v>-20782555</v>
          </cell>
          <cell r="AG922">
            <v>-16452856.041666666</v>
          </cell>
          <cell r="AH922">
            <v>-18184735.625</v>
          </cell>
          <cell r="AI922">
            <v>-19916615.208333332</v>
          </cell>
          <cell r="AJ922">
            <v>-20782555</v>
          </cell>
        </row>
        <row r="923">
          <cell r="Q923">
            <v>20564836</v>
          </cell>
          <cell r="R923">
            <v>20564836</v>
          </cell>
          <cell r="S923">
            <v>20564836</v>
          </cell>
          <cell r="T923">
            <v>20782555</v>
          </cell>
          <cell r="AG923">
            <v>18855320.916666668</v>
          </cell>
          <cell r="AH923">
            <v>20569057.25</v>
          </cell>
          <cell r="AI923">
            <v>22282793.583333332</v>
          </cell>
          <cell r="AJ923">
            <v>22867406.541666668</v>
          </cell>
        </row>
        <row r="924">
          <cell r="Q924">
            <v>46647134</v>
          </cell>
          <cell r="R924">
            <v>46647134</v>
          </cell>
          <cell r="S924">
            <v>46647134</v>
          </cell>
          <cell r="T924">
            <v>58338233</v>
          </cell>
          <cell r="AG924">
            <v>38816175.083333336</v>
          </cell>
          <cell r="AH924">
            <v>42703436.25</v>
          </cell>
          <cell r="AI924">
            <v>46590697.416666664</v>
          </cell>
          <cell r="AJ924">
            <v>48845943.541666664</v>
          </cell>
        </row>
        <row r="925">
          <cell r="Q925">
            <v>-59636660</v>
          </cell>
          <cell r="R925">
            <v>-59636660</v>
          </cell>
          <cell r="S925">
            <v>-59636660</v>
          </cell>
          <cell r="T925">
            <v>-58500404</v>
          </cell>
          <cell r="AG925">
            <v>-50294894.083333336</v>
          </cell>
          <cell r="AH925">
            <v>-55264615.75</v>
          </cell>
          <cell r="AI925">
            <v>-60234337.416666664</v>
          </cell>
          <cell r="AJ925">
            <v>-62454490.791666664</v>
          </cell>
        </row>
        <row r="926">
          <cell r="Q926">
            <v>0</v>
          </cell>
          <cell r="R926">
            <v>0</v>
          </cell>
          <cell r="S926">
            <v>0</v>
          </cell>
          <cell r="T926">
            <v>0</v>
          </cell>
          <cell r="AG926">
            <v>-770363.5</v>
          </cell>
          <cell r="AH926">
            <v>-770363.5</v>
          </cell>
          <cell r="AI926">
            <v>-770363.5</v>
          </cell>
          <cell r="AJ926">
            <v>-705222.04166666663</v>
          </cell>
        </row>
        <row r="927">
          <cell r="Q927">
            <v>7246000</v>
          </cell>
          <cell r="R927">
            <v>7246000</v>
          </cell>
          <cell r="S927">
            <v>7246000</v>
          </cell>
          <cell r="T927">
            <v>8368000</v>
          </cell>
          <cell r="AG927">
            <v>5736416.666666667</v>
          </cell>
          <cell r="AH927">
            <v>6340250</v>
          </cell>
          <cell r="AI927">
            <v>6944083.333333333</v>
          </cell>
          <cell r="AJ927">
            <v>7292750</v>
          </cell>
        </row>
        <row r="928">
          <cell r="AG928">
            <v>0</v>
          </cell>
          <cell r="AH928">
            <v>0</v>
          </cell>
          <cell r="AI928">
            <v>0</v>
          </cell>
          <cell r="AJ928">
            <v>0</v>
          </cell>
        </row>
        <row r="929">
          <cell r="AG929">
            <v>0</v>
          </cell>
          <cell r="AH929">
            <v>0</v>
          </cell>
          <cell r="AI929">
            <v>0</v>
          </cell>
          <cell r="AJ929">
            <v>0</v>
          </cell>
        </row>
        <row r="930">
          <cell r="AG930">
            <v>0</v>
          </cell>
          <cell r="AH930">
            <v>0</v>
          </cell>
          <cell r="AI930">
            <v>0</v>
          </cell>
          <cell r="AJ930">
            <v>0</v>
          </cell>
        </row>
        <row r="931">
          <cell r="Q931">
            <v>0</v>
          </cell>
          <cell r="R931">
            <v>0</v>
          </cell>
          <cell r="S931">
            <v>0</v>
          </cell>
          <cell r="T931">
            <v>0</v>
          </cell>
          <cell r="AG931">
            <v>0</v>
          </cell>
          <cell r="AH931">
            <v>0</v>
          </cell>
          <cell r="AI931">
            <v>0</v>
          </cell>
          <cell r="AJ931">
            <v>0</v>
          </cell>
        </row>
        <row r="932">
          <cell r="Q932">
            <v>-25000000</v>
          </cell>
          <cell r="R932">
            <v>-25000000</v>
          </cell>
          <cell r="S932">
            <v>-25000000</v>
          </cell>
          <cell r="T932">
            <v>-25000000</v>
          </cell>
          <cell r="AG932">
            <v>-25000000</v>
          </cell>
          <cell r="AH932">
            <v>-25000000</v>
          </cell>
          <cell r="AI932">
            <v>-25000000</v>
          </cell>
          <cell r="AJ932">
            <v>-25000000</v>
          </cell>
        </row>
        <row r="933">
          <cell r="Q933">
            <v>0</v>
          </cell>
          <cell r="R933">
            <v>0</v>
          </cell>
          <cell r="S933">
            <v>0</v>
          </cell>
          <cell r="T933">
            <v>0</v>
          </cell>
          <cell r="AG933">
            <v>0</v>
          </cell>
          <cell r="AH933">
            <v>0</v>
          </cell>
          <cell r="AI933">
            <v>0</v>
          </cell>
          <cell r="AJ933">
            <v>0</v>
          </cell>
        </row>
        <row r="934">
          <cell r="Q934">
            <v>0</v>
          </cell>
          <cell r="R934">
            <v>0</v>
          </cell>
          <cell r="S934">
            <v>0</v>
          </cell>
          <cell r="T934">
            <v>0</v>
          </cell>
          <cell r="AG934">
            <v>0</v>
          </cell>
          <cell r="AH934">
            <v>0</v>
          </cell>
          <cell r="AI934">
            <v>0</v>
          </cell>
          <cell r="AJ934">
            <v>0</v>
          </cell>
        </row>
        <row r="935">
          <cell r="Q935">
            <v>0</v>
          </cell>
          <cell r="R935">
            <v>0</v>
          </cell>
          <cell r="S935">
            <v>0</v>
          </cell>
          <cell r="T935">
            <v>0</v>
          </cell>
          <cell r="AG935">
            <v>-12604166.666666666</v>
          </cell>
          <cell r="AH935">
            <v>-10312500</v>
          </cell>
          <cell r="AI935">
            <v>-8020833.333333333</v>
          </cell>
          <cell r="AJ935">
            <v>-5729166.666666667</v>
          </cell>
        </row>
        <row r="936">
          <cell r="Q936">
            <v>0</v>
          </cell>
          <cell r="R936">
            <v>0</v>
          </cell>
          <cell r="S936">
            <v>0</v>
          </cell>
          <cell r="T936">
            <v>0</v>
          </cell>
          <cell r="AG936">
            <v>0</v>
          </cell>
          <cell r="AH936">
            <v>0</v>
          </cell>
          <cell r="AI936">
            <v>0</v>
          </cell>
          <cell r="AJ936">
            <v>0</v>
          </cell>
        </row>
        <row r="937">
          <cell r="Q937">
            <v>0</v>
          </cell>
          <cell r="R937">
            <v>0</v>
          </cell>
          <cell r="S937">
            <v>0</v>
          </cell>
          <cell r="T937">
            <v>0</v>
          </cell>
          <cell r="AG937">
            <v>-10725000</v>
          </cell>
          <cell r="AH937">
            <v>-8775000</v>
          </cell>
          <cell r="AI937">
            <v>-6825000</v>
          </cell>
          <cell r="AJ937">
            <v>-4875000</v>
          </cell>
        </row>
        <row r="938">
          <cell r="Q938">
            <v>0</v>
          </cell>
          <cell r="R938">
            <v>0</v>
          </cell>
          <cell r="S938">
            <v>0</v>
          </cell>
          <cell r="T938">
            <v>0</v>
          </cell>
          <cell r="AG938">
            <v>0</v>
          </cell>
          <cell r="AH938">
            <v>0</v>
          </cell>
          <cell r="AI938">
            <v>0</v>
          </cell>
          <cell r="AJ938">
            <v>0</v>
          </cell>
        </row>
        <row r="939">
          <cell r="Q939">
            <v>0</v>
          </cell>
          <cell r="R939">
            <v>0</v>
          </cell>
          <cell r="S939">
            <v>0</v>
          </cell>
          <cell r="T939">
            <v>0</v>
          </cell>
          <cell r="AG939">
            <v>-40104166.666666664</v>
          </cell>
          <cell r="AH939">
            <v>-32812500</v>
          </cell>
          <cell r="AI939">
            <v>-25520833.333333332</v>
          </cell>
          <cell r="AJ939">
            <v>-18229166.666666668</v>
          </cell>
        </row>
        <row r="940">
          <cell r="Q940">
            <v>0</v>
          </cell>
          <cell r="R940">
            <v>0</v>
          </cell>
          <cell r="S940">
            <v>0</v>
          </cell>
          <cell r="T940">
            <v>0</v>
          </cell>
          <cell r="AG940">
            <v>0</v>
          </cell>
          <cell r="AH940">
            <v>0</v>
          </cell>
          <cell r="AI940">
            <v>0</v>
          </cell>
          <cell r="AJ940">
            <v>0</v>
          </cell>
        </row>
        <row r="941">
          <cell r="Q941">
            <v>0</v>
          </cell>
          <cell r="R941">
            <v>0</v>
          </cell>
          <cell r="S941">
            <v>0</v>
          </cell>
          <cell r="T941">
            <v>0</v>
          </cell>
          <cell r="AG941">
            <v>-12707500</v>
          </cell>
          <cell r="AH941">
            <v>-10752500</v>
          </cell>
          <cell r="AI941">
            <v>-8797500</v>
          </cell>
          <cell r="AJ941">
            <v>-6842500</v>
          </cell>
        </row>
        <row r="942">
          <cell r="Q942">
            <v>0</v>
          </cell>
          <cell r="R942">
            <v>0</v>
          </cell>
          <cell r="S942">
            <v>0</v>
          </cell>
          <cell r="T942">
            <v>0</v>
          </cell>
          <cell r="AG942">
            <v>-1375000</v>
          </cell>
          <cell r="AH942">
            <v>-1125000</v>
          </cell>
          <cell r="AI942">
            <v>-875000</v>
          </cell>
          <cell r="AJ942">
            <v>-625000</v>
          </cell>
        </row>
        <row r="943">
          <cell r="Q943">
            <v>0</v>
          </cell>
          <cell r="R943">
            <v>0</v>
          </cell>
          <cell r="S943">
            <v>0</v>
          </cell>
          <cell r="T943">
            <v>0</v>
          </cell>
          <cell r="AG943">
            <v>-3208333.3333333335</v>
          </cell>
          <cell r="AH943">
            <v>-2625000</v>
          </cell>
          <cell r="AI943">
            <v>-2041666.6666666667</v>
          </cell>
          <cell r="AJ943">
            <v>-1458333.3333333333</v>
          </cell>
        </row>
        <row r="944">
          <cell r="Q944">
            <v>0</v>
          </cell>
          <cell r="R944">
            <v>0</v>
          </cell>
          <cell r="S944">
            <v>0</v>
          </cell>
          <cell r="T944">
            <v>0</v>
          </cell>
          <cell r="AG944">
            <v>0</v>
          </cell>
          <cell r="AH944">
            <v>0</v>
          </cell>
          <cell r="AI944">
            <v>0</v>
          </cell>
          <cell r="AJ944">
            <v>0</v>
          </cell>
        </row>
        <row r="945">
          <cell r="Q945">
            <v>0</v>
          </cell>
          <cell r="R945">
            <v>0</v>
          </cell>
          <cell r="S945">
            <v>0</v>
          </cell>
          <cell r="T945">
            <v>0</v>
          </cell>
          <cell r="AG945">
            <v>-15625000</v>
          </cell>
          <cell r="AH945">
            <v>-13541666.666666666</v>
          </cell>
          <cell r="AI945">
            <v>-11458333.333333334</v>
          </cell>
          <cell r="AJ945">
            <v>-9375000</v>
          </cell>
        </row>
        <row r="946">
          <cell r="Q946">
            <v>0</v>
          </cell>
          <cell r="R946">
            <v>0</v>
          </cell>
          <cell r="S946">
            <v>0</v>
          </cell>
          <cell r="T946">
            <v>0</v>
          </cell>
          <cell r="AG946">
            <v>-1312500</v>
          </cell>
          <cell r="AH946">
            <v>-1187500</v>
          </cell>
          <cell r="AI946">
            <v>-1062500</v>
          </cell>
          <cell r="AJ946">
            <v>-937500</v>
          </cell>
        </row>
        <row r="947">
          <cell r="Q947">
            <v>-3500000</v>
          </cell>
          <cell r="R947">
            <v>-3500000</v>
          </cell>
          <cell r="S947">
            <v>-3500000</v>
          </cell>
          <cell r="T947">
            <v>-3500000</v>
          </cell>
          <cell r="AG947">
            <v>-3500000</v>
          </cell>
          <cell r="AH947">
            <v>-3500000</v>
          </cell>
          <cell r="AI947">
            <v>-3500000</v>
          </cell>
          <cell r="AJ947">
            <v>-3500000</v>
          </cell>
        </row>
        <row r="948">
          <cell r="Q948">
            <v>0</v>
          </cell>
          <cell r="R948">
            <v>0</v>
          </cell>
          <cell r="S948">
            <v>0</v>
          </cell>
          <cell r="T948">
            <v>0</v>
          </cell>
          <cell r="AG948">
            <v>-4375000</v>
          </cell>
          <cell r="AH948">
            <v>-3958333.3333333335</v>
          </cell>
          <cell r="AI948">
            <v>-3541666.6666666665</v>
          </cell>
          <cell r="AJ948">
            <v>-3125000</v>
          </cell>
        </row>
        <row r="949">
          <cell r="Q949">
            <v>0</v>
          </cell>
          <cell r="R949">
            <v>0</v>
          </cell>
          <cell r="S949">
            <v>0</v>
          </cell>
          <cell r="T949">
            <v>0</v>
          </cell>
          <cell r="AG949">
            <v>-1312500</v>
          </cell>
          <cell r="AH949">
            <v>-1187500</v>
          </cell>
          <cell r="AI949">
            <v>-1062500</v>
          </cell>
          <cell r="AJ949">
            <v>-937500</v>
          </cell>
        </row>
        <row r="950">
          <cell r="Q950">
            <v>-3000000</v>
          </cell>
          <cell r="R950">
            <v>-3000000</v>
          </cell>
          <cell r="S950">
            <v>-3000000</v>
          </cell>
          <cell r="T950">
            <v>-3000000</v>
          </cell>
          <cell r="AG950">
            <v>-3000000</v>
          </cell>
          <cell r="AH950">
            <v>-3000000</v>
          </cell>
          <cell r="AI950">
            <v>-3000000</v>
          </cell>
          <cell r="AJ950">
            <v>-3000000</v>
          </cell>
        </row>
        <row r="951">
          <cell r="Q951">
            <v>0</v>
          </cell>
          <cell r="R951">
            <v>0</v>
          </cell>
          <cell r="S951">
            <v>0</v>
          </cell>
          <cell r="T951">
            <v>0</v>
          </cell>
          <cell r="AG951">
            <v>-17500000</v>
          </cell>
          <cell r="AH951">
            <v>-15833333.333333334</v>
          </cell>
          <cell r="AI951">
            <v>-14166666.666666666</v>
          </cell>
          <cell r="AJ951">
            <v>-12500000</v>
          </cell>
        </row>
        <row r="952">
          <cell r="Q952">
            <v>-1000000</v>
          </cell>
          <cell r="R952">
            <v>-1000000</v>
          </cell>
          <cell r="S952">
            <v>-1000000</v>
          </cell>
          <cell r="T952">
            <v>-1000000</v>
          </cell>
          <cell r="AG952">
            <v>-1000000</v>
          </cell>
          <cell r="AH952">
            <v>-1000000</v>
          </cell>
          <cell r="AI952">
            <v>-1000000</v>
          </cell>
          <cell r="AJ952">
            <v>-1000000</v>
          </cell>
        </row>
        <row r="953">
          <cell r="Q953">
            <v>0</v>
          </cell>
          <cell r="R953">
            <v>0</v>
          </cell>
          <cell r="S953">
            <v>0</v>
          </cell>
          <cell r="T953">
            <v>0</v>
          </cell>
          <cell r="AG953">
            <v>-2625000</v>
          </cell>
          <cell r="AH953">
            <v>-2375000</v>
          </cell>
          <cell r="AI953">
            <v>-2125000</v>
          </cell>
          <cell r="AJ953">
            <v>-1875000</v>
          </cell>
        </row>
        <row r="954">
          <cell r="Q954">
            <v>-8500000</v>
          </cell>
          <cell r="R954">
            <v>-8500000</v>
          </cell>
          <cell r="S954">
            <v>-8500000</v>
          </cell>
          <cell r="T954">
            <v>-8500000</v>
          </cell>
          <cell r="AG954">
            <v>-8500000</v>
          </cell>
          <cell r="AH954">
            <v>-8500000</v>
          </cell>
          <cell r="AI954">
            <v>-8500000</v>
          </cell>
          <cell r="AJ954">
            <v>-8500000</v>
          </cell>
        </row>
        <row r="955">
          <cell r="Q955">
            <v>-10000000</v>
          </cell>
          <cell r="R955">
            <v>-10000000</v>
          </cell>
          <cell r="S955">
            <v>-10000000</v>
          </cell>
          <cell r="T955">
            <v>-10000000</v>
          </cell>
          <cell r="AG955">
            <v>-10000000</v>
          </cell>
          <cell r="AH955">
            <v>-10000000</v>
          </cell>
          <cell r="AI955">
            <v>-10000000</v>
          </cell>
          <cell r="AJ955">
            <v>-10000000</v>
          </cell>
        </row>
        <row r="956">
          <cell r="Q956">
            <v>-10000000</v>
          </cell>
          <cell r="R956">
            <v>-10000000</v>
          </cell>
          <cell r="S956">
            <v>-10000000</v>
          </cell>
          <cell r="T956">
            <v>-10000000</v>
          </cell>
          <cell r="AG956">
            <v>-10000000</v>
          </cell>
          <cell r="AH956">
            <v>-10000000</v>
          </cell>
          <cell r="AI956">
            <v>-10000000</v>
          </cell>
          <cell r="AJ956">
            <v>-10000000</v>
          </cell>
        </row>
        <row r="957">
          <cell r="Q957">
            <v>-8000000</v>
          </cell>
          <cell r="R957">
            <v>-8000000</v>
          </cell>
          <cell r="S957">
            <v>-8000000</v>
          </cell>
          <cell r="T957">
            <v>-8000000</v>
          </cell>
          <cell r="AG957">
            <v>-8000000</v>
          </cell>
          <cell r="AH957">
            <v>-8000000</v>
          </cell>
          <cell r="AI957">
            <v>-8000000</v>
          </cell>
          <cell r="AJ957">
            <v>-8000000</v>
          </cell>
        </row>
        <row r="958">
          <cell r="Q958">
            <v>-3000000</v>
          </cell>
          <cell r="R958">
            <v>-3000000</v>
          </cell>
          <cell r="S958">
            <v>-3000000</v>
          </cell>
          <cell r="T958">
            <v>-3000000</v>
          </cell>
          <cell r="AG958">
            <v>-3000000</v>
          </cell>
          <cell r="AH958">
            <v>-3000000</v>
          </cell>
          <cell r="AI958">
            <v>-3000000</v>
          </cell>
          <cell r="AJ958">
            <v>-3000000</v>
          </cell>
        </row>
        <row r="959">
          <cell r="Q959">
            <v>-20000000</v>
          </cell>
          <cell r="R959">
            <v>-20000000</v>
          </cell>
          <cell r="S959">
            <v>-20000000</v>
          </cell>
          <cell r="T959">
            <v>-20000000</v>
          </cell>
          <cell r="AG959">
            <v>-20000000</v>
          </cell>
          <cell r="AH959">
            <v>-20000000</v>
          </cell>
          <cell r="AI959">
            <v>-20000000</v>
          </cell>
          <cell r="AJ959">
            <v>-20000000</v>
          </cell>
        </row>
        <row r="960">
          <cell r="Q960">
            <v>-20000000</v>
          </cell>
          <cell r="R960">
            <v>-20000000</v>
          </cell>
          <cell r="S960">
            <v>-20000000</v>
          </cell>
          <cell r="T960">
            <v>-20000000</v>
          </cell>
          <cell r="AG960">
            <v>-20000000</v>
          </cell>
          <cell r="AH960">
            <v>-20000000</v>
          </cell>
          <cell r="AI960">
            <v>-20000000</v>
          </cell>
          <cell r="AJ960">
            <v>-20000000</v>
          </cell>
        </row>
        <row r="961">
          <cell r="Q961">
            <v>-5000000</v>
          </cell>
          <cell r="R961">
            <v>-5000000</v>
          </cell>
          <cell r="S961">
            <v>-5000000</v>
          </cell>
          <cell r="T961">
            <v>-5000000</v>
          </cell>
          <cell r="AG961">
            <v>-5000000</v>
          </cell>
          <cell r="AH961">
            <v>-5000000</v>
          </cell>
          <cell r="AI961">
            <v>-5000000</v>
          </cell>
          <cell r="AJ961">
            <v>-5000000</v>
          </cell>
        </row>
        <row r="962">
          <cell r="Q962">
            <v>-7000000</v>
          </cell>
          <cell r="R962">
            <v>-7000000</v>
          </cell>
          <cell r="S962">
            <v>-7000000</v>
          </cell>
          <cell r="T962">
            <v>-7000000</v>
          </cell>
          <cell r="AG962">
            <v>-7000000</v>
          </cell>
          <cell r="AH962">
            <v>-7000000</v>
          </cell>
          <cell r="AI962">
            <v>-7000000</v>
          </cell>
          <cell r="AJ962">
            <v>-7000000</v>
          </cell>
        </row>
        <row r="963">
          <cell r="Q963">
            <v>-10000000</v>
          </cell>
          <cell r="R963">
            <v>-10000000</v>
          </cell>
          <cell r="S963">
            <v>-10000000</v>
          </cell>
          <cell r="T963">
            <v>-10000000</v>
          </cell>
          <cell r="AG963">
            <v>-10000000</v>
          </cell>
          <cell r="AH963">
            <v>-10000000</v>
          </cell>
          <cell r="AI963">
            <v>-10000000</v>
          </cell>
          <cell r="AJ963">
            <v>-10000000</v>
          </cell>
        </row>
        <row r="964">
          <cell r="Q964">
            <v>-2000000</v>
          </cell>
          <cell r="R964">
            <v>-2000000</v>
          </cell>
          <cell r="S964">
            <v>-2000000</v>
          </cell>
          <cell r="T964">
            <v>-2000000</v>
          </cell>
          <cell r="AG964">
            <v>-2000000</v>
          </cell>
          <cell r="AH964">
            <v>-2000000</v>
          </cell>
          <cell r="AI964">
            <v>-2000000</v>
          </cell>
          <cell r="AJ964">
            <v>-2000000</v>
          </cell>
        </row>
        <row r="965">
          <cell r="Q965">
            <v>-3000000</v>
          </cell>
          <cell r="R965">
            <v>-3000000</v>
          </cell>
          <cell r="S965">
            <v>-3000000</v>
          </cell>
          <cell r="T965">
            <v>-3000000</v>
          </cell>
          <cell r="AG965">
            <v>-3000000</v>
          </cell>
          <cell r="AH965">
            <v>-3000000</v>
          </cell>
          <cell r="AI965">
            <v>-3000000</v>
          </cell>
          <cell r="AJ965">
            <v>-3000000</v>
          </cell>
        </row>
        <row r="966">
          <cell r="Q966">
            <v>-5000000</v>
          </cell>
          <cell r="R966">
            <v>-5000000</v>
          </cell>
          <cell r="S966">
            <v>-5000000</v>
          </cell>
          <cell r="T966">
            <v>-5000000</v>
          </cell>
          <cell r="AG966">
            <v>-5000000</v>
          </cell>
          <cell r="AH966">
            <v>-5000000</v>
          </cell>
          <cell r="AI966">
            <v>-5000000</v>
          </cell>
          <cell r="AJ966">
            <v>-5000000</v>
          </cell>
        </row>
        <row r="967">
          <cell r="Q967">
            <v>-15000000</v>
          </cell>
          <cell r="R967">
            <v>-15000000</v>
          </cell>
          <cell r="S967">
            <v>-15000000</v>
          </cell>
          <cell r="T967">
            <v>-15000000</v>
          </cell>
          <cell r="AG967">
            <v>-15000000</v>
          </cell>
          <cell r="AH967">
            <v>-15000000</v>
          </cell>
          <cell r="AI967">
            <v>-15000000</v>
          </cell>
          <cell r="AJ967">
            <v>-15000000</v>
          </cell>
        </row>
        <row r="968">
          <cell r="Q968">
            <v>-10000000</v>
          </cell>
          <cell r="R968">
            <v>-10000000</v>
          </cell>
          <cell r="S968">
            <v>-10000000</v>
          </cell>
          <cell r="T968">
            <v>-10000000</v>
          </cell>
          <cell r="AG968">
            <v>-10000000</v>
          </cell>
          <cell r="AH968">
            <v>-10000000</v>
          </cell>
          <cell r="AI968">
            <v>-10000000</v>
          </cell>
          <cell r="AJ968">
            <v>-10000000</v>
          </cell>
        </row>
        <row r="969">
          <cell r="Q969">
            <v>-2000000</v>
          </cell>
          <cell r="R969">
            <v>-2000000</v>
          </cell>
          <cell r="S969">
            <v>-2000000</v>
          </cell>
          <cell r="T969">
            <v>-2000000</v>
          </cell>
          <cell r="AG969">
            <v>-2000000</v>
          </cell>
          <cell r="AH969">
            <v>-2000000</v>
          </cell>
          <cell r="AI969">
            <v>-2000000</v>
          </cell>
          <cell r="AJ969">
            <v>-2000000</v>
          </cell>
        </row>
        <row r="970">
          <cell r="Q970">
            <v>-25000000</v>
          </cell>
          <cell r="R970">
            <v>-25000000</v>
          </cell>
          <cell r="S970">
            <v>-25000000</v>
          </cell>
          <cell r="T970">
            <v>-25000000</v>
          </cell>
          <cell r="AG970">
            <v>-25000000</v>
          </cell>
          <cell r="AH970">
            <v>-25000000</v>
          </cell>
          <cell r="AI970">
            <v>-25000000</v>
          </cell>
          <cell r="AJ970">
            <v>-25000000</v>
          </cell>
        </row>
        <row r="971">
          <cell r="Q971">
            <v>-100000000</v>
          </cell>
          <cell r="R971">
            <v>-100000000</v>
          </cell>
          <cell r="S971">
            <v>-100000000</v>
          </cell>
          <cell r="T971">
            <v>-100000000</v>
          </cell>
          <cell r="AG971">
            <v>-100000000</v>
          </cell>
          <cell r="AH971">
            <v>-100000000</v>
          </cell>
          <cell r="AI971">
            <v>-100000000</v>
          </cell>
          <cell r="AJ971">
            <v>-100000000</v>
          </cell>
        </row>
        <row r="972">
          <cell r="Q972">
            <v>0</v>
          </cell>
          <cell r="R972">
            <v>0</v>
          </cell>
          <cell r="S972">
            <v>0</v>
          </cell>
          <cell r="T972">
            <v>0</v>
          </cell>
          <cell r="AG972">
            <v>-3125000</v>
          </cell>
          <cell r="AH972">
            <v>-2708333.3333333335</v>
          </cell>
          <cell r="AI972">
            <v>-2291666.6666666665</v>
          </cell>
          <cell r="AJ972">
            <v>-1875000</v>
          </cell>
        </row>
        <row r="973">
          <cell r="Q973">
            <v>0</v>
          </cell>
          <cell r="R973">
            <v>0</v>
          </cell>
          <cell r="S973">
            <v>0</v>
          </cell>
          <cell r="T973">
            <v>0</v>
          </cell>
          <cell r="AG973">
            <v>-4583333.333333333</v>
          </cell>
          <cell r="AH973">
            <v>-3750000</v>
          </cell>
          <cell r="AI973">
            <v>-2916666.6666666665</v>
          </cell>
          <cell r="AJ973">
            <v>-2083333.3333333333</v>
          </cell>
        </row>
        <row r="974">
          <cell r="Q974">
            <v>0</v>
          </cell>
          <cell r="R974">
            <v>0</v>
          </cell>
          <cell r="S974">
            <v>0</v>
          </cell>
          <cell r="T974">
            <v>0</v>
          </cell>
          <cell r="AG974">
            <v>0</v>
          </cell>
          <cell r="AH974">
            <v>0</v>
          </cell>
          <cell r="AI974">
            <v>0</v>
          </cell>
          <cell r="AJ974">
            <v>0</v>
          </cell>
        </row>
        <row r="975">
          <cell r="Q975">
            <v>-46000000</v>
          </cell>
          <cell r="R975">
            <v>-46000000</v>
          </cell>
          <cell r="S975">
            <v>-46000000</v>
          </cell>
          <cell r="T975">
            <v>-46000000</v>
          </cell>
          <cell r="AG975">
            <v>-46000000</v>
          </cell>
          <cell r="AH975">
            <v>-46000000</v>
          </cell>
          <cell r="AI975">
            <v>-46000000</v>
          </cell>
          <cell r="AJ975">
            <v>-46000000</v>
          </cell>
        </row>
        <row r="976">
          <cell r="Q976">
            <v>0</v>
          </cell>
          <cell r="R976">
            <v>0</v>
          </cell>
          <cell r="S976">
            <v>0</v>
          </cell>
          <cell r="T976">
            <v>0</v>
          </cell>
          <cell r="AG976">
            <v>0</v>
          </cell>
          <cell r="AH976">
            <v>0</v>
          </cell>
          <cell r="AI976">
            <v>0</v>
          </cell>
          <cell r="AJ976">
            <v>0</v>
          </cell>
        </row>
        <row r="977">
          <cell r="Q977">
            <v>0</v>
          </cell>
          <cell r="R977">
            <v>0</v>
          </cell>
          <cell r="S977">
            <v>0</v>
          </cell>
          <cell r="T977">
            <v>0</v>
          </cell>
          <cell r="AG977">
            <v>0</v>
          </cell>
          <cell r="AH977">
            <v>0</v>
          </cell>
          <cell r="AI977">
            <v>0</v>
          </cell>
          <cell r="AJ977">
            <v>0</v>
          </cell>
        </row>
        <row r="978">
          <cell r="Q978">
            <v>0</v>
          </cell>
          <cell r="R978">
            <v>0</v>
          </cell>
          <cell r="S978">
            <v>0</v>
          </cell>
          <cell r="T978">
            <v>0</v>
          </cell>
          <cell r="AG978">
            <v>0</v>
          </cell>
          <cell r="AH978">
            <v>0</v>
          </cell>
          <cell r="AI978">
            <v>0</v>
          </cell>
          <cell r="AJ978">
            <v>0</v>
          </cell>
        </row>
        <row r="979">
          <cell r="Q979">
            <v>0</v>
          </cell>
          <cell r="R979">
            <v>0</v>
          </cell>
          <cell r="S979">
            <v>0</v>
          </cell>
          <cell r="T979">
            <v>0</v>
          </cell>
          <cell r="AG979">
            <v>0</v>
          </cell>
          <cell r="AH979">
            <v>0</v>
          </cell>
          <cell r="AI979">
            <v>0</v>
          </cell>
          <cell r="AJ979">
            <v>0</v>
          </cell>
        </row>
        <row r="980">
          <cell r="Q980">
            <v>0</v>
          </cell>
          <cell r="R980">
            <v>0</v>
          </cell>
          <cell r="S980">
            <v>0</v>
          </cell>
          <cell r="T980">
            <v>0</v>
          </cell>
          <cell r="AG980">
            <v>0</v>
          </cell>
          <cell r="AH980">
            <v>0</v>
          </cell>
          <cell r="AI980">
            <v>0</v>
          </cell>
          <cell r="AJ980">
            <v>0</v>
          </cell>
        </row>
        <row r="981">
          <cell r="Q981">
            <v>0</v>
          </cell>
          <cell r="R981">
            <v>0</v>
          </cell>
          <cell r="S981">
            <v>0</v>
          </cell>
          <cell r="T981">
            <v>0</v>
          </cell>
          <cell r="AG981">
            <v>0</v>
          </cell>
          <cell r="AH981">
            <v>0</v>
          </cell>
          <cell r="AI981">
            <v>0</v>
          </cell>
          <cell r="AJ981">
            <v>0</v>
          </cell>
        </row>
        <row r="982">
          <cell r="Q982">
            <v>0</v>
          </cell>
          <cell r="R982">
            <v>0</v>
          </cell>
          <cell r="S982">
            <v>0</v>
          </cell>
          <cell r="T982">
            <v>0</v>
          </cell>
          <cell r="AG982">
            <v>-5208333.333333333</v>
          </cell>
          <cell r="AH982">
            <v>-3125000</v>
          </cell>
          <cell r="AI982">
            <v>-1041666.6666666666</v>
          </cell>
          <cell r="AJ982">
            <v>0</v>
          </cell>
        </row>
        <row r="983">
          <cell r="Q983">
            <v>-50000000</v>
          </cell>
          <cell r="R983">
            <v>-50000000</v>
          </cell>
          <cell r="S983">
            <v>-50000000</v>
          </cell>
          <cell r="T983">
            <v>-50000000</v>
          </cell>
          <cell r="AG983">
            <v>-50000000</v>
          </cell>
          <cell r="AH983">
            <v>-50000000</v>
          </cell>
          <cell r="AI983">
            <v>-50000000</v>
          </cell>
          <cell r="AJ983">
            <v>-50000000</v>
          </cell>
        </row>
        <row r="984">
          <cell r="Q984">
            <v>0</v>
          </cell>
          <cell r="R984">
            <v>0</v>
          </cell>
          <cell r="S984">
            <v>0</v>
          </cell>
          <cell r="T984">
            <v>0</v>
          </cell>
          <cell r="AG984">
            <v>-18750000</v>
          </cell>
          <cell r="AH984">
            <v>-16250000</v>
          </cell>
          <cell r="AI984">
            <v>-13750000</v>
          </cell>
          <cell r="AJ984">
            <v>-11250000</v>
          </cell>
        </row>
        <row r="985">
          <cell r="Q985">
            <v>0</v>
          </cell>
          <cell r="R985">
            <v>0</v>
          </cell>
          <cell r="S985">
            <v>0</v>
          </cell>
          <cell r="T985">
            <v>0</v>
          </cell>
          <cell r="AG985">
            <v>0</v>
          </cell>
          <cell r="AH985">
            <v>0</v>
          </cell>
          <cell r="AI985">
            <v>0</v>
          </cell>
          <cell r="AJ985">
            <v>0</v>
          </cell>
        </row>
        <row r="986">
          <cell r="Q986">
            <v>0</v>
          </cell>
          <cell r="R986">
            <v>0</v>
          </cell>
          <cell r="S986">
            <v>0</v>
          </cell>
          <cell r="T986">
            <v>0</v>
          </cell>
          <cell r="AG986">
            <v>-11250000</v>
          </cell>
          <cell r="AH986">
            <v>-8750000</v>
          </cell>
          <cell r="AI986">
            <v>-6250000</v>
          </cell>
          <cell r="AJ986">
            <v>-3750000</v>
          </cell>
        </row>
        <row r="987">
          <cell r="Q987">
            <v>-3000000</v>
          </cell>
          <cell r="R987">
            <v>-3000000</v>
          </cell>
          <cell r="S987">
            <v>-3000000</v>
          </cell>
          <cell r="T987">
            <v>0</v>
          </cell>
          <cell r="AG987">
            <v>-3000000</v>
          </cell>
          <cell r="AH987">
            <v>-3000000</v>
          </cell>
          <cell r="AI987">
            <v>-3000000</v>
          </cell>
          <cell r="AJ987">
            <v>-2875000</v>
          </cell>
        </row>
        <row r="988">
          <cell r="Q988">
            <v>-11000000</v>
          </cell>
          <cell r="R988">
            <v>-11000000</v>
          </cell>
          <cell r="S988">
            <v>-11000000</v>
          </cell>
          <cell r="T988">
            <v>0</v>
          </cell>
          <cell r="AG988">
            <v>-11000000</v>
          </cell>
          <cell r="AH988">
            <v>-11000000</v>
          </cell>
          <cell r="AI988">
            <v>-11000000</v>
          </cell>
          <cell r="AJ988">
            <v>-10541666.666666666</v>
          </cell>
        </row>
        <row r="989">
          <cell r="Q989">
            <v>-7967792.54</v>
          </cell>
          <cell r="R989">
            <v>-4158309.36</v>
          </cell>
          <cell r="S989">
            <v>-4158309.36</v>
          </cell>
          <cell r="T989">
            <v>-4158309.36</v>
          </cell>
          <cell r="AG989">
            <v>-1659956.7791666668</v>
          </cell>
          <cell r="AH989">
            <v>-2165211.0249999999</v>
          </cell>
          <cell r="AI989">
            <v>-2511736.8050000002</v>
          </cell>
          <cell r="AJ989">
            <v>-2858262.5850000004</v>
          </cell>
        </row>
        <row r="990">
          <cell r="Q990">
            <v>-55000000</v>
          </cell>
          <cell r="R990">
            <v>-55000000</v>
          </cell>
          <cell r="S990">
            <v>-55000000</v>
          </cell>
          <cell r="T990">
            <v>-55000000</v>
          </cell>
          <cell r="AG990">
            <v>-55000000</v>
          </cell>
          <cell r="AH990">
            <v>-55000000</v>
          </cell>
          <cell r="AI990">
            <v>-55000000</v>
          </cell>
          <cell r="AJ990">
            <v>-55000000</v>
          </cell>
        </row>
        <row r="991">
          <cell r="Q991">
            <v>-30000000</v>
          </cell>
          <cell r="R991">
            <v>-30000000</v>
          </cell>
          <cell r="S991">
            <v>-30000000</v>
          </cell>
          <cell r="T991">
            <v>-30000000</v>
          </cell>
          <cell r="AG991">
            <v>-30000000</v>
          </cell>
          <cell r="AH991">
            <v>-30000000</v>
          </cell>
          <cell r="AI991">
            <v>-30000000</v>
          </cell>
          <cell r="AJ991">
            <v>-30000000</v>
          </cell>
        </row>
        <row r="992">
          <cell r="Q992">
            <v>-300000000</v>
          </cell>
          <cell r="R992">
            <v>-300000000</v>
          </cell>
          <cell r="S992">
            <v>-300000000</v>
          </cell>
          <cell r="T992">
            <v>-300000000</v>
          </cell>
          <cell r="AG992">
            <v>-300000000</v>
          </cell>
          <cell r="AH992">
            <v>-300000000</v>
          </cell>
          <cell r="AI992">
            <v>-300000000</v>
          </cell>
          <cell r="AJ992">
            <v>-300000000</v>
          </cell>
        </row>
        <row r="993">
          <cell r="Q993">
            <v>-200000000</v>
          </cell>
          <cell r="R993">
            <v>-200000000</v>
          </cell>
          <cell r="S993">
            <v>-200000000</v>
          </cell>
          <cell r="T993">
            <v>-200000000</v>
          </cell>
          <cell r="AG993">
            <v>-200000000</v>
          </cell>
          <cell r="AH993">
            <v>-200000000</v>
          </cell>
          <cell r="AI993">
            <v>-200000000</v>
          </cell>
          <cell r="AJ993">
            <v>-200000000</v>
          </cell>
        </row>
        <row r="994">
          <cell r="Q994">
            <v>-150000000</v>
          </cell>
          <cell r="R994">
            <v>-150000000</v>
          </cell>
          <cell r="S994">
            <v>-150000000</v>
          </cell>
          <cell r="T994">
            <v>-150000000</v>
          </cell>
          <cell r="AG994">
            <v>-150000000</v>
          </cell>
          <cell r="AH994">
            <v>-150000000</v>
          </cell>
          <cell r="AI994">
            <v>-150000000</v>
          </cell>
          <cell r="AJ994">
            <v>-150000000</v>
          </cell>
        </row>
        <row r="995">
          <cell r="Q995">
            <v>-100000000</v>
          </cell>
          <cell r="R995">
            <v>-100000000</v>
          </cell>
          <cell r="S995">
            <v>-100000000</v>
          </cell>
          <cell r="T995">
            <v>-100000000</v>
          </cell>
          <cell r="AG995">
            <v>-100000000</v>
          </cell>
          <cell r="AH995">
            <v>-100000000</v>
          </cell>
          <cell r="AI995">
            <v>-100000000</v>
          </cell>
          <cell r="AJ995">
            <v>-100000000</v>
          </cell>
        </row>
        <row r="996">
          <cell r="Q996">
            <v>-225000000</v>
          </cell>
          <cell r="R996">
            <v>-225000000</v>
          </cell>
          <cell r="S996">
            <v>-225000000</v>
          </cell>
          <cell r="T996">
            <v>-225000000</v>
          </cell>
          <cell r="AG996">
            <v>-225000000</v>
          </cell>
          <cell r="AH996">
            <v>-225000000</v>
          </cell>
          <cell r="AI996">
            <v>-225000000</v>
          </cell>
          <cell r="AJ996">
            <v>-225000000</v>
          </cell>
        </row>
        <row r="997">
          <cell r="Q997">
            <v>-25000000</v>
          </cell>
          <cell r="R997">
            <v>-25000000</v>
          </cell>
          <cell r="S997">
            <v>-25000000</v>
          </cell>
          <cell r="T997">
            <v>-25000000</v>
          </cell>
          <cell r="AG997">
            <v>-25000000</v>
          </cell>
          <cell r="AH997">
            <v>-25000000</v>
          </cell>
          <cell r="AI997">
            <v>-25000000</v>
          </cell>
          <cell r="AJ997">
            <v>-25000000</v>
          </cell>
        </row>
        <row r="998">
          <cell r="Q998">
            <v>-260000000</v>
          </cell>
          <cell r="R998">
            <v>-260000000</v>
          </cell>
          <cell r="S998">
            <v>-260000000</v>
          </cell>
          <cell r="T998">
            <v>-260000000</v>
          </cell>
          <cell r="AG998">
            <v>-260000000</v>
          </cell>
          <cell r="AH998">
            <v>-260000000</v>
          </cell>
          <cell r="AI998">
            <v>-260000000</v>
          </cell>
          <cell r="AJ998">
            <v>-260000000</v>
          </cell>
        </row>
        <row r="999">
          <cell r="Q999">
            <v>-40000000</v>
          </cell>
          <cell r="R999">
            <v>-40000000</v>
          </cell>
          <cell r="S999">
            <v>-40000000</v>
          </cell>
          <cell r="T999">
            <v>0</v>
          </cell>
          <cell r="AG999">
            <v>-40000000</v>
          </cell>
          <cell r="AH999">
            <v>-40000000</v>
          </cell>
          <cell r="AI999">
            <v>-40000000</v>
          </cell>
          <cell r="AJ999">
            <v>-38333333.333333336</v>
          </cell>
        </row>
        <row r="1000">
          <cell r="Q1000">
            <v>-138460000</v>
          </cell>
          <cell r="R1000">
            <v>-138460000</v>
          </cell>
          <cell r="S1000">
            <v>-138460000</v>
          </cell>
          <cell r="T1000">
            <v>-138460000</v>
          </cell>
          <cell r="AG1000">
            <v>-74999166.666666672</v>
          </cell>
          <cell r="AH1000">
            <v>-86537500</v>
          </cell>
          <cell r="AI1000">
            <v>-98075833.333333328</v>
          </cell>
          <cell r="AJ1000">
            <v>-109614166.66666667</v>
          </cell>
        </row>
        <row r="1001">
          <cell r="Q1001">
            <v>-23400000</v>
          </cell>
          <cell r="R1001">
            <v>-23400000</v>
          </cell>
          <cell r="S1001">
            <v>-23400000</v>
          </cell>
          <cell r="T1001">
            <v>-23400000</v>
          </cell>
          <cell r="AG1001">
            <v>-12675000</v>
          </cell>
          <cell r="AH1001">
            <v>-14625000</v>
          </cell>
          <cell r="AI1001">
            <v>-16575000</v>
          </cell>
          <cell r="AJ1001">
            <v>-18525000</v>
          </cell>
        </row>
        <row r="1002">
          <cell r="Q1002">
            <v>-150000000</v>
          </cell>
          <cell r="R1002">
            <v>-150000000</v>
          </cell>
          <cell r="S1002">
            <v>-150000000</v>
          </cell>
          <cell r="T1002">
            <v>-150000000</v>
          </cell>
          <cell r="AG1002">
            <v>-43750000</v>
          </cell>
          <cell r="AH1002">
            <v>-56250000</v>
          </cell>
          <cell r="AI1002">
            <v>-68750000</v>
          </cell>
          <cell r="AJ1002">
            <v>-81250000</v>
          </cell>
        </row>
        <row r="1003">
          <cell r="Q1003">
            <v>0</v>
          </cell>
          <cell r="R1003">
            <v>0</v>
          </cell>
          <cell r="S1003">
            <v>0</v>
          </cell>
          <cell r="T1003">
            <v>0</v>
          </cell>
          <cell r="AG1003">
            <v>0</v>
          </cell>
          <cell r="AH1003">
            <v>0</v>
          </cell>
          <cell r="AI1003">
            <v>0</v>
          </cell>
          <cell r="AJ1003">
            <v>0</v>
          </cell>
        </row>
        <row r="1004">
          <cell r="T1004">
            <v>-80250000</v>
          </cell>
          <cell r="AG1004">
            <v>0</v>
          </cell>
          <cell r="AH1004">
            <v>0</v>
          </cell>
          <cell r="AI1004">
            <v>0</v>
          </cell>
          <cell r="AJ1004">
            <v>-3343750</v>
          </cell>
        </row>
        <row r="1005">
          <cell r="T1005">
            <v>-200000000</v>
          </cell>
          <cell r="AG1005">
            <v>0</v>
          </cell>
          <cell r="AH1005">
            <v>0</v>
          </cell>
          <cell r="AI1005">
            <v>0</v>
          </cell>
          <cell r="AJ1005">
            <v>-8333333.333333333</v>
          </cell>
        </row>
        <row r="1006">
          <cell r="Q1006">
            <v>0</v>
          </cell>
          <cell r="R1006">
            <v>0</v>
          </cell>
          <cell r="S1006">
            <v>0</v>
          </cell>
          <cell r="T1006">
            <v>0</v>
          </cell>
          <cell r="AG1006">
            <v>0</v>
          </cell>
          <cell r="AH1006">
            <v>0</v>
          </cell>
          <cell r="AI1006">
            <v>0</v>
          </cell>
          <cell r="AJ1006">
            <v>0</v>
          </cell>
        </row>
        <row r="1007">
          <cell r="T1007">
            <v>-431100</v>
          </cell>
          <cell r="AG1007">
            <v>0</v>
          </cell>
          <cell r="AH1007">
            <v>0</v>
          </cell>
          <cell r="AI1007">
            <v>0</v>
          </cell>
          <cell r="AJ1007">
            <v>-17962.5</v>
          </cell>
        </row>
        <row r="1008">
          <cell r="T1008">
            <v>-1458300</v>
          </cell>
          <cell r="AG1008">
            <v>0</v>
          </cell>
          <cell r="AH1008">
            <v>0</v>
          </cell>
          <cell r="AI1008">
            <v>0</v>
          </cell>
          <cell r="AJ1008">
            <v>-60762.5</v>
          </cell>
        </row>
        <row r="1009">
          <cell r="Q1009">
            <v>0</v>
          </cell>
          <cell r="R1009">
            <v>0</v>
          </cell>
          <cell r="S1009">
            <v>0</v>
          </cell>
          <cell r="T1009">
            <v>0</v>
          </cell>
          <cell r="AG1009">
            <v>0</v>
          </cell>
          <cell r="AH1009">
            <v>0</v>
          </cell>
          <cell r="AI1009">
            <v>0</v>
          </cell>
          <cell r="AJ1009">
            <v>0</v>
          </cell>
        </row>
        <row r="1010">
          <cell r="Q1010">
            <v>0</v>
          </cell>
          <cell r="R1010">
            <v>0</v>
          </cell>
          <cell r="S1010">
            <v>0</v>
          </cell>
          <cell r="T1010">
            <v>0</v>
          </cell>
          <cell r="AG1010">
            <v>0</v>
          </cell>
          <cell r="AH1010">
            <v>0</v>
          </cell>
          <cell r="AI1010">
            <v>0</v>
          </cell>
          <cell r="AJ1010">
            <v>0</v>
          </cell>
        </row>
        <row r="1011">
          <cell r="Q1011">
            <v>0</v>
          </cell>
          <cell r="R1011">
            <v>0</v>
          </cell>
          <cell r="S1011">
            <v>0</v>
          </cell>
          <cell r="T1011">
            <v>0</v>
          </cell>
          <cell r="AG1011">
            <v>0</v>
          </cell>
          <cell r="AH1011">
            <v>0</v>
          </cell>
          <cell r="AI1011">
            <v>0</v>
          </cell>
          <cell r="AJ1011">
            <v>0</v>
          </cell>
        </row>
        <row r="1012">
          <cell r="Q1012">
            <v>0</v>
          </cell>
          <cell r="R1012">
            <v>0</v>
          </cell>
          <cell r="S1012">
            <v>0</v>
          </cell>
          <cell r="T1012">
            <v>0</v>
          </cell>
          <cell r="AG1012">
            <v>0</v>
          </cell>
          <cell r="AH1012">
            <v>0</v>
          </cell>
          <cell r="AI1012">
            <v>0</v>
          </cell>
          <cell r="AJ1012">
            <v>0</v>
          </cell>
        </row>
        <row r="1013">
          <cell r="Q1013">
            <v>0</v>
          </cell>
          <cell r="R1013">
            <v>0</v>
          </cell>
          <cell r="S1013">
            <v>0</v>
          </cell>
          <cell r="T1013">
            <v>0</v>
          </cell>
          <cell r="AG1013">
            <v>47.023333333333333</v>
          </cell>
          <cell r="AH1013">
            <v>11.761666666666668</v>
          </cell>
          <cell r="AI1013">
            <v>3.3333333333333335E-3</v>
          </cell>
          <cell r="AJ1013">
            <v>0</v>
          </cell>
        </row>
        <row r="1014">
          <cell r="Q1014">
            <v>16907.330000000002</v>
          </cell>
          <cell r="R1014">
            <v>15699.66</v>
          </cell>
          <cell r="S1014">
            <v>14491.99</v>
          </cell>
          <cell r="T1014">
            <v>13284.32</v>
          </cell>
          <cell r="AG1014">
            <v>24153.349999999995</v>
          </cell>
          <cell r="AH1014">
            <v>22945.680000000004</v>
          </cell>
          <cell r="AI1014">
            <v>21738.010000000002</v>
          </cell>
          <cell r="AJ1014">
            <v>20530.34</v>
          </cell>
        </row>
        <row r="1015">
          <cell r="Q1015">
            <v>-1125000</v>
          </cell>
          <cell r="R1015">
            <v>-912500</v>
          </cell>
          <cell r="S1015">
            <v>-912500</v>
          </cell>
          <cell r="T1015">
            <v>-1475000</v>
          </cell>
          <cell r="AG1015">
            <v>-784375</v>
          </cell>
          <cell r="AH1015">
            <v>-802604.16666666663</v>
          </cell>
          <cell r="AI1015">
            <v>-811979.16666666663</v>
          </cell>
          <cell r="AJ1015">
            <v>-853125</v>
          </cell>
        </row>
        <row r="1016">
          <cell r="Q1016">
            <v>0</v>
          </cell>
          <cell r="R1016">
            <v>0</v>
          </cell>
          <cell r="S1016">
            <v>0</v>
          </cell>
          <cell r="T1016">
            <v>0</v>
          </cell>
          <cell r="AG1016">
            <v>0</v>
          </cell>
          <cell r="AH1016">
            <v>0</v>
          </cell>
          <cell r="AI1016">
            <v>0</v>
          </cell>
          <cell r="AJ1016">
            <v>0</v>
          </cell>
        </row>
        <row r="1017">
          <cell r="Q1017">
            <v>-31873025.359999999</v>
          </cell>
          <cell r="R1017">
            <v>-31873025.359999999</v>
          </cell>
          <cell r="S1017">
            <v>-31873025.359999999</v>
          </cell>
          <cell r="T1017">
            <v>-32315807.579999998</v>
          </cell>
          <cell r="AG1017">
            <v>-34746823.587916665</v>
          </cell>
          <cell r="AH1017">
            <v>-33982500.458750002</v>
          </cell>
          <cell r="AI1017">
            <v>-33218177.329583336</v>
          </cell>
          <cell r="AJ1017">
            <v>-32780157.304166671</v>
          </cell>
        </row>
        <row r="1018">
          <cell r="Q1018">
            <v>-75000</v>
          </cell>
          <cell r="R1018">
            <v>-75000</v>
          </cell>
          <cell r="S1018">
            <v>-75000</v>
          </cell>
          <cell r="T1018">
            <v>-75000</v>
          </cell>
          <cell r="AG1018">
            <v>-81662.2</v>
          </cell>
          <cell r="AH1018">
            <v>-81662.2</v>
          </cell>
          <cell r="AI1018">
            <v>-81662.2</v>
          </cell>
          <cell r="AJ1018">
            <v>-81662.2</v>
          </cell>
        </row>
        <row r="1019">
          <cell r="Q1019">
            <v>-1471645.26</v>
          </cell>
          <cell r="R1019">
            <v>-1471645.26</v>
          </cell>
          <cell r="S1019">
            <v>-1471645.26</v>
          </cell>
          <cell r="T1019">
            <v>-1499216.5</v>
          </cell>
          <cell r="AG1019">
            <v>-1538686.2429166667</v>
          </cell>
          <cell r="AH1019">
            <v>-1525162.5337499997</v>
          </cell>
          <cell r="AI1019">
            <v>-1511638.824583333</v>
          </cell>
          <cell r="AJ1019">
            <v>-1502216.3170833329</v>
          </cell>
        </row>
        <row r="1020">
          <cell r="Q1020">
            <v>-132020.75</v>
          </cell>
          <cell r="R1020">
            <v>-132020.75</v>
          </cell>
          <cell r="S1020">
            <v>-129471.05</v>
          </cell>
          <cell r="T1020">
            <v>-129471.05</v>
          </cell>
          <cell r="AG1020">
            <v>-135001.89583333334</v>
          </cell>
          <cell r="AH1020">
            <v>-134306</v>
          </cell>
          <cell r="AI1020">
            <v>-133691.92916666667</v>
          </cell>
          <cell r="AJ1020">
            <v>-132971.62083333332</v>
          </cell>
        </row>
        <row r="1021">
          <cell r="Q1021">
            <v>-8761.4500000000007</v>
          </cell>
          <cell r="R1021">
            <v>-8761.4500000000007</v>
          </cell>
          <cell r="S1021">
            <v>-8761.4500000000007</v>
          </cell>
          <cell r="T1021">
            <v>-8761.4500000000007</v>
          </cell>
          <cell r="AG1021">
            <v>-10447.554166666667</v>
          </cell>
          <cell r="AH1021">
            <v>-10119.148333333333</v>
          </cell>
          <cell r="AI1021">
            <v>-9840.8883333333324</v>
          </cell>
          <cell r="AJ1021">
            <v>-9572.0450000000001</v>
          </cell>
        </row>
        <row r="1022">
          <cell r="Q1022">
            <v>-15000</v>
          </cell>
          <cell r="R1022">
            <v>-15000</v>
          </cell>
          <cell r="S1022">
            <v>-15000</v>
          </cell>
          <cell r="T1022">
            <v>-15000</v>
          </cell>
          <cell r="AG1022">
            <v>-15000</v>
          </cell>
          <cell r="AH1022">
            <v>-15000</v>
          </cell>
          <cell r="AI1022">
            <v>-15000</v>
          </cell>
          <cell r="AJ1022">
            <v>-15000</v>
          </cell>
        </row>
        <row r="1023">
          <cell r="Q1023">
            <v>-60027.26</v>
          </cell>
          <cell r="R1023">
            <v>-60027.26</v>
          </cell>
          <cell r="S1023">
            <v>-60027.26</v>
          </cell>
          <cell r="T1023">
            <v>-58618.63</v>
          </cell>
          <cell r="AG1023">
            <v>-61499.564166666678</v>
          </cell>
          <cell r="AH1023">
            <v>-61233.872500000005</v>
          </cell>
          <cell r="AI1023">
            <v>-60984.201666666668</v>
          </cell>
          <cell r="AJ1023">
            <v>-60721.556666666664</v>
          </cell>
        </row>
        <row r="1024">
          <cell r="Q1024">
            <v>0</v>
          </cell>
          <cell r="R1024">
            <v>0</v>
          </cell>
          <cell r="S1024">
            <v>0</v>
          </cell>
          <cell r="T1024">
            <v>0</v>
          </cell>
          <cell r="AG1024">
            <v>-4166.666666666667</v>
          </cell>
          <cell r="AH1024">
            <v>-2500</v>
          </cell>
          <cell r="AI1024">
            <v>-833.33333333333337</v>
          </cell>
          <cell r="AJ1024">
            <v>0</v>
          </cell>
        </row>
        <row r="1025">
          <cell r="Q1025">
            <v>-341136.66</v>
          </cell>
          <cell r="R1025">
            <v>-341136.66</v>
          </cell>
          <cell r="S1025">
            <v>-341136.66</v>
          </cell>
          <cell r="T1025">
            <v>-341045.91</v>
          </cell>
          <cell r="AG1025">
            <v>-341250.23000000004</v>
          </cell>
          <cell r="AH1025">
            <v>-341835.78166666668</v>
          </cell>
          <cell r="AI1025">
            <v>-342435.16666666669</v>
          </cell>
          <cell r="AJ1025">
            <v>-342629.16041666671</v>
          </cell>
        </row>
        <row r="1026">
          <cell r="Q1026">
            <v>-141634.19</v>
          </cell>
          <cell r="R1026">
            <v>-141634.19</v>
          </cell>
          <cell r="S1026">
            <v>-141634.19</v>
          </cell>
          <cell r="T1026">
            <v>-141634.19</v>
          </cell>
          <cell r="AG1026">
            <v>-141752.26291666663</v>
          </cell>
          <cell r="AH1026">
            <v>-141705.03374999997</v>
          </cell>
          <cell r="AI1026">
            <v>-141657.80458333329</v>
          </cell>
          <cell r="AJ1026">
            <v>-141634.18999999997</v>
          </cell>
        </row>
        <row r="1027">
          <cell r="Q1027">
            <v>-140000</v>
          </cell>
          <cell r="R1027">
            <v>-140000</v>
          </cell>
          <cell r="S1027">
            <v>-140000</v>
          </cell>
          <cell r="T1027">
            <v>-140000</v>
          </cell>
          <cell r="AG1027">
            <v>-140000</v>
          </cell>
          <cell r="AH1027">
            <v>-140000</v>
          </cell>
          <cell r="AI1027">
            <v>-140000</v>
          </cell>
          <cell r="AJ1027">
            <v>-140000</v>
          </cell>
        </row>
        <row r="1028">
          <cell r="Q1028">
            <v>-20000</v>
          </cell>
          <cell r="R1028">
            <v>-20000</v>
          </cell>
          <cell r="S1028">
            <v>-20000</v>
          </cell>
          <cell r="T1028">
            <v>-20000</v>
          </cell>
          <cell r="AG1028">
            <v>-17916.666666666668</v>
          </cell>
          <cell r="AH1028">
            <v>-18750</v>
          </cell>
          <cell r="AI1028">
            <v>-19583.333333333332</v>
          </cell>
          <cell r="AJ1028">
            <v>-20000</v>
          </cell>
        </row>
        <row r="1029">
          <cell r="Q1029">
            <v>0</v>
          </cell>
          <cell r="R1029">
            <v>0</v>
          </cell>
          <cell r="S1029">
            <v>0</v>
          </cell>
          <cell r="T1029">
            <v>0</v>
          </cell>
          <cell r="AG1029">
            <v>0</v>
          </cell>
          <cell r="AH1029">
            <v>0</v>
          </cell>
          <cell r="AI1029">
            <v>0</v>
          </cell>
          <cell r="AJ1029">
            <v>0</v>
          </cell>
        </row>
        <row r="1030">
          <cell r="Q1030">
            <v>-1451218.87</v>
          </cell>
          <cell r="R1030">
            <v>-1528011.81</v>
          </cell>
          <cell r="S1030">
            <v>-1528011.81</v>
          </cell>
          <cell r="T1030">
            <v>-1451218.87</v>
          </cell>
          <cell r="AG1030">
            <v>-1428731.1533333336</v>
          </cell>
          <cell r="AH1030">
            <v>-1436928.6258333335</v>
          </cell>
          <cell r="AI1030">
            <v>-1448325.8041666672</v>
          </cell>
          <cell r="AJ1030">
            <v>-1455689.9433333336</v>
          </cell>
        </row>
        <row r="1031">
          <cell r="Q1031">
            <v>-530050</v>
          </cell>
          <cell r="R1031">
            <v>-530050</v>
          </cell>
          <cell r="S1031">
            <v>-530050</v>
          </cell>
          <cell r="T1031">
            <v>-530050</v>
          </cell>
          <cell r="AG1031">
            <v>-287110.41666666669</v>
          </cell>
          <cell r="AH1031">
            <v>-331281.25</v>
          </cell>
          <cell r="AI1031">
            <v>-375452.08333333331</v>
          </cell>
          <cell r="AJ1031">
            <v>-419622.91666666669</v>
          </cell>
        </row>
        <row r="1032">
          <cell r="Q1032">
            <v>-305246.25</v>
          </cell>
          <cell r="R1032">
            <v>-307636</v>
          </cell>
          <cell r="S1032">
            <v>-307636</v>
          </cell>
          <cell r="T1032">
            <v>-307636</v>
          </cell>
          <cell r="AG1032">
            <v>-163549.40625</v>
          </cell>
          <cell r="AH1032">
            <v>-189086.16666666666</v>
          </cell>
          <cell r="AI1032">
            <v>-214722.5</v>
          </cell>
          <cell r="AJ1032">
            <v>-240358.83333333334</v>
          </cell>
        </row>
        <row r="1033">
          <cell r="Q1033">
            <v>-1022339</v>
          </cell>
          <cell r="R1033">
            <v>-1030343</v>
          </cell>
          <cell r="S1033">
            <v>-1030343</v>
          </cell>
          <cell r="T1033">
            <v>-1030343</v>
          </cell>
          <cell r="AG1033">
            <v>-547763.95833333337</v>
          </cell>
          <cell r="AH1033">
            <v>-633292.375</v>
          </cell>
          <cell r="AI1033">
            <v>-719154.29166666663</v>
          </cell>
          <cell r="AJ1033">
            <v>-805016.20833333337</v>
          </cell>
        </row>
        <row r="1034">
          <cell r="Q1034">
            <v>-632180.5</v>
          </cell>
          <cell r="R1034">
            <v>-637130</v>
          </cell>
          <cell r="S1034">
            <v>-637130</v>
          </cell>
          <cell r="T1034">
            <v>-637130</v>
          </cell>
          <cell r="AG1034">
            <v>-338718.97916666669</v>
          </cell>
          <cell r="AH1034">
            <v>-391606.91666666669</v>
          </cell>
          <cell r="AI1034">
            <v>-444701.08333333331</v>
          </cell>
          <cell r="AJ1034">
            <v>-497795.25</v>
          </cell>
        </row>
        <row r="1035">
          <cell r="Q1035">
            <v>-914480.43</v>
          </cell>
          <cell r="R1035">
            <v>-914480.43</v>
          </cell>
          <cell r="S1035">
            <v>-921534.43</v>
          </cell>
          <cell r="T1035">
            <v>-915481.96</v>
          </cell>
          <cell r="AG1035">
            <v>-617650.35124999995</v>
          </cell>
          <cell r="AH1035">
            <v>-693857.05374999996</v>
          </cell>
          <cell r="AI1035">
            <v>-770357.6729166666</v>
          </cell>
          <cell r="AJ1035">
            <v>-846900.02249999996</v>
          </cell>
        </row>
        <row r="1036">
          <cell r="Q1036">
            <v>0</v>
          </cell>
          <cell r="R1036">
            <v>0</v>
          </cell>
          <cell r="S1036">
            <v>0</v>
          </cell>
          <cell r="T1036">
            <v>0</v>
          </cell>
          <cell r="AG1036">
            <v>0</v>
          </cell>
          <cell r="AH1036">
            <v>0</v>
          </cell>
          <cell r="AI1036">
            <v>0</v>
          </cell>
          <cell r="AJ1036">
            <v>0</v>
          </cell>
        </row>
        <row r="1037">
          <cell r="Q1037">
            <v>0</v>
          </cell>
          <cell r="R1037">
            <v>0</v>
          </cell>
          <cell r="S1037">
            <v>0</v>
          </cell>
          <cell r="T1037">
            <v>0</v>
          </cell>
          <cell r="AG1037">
            <v>0</v>
          </cell>
          <cell r="AH1037">
            <v>0</v>
          </cell>
          <cell r="AI1037">
            <v>0</v>
          </cell>
          <cell r="AJ1037">
            <v>0</v>
          </cell>
        </row>
        <row r="1038">
          <cell r="Q1038">
            <v>0</v>
          </cell>
          <cell r="R1038">
            <v>0</v>
          </cell>
          <cell r="S1038">
            <v>0</v>
          </cell>
          <cell r="T1038">
            <v>0</v>
          </cell>
          <cell r="AG1038">
            <v>0</v>
          </cell>
          <cell r="AH1038">
            <v>0</v>
          </cell>
          <cell r="AI1038">
            <v>0</v>
          </cell>
          <cell r="AJ1038">
            <v>0</v>
          </cell>
        </row>
        <row r="1039">
          <cell r="Q1039">
            <v>0</v>
          </cell>
          <cell r="R1039">
            <v>0</v>
          </cell>
          <cell r="S1039">
            <v>0</v>
          </cell>
          <cell r="T1039">
            <v>0</v>
          </cell>
          <cell r="AG1039">
            <v>0</v>
          </cell>
          <cell r="AH1039">
            <v>0</v>
          </cell>
          <cell r="AI1039">
            <v>0</v>
          </cell>
          <cell r="AJ1039">
            <v>0</v>
          </cell>
        </row>
        <row r="1040">
          <cell r="Q1040">
            <v>0</v>
          </cell>
          <cell r="R1040">
            <v>0</v>
          </cell>
          <cell r="S1040">
            <v>0</v>
          </cell>
          <cell r="T1040">
            <v>0</v>
          </cell>
          <cell r="AG1040">
            <v>0</v>
          </cell>
          <cell r="AH1040">
            <v>0</v>
          </cell>
          <cell r="AI1040">
            <v>0</v>
          </cell>
          <cell r="AJ1040">
            <v>0</v>
          </cell>
        </row>
        <row r="1041">
          <cell r="Q1041">
            <v>0</v>
          </cell>
          <cell r="R1041">
            <v>-250000</v>
          </cell>
          <cell r="S1041">
            <v>0</v>
          </cell>
          <cell r="T1041">
            <v>0</v>
          </cell>
          <cell r="AG1041">
            <v>-18730416.666666668</v>
          </cell>
          <cell r="AH1041">
            <v>-14818166.666666666</v>
          </cell>
          <cell r="AI1041">
            <v>-12819958.333333334</v>
          </cell>
          <cell r="AJ1041">
            <v>-12167333.333333334</v>
          </cell>
        </row>
        <row r="1042">
          <cell r="Q1042">
            <v>-9330000</v>
          </cell>
          <cell r="R1042">
            <v>-2000000</v>
          </cell>
          <cell r="S1042">
            <v>0</v>
          </cell>
          <cell r="T1042">
            <v>0</v>
          </cell>
          <cell r="AG1042">
            <v>-26614083.333333332</v>
          </cell>
          <cell r="AH1042">
            <v>-24196833.333333332</v>
          </cell>
          <cell r="AI1042">
            <v>-22214375</v>
          </cell>
          <cell r="AJ1042">
            <v>-19498166.666666668</v>
          </cell>
        </row>
        <row r="1043">
          <cell r="Q1043">
            <v>0</v>
          </cell>
          <cell r="R1043">
            <v>0</v>
          </cell>
          <cell r="S1043">
            <v>0</v>
          </cell>
          <cell r="T1043">
            <v>0</v>
          </cell>
          <cell r="AG1043">
            <v>0</v>
          </cell>
          <cell r="AH1043">
            <v>0</v>
          </cell>
          <cell r="AI1043">
            <v>0</v>
          </cell>
          <cell r="AJ1043">
            <v>0</v>
          </cell>
        </row>
        <row r="1044">
          <cell r="Q1044">
            <v>0</v>
          </cell>
          <cell r="R1044">
            <v>0</v>
          </cell>
          <cell r="S1044">
            <v>0</v>
          </cell>
          <cell r="T1044">
            <v>0</v>
          </cell>
          <cell r="AG1044">
            <v>0</v>
          </cell>
          <cell r="AH1044">
            <v>0</v>
          </cell>
          <cell r="AI1044">
            <v>0</v>
          </cell>
          <cell r="AJ1044">
            <v>0</v>
          </cell>
        </row>
        <row r="1045">
          <cell r="Q1045">
            <v>0</v>
          </cell>
          <cell r="R1045">
            <v>0</v>
          </cell>
          <cell r="S1045">
            <v>0</v>
          </cell>
          <cell r="T1045">
            <v>0</v>
          </cell>
          <cell r="AG1045">
            <v>0</v>
          </cell>
          <cell r="AH1045">
            <v>0</v>
          </cell>
          <cell r="AI1045">
            <v>0</v>
          </cell>
          <cell r="AJ1045">
            <v>0</v>
          </cell>
        </row>
        <row r="1046">
          <cell r="AG1046">
            <v>0</v>
          </cell>
          <cell r="AH1046">
            <v>0</v>
          </cell>
          <cell r="AI1046">
            <v>0</v>
          </cell>
          <cell r="AJ1046">
            <v>0</v>
          </cell>
        </row>
        <row r="1047">
          <cell r="Q1047">
            <v>0</v>
          </cell>
          <cell r="R1047">
            <v>0</v>
          </cell>
          <cell r="S1047">
            <v>0</v>
          </cell>
          <cell r="T1047">
            <v>0</v>
          </cell>
          <cell r="AG1047">
            <v>0</v>
          </cell>
          <cell r="AH1047">
            <v>0</v>
          </cell>
          <cell r="AI1047">
            <v>0</v>
          </cell>
          <cell r="AJ1047">
            <v>0</v>
          </cell>
        </row>
        <row r="1048">
          <cell r="Q1048">
            <v>0</v>
          </cell>
          <cell r="R1048">
            <v>0</v>
          </cell>
          <cell r="S1048">
            <v>0</v>
          </cell>
          <cell r="T1048">
            <v>0</v>
          </cell>
          <cell r="AG1048">
            <v>0</v>
          </cell>
          <cell r="AH1048">
            <v>0</v>
          </cell>
          <cell r="AI1048">
            <v>0</v>
          </cell>
          <cell r="AJ1048">
            <v>0</v>
          </cell>
        </row>
        <row r="1049">
          <cell r="Q1049">
            <v>0</v>
          </cell>
          <cell r="R1049">
            <v>0</v>
          </cell>
          <cell r="S1049">
            <v>0</v>
          </cell>
          <cell r="T1049">
            <v>0</v>
          </cell>
          <cell r="AG1049">
            <v>-208333.33333333334</v>
          </cell>
          <cell r="AH1049">
            <v>0</v>
          </cell>
          <cell r="AI1049">
            <v>0</v>
          </cell>
          <cell r="AJ1049">
            <v>0</v>
          </cell>
        </row>
        <row r="1050">
          <cell r="Q1050">
            <v>0</v>
          </cell>
          <cell r="R1050">
            <v>0</v>
          </cell>
          <cell r="S1050">
            <v>0</v>
          </cell>
          <cell r="T1050">
            <v>0</v>
          </cell>
          <cell r="AG1050">
            <v>0</v>
          </cell>
          <cell r="AH1050">
            <v>0</v>
          </cell>
          <cell r="AI1050">
            <v>0</v>
          </cell>
          <cell r="AJ1050">
            <v>0</v>
          </cell>
        </row>
        <row r="1051">
          <cell r="Q1051">
            <v>0</v>
          </cell>
          <cell r="R1051">
            <v>0</v>
          </cell>
          <cell r="S1051">
            <v>0</v>
          </cell>
          <cell r="T1051">
            <v>0</v>
          </cell>
          <cell r="AG1051">
            <v>0</v>
          </cell>
          <cell r="AH1051">
            <v>0</v>
          </cell>
          <cell r="AI1051">
            <v>0</v>
          </cell>
          <cell r="AJ1051">
            <v>0</v>
          </cell>
        </row>
        <row r="1052">
          <cell r="Q1052">
            <v>0</v>
          </cell>
          <cell r="R1052">
            <v>0</v>
          </cell>
          <cell r="S1052">
            <v>0</v>
          </cell>
          <cell r="T1052">
            <v>0</v>
          </cell>
          <cell r="AG1052">
            <v>0</v>
          </cell>
          <cell r="AH1052">
            <v>0</v>
          </cell>
          <cell r="AI1052">
            <v>0</v>
          </cell>
          <cell r="AJ1052">
            <v>0</v>
          </cell>
        </row>
        <row r="1053">
          <cell r="Q1053">
            <v>0</v>
          </cell>
          <cell r="R1053">
            <v>0</v>
          </cell>
          <cell r="S1053">
            <v>0</v>
          </cell>
          <cell r="T1053">
            <v>0</v>
          </cell>
          <cell r="AG1053">
            <v>0</v>
          </cell>
          <cell r="AH1053">
            <v>0</v>
          </cell>
          <cell r="AI1053">
            <v>0</v>
          </cell>
          <cell r="AJ1053">
            <v>0</v>
          </cell>
        </row>
        <row r="1054">
          <cell r="Q1054">
            <v>0</v>
          </cell>
          <cell r="R1054">
            <v>0</v>
          </cell>
          <cell r="S1054">
            <v>0</v>
          </cell>
          <cell r="T1054">
            <v>0</v>
          </cell>
          <cell r="AG1054">
            <v>0</v>
          </cell>
          <cell r="AH1054">
            <v>0</v>
          </cell>
          <cell r="AI1054">
            <v>0</v>
          </cell>
          <cell r="AJ1054">
            <v>0</v>
          </cell>
        </row>
        <row r="1055">
          <cell r="Q1055">
            <v>-3427082.05</v>
          </cell>
          <cell r="R1055">
            <v>-2922887.05</v>
          </cell>
          <cell r="S1055">
            <v>-3305106.24</v>
          </cell>
          <cell r="T1055">
            <v>-3313385.05</v>
          </cell>
          <cell r="AG1055">
            <v>-2742186.0275000003</v>
          </cell>
          <cell r="AH1055">
            <v>-2754919.2058333331</v>
          </cell>
          <cell r="AI1055">
            <v>-2784825.6308333334</v>
          </cell>
          <cell r="AJ1055">
            <v>-2826979.3683333336</v>
          </cell>
        </row>
        <row r="1056">
          <cell r="Q1056">
            <v>-6971750.0700000003</v>
          </cell>
          <cell r="R1056">
            <v>-3819611.43</v>
          </cell>
          <cell r="S1056">
            <v>-4362291.74</v>
          </cell>
          <cell r="T1056">
            <v>-5692441.0599999996</v>
          </cell>
          <cell r="AG1056">
            <v>-6722402.0099999988</v>
          </cell>
          <cell r="AH1056">
            <v>-4905512.9733333336</v>
          </cell>
          <cell r="AI1056">
            <v>-5046630.8924999991</v>
          </cell>
          <cell r="AJ1056">
            <v>-5135598.467083334</v>
          </cell>
        </row>
        <row r="1057">
          <cell r="Q1057">
            <v>-734148.67</v>
          </cell>
          <cell r="R1057">
            <v>-1120076.6599999999</v>
          </cell>
          <cell r="S1057">
            <v>-1495650.08</v>
          </cell>
          <cell r="T1057">
            <v>-363227.21</v>
          </cell>
          <cell r="AG1057">
            <v>-849982.9520833334</v>
          </cell>
          <cell r="AH1057">
            <v>-856705.28374999994</v>
          </cell>
          <cell r="AI1057">
            <v>-886506.96083333343</v>
          </cell>
          <cell r="AJ1057">
            <v>-889854.02541666664</v>
          </cell>
        </row>
        <row r="1058">
          <cell r="Q1058">
            <v>-3307266</v>
          </cell>
          <cell r="R1058">
            <v>-3361224</v>
          </cell>
          <cell r="S1058">
            <v>-3438420</v>
          </cell>
          <cell r="T1058">
            <v>-3348425</v>
          </cell>
          <cell r="AG1058">
            <v>-3301887.7483333335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G1059">
            <v>-10800915.8925</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G1060">
            <v>-13330707.375833334</v>
          </cell>
          <cell r="AH1060">
            <v>-13835352.448750002</v>
          </cell>
          <cell r="AI1060">
            <v>-14092332.892083334</v>
          </cell>
          <cell r="AJ1060">
            <v>-14782795.624166667</v>
          </cell>
        </row>
        <row r="1061">
          <cell r="Q1061">
            <v>-1690953.58</v>
          </cell>
          <cell r="R1061">
            <v>-10299.41</v>
          </cell>
          <cell r="S1061">
            <v>-10679.41</v>
          </cell>
          <cell r="T1061">
            <v>-25008.13</v>
          </cell>
          <cell r="AG1061">
            <v>-619853.86333333328</v>
          </cell>
          <cell r="AH1061">
            <v>-609897.125</v>
          </cell>
          <cell r="AI1061">
            <v>-609251.66916666669</v>
          </cell>
          <cell r="AJ1061">
            <v>-608027.1133333334</v>
          </cell>
        </row>
        <row r="1062">
          <cell r="Q1062">
            <v>-26552128.91</v>
          </cell>
          <cell r="R1062">
            <v>-27459818.190000001</v>
          </cell>
          <cell r="S1062">
            <v>-28185127.870000001</v>
          </cell>
          <cell r="T1062">
            <v>-25455779.129999999</v>
          </cell>
          <cell r="AG1062">
            <v>-22270748.072083335</v>
          </cell>
          <cell r="AH1062">
            <v>-23485065.015833333</v>
          </cell>
          <cell r="AI1062">
            <v>-23698333.02416667</v>
          </cell>
          <cell r="AJ1062">
            <v>-23676654.00375</v>
          </cell>
        </row>
        <row r="1063">
          <cell r="Q1063">
            <v>-171009.14</v>
          </cell>
          <cell r="R1063">
            <v>-146020.71</v>
          </cell>
          <cell r="S1063">
            <v>-137546.72</v>
          </cell>
          <cell r="T1063">
            <v>-152576.69</v>
          </cell>
          <cell r="AG1063">
            <v>-148039.77249999999</v>
          </cell>
          <cell r="AH1063">
            <v>-154654.04374999998</v>
          </cell>
          <cell r="AI1063">
            <v>-153278.74166666667</v>
          </cell>
          <cell r="AJ1063">
            <v>-153603.59083333335</v>
          </cell>
        </row>
        <row r="1064">
          <cell r="AG1064">
            <v>0</v>
          </cell>
          <cell r="AH1064">
            <v>0</v>
          </cell>
          <cell r="AI1064">
            <v>0</v>
          </cell>
          <cell r="AJ1064">
            <v>0</v>
          </cell>
        </row>
        <row r="1065">
          <cell r="Q1065">
            <v>-176019.76</v>
          </cell>
          <cell r="R1065">
            <v>-176019.76</v>
          </cell>
          <cell r="S1065">
            <v>-253031</v>
          </cell>
          <cell r="T1065">
            <v>-176019.76</v>
          </cell>
          <cell r="AG1065">
            <v>-222674.46083333335</v>
          </cell>
          <cell r="AH1065">
            <v>-212392.95208333331</v>
          </cell>
          <cell r="AI1065">
            <v>-204952.31958333333</v>
          </cell>
          <cell r="AJ1065">
            <v>-199448.38208333333</v>
          </cell>
        </row>
        <row r="1066">
          <cell r="Q1066">
            <v>-49409.61</v>
          </cell>
          <cell r="R1066">
            <v>-57534.47</v>
          </cell>
          <cell r="S1066">
            <v>-62051.03</v>
          </cell>
          <cell r="T1066">
            <v>-84021.54</v>
          </cell>
          <cell r="AG1066">
            <v>-64505.576249999984</v>
          </cell>
          <cell r="AH1066">
            <v>-64646.902500000004</v>
          </cell>
          <cell r="AI1066">
            <v>-64711.473333333328</v>
          </cell>
          <cell r="AJ1066">
            <v>-64715.558749999997</v>
          </cell>
        </row>
        <row r="1067">
          <cell r="Q1067">
            <v>-11734.42</v>
          </cell>
          <cell r="R1067">
            <v>-12589.88</v>
          </cell>
          <cell r="S1067">
            <v>-18558.580000000002</v>
          </cell>
          <cell r="T1067">
            <v>-3910.46</v>
          </cell>
          <cell r="AG1067">
            <v>-48264.88749999999</v>
          </cell>
          <cell r="AH1067">
            <v>-47581.639166666668</v>
          </cell>
          <cell r="AI1067">
            <v>-41225.745833333327</v>
          </cell>
          <cell r="AJ1067">
            <v>-35016.967916666668</v>
          </cell>
        </row>
        <row r="1068">
          <cell r="Q1068">
            <v>-386.92</v>
          </cell>
          <cell r="R1068">
            <v>-386.92</v>
          </cell>
          <cell r="S1068">
            <v>-386.92</v>
          </cell>
          <cell r="T1068">
            <v>-386.92</v>
          </cell>
          <cell r="AG1068">
            <v>-84.15</v>
          </cell>
          <cell r="AH1068">
            <v>-116.185</v>
          </cell>
          <cell r="AI1068">
            <v>-131.68166666666667</v>
          </cell>
          <cell r="AJ1068">
            <v>-147.17833333333334</v>
          </cell>
        </row>
        <row r="1069">
          <cell r="Q1069">
            <v>0</v>
          </cell>
          <cell r="R1069">
            <v>0</v>
          </cell>
          <cell r="S1069">
            <v>0</v>
          </cell>
          <cell r="T1069">
            <v>0</v>
          </cell>
          <cell r="AG1069">
            <v>0</v>
          </cell>
          <cell r="AH1069">
            <v>0</v>
          </cell>
          <cell r="AI1069">
            <v>0</v>
          </cell>
          <cell r="AJ1069">
            <v>0</v>
          </cell>
        </row>
        <row r="1070">
          <cell r="Q1070">
            <v>-182829.27</v>
          </cell>
          <cell r="R1070">
            <v>-17186.650000000001</v>
          </cell>
          <cell r="S1070">
            <v>134246.04</v>
          </cell>
          <cell r="T1070">
            <v>134387.28</v>
          </cell>
          <cell r="AG1070">
            <v>-53136.810416666674</v>
          </cell>
          <cell r="AH1070">
            <v>-53349.608333333337</v>
          </cell>
          <cell r="AI1070">
            <v>-40286.375416666669</v>
          </cell>
          <cell r="AJ1070">
            <v>-27149.699166666673</v>
          </cell>
        </row>
        <row r="1071">
          <cell r="Q1071">
            <v>0</v>
          </cell>
          <cell r="R1071">
            <v>733255.82</v>
          </cell>
          <cell r="S1071">
            <v>1132675.19</v>
          </cell>
          <cell r="T1071">
            <v>0</v>
          </cell>
          <cell r="AG1071">
            <v>897184.62250000006</v>
          </cell>
          <cell r="AH1071">
            <v>862508.5458333334</v>
          </cell>
          <cell r="AI1071">
            <v>809211.24750000006</v>
          </cell>
          <cell r="AJ1071">
            <v>791527.61541666684</v>
          </cell>
        </row>
        <row r="1072">
          <cell r="Q1072">
            <v>0</v>
          </cell>
          <cell r="R1072">
            <v>0</v>
          </cell>
          <cell r="S1072">
            <v>0</v>
          </cell>
          <cell r="T1072">
            <v>0</v>
          </cell>
          <cell r="AG1072">
            <v>0</v>
          </cell>
          <cell r="AH1072">
            <v>0</v>
          </cell>
          <cell r="AI1072">
            <v>0</v>
          </cell>
          <cell r="AJ1072">
            <v>0</v>
          </cell>
        </row>
        <row r="1073">
          <cell r="Q1073">
            <v>-639100.06000000006</v>
          </cell>
          <cell r="R1073">
            <v>-618080.13</v>
          </cell>
          <cell r="S1073">
            <v>-468304.26</v>
          </cell>
          <cell r="T1073">
            <v>-743560.13</v>
          </cell>
          <cell r="AG1073">
            <v>-802081.39083333348</v>
          </cell>
          <cell r="AH1073">
            <v>-841483.81583333353</v>
          </cell>
          <cell r="AI1073">
            <v>-865712.80166666687</v>
          </cell>
          <cell r="AJ1073">
            <v>-892135.27458333352</v>
          </cell>
        </row>
        <row r="1074">
          <cell r="Q1074">
            <v>-3355177.32</v>
          </cell>
          <cell r="R1074">
            <v>-3778765.82</v>
          </cell>
          <cell r="S1074">
            <v>-3673239.55</v>
          </cell>
          <cell r="T1074">
            <v>-4181209.27</v>
          </cell>
          <cell r="AG1074">
            <v>-2497899.0050000004</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G1075">
            <v>-43869424.620833337</v>
          </cell>
          <cell r="AH1075">
            <v>-44804800.610416673</v>
          </cell>
          <cell r="AI1075">
            <v>-45700673.250833333</v>
          </cell>
          <cell r="AJ1075">
            <v>-47127786.718750007</v>
          </cell>
        </row>
        <row r="1076">
          <cell r="Q1076">
            <v>-1685.02</v>
          </cell>
          <cell r="R1076">
            <v>-1353.82</v>
          </cell>
          <cell r="S1076">
            <v>-1675.79</v>
          </cell>
          <cell r="T1076">
            <v>-1353.82</v>
          </cell>
          <cell r="AG1076">
            <v>-1587.7745833333336</v>
          </cell>
          <cell r="AH1076">
            <v>-1604.9320833333334</v>
          </cell>
          <cell r="AI1076">
            <v>-1621.5920833333332</v>
          </cell>
          <cell r="AJ1076">
            <v>-1638.1391666666666</v>
          </cell>
        </row>
        <row r="1077">
          <cell r="Q1077">
            <v>-3256.62</v>
          </cell>
          <cell r="R1077">
            <v>0</v>
          </cell>
          <cell r="S1077">
            <v>0</v>
          </cell>
          <cell r="T1077">
            <v>0</v>
          </cell>
          <cell r="AG1077">
            <v>-1197.9837500000001</v>
          </cell>
          <cell r="AH1077">
            <v>-1193.4529166666666</v>
          </cell>
          <cell r="AI1077">
            <v>-1050.7470833333334</v>
          </cell>
          <cell r="AJ1077">
            <v>-908.04124999999988</v>
          </cell>
        </row>
        <row r="1078">
          <cell r="Q1078">
            <v>0</v>
          </cell>
          <cell r="R1078">
            <v>0</v>
          </cell>
          <cell r="S1078">
            <v>0</v>
          </cell>
          <cell r="T1078">
            <v>0</v>
          </cell>
          <cell r="AG1078">
            <v>0</v>
          </cell>
          <cell r="AH1078">
            <v>0</v>
          </cell>
          <cell r="AI1078">
            <v>0</v>
          </cell>
          <cell r="AJ1078">
            <v>0</v>
          </cell>
        </row>
        <row r="1079">
          <cell r="Q1079">
            <v>-236975</v>
          </cell>
          <cell r="R1079">
            <v>-291435</v>
          </cell>
          <cell r="S1079">
            <v>-364745</v>
          </cell>
          <cell r="T1079">
            <v>-92570</v>
          </cell>
          <cell r="AG1079">
            <v>-193754.79166666666</v>
          </cell>
          <cell r="AH1079">
            <v>-198189.375</v>
          </cell>
          <cell r="AI1079">
            <v>-204143.54166666666</v>
          </cell>
          <cell r="AJ1079">
            <v>-207833.125</v>
          </cell>
        </row>
        <row r="1080">
          <cell r="Q1080">
            <v>0</v>
          </cell>
          <cell r="R1080">
            <v>0</v>
          </cell>
          <cell r="S1080">
            <v>0</v>
          </cell>
          <cell r="T1080">
            <v>0</v>
          </cell>
          <cell r="AG1080">
            <v>0</v>
          </cell>
          <cell r="AH1080">
            <v>0</v>
          </cell>
          <cell r="AI1080">
            <v>0</v>
          </cell>
          <cell r="AJ1080">
            <v>0</v>
          </cell>
        </row>
        <row r="1081">
          <cell r="Q1081">
            <v>50</v>
          </cell>
          <cell r="R1081">
            <v>0</v>
          </cell>
          <cell r="S1081">
            <v>0</v>
          </cell>
          <cell r="T1081">
            <v>0</v>
          </cell>
          <cell r="AG1081">
            <v>2.0833333333333335</v>
          </cell>
          <cell r="AH1081">
            <v>4.166666666666667</v>
          </cell>
          <cell r="AI1081">
            <v>4.166666666666667</v>
          </cell>
          <cell r="AJ1081">
            <v>4.166666666666667</v>
          </cell>
        </row>
        <row r="1082">
          <cell r="Q1082">
            <v>0</v>
          </cell>
          <cell r="R1082">
            <v>0</v>
          </cell>
          <cell r="S1082">
            <v>0</v>
          </cell>
          <cell r="T1082">
            <v>0</v>
          </cell>
          <cell r="AG1082">
            <v>-2139.1220833333332</v>
          </cell>
          <cell r="AH1082">
            <v>-2139.7925</v>
          </cell>
          <cell r="AI1082">
            <v>-2136.4416666666671</v>
          </cell>
          <cell r="AJ1082">
            <v>-1632.45875</v>
          </cell>
        </row>
        <row r="1083">
          <cell r="Q1083">
            <v>0</v>
          </cell>
          <cell r="R1083">
            <v>0</v>
          </cell>
          <cell r="S1083">
            <v>0</v>
          </cell>
          <cell r="T1083">
            <v>0</v>
          </cell>
          <cell r="AG1083">
            <v>0</v>
          </cell>
          <cell r="AH1083">
            <v>0</v>
          </cell>
          <cell r="AI1083">
            <v>0</v>
          </cell>
          <cell r="AJ1083">
            <v>0</v>
          </cell>
        </row>
        <row r="1084">
          <cell r="Q1084">
            <v>0</v>
          </cell>
          <cell r="R1084">
            <v>0</v>
          </cell>
          <cell r="S1084">
            <v>0</v>
          </cell>
          <cell r="T1084">
            <v>0</v>
          </cell>
          <cell r="AG1084">
            <v>0</v>
          </cell>
          <cell r="AH1084">
            <v>0</v>
          </cell>
          <cell r="AI1084">
            <v>0</v>
          </cell>
          <cell r="AJ1084">
            <v>0</v>
          </cell>
        </row>
        <row r="1085">
          <cell r="Q1085">
            <v>-7155458.9400000004</v>
          </cell>
          <cell r="R1085">
            <v>-8074800.9800000004</v>
          </cell>
          <cell r="S1085">
            <v>-8738659.7400000002</v>
          </cell>
          <cell r="T1085">
            <v>-7744277</v>
          </cell>
          <cell r="AG1085">
            <v>-7782708.5141666653</v>
          </cell>
          <cell r="AH1085">
            <v>-7734301.9374999991</v>
          </cell>
          <cell r="AI1085">
            <v>-7682291.194583334</v>
          </cell>
          <cell r="AJ1085">
            <v>-7672375.7575000003</v>
          </cell>
        </row>
        <row r="1086">
          <cell r="Q1086">
            <v>0</v>
          </cell>
          <cell r="R1086">
            <v>0</v>
          </cell>
          <cell r="S1086">
            <v>0</v>
          </cell>
          <cell r="T1086">
            <v>0</v>
          </cell>
          <cell r="AG1086">
            <v>0</v>
          </cell>
          <cell r="AH1086">
            <v>0</v>
          </cell>
          <cell r="AI1086">
            <v>0</v>
          </cell>
          <cell r="AJ1086">
            <v>0</v>
          </cell>
        </row>
        <row r="1087">
          <cell r="Q1087">
            <v>0</v>
          </cell>
          <cell r="R1087">
            <v>0</v>
          </cell>
          <cell r="S1087">
            <v>0</v>
          </cell>
          <cell r="T1087">
            <v>0</v>
          </cell>
          <cell r="AG1087">
            <v>0</v>
          </cell>
          <cell r="AH1087">
            <v>0</v>
          </cell>
          <cell r="AI1087">
            <v>0</v>
          </cell>
          <cell r="AJ1087">
            <v>0</v>
          </cell>
        </row>
        <row r="1088">
          <cell r="Q1088">
            <v>0</v>
          </cell>
          <cell r="R1088">
            <v>0</v>
          </cell>
          <cell r="S1088">
            <v>0</v>
          </cell>
          <cell r="T1088">
            <v>0</v>
          </cell>
          <cell r="AG1088">
            <v>0</v>
          </cell>
          <cell r="AH1088">
            <v>0</v>
          </cell>
          <cell r="AI1088">
            <v>0</v>
          </cell>
          <cell r="AJ1088">
            <v>0</v>
          </cell>
        </row>
        <row r="1089">
          <cell r="Q1089">
            <v>0</v>
          </cell>
          <cell r="R1089">
            <v>0</v>
          </cell>
          <cell r="S1089">
            <v>0</v>
          </cell>
          <cell r="T1089">
            <v>0</v>
          </cell>
          <cell r="AG1089">
            <v>0</v>
          </cell>
          <cell r="AH1089">
            <v>0</v>
          </cell>
          <cell r="AI1089">
            <v>0</v>
          </cell>
          <cell r="AJ1089">
            <v>0</v>
          </cell>
        </row>
        <row r="1090">
          <cell r="Q1090">
            <v>0</v>
          </cell>
          <cell r="R1090">
            <v>0</v>
          </cell>
          <cell r="S1090">
            <v>0</v>
          </cell>
          <cell r="T1090">
            <v>0</v>
          </cell>
          <cell r="AG1090">
            <v>0</v>
          </cell>
          <cell r="AH1090">
            <v>0</v>
          </cell>
          <cell r="AI1090">
            <v>0</v>
          </cell>
          <cell r="AJ1090">
            <v>0</v>
          </cell>
        </row>
        <row r="1091">
          <cell r="Q1091">
            <v>0</v>
          </cell>
          <cell r="R1091">
            <v>0</v>
          </cell>
          <cell r="S1091">
            <v>0</v>
          </cell>
          <cell r="T1091">
            <v>0</v>
          </cell>
          <cell r="AG1091">
            <v>0</v>
          </cell>
          <cell r="AH1091">
            <v>0</v>
          </cell>
          <cell r="AI1091">
            <v>0</v>
          </cell>
          <cell r="AJ1091">
            <v>0</v>
          </cell>
        </row>
        <row r="1092">
          <cell r="Q1092">
            <v>0</v>
          </cell>
          <cell r="R1092">
            <v>0</v>
          </cell>
          <cell r="S1092">
            <v>0</v>
          </cell>
          <cell r="T1092">
            <v>0</v>
          </cell>
          <cell r="AG1092">
            <v>0</v>
          </cell>
          <cell r="AH1092">
            <v>0</v>
          </cell>
          <cell r="AI1092">
            <v>0</v>
          </cell>
          <cell r="AJ1092">
            <v>0</v>
          </cell>
        </row>
        <row r="1093">
          <cell r="Q1093">
            <v>0</v>
          </cell>
          <cell r="R1093">
            <v>0</v>
          </cell>
          <cell r="S1093">
            <v>0</v>
          </cell>
          <cell r="T1093">
            <v>0</v>
          </cell>
          <cell r="AG1093">
            <v>0</v>
          </cell>
          <cell r="AH1093">
            <v>0</v>
          </cell>
          <cell r="AI1093">
            <v>0</v>
          </cell>
          <cell r="AJ1093">
            <v>0</v>
          </cell>
        </row>
        <row r="1094">
          <cell r="Q1094">
            <v>-1958850</v>
          </cell>
          <cell r="R1094">
            <v>-2471614.91</v>
          </cell>
          <cell r="S1094">
            <v>-2935952.51</v>
          </cell>
          <cell r="T1094">
            <v>-3091688</v>
          </cell>
          <cell r="AG1094">
            <v>-4620184.6445833342</v>
          </cell>
          <cell r="AH1094">
            <v>-4205769.6424999991</v>
          </cell>
          <cell r="AI1094">
            <v>-3749316.9941666662</v>
          </cell>
          <cell r="AJ1094">
            <v>-3212088.8808333334</v>
          </cell>
        </row>
        <row r="1095">
          <cell r="Q1095">
            <v>0</v>
          </cell>
          <cell r="R1095">
            <v>0</v>
          </cell>
          <cell r="S1095">
            <v>0</v>
          </cell>
          <cell r="T1095">
            <v>0</v>
          </cell>
          <cell r="AG1095">
            <v>0</v>
          </cell>
          <cell r="AH1095">
            <v>0</v>
          </cell>
          <cell r="AI1095">
            <v>0</v>
          </cell>
          <cell r="AJ1095">
            <v>0</v>
          </cell>
        </row>
        <row r="1096">
          <cell r="Q1096">
            <v>-18576151.010000002</v>
          </cell>
          <cell r="R1096">
            <v>-19801345.960000001</v>
          </cell>
          <cell r="S1096">
            <v>-26427913.710000001</v>
          </cell>
          <cell r="T1096">
            <v>-36034934.590000004</v>
          </cell>
          <cell r="AG1096">
            <v>-21845882.999166664</v>
          </cell>
          <cell r="AH1096">
            <v>-21799845.046666663</v>
          </cell>
          <cell r="AI1096">
            <v>-22069381.293749999</v>
          </cell>
          <cell r="AJ1096">
            <v>-22184091.411666665</v>
          </cell>
        </row>
        <row r="1097">
          <cell r="Q1097">
            <v>0</v>
          </cell>
          <cell r="R1097">
            <v>0</v>
          </cell>
          <cell r="S1097">
            <v>0</v>
          </cell>
          <cell r="T1097">
            <v>0</v>
          </cell>
          <cell r="AG1097">
            <v>0</v>
          </cell>
          <cell r="AH1097">
            <v>0</v>
          </cell>
          <cell r="AI1097">
            <v>0</v>
          </cell>
          <cell r="AJ1097">
            <v>0</v>
          </cell>
        </row>
        <row r="1098">
          <cell r="AG1098">
            <v>0</v>
          </cell>
          <cell r="AH1098">
            <v>0</v>
          </cell>
          <cell r="AI1098">
            <v>0</v>
          </cell>
          <cell r="AJ1098">
            <v>0</v>
          </cell>
        </row>
        <row r="1099">
          <cell r="AG1099">
            <v>0</v>
          </cell>
          <cell r="AH1099">
            <v>0</v>
          </cell>
          <cell r="AI1099">
            <v>0</v>
          </cell>
          <cell r="AJ1099">
            <v>0</v>
          </cell>
        </row>
        <row r="1100">
          <cell r="AG1100">
            <v>0</v>
          </cell>
          <cell r="AH1100">
            <v>0</v>
          </cell>
          <cell r="AI1100">
            <v>0</v>
          </cell>
          <cell r="AJ1100">
            <v>0</v>
          </cell>
        </row>
        <row r="1101">
          <cell r="AG1101">
            <v>0</v>
          </cell>
          <cell r="AH1101">
            <v>0</v>
          </cell>
          <cell r="AI1101">
            <v>0</v>
          </cell>
          <cell r="AJ1101">
            <v>0</v>
          </cell>
        </row>
        <row r="1102">
          <cell r="AG1102">
            <v>0</v>
          </cell>
          <cell r="AH1102">
            <v>0</v>
          </cell>
          <cell r="AI1102">
            <v>0</v>
          </cell>
          <cell r="AJ1102">
            <v>0</v>
          </cell>
        </row>
        <row r="1103">
          <cell r="AG1103">
            <v>0</v>
          </cell>
          <cell r="AH1103">
            <v>0</v>
          </cell>
          <cell r="AI1103">
            <v>0</v>
          </cell>
          <cell r="AJ1103">
            <v>0</v>
          </cell>
        </row>
        <row r="1104">
          <cell r="AG1104">
            <v>0</v>
          </cell>
          <cell r="AH1104">
            <v>0</v>
          </cell>
          <cell r="AI1104">
            <v>0</v>
          </cell>
          <cell r="AJ1104">
            <v>0</v>
          </cell>
        </row>
        <row r="1105">
          <cell r="AG1105">
            <v>0</v>
          </cell>
          <cell r="AH1105">
            <v>0</v>
          </cell>
          <cell r="AI1105">
            <v>0</v>
          </cell>
          <cell r="AJ1105">
            <v>0</v>
          </cell>
        </row>
        <row r="1106">
          <cell r="Q1106">
            <v>-2644809.08</v>
          </cell>
          <cell r="R1106">
            <v>-3165001.86</v>
          </cell>
          <cell r="S1106">
            <v>-2961651.93</v>
          </cell>
          <cell r="T1106">
            <v>-3705847.36</v>
          </cell>
          <cell r="AG1106">
            <v>-2854653.2475000001</v>
          </cell>
          <cell r="AH1106">
            <v>-2887084.9420833327</v>
          </cell>
          <cell r="AI1106">
            <v>-2916215.8212499996</v>
          </cell>
          <cell r="AJ1106">
            <v>-2953218.8491666666</v>
          </cell>
        </row>
        <row r="1107">
          <cell r="Q1107">
            <v>-260060.97</v>
          </cell>
          <cell r="R1107">
            <v>-746641.37</v>
          </cell>
          <cell r="S1107">
            <v>-885410.29</v>
          </cell>
          <cell r="T1107">
            <v>-1237191.98</v>
          </cell>
          <cell r="AG1107">
            <v>-720680.9833333334</v>
          </cell>
          <cell r="AH1107">
            <v>-737606.52916666667</v>
          </cell>
          <cell r="AI1107">
            <v>-755718.87666666659</v>
          </cell>
          <cell r="AJ1107">
            <v>-766630.87416666653</v>
          </cell>
        </row>
        <row r="1108">
          <cell r="AG1108">
            <v>0</v>
          </cell>
          <cell r="AH1108">
            <v>0</v>
          </cell>
          <cell r="AI1108">
            <v>0</v>
          </cell>
          <cell r="AJ1108">
            <v>0</v>
          </cell>
        </row>
        <row r="1109">
          <cell r="AG1109">
            <v>0</v>
          </cell>
          <cell r="AH1109">
            <v>0</v>
          </cell>
          <cell r="AI1109">
            <v>0</v>
          </cell>
          <cell r="AJ1109">
            <v>0</v>
          </cell>
        </row>
        <row r="1110">
          <cell r="AG1110">
            <v>0</v>
          </cell>
          <cell r="AH1110">
            <v>0</v>
          </cell>
          <cell r="AI1110">
            <v>0</v>
          </cell>
          <cell r="AJ1110">
            <v>0</v>
          </cell>
        </row>
        <row r="1111">
          <cell r="Q1111">
            <v>187.07</v>
          </cell>
          <cell r="R1111">
            <v>-59.6</v>
          </cell>
          <cell r="S1111">
            <v>191.16</v>
          </cell>
          <cell r="T1111">
            <v>-59.6</v>
          </cell>
          <cell r="AG1111">
            <v>544.18583333333333</v>
          </cell>
          <cell r="AH1111">
            <v>495.94666666666666</v>
          </cell>
          <cell r="AI1111">
            <v>452.9783333333333</v>
          </cell>
          <cell r="AJ1111">
            <v>385.78500000000003</v>
          </cell>
        </row>
        <row r="1112">
          <cell r="Q1112">
            <v>-201242.5</v>
          </cell>
          <cell r="R1112">
            <v>-201242.5</v>
          </cell>
          <cell r="S1112">
            <v>-201242.5</v>
          </cell>
          <cell r="T1112">
            <v>-200000</v>
          </cell>
          <cell r="AG1112">
            <v>-473355.67708333331</v>
          </cell>
          <cell r="AH1112">
            <v>-450849.32291666669</v>
          </cell>
          <cell r="AI1112">
            <v>-428342.96875</v>
          </cell>
          <cell r="AJ1112">
            <v>-400423.125</v>
          </cell>
        </row>
        <row r="1113">
          <cell r="Q1113">
            <v>-204947.22</v>
          </cell>
          <cell r="R1113">
            <v>-203011.17</v>
          </cell>
          <cell r="S1113">
            <v>-210724.8</v>
          </cell>
          <cell r="T1113">
            <v>-254303.85</v>
          </cell>
          <cell r="AG1113">
            <v>-280735.66666666669</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G1114">
            <v>-11851169.941250002</v>
          </cell>
          <cell r="AH1114">
            <v>-12039812.150833333</v>
          </cell>
          <cell r="AI1114">
            <v>-12146462.725833334</v>
          </cell>
          <cell r="AJ1114">
            <v>-12492969.471249999</v>
          </cell>
        </row>
        <row r="1115">
          <cell r="Q1115">
            <v>-1806064.93</v>
          </cell>
          <cell r="R1115">
            <v>-1743749.83</v>
          </cell>
          <cell r="S1115">
            <v>-1704599.12</v>
          </cell>
          <cell r="T1115">
            <v>-1659968.74</v>
          </cell>
          <cell r="AG1115">
            <v>-1676738.9658333336</v>
          </cell>
          <cell r="AH1115">
            <v>-1685941.0354166667</v>
          </cell>
          <cell r="AI1115">
            <v>-1694073.1758333333</v>
          </cell>
          <cell r="AJ1115">
            <v>-1696804.91625</v>
          </cell>
        </row>
        <row r="1116">
          <cell r="Q1116">
            <v>-88403.199999999997</v>
          </cell>
          <cell r="R1116">
            <v>-1606085.36</v>
          </cell>
          <cell r="S1116">
            <v>-2975105.16</v>
          </cell>
          <cell r="T1116">
            <v>-4281065.3899999997</v>
          </cell>
          <cell r="AG1116">
            <v>-2421240.6150000007</v>
          </cell>
          <cell r="AH1116">
            <v>-2388917.7687500003</v>
          </cell>
          <cell r="AI1116">
            <v>-2436725.4612500006</v>
          </cell>
          <cell r="AJ1116">
            <v>-2535723.4045833335</v>
          </cell>
        </row>
        <row r="1117">
          <cell r="AG1117">
            <v>0</v>
          </cell>
          <cell r="AH1117">
            <v>0</v>
          </cell>
          <cell r="AI1117">
            <v>0</v>
          </cell>
          <cell r="AJ1117">
            <v>0</v>
          </cell>
        </row>
        <row r="1118">
          <cell r="Q1118">
            <v>-16885.48</v>
          </cell>
          <cell r="R1118">
            <v>-41222.480000000003</v>
          </cell>
          <cell r="S1118">
            <v>3219.63</v>
          </cell>
          <cell r="T1118">
            <v>-5748.95</v>
          </cell>
          <cell r="AG1118">
            <v>-12046.397916666667</v>
          </cell>
          <cell r="AH1118">
            <v>-13755.269166666667</v>
          </cell>
          <cell r="AI1118">
            <v>-15026.009583333334</v>
          </cell>
          <cell r="AJ1118">
            <v>-15250.182083333335</v>
          </cell>
        </row>
        <row r="1119">
          <cell r="Q1119">
            <v>-38256.370000000003</v>
          </cell>
          <cell r="R1119">
            <v>-47237.8</v>
          </cell>
          <cell r="S1119">
            <v>-41166.01</v>
          </cell>
          <cell r="T1119">
            <v>-39435.879999999997</v>
          </cell>
          <cell r="AG1119">
            <v>-28887.732083333336</v>
          </cell>
          <cell r="AH1119">
            <v>-31822.446249999994</v>
          </cell>
          <cell r="AI1119">
            <v>-34772.059166666659</v>
          </cell>
          <cell r="AJ1119">
            <v>-37311.448333333334</v>
          </cell>
        </row>
        <row r="1120">
          <cell r="Q1120">
            <v>-22968.82</v>
          </cell>
          <cell r="R1120">
            <v>-22968.82</v>
          </cell>
          <cell r="S1120">
            <v>-22968.82</v>
          </cell>
          <cell r="T1120">
            <v>-22968.82</v>
          </cell>
          <cell r="AG1120">
            <v>-22968.820000000003</v>
          </cell>
          <cell r="AH1120">
            <v>-22968.820000000003</v>
          </cell>
          <cell r="AI1120">
            <v>-22968.820000000003</v>
          </cell>
          <cell r="AJ1120">
            <v>-22968.820000000003</v>
          </cell>
        </row>
        <row r="1121">
          <cell r="Q1121">
            <v>-17201.98</v>
          </cell>
          <cell r="R1121">
            <v>-15427.19</v>
          </cell>
          <cell r="S1121">
            <v>-15310.19</v>
          </cell>
          <cell r="T1121">
            <v>-15314.19</v>
          </cell>
          <cell r="AG1121">
            <v>-2926.5662499999999</v>
          </cell>
          <cell r="AH1121">
            <v>-4217.9145833333332</v>
          </cell>
          <cell r="AI1121">
            <v>-5515.5037499999999</v>
          </cell>
          <cell r="AJ1121">
            <v>-6822.0254166666664</v>
          </cell>
        </row>
        <row r="1122">
          <cell r="Q1122">
            <v>-339750.73</v>
          </cell>
          <cell r="R1122">
            <v>-62630.22</v>
          </cell>
          <cell r="S1122">
            <v>-63774.18</v>
          </cell>
          <cell r="T1122">
            <v>-64922.46</v>
          </cell>
          <cell r="AG1122">
            <v>-42174.052916666675</v>
          </cell>
          <cell r="AH1122">
            <v>-44998.558333333327</v>
          </cell>
          <cell r="AI1122">
            <v>-48377.430416666662</v>
          </cell>
          <cell r="AJ1122">
            <v>-63632.673750000009</v>
          </cell>
        </row>
        <row r="1123">
          <cell r="Q1123">
            <v>-15981.42</v>
          </cell>
          <cell r="R1123">
            <v>-3676.61</v>
          </cell>
          <cell r="S1123">
            <v>-3947.01</v>
          </cell>
          <cell r="T1123">
            <v>-3806.36</v>
          </cell>
          <cell r="AG1123">
            <v>-7948.1025000000009</v>
          </cell>
          <cell r="AH1123">
            <v>-7940.09</v>
          </cell>
          <cell r="AI1123">
            <v>-7951.3566666666666</v>
          </cell>
          <cell r="AJ1123">
            <v>-7968.029583333333</v>
          </cell>
        </row>
        <row r="1124">
          <cell r="R1124">
            <v>1.19</v>
          </cell>
          <cell r="S1124">
            <v>5.95</v>
          </cell>
          <cell r="T1124">
            <v>14.76</v>
          </cell>
          <cell r="AG1124">
            <v>0</v>
          </cell>
          <cell r="AH1124">
            <v>4.9583333333333333E-2</v>
          </cell>
          <cell r="AI1124">
            <v>0.34708333333333335</v>
          </cell>
          <cell r="AJ1124">
            <v>1.21</v>
          </cell>
        </row>
        <row r="1125">
          <cell r="Q1125">
            <v>3889.48</v>
          </cell>
          <cell r="R1125">
            <v>5120.5600000000004</v>
          </cell>
          <cell r="S1125">
            <v>3427.14</v>
          </cell>
          <cell r="T1125">
            <v>3289.24</v>
          </cell>
          <cell r="AG1125">
            <v>2535.8329166666663</v>
          </cell>
          <cell r="AH1125">
            <v>2576.35</v>
          </cell>
          <cell r="AI1125">
            <v>2708.874166666667</v>
          </cell>
          <cell r="AJ1125">
            <v>2812.8595833333334</v>
          </cell>
        </row>
        <row r="1126">
          <cell r="Q1126">
            <v>0</v>
          </cell>
          <cell r="R1126">
            <v>0</v>
          </cell>
          <cell r="S1126">
            <v>0</v>
          </cell>
          <cell r="T1126">
            <v>0</v>
          </cell>
          <cell r="AG1126">
            <v>0</v>
          </cell>
          <cell r="AH1126">
            <v>0</v>
          </cell>
          <cell r="AI1126">
            <v>0</v>
          </cell>
          <cell r="AJ1126">
            <v>0</v>
          </cell>
        </row>
        <row r="1127">
          <cell r="Q1127">
            <v>0</v>
          </cell>
          <cell r="R1127">
            <v>0</v>
          </cell>
          <cell r="S1127">
            <v>0</v>
          </cell>
          <cell r="T1127">
            <v>0</v>
          </cell>
          <cell r="AG1127">
            <v>-30525.31791666667</v>
          </cell>
          <cell r="AH1127">
            <v>-25261.674166666675</v>
          </cell>
          <cell r="AI1127">
            <v>-21032.681250000005</v>
          </cell>
          <cell r="AJ1127">
            <v>-17834.037499999999</v>
          </cell>
        </row>
        <row r="1128">
          <cell r="Q1128">
            <v>0</v>
          </cell>
          <cell r="R1128">
            <v>0</v>
          </cell>
          <cell r="S1128">
            <v>0</v>
          </cell>
          <cell r="T1128">
            <v>0</v>
          </cell>
          <cell r="AG1128">
            <v>0</v>
          </cell>
          <cell r="AH1128">
            <v>0</v>
          </cell>
          <cell r="AI1128">
            <v>0</v>
          </cell>
          <cell r="AJ1128">
            <v>0</v>
          </cell>
        </row>
        <row r="1129">
          <cell r="Q1129">
            <v>0</v>
          </cell>
          <cell r="R1129">
            <v>0</v>
          </cell>
          <cell r="S1129">
            <v>0</v>
          </cell>
          <cell r="T1129">
            <v>0</v>
          </cell>
          <cell r="AG1129">
            <v>-2102.875833333333</v>
          </cell>
          <cell r="AH1129">
            <v>-1857.55</v>
          </cell>
          <cell r="AI1129">
            <v>-1609.8766666666668</v>
          </cell>
          <cell r="AJ1129">
            <v>-1362.2033333333331</v>
          </cell>
        </row>
        <row r="1130">
          <cell r="Q1130">
            <v>0</v>
          </cell>
          <cell r="R1130">
            <v>0</v>
          </cell>
          <cell r="S1130">
            <v>0</v>
          </cell>
          <cell r="T1130">
            <v>0</v>
          </cell>
          <cell r="AG1130">
            <v>-5425314.3495833334</v>
          </cell>
          <cell r="AH1130">
            <v>-4438893.5587499999</v>
          </cell>
          <cell r="AI1130">
            <v>-3452472.7679166663</v>
          </cell>
          <cell r="AJ1130">
            <v>-2466051.9770833333</v>
          </cell>
        </row>
        <row r="1131">
          <cell r="Q1131">
            <v>-396.93</v>
          </cell>
          <cell r="R1131">
            <v>-396.93</v>
          </cell>
          <cell r="S1131">
            <v>-396.93</v>
          </cell>
          <cell r="T1131">
            <v>0</v>
          </cell>
          <cell r="AG1131">
            <v>-218223.7033333334</v>
          </cell>
          <cell r="AH1131">
            <v>-180899.45499999996</v>
          </cell>
          <cell r="AI1131">
            <v>-140795.13333333327</v>
          </cell>
          <cell r="AJ1131">
            <v>-100674.2729166667</v>
          </cell>
        </row>
        <row r="1132">
          <cell r="Q1132">
            <v>0</v>
          </cell>
          <cell r="R1132">
            <v>-932.46</v>
          </cell>
          <cell r="S1132">
            <v>-683.71</v>
          </cell>
          <cell r="T1132">
            <v>0</v>
          </cell>
          <cell r="AG1132">
            <v>-136661.92083333334</v>
          </cell>
          <cell r="AH1132">
            <v>-132679.96041666667</v>
          </cell>
          <cell r="AI1132">
            <v>-122598.01916666665</v>
          </cell>
          <cell r="AJ1132">
            <v>-108276.85374999999</v>
          </cell>
        </row>
        <row r="1133">
          <cell r="Q1133">
            <v>11227.23</v>
          </cell>
          <cell r="R1133">
            <v>4275.88</v>
          </cell>
          <cell r="S1133">
            <v>14580.19</v>
          </cell>
          <cell r="T1133">
            <v>10881.55</v>
          </cell>
          <cell r="AG1133">
            <v>164475.79958333331</v>
          </cell>
          <cell r="AH1133">
            <v>158321.28916666665</v>
          </cell>
          <cell r="AI1133">
            <v>144222.59791666665</v>
          </cell>
          <cell r="AJ1133">
            <v>127107.82041666664</v>
          </cell>
        </row>
        <row r="1134">
          <cell r="Q1134">
            <v>-11230.33</v>
          </cell>
          <cell r="R1134">
            <v>-9864.61</v>
          </cell>
          <cell r="S1134">
            <v>-72742.080000000002</v>
          </cell>
          <cell r="T1134">
            <v>-1702.53</v>
          </cell>
          <cell r="AG1134">
            <v>-16979.723750000001</v>
          </cell>
          <cell r="AH1134">
            <v>-17858.679583333331</v>
          </cell>
          <cell r="AI1134">
            <v>-21300.624999999996</v>
          </cell>
          <cell r="AJ1134">
            <v>-24402.483749999999</v>
          </cell>
        </row>
        <row r="1135">
          <cell r="Q1135">
            <v>0</v>
          </cell>
          <cell r="R1135">
            <v>0</v>
          </cell>
          <cell r="S1135">
            <v>0</v>
          </cell>
          <cell r="T1135">
            <v>0</v>
          </cell>
          <cell r="AG1135">
            <v>0</v>
          </cell>
          <cell r="AH1135">
            <v>0</v>
          </cell>
          <cell r="AI1135">
            <v>0</v>
          </cell>
          <cell r="AJ1135">
            <v>0</v>
          </cell>
        </row>
        <row r="1136">
          <cell r="Q1136">
            <v>-3922.66</v>
          </cell>
          <cell r="R1136">
            <v>-4872.72</v>
          </cell>
          <cell r="S1136">
            <v>-5802.06</v>
          </cell>
          <cell r="T1136">
            <v>-6731.4</v>
          </cell>
          <cell r="AG1136">
            <v>-660.42166666666662</v>
          </cell>
          <cell r="AH1136">
            <v>-1026.8958333333333</v>
          </cell>
          <cell r="AI1136">
            <v>-1471.6783333333333</v>
          </cell>
          <cell r="AJ1136">
            <v>-1993.9058333333335</v>
          </cell>
        </row>
        <row r="1137">
          <cell r="Q1137">
            <v>0</v>
          </cell>
          <cell r="R1137">
            <v>0</v>
          </cell>
          <cell r="S1137">
            <v>-11318.85</v>
          </cell>
          <cell r="T1137">
            <v>-50.4</v>
          </cell>
          <cell r="AG1137">
            <v>-1767.86</v>
          </cell>
          <cell r="AH1137">
            <v>-1767.86</v>
          </cell>
          <cell r="AI1137">
            <v>-2239.4787499999998</v>
          </cell>
          <cell r="AJ1137">
            <v>-2713.1974999999998</v>
          </cell>
        </row>
        <row r="1138">
          <cell r="Q1138">
            <v>-2000</v>
          </cell>
          <cell r="R1138">
            <v>-2000</v>
          </cell>
          <cell r="S1138">
            <v>-2000</v>
          </cell>
          <cell r="T1138">
            <v>-2000</v>
          </cell>
          <cell r="AG1138">
            <v>-2000</v>
          </cell>
          <cell r="AH1138">
            <v>-2000</v>
          </cell>
          <cell r="AI1138">
            <v>-2000</v>
          </cell>
          <cell r="AJ1138">
            <v>-2000</v>
          </cell>
        </row>
        <row r="1139">
          <cell r="Q1139">
            <v>-826786.86</v>
          </cell>
          <cell r="R1139">
            <v>-852038.02</v>
          </cell>
          <cell r="S1139">
            <v>-866722.91</v>
          </cell>
          <cell r="T1139">
            <v>-978083.62</v>
          </cell>
          <cell r="AG1139">
            <v>-989921.96958333347</v>
          </cell>
          <cell r="AH1139">
            <v>-993630.01416666666</v>
          </cell>
          <cell r="AI1139">
            <v>-1000604.2783333333</v>
          </cell>
          <cell r="AJ1139">
            <v>-923920.08375000011</v>
          </cell>
        </row>
        <row r="1140">
          <cell r="Q1140">
            <v>0</v>
          </cell>
          <cell r="R1140">
            <v>0</v>
          </cell>
          <cell r="S1140">
            <v>0</v>
          </cell>
          <cell r="T1140">
            <v>0</v>
          </cell>
          <cell r="AG1140">
            <v>0</v>
          </cell>
          <cell r="AH1140">
            <v>0</v>
          </cell>
          <cell r="AI1140">
            <v>0</v>
          </cell>
          <cell r="AJ1140">
            <v>0</v>
          </cell>
        </row>
        <row r="1141">
          <cell r="Q1141">
            <v>0</v>
          </cell>
          <cell r="R1141">
            <v>0</v>
          </cell>
          <cell r="S1141">
            <v>0</v>
          </cell>
          <cell r="T1141">
            <v>0</v>
          </cell>
          <cell r="AG1141">
            <v>0</v>
          </cell>
          <cell r="AH1141">
            <v>0</v>
          </cell>
          <cell r="AI1141">
            <v>0</v>
          </cell>
          <cell r="AJ1141">
            <v>0</v>
          </cell>
        </row>
        <row r="1142">
          <cell r="Q1142">
            <v>-1139135.01</v>
          </cell>
          <cell r="R1142">
            <v>-1139135.01</v>
          </cell>
          <cell r="S1142">
            <v>-1084835.01</v>
          </cell>
          <cell r="T1142">
            <v>-1149635.01</v>
          </cell>
          <cell r="AG1142">
            <v>-826615.11416666664</v>
          </cell>
          <cell r="AH1142">
            <v>-871057.40583333327</v>
          </cell>
          <cell r="AI1142">
            <v>-915501.78083333327</v>
          </cell>
          <cell r="AJ1142">
            <v>-960383.65583333327</v>
          </cell>
        </row>
        <row r="1143">
          <cell r="Q1143">
            <v>-2858658.49</v>
          </cell>
          <cell r="R1143">
            <v>-2858658.49</v>
          </cell>
          <cell r="S1143">
            <v>-2858658.49</v>
          </cell>
          <cell r="T1143">
            <v>-2858658.49</v>
          </cell>
          <cell r="AG1143">
            <v>-2682029.1158333342</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G1144">
            <v>-7704791.2387499996</v>
          </cell>
          <cell r="AH1144">
            <v>-7794312.3408333333</v>
          </cell>
          <cell r="AI1144">
            <v>-7866197.4220833331</v>
          </cell>
          <cell r="AJ1144">
            <v>-7922028.9691666663</v>
          </cell>
        </row>
        <row r="1145">
          <cell r="Q1145">
            <v>-80000</v>
          </cell>
          <cell r="R1145">
            <v>-80000</v>
          </cell>
          <cell r="S1145">
            <v>0</v>
          </cell>
          <cell r="T1145">
            <v>0</v>
          </cell>
          <cell r="AG1145">
            <v>-80000</v>
          </cell>
          <cell r="AH1145">
            <v>-80000</v>
          </cell>
          <cell r="AI1145">
            <v>-76666.666666666672</v>
          </cell>
          <cell r="AJ1145">
            <v>-70000</v>
          </cell>
        </row>
        <row r="1146">
          <cell r="Q1146">
            <v>-289026.49</v>
          </cell>
          <cell r="R1146">
            <v>-409268.06</v>
          </cell>
          <cell r="S1146">
            <v>-453386.92</v>
          </cell>
          <cell r="T1146">
            <v>-544533.78</v>
          </cell>
          <cell r="AG1146">
            <v>-48823.52375</v>
          </cell>
          <cell r="AH1146">
            <v>-77919.13</v>
          </cell>
          <cell r="AI1146">
            <v>-113863.08750000001</v>
          </cell>
          <cell r="AJ1146">
            <v>-155443.11666666667</v>
          </cell>
        </row>
        <row r="1147">
          <cell r="Q1147">
            <v>-909482.87</v>
          </cell>
          <cell r="R1147">
            <v>-1124086.72</v>
          </cell>
          <cell r="S1147">
            <v>-1296860.3999999999</v>
          </cell>
          <cell r="T1147">
            <v>-1344649.1</v>
          </cell>
          <cell r="AG1147">
            <v>-221378.14458333331</v>
          </cell>
          <cell r="AH1147">
            <v>-306110.21083333332</v>
          </cell>
          <cell r="AI1147">
            <v>-406983.00750000001</v>
          </cell>
          <cell r="AJ1147">
            <v>-517045.90333333326</v>
          </cell>
        </row>
        <row r="1148">
          <cell r="Q1148">
            <v>0</v>
          </cell>
          <cell r="R1148">
            <v>0</v>
          </cell>
          <cell r="S1148">
            <v>0</v>
          </cell>
          <cell r="T1148">
            <v>0</v>
          </cell>
          <cell r="AG1148">
            <v>0</v>
          </cell>
          <cell r="AH1148">
            <v>0</v>
          </cell>
          <cell r="AI1148">
            <v>0</v>
          </cell>
          <cell r="AJ1148">
            <v>0</v>
          </cell>
        </row>
        <row r="1149">
          <cell r="Q1149">
            <v>0</v>
          </cell>
          <cell r="R1149">
            <v>0</v>
          </cell>
          <cell r="S1149">
            <v>0</v>
          </cell>
          <cell r="T1149">
            <v>0</v>
          </cell>
          <cell r="AG1149">
            <v>0</v>
          </cell>
          <cell r="AH1149">
            <v>0</v>
          </cell>
          <cell r="AI1149">
            <v>0</v>
          </cell>
          <cell r="AJ1149">
            <v>0</v>
          </cell>
        </row>
        <row r="1150">
          <cell r="Q1150">
            <v>0</v>
          </cell>
          <cell r="R1150">
            <v>0</v>
          </cell>
          <cell r="S1150">
            <v>0</v>
          </cell>
          <cell r="T1150">
            <v>0</v>
          </cell>
          <cell r="AG1150">
            <v>0</v>
          </cell>
          <cell r="AH1150">
            <v>0</v>
          </cell>
          <cell r="AI1150">
            <v>0</v>
          </cell>
          <cell r="AJ1150">
            <v>0</v>
          </cell>
        </row>
        <row r="1151">
          <cell r="Q1151">
            <v>178889.45</v>
          </cell>
          <cell r="R1151">
            <v>1372046.45</v>
          </cell>
          <cell r="S1151">
            <v>-12108938.550000001</v>
          </cell>
          <cell r="T1151">
            <v>-20660612.550000001</v>
          </cell>
          <cell r="AG1151">
            <v>-14349177.764583336</v>
          </cell>
          <cell r="AH1151">
            <v>-15958732.468750006</v>
          </cell>
          <cell r="AI1151">
            <v>-14813946.714583337</v>
          </cell>
          <cell r="AJ1151">
            <v>-15382877.127083339</v>
          </cell>
        </row>
        <row r="1152">
          <cell r="AG1152">
            <v>0</v>
          </cell>
          <cell r="AH1152">
            <v>0</v>
          </cell>
          <cell r="AI1152">
            <v>0</v>
          </cell>
          <cell r="AJ1152">
            <v>0</v>
          </cell>
        </row>
        <row r="1153">
          <cell r="Q1153">
            <v>-275</v>
          </cell>
          <cell r="R1153">
            <v>-275</v>
          </cell>
          <cell r="S1153">
            <v>-693</v>
          </cell>
          <cell r="T1153">
            <v>-693</v>
          </cell>
          <cell r="AG1153">
            <v>-142.28458333333333</v>
          </cell>
          <cell r="AH1153">
            <v>-102.53875000000001</v>
          </cell>
          <cell r="AI1153">
            <v>-80.209583333333327</v>
          </cell>
          <cell r="AJ1153">
            <v>-96.626666666666665</v>
          </cell>
        </row>
        <row r="1154">
          <cell r="Q1154">
            <v>-496269.28</v>
          </cell>
          <cell r="R1154">
            <v>-186616.62</v>
          </cell>
          <cell r="S1154">
            <v>25876.43</v>
          </cell>
          <cell r="T1154">
            <v>24170.19</v>
          </cell>
          <cell r="AG1154">
            <v>-103810.32541666667</v>
          </cell>
          <cell r="AH1154">
            <v>-118535.32791666668</v>
          </cell>
          <cell r="AI1154">
            <v>-119777.01125</v>
          </cell>
          <cell r="AJ1154">
            <v>-112438.23208333335</v>
          </cell>
        </row>
        <row r="1155">
          <cell r="Q1155">
            <v>-343.67</v>
          </cell>
          <cell r="R1155">
            <v>-343.67</v>
          </cell>
          <cell r="S1155">
            <v>-343.67</v>
          </cell>
          <cell r="T1155">
            <v>-343.67</v>
          </cell>
          <cell r="AG1155">
            <v>-343.67</v>
          </cell>
          <cell r="AH1155">
            <v>-343.67</v>
          </cell>
          <cell r="AI1155">
            <v>-343.67</v>
          </cell>
          <cell r="AJ1155">
            <v>-343.67</v>
          </cell>
        </row>
        <row r="1156">
          <cell r="Q1156">
            <v>-188029.15</v>
          </cell>
          <cell r="R1156">
            <v>-29959.23</v>
          </cell>
          <cell r="S1156">
            <v>-60184.52</v>
          </cell>
          <cell r="T1156">
            <v>-87779.58</v>
          </cell>
          <cell r="AG1156">
            <v>-270434.15749999997</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G1157">
            <v>-8678.4599999999973</v>
          </cell>
          <cell r="AH1157">
            <v>-8678.4599999999973</v>
          </cell>
          <cell r="AI1157">
            <v>-8678.4599999999973</v>
          </cell>
          <cell r="AJ1157">
            <v>-8678.4599999999973</v>
          </cell>
        </row>
        <row r="1158">
          <cell r="Q1158">
            <v>0</v>
          </cell>
          <cell r="R1158">
            <v>0</v>
          </cell>
          <cell r="S1158">
            <v>0</v>
          </cell>
          <cell r="T1158">
            <v>0</v>
          </cell>
          <cell r="AG1158">
            <v>0</v>
          </cell>
          <cell r="AH1158">
            <v>0</v>
          </cell>
          <cell r="AI1158">
            <v>0</v>
          </cell>
          <cell r="AJ1158">
            <v>0</v>
          </cell>
        </row>
        <row r="1159">
          <cell r="Q1159">
            <v>-18952495.640000001</v>
          </cell>
          <cell r="R1159">
            <v>-20918532.18</v>
          </cell>
          <cell r="S1159">
            <v>-22884583.039999999</v>
          </cell>
          <cell r="T1159">
            <v>-24848199.280000001</v>
          </cell>
          <cell r="AG1159">
            <v>-23057113.2075</v>
          </cell>
          <cell r="AH1159">
            <v>-23211875.221666668</v>
          </cell>
          <cell r="AI1159">
            <v>-23376498.850833338</v>
          </cell>
          <cell r="AJ1159">
            <v>-23545867.956666667</v>
          </cell>
        </row>
        <row r="1160">
          <cell r="Q1160">
            <v>-6898099.8499999996</v>
          </cell>
          <cell r="R1160">
            <v>-7664183.8499999996</v>
          </cell>
          <cell r="S1160">
            <v>-3722478.2</v>
          </cell>
          <cell r="T1160">
            <v>-4487858.2</v>
          </cell>
          <cell r="AG1160">
            <v>-6001985.072916667</v>
          </cell>
          <cell r="AH1160">
            <v>-6035083.4637500001</v>
          </cell>
          <cell r="AI1160">
            <v>-5875760.3691666676</v>
          </cell>
          <cell r="AJ1160">
            <v>-5698384.7612500014</v>
          </cell>
        </row>
        <row r="1161">
          <cell r="Q1161">
            <v>-214450.37</v>
          </cell>
          <cell r="R1161">
            <v>-285527.37</v>
          </cell>
          <cell r="S1161">
            <v>583187.69999999995</v>
          </cell>
          <cell r="T1161">
            <v>499397.15</v>
          </cell>
          <cell r="AG1161">
            <v>-3011983.6079166667</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G1162">
            <v>-12111448.281666666</v>
          </cell>
          <cell r="AH1162">
            <v>-12089390.14875</v>
          </cell>
          <cell r="AI1162">
            <v>-12070635.307916669</v>
          </cell>
          <cell r="AJ1162">
            <v>-12085571.910833335</v>
          </cell>
        </row>
        <row r="1163">
          <cell r="Q1163">
            <v>-2278.3200000000002</v>
          </cell>
          <cell r="R1163">
            <v>-539.52</v>
          </cell>
          <cell r="S1163">
            <v>-539.52</v>
          </cell>
          <cell r="T1163">
            <v>0</v>
          </cell>
          <cell r="AG1163">
            <v>-94.93</v>
          </cell>
          <cell r="AH1163">
            <v>-212.34</v>
          </cell>
          <cell r="AI1163">
            <v>-257.3</v>
          </cell>
          <cell r="AJ1163">
            <v>-279.78000000000003</v>
          </cell>
        </row>
        <row r="1164">
          <cell r="Q1164">
            <v>-4317687.5199999996</v>
          </cell>
          <cell r="R1164">
            <v>-3387882.84</v>
          </cell>
          <cell r="S1164">
            <v>-4422732.03</v>
          </cell>
          <cell r="T1164">
            <v>-5678283.46</v>
          </cell>
          <cell r="AG1164">
            <v>-3647885.9395833332</v>
          </cell>
          <cell r="AH1164">
            <v>-3676175.6279166662</v>
          </cell>
          <cell r="AI1164">
            <v>-3897287.7045833343</v>
          </cell>
          <cell r="AJ1164">
            <v>-4126235.862916667</v>
          </cell>
        </row>
        <row r="1165">
          <cell r="Q1165">
            <v>-476089</v>
          </cell>
          <cell r="R1165">
            <v>-476089</v>
          </cell>
          <cell r="S1165">
            <v>-476089</v>
          </cell>
          <cell r="T1165">
            <v>-476089</v>
          </cell>
          <cell r="AG1165">
            <v>-476089</v>
          </cell>
          <cell r="AH1165">
            <v>-476089</v>
          </cell>
          <cell r="AI1165">
            <v>-476089</v>
          </cell>
          <cell r="AJ1165">
            <v>-476089</v>
          </cell>
        </row>
        <row r="1166">
          <cell r="Q1166">
            <v>0</v>
          </cell>
          <cell r="R1166">
            <v>0</v>
          </cell>
          <cell r="S1166">
            <v>0</v>
          </cell>
          <cell r="T1166">
            <v>0</v>
          </cell>
          <cell r="AG1166">
            <v>0</v>
          </cell>
          <cell r="AH1166">
            <v>0</v>
          </cell>
          <cell r="AI1166">
            <v>0</v>
          </cell>
          <cell r="AJ1166">
            <v>0</v>
          </cell>
        </row>
        <row r="1167">
          <cell r="Q1167">
            <v>-398788.3</v>
          </cell>
          <cell r="R1167">
            <v>-68677.25</v>
          </cell>
          <cell r="S1167">
            <v>-208677.25</v>
          </cell>
          <cell r="T1167">
            <v>-348677.25</v>
          </cell>
          <cell r="AG1167">
            <v>-262812.07749999996</v>
          </cell>
          <cell r="AH1167">
            <v>-258841.22666666665</v>
          </cell>
          <cell r="AI1167">
            <v>-252600.20000000004</v>
          </cell>
          <cell r="AJ1167">
            <v>-246359.17333333334</v>
          </cell>
        </row>
        <row r="1168">
          <cell r="Q1168">
            <v>53356</v>
          </cell>
          <cell r="R1168">
            <v>45356</v>
          </cell>
          <cell r="S1168">
            <v>1327356</v>
          </cell>
          <cell r="T1168">
            <v>955494</v>
          </cell>
          <cell r="AG1168">
            <v>-843774.8208333333</v>
          </cell>
          <cell r="AH1168">
            <v>-671668.82583333331</v>
          </cell>
          <cell r="AI1168">
            <v>-437146.16416666663</v>
          </cell>
          <cell r="AJ1168">
            <v>-234195.5</v>
          </cell>
        </row>
        <row r="1169">
          <cell r="Q1169">
            <v>-3725287</v>
          </cell>
          <cell r="R1169">
            <v>-4163092.12</v>
          </cell>
          <cell r="S1169">
            <v>-4868567.28</v>
          </cell>
          <cell r="T1169">
            <v>-5184513.0599999996</v>
          </cell>
          <cell r="AG1169">
            <v>-4129198.8716666666</v>
          </cell>
          <cell r="AH1169">
            <v>-4130707.2883333326</v>
          </cell>
          <cell r="AI1169">
            <v>-4149694.9445833336</v>
          </cell>
          <cell r="AJ1169">
            <v>-4181186.4983333331</v>
          </cell>
        </row>
        <row r="1170">
          <cell r="Q1170">
            <v>-999476.06</v>
          </cell>
          <cell r="R1170">
            <v>-1873038.83</v>
          </cell>
          <cell r="S1170">
            <v>-3788727.32</v>
          </cell>
          <cell r="T1170">
            <v>-4006125.79</v>
          </cell>
          <cell r="AG1170">
            <v>-1786205.6516666666</v>
          </cell>
          <cell r="AH1170">
            <v>-1786443.3358333334</v>
          </cell>
          <cell r="AI1170">
            <v>-1854618.9958333333</v>
          </cell>
          <cell r="AJ1170">
            <v>-1980157.4920833334</v>
          </cell>
        </row>
        <row r="1171">
          <cell r="Q1171">
            <v>0</v>
          </cell>
          <cell r="R1171">
            <v>0</v>
          </cell>
          <cell r="S1171">
            <v>0</v>
          </cell>
          <cell r="T1171">
            <v>0</v>
          </cell>
          <cell r="AG1171">
            <v>0</v>
          </cell>
          <cell r="AH1171">
            <v>0</v>
          </cell>
          <cell r="AI1171">
            <v>0</v>
          </cell>
          <cell r="AJ1171">
            <v>0</v>
          </cell>
        </row>
        <row r="1172">
          <cell r="Q1172">
            <v>-1184180.93</v>
          </cell>
          <cell r="R1172">
            <v>-1402233.98</v>
          </cell>
          <cell r="S1172">
            <v>-3061195.35</v>
          </cell>
          <cell r="T1172">
            <v>-4490665.0999999996</v>
          </cell>
          <cell r="AG1172">
            <v>-1979290.6291666667</v>
          </cell>
          <cell r="AH1172">
            <v>-1992858.3187499999</v>
          </cell>
          <cell r="AI1172">
            <v>-2036224.6658333335</v>
          </cell>
          <cell r="AJ1172">
            <v>-2140287.5366666671</v>
          </cell>
        </row>
        <row r="1173">
          <cell r="Q1173">
            <v>0</v>
          </cell>
          <cell r="R1173">
            <v>0</v>
          </cell>
          <cell r="S1173">
            <v>0</v>
          </cell>
          <cell r="T1173">
            <v>0</v>
          </cell>
          <cell r="AG1173">
            <v>0</v>
          </cell>
          <cell r="AH1173">
            <v>0</v>
          </cell>
          <cell r="AI1173">
            <v>0</v>
          </cell>
          <cell r="AJ1173">
            <v>0</v>
          </cell>
        </row>
        <row r="1174">
          <cell r="Q1174">
            <v>-132132.84</v>
          </cell>
          <cell r="R1174">
            <v>-132132.84</v>
          </cell>
          <cell r="S1174">
            <v>-132132.84</v>
          </cell>
          <cell r="T1174">
            <v>-132132.84</v>
          </cell>
          <cell r="AG1174">
            <v>-793528.41333333321</v>
          </cell>
          <cell r="AH1174">
            <v>-702475.64999999991</v>
          </cell>
          <cell r="AI1174">
            <v>-611422.8866666666</v>
          </cell>
          <cell r="AJ1174">
            <v>-520370.12333333323</v>
          </cell>
        </row>
        <row r="1175">
          <cell r="Q1175">
            <v>-1098.8699999999999</v>
          </cell>
          <cell r="R1175">
            <v>-1203.8499999999999</v>
          </cell>
          <cell r="S1175">
            <v>-1185.3599999999999</v>
          </cell>
          <cell r="T1175">
            <v>-1333.16</v>
          </cell>
          <cell r="AG1175">
            <v>-1944.3308333333334</v>
          </cell>
          <cell r="AH1175">
            <v>-1940.5474999999999</v>
          </cell>
          <cell r="AI1175">
            <v>-1885.0508333333335</v>
          </cell>
          <cell r="AJ1175">
            <v>-1791.2995833333334</v>
          </cell>
        </row>
        <row r="1176">
          <cell r="Q1176">
            <v>-125236.23</v>
          </cell>
          <cell r="R1176">
            <v>-97093.51</v>
          </cell>
          <cell r="S1176">
            <v>-53884.98</v>
          </cell>
          <cell r="T1176">
            <v>-173512.32000000001</v>
          </cell>
          <cell r="AG1176">
            <v>-127720.06958333334</v>
          </cell>
          <cell r="AH1176">
            <v>-130832.84166666667</v>
          </cell>
          <cell r="AI1176">
            <v>-133325.20500000002</v>
          </cell>
          <cell r="AJ1176">
            <v>-136603.89250000002</v>
          </cell>
        </row>
        <row r="1177">
          <cell r="Q1177">
            <v>-636014.97</v>
          </cell>
          <cell r="R1177">
            <v>-188841.77</v>
          </cell>
          <cell r="S1177">
            <v>-302691.63</v>
          </cell>
          <cell r="T1177">
            <v>-414244.35</v>
          </cell>
          <cell r="AG1177">
            <v>-238205.67124999998</v>
          </cell>
          <cell r="AH1177">
            <v>-258597.32458333333</v>
          </cell>
          <cell r="AI1177">
            <v>-270137.24208333332</v>
          </cell>
          <cell r="AJ1177">
            <v>-279151.74666666664</v>
          </cell>
        </row>
        <row r="1178">
          <cell r="Q1178">
            <v>-92229.47</v>
          </cell>
          <cell r="R1178">
            <v>-76757.25</v>
          </cell>
          <cell r="S1178">
            <v>-73601.34</v>
          </cell>
          <cell r="T1178">
            <v>-103984.42</v>
          </cell>
          <cell r="AG1178">
            <v>-56158.251250000001</v>
          </cell>
          <cell r="AH1178">
            <v>-58489.914166666662</v>
          </cell>
          <cell r="AI1178">
            <v>-60603.145416666674</v>
          </cell>
          <cell r="AJ1178">
            <v>-63187.496666666666</v>
          </cell>
        </row>
        <row r="1179">
          <cell r="Q1179">
            <v>-1016253</v>
          </cell>
          <cell r="R1179">
            <v>-1129170</v>
          </cell>
          <cell r="S1179">
            <v>-1242087</v>
          </cell>
          <cell r="T1179">
            <v>-1355004</v>
          </cell>
          <cell r="AG1179">
            <v>-1895411.7083333333</v>
          </cell>
          <cell r="AH1179">
            <v>-1786814.75</v>
          </cell>
          <cell r="AI1179">
            <v>-1678190.0416666667</v>
          </cell>
          <cell r="AJ1179">
            <v>-1624616.625</v>
          </cell>
        </row>
        <row r="1180">
          <cell r="Q1180">
            <v>-2869</v>
          </cell>
          <cell r="R1180">
            <v>-311.39999999999998</v>
          </cell>
          <cell r="S1180">
            <v>-1561.4</v>
          </cell>
          <cell r="T1180">
            <v>-14314.4</v>
          </cell>
          <cell r="AG1180">
            <v>-3361.6520833333329</v>
          </cell>
          <cell r="AH1180">
            <v>-3413.8724999999999</v>
          </cell>
          <cell r="AI1180">
            <v>-3445.8741666666665</v>
          </cell>
          <cell r="AJ1180">
            <v>-3470.2874999999999</v>
          </cell>
        </row>
        <row r="1181">
          <cell r="Q1181">
            <v>-322.33999999999997</v>
          </cell>
          <cell r="R1181">
            <v>-353.13</v>
          </cell>
          <cell r="S1181">
            <v>-347.71</v>
          </cell>
          <cell r="T1181">
            <v>-391.06</v>
          </cell>
          <cell r="AG1181">
            <v>-570.33708333333323</v>
          </cell>
          <cell r="AH1181">
            <v>-569.22749999999996</v>
          </cell>
          <cell r="AI1181">
            <v>-552.94875000000002</v>
          </cell>
          <cell r="AJ1181">
            <v>-525.44875000000002</v>
          </cell>
        </row>
        <row r="1182">
          <cell r="AG1182">
            <v>0</v>
          </cell>
          <cell r="AH1182">
            <v>0</v>
          </cell>
          <cell r="AI1182">
            <v>0</v>
          </cell>
          <cell r="AJ1182">
            <v>0</v>
          </cell>
        </row>
        <row r="1183">
          <cell r="Q1183">
            <v>0</v>
          </cell>
          <cell r="R1183">
            <v>0</v>
          </cell>
          <cell r="S1183">
            <v>0</v>
          </cell>
          <cell r="T1183">
            <v>0</v>
          </cell>
          <cell r="AG1183">
            <v>0</v>
          </cell>
          <cell r="AH1183">
            <v>0</v>
          </cell>
          <cell r="AI1183">
            <v>0</v>
          </cell>
          <cell r="AJ1183">
            <v>0</v>
          </cell>
        </row>
        <row r="1184">
          <cell r="Q1184">
            <v>0</v>
          </cell>
          <cell r="R1184">
            <v>0</v>
          </cell>
          <cell r="S1184">
            <v>0</v>
          </cell>
          <cell r="T1184">
            <v>0</v>
          </cell>
          <cell r="AG1184">
            <v>0</v>
          </cell>
          <cell r="AH1184">
            <v>0</v>
          </cell>
          <cell r="AI1184">
            <v>0</v>
          </cell>
          <cell r="AJ1184">
            <v>0</v>
          </cell>
        </row>
        <row r="1185">
          <cell r="Q1185">
            <v>0</v>
          </cell>
          <cell r="R1185">
            <v>0</v>
          </cell>
          <cell r="S1185">
            <v>0</v>
          </cell>
          <cell r="T1185">
            <v>0</v>
          </cell>
          <cell r="AG1185">
            <v>0</v>
          </cell>
          <cell r="AH1185">
            <v>0</v>
          </cell>
          <cell r="AI1185">
            <v>0</v>
          </cell>
          <cell r="AJ1185">
            <v>0</v>
          </cell>
        </row>
        <row r="1186">
          <cell r="Q1186">
            <v>0</v>
          </cell>
          <cell r="R1186">
            <v>0</v>
          </cell>
          <cell r="S1186">
            <v>0</v>
          </cell>
          <cell r="T1186">
            <v>0</v>
          </cell>
          <cell r="AG1186">
            <v>0</v>
          </cell>
          <cell r="AH1186">
            <v>0</v>
          </cell>
          <cell r="AI1186">
            <v>0</v>
          </cell>
          <cell r="AJ1186">
            <v>0</v>
          </cell>
        </row>
        <row r="1187">
          <cell r="Q1187">
            <v>-199375</v>
          </cell>
          <cell r="R1187">
            <v>-398750</v>
          </cell>
          <cell r="S1187">
            <v>-598125</v>
          </cell>
          <cell r="T1187">
            <v>-797500</v>
          </cell>
          <cell r="AG1187">
            <v>-697812.5</v>
          </cell>
          <cell r="AH1187">
            <v>-697812.5</v>
          </cell>
          <cell r="AI1187">
            <v>-697812.5</v>
          </cell>
          <cell r="AJ1187">
            <v>-697812.5</v>
          </cell>
        </row>
        <row r="1188">
          <cell r="Q1188">
            <v>0</v>
          </cell>
          <cell r="R1188">
            <v>0</v>
          </cell>
          <cell r="S1188">
            <v>0</v>
          </cell>
          <cell r="T1188">
            <v>0</v>
          </cell>
          <cell r="AG1188">
            <v>0</v>
          </cell>
          <cell r="AH1188">
            <v>0</v>
          </cell>
          <cell r="AI1188">
            <v>0</v>
          </cell>
          <cell r="AJ1188">
            <v>0</v>
          </cell>
        </row>
        <row r="1189">
          <cell r="Q1189">
            <v>0</v>
          </cell>
          <cell r="R1189">
            <v>0</v>
          </cell>
          <cell r="S1189">
            <v>0</v>
          </cell>
          <cell r="T1189">
            <v>0</v>
          </cell>
          <cell r="AG1189">
            <v>0</v>
          </cell>
          <cell r="AH1189">
            <v>0</v>
          </cell>
          <cell r="AI1189">
            <v>0</v>
          </cell>
          <cell r="AJ1189">
            <v>0</v>
          </cell>
        </row>
        <row r="1190">
          <cell r="Q1190">
            <v>0</v>
          </cell>
          <cell r="R1190">
            <v>0</v>
          </cell>
          <cell r="S1190">
            <v>0</v>
          </cell>
          <cell r="T1190">
            <v>0</v>
          </cell>
          <cell r="AG1190">
            <v>0</v>
          </cell>
          <cell r="AH1190">
            <v>0</v>
          </cell>
          <cell r="AI1190">
            <v>0</v>
          </cell>
          <cell r="AJ1190">
            <v>0</v>
          </cell>
        </row>
        <row r="1191">
          <cell r="Q1191">
            <v>0</v>
          </cell>
          <cell r="R1191">
            <v>0</v>
          </cell>
          <cell r="S1191">
            <v>0</v>
          </cell>
          <cell r="T1191">
            <v>0</v>
          </cell>
          <cell r="AG1191">
            <v>0</v>
          </cell>
          <cell r="AH1191">
            <v>0</v>
          </cell>
          <cell r="AI1191">
            <v>0</v>
          </cell>
          <cell r="AJ1191">
            <v>0</v>
          </cell>
        </row>
        <row r="1192">
          <cell r="Q1192">
            <v>0</v>
          </cell>
          <cell r="R1192">
            <v>0</v>
          </cell>
          <cell r="S1192">
            <v>0</v>
          </cell>
          <cell r="T1192">
            <v>0</v>
          </cell>
          <cell r="AG1192">
            <v>0</v>
          </cell>
          <cell r="AH1192">
            <v>0</v>
          </cell>
          <cell r="AI1192">
            <v>0</v>
          </cell>
          <cell r="AJ1192">
            <v>0</v>
          </cell>
        </row>
        <row r="1193">
          <cell r="Q1193">
            <v>0</v>
          </cell>
          <cell r="R1193">
            <v>0</v>
          </cell>
          <cell r="S1193">
            <v>0</v>
          </cell>
          <cell r="T1193">
            <v>0</v>
          </cell>
          <cell r="AG1193">
            <v>-269270.83333333331</v>
          </cell>
          <cell r="AH1193">
            <v>-235611.97916666666</v>
          </cell>
          <cell r="AI1193">
            <v>-188489.58333333334</v>
          </cell>
          <cell r="AJ1193">
            <v>-127903.64583333333</v>
          </cell>
        </row>
        <row r="1194">
          <cell r="Q1194">
            <v>0</v>
          </cell>
          <cell r="R1194">
            <v>0</v>
          </cell>
          <cell r="S1194">
            <v>0</v>
          </cell>
          <cell r="T1194">
            <v>0</v>
          </cell>
          <cell r="AG1194">
            <v>0</v>
          </cell>
          <cell r="AH1194">
            <v>0</v>
          </cell>
          <cell r="AI1194">
            <v>0</v>
          </cell>
          <cell r="AJ1194">
            <v>0</v>
          </cell>
        </row>
        <row r="1195">
          <cell r="Q1195">
            <v>0</v>
          </cell>
          <cell r="R1195">
            <v>0</v>
          </cell>
          <cell r="S1195">
            <v>0</v>
          </cell>
          <cell r="T1195">
            <v>0</v>
          </cell>
          <cell r="AG1195">
            <v>-235625</v>
          </cell>
          <cell r="AH1195">
            <v>-206171.875</v>
          </cell>
          <cell r="AI1195">
            <v>-164937.5</v>
          </cell>
          <cell r="AJ1195">
            <v>-111921.875</v>
          </cell>
        </row>
        <row r="1196">
          <cell r="Q1196">
            <v>0</v>
          </cell>
          <cell r="R1196">
            <v>0</v>
          </cell>
          <cell r="S1196">
            <v>0</v>
          </cell>
          <cell r="T1196">
            <v>0</v>
          </cell>
          <cell r="AG1196">
            <v>-30187.5</v>
          </cell>
          <cell r="AH1196">
            <v>-26687.5</v>
          </cell>
          <cell r="AI1196">
            <v>-21437.5</v>
          </cell>
          <cell r="AJ1196">
            <v>-14437.5</v>
          </cell>
        </row>
        <row r="1197">
          <cell r="Q1197">
            <v>0</v>
          </cell>
          <cell r="R1197">
            <v>0</v>
          </cell>
          <cell r="S1197">
            <v>0</v>
          </cell>
          <cell r="T1197">
            <v>0</v>
          </cell>
          <cell r="AG1197">
            <v>-847048.86875000002</v>
          </cell>
          <cell r="AH1197">
            <v>-785069.65833333333</v>
          </cell>
          <cell r="AI1197">
            <v>-681771.00208333333</v>
          </cell>
          <cell r="AJ1197">
            <v>-537152.9</v>
          </cell>
        </row>
        <row r="1198">
          <cell r="Q1198">
            <v>0</v>
          </cell>
          <cell r="R1198">
            <v>0</v>
          </cell>
          <cell r="S1198">
            <v>0</v>
          </cell>
          <cell r="T1198">
            <v>0</v>
          </cell>
          <cell r="AG1198">
            <v>-70353.737083333326</v>
          </cell>
          <cell r="AH1198">
            <v>-62196.776666666672</v>
          </cell>
          <cell r="AI1198">
            <v>-49961.34375</v>
          </cell>
          <cell r="AJ1198">
            <v>-33647.438333333332</v>
          </cell>
        </row>
        <row r="1199">
          <cell r="Q1199">
            <v>0</v>
          </cell>
          <cell r="R1199">
            <v>0</v>
          </cell>
          <cell r="S1199">
            <v>0</v>
          </cell>
          <cell r="T1199">
            <v>0</v>
          </cell>
          <cell r="AG1199">
            <v>-229712.54166666666</v>
          </cell>
          <cell r="AH1199">
            <v>-196212.80208333334</v>
          </cell>
          <cell r="AI1199">
            <v>-181855.77083333334</v>
          </cell>
          <cell r="AJ1199">
            <v>-157927.38541666666</v>
          </cell>
        </row>
        <row r="1200">
          <cell r="Q1200">
            <v>0</v>
          </cell>
          <cell r="R1200">
            <v>0</v>
          </cell>
          <cell r="S1200">
            <v>0</v>
          </cell>
          <cell r="T1200">
            <v>0</v>
          </cell>
          <cell r="AG1200">
            <v>0</v>
          </cell>
          <cell r="AH1200">
            <v>0</v>
          </cell>
          <cell r="AI1200">
            <v>0</v>
          </cell>
          <cell r="AJ1200">
            <v>0</v>
          </cell>
        </row>
        <row r="1201">
          <cell r="Q1201">
            <v>0</v>
          </cell>
          <cell r="R1201">
            <v>0</v>
          </cell>
          <cell r="S1201">
            <v>0</v>
          </cell>
          <cell r="T1201">
            <v>0</v>
          </cell>
          <cell r="AG1201">
            <v>-304361.97916666669</v>
          </cell>
          <cell r="AH1201">
            <v>-275716.14583333331</v>
          </cell>
          <cell r="AI1201">
            <v>-232747.39583333334</v>
          </cell>
          <cell r="AJ1201">
            <v>-175455.72916666666</v>
          </cell>
        </row>
        <row r="1202">
          <cell r="Q1202">
            <v>0</v>
          </cell>
          <cell r="R1202">
            <v>0</v>
          </cell>
          <cell r="S1202">
            <v>0</v>
          </cell>
          <cell r="T1202">
            <v>0</v>
          </cell>
          <cell r="AG1202">
            <v>-20637.5</v>
          </cell>
          <cell r="AH1202">
            <v>-18037.5</v>
          </cell>
          <cell r="AI1202">
            <v>-14787.5</v>
          </cell>
          <cell r="AJ1202">
            <v>-12837.5</v>
          </cell>
        </row>
        <row r="1203">
          <cell r="Q1203">
            <v>-66660.2</v>
          </cell>
          <cell r="R1203">
            <v>-85706.03</v>
          </cell>
          <cell r="S1203">
            <v>-104751.86</v>
          </cell>
          <cell r="T1203">
            <v>-9522.69</v>
          </cell>
          <cell r="AG1203">
            <v>-57137.303333333337</v>
          </cell>
          <cell r="AH1203">
            <v>-57137.30000000001</v>
          </cell>
          <cell r="AI1203">
            <v>-57137.296666666669</v>
          </cell>
          <cell r="AJ1203">
            <v>-57137.293333333328</v>
          </cell>
        </row>
        <row r="1204">
          <cell r="Q1204">
            <v>0</v>
          </cell>
          <cell r="R1204">
            <v>0</v>
          </cell>
          <cell r="S1204">
            <v>0</v>
          </cell>
          <cell r="T1204">
            <v>0</v>
          </cell>
          <cell r="AG1204">
            <v>-69563.537916666668</v>
          </cell>
          <cell r="AH1204">
            <v>-60799.634166666663</v>
          </cell>
          <cell r="AI1204">
            <v>-49844.757916666662</v>
          </cell>
          <cell r="AJ1204">
            <v>-43271.825833333336</v>
          </cell>
        </row>
        <row r="1205">
          <cell r="Q1205">
            <v>0</v>
          </cell>
          <cell r="R1205">
            <v>0</v>
          </cell>
          <cell r="S1205">
            <v>0</v>
          </cell>
          <cell r="T1205">
            <v>0</v>
          </cell>
          <cell r="AG1205">
            <v>-20604.427083333332</v>
          </cell>
          <cell r="AH1205">
            <v>-18008.59375</v>
          </cell>
          <cell r="AI1205">
            <v>-14763.802083333334</v>
          </cell>
          <cell r="AJ1205">
            <v>-12816.927083333334</v>
          </cell>
        </row>
        <row r="1206">
          <cell r="Q1206">
            <v>-59762.5</v>
          </cell>
          <cell r="R1206">
            <v>-76837.5</v>
          </cell>
          <cell r="S1206">
            <v>-93912.5</v>
          </cell>
          <cell r="T1206">
            <v>-8537.5</v>
          </cell>
          <cell r="AG1206">
            <v>-51225</v>
          </cell>
          <cell r="AH1206">
            <v>-51225</v>
          </cell>
          <cell r="AI1206">
            <v>-51225</v>
          </cell>
          <cell r="AJ1206">
            <v>-51225</v>
          </cell>
        </row>
        <row r="1207">
          <cell r="Q1207">
            <v>0</v>
          </cell>
          <cell r="R1207">
            <v>0</v>
          </cell>
          <cell r="S1207">
            <v>0</v>
          </cell>
          <cell r="T1207">
            <v>0</v>
          </cell>
          <cell r="AG1207">
            <v>-277812.5</v>
          </cell>
          <cell r="AH1207">
            <v>-242812.5</v>
          </cell>
          <cell r="AI1207">
            <v>-199062.5</v>
          </cell>
          <cell r="AJ1207">
            <v>-172812.5</v>
          </cell>
        </row>
        <row r="1208">
          <cell r="Q1208">
            <v>-18987.5</v>
          </cell>
          <cell r="R1208">
            <v>-24412.5</v>
          </cell>
          <cell r="S1208">
            <v>-29837.5</v>
          </cell>
          <cell r="T1208">
            <v>-2712.5</v>
          </cell>
          <cell r="AG1208">
            <v>-16275</v>
          </cell>
          <cell r="AH1208">
            <v>-16275</v>
          </cell>
          <cell r="AI1208">
            <v>-16275</v>
          </cell>
          <cell r="AJ1208">
            <v>-16275</v>
          </cell>
        </row>
        <row r="1209">
          <cell r="Q1209">
            <v>0</v>
          </cell>
          <cell r="R1209">
            <v>0</v>
          </cell>
          <cell r="S1209">
            <v>0</v>
          </cell>
          <cell r="T1209">
            <v>0</v>
          </cell>
          <cell r="AG1209">
            <v>-45811.374166666668</v>
          </cell>
          <cell r="AH1209">
            <v>-39986.13416666667</v>
          </cell>
          <cell r="AI1209">
            <v>-32662.977500000005</v>
          </cell>
          <cell r="AJ1209">
            <v>-28335.654166666671</v>
          </cell>
        </row>
        <row r="1210">
          <cell r="Q1210">
            <v>-151228.95000000001</v>
          </cell>
          <cell r="R1210">
            <v>-194437.28</v>
          </cell>
          <cell r="S1210">
            <v>-237645.61</v>
          </cell>
          <cell r="T1210">
            <v>-21603.94</v>
          </cell>
          <cell r="AG1210">
            <v>-129624.80333333333</v>
          </cell>
          <cell r="AH1210">
            <v>-129624.8</v>
          </cell>
          <cell r="AI1210">
            <v>-129624.79666666668</v>
          </cell>
          <cell r="AJ1210">
            <v>-129624.79333333333</v>
          </cell>
        </row>
        <row r="1211">
          <cell r="Q1211">
            <v>-177041.45</v>
          </cell>
          <cell r="R1211">
            <v>-227624.78</v>
          </cell>
          <cell r="S1211">
            <v>-278208.11</v>
          </cell>
          <cell r="T1211">
            <v>-25291.439999999999</v>
          </cell>
          <cell r="AG1211">
            <v>-151749.80333333332</v>
          </cell>
          <cell r="AH1211">
            <v>-151749.80000000002</v>
          </cell>
          <cell r="AI1211">
            <v>-151749.79666666666</v>
          </cell>
          <cell r="AJ1211">
            <v>-151749.79333333333</v>
          </cell>
        </row>
        <row r="1212">
          <cell r="Q1212">
            <v>-201250</v>
          </cell>
          <cell r="R1212">
            <v>-258750</v>
          </cell>
          <cell r="S1212">
            <v>-316250</v>
          </cell>
          <cell r="T1212">
            <v>-28750</v>
          </cell>
          <cell r="AG1212">
            <v>-172500</v>
          </cell>
          <cell r="AH1212">
            <v>-172500</v>
          </cell>
          <cell r="AI1212">
            <v>-172500</v>
          </cell>
          <cell r="AJ1212">
            <v>-172500</v>
          </cell>
        </row>
        <row r="1213">
          <cell r="Q1213">
            <v>-161466.45000000001</v>
          </cell>
          <cell r="R1213">
            <v>-207599.78</v>
          </cell>
          <cell r="S1213">
            <v>-253733.11</v>
          </cell>
          <cell r="T1213">
            <v>-23066.44</v>
          </cell>
          <cell r="AG1213">
            <v>-138399.80333333332</v>
          </cell>
          <cell r="AH1213">
            <v>-138399.80000000002</v>
          </cell>
          <cell r="AI1213">
            <v>-138399.79666666666</v>
          </cell>
          <cell r="AJ1213">
            <v>-138399.79333333333</v>
          </cell>
        </row>
        <row r="1214">
          <cell r="Q1214">
            <v>-60550</v>
          </cell>
          <cell r="R1214">
            <v>-77850</v>
          </cell>
          <cell r="S1214">
            <v>-95150</v>
          </cell>
          <cell r="T1214">
            <v>-8650</v>
          </cell>
          <cell r="AG1214">
            <v>-51900</v>
          </cell>
          <cell r="AH1214">
            <v>-51900</v>
          </cell>
          <cell r="AI1214">
            <v>-51900</v>
          </cell>
          <cell r="AJ1214">
            <v>-51900</v>
          </cell>
        </row>
        <row r="1215">
          <cell r="Q1215">
            <v>-404250</v>
          </cell>
          <cell r="R1215">
            <v>-519750</v>
          </cell>
          <cell r="S1215">
            <v>-635250</v>
          </cell>
          <cell r="T1215">
            <v>-57750</v>
          </cell>
          <cell r="AG1215">
            <v>-346500</v>
          </cell>
          <cell r="AH1215">
            <v>-346500</v>
          </cell>
          <cell r="AI1215">
            <v>-346500</v>
          </cell>
          <cell r="AJ1215">
            <v>-346500</v>
          </cell>
        </row>
        <row r="1216">
          <cell r="Q1216">
            <v>-409500</v>
          </cell>
          <cell r="R1216">
            <v>-526500</v>
          </cell>
          <cell r="S1216">
            <v>-643500</v>
          </cell>
          <cell r="T1216">
            <v>-58500</v>
          </cell>
          <cell r="AG1216">
            <v>-351000</v>
          </cell>
          <cell r="AH1216">
            <v>-351000</v>
          </cell>
          <cell r="AI1216">
            <v>-351000</v>
          </cell>
          <cell r="AJ1216">
            <v>-351000</v>
          </cell>
        </row>
        <row r="1217">
          <cell r="Q1217">
            <v>-102666.45</v>
          </cell>
          <cell r="R1217">
            <v>-131999.78</v>
          </cell>
          <cell r="S1217">
            <v>-161333.10999999999</v>
          </cell>
          <cell r="T1217">
            <v>-14666.44</v>
          </cell>
          <cell r="AG1217">
            <v>-87999.80333333333</v>
          </cell>
          <cell r="AH1217">
            <v>-87999.8</v>
          </cell>
          <cell r="AI1217">
            <v>-87999.796666666676</v>
          </cell>
          <cell r="AJ1217">
            <v>-87999.793333333335</v>
          </cell>
        </row>
        <row r="1218">
          <cell r="Q1218">
            <v>-145366.45000000001</v>
          </cell>
          <cell r="R1218">
            <v>-186899.78</v>
          </cell>
          <cell r="S1218">
            <v>-228433.11</v>
          </cell>
          <cell r="T1218">
            <v>-20766.439999999999</v>
          </cell>
          <cell r="AG1218">
            <v>-124599.80333333333</v>
          </cell>
          <cell r="AH1218">
            <v>-124599.8</v>
          </cell>
          <cell r="AI1218">
            <v>-124599.79666666668</v>
          </cell>
          <cell r="AJ1218">
            <v>-124599.79333333333</v>
          </cell>
        </row>
        <row r="1219">
          <cell r="Q1219">
            <v>-214375</v>
          </cell>
          <cell r="R1219">
            <v>-275625</v>
          </cell>
          <cell r="S1219">
            <v>-336875</v>
          </cell>
          <cell r="T1219">
            <v>-30625</v>
          </cell>
          <cell r="AG1219">
            <v>-183750</v>
          </cell>
          <cell r="AH1219">
            <v>-183750</v>
          </cell>
          <cell r="AI1219">
            <v>-183750</v>
          </cell>
          <cell r="AJ1219">
            <v>-183750</v>
          </cell>
        </row>
        <row r="1220">
          <cell r="Q1220">
            <v>-42933.55</v>
          </cell>
          <cell r="R1220">
            <v>-55200.22</v>
          </cell>
          <cell r="S1220">
            <v>-67466.89</v>
          </cell>
          <cell r="T1220">
            <v>-6133.56</v>
          </cell>
          <cell r="AG1220">
            <v>-36800.196666666663</v>
          </cell>
          <cell r="AH1220">
            <v>-36800.200000000004</v>
          </cell>
          <cell r="AI1220">
            <v>-36800.203333333331</v>
          </cell>
          <cell r="AJ1220">
            <v>-36800.206666666658</v>
          </cell>
        </row>
        <row r="1221">
          <cell r="Q1221">
            <v>-57837.5</v>
          </cell>
          <cell r="R1221">
            <v>-74362.5</v>
          </cell>
          <cell r="S1221">
            <v>-90887.5</v>
          </cell>
          <cell r="T1221">
            <v>-8262.5</v>
          </cell>
          <cell r="AG1221">
            <v>-49575</v>
          </cell>
          <cell r="AH1221">
            <v>-49575</v>
          </cell>
          <cell r="AI1221">
            <v>-49575</v>
          </cell>
          <cell r="AJ1221">
            <v>-49575</v>
          </cell>
        </row>
        <row r="1222">
          <cell r="Q1222">
            <v>-96541.45</v>
          </cell>
          <cell r="R1222">
            <v>-124124.78</v>
          </cell>
          <cell r="S1222">
            <v>-151708.10999999999</v>
          </cell>
          <cell r="T1222">
            <v>-13791.44</v>
          </cell>
          <cell r="AG1222">
            <v>-82749.80333333333</v>
          </cell>
          <cell r="AH1222">
            <v>-82749.8</v>
          </cell>
          <cell r="AI1222">
            <v>-82749.796666666676</v>
          </cell>
          <cell r="AJ1222">
            <v>-82749.79333333332</v>
          </cell>
        </row>
        <row r="1223">
          <cell r="Q1223">
            <v>-312812.5</v>
          </cell>
          <cell r="R1223">
            <v>-402187.5</v>
          </cell>
          <cell r="S1223">
            <v>-491562.5</v>
          </cell>
          <cell r="T1223">
            <v>-44687.5</v>
          </cell>
          <cell r="AG1223">
            <v>-268125</v>
          </cell>
          <cell r="AH1223">
            <v>-268125</v>
          </cell>
          <cell r="AI1223">
            <v>-268125</v>
          </cell>
          <cell r="AJ1223">
            <v>-268125</v>
          </cell>
        </row>
        <row r="1224">
          <cell r="Q1224">
            <v>-191916.45</v>
          </cell>
          <cell r="R1224">
            <v>-246749.78</v>
          </cell>
          <cell r="S1224">
            <v>-301583.11</v>
          </cell>
          <cell r="T1224">
            <v>-27416.44</v>
          </cell>
          <cell r="AG1224">
            <v>-164499.80333333332</v>
          </cell>
          <cell r="AH1224">
            <v>-164499.80000000002</v>
          </cell>
          <cell r="AI1224">
            <v>-164499.79666666663</v>
          </cell>
          <cell r="AJ1224">
            <v>-164499.79333333331</v>
          </cell>
        </row>
        <row r="1225">
          <cell r="Q1225">
            <v>-42000</v>
          </cell>
          <cell r="R1225">
            <v>-54000</v>
          </cell>
          <cell r="S1225">
            <v>-66000</v>
          </cell>
          <cell r="T1225">
            <v>-6000</v>
          </cell>
          <cell r="AG1225">
            <v>-36000</v>
          </cell>
          <cell r="AH1225">
            <v>-36000</v>
          </cell>
          <cell r="AI1225">
            <v>-36000</v>
          </cell>
          <cell r="AJ1225">
            <v>-36000</v>
          </cell>
        </row>
        <row r="1226">
          <cell r="Q1226">
            <v>-932707.49</v>
          </cell>
          <cell r="R1226">
            <v>-84790.82</v>
          </cell>
          <cell r="S1226">
            <v>-254374.15</v>
          </cell>
          <cell r="T1226">
            <v>-423957.48</v>
          </cell>
          <cell r="AG1226">
            <v>-508749.1766666667</v>
          </cell>
          <cell r="AH1226">
            <v>-508749.17333333334</v>
          </cell>
          <cell r="AI1226">
            <v>-508749.17</v>
          </cell>
          <cell r="AJ1226">
            <v>-508749.16666666674</v>
          </cell>
        </row>
        <row r="1227">
          <cell r="Q1227">
            <v>-3552082.53</v>
          </cell>
          <cell r="R1227">
            <v>-322915.86</v>
          </cell>
          <cell r="S1227">
            <v>-968749.19</v>
          </cell>
          <cell r="T1227">
            <v>-1614582.52</v>
          </cell>
          <cell r="AG1227">
            <v>-1937499.2166666668</v>
          </cell>
          <cell r="AH1227">
            <v>-1937499.2133333331</v>
          </cell>
          <cell r="AI1227">
            <v>-1937499.21</v>
          </cell>
          <cell r="AJ1227">
            <v>-1937499.2066666668</v>
          </cell>
        </row>
        <row r="1228">
          <cell r="Q1228">
            <v>0</v>
          </cell>
          <cell r="R1228">
            <v>0</v>
          </cell>
          <cell r="S1228">
            <v>0</v>
          </cell>
          <cell r="T1228">
            <v>0</v>
          </cell>
          <cell r="AG1228">
            <v>-63380.137916666667</v>
          </cell>
          <cell r="AH1228">
            <v>-54432.344583333346</v>
          </cell>
          <cell r="AI1228">
            <v>-51449.82958333334</v>
          </cell>
          <cell r="AJ1228">
            <v>-45484.676249999997</v>
          </cell>
        </row>
        <row r="1229">
          <cell r="Q1229">
            <v>0</v>
          </cell>
          <cell r="R1229">
            <v>0</v>
          </cell>
          <cell r="S1229">
            <v>0</v>
          </cell>
          <cell r="T1229">
            <v>0</v>
          </cell>
          <cell r="AG1229">
            <v>-88958.333333333328</v>
          </cell>
          <cell r="AH1229">
            <v>-71458.333333333328</v>
          </cell>
          <cell r="AI1229">
            <v>-65625</v>
          </cell>
          <cell r="AJ1229">
            <v>-53958.333333333336</v>
          </cell>
        </row>
        <row r="1230">
          <cell r="Q1230">
            <v>0</v>
          </cell>
          <cell r="R1230">
            <v>0</v>
          </cell>
          <cell r="S1230">
            <v>0</v>
          </cell>
          <cell r="T1230">
            <v>0</v>
          </cell>
          <cell r="AG1230">
            <v>0</v>
          </cell>
          <cell r="AH1230">
            <v>0</v>
          </cell>
          <cell r="AI1230">
            <v>0</v>
          </cell>
          <cell r="AJ1230">
            <v>0</v>
          </cell>
        </row>
        <row r="1231">
          <cell r="Q1231">
            <v>-1699316.75</v>
          </cell>
          <cell r="R1231">
            <v>-154483.42000000001</v>
          </cell>
          <cell r="S1231">
            <v>-463450.09</v>
          </cell>
          <cell r="T1231">
            <v>-772416.76</v>
          </cell>
          <cell r="AG1231">
            <v>-926900.09</v>
          </cell>
          <cell r="AH1231">
            <v>-926900.08708333329</v>
          </cell>
          <cell r="AI1231">
            <v>-926900.08499999996</v>
          </cell>
          <cell r="AJ1231">
            <v>-926900.08375000011</v>
          </cell>
        </row>
        <row r="1232">
          <cell r="Q1232">
            <v>0</v>
          </cell>
          <cell r="R1232">
            <v>0</v>
          </cell>
          <cell r="S1232">
            <v>0</v>
          </cell>
          <cell r="T1232">
            <v>0</v>
          </cell>
          <cell r="AG1232">
            <v>0</v>
          </cell>
          <cell r="AH1232">
            <v>0</v>
          </cell>
          <cell r="AI1232">
            <v>0</v>
          </cell>
          <cell r="AJ1232">
            <v>0</v>
          </cell>
        </row>
        <row r="1233">
          <cell r="Q1233">
            <v>0</v>
          </cell>
          <cell r="R1233">
            <v>0</v>
          </cell>
          <cell r="S1233">
            <v>0</v>
          </cell>
          <cell r="T1233">
            <v>0</v>
          </cell>
          <cell r="AG1233">
            <v>0</v>
          </cell>
          <cell r="AH1233">
            <v>0</v>
          </cell>
          <cell r="AI1233">
            <v>0</v>
          </cell>
          <cell r="AJ1233">
            <v>0</v>
          </cell>
        </row>
        <row r="1234">
          <cell r="Q1234">
            <v>0</v>
          </cell>
          <cell r="R1234">
            <v>0</v>
          </cell>
          <cell r="S1234">
            <v>0</v>
          </cell>
          <cell r="T1234">
            <v>0</v>
          </cell>
          <cell r="AG1234">
            <v>0</v>
          </cell>
          <cell r="AH1234">
            <v>0</v>
          </cell>
          <cell r="AI1234">
            <v>0</v>
          </cell>
          <cell r="AJ1234">
            <v>0</v>
          </cell>
        </row>
        <row r="1235">
          <cell r="Q1235">
            <v>0</v>
          </cell>
          <cell r="R1235">
            <v>0</v>
          </cell>
          <cell r="S1235">
            <v>0</v>
          </cell>
          <cell r="T1235">
            <v>0</v>
          </cell>
          <cell r="AG1235">
            <v>0</v>
          </cell>
          <cell r="AH1235">
            <v>0</v>
          </cell>
          <cell r="AI1235">
            <v>0</v>
          </cell>
          <cell r="AJ1235">
            <v>0</v>
          </cell>
        </row>
        <row r="1236">
          <cell r="Q1236">
            <v>0</v>
          </cell>
          <cell r="R1236">
            <v>0</v>
          </cell>
          <cell r="S1236">
            <v>0</v>
          </cell>
          <cell r="T1236">
            <v>0</v>
          </cell>
          <cell r="AG1236">
            <v>0</v>
          </cell>
          <cell r="AH1236">
            <v>0</v>
          </cell>
          <cell r="AI1236">
            <v>0</v>
          </cell>
          <cell r="AJ1236">
            <v>0</v>
          </cell>
        </row>
        <row r="1237">
          <cell r="Q1237">
            <v>0</v>
          </cell>
          <cell r="R1237">
            <v>0</v>
          </cell>
          <cell r="S1237">
            <v>0</v>
          </cell>
          <cell r="T1237">
            <v>0</v>
          </cell>
          <cell r="AG1237">
            <v>0</v>
          </cell>
          <cell r="AH1237">
            <v>0</v>
          </cell>
          <cell r="AI1237">
            <v>0</v>
          </cell>
          <cell r="AJ1237">
            <v>0</v>
          </cell>
        </row>
        <row r="1238">
          <cell r="Q1238">
            <v>0</v>
          </cell>
          <cell r="R1238">
            <v>0</v>
          </cell>
          <cell r="S1238">
            <v>0</v>
          </cell>
          <cell r="T1238">
            <v>0</v>
          </cell>
          <cell r="AG1238">
            <v>-122438.86291666667</v>
          </cell>
          <cell r="AH1238">
            <v>-82729.81041666666</v>
          </cell>
          <cell r="AI1238">
            <v>-29782.911250000001</v>
          </cell>
          <cell r="AJ1238">
            <v>0</v>
          </cell>
        </row>
        <row r="1239">
          <cell r="Q1239">
            <v>-802132.01</v>
          </cell>
          <cell r="R1239">
            <v>-1122965.3400000001</v>
          </cell>
          <cell r="S1239">
            <v>-1443798.67</v>
          </cell>
          <cell r="T1239">
            <v>-1764632</v>
          </cell>
          <cell r="AG1239">
            <v>-962548.69666666666</v>
          </cell>
          <cell r="AH1239">
            <v>-962548.69333333324</v>
          </cell>
          <cell r="AI1239">
            <v>-962548.69</v>
          </cell>
          <cell r="AJ1239">
            <v>-962548.68666666653</v>
          </cell>
        </row>
        <row r="1240">
          <cell r="Q1240">
            <v>0</v>
          </cell>
          <cell r="R1240">
            <v>0</v>
          </cell>
          <cell r="S1240">
            <v>0</v>
          </cell>
          <cell r="T1240">
            <v>0</v>
          </cell>
          <cell r="AG1240">
            <v>-388645.83333333331</v>
          </cell>
          <cell r="AH1240">
            <v>-337395.83333333331</v>
          </cell>
          <cell r="AI1240">
            <v>-269062.5</v>
          </cell>
          <cell r="AJ1240">
            <v>-183645.83333333334</v>
          </cell>
        </row>
        <row r="1241">
          <cell r="Q1241">
            <v>0</v>
          </cell>
          <cell r="R1241">
            <v>0</v>
          </cell>
          <cell r="S1241">
            <v>0</v>
          </cell>
          <cell r="T1241">
            <v>0</v>
          </cell>
          <cell r="AG1241">
            <v>0</v>
          </cell>
          <cell r="AH1241">
            <v>0</v>
          </cell>
          <cell r="AI1241">
            <v>0</v>
          </cell>
          <cell r="AJ1241">
            <v>0</v>
          </cell>
        </row>
        <row r="1242">
          <cell r="Q1242">
            <v>0</v>
          </cell>
          <cell r="R1242">
            <v>0</v>
          </cell>
          <cell r="S1242">
            <v>0</v>
          </cell>
          <cell r="T1242">
            <v>0</v>
          </cell>
          <cell r="AG1242">
            <v>-223031.25</v>
          </cell>
          <cell r="AH1242">
            <v>-179156.25</v>
          </cell>
          <cell r="AI1242">
            <v>-120656.25</v>
          </cell>
          <cell r="AJ1242">
            <v>-47531.25</v>
          </cell>
        </row>
        <row r="1243">
          <cell r="Q1243">
            <v>-38750</v>
          </cell>
          <cell r="R1243">
            <v>-54250</v>
          </cell>
          <cell r="S1243">
            <v>-69750</v>
          </cell>
          <cell r="T1243">
            <v>0</v>
          </cell>
          <cell r="AG1243">
            <v>-46500</v>
          </cell>
          <cell r="AH1243">
            <v>-46500</v>
          </cell>
          <cell r="AI1243">
            <v>-46500</v>
          </cell>
          <cell r="AJ1243">
            <v>-42947.916666666664</v>
          </cell>
        </row>
        <row r="1244">
          <cell r="Q1244">
            <v>-146626.66</v>
          </cell>
          <cell r="R1244">
            <v>-205293.32</v>
          </cell>
          <cell r="S1244">
            <v>-263959.98</v>
          </cell>
          <cell r="T1244">
            <v>0</v>
          </cell>
          <cell r="AG1244">
            <v>-175960.03333333335</v>
          </cell>
          <cell r="AH1244">
            <v>-175960.0266666667</v>
          </cell>
          <cell r="AI1244">
            <v>-175960.02000000002</v>
          </cell>
          <cell r="AJ1244">
            <v>-162517.23666666666</v>
          </cell>
        </row>
        <row r="1245">
          <cell r="Q1245">
            <v>-842187.5</v>
          </cell>
          <cell r="R1245">
            <v>-1179062.5</v>
          </cell>
          <cell r="S1245">
            <v>-1515937.5</v>
          </cell>
          <cell r="T1245">
            <v>-1852812.5</v>
          </cell>
          <cell r="AG1245">
            <v>-1010625</v>
          </cell>
          <cell r="AH1245">
            <v>-1010625</v>
          </cell>
          <cell r="AI1245">
            <v>-1010625</v>
          </cell>
          <cell r="AJ1245">
            <v>-1010625</v>
          </cell>
        </row>
        <row r="1246">
          <cell r="Q1246">
            <v>-487500</v>
          </cell>
          <cell r="R1246">
            <v>-682500</v>
          </cell>
          <cell r="S1246">
            <v>-877500</v>
          </cell>
          <cell r="T1246">
            <v>-1072500</v>
          </cell>
          <cell r="AG1246">
            <v>-585000</v>
          </cell>
          <cell r="AH1246">
            <v>-585000</v>
          </cell>
          <cell r="AI1246">
            <v>-585000</v>
          </cell>
          <cell r="AJ1246">
            <v>-585000</v>
          </cell>
        </row>
        <row r="1247">
          <cell r="Q1247">
            <v>-2201792.52</v>
          </cell>
          <cell r="R1247">
            <v>-2752240.65</v>
          </cell>
          <cell r="S1247">
            <v>-3302688.78</v>
          </cell>
          <cell r="T1247">
            <v>-550448.16</v>
          </cell>
          <cell r="AG1247">
            <v>-2110956.0016666665</v>
          </cell>
          <cell r="AH1247">
            <v>-2060155.3262500002</v>
          </cell>
          <cell r="AI1247">
            <v>-1998065.6066666667</v>
          </cell>
          <cell r="AJ1247">
            <v>-1958553.9783333335</v>
          </cell>
        </row>
        <row r="1248">
          <cell r="Q1248">
            <v>-1968.42</v>
          </cell>
          <cell r="R1248">
            <v>-81301.72</v>
          </cell>
          <cell r="S1248">
            <v>-128134.61</v>
          </cell>
          <cell r="T1248">
            <v>-193252.52</v>
          </cell>
          <cell r="AG1248">
            <v>-63117.797500000008</v>
          </cell>
          <cell r="AH1248">
            <v>-64910.628333333356</v>
          </cell>
          <cell r="AI1248">
            <v>-68714.197083333347</v>
          </cell>
          <cell r="AJ1248">
            <v>-78156.269166666665</v>
          </cell>
        </row>
        <row r="1249">
          <cell r="Q1249">
            <v>-128480.64</v>
          </cell>
          <cell r="R1249">
            <v>-22350.91</v>
          </cell>
          <cell r="S1249">
            <v>-44701.82</v>
          </cell>
          <cell r="T1249">
            <v>-67052.73</v>
          </cell>
          <cell r="AG1249">
            <v>-16060.08</v>
          </cell>
          <cell r="AH1249">
            <v>-22344.727916666667</v>
          </cell>
          <cell r="AI1249">
            <v>-25138.59166666666</v>
          </cell>
          <cell r="AJ1249">
            <v>-29795.031249999996</v>
          </cell>
        </row>
        <row r="1250">
          <cell r="Q1250">
            <v>-11355.43</v>
          </cell>
          <cell r="R1250">
            <v>-18925.72</v>
          </cell>
          <cell r="S1250">
            <v>-3785.14</v>
          </cell>
          <cell r="T1250">
            <v>-11355.43</v>
          </cell>
          <cell r="AG1250">
            <v>-19583.491250000003</v>
          </cell>
          <cell r="AH1250">
            <v>-20845.205833333337</v>
          </cell>
          <cell r="AI1250">
            <v>-21791.491666666669</v>
          </cell>
          <cell r="AJ1250">
            <v>-22422.348750000005</v>
          </cell>
        </row>
        <row r="1251">
          <cell r="Q1251">
            <v>0</v>
          </cell>
          <cell r="R1251">
            <v>0</v>
          </cell>
          <cell r="S1251">
            <v>0</v>
          </cell>
          <cell r="T1251">
            <v>0</v>
          </cell>
          <cell r="AG1251">
            <v>-16332.467500000001</v>
          </cell>
          <cell r="AH1251">
            <v>-7028.3149999999996</v>
          </cell>
          <cell r="AI1251">
            <v>3350.8537499999998</v>
          </cell>
          <cell r="AJ1251">
            <v>7369.4920833333335</v>
          </cell>
        </row>
        <row r="1252">
          <cell r="Q1252">
            <v>0</v>
          </cell>
          <cell r="R1252">
            <v>0</v>
          </cell>
          <cell r="S1252">
            <v>0</v>
          </cell>
          <cell r="T1252">
            <v>0</v>
          </cell>
          <cell r="AG1252">
            <v>-40036.249999999993</v>
          </cell>
          <cell r="AH1252">
            <v>-32899.863333333335</v>
          </cell>
          <cell r="AI1252">
            <v>-25382.65625</v>
          </cell>
          <cell r="AJ1252">
            <v>-19995.236249999998</v>
          </cell>
        </row>
        <row r="1253">
          <cell r="Q1253">
            <v>-4441250</v>
          </cell>
          <cell r="R1253">
            <v>-403750</v>
          </cell>
          <cell r="S1253">
            <v>-1211250</v>
          </cell>
          <cell r="T1253">
            <v>-2018750</v>
          </cell>
          <cell r="AG1253">
            <v>-2422500</v>
          </cell>
          <cell r="AH1253">
            <v>-2422500</v>
          </cell>
          <cell r="AI1253">
            <v>-2422500</v>
          </cell>
          <cell r="AJ1253">
            <v>-2422500</v>
          </cell>
        </row>
        <row r="1254">
          <cell r="Q1254">
            <v>-3208333.15</v>
          </cell>
          <cell r="R1254">
            <v>-291666.48</v>
          </cell>
          <cell r="S1254">
            <v>-874999.81</v>
          </cell>
          <cell r="T1254">
            <v>-1458333.14</v>
          </cell>
          <cell r="AG1254">
            <v>-1749999.8366666667</v>
          </cell>
          <cell r="AH1254">
            <v>-1749999.8333333333</v>
          </cell>
          <cell r="AI1254">
            <v>-1749999.83</v>
          </cell>
          <cell r="AJ1254">
            <v>-1749999.8266666664</v>
          </cell>
        </row>
        <row r="1255">
          <cell r="Q1255">
            <v>-16785.45</v>
          </cell>
          <cell r="R1255">
            <v>-21811.97</v>
          </cell>
          <cell r="S1255">
            <v>-27705.86</v>
          </cell>
          <cell r="T1255">
            <v>56687.97</v>
          </cell>
          <cell r="AG1255">
            <v>-2034.8454166666668</v>
          </cell>
          <cell r="AH1255">
            <v>-3643.0712500000004</v>
          </cell>
          <cell r="AI1255">
            <v>-5706.314166666667</v>
          </cell>
          <cell r="AJ1255">
            <v>-4498.7262500000006</v>
          </cell>
        </row>
        <row r="1256">
          <cell r="Q1256">
            <v>-45879.18</v>
          </cell>
          <cell r="R1256">
            <v>-44448.160000000003</v>
          </cell>
          <cell r="S1256">
            <v>-43220.74</v>
          </cell>
          <cell r="T1256">
            <v>-8778.4</v>
          </cell>
          <cell r="AG1256">
            <v>-13952.984999999999</v>
          </cell>
          <cell r="AH1256">
            <v>-17716.624166666665</v>
          </cell>
          <cell r="AI1256">
            <v>-21369.494999999999</v>
          </cell>
          <cell r="AJ1256">
            <v>-23536.125833333335</v>
          </cell>
        </row>
        <row r="1257">
          <cell r="Q1257">
            <v>-561666.5</v>
          </cell>
          <cell r="R1257">
            <v>-1684999.83</v>
          </cell>
          <cell r="S1257">
            <v>-2808333.16</v>
          </cell>
          <cell r="T1257">
            <v>-3931666.49</v>
          </cell>
          <cell r="AG1257">
            <v>-3369999.8533333335</v>
          </cell>
          <cell r="AH1257">
            <v>-3369999.85</v>
          </cell>
          <cell r="AI1257">
            <v>-3369999.8466666662</v>
          </cell>
          <cell r="AJ1257">
            <v>-3369999.8433333333</v>
          </cell>
        </row>
        <row r="1258">
          <cell r="Q1258">
            <v>-53523.61</v>
          </cell>
          <cell r="R1258">
            <v>-53523.61</v>
          </cell>
          <cell r="S1258">
            <v>-53523.61</v>
          </cell>
          <cell r="T1258">
            <v>-61504.03</v>
          </cell>
          <cell r="AG1258">
            <v>-15611.052916666667</v>
          </cell>
          <cell r="AH1258">
            <v>-20071.353749999998</v>
          </cell>
          <cell r="AI1258">
            <v>-24531.654583333333</v>
          </cell>
          <cell r="AJ1258">
            <v>-29324.472916666666</v>
          </cell>
        </row>
        <row r="1259">
          <cell r="Q1259">
            <v>-88660.63</v>
          </cell>
          <cell r="R1259">
            <v>-88660.63</v>
          </cell>
          <cell r="S1259">
            <v>-87313.61</v>
          </cell>
          <cell r="T1259">
            <v>-99566.01</v>
          </cell>
          <cell r="AG1259">
            <v>-69210.078749999986</v>
          </cell>
          <cell r="AH1259">
            <v>-71658.199166666658</v>
          </cell>
          <cell r="AI1259">
            <v>-74203.868333333332</v>
          </cell>
          <cell r="AJ1259">
            <v>-76964.37000000001</v>
          </cell>
        </row>
        <row r="1260">
          <cell r="Q1260">
            <v>-8208750</v>
          </cell>
          <cell r="R1260">
            <v>-746250</v>
          </cell>
          <cell r="S1260">
            <v>-2238750</v>
          </cell>
          <cell r="T1260">
            <v>-3731250</v>
          </cell>
          <cell r="AG1260">
            <v>-4477500</v>
          </cell>
          <cell r="AH1260">
            <v>-4477500</v>
          </cell>
          <cell r="AI1260">
            <v>-4477500</v>
          </cell>
          <cell r="AJ1260">
            <v>-4477500</v>
          </cell>
        </row>
        <row r="1261">
          <cell r="Q1261">
            <v>-871979.18</v>
          </cell>
          <cell r="R1261">
            <v>-79270.850000000006</v>
          </cell>
          <cell r="S1261">
            <v>-237812.52</v>
          </cell>
          <cell r="T1261">
            <v>-396354.19</v>
          </cell>
          <cell r="AG1261">
            <v>-481350.17166666669</v>
          </cell>
          <cell r="AH1261">
            <v>-480469.37833333336</v>
          </cell>
          <cell r="AI1261">
            <v>-479588.58499999996</v>
          </cell>
          <cell r="AJ1261">
            <v>-478707.79166666657</v>
          </cell>
        </row>
        <row r="1262">
          <cell r="Q1262">
            <v>0</v>
          </cell>
          <cell r="R1262">
            <v>0</v>
          </cell>
          <cell r="S1262">
            <v>0</v>
          </cell>
          <cell r="T1262">
            <v>0</v>
          </cell>
          <cell r="AG1262">
            <v>-3600.4145833333332</v>
          </cell>
          <cell r="AH1262">
            <v>-2945.7937500000003</v>
          </cell>
          <cell r="AI1262">
            <v>-2291.1729166666664</v>
          </cell>
          <cell r="AJ1262">
            <v>-1636.5520833333333</v>
          </cell>
        </row>
        <row r="1263">
          <cell r="Q1263">
            <v>-877500</v>
          </cell>
          <cell r="R1263">
            <v>-2632500</v>
          </cell>
          <cell r="S1263">
            <v>-4387500</v>
          </cell>
          <cell r="T1263">
            <v>-6142500</v>
          </cell>
          <cell r="AG1263">
            <v>-5265000</v>
          </cell>
          <cell r="AH1263">
            <v>-5265000</v>
          </cell>
          <cell r="AI1263">
            <v>-5265000</v>
          </cell>
          <cell r="AJ1263">
            <v>-5265000</v>
          </cell>
        </row>
        <row r="1264">
          <cell r="Q1264">
            <v>0</v>
          </cell>
          <cell r="R1264">
            <v>0</v>
          </cell>
          <cell r="S1264">
            <v>0</v>
          </cell>
          <cell r="T1264">
            <v>0</v>
          </cell>
          <cell r="AG1264">
            <v>0</v>
          </cell>
          <cell r="AH1264">
            <v>0</v>
          </cell>
          <cell r="AI1264">
            <v>0</v>
          </cell>
          <cell r="AJ1264">
            <v>0</v>
          </cell>
        </row>
        <row r="1265">
          <cell r="Q1265">
            <v>-7497750.0199999996</v>
          </cell>
          <cell r="R1265">
            <v>-9163916.6899999995</v>
          </cell>
          <cell r="S1265">
            <v>-833083.36</v>
          </cell>
          <cell r="T1265">
            <v>-2499250.0299999998</v>
          </cell>
          <cell r="AG1265">
            <v>-5028282.7833333332</v>
          </cell>
          <cell r="AH1265">
            <v>-5023700.82</v>
          </cell>
          <cell r="AI1265">
            <v>-5019118.8566666665</v>
          </cell>
          <cell r="AJ1265">
            <v>-5014536.8933333335</v>
          </cell>
        </row>
        <row r="1266">
          <cell r="Q1266">
            <v>0</v>
          </cell>
          <cell r="R1266">
            <v>0</v>
          </cell>
          <cell r="S1266">
            <v>0</v>
          </cell>
          <cell r="T1266">
            <v>0</v>
          </cell>
          <cell r="AG1266">
            <v>0</v>
          </cell>
          <cell r="AH1266">
            <v>0</v>
          </cell>
          <cell r="AI1266">
            <v>0</v>
          </cell>
          <cell r="AJ1266">
            <v>0</v>
          </cell>
        </row>
        <row r="1267">
          <cell r="Q1267">
            <v>0</v>
          </cell>
          <cell r="R1267">
            <v>-1400000</v>
          </cell>
          <cell r="S1267">
            <v>-2800000</v>
          </cell>
          <cell r="T1267">
            <v>0</v>
          </cell>
          <cell r="AG1267">
            <v>-1444059.1666666667</v>
          </cell>
          <cell r="AH1267">
            <v>-1437280.8333333333</v>
          </cell>
          <cell r="AI1267">
            <v>-1430502.5</v>
          </cell>
          <cell r="AJ1267">
            <v>-1423724.1666666667</v>
          </cell>
        </row>
        <row r="1268">
          <cell r="Q1268">
            <v>-937499.98</v>
          </cell>
          <cell r="R1268">
            <v>-1145833.31</v>
          </cell>
          <cell r="S1268">
            <v>-104166.64</v>
          </cell>
          <cell r="T1268">
            <v>0</v>
          </cell>
          <cell r="AG1268">
            <v>-632523.1216666667</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G1269">
            <v>-937489.58791666676</v>
          </cell>
          <cell r="AH1269">
            <v>-1009604.1733333333</v>
          </cell>
          <cell r="AI1269">
            <v>-1129795.1479166667</v>
          </cell>
          <cell r="AJ1269">
            <v>-1298062.5116666665</v>
          </cell>
        </row>
        <row r="1270">
          <cell r="Q1270">
            <v>-99450</v>
          </cell>
          <cell r="R1270">
            <v>-198900</v>
          </cell>
          <cell r="S1270">
            <v>-298350</v>
          </cell>
          <cell r="T1270">
            <v>-397800</v>
          </cell>
          <cell r="AG1270">
            <v>-161606.25</v>
          </cell>
          <cell r="AH1270">
            <v>-174037.5</v>
          </cell>
          <cell r="AI1270">
            <v>-194756.25</v>
          </cell>
          <cell r="AJ1270">
            <v>-223762.5</v>
          </cell>
        </row>
        <row r="1271">
          <cell r="AG1271">
            <v>0</v>
          </cell>
          <cell r="AH1271">
            <v>0</v>
          </cell>
          <cell r="AI1271">
            <v>0</v>
          </cell>
          <cell r="AJ1271">
            <v>0</v>
          </cell>
        </row>
        <row r="1272">
          <cell r="Q1272">
            <v>2345.3200000000002</v>
          </cell>
          <cell r="R1272">
            <v>2345.3200000000002</v>
          </cell>
          <cell r="S1272">
            <v>2345.3200000000002</v>
          </cell>
          <cell r="T1272">
            <v>0</v>
          </cell>
          <cell r="AG1272">
            <v>-3529.935833333333</v>
          </cell>
          <cell r="AH1272">
            <v>-3334.4924999999998</v>
          </cell>
          <cell r="AI1272">
            <v>-3139.0491666666662</v>
          </cell>
          <cell r="AJ1272">
            <v>-3041.3274999999999</v>
          </cell>
        </row>
        <row r="1273">
          <cell r="Q1273">
            <v>-25878.49</v>
          </cell>
          <cell r="R1273">
            <v>-26043.200000000001</v>
          </cell>
          <cell r="S1273">
            <v>-19798.150000000001</v>
          </cell>
          <cell r="T1273">
            <v>0</v>
          </cell>
          <cell r="AG1273">
            <v>-14838.407500000001</v>
          </cell>
          <cell r="AH1273">
            <v>-16685.532499999998</v>
          </cell>
          <cell r="AI1273">
            <v>-18475.638750000002</v>
          </cell>
          <cell r="AJ1273">
            <v>-18211.62875</v>
          </cell>
        </row>
        <row r="1274">
          <cell r="Q1274">
            <v>-1639462.5</v>
          </cell>
          <cell r="R1274">
            <v>-2059837.5</v>
          </cell>
          <cell r="S1274">
            <v>-2480212.5</v>
          </cell>
          <cell r="T1274">
            <v>-420375</v>
          </cell>
          <cell r="AG1274">
            <v>-267989.0625</v>
          </cell>
          <cell r="AH1274">
            <v>-422126.5625</v>
          </cell>
          <cell r="AI1274">
            <v>-611295.3125</v>
          </cell>
          <cell r="AJ1274">
            <v>-732153.125</v>
          </cell>
        </row>
        <row r="1275">
          <cell r="Q1275">
            <v>0</v>
          </cell>
          <cell r="R1275">
            <v>0</v>
          </cell>
          <cell r="S1275">
            <v>0</v>
          </cell>
          <cell r="T1275">
            <v>0</v>
          </cell>
          <cell r="AG1275">
            <v>0</v>
          </cell>
          <cell r="AH1275">
            <v>0</v>
          </cell>
          <cell r="AI1275">
            <v>0</v>
          </cell>
          <cell r="AJ1275">
            <v>0</v>
          </cell>
        </row>
        <row r="1276">
          <cell r="Q1276">
            <v>-1473607.13</v>
          </cell>
          <cell r="R1276">
            <v>0</v>
          </cell>
          <cell r="S1276">
            <v>0</v>
          </cell>
          <cell r="T1276">
            <v>0</v>
          </cell>
          <cell r="AG1276">
            <v>-1349490.7437500001</v>
          </cell>
          <cell r="AH1276">
            <v>-1284158.7908333335</v>
          </cell>
          <cell r="AI1276">
            <v>-1156775.3800000001</v>
          </cell>
          <cell r="AJ1276">
            <v>-1064291.8404166666</v>
          </cell>
        </row>
        <row r="1277">
          <cell r="Q1277">
            <v>-914398.34</v>
          </cell>
          <cell r="R1277">
            <v>-371782.12</v>
          </cell>
          <cell r="S1277">
            <v>46918.06</v>
          </cell>
          <cell r="T1277">
            <v>26736.880000000001</v>
          </cell>
          <cell r="AG1277">
            <v>-153496.40833333333</v>
          </cell>
          <cell r="AH1277">
            <v>-189064.78958333333</v>
          </cell>
          <cell r="AI1277">
            <v>-199668.61833333338</v>
          </cell>
          <cell r="AJ1277">
            <v>-191356.60500000001</v>
          </cell>
        </row>
        <row r="1278">
          <cell r="Q1278">
            <v>-495678.29</v>
          </cell>
          <cell r="R1278">
            <v>-186025.63</v>
          </cell>
          <cell r="S1278">
            <v>26467.42</v>
          </cell>
          <cell r="T1278">
            <v>19822.240000000002</v>
          </cell>
          <cell r="AG1278">
            <v>-102337.96166666667</v>
          </cell>
          <cell r="AH1278">
            <v>-117203.72833333333</v>
          </cell>
          <cell r="AI1278">
            <v>-118586.17583333334</v>
          </cell>
          <cell r="AJ1278">
            <v>-111620.41833333333</v>
          </cell>
        </row>
        <row r="1279">
          <cell r="Q1279">
            <v>-21336.74</v>
          </cell>
          <cell r="R1279">
            <v>-68156.289999999994</v>
          </cell>
          <cell r="S1279">
            <v>-27492.53</v>
          </cell>
          <cell r="T1279">
            <v>-78660.91</v>
          </cell>
          <cell r="AG1279">
            <v>-5100.7441666666673</v>
          </cell>
          <cell r="AH1279">
            <v>-10807.308333333334</v>
          </cell>
          <cell r="AI1279">
            <v>-16533.897499999999</v>
          </cell>
          <cell r="AJ1279">
            <v>-22453.91</v>
          </cell>
        </row>
        <row r="1280">
          <cell r="Q1280">
            <v>0</v>
          </cell>
          <cell r="R1280">
            <v>0</v>
          </cell>
          <cell r="S1280">
            <v>0</v>
          </cell>
          <cell r="T1280">
            <v>0</v>
          </cell>
          <cell r="AG1280">
            <v>0</v>
          </cell>
          <cell r="AH1280">
            <v>0</v>
          </cell>
          <cell r="AI1280">
            <v>0</v>
          </cell>
          <cell r="AJ1280">
            <v>0</v>
          </cell>
        </row>
        <row r="1281">
          <cell r="Q1281">
            <v>0</v>
          </cell>
          <cell r="R1281">
            <v>0</v>
          </cell>
          <cell r="S1281">
            <v>0</v>
          </cell>
          <cell r="T1281">
            <v>0</v>
          </cell>
          <cell r="AG1281">
            <v>902.25916666666672</v>
          </cell>
          <cell r="AH1281">
            <v>902.25916666666672</v>
          </cell>
          <cell r="AI1281">
            <v>902.25916666666672</v>
          </cell>
          <cell r="AJ1281">
            <v>902.25916666666672</v>
          </cell>
        </row>
        <row r="1282">
          <cell r="Q1282">
            <v>0</v>
          </cell>
          <cell r="R1282">
            <v>0</v>
          </cell>
          <cell r="S1282">
            <v>0</v>
          </cell>
          <cell r="T1282">
            <v>0</v>
          </cell>
          <cell r="AG1282">
            <v>0</v>
          </cell>
          <cell r="AH1282">
            <v>0</v>
          </cell>
          <cell r="AI1282">
            <v>0</v>
          </cell>
          <cell r="AJ1282">
            <v>0</v>
          </cell>
        </row>
        <row r="1283">
          <cell r="Q1283">
            <v>0</v>
          </cell>
          <cell r="R1283">
            <v>0</v>
          </cell>
          <cell r="S1283">
            <v>0</v>
          </cell>
          <cell r="T1283">
            <v>0</v>
          </cell>
          <cell r="AG1283">
            <v>0</v>
          </cell>
          <cell r="AH1283">
            <v>0</v>
          </cell>
          <cell r="AI1283">
            <v>0</v>
          </cell>
          <cell r="AJ1283">
            <v>0</v>
          </cell>
        </row>
        <row r="1284">
          <cell r="Q1284">
            <v>0</v>
          </cell>
          <cell r="R1284">
            <v>0</v>
          </cell>
          <cell r="S1284">
            <v>0</v>
          </cell>
          <cell r="T1284">
            <v>0</v>
          </cell>
          <cell r="AG1284">
            <v>0</v>
          </cell>
          <cell r="AH1284">
            <v>0</v>
          </cell>
          <cell r="AI1284">
            <v>0</v>
          </cell>
          <cell r="AJ1284">
            <v>0</v>
          </cell>
        </row>
        <row r="1285">
          <cell r="AG1285">
            <v>0</v>
          </cell>
          <cell r="AH1285">
            <v>0</v>
          </cell>
          <cell r="AI1285">
            <v>0</v>
          </cell>
          <cell r="AJ1285">
            <v>0</v>
          </cell>
        </row>
        <row r="1286">
          <cell r="AG1286">
            <v>0</v>
          </cell>
          <cell r="AH1286">
            <v>0</v>
          </cell>
          <cell r="AI1286">
            <v>0</v>
          </cell>
          <cell r="AJ1286">
            <v>0</v>
          </cell>
        </row>
        <row r="1287">
          <cell r="AG1287">
            <v>0</v>
          </cell>
          <cell r="AH1287">
            <v>0</v>
          </cell>
          <cell r="AI1287">
            <v>0</v>
          </cell>
          <cell r="AJ1287">
            <v>0</v>
          </cell>
        </row>
        <row r="1288">
          <cell r="R1288">
            <v>0</v>
          </cell>
          <cell r="S1288">
            <v>0</v>
          </cell>
          <cell r="T1288">
            <v>-130769.23</v>
          </cell>
          <cell r="AG1288">
            <v>0</v>
          </cell>
          <cell r="AH1288">
            <v>0</v>
          </cell>
          <cell r="AI1288">
            <v>0</v>
          </cell>
          <cell r="AJ1288">
            <v>-5448.7179166666665</v>
          </cell>
        </row>
        <row r="1289">
          <cell r="Q1289">
            <v>0</v>
          </cell>
          <cell r="R1289">
            <v>0</v>
          </cell>
          <cell r="S1289">
            <v>0</v>
          </cell>
          <cell r="T1289">
            <v>0</v>
          </cell>
          <cell r="AG1289">
            <v>0</v>
          </cell>
          <cell r="AH1289">
            <v>0</v>
          </cell>
          <cell r="AI1289">
            <v>0</v>
          </cell>
          <cell r="AJ1289">
            <v>0</v>
          </cell>
        </row>
        <row r="1290">
          <cell r="Q1290">
            <v>0</v>
          </cell>
          <cell r="R1290">
            <v>0</v>
          </cell>
          <cell r="S1290">
            <v>0</v>
          </cell>
          <cell r="T1290">
            <v>0</v>
          </cell>
          <cell r="AG1290">
            <v>0</v>
          </cell>
          <cell r="AH1290">
            <v>0</v>
          </cell>
          <cell r="AI1290">
            <v>0</v>
          </cell>
          <cell r="AJ1290">
            <v>0</v>
          </cell>
        </row>
        <row r="1291">
          <cell r="Q1291">
            <v>0</v>
          </cell>
          <cell r="R1291">
            <v>0</v>
          </cell>
          <cell r="S1291">
            <v>0</v>
          </cell>
          <cell r="T1291">
            <v>0</v>
          </cell>
          <cell r="AG1291">
            <v>0</v>
          </cell>
          <cell r="AH1291">
            <v>0</v>
          </cell>
          <cell r="AI1291">
            <v>0</v>
          </cell>
          <cell r="AJ1291">
            <v>0</v>
          </cell>
        </row>
        <row r="1292">
          <cell r="Q1292">
            <v>0</v>
          </cell>
          <cell r="R1292">
            <v>0</v>
          </cell>
          <cell r="S1292">
            <v>0</v>
          </cell>
          <cell r="T1292">
            <v>0</v>
          </cell>
          <cell r="AG1292">
            <v>0</v>
          </cell>
          <cell r="AH1292">
            <v>0</v>
          </cell>
          <cell r="AI1292">
            <v>0</v>
          </cell>
          <cell r="AJ1292">
            <v>0</v>
          </cell>
        </row>
        <row r="1293">
          <cell r="Q1293">
            <v>-733011.79</v>
          </cell>
          <cell r="R1293">
            <v>-1099517.69</v>
          </cell>
          <cell r="S1293">
            <v>-1466023.59</v>
          </cell>
          <cell r="T1293">
            <v>-1832529.49</v>
          </cell>
          <cell r="AG1293">
            <v>-1280568.8983333332</v>
          </cell>
          <cell r="AH1293">
            <v>-1280780.6045833335</v>
          </cell>
          <cell r="AI1293">
            <v>-1281076.9933333332</v>
          </cell>
          <cell r="AJ1293">
            <v>-1281458.0645833334</v>
          </cell>
        </row>
        <row r="1294">
          <cell r="Q1294">
            <v>-1792788</v>
          </cell>
          <cell r="R1294">
            <v>-1976845</v>
          </cell>
          <cell r="S1294">
            <v>-2192944</v>
          </cell>
          <cell r="T1294">
            <v>-2429690</v>
          </cell>
          <cell r="AG1294">
            <v>-2013055.8266666669</v>
          </cell>
          <cell r="AH1294">
            <v>-2001591.2433333334</v>
          </cell>
          <cell r="AI1294">
            <v>-1989328.6600000001</v>
          </cell>
          <cell r="AJ1294">
            <v>-1976196.5350000001</v>
          </cell>
        </row>
        <row r="1295">
          <cell r="AG1295">
            <v>0</v>
          </cell>
          <cell r="AH1295">
            <v>0</v>
          </cell>
          <cell r="AI1295">
            <v>0</v>
          </cell>
          <cell r="AJ1295">
            <v>0</v>
          </cell>
        </row>
        <row r="1296">
          <cell r="Q1296">
            <v>-40464.239999999998</v>
          </cell>
          <cell r="R1296">
            <v>-60696.36</v>
          </cell>
          <cell r="S1296">
            <v>-80928.479999999996</v>
          </cell>
          <cell r="T1296">
            <v>-101160.6</v>
          </cell>
          <cell r="AG1296">
            <v>-82731.853333333333</v>
          </cell>
          <cell r="AH1296">
            <v>-84336.357499999998</v>
          </cell>
          <cell r="AI1296">
            <v>-86582.66333333333</v>
          </cell>
          <cell r="AJ1296">
            <v>-89470.770833333328</v>
          </cell>
        </row>
        <row r="1297">
          <cell r="Q1297">
            <v>-40464.239999999998</v>
          </cell>
          <cell r="R1297">
            <v>-60696.36</v>
          </cell>
          <cell r="S1297">
            <v>-80928.479999999996</v>
          </cell>
          <cell r="T1297">
            <v>-101160.6</v>
          </cell>
          <cell r="AG1297">
            <v>-82731.853333333333</v>
          </cell>
          <cell r="AH1297">
            <v>-84336.357499999998</v>
          </cell>
          <cell r="AI1297">
            <v>-86582.66333333333</v>
          </cell>
          <cell r="AJ1297">
            <v>-89470.770833333328</v>
          </cell>
        </row>
        <row r="1298">
          <cell r="Q1298">
            <v>-6876.8</v>
          </cell>
          <cell r="R1298">
            <v>-10315.200000000001</v>
          </cell>
          <cell r="S1298">
            <v>-13753.6</v>
          </cell>
          <cell r="T1298">
            <v>-17192</v>
          </cell>
          <cell r="AG1298">
            <v>-56341.233333333337</v>
          </cell>
          <cell r="AH1298">
            <v>-55223.087500000001</v>
          </cell>
          <cell r="AI1298">
            <v>-53657.683333333342</v>
          </cell>
          <cell r="AJ1298">
            <v>-51645.020833333336</v>
          </cell>
        </row>
        <row r="1299">
          <cell r="Q1299">
            <v>-6876.8</v>
          </cell>
          <cell r="R1299">
            <v>-10315.200000000001</v>
          </cell>
          <cell r="S1299">
            <v>-13753.6</v>
          </cell>
          <cell r="T1299">
            <v>-17192</v>
          </cell>
          <cell r="AG1299">
            <v>-56341.233333333337</v>
          </cell>
          <cell r="AH1299">
            <v>-55223.087500000001</v>
          </cell>
          <cell r="AI1299">
            <v>-53657.683333333342</v>
          </cell>
          <cell r="AJ1299">
            <v>-51645.020833333336</v>
          </cell>
        </row>
        <row r="1300">
          <cell r="Q1300">
            <v>-14434.16</v>
          </cell>
          <cell r="R1300">
            <v>-21651.24</v>
          </cell>
          <cell r="S1300">
            <v>-28868.32</v>
          </cell>
          <cell r="T1300">
            <v>-36085.4</v>
          </cell>
          <cell r="AG1300">
            <v>-69596.513333333321</v>
          </cell>
          <cell r="AH1300">
            <v>-68850.28</v>
          </cell>
          <cell r="AI1300">
            <v>-67805.55333333333</v>
          </cell>
          <cell r="AJ1300">
            <v>-66462.333333333328</v>
          </cell>
        </row>
        <row r="1301">
          <cell r="Q1301">
            <v>0</v>
          </cell>
          <cell r="R1301">
            <v>0</v>
          </cell>
          <cell r="S1301">
            <v>0</v>
          </cell>
          <cell r="T1301">
            <v>0</v>
          </cell>
          <cell r="AG1301">
            <v>-1016033.86375</v>
          </cell>
          <cell r="AH1301">
            <v>-895178.02625</v>
          </cell>
          <cell r="AI1301">
            <v>-778925.55125000002</v>
          </cell>
          <cell r="AJ1301">
            <v>-692040.90125</v>
          </cell>
        </row>
        <row r="1302">
          <cell r="Q1302">
            <v>-991249.05</v>
          </cell>
          <cell r="R1302">
            <v>-981185.82</v>
          </cell>
          <cell r="S1302">
            <v>-981185.82</v>
          </cell>
          <cell r="T1302">
            <v>-1156166.42</v>
          </cell>
          <cell r="AG1302">
            <v>-813731.97083333321</v>
          </cell>
          <cell r="AH1302">
            <v>-837546.30958333332</v>
          </cell>
          <cell r="AI1302">
            <v>-861072.92374999996</v>
          </cell>
          <cell r="AJ1302">
            <v>-887701.89124999987</v>
          </cell>
        </row>
        <row r="1303">
          <cell r="Q1303">
            <v>0</v>
          </cell>
          <cell r="R1303">
            <v>0</v>
          </cell>
          <cell r="S1303">
            <v>0</v>
          </cell>
          <cell r="T1303">
            <v>0</v>
          </cell>
          <cell r="AG1303">
            <v>0</v>
          </cell>
          <cell r="AH1303">
            <v>0</v>
          </cell>
          <cell r="AI1303">
            <v>0</v>
          </cell>
          <cell r="AJ1303">
            <v>0</v>
          </cell>
        </row>
        <row r="1304">
          <cell r="Q1304">
            <v>0</v>
          </cell>
          <cell r="R1304">
            <v>0</v>
          </cell>
          <cell r="S1304">
            <v>0</v>
          </cell>
          <cell r="T1304">
            <v>0</v>
          </cell>
          <cell r="AG1304">
            <v>-4422.1099999999997</v>
          </cell>
          <cell r="AH1304">
            <v>-2477.9149999999995</v>
          </cell>
          <cell r="AI1304">
            <v>-533.72000000000014</v>
          </cell>
          <cell r="AJ1304">
            <v>1426.4712499999998</v>
          </cell>
        </row>
        <row r="1305">
          <cell r="Q1305">
            <v>0</v>
          </cell>
          <cell r="R1305">
            <v>-33333</v>
          </cell>
          <cell r="S1305">
            <v>-66666</v>
          </cell>
          <cell r="T1305">
            <v>-99999</v>
          </cell>
          <cell r="AG1305">
            <v>-224579.63916666666</v>
          </cell>
          <cell r="AH1305">
            <v>-223885.18083333332</v>
          </cell>
          <cell r="AI1305">
            <v>-221801.80583333332</v>
          </cell>
          <cell r="AJ1305">
            <v>-219371.13916666666</v>
          </cell>
        </row>
        <row r="1306">
          <cell r="AG1306">
            <v>0</v>
          </cell>
          <cell r="AH1306">
            <v>0</v>
          </cell>
          <cell r="AI1306">
            <v>0</v>
          </cell>
          <cell r="AJ1306">
            <v>0</v>
          </cell>
        </row>
        <row r="1307">
          <cell r="Q1307">
            <v>-755793</v>
          </cell>
          <cell r="R1307">
            <v>-819989</v>
          </cell>
          <cell r="S1307">
            <v>-957404</v>
          </cell>
          <cell r="T1307">
            <v>-1166935</v>
          </cell>
          <cell r="AG1307">
            <v>-1077924.4350000001</v>
          </cell>
          <cell r="AH1307">
            <v>-1044869.9766666666</v>
          </cell>
          <cell r="AI1307">
            <v>-1013082.6016666666</v>
          </cell>
          <cell r="AJ1307">
            <v>-985980.85166666657</v>
          </cell>
        </row>
        <row r="1308">
          <cell r="Q1308">
            <v>-1141872.83</v>
          </cell>
          <cell r="R1308">
            <v>-1212878.25</v>
          </cell>
          <cell r="S1308">
            <v>-1285453.22</v>
          </cell>
          <cell r="T1308">
            <v>-1359785.96</v>
          </cell>
          <cell r="AG1308">
            <v>-906743.10041666671</v>
          </cell>
          <cell r="AH1308">
            <v>-920407.7300000001</v>
          </cell>
          <cell r="AI1308">
            <v>-934628.79083333339</v>
          </cell>
          <cell r="AJ1308">
            <v>-949485.35041666683</v>
          </cell>
        </row>
        <row r="1309">
          <cell r="AG1309">
            <v>0</v>
          </cell>
          <cell r="AH1309">
            <v>0</v>
          </cell>
          <cell r="AI1309">
            <v>0</v>
          </cell>
          <cell r="AJ1309">
            <v>0</v>
          </cell>
        </row>
        <row r="1310">
          <cell r="Q1310">
            <v>-745021.63</v>
          </cell>
          <cell r="R1310">
            <v>-740895</v>
          </cell>
          <cell r="S1310">
            <v>-737773.73</v>
          </cell>
          <cell r="T1310">
            <v>-731890.17</v>
          </cell>
          <cell r="AG1310">
            <v>-774838.23375000013</v>
          </cell>
          <cell r="AH1310">
            <v>-769856.07833333348</v>
          </cell>
          <cell r="AI1310">
            <v>-764959.41166666674</v>
          </cell>
          <cell r="AJ1310">
            <v>-760111.6958333333</v>
          </cell>
        </row>
        <row r="1311">
          <cell r="Q1311">
            <v>-239434.99</v>
          </cell>
          <cell r="R1311">
            <v>-239434.99</v>
          </cell>
          <cell r="S1311">
            <v>-239434.99</v>
          </cell>
          <cell r="T1311">
            <v>-298241.32</v>
          </cell>
          <cell r="AG1311">
            <v>-303729.65208333347</v>
          </cell>
          <cell r="AH1311">
            <v>-288789.78625000006</v>
          </cell>
          <cell r="AI1311">
            <v>-273849.92041666672</v>
          </cell>
          <cell r="AJ1311">
            <v>-254247.5625</v>
          </cell>
        </row>
        <row r="1312">
          <cell r="Q1312">
            <v>0</v>
          </cell>
          <cell r="R1312">
            <v>0</v>
          </cell>
          <cell r="S1312">
            <v>0</v>
          </cell>
          <cell r="T1312">
            <v>0</v>
          </cell>
          <cell r="AG1312">
            <v>0</v>
          </cell>
          <cell r="AH1312">
            <v>0</v>
          </cell>
          <cell r="AI1312">
            <v>0</v>
          </cell>
          <cell r="AJ1312">
            <v>0</v>
          </cell>
        </row>
        <row r="1313">
          <cell r="Q1313">
            <v>0</v>
          </cell>
          <cell r="R1313">
            <v>0</v>
          </cell>
          <cell r="S1313">
            <v>0</v>
          </cell>
          <cell r="T1313">
            <v>0</v>
          </cell>
          <cell r="AG1313">
            <v>-20833.333333333332</v>
          </cell>
          <cell r="AH1313">
            <v>-12500</v>
          </cell>
          <cell r="AI1313">
            <v>-4166.666666666667</v>
          </cell>
          <cell r="AJ1313">
            <v>0</v>
          </cell>
        </row>
        <row r="1314">
          <cell r="Q1314">
            <v>0</v>
          </cell>
          <cell r="R1314">
            <v>0</v>
          </cell>
          <cell r="S1314">
            <v>0</v>
          </cell>
          <cell r="T1314">
            <v>0</v>
          </cell>
          <cell r="AG1314">
            <v>0</v>
          </cell>
          <cell r="AH1314">
            <v>0</v>
          </cell>
          <cell r="AI1314">
            <v>0</v>
          </cell>
          <cell r="AJ1314">
            <v>0</v>
          </cell>
        </row>
        <row r="1315">
          <cell r="Q1315">
            <v>0</v>
          </cell>
          <cell r="R1315">
            <v>0</v>
          </cell>
          <cell r="S1315">
            <v>0</v>
          </cell>
          <cell r="T1315">
            <v>0</v>
          </cell>
          <cell r="AG1315">
            <v>161.22333333333333</v>
          </cell>
          <cell r="AH1315">
            <v>141.07041666666666</v>
          </cell>
          <cell r="AI1315">
            <v>100.76458333333333</v>
          </cell>
          <cell r="AJ1315">
            <v>80.611666666666665</v>
          </cell>
        </row>
        <row r="1316">
          <cell r="Q1316">
            <v>0</v>
          </cell>
          <cell r="R1316">
            <v>0</v>
          </cell>
          <cell r="S1316">
            <v>0</v>
          </cell>
          <cell r="T1316">
            <v>0</v>
          </cell>
          <cell r="AG1316">
            <v>-1533333.3333333333</v>
          </cell>
          <cell r="AH1316">
            <v>-1200000</v>
          </cell>
          <cell r="AI1316">
            <v>-866666.66666666663</v>
          </cell>
          <cell r="AJ1316">
            <v>-616666.66666666663</v>
          </cell>
        </row>
        <row r="1317">
          <cell r="Q1317">
            <v>0</v>
          </cell>
          <cell r="R1317">
            <v>0</v>
          </cell>
          <cell r="S1317">
            <v>0</v>
          </cell>
          <cell r="T1317">
            <v>0</v>
          </cell>
          <cell r="AG1317">
            <v>0</v>
          </cell>
          <cell r="AH1317">
            <v>0</v>
          </cell>
          <cell r="AI1317">
            <v>0</v>
          </cell>
          <cell r="AJ1317">
            <v>0</v>
          </cell>
        </row>
        <row r="1318">
          <cell r="R1318">
            <v>0</v>
          </cell>
          <cell r="S1318">
            <v>0</v>
          </cell>
          <cell r="T1318">
            <v>-385313</v>
          </cell>
          <cell r="AG1318">
            <v>0</v>
          </cell>
          <cell r="AH1318">
            <v>0</v>
          </cell>
          <cell r="AI1318">
            <v>0</v>
          </cell>
          <cell r="AJ1318">
            <v>-16054.708333333334</v>
          </cell>
        </row>
        <row r="1319">
          <cell r="Q1319">
            <v>0</v>
          </cell>
          <cell r="R1319">
            <v>0</v>
          </cell>
          <cell r="S1319">
            <v>0</v>
          </cell>
          <cell r="T1319">
            <v>0</v>
          </cell>
          <cell r="AG1319">
            <v>-1122855</v>
          </cell>
          <cell r="AH1319">
            <v>-1122855</v>
          </cell>
          <cell r="AI1319">
            <v>-1122855</v>
          </cell>
          <cell r="AJ1319">
            <v>-1022437.0833333334</v>
          </cell>
        </row>
        <row r="1320">
          <cell r="T1320">
            <v>-3250409</v>
          </cell>
          <cell r="AG1320">
            <v>0</v>
          </cell>
          <cell r="AH1320">
            <v>0</v>
          </cell>
          <cell r="AI1320">
            <v>0</v>
          </cell>
          <cell r="AJ1320">
            <v>-135433.70833333334</v>
          </cell>
        </row>
        <row r="1321">
          <cell r="AG1321">
            <v>0</v>
          </cell>
          <cell r="AH1321">
            <v>0</v>
          </cell>
          <cell r="AI1321">
            <v>0</v>
          </cell>
          <cell r="AJ1321">
            <v>0</v>
          </cell>
        </row>
        <row r="1322">
          <cell r="AG1322">
            <v>0</v>
          </cell>
          <cell r="AH1322">
            <v>0</v>
          </cell>
          <cell r="AI1322">
            <v>0</v>
          </cell>
          <cell r="AJ1322">
            <v>0</v>
          </cell>
        </row>
        <row r="1323">
          <cell r="Q1323">
            <v>-633689.44999999995</v>
          </cell>
          <cell r="R1323">
            <v>-633689.44999999995</v>
          </cell>
          <cell r="S1323">
            <v>-633689.44999999995</v>
          </cell>
          <cell r="T1323">
            <v>-633689.44999999995</v>
          </cell>
          <cell r="AG1323">
            <v>-695651.30708333349</v>
          </cell>
          <cell r="AH1323">
            <v>-676484.6987500001</v>
          </cell>
          <cell r="AI1323">
            <v>-657896.68000000005</v>
          </cell>
          <cell r="AJ1323">
            <v>-646790.05166666675</v>
          </cell>
        </row>
        <row r="1324">
          <cell r="Q1324">
            <v>-3306489.7</v>
          </cell>
          <cell r="R1324">
            <v>-3254591.93</v>
          </cell>
          <cell r="S1324">
            <v>-3252247.21</v>
          </cell>
          <cell r="T1324">
            <v>-1571118.16</v>
          </cell>
          <cell r="AG1324">
            <v>-4731023.9604166672</v>
          </cell>
          <cell r="AH1324">
            <v>-4571534.2208333341</v>
          </cell>
          <cell r="AI1324">
            <v>-4413978.149583335</v>
          </cell>
          <cell r="AJ1324">
            <v>-4195858.4437500006</v>
          </cell>
        </row>
        <row r="1325">
          <cell r="Q1325">
            <v>-337286.52</v>
          </cell>
          <cell r="R1325">
            <v>-337286.52</v>
          </cell>
          <cell r="S1325">
            <v>-332898</v>
          </cell>
          <cell r="T1325">
            <v>-332898</v>
          </cell>
          <cell r="AG1325">
            <v>-344081.60499999998</v>
          </cell>
          <cell r="AH1325">
            <v>-343470.315</v>
          </cell>
          <cell r="AI1325">
            <v>-342676.17</v>
          </cell>
          <cell r="AJ1325">
            <v>-341699.17</v>
          </cell>
        </row>
        <row r="1326">
          <cell r="Q1326">
            <v>0</v>
          </cell>
          <cell r="R1326">
            <v>0</v>
          </cell>
          <cell r="S1326">
            <v>0</v>
          </cell>
          <cell r="T1326">
            <v>0</v>
          </cell>
          <cell r="AG1326">
            <v>0</v>
          </cell>
          <cell r="AH1326">
            <v>0</v>
          </cell>
          <cell r="AI1326">
            <v>0</v>
          </cell>
          <cell r="AJ1326">
            <v>0</v>
          </cell>
        </row>
        <row r="1327">
          <cell r="Q1327">
            <v>0</v>
          </cell>
          <cell r="R1327">
            <v>0</v>
          </cell>
          <cell r="S1327">
            <v>0</v>
          </cell>
          <cell r="T1327">
            <v>0</v>
          </cell>
          <cell r="AG1327">
            <v>0</v>
          </cell>
          <cell r="AH1327">
            <v>0</v>
          </cell>
          <cell r="AI1327">
            <v>0</v>
          </cell>
          <cell r="AJ1327">
            <v>0</v>
          </cell>
        </row>
        <row r="1328">
          <cell r="Q1328">
            <v>0</v>
          </cell>
          <cell r="R1328">
            <v>0</v>
          </cell>
          <cell r="S1328">
            <v>0</v>
          </cell>
          <cell r="T1328">
            <v>0</v>
          </cell>
          <cell r="AG1328">
            <v>0</v>
          </cell>
          <cell r="AH1328">
            <v>0</v>
          </cell>
          <cell r="AI1328">
            <v>0</v>
          </cell>
          <cell r="AJ1328">
            <v>0</v>
          </cell>
        </row>
        <row r="1329">
          <cell r="Q1329">
            <v>0</v>
          </cell>
          <cell r="R1329">
            <v>0</v>
          </cell>
          <cell r="S1329">
            <v>0</v>
          </cell>
          <cell r="T1329">
            <v>0</v>
          </cell>
          <cell r="AG1329">
            <v>0</v>
          </cell>
          <cell r="AH1329">
            <v>0</v>
          </cell>
          <cell r="AI1329">
            <v>0</v>
          </cell>
          <cell r="AJ1329">
            <v>0</v>
          </cell>
        </row>
        <row r="1330">
          <cell r="Q1330">
            <v>0</v>
          </cell>
          <cell r="R1330">
            <v>0</v>
          </cell>
          <cell r="S1330">
            <v>0</v>
          </cell>
          <cell r="T1330">
            <v>0</v>
          </cell>
          <cell r="AG1330">
            <v>0</v>
          </cell>
          <cell r="AH1330">
            <v>0</v>
          </cell>
          <cell r="AI1330">
            <v>0</v>
          </cell>
          <cell r="AJ1330">
            <v>0</v>
          </cell>
        </row>
        <row r="1331">
          <cell r="Q1331">
            <v>0</v>
          </cell>
          <cell r="R1331">
            <v>0</v>
          </cell>
          <cell r="S1331">
            <v>0</v>
          </cell>
          <cell r="T1331">
            <v>0</v>
          </cell>
          <cell r="AG1331">
            <v>0</v>
          </cell>
          <cell r="AH1331">
            <v>0</v>
          </cell>
          <cell r="AI1331">
            <v>0</v>
          </cell>
          <cell r="AJ1331">
            <v>0</v>
          </cell>
        </row>
        <row r="1332">
          <cell r="Q1332">
            <v>-3304.85</v>
          </cell>
          <cell r="R1332">
            <v>-3304.85</v>
          </cell>
          <cell r="S1332">
            <v>-3304.85</v>
          </cell>
          <cell r="T1332">
            <v>0</v>
          </cell>
          <cell r="AG1332">
            <v>-432482.37041666667</v>
          </cell>
          <cell r="AH1332">
            <v>-258107.38125000001</v>
          </cell>
          <cell r="AI1332">
            <v>-86010.751666666678</v>
          </cell>
          <cell r="AJ1332">
            <v>-1101.6166666666666</v>
          </cell>
        </row>
        <row r="1333">
          <cell r="Q1333">
            <v>-2555632.5299999998</v>
          </cell>
          <cell r="R1333">
            <v>-2524598.0499999998</v>
          </cell>
          <cell r="S1333">
            <v>-2524598.0499999998</v>
          </cell>
          <cell r="T1333">
            <v>0</v>
          </cell>
          <cell r="AG1333">
            <v>-2635200.0229166667</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G1334">
            <v>-18517789.530000005</v>
          </cell>
          <cell r="AH1334">
            <v>-18623120.981666666</v>
          </cell>
          <cell r="AI1334">
            <v>-18680650.69875</v>
          </cell>
          <cell r="AJ1334">
            <v>-18697028.14875</v>
          </cell>
        </row>
        <row r="1335">
          <cell r="Q1335">
            <v>-12354716.17</v>
          </cell>
          <cell r="R1335">
            <v>-12395293.32</v>
          </cell>
          <cell r="S1335">
            <v>-12740467.49</v>
          </cell>
          <cell r="T1335">
            <v>-12572166.720000001</v>
          </cell>
          <cell r="AG1335">
            <v>-10878068.713750001</v>
          </cell>
          <cell r="AH1335">
            <v>-11112311.605416667</v>
          </cell>
          <cell r="AI1335">
            <v>-11336841.451666668</v>
          </cell>
          <cell r="AJ1335">
            <v>-11543551.073749999</v>
          </cell>
        </row>
        <row r="1336">
          <cell r="Q1336">
            <v>-464683.58</v>
          </cell>
          <cell r="R1336">
            <v>-448447.58</v>
          </cell>
          <cell r="S1336">
            <v>-459289.58</v>
          </cell>
          <cell r="T1336">
            <v>-448783.58</v>
          </cell>
          <cell r="AG1336">
            <v>-446087.59291666659</v>
          </cell>
          <cell r="AH1336">
            <v>-448650.88708333328</v>
          </cell>
          <cell r="AI1336">
            <v>-450603.84791666665</v>
          </cell>
          <cell r="AJ1336">
            <v>-452589.68375000003</v>
          </cell>
        </row>
        <row r="1337">
          <cell r="Q1337">
            <v>-10000</v>
          </cell>
          <cell r="R1337">
            <v>-10000</v>
          </cell>
          <cell r="S1337">
            <v>-10000</v>
          </cell>
          <cell r="T1337">
            <v>-10000</v>
          </cell>
          <cell r="AG1337">
            <v>-10000</v>
          </cell>
          <cell r="AH1337">
            <v>-10000</v>
          </cell>
          <cell r="AI1337">
            <v>-10000</v>
          </cell>
          <cell r="AJ1337">
            <v>-10000</v>
          </cell>
        </row>
        <row r="1338">
          <cell r="Q1338">
            <v>-25524.85</v>
          </cell>
          <cell r="R1338">
            <v>-24066.26</v>
          </cell>
          <cell r="S1338">
            <v>-32580.98</v>
          </cell>
          <cell r="T1338">
            <v>-24591.59</v>
          </cell>
          <cell r="AG1338">
            <v>-21496.120416666665</v>
          </cell>
          <cell r="AH1338">
            <v>-21272.57</v>
          </cell>
          <cell r="AI1338">
            <v>-21500.908333333333</v>
          </cell>
          <cell r="AJ1338">
            <v>-21935.035833333339</v>
          </cell>
        </row>
        <row r="1339">
          <cell r="Q1339">
            <v>-42021.78</v>
          </cell>
          <cell r="R1339">
            <v>-41714.14</v>
          </cell>
          <cell r="S1339">
            <v>-64228.41</v>
          </cell>
          <cell r="T1339">
            <v>-64228.41</v>
          </cell>
          <cell r="AG1339">
            <v>-58110.346250000002</v>
          </cell>
          <cell r="AH1339">
            <v>-53942.474166666674</v>
          </cell>
          <cell r="AI1339">
            <v>-51847.07666666666</v>
          </cell>
          <cell r="AJ1339">
            <v>-51593.698333333341</v>
          </cell>
        </row>
        <row r="1340">
          <cell r="Q1340">
            <v>-652279.19999999995</v>
          </cell>
          <cell r="R1340">
            <v>-798080.24</v>
          </cell>
          <cell r="S1340">
            <v>-888659.9</v>
          </cell>
          <cell r="T1340">
            <v>-1021394.54</v>
          </cell>
          <cell r="AG1340">
            <v>-279358.72916666663</v>
          </cell>
          <cell r="AH1340">
            <v>-335600.39416666667</v>
          </cell>
          <cell r="AI1340">
            <v>-399029.6166666667</v>
          </cell>
          <cell r="AJ1340">
            <v>-468978.63125000009</v>
          </cell>
        </row>
        <row r="1341">
          <cell r="Q1341">
            <v>-2851582.64</v>
          </cell>
          <cell r="R1341">
            <v>-3642130.7</v>
          </cell>
          <cell r="S1341">
            <v>-4557336.57</v>
          </cell>
          <cell r="T1341">
            <v>-5010649.67</v>
          </cell>
          <cell r="AG1341">
            <v>-742245.76208333333</v>
          </cell>
          <cell r="AH1341">
            <v>-1010451.57625</v>
          </cell>
          <cell r="AI1341">
            <v>-1346807.3187500003</v>
          </cell>
          <cell r="AJ1341">
            <v>-1737149.3583333334</v>
          </cell>
        </row>
        <row r="1342">
          <cell r="Q1342">
            <v>-1589346.19</v>
          </cell>
          <cell r="R1342">
            <v>-1904263.28</v>
          </cell>
          <cell r="S1342">
            <v>-2008591.19</v>
          </cell>
          <cell r="T1342">
            <v>-1856903.08</v>
          </cell>
          <cell r="AG1342">
            <v>-678524.13458333339</v>
          </cell>
          <cell r="AH1342">
            <v>-819880.6366666666</v>
          </cell>
          <cell r="AI1342">
            <v>-965124.53874999995</v>
          </cell>
          <cell r="AJ1342">
            <v>-1103202.5545833332</v>
          </cell>
        </row>
        <row r="1343">
          <cell r="Q1343">
            <v>-1016768.79</v>
          </cell>
          <cell r="R1343">
            <v>-1016768.79</v>
          </cell>
          <cell r="S1343">
            <v>-1016768.79</v>
          </cell>
          <cell r="T1343">
            <v>-1659473.13</v>
          </cell>
          <cell r="AG1343">
            <v>-369260.24958333327</v>
          </cell>
          <cell r="AH1343">
            <v>-453990.98208333337</v>
          </cell>
          <cell r="AI1343">
            <v>-538721.71458333323</v>
          </cell>
          <cell r="AJ1343">
            <v>-637717.37958333327</v>
          </cell>
        </row>
        <row r="1344">
          <cell r="R1344">
            <v>0</v>
          </cell>
          <cell r="S1344">
            <v>0</v>
          </cell>
          <cell r="T1344">
            <v>-256699</v>
          </cell>
          <cell r="AG1344">
            <v>0</v>
          </cell>
          <cell r="AH1344">
            <v>0</v>
          </cell>
          <cell r="AI1344">
            <v>0</v>
          </cell>
          <cell r="AJ1344">
            <v>-10695.791666666666</v>
          </cell>
        </row>
        <row r="1345">
          <cell r="Q1345">
            <v>0</v>
          </cell>
          <cell r="R1345">
            <v>0</v>
          </cell>
          <cell r="S1345">
            <v>0</v>
          </cell>
          <cell r="T1345">
            <v>0</v>
          </cell>
          <cell r="AG1345">
            <v>0</v>
          </cell>
          <cell r="AH1345">
            <v>0</v>
          </cell>
          <cell r="AI1345">
            <v>0</v>
          </cell>
          <cell r="AJ1345">
            <v>0</v>
          </cell>
        </row>
        <row r="1346">
          <cell r="R1346">
            <v>0</v>
          </cell>
          <cell r="S1346">
            <v>0</v>
          </cell>
          <cell r="T1346">
            <v>-15482</v>
          </cell>
          <cell r="AG1346">
            <v>0</v>
          </cell>
          <cell r="AH1346">
            <v>0</v>
          </cell>
          <cell r="AI1346">
            <v>0</v>
          </cell>
          <cell r="AJ1346">
            <v>-645.08333333333337</v>
          </cell>
        </row>
        <row r="1347">
          <cell r="Q1347">
            <v>0</v>
          </cell>
          <cell r="R1347">
            <v>0</v>
          </cell>
          <cell r="S1347">
            <v>0</v>
          </cell>
          <cell r="T1347">
            <v>0</v>
          </cell>
          <cell r="AG1347">
            <v>0</v>
          </cell>
          <cell r="AH1347">
            <v>0</v>
          </cell>
          <cell r="AI1347">
            <v>0</v>
          </cell>
          <cell r="AJ1347">
            <v>0</v>
          </cell>
        </row>
        <row r="1348">
          <cell r="R1348">
            <v>0</v>
          </cell>
          <cell r="S1348">
            <v>0</v>
          </cell>
          <cell r="T1348">
            <v>-5353</v>
          </cell>
          <cell r="AG1348">
            <v>0</v>
          </cell>
          <cell r="AH1348">
            <v>0</v>
          </cell>
          <cell r="AI1348">
            <v>0</v>
          </cell>
          <cell r="AJ1348">
            <v>-223.04166666666666</v>
          </cell>
        </row>
        <row r="1349">
          <cell r="AG1349">
            <v>0</v>
          </cell>
          <cell r="AH1349">
            <v>0</v>
          </cell>
          <cell r="AI1349">
            <v>0</v>
          </cell>
          <cell r="AJ1349">
            <v>0</v>
          </cell>
        </row>
        <row r="1350">
          <cell r="Q1350">
            <v>-3089713.86</v>
          </cell>
          <cell r="R1350">
            <v>-3178321.44</v>
          </cell>
          <cell r="S1350">
            <v>-450988.29</v>
          </cell>
          <cell r="T1350">
            <v>-521234.38</v>
          </cell>
          <cell r="AG1350">
            <v>-2470607.5100000002</v>
          </cell>
          <cell r="AH1350">
            <v>-2605610.4145833333</v>
          </cell>
          <cell r="AI1350">
            <v>-2626031.3375000004</v>
          </cell>
          <cell r="AJ1350">
            <v>-2500111.6</v>
          </cell>
        </row>
        <row r="1351">
          <cell r="Q1351">
            <v>0</v>
          </cell>
          <cell r="R1351">
            <v>0</v>
          </cell>
          <cell r="S1351">
            <v>0</v>
          </cell>
          <cell r="T1351">
            <v>0</v>
          </cell>
          <cell r="AG1351">
            <v>0</v>
          </cell>
          <cell r="AH1351">
            <v>0</v>
          </cell>
          <cell r="AI1351">
            <v>0</v>
          </cell>
          <cell r="AJ1351">
            <v>0</v>
          </cell>
        </row>
        <row r="1352">
          <cell r="Q1352">
            <v>-5000</v>
          </cell>
          <cell r="R1352">
            <v>-5000</v>
          </cell>
          <cell r="S1352">
            <v>-5000</v>
          </cell>
          <cell r="T1352">
            <v>-5000</v>
          </cell>
          <cell r="AG1352">
            <v>-5000</v>
          </cell>
          <cell r="AH1352">
            <v>-5000</v>
          </cell>
          <cell r="AI1352">
            <v>-5000</v>
          </cell>
          <cell r="AJ1352">
            <v>-5000</v>
          </cell>
        </row>
        <row r="1353">
          <cell r="Q1353">
            <v>0</v>
          </cell>
          <cell r="R1353">
            <v>0</v>
          </cell>
          <cell r="S1353">
            <v>0</v>
          </cell>
          <cell r="T1353">
            <v>0</v>
          </cell>
          <cell r="AG1353">
            <v>0</v>
          </cell>
          <cell r="AH1353">
            <v>0</v>
          </cell>
          <cell r="AI1353">
            <v>0</v>
          </cell>
          <cell r="AJ1353">
            <v>0</v>
          </cell>
        </row>
        <row r="1354">
          <cell r="Q1354">
            <v>-26668727.57</v>
          </cell>
          <cell r="R1354">
            <v>-26609467.66</v>
          </cell>
          <cell r="S1354">
            <v>-26557967.809999999</v>
          </cell>
          <cell r="T1354">
            <v>-27795522.609999999</v>
          </cell>
          <cell r="AG1354">
            <v>-24835876.166250002</v>
          </cell>
          <cell r="AH1354">
            <v>-25149565.306666661</v>
          </cell>
          <cell r="AI1354">
            <v>-25466550.409166664</v>
          </cell>
          <cell r="AJ1354">
            <v>-25793579.436249997</v>
          </cell>
        </row>
        <row r="1355">
          <cell r="Q1355">
            <v>0</v>
          </cell>
          <cell r="R1355">
            <v>0</v>
          </cell>
          <cell r="S1355">
            <v>0</v>
          </cell>
          <cell r="T1355">
            <v>0</v>
          </cell>
          <cell r="AG1355">
            <v>0</v>
          </cell>
          <cell r="AH1355">
            <v>0</v>
          </cell>
          <cell r="AI1355">
            <v>0</v>
          </cell>
          <cell r="AJ1355">
            <v>0</v>
          </cell>
        </row>
        <row r="1356">
          <cell r="Q1356">
            <v>0</v>
          </cell>
          <cell r="R1356">
            <v>0</v>
          </cell>
          <cell r="S1356">
            <v>0</v>
          </cell>
          <cell r="T1356">
            <v>0</v>
          </cell>
          <cell r="AG1356">
            <v>-808150</v>
          </cell>
          <cell r="AH1356">
            <v>-808150</v>
          </cell>
          <cell r="AI1356">
            <v>-808150</v>
          </cell>
          <cell r="AJ1356">
            <v>-808150</v>
          </cell>
        </row>
        <row r="1357">
          <cell r="Q1357">
            <v>-2410058.23</v>
          </cell>
          <cell r="R1357">
            <v>-2193006.52</v>
          </cell>
          <cell r="S1357">
            <v>-1584592.72</v>
          </cell>
          <cell r="T1357">
            <v>-1337770.54</v>
          </cell>
          <cell r="AG1357">
            <v>-1377995.5216666667</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G1358">
            <v>-10149244.116249999</v>
          </cell>
          <cell r="AH1358">
            <v>-10139004.51375</v>
          </cell>
          <cell r="AI1358">
            <v>-10135732.717916667</v>
          </cell>
          <cell r="AJ1358">
            <v>-10134938.937083334</v>
          </cell>
        </row>
        <row r="1359">
          <cell r="Q1359">
            <v>-2992.04</v>
          </cell>
          <cell r="R1359">
            <v>121480.78</v>
          </cell>
          <cell r="S1359">
            <v>-53288.59</v>
          </cell>
          <cell r="T1359">
            <v>-76485.03</v>
          </cell>
          <cell r="AG1359">
            <v>-186.04916666666668</v>
          </cell>
          <cell r="AH1359">
            <v>4750.9816666666666</v>
          </cell>
          <cell r="AI1359">
            <v>7592.322916666667</v>
          </cell>
          <cell r="AJ1359">
            <v>2185.0887500000003</v>
          </cell>
        </row>
        <row r="1360">
          <cell r="Q1360">
            <v>0</v>
          </cell>
          <cell r="R1360">
            <v>0</v>
          </cell>
          <cell r="S1360">
            <v>0</v>
          </cell>
          <cell r="T1360">
            <v>0</v>
          </cell>
          <cell r="AG1360">
            <v>0</v>
          </cell>
          <cell r="AH1360">
            <v>0</v>
          </cell>
          <cell r="AI1360">
            <v>0</v>
          </cell>
          <cell r="AJ1360">
            <v>0</v>
          </cell>
        </row>
        <row r="1361">
          <cell r="Q1361">
            <v>-28224</v>
          </cell>
          <cell r="R1361">
            <v>-28224</v>
          </cell>
          <cell r="S1361">
            <v>-25849.83</v>
          </cell>
          <cell r="T1361">
            <v>-7248</v>
          </cell>
          <cell r="AG1361">
            <v>-13128</v>
          </cell>
          <cell r="AH1361">
            <v>-15480</v>
          </cell>
          <cell r="AI1361">
            <v>-17733.076250000002</v>
          </cell>
          <cell r="AJ1361">
            <v>-18592.1525</v>
          </cell>
        </row>
        <row r="1362">
          <cell r="Q1362">
            <v>0</v>
          </cell>
          <cell r="R1362">
            <v>0</v>
          </cell>
          <cell r="S1362">
            <v>0</v>
          </cell>
          <cell r="T1362">
            <v>0</v>
          </cell>
          <cell r="AG1362">
            <v>0</v>
          </cell>
          <cell r="AH1362">
            <v>0</v>
          </cell>
          <cell r="AI1362">
            <v>0</v>
          </cell>
          <cell r="AJ1362">
            <v>0</v>
          </cell>
        </row>
        <row r="1363">
          <cell r="Q1363">
            <v>0</v>
          </cell>
          <cell r="R1363">
            <v>0</v>
          </cell>
          <cell r="S1363">
            <v>0</v>
          </cell>
          <cell r="T1363">
            <v>0</v>
          </cell>
          <cell r="AG1363">
            <v>0</v>
          </cell>
          <cell r="AH1363">
            <v>0</v>
          </cell>
          <cell r="AI1363">
            <v>0</v>
          </cell>
          <cell r="AJ1363">
            <v>0</v>
          </cell>
        </row>
        <row r="1364">
          <cell r="Q1364">
            <v>-2106234.98</v>
          </cell>
          <cell r="R1364">
            <v>-2118100.98</v>
          </cell>
          <cell r="S1364">
            <v>-2117341.98</v>
          </cell>
          <cell r="T1364">
            <v>-2163988</v>
          </cell>
          <cell r="AG1364">
            <v>-1795089.3741666665</v>
          </cell>
          <cell r="AH1364">
            <v>-1839328.2891666666</v>
          </cell>
          <cell r="AI1364">
            <v>-1881791.8291666666</v>
          </cell>
          <cell r="AJ1364">
            <v>-1919680.62</v>
          </cell>
        </row>
        <row r="1365">
          <cell r="Q1365">
            <v>-17801000</v>
          </cell>
          <cell r="R1365">
            <v>-17801000</v>
          </cell>
          <cell r="S1365">
            <v>-17801000</v>
          </cell>
          <cell r="T1365">
            <v>-17411000</v>
          </cell>
          <cell r="AG1365">
            <v>-17229846.041666668</v>
          </cell>
          <cell r="AH1365">
            <v>-17458307.625</v>
          </cell>
          <cell r="AI1365">
            <v>-17686769.208333332</v>
          </cell>
          <cell r="AJ1365">
            <v>-17784750</v>
          </cell>
        </row>
        <row r="1366">
          <cell r="Q1366">
            <v>-58986.21</v>
          </cell>
          <cell r="R1366">
            <v>-58986.21</v>
          </cell>
          <cell r="S1366">
            <v>-58986.21</v>
          </cell>
          <cell r="T1366">
            <v>-40198.51</v>
          </cell>
          <cell r="AG1366">
            <v>-55135.612083333333</v>
          </cell>
          <cell r="AH1366">
            <v>-56969.80124999999</v>
          </cell>
          <cell r="AI1366">
            <v>-58803.990416666646</v>
          </cell>
          <cell r="AJ1366">
            <v>-59173.164999999986</v>
          </cell>
        </row>
        <row r="1367">
          <cell r="Q1367">
            <v>-8277452.4500000002</v>
          </cell>
          <cell r="R1367">
            <v>-8273285.7800000003</v>
          </cell>
          <cell r="S1367">
            <v>-8250942.4000000004</v>
          </cell>
          <cell r="T1367">
            <v>-8631142</v>
          </cell>
          <cell r="AG1367">
            <v>-6191500.3154166667</v>
          </cell>
          <cell r="AH1367">
            <v>-6446678.7495833337</v>
          </cell>
          <cell r="AI1367">
            <v>-6701387.0174999991</v>
          </cell>
          <cell r="AJ1367">
            <v>-6913644.0783333331</v>
          </cell>
        </row>
        <row r="1368">
          <cell r="Q1368">
            <v>-39032.26</v>
          </cell>
          <cell r="R1368">
            <v>24177.73</v>
          </cell>
          <cell r="S1368">
            <v>24162.73</v>
          </cell>
          <cell r="T1368">
            <v>-66899.399999999994</v>
          </cell>
          <cell r="AG1368">
            <v>-18947.524999999998</v>
          </cell>
          <cell r="AH1368">
            <v>-19559.830833333333</v>
          </cell>
          <cell r="AI1368">
            <v>-17539.012083333331</v>
          </cell>
          <cell r="AJ1368">
            <v>-17882.338333333333</v>
          </cell>
        </row>
        <row r="1369">
          <cell r="Q1369">
            <v>0</v>
          </cell>
          <cell r="R1369">
            <v>0</v>
          </cell>
          <cell r="S1369">
            <v>0</v>
          </cell>
          <cell r="T1369">
            <v>0</v>
          </cell>
          <cell r="AG1369">
            <v>0</v>
          </cell>
          <cell r="AH1369">
            <v>0</v>
          </cell>
          <cell r="AI1369">
            <v>0</v>
          </cell>
          <cell r="AJ1369">
            <v>0</v>
          </cell>
        </row>
        <row r="1370">
          <cell r="Q1370">
            <v>0</v>
          </cell>
          <cell r="R1370">
            <v>0</v>
          </cell>
          <cell r="S1370">
            <v>0</v>
          </cell>
          <cell r="T1370">
            <v>0</v>
          </cell>
          <cell r="AG1370">
            <v>0</v>
          </cell>
          <cell r="AH1370">
            <v>0</v>
          </cell>
          <cell r="AI1370">
            <v>0</v>
          </cell>
          <cell r="AJ1370">
            <v>0</v>
          </cell>
        </row>
        <row r="1371">
          <cell r="Q1371">
            <v>-222809.33</v>
          </cell>
          <cell r="R1371">
            <v>-221663.5</v>
          </cell>
          <cell r="S1371">
            <v>-220517.67</v>
          </cell>
          <cell r="T1371">
            <v>-219371.84</v>
          </cell>
          <cell r="AG1371">
            <v>-229684.31000000003</v>
          </cell>
          <cell r="AH1371">
            <v>-228538.48</v>
          </cell>
          <cell r="AI1371">
            <v>-227392.65</v>
          </cell>
          <cell r="AJ1371">
            <v>-226246.81999999995</v>
          </cell>
        </row>
        <row r="1372">
          <cell r="Q1372">
            <v>0</v>
          </cell>
          <cell r="R1372">
            <v>0</v>
          </cell>
          <cell r="S1372">
            <v>0</v>
          </cell>
          <cell r="T1372">
            <v>-67293.86</v>
          </cell>
          <cell r="AG1372">
            <v>-2127799.8633333333</v>
          </cell>
          <cell r="AH1372">
            <v>-2127799.8633333333</v>
          </cell>
          <cell r="AI1372">
            <v>-2127799.8633333333</v>
          </cell>
          <cell r="AJ1372">
            <v>-2129442.0083333333</v>
          </cell>
        </row>
        <row r="1373">
          <cell r="R1373">
            <v>0</v>
          </cell>
          <cell r="S1373">
            <v>0</v>
          </cell>
          <cell r="T1373">
            <v>-967879</v>
          </cell>
          <cell r="AG1373">
            <v>0</v>
          </cell>
          <cell r="AH1373">
            <v>0</v>
          </cell>
          <cell r="AI1373">
            <v>0</v>
          </cell>
          <cell r="AJ1373">
            <v>-40328.291666666664</v>
          </cell>
        </row>
        <row r="1374">
          <cell r="Q1374">
            <v>0</v>
          </cell>
          <cell r="R1374">
            <v>0</v>
          </cell>
          <cell r="S1374">
            <v>0</v>
          </cell>
          <cell r="T1374">
            <v>0</v>
          </cell>
          <cell r="AG1374">
            <v>-75158.125</v>
          </cell>
          <cell r="AH1374">
            <v>-68000.208333333328</v>
          </cell>
          <cell r="AI1374">
            <v>-60842.291666666664</v>
          </cell>
          <cell r="AJ1374">
            <v>-53684.375</v>
          </cell>
        </row>
        <row r="1375">
          <cell r="Q1375">
            <v>-250015</v>
          </cell>
          <cell r="R1375">
            <v>-250015</v>
          </cell>
          <cell r="S1375">
            <v>-250015</v>
          </cell>
          <cell r="T1375">
            <v>0</v>
          </cell>
          <cell r="AG1375">
            <v>-102091.45833333333</v>
          </cell>
          <cell r="AH1375">
            <v>-122926.04166666667</v>
          </cell>
          <cell r="AI1375">
            <v>-143760.625</v>
          </cell>
          <cell r="AJ1375">
            <v>-154177.91666666666</v>
          </cell>
        </row>
        <row r="1376">
          <cell r="Q1376">
            <v>0</v>
          </cell>
          <cell r="R1376">
            <v>0</v>
          </cell>
          <cell r="S1376">
            <v>0</v>
          </cell>
          <cell r="T1376">
            <v>0</v>
          </cell>
          <cell r="AG1376">
            <v>0</v>
          </cell>
          <cell r="AH1376">
            <v>0</v>
          </cell>
          <cell r="AI1376">
            <v>0</v>
          </cell>
          <cell r="AJ1376">
            <v>0</v>
          </cell>
        </row>
        <row r="1377">
          <cell r="Q1377">
            <v>-13807132</v>
          </cell>
          <cell r="R1377">
            <v>-13661299</v>
          </cell>
          <cell r="S1377">
            <v>-13515466</v>
          </cell>
          <cell r="T1377">
            <v>-13369633</v>
          </cell>
          <cell r="AG1377">
            <v>-14682130</v>
          </cell>
          <cell r="AH1377">
            <v>-14536297</v>
          </cell>
          <cell r="AI1377">
            <v>-14390464</v>
          </cell>
          <cell r="AJ1377">
            <v>-14244631</v>
          </cell>
        </row>
        <row r="1378">
          <cell r="Q1378">
            <v>-8447.35</v>
          </cell>
          <cell r="R1378">
            <v>-37711.35</v>
          </cell>
          <cell r="S1378">
            <v>-10623.83</v>
          </cell>
          <cell r="T1378">
            <v>-3939.83</v>
          </cell>
          <cell r="AG1378">
            <v>-662.66375000000005</v>
          </cell>
          <cell r="AH1378">
            <v>-2585.9429166666664</v>
          </cell>
          <cell r="AI1378">
            <v>-4599.9087499999996</v>
          </cell>
          <cell r="AJ1378">
            <v>-5206.7279166666667</v>
          </cell>
        </row>
        <row r="1379">
          <cell r="Q1379">
            <v>0</v>
          </cell>
          <cell r="R1379">
            <v>0</v>
          </cell>
          <cell r="S1379">
            <v>0</v>
          </cell>
          <cell r="T1379">
            <v>0</v>
          </cell>
          <cell r="AG1379">
            <v>0</v>
          </cell>
          <cell r="AH1379">
            <v>0</v>
          </cell>
          <cell r="AI1379">
            <v>0</v>
          </cell>
          <cell r="AJ1379">
            <v>0</v>
          </cell>
        </row>
        <row r="1380">
          <cell r="Q1380">
            <v>0</v>
          </cell>
          <cell r="R1380">
            <v>0</v>
          </cell>
          <cell r="S1380">
            <v>0</v>
          </cell>
          <cell r="T1380">
            <v>0</v>
          </cell>
          <cell r="AG1380">
            <v>0</v>
          </cell>
          <cell r="AH1380">
            <v>0</v>
          </cell>
          <cell r="AI1380">
            <v>0</v>
          </cell>
          <cell r="AJ1380">
            <v>0</v>
          </cell>
        </row>
        <row r="1381">
          <cell r="Q1381">
            <v>0</v>
          </cell>
          <cell r="R1381">
            <v>0</v>
          </cell>
          <cell r="S1381">
            <v>0</v>
          </cell>
          <cell r="T1381">
            <v>0</v>
          </cell>
          <cell r="AG1381">
            <v>0</v>
          </cell>
          <cell r="AH1381">
            <v>0</v>
          </cell>
          <cell r="AI1381">
            <v>0</v>
          </cell>
          <cell r="AJ1381">
            <v>0</v>
          </cell>
        </row>
        <row r="1382">
          <cell r="Q1382">
            <v>-2140.5700000000002</v>
          </cell>
          <cell r="R1382">
            <v>27518.13</v>
          </cell>
          <cell r="S1382">
            <v>27518.13</v>
          </cell>
          <cell r="T1382">
            <v>0</v>
          </cell>
          <cell r="AG1382">
            <v>12539.422083333329</v>
          </cell>
          <cell r="AH1382">
            <v>7203.7949999999992</v>
          </cell>
          <cell r="AI1382">
            <v>3103.947083333333</v>
          </cell>
          <cell r="AJ1382">
            <v>4250.5358333333334</v>
          </cell>
        </row>
        <row r="1383">
          <cell r="Q1383">
            <v>0</v>
          </cell>
          <cell r="R1383">
            <v>0</v>
          </cell>
          <cell r="S1383">
            <v>0</v>
          </cell>
          <cell r="T1383">
            <v>0</v>
          </cell>
          <cell r="AG1383">
            <v>32.228333333333332</v>
          </cell>
          <cell r="AH1383">
            <v>24.171250000000001</v>
          </cell>
          <cell r="AI1383">
            <v>8.0570833333333329</v>
          </cell>
          <cell r="AJ1383">
            <v>0</v>
          </cell>
        </row>
        <row r="1384">
          <cell r="AG1384">
            <v>0</v>
          </cell>
          <cell r="AH1384">
            <v>0</v>
          </cell>
          <cell r="AI1384">
            <v>0</v>
          </cell>
          <cell r="AJ1384">
            <v>0</v>
          </cell>
        </row>
        <row r="1385">
          <cell r="Q1385">
            <v>-27312000</v>
          </cell>
          <cell r="R1385">
            <v>-25354000</v>
          </cell>
          <cell r="S1385">
            <v>-25354000</v>
          </cell>
          <cell r="T1385">
            <v>0</v>
          </cell>
          <cell r="AG1385">
            <v>-26056250</v>
          </cell>
          <cell r="AH1385">
            <v>-27017333.333333332</v>
          </cell>
          <cell r="AI1385">
            <v>-27587041.666666668</v>
          </cell>
          <cell r="AJ1385">
            <v>-26858041.666666668</v>
          </cell>
        </row>
        <row r="1386">
          <cell r="Q1386">
            <v>-8686177.8599999994</v>
          </cell>
          <cell r="R1386">
            <v>-10611582.27</v>
          </cell>
          <cell r="S1386">
            <v>-7180375.75</v>
          </cell>
          <cell r="T1386">
            <v>-1284031.29</v>
          </cell>
          <cell r="AG1386">
            <v>-17205758.129999999</v>
          </cell>
          <cell r="AH1386">
            <v>-15196029.645833334</v>
          </cell>
          <cell r="AI1386">
            <v>-13169429.251666667</v>
          </cell>
          <cell r="AJ1386">
            <v>-11047494.6175</v>
          </cell>
        </row>
        <row r="1387">
          <cell r="AG1387">
            <v>0</v>
          </cell>
          <cell r="AH1387">
            <v>0</v>
          </cell>
          <cell r="AI1387">
            <v>0</v>
          </cell>
          <cell r="AJ1387">
            <v>0</v>
          </cell>
        </row>
        <row r="1388">
          <cell r="AG1388">
            <v>0</v>
          </cell>
          <cell r="AH1388">
            <v>0</v>
          </cell>
          <cell r="AI1388">
            <v>0</v>
          </cell>
          <cell r="AJ1388">
            <v>0</v>
          </cell>
        </row>
        <row r="1389">
          <cell r="Q1389">
            <v>-19900488.379999999</v>
          </cell>
          <cell r="R1389">
            <v>-20301164.41</v>
          </cell>
          <cell r="S1389">
            <v>-20701840.440000001</v>
          </cell>
          <cell r="T1389">
            <v>-21102516.469999999</v>
          </cell>
          <cell r="AG1389">
            <v>-17458741.549166668</v>
          </cell>
          <cell r="AH1389">
            <v>-17816988.059583332</v>
          </cell>
          <cell r="AI1389">
            <v>-18175343.062083334</v>
          </cell>
          <cell r="AJ1389">
            <v>-18548340.589583334</v>
          </cell>
        </row>
        <row r="1390">
          <cell r="Q1390">
            <v>0</v>
          </cell>
          <cell r="R1390">
            <v>0</v>
          </cell>
          <cell r="S1390">
            <v>0</v>
          </cell>
          <cell r="T1390">
            <v>0</v>
          </cell>
          <cell r="AG1390">
            <v>0</v>
          </cell>
          <cell r="AH1390">
            <v>0</v>
          </cell>
          <cell r="AI1390">
            <v>0</v>
          </cell>
          <cell r="AJ1390">
            <v>0</v>
          </cell>
        </row>
        <row r="1391">
          <cell r="Q1391">
            <v>0</v>
          </cell>
          <cell r="R1391">
            <v>0</v>
          </cell>
          <cell r="S1391">
            <v>0</v>
          </cell>
          <cell r="T1391">
            <v>0</v>
          </cell>
          <cell r="AG1391">
            <v>0</v>
          </cell>
          <cell r="AH1391">
            <v>0</v>
          </cell>
          <cell r="AI1391">
            <v>0</v>
          </cell>
          <cell r="AJ1391">
            <v>0</v>
          </cell>
        </row>
        <row r="1392">
          <cell r="Q1392">
            <v>0</v>
          </cell>
          <cell r="R1392">
            <v>0</v>
          </cell>
          <cell r="S1392">
            <v>0</v>
          </cell>
          <cell r="T1392">
            <v>0</v>
          </cell>
          <cell r="AG1392">
            <v>0</v>
          </cell>
          <cell r="AH1392">
            <v>0</v>
          </cell>
          <cell r="AI1392">
            <v>0</v>
          </cell>
          <cell r="AJ1392">
            <v>0</v>
          </cell>
        </row>
        <row r="1393">
          <cell r="Q1393">
            <v>0</v>
          </cell>
          <cell r="R1393">
            <v>0</v>
          </cell>
          <cell r="S1393">
            <v>0</v>
          </cell>
          <cell r="T1393">
            <v>0</v>
          </cell>
          <cell r="AG1393">
            <v>0</v>
          </cell>
          <cell r="AH1393">
            <v>0</v>
          </cell>
          <cell r="AI1393">
            <v>0</v>
          </cell>
          <cell r="AJ1393">
            <v>0</v>
          </cell>
        </row>
        <row r="1394">
          <cell r="Q1394">
            <v>0</v>
          </cell>
          <cell r="R1394">
            <v>0</v>
          </cell>
          <cell r="S1394">
            <v>0</v>
          </cell>
          <cell r="T1394">
            <v>0</v>
          </cell>
          <cell r="AG1394">
            <v>-64610.625</v>
          </cell>
          <cell r="AH1394">
            <v>-38766.375</v>
          </cell>
          <cell r="AI1394">
            <v>-12922.125</v>
          </cell>
          <cell r="AJ1394">
            <v>0</v>
          </cell>
        </row>
        <row r="1395">
          <cell r="Q1395">
            <v>0</v>
          </cell>
          <cell r="R1395">
            <v>0</v>
          </cell>
          <cell r="S1395">
            <v>0</v>
          </cell>
          <cell r="T1395">
            <v>0</v>
          </cell>
          <cell r="AG1395">
            <v>0</v>
          </cell>
          <cell r="AH1395">
            <v>0</v>
          </cell>
          <cell r="AI1395">
            <v>0</v>
          </cell>
          <cell r="AJ1395">
            <v>0</v>
          </cell>
        </row>
        <row r="1396">
          <cell r="Q1396">
            <v>0</v>
          </cell>
          <cell r="R1396">
            <v>0</v>
          </cell>
          <cell r="S1396">
            <v>0</v>
          </cell>
          <cell r="T1396">
            <v>0</v>
          </cell>
          <cell r="AG1396">
            <v>0</v>
          </cell>
          <cell r="AH1396">
            <v>0</v>
          </cell>
          <cell r="AI1396">
            <v>0</v>
          </cell>
          <cell r="AJ1396">
            <v>0</v>
          </cell>
        </row>
        <row r="1397">
          <cell r="Q1397">
            <v>0</v>
          </cell>
          <cell r="R1397">
            <v>0</v>
          </cell>
          <cell r="S1397">
            <v>0</v>
          </cell>
          <cell r="T1397">
            <v>0</v>
          </cell>
          <cell r="AG1397">
            <v>-291666.66666666669</v>
          </cell>
          <cell r="AH1397">
            <v>-291666.66666666669</v>
          </cell>
          <cell r="AI1397">
            <v>-291666.66666666669</v>
          </cell>
          <cell r="AJ1397">
            <v>-291666.66666666669</v>
          </cell>
        </row>
        <row r="1398">
          <cell r="Q1398">
            <v>0</v>
          </cell>
          <cell r="R1398">
            <v>0</v>
          </cell>
          <cell r="S1398">
            <v>0</v>
          </cell>
          <cell r="T1398">
            <v>0</v>
          </cell>
          <cell r="AG1398">
            <v>-337500</v>
          </cell>
          <cell r="AH1398">
            <v>-337500</v>
          </cell>
          <cell r="AI1398">
            <v>-337500</v>
          </cell>
          <cell r="AJ1398">
            <v>-337500</v>
          </cell>
        </row>
        <row r="1399">
          <cell r="Q1399">
            <v>-513276.41</v>
          </cell>
          <cell r="R1399">
            <v>-511029.97</v>
          </cell>
          <cell r="S1399">
            <v>-508783.53</v>
          </cell>
          <cell r="T1399">
            <v>-506537.09</v>
          </cell>
          <cell r="AG1399">
            <v>-414767.9745833333</v>
          </cell>
          <cell r="AH1399">
            <v>-457447.4070833333</v>
          </cell>
          <cell r="AI1399">
            <v>-499939.63624999992</v>
          </cell>
          <cell r="AJ1399">
            <v>-520015.73</v>
          </cell>
        </row>
        <row r="1400">
          <cell r="R1400">
            <v>0</v>
          </cell>
          <cell r="S1400">
            <v>0</v>
          </cell>
          <cell r="T1400">
            <v>-97579</v>
          </cell>
          <cell r="AG1400">
            <v>0</v>
          </cell>
          <cell r="AH1400">
            <v>0</v>
          </cell>
          <cell r="AI1400">
            <v>0</v>
          </cell>
          <cell r="AJ1400">
            <v>-4065.7916666666665</v>
          </cell>
        </row>
        <row r="1401">
          <cell r="Q1401">
            <v>-225000</v>
          </cell>
          <cell r="R1401">
            <v>-225000</v>
          </cell>
          <cell r="S1401">
            <v>-225000</v>
          </cell>
          <cell r="T1401">
            <v>-225000</v>
          </cell>
          <cell r="AG1401">
            <v>-187500</v>
          </cell>
          <cell r="AH1401">
            <v>-195833.33333333334</v>
          </cell>
          <cell r="AI1401">
            <v>-204166.66666666666</v>
          </cell>
          <cell r="AJ1401">
            <v>-212500</v>
          </cell>
        </row>
        <row r="1402">
          <cell r="Q1402">
            <v>-1982106.78</v>
          </cell>
          <cell r="R1402">
            <v>-1982106.78</v>
          </cell>
          <cell r="S1402">
            <v>-1982106.78</v>
          </cell>
          <cell r="T1402">
            <v>0</v>
          </cell>
          <cell r="AG1402">
            <v>-851180.21</v>
          </cell>
          <cell r="AH1402">
            <v>-985105.77499999991</v>
          </cell>
          <cell r="AI1402">
            <v>-1119031.3400000001</v>
          </cell>
          <cell r="AJ1402">
            <v>-1170369.1224999998</v>
          </cell>
        </row>
        <row r="1403">
          <cell r="Q1403">
            <v>0</v>
          </cell>
          <cell r="R1403">
            <v>0</v>
          </cell>
          <cell r="S1403">
            <v>0</v>
          </cell>
          <cell r="T1403">
            <v>0</v>
          </cell>
          <cell r="AG1403">
            <v>-35003.527916666666</v>
          </cell>
          <cell r="AH1403">
            <v>0</v>
          </cell>
          <cell r="AI1403">
            <v>0</v>
          </cell>
          <cell r="AJ1403">
            <v>0</v>
          </cell>
        </row>
        <row r="1404">
          <cell r="Q1404">
            <v>0</v>
          </cell>
          <cell r="R1404">
            <v>0</v>
          </cell>
          <cell r="S1404">
            <v>0</v>
          </cell>
          <cell r="T1404">
            <v>0</v>
          </cell>
          <cell r="AG1404">
            <v>0</v>
          </cell>
          <cell r="AH1404">
            <v>0</v>
          </cell>
          <cell r="AI1404">
            <v>0</v>
          </cell>
          <cell r="AJ1404">
            <v>0</v>
          </cell>
        </row>
        <row r="1405">
          <cell r="Q1405">
            <v>0</v>
          </cell>
          <cell r="R1405">
            <v>0</v>
          </cell>
          <cell r="S1405">
            <v>0</v>
          </cell>
          <cell r="T1405">
            <v>0</v>
          </cell>
          <cell r="AG1405">
            <v>0</v>
          </cell>
          <cell r="AH1405">
            <v>0</v>
          </cell>
          <cell r="AI1405">
            <v>0</v>
          </cell>
          <cell r="AJ1405">
            <v>0</v>
          </cell>
        </row>
        <row r="1406">
          <cell r="Q1406">
            <v>0</v>
          </cell>
          <cell r="R1406">
            <v>0</v>
          </cell>
          <cell r="S1406">
            <v>0</v>
          </cell>
          <cell r="T1406">
            <v>0</v>
          </cell>
          <cell r="AG1406">
            <v>0</v>
          </cell>
          <cell r="AH1406">
            <v>0</v>
          </cell>
          <cell r="AI1406">
            <v>0</v>
          </cell>
          <cell r="AJ1406">
            <v>0</v>
          </cell>
        </row>
        <row r="1407">
          <cell r="Q1407">
            <v>0</v>
          </cell>
          <cell r="R1407">
            <v>0</v>
          </cell>
          <cell r="S1407">
            <v>0</v>
          </cell>
          <cell r="T1407">
            <v>0</v>
          </cell>
          <cell r="AG1407">
            <v>0</v>
          </cell>
          <cell r="AH1407">
            <v>0</v>
          </cell>
          <cell r="AI1407">
            <v>0</v>
          </cell>
          <cell r="AJ1407">
            <v>0</v>
          </cell>
        </row>
        <row r="1408">
          <cell r="Q1408">
            <v>0</v>
          </cell>
          <cell r="R1408">
            <v>0</v>
          </cell>
          <cell r="S1408">
            <v>0</v>
          </cell>
          <cell r="T1408">
            <v>0</v>
          </cell>
          <cell r="AG1408">
            <v>-95.734166666666667</v>
          </cell>
          <cell r="AH1408">
            <v>0</v>
          </cell>
          <cell r="AI1408">
            <v>0</v>
          </cell>
          <cell r="AJ1408">
            <v>0</v>
          </cell>
        </row>
        <row r="1409">
          <cell r="Q1409">
            <v>-7416.29</v>
          </cell>
          <cell r="R1409">
            <v>-7416.29</v>
          </cell>
          <cell r="S1409">
            <v>-7416.29</v>
          </cell>
          <cell r="T1409">
            <v>-7416.29</v>
          </cell>
          <cell r="AG1409">
            <v>-7416.2899999999981</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G1410">
            <v>-5140.3599999999997</v>
          </cell>
          <cell r="AH1410">
            <v>-5140.3599999999997</v>
          </cell>
          <cell r="AI1410">
            <v>-5140.3599999999997</v>
          </cell>
          <cell r="AJ1410">
            <v>-5140.3599999999997</v>
          </cell>
        </row>
        <row r="1411">
          <cell r="Q1411">
            <v>-11459.63</v>
          </cell>
          <cell r="R1411">
            <v>-11459.63</v>
          </cell>
          <cell r="S1411">
            <v>-11459.63</v>
          </cell>
          <cell r="T1411">
            <v>-11459.63</v>
          </cell>
          <cell r="AG1411">
            <v>-11459.630000000003</v>
          </cell>
          <cell r="AH1411">
            <v>-11459.630000000003</v>
          </cell>
          <cell r="AI1411">
            <v>-11459.630000000003</v>
          </cell>
          <cell r="AJ1411">
            <v>-11459.630000000003</v>
          </cell>
        </row>
        <row r="1412">
          <cell r="Q1412">
            <v>-1479.6</v>
          </cell>
          <cell r="R1412">
            <v>-1479.6</v>
          </cell>
          <cell r="S1412">
            <v>-1479.6</v>
          </cell>
          <cell r="T1412">
            <v>-1479.6</v>
          </cell>
          <cell r="AG1412">
            <v>-1479.6000000000001</v>
          </cell>
          <cell r="AH1412">
            <v>-1479.6000000000001</v>
          </cell>
          <cell r="AI1412">
            <v>-1479.6000000000001</v>
          </cell>
          <cell r="AJ1412">
            <v>-1479.6000000000001</v>
          </cell>
        </row>
        <row r="1413">
          <cell r="Q1413">
            <v>-959.98</v>
          </cell>
          <cell r="R1413">
            <v>-959.98</v>
          </cell>
          <cell r="S1413">
            <v>-959.98</v>
          </cell>
          <cell r="T1413">
            <v>-959.98</v>
          </cell>
          <cell r="AG1413">
            <v>-959.97999999999968</v>
          </cell>
          <cell r="AH1413">
            <v>-959.97999999999968</v>
          </cell>
          <cell r="AI1413">
            <v>-959.97999999999968</v>
          </cell>
          <cell r="AJ1413">
            <v>-959.97999999999968</v>
          </cell>
        </row>
        <row r="1414">
          <cell r="Q1414">
            <v>-876.25</v>
          </cell>
          <cell r="R1414">
            <v>-876.25</v>
          </cell>
          <cell r="S1414">
            <v>-876.25</v>
          </cell>
          <cell r="T1414">
            <v>-876.25</v>
          </cell>
          <cell r="AG1414">
            <v>-865.16583333333347</v>
          </cell>
          <cell r="AH1414">
            <v>-871.18791666666664</v>
          </cell>
          <cell r="AI1414">
            <v>-874.77333333333343</v>
          </cell>
          <cell r="AJ1414">
            <v>-876.25</v>
          </cell>
        </row>
        <row r="1415">
          <cell r="Q1415">
            <v>-912.01</v>
          </cell>
          <cell r="R1415">
            <v>-963.45</v>
          </cell>
          <cell r="S1415">
            <v>-999.59</v>
          </cell>
          <cell r="T1415">
            <v>-982.54</v>
          </cell>
          <cell r="AG1415">
            <v>-359.47541666666666</v>
          </cell>
          <cell r="AH1415">
            <v>-437.61958333333337</v>
          </cell>
          <cell r="AI1415">
            <v>-519.41291666666666</v>
          </cell>
          <cell r="AJ1415">
            <v>-602.00166666666667</v>
          </cell>
        </row>
        <row r="1416">
          <cell r="AG1416">
            <v>0</v>
          </cell>
          <cell r="AH1416">
            <v>0</v>
          </cell>
          <cell r="AI1416">
            <v>0</v>
          </cell>
          <cell r="AJ1416">
            <v>0</v>
          </cell>
        </row>
        <row r="1417">
          <cell r="Q1417">
            <v>-12.55</v>
          </cell>
          <cell r="R1417">
            <v>-12.55</v>
          </cell>
          <cell r="S1417">
            <v>-12.55</v>
          </cell>
          <cell r="T1417">
            <v>-12.55</v>
          </cell>
          <cell r="AG1417">
            <v>-12.549999999999999</v>
          </cell>
          <cell r="AH1417">
            <v>-12.549999999999999</v>
          </cell>
          <cell r="AI1417">
            <v>-12.549999999999999</v>
          </cell>
          <cell r="AJ1417">
            <v>-12.549999999999999</v>
          </cell>
        </row>
        <row r="1418">
          <cell r="Q1418">
            <v>-598.99</v>
          </cell>
          <cell r="R1418">
            <v>-598.99</v>
          </cell>
          <cell r="S1418">
            <v>-598.99</v>
          </cell>
          <cell r="T1418">
            <v>-598.99</v>
          </cell>
          <cell r="AG1418">
            <v>-598.9899999999999</v>
          </cell>
          <cell r="AH1418">
            <v>-598.9899999999999</v>
          </cell>
          <cell r="AI1418">
            <v>-598.9899999999999</v>
          </cell>
          <cell r="AJ1418">
            <v>-598.9899999999999</v>
          </cell>
        </row>
        <row r="1419">
          <cell r="Q1419">
            <v>-168.86</v>
          </cell>
          <cell r="R1419">
            <v>-168.86</v>
          </cell>
          <cell r="S1419">
            <v>-168.86</v>
          </cell>
          <cell r="T1419">
            <v>-168.86</v>
          </cell>
          <cell r="AG1419">
            <v>-168.86000000000004</v>
          </cell>
          <cell r="AH1419">
            <v>-168.86000000000004</v>
          </cell>
          <cell r="AI1419">
            <v>-168.86000000000004</v>
          </cell>
          <cell r="AJ1419">
            <v>-168.86000000000004</v>
          </cell>
        </row>
        <row r="1420">
          <cell r="Q1420">
            <v>0</v>
          </cell>
          <cell r="R1420">
            <v>0</v>
          </cell>
          <cell r="S1420">
            <v>0</v>
          </cell>
          <cell r="T1420">
            <v>0</v>
          </cell>
          <cell r="AG1420">
            <v>14.956250000000002</v>
          </cell>
          <cell r="AH1420">
            <v>8.9737500000000008</v>
          </cell>
          <cell r="AI1420">
            <v>2.9912500000000004</v>
          </cell>
          <cell r="AJ1420">
            <v>0</v>
          </cell>
        </row>
        <row r="1421">
          <cell r="Q1421">
            <v>-123.17</v>
          </cell>
          <cell r="R1421">
            <v>-123.17</v>
          </cell>
          <cell r="S1421">
            <v>-123.17</v>
          </cell>
          <cell r="T1421">
            <v>-123.17</v>
          </cell>
          <cell r="AG1421">
            <v>-198.50750000000002</v>
          </cell>
          <cell r="AH1421">
            <v>-208.72083333333333</v>
          </cell>
          <cell r="AI1421">
            <v>-218.93416666666667</v>
          </cell>
          <cell r="AJ1421">
            <v>-224.04083333333335</v>
          </cell>
        </row>
        <row r="1422">
          <cell r="Q1422">
            <v>-574.46</v>
          </cell>
          <cell r="R1422">
            <v>-574.46</v>
          </cell>
          <cell r="S1422">
            <v>-574.46</v>
          </cell>
          <cell r="T1422">
            <v>-574.46</v>
          </cell>
          <cell r="AG1422">
            <v>-23.935833333333335</v>
          </cell>
          <cell r="AH1422">
            <v>-71.807500000000005</v>
          </cell>
          <cell r="AI1422">
            <v>-119.67916666666667</v>
          </cell>
          <cell r="AJ1422">
            <v>-167.55083333333334</v>
          </cell>
        </row>
        <row r="1423">
          <cell r="Q1423">
            <v>0</v>
          </cell>
          <cell r="R1423">
            <v>0</v>
          </cell>
          <cell r="S1423">
            <v>0</v>
          </cell>
          <cell r="T1423">
            <v>0</v>
          </cell>
          <cell r="AG1423">
            <v>0</v>
          </cell>
          <cell r="AH1423">
            <v>0</v>
          </cell>
          <cell r="AI1423">
            <v>0</v>
          </cell>
          <cell r="AJ1423">
            <v>0</v>
          </cell>
        </row>
        <row r="1424">
          <cell r="Q1424">
            <v>-5718285</v>
          </cell>
          <cell r="R1424">
            <v>-5910020</v>
          </cell>
          <cell r="S1424">
            <v>-3742205.18</v>
          </cell>
          <cell r="T1424">
            <v>-3095341.7</v>
          </cell>
          <cell r="AG1424">
            <v>-4486820.625</v>
          </cell>
          <cell r="AH1424">
            <v>-4705187.5</v>
          </cell>
          <cell r="AI1424">
            <v>-4819926.0491666673</v>
          </cell>
          <cell r="AJ1424">
            <v>-4796094.6691666665</v>
          </cell>
        </row>
        <row r="1425">
          <cell r="Q1425">
            <v>0</v>
          </cell>
          <cell r="R1425">
            <v>0</v>
          </cell>
          <cell r="S1425">
            <v>0</v>
          </cell>
          <cell r="T1425">
            <v>0</v>
          </cell>
          <cell r="AG1425">
            <v>-294955.23749999999</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G1426">
            <v>-4269235.635416667</v>
          </cell>
          <cell r="AH1426">
            <v>-4757318.1654166663</v>
          </cell>
          <cell r="AI1426">
            <v>-5248666.3395833336</v>
          </cell>
          <cell r="AJ1426">
            <v>-5696779.8783333329</v>
          </cell>
        </row>
        <row r="1427">
          <cell r="Q1427">
            <v>-2870186.23</v>
          </cell>
          <cell r="R1427">
            <v>-3051412.23</v>
          </cell>
          <cell r="S1427">
            <v>-3440051.23</v>
          </cell>
          <cell r="T1427">
            <v>-3236838.23</v>
          </cell>
          <cell r="AG1427">
            <v>-1787976.9612499999</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G1428">
            <v>1790443.5249999997</v>
          </cell>
          <cell r="AH1428">
            <v>2235390.89</v>
          </cell>
          <cell r="AI1428">
            <v>2715690.137083333</v>
          </cell>
          <cell r="AJ1428">
            <v>3219850.4250000003</v>
          </cell>
        </row>
        <row r="1429">
          <cell r="Q1429">
            <v>1100761.99</v>
          </cell>
          <cell r="R1429">
            <v>1183385.24</v>
          </cell>
          <cell r="S1429">
            <v>1221429.51</v>
          </cell>
          <cell r="T1429">
            <v>1374229.18</v>
          </cell>
          <cell r="AG1429">
            <v>387028.17458333331</v>
          </cell>
          <cell r="AH1429">
            <v>482200.97583333333</v>
          </cell>
          <cell r="AI1429">
            <v>582401.5904166667</v>
          </cell>
          <cell r="AJ1429">
            <v>685980.5083333333</v>
          </cell>
        </row>
        <row r="1430">
          <cell r="Q1430">
            <v>-27589.17</v>
          </cell>
          <cell r="R1430">
            <v>-30654.63</v>
          </cell>
          <cell r="S1430">
            <v>-33720.089999999997</v>
          </cell>
          <cell r="T1430">
            <v>-45158.6</v>
          </cell>
          <cell r="AG1430">
            <v>-6514.111249999999</v>
          </cell>
          <cell r="AH1430">
            <v>-8940.9362500000007</v>
          </cell>
          <cell r="AI1430">
            <v>-11623.216249999999</v>
          </cell>
          <cell r="AJ1430">
            <v>-14909.828333333333</v>
          </cell>
        </row>
        <row r="1431">
          <cell r="Q1431">
            <v>0</v>
          </cell>
          <cell r="R1431">
            <v>0</v>
          </cell>
          <cell r="S1431">
            <v>0</v>
          </cell>
          <cell r="T1431">
            <v>0</v>
          </cell>
          <cell r="AG1431">
            <v>0</v>
          </cell>
          <cell r="AH1431">
            <v>0</v>
          </cell>
          <cell r="AI1431">
            <v>0</v>
          </cell>
          <cell r="AJ1431">
            <v>0</v>
          </cell>
        </row>
        <row r="1432">
          <cell r="Q1432">
            <v>0</v>
          </cell>
          <cell r="R1432">
            <v>0</v>
          </cell>
          <cell r="S1432">
            <v>0</v>
          </cell>
          <cell r="T1432">
            <v>0</v>
          </cell>
          <cell r="AG1432">
            <v>0</v>
          </cell>
          <cell r="AH1432">
            <v>0</v>
          </cell>
          <cell r="AI1432">
            <v>0</v>
          </cell>
          <cell r="AJ1432">
            <v>0</v>
          </cell>
        </row>
        <row r="1433">
          <cell r="AG1433">
            <v>0</v>
          </cell>
          <cell r="AH1433">
            <v>0</v>
          </cell>
          <cell r="AI1433">
            <v>0</v>
          </cell>
          <cell r="AJ1433">
            <v>0</v>
          </cell>
        </row>
        <row r="1434">
          <cell r="Q1434">
            <v>-1552657.3</v>
          </cell>
          <cell r="R1434">
            <v>-1535084.96</v>
          </cell>
          <cell r="S1434">
            <v>-1517512.62</v>
          </cell>
          <cell r="T1434">
            <v>-1499940.28</v>
          </cell>
          <cell r="AG1434">
            <v>-1667975.9050000003</v>
          </cell>
          <cell r="AH1434">
            <v>-1648329.0266666666</v>
          </cell>
          <cell r="AI1434">
            <v>-1628926.2116666669</v>
          </cell>
          <cell r="AJ1434">
            <v>-1609767.4600000002</v>
          </cell>
        </row>
        <row r="1435">
          <cell r="Q1435">
            <v>-45410</v>
          </cell>
          <cell r="R1435">
            <v>-40869</v>
          </cell>
          <cell r="S1435">
            <v>-36328</v>
          </cell>
          <cell r="T1435">
            <v>-31787</v>
          </cell>
          <cell r="AG1435">
            <v>-72656</v>
          </cell>
          <cell r="AH1435">
            <v>-68115</v>
          </cell>
          <cell r="AI1435">
            <v>-63574</v>
          </cell>
          <cell r="AJ1435">
            <v>-59033</v>
          </cell>
        </row>
        <row r="1436">
          <cell r="Q1436">
            <v>-30265.78</v>
          </cell>
          <cell r="R1436">
            <v>-29909.71</v>
          </cell>
          <cell r="S1436">
            <v>-29553.64</v>
          </cell>
          <cell r="T1436">
            <v>-29197.57</v>
          </cell>
          <cell r="AG1436">
            <v>-32179.628750000003</v>
          </cell>
          <cell r="AH1436">
            <v>-31912.581250000007</v>
          </cell>
          <cell r="AI1436">
            <v>-31645.533750000002</v>
          </cell>
          <cell r="AJ1436">
            <v>-31333.975833333334</v>
          </cell>
        </row>
        <row r="1437">
          <cell r="Q1437">
            <v>0</v>
          </cell>
          <cell r="R1437">
            <v>0</v>
          </cell>
          <cell r="S1437">
            <v>0</v>
          </cell>
          <cell r="T1437">
            <v>0</v>
          </cell>
          <cell r="AG1437">
            <v>0</v>
          </cell>
          <cell r="AH1437">
            <v>0</v>
          </cell>
          <cell r="AI1437">
            <v>0</v>
          </cell>
          <cell r="AJ1437">
            <v>0</v>
          </cell>
        </row>
        <row r="1438">
          <cell r="Q1438">
            <v>0</v>
          </cell>
          <cell r="R1438">
            <v>0</v>
          </cell>
          <cell r="S1438">
            <v>0</v>
          </cell>
          <cell r="T1438">
            <v>0</v>
          </cell>
          <cell r="AG1438">
            <v>0</v>
          </cell>
          <cell r="AH1438">
            <v>0</v>
          </cell>
          <cell r="AI1438">
            <v>0</v>
          </cell>
          <cell r="AJ1438">
            <v>0</v>
          </cell>
        </row>
        <row r="1439">
          <cell r="Q1439">
            <v>-2702244.02</v>
          </cell>
          <cell r="R1439">
            <v>-2671954.54</v>
          </cell>
          <cell r="S1439">
            <v>-2641665.06</v>
          </cell>
          <cell r="T1439">
            <v>-2611375.58</v>
          </cell>
          <cell r="AG1439">
            <v>-2850418.2045833333</v>
          </cell>
          <cell r="AH1439">
            <v>-2827086.4520833329</v>
          </cell>
          <cell r="AI1439">
            <v>-2803735.6162499995</v>
          </cell>
          <cell r="AJ1439">
            <v>-2778103.3970833332</v>
          </cell>
        </row>
        <row r="1440">
          <cell r="Q1440">
            <v>-33762.980000000003</v>
          </cell>
          <cell r="R1440">
            <v>-33392.92</v>
          </cell>
          <cell r="S1440">
            <v>-33022.86</v>
          </cell>
          <cell r="T1440">
            <v>-32652.799999999999</v>
          </cell>
          <cell r="AG1440">
            <v>-30999.499166666661</v>
          </cell>
          <cell r="AH1440">
            <v>-31174.413749999996</v>
          </cell>
          <cell r="AI1440">
            <v>-31345.054166666669</v>
          </cell>
          <cell r="AJ1440">
            <v>-31511.419583333332</v>
          </cell>
        </row>
        <row r="1441">
          <cell r="Q1441">
            <v>0</v>
          </cell>
          <cell r="R1441">
            <v>0</v>
          </cell>
          <cell r="S1441">
            <v>0</v>
          </cell>
          <cell r="T1441">
            <v>0</v>
          </cell>
          <cell r="AG1441">
            <v>0</v>
          </cell>
          <cell r="AH1441">
            <v>0</v>
          </cell>
          <cell r="AI1441">
            <v>0</v>
          </cell>
          <cell r="AJ1441">
            <v>0</v>
          </cell>
        </row>
        <row r="1442">
          <cell r="Q1442">
            <v>-92276.94</v>
          </cell>
          <cell r="R1442">
            <v>-91240.12</v>
          </cell>
          <cell r="S1442">
            <v>-90203.3</v>
          </cell>
          <cell r="T1442">
            <v>-89166.48</v>
          </cell>
          <cell r="AG1442">
            <v>-98497.855833333335</v>
          </cell>
          <cell r="AH1442">
            <v>-97461.037499999991</v>
          </cell>
          <cell r="AI1442">
            <v>-96424.219166666662</v>
          </cell>
          <cell r="AJ1442">
            <v>-95387.39999999998</v>
          </cell>
        </row>
        <row r="1443">
          <cell r="Q1443">
            <v>-8165809</v>
          </cell>
          <cell r="R1443">
            <v>-8165809</v>
          </cell>
          <cell r="S1443">
            <v>-8165809</v>
          </cell>
          <cell r="T1443">
            <v>-8165809</v>
          </cell>
          <cell r="AG1443">
            <v>-8165809</v>
          </cell>
          <cell r="AH1443">
            <v>-8165809</v>
          </cell>
          <cell r="AI1443">
            <v>-8165809</v>
          </cell>
          <cell r="AJ1443">
            <v>-8165809</v>
          </cell>
        </row>
        <row r="1444">
          <cell r="Q1444">
            <v>4614264</v>
          </cell>
          <cell r="R1444">
            <v>4667264</v>
          </cell>
          <cell r="S1444">
            <v>4719264</v>
          </cell>
          <cell r="T1444">
            <v>4778763</v>
          </cell>
          <cell r="AG1444">
            <v>4300195.875</v>
          </cell>
          <cell r="AH1444">
            <v>4352798.125</v>
          </cell>
          <cell r="AI1444">
            <v>4405150.375</v>
          </cell>
          <cell r="AJ1444">
            <v>4457743.125</v>
          </cell>
        </row>
        <row r="1445">
          <cell r="Q1445">
            <v>-10135707.039999999</v>
          </cell>
          <cell r="R1445">
            <v>-9661376.1099999994</v>
          </cell>
          <cell r="S1445">
            <v>-9241170.2300000004</v>
          </cell>
          <cell r="T1445">
            <v>-10126911.07</v>
          </cell>
          <cell r="AG1445">
            <v>-12923100.119583333</v>
          </cell>
          <cell r="AH1445">
            <v>-12476150.602916665</v>
          </cell>
          <cell r="AI1445">
            <v>-12026705.808333332</v>
          </cell>
          <cell r="AJ1445">
            <v>-11622112.477499999</v>
          </cell>
        </row>
        <row r="1446">
          <cell r="AG1446">
            <v>0</v>
          </cell>
          <cell r="AH1446">
            <v>0</v>
          </cell>
          <cell r="AI1446">
            <v>0</v>
          </cell>
          <cell r="AJ1446">
            <v>0</v>
          </cell>
        </row>
        <row r="1447">
          <cell r="Q1447">
            <v>-887313.59</v>
          </cell>
          <cell r="R1447">
            <v>-877230.48</v>
          </cell>
          <cell r="S1447">
            <v>-867147.37</v>
          </cell>
          <cell r="T1447">
            <v>-857064.26</v>
          </cell>
          <cell r="AG1447">
            <v>-947812.25</v>
          </cell>
          <cell r="AH1447">
            <v>-937729.14</v>
          </cell>
          <cell r="AI1447">
            <v>-927646.02999999991</v>
          </cell>
          <cell r="AJ1447">
            <v>-917562.91999999993</v>
          </cell>
        </row>
        <row r="1448">
          <cell r="Q1448">
            <v>0</v>
          </cell>
          <cell r="R1448">
            <v>0</v>
          </cell>
          <cell r="S1448">
            <v>0</v>
          </cell>
          <cell r="T1448">
            <v>0</v>
          </cell>
          <cell r="AG1448">
            <v>-19380.39875</v>
          </cell>
          <cell r="AH1448">
            <v>-15818.82625</v>
          </cell>
          <cell r="AI1448">
            <v>-12274.253750000002</v>
          </cell>
          <cell r="AJ1448">
            <v>-8746.6812499999996</v>
          </cell>
        </row>
        <row r="1449">
          <cell r="Q1449">
            <v>-192765.41</v>
          </cell>
          <cell r="R1449">
            <v>-192089.04</v>
          </cell>
          <cell r="S1449">
            <v>-191412.67</v>
          </cell>
          <cell r="T1449">
            <v>-190736.3</v>
          </cell>
          <cell r="AG1449">
            <v>-122056.57791666668</v>
          </cell>
          <cell r="AH1449">
            <v>-138092.18</v>
          </cell>
          <cell r="AI1449">
            <v>-154071.41791666666</v>
          </cell>
          <cell r="AJ1449">
            <v>-169994.29166666666</v>
          </cell>
        </row>
        <row r="1450">
          <cell r="R1450">
            <v>0</v>
          </cell>
          <cell r="S1450">
            <v>0</v>
          </cell>
          <cell r="T1450">
            <v>-13468.61</v>
          </cell>
          <cell r="AG1450">
            <v>0</v>
          </cell>
          <cell r="AH1450">
            <v>0</v>
          </cell>
          <cell r="AI1450">
            <v>0</v>
          </cell>
          <cell r="AJ1450">
            <v>-561.19208333333336</v>
          </cell>
        </row>
        <row r="1451">
          <cell r="Q1451">
            <v>-71851894.799999997</v>
          </cell>
          <cell r="R1451">
            <v>-71851894.799999997</v>
          </cell>
          <cell r="S1451">
            <v>-71851894.799999997</v>
          </cell>
          <cell r="T1451">
            <v>-71851894.799999997</v>
          </cell>
          <cell r="AG1451">
            <v>-71851894.799999982</v>
          </cell>
          <cell r="AH1451">
            <v>-71851894.799999982</v>
          </cell>
          <cell r="AI1451">
            <v>-71851894.799999982</v>
          </cell>
          <cell r="AJ1451">
            <v>-71851894.799999982</v>
          </cell>
        </row>
        <row r="1452">
          <cell r="Q1452">
            <v>-3497000</v>
          </cell>
          <cell r="R1452">
            <v>-3475000</v>
          </cell>
          <cell r="S1452">
            <v>-3453000</v>
          </cell>
          <cell r="T1452">
            <v>-3436000</v>
          </cell>
          <cell r="AG1452">
            <v>-3623291.6666666665</v>
          </cell>
          <cell r="AH1452">
            <v>-3602333.3333333335</v>
          </cell>
          <cell r="AI1452">
            <v>-3581291.6666666665</v>
          </cell>
          <cell r="AJ1452">
            <v>-3560291.6666666665</v>
          </cell>
        </row>
        <row r="1453">
          <cell r="Q1453">
            <v>-647743</v>
          </cell>
          <cell r="R1453">
            <v>-647743</v>
          </cell>
          <cell r="S1453">
            <v>-449743</v>
          </cell>
          <cell r="T1453">
            <v>-351092</v>
          </cell>
          <cell r="AG1453">
            <v>-1288879.25</v>
          </cell>
          <cell r="AH1453">
            <v>-1170766.4166666667</v>
          </cell>
          <cell r="AI1453">
            <v>-1061486.9166666667</v>
          </cell>
          <cell r="AJ1453">
            <v>-956924.20833333337</v>
          </cell>
        </row>
        <row r="1454">
          <cell r="Q1454">
            <v>-337279618</v>
          </cell>
          <cell r="R1454">
            <v>-338717618</v>
          </cell>
          <cell r="S1454">
            <v>-340780618</v>
          </cell>
          <cell r="T1454">
            <v>-342703778</v>
          </cell>
          <cell r="AG1454">
            <v>-328736616.95833331</v>
          </cell>
          <cell r="AH1454">
            <v>-329851809.04166669</v>
          </cell>
          <cell r="AI1454">
            <v>-330967626.125</v>
          </cell>
          <cell r="AJ1454">
            <v>-332370749.66666669</v>
          </cell>
        </row>
        <row r="1455">
          <cell r="Q1455">
            <v>-939000</v>
          </cell>
          <cell r="R1455">
            <v>-938000</v>
          </cell>
          <cell r="S1455">
            <v>-937000</v>
          </cell>
          <cell r="T1455">
            <v>-939000</v>
          </cell>
          <cell r="AG1455">
            <v>-942583.33333333337</v>
          </cell>
          <cell r="AH1455">
            <v>-942041.66666666663</v>
          </cell>
          <cell r="AI1455">
            <v>-941416.66666666663</v>
          </cell>
          <cell r="AJ1455">
            <v>-940875</v>
          </cell>
        </row>
        <row r="1456">
          <cell r="Q1456">
            <v>-32874</v>
          </cell>
          <cell r="R1456">
            <v>-32874</v>
          </cell>
          <cell r="S1456">
            <v>-32874</v>
          </cell>
          <cell r="T1456">
            <v>-32874</v>
          </cell>
          <cell r="AG1456">
            <v>-32874</v>
          </cell>
          <cell r="AH1456">
            <v>-32874</v>
          </cell>
          <cell r="AI1456">
            <v>-32874</v>
          </cell>
          <cell r="AJ1456">
            <v>-32874</v>
          </cell>
        </row>
        <row r="1457">
          <cell r="Q1457">
            <v>-55683000</v>
          </cell>
          <cell r="R1457">
            <v>-57597000</v>
          </cell>
          <cell r="S1457">
            <v>-58932000</v>
          </cell>
          <cell r="T1457">
            <v>-63753000</v>
          </cell>
          <cell r="AG1457">
            <v>-45478416.666666664</v>
          </cell>
          <cell r="AH1457">
            <v>-46975375</v>
          </cell>
          <cell r="AI1457">
            <v>-48516291.666666664</v>
          </cell>
          <cell r="AJ1457">
            <v>-50230458.333333336</v>
          </cell>
        </row>
        <row r="1458">
          <cell r="AG1458">
            <v>0</v>
          </cell>
          <cell r="AH1458">
            <v>0</v>
          </cell>
          <cell r="AI1458">
            <v>0</v>
          </cell>
          <cell r="AJ1458">
            <v>0</v>
          </cell>
        </row>
        <row r="1459">
          <cell r="AG1459">
            <v>0</v>
          </cell>
          <cell r="AH1459">
            <v>0</v>
          </cell>
          <cell r="AI1459">
            <v>0</v>
          </cell>
          <cell r="AJ1459">
            <v>0</v>
          </cell>
        </row>
        <row r="1460">
          <cell r="AG1460">
            <v>0</v>
          </cell>
          <cell r="AH1460">
            <v>0</v>
          </cell>
          <cell r="AI1460">
            <v>0</v>
          </cell>
          <cell r="AJ1460">
            <v>0</v>
          </cell>
        </row>
        <row r="1461">
          <cell r="AG1461">
            <v>0</v>
          </cell>
          <cell r="AH1461">
            <v>0</v>
          </cell>
          <cell r="AI1461">
            <v>0</v>
          </cell>
          <cell r="AJ1461">
            <v>0</v>
          </cell>
        </row>
        <row r="1462">
          <cell r="Q1462">
            <v>141000</v>
          </cell>
          <cell r="R1462">
            <v>141000</v>
          </cell>
          <cell r="S1462">
            <v>141000</v>
          </cell>
          <cell r="T1462">
            <v>141000</v>
          </cell>
          <cell r="AG1462">
            <v>-6125</v>
          </cell>
          <cell r="AH1462">
            <v>5625</v>
          </cell>
          <cell r="AI1462">
            <v>17375</v>
          </cell>
          <cell r="AJ1462">
            <v>29125</v>
          </cell>
        </row>
        <row r="1463">
          <cell r="Q1463">
            <v>904152.97</v>
          </cell>
          <cell r="R1463">
            <v>904152.97</v>
          </cell>
          <cell r="S1463">
            <v>904152.97</v>
          </cell>
          <cell r="T1463">
            <v>904152.97</v>
          </cell>
          <cell r="AG1463">
            <v>904152.97000000009</v>
          </cell>
          <cell r="AH1463">
            <v>904152.97000000009</v>
          </cell>
          <cell r="AI1463">
            <v>904152.97000000009</v>
          </cell>
          <cell r="AJ1463">
            <v>904152.97000000009</v>
          </cell>
        </row>
        <row r="1464">
          <cell r="Q1464">
            <v>-796000</v>
          </cell>
          <cell r="R1464">
            <v>-881000</v>
          </cell>
          <cell r="S1464">
            <v>-966000</v>
          </cell>
          <cell r="T1464">
            <v>-1047000</v>
          </cell>
          <cell r="AG1464">
            <v>-266416.66666666669</v>
          </cell>
          <cell r="AH1464">
            <v>-336291.66666666669</v>
          </cell>
          <cell r="AI1464">
            <v>-413250</v>
          </cell>
          <cell r="AJ1464">
            <v>-497125</v>
          </cell>
        </row>
        <row r="1465">
          <cell r="Q1465">
            <v>-27673328.77</v>
          </cell>
          <cell r="R1465">
            <v>-27673328.77</v>
          </cell>
          <cell r="S1465">
            <v>-27673328.77</v>
          </cell>
          <cell r="T1465">
            <v>-27673328.77</v>
          </cell>
          <cell r="AG1465">
            <v>-27673328.77</v>
          </cell>
          <cell r="AH1465">
            <v>-27673328.77</v>
          </cell>
          <cell r="AI1465">
            <v>-27673328.77</v>
          </cell>
          <cell r="AJ1465">
            <v>-27673328.77</v>
          </cell>
        </row>
        <row r="1466">
          <cell r="AG1466">
            <v>0</v>
          </cell>
          <cell r="AH1466">
            <v>0</v>
          </cell>
          <cell r="AI1466">
            <v>0</v>
          </cell>
          <cell r="AJ1466">
            <v>0</v>
          </cell>
        </row>
        <row r="1467">
          <cell r="Q1467">
            <v>-4489581</v>
          </cell>
          <cell r="R1467">
            <v>-4489581</v>
          </cell>
          <cell r="S1467">
            <v>-4489581</v>
          </cell>
          <cell r="T1467">
            <v>-4489581</v>
          </cell>
          <cell r="AG1467">
            <v>-4489581</v>
          </cell>
          <cell r="AH1467">
            <v>-4489581</v>
          </cell>
          <cell r="AI1467">
            <v>-4489581</v>
          </cell>
          <cell r="AJ1467">
            <v>-4489581</v>
          </cell>
        </row>
        <row r="1468">
          <cell r="AG1468">
            <v>0</v>
          </cell>
          <cell r="AH1468">
            <v>0</v>
          </cell>
          <cell r="AI1468">
            <v>0</v>
          </cell>
          <cell r="AJ1468">
            <v>0</v>
          </cell>
        </row>
        <row r="1469">
          <cell r="Q1469">
            <v>-269554.90999999997</v>
          </cell>
          <cell r="R1469">
            <v>-269554.90999999997</v>
          </cell>
          <cell r="S1469">
            <v>-269554.90999999997</v>
          </cell>
          <cell r="T1469">
            <v>-269554.90999999997</v>
          </cell>
          <cell r="AG1469">
            <v>-269554.91000000003</v>
          </cell>
          <cell r="AH1469">
            <v>-269554.91000000003</v>
          </cell>
          <cell r="AI1469">
            <v>-269554.91000000003</v>
          </cell>
          <cell r="AJ1469">
            <v>-269554.91000000003</v>
          </cell>
        </row>
        <row r="1470">
          <cell r="Q1470">
            <v>-443787.06</v>
          </cell>
          <cell r="R1470">
            <v>-443787.06</v>
          </cell>
          <cell r="S1470">
            <v>-443787.06</v>
          </cell>
          <cell r="T1470">
            <v>-443787.06</v>
          </cell>
          <cell r="AG1470">
            <v>-443787.05999999988</v>
          </cell>
          <cell r="AH1470">
            <v>-443787.05999999988</v>
          </cell>
          <cell r="AI1470">
            <v>-443787.05999999988</v>
          </cell>
          <cell r="AJ1470">
            <v>-443787.05999999988</v>
          </cell>
        </row>
        <row r="1471">
          <cell r="Q1471">
            <v>-1614.97</v>
          </cell>
          <cell r="R1471">
            <v>-1614.97</v>
          </cell>
          <cell r="S1471">
            <v>-1614.97</v>
          </cell>
          <cell r="T1471">
            <v>-1614.97</v>
          </cell>
          <cell r="AG1471">
            <v>-1614.97</v>
          </cell>
          <cell r="AH1471">
            <v>-1614.97</v>
          </cell>
          <cell r="AI1471">
            <v>-1614.97</v>
          </cell>
          <cell r="AJ1471">
            <v>-1614.97</v>
          </cell>
        </row>
        <row r="1472">
          <cell r="Q1472">
            <v>-48687.62</v>
          </cell>
          <cell r="R1472">
            <v>-48687.62</v>
          </cell>
          <cell r="S1472">
            <v>-48687.62</v>
          </cell>
          <cell r="T1472">
            <v>-48687.62</v>
          </cell>
          <cell r="AG1472">
            <v>-48687.62</v>
          </cell>
          <cell r="AH1472">
            <v>-48687.62</v>
          </cell>
          <cell r="AI1472">
            <v>-48687.62</v>
          </cell>
          <cell r="AJ1472">
            <v>-48687.62</v>
          </cell>
        </row>
        <row r="1473">
          <cell r="Q1473">
            <v>-76732.02</v>
          </cell>
          <cell r="R1473">
            <v>-76732.02</v>
          </cell>
          <cell r="S1473">
            <v>-76732.02</v>
          </cell>
          <cell r="T1473">
            <v>-76732.02</v>
          </cell>
          <cell r="AG1473">
            <v>-76732.02</v>
          </cell>
          <cell r="AH1473">
            <v>-76732.02</v>
          </cell>
          <cell r="AI1473">
            <v>-76732.02</v>
          </cell>
          <cell r="AJ1473">
            <v>-76732.02</v>
          </cell>
        </row>
        <row r="1474">
          <cell r="Q1474">
            <v>-2475</v>
          </cell>
          <cell r="R1474">
            <v>-2475</v>
          </cell>
          <cell r="S1474">
            <v>-2475</v>
          </cell>
          <cell r="T1474">
            <v>-2475</v>
          </cell>
          <cell r="AG1474">
            <v>-2475</v>
          </cell>
          <cell r="AH1474">
            <v>-2475</v>
          </cell>
          <cell r="AI1474">
            <v>-2475</v>
          </cell>
          <cell r="AJ1474">
            <v>-2475</v>
          </cell>
        </row>
        <row r="1475">
          <cell r="Q1475">
            <v>97405</v>
          </cell>
          <cell r="R1475">
            <v>97405</v>
          </cell>
          <cell r="S1475">
            <v>97405</v>
          </cell>
          <cell r="T1475">
            <v>97405</v>
          </cell>
          <cell r="AG1475">
            <v>97405</v>
          </cell>
          <cell r="AH1475">
            <v>97405</v>
          </cell>
          <cell r="AI1475">
            <v>97405</v>
          </cell>
          <cell r="AJ1475">
            <v>97405</v>
          </cell>
        </row>
        <row r="1476">
          <cell r="Q1476">
            <v>-4106</v>
          </cell>
          <cell r="R1476">
            <v>-4106</v>
          </cell>
          <cell r="S1476">
            <v>-4106</v>
          </cell>
          <cell r="T1476">
            <v>-4106</v>
          </cell>
          <cell r="AG1476">
            <v>-4106</v>
          </cell>
          <cell r="AH1476">
            <v>-4106</v>
          </cell>
          <cell r="AI1476">
            <v>-4106</v>
          </cell>
          <cell r="AJ1476">
            <v>-4106</v>
          </cell>
        </row>
        <row r="1477">
          <cell r="Q1477">
            <v>-171529</v>
          </cell>
          <cell r="R1477">
            <v>-171529</v>
          </cell>
          <cell r="S1477">
            <v>-171529</v>
          </cell>
          <cell r="T1477">
            <v>-171529</v>
          </cell>
          <cell r="AG1477">
            <v>-171529</v>
          </cell>
          <cell r="AH1477">
            <v>-171529</v>
          </cell>
          <cell r="AI1477">
            <v>-171529</v>
          </cell>
          <cell r="AJ1477">
            <v>-171529</v>
          </cell>
        </row>
        <row r="1478">
          <cell r="R1478">
            <v>0</v>
          </cell>
          <cell r="S1478">
            <v>0</v>
          </cell>
          <cell r="T1478">
            <v>8644960</v>
          </cell>
          <cell r="AG1478">
            <v>0</v>
          </cell>
          <cell r="AH1478">
            <v>0</v>
          </cell>
          <cell r="AI1478">
            <v>0</v>
          </cell>
          <cell r="AJ1478">
            <v>360206.66666666669</v>
          </cell>
        </row>
        <row r="1479">
          <cell r="Q1479">
            <v>-152467</v>
          </cell>
          <cell r="R1479">
            <v>-152467</v>
          </cell>
          <cell r="S1479">
            <v>-152467</v>
          </cell>
          <cell r="T1479">
            <v>-152467</v>
          </cell>
          <cell r="AG1479">
            <v>-152467</v>
          </cell>
          <cell r="AH1479">
            <v>-152467</v>
          </cell>
          <cell r="AI1479">
            <v>-152467</v>
          </cell>
          <cell r="AJ1479">
            <v>-152467</v>
          </cell>
        </row>
        <row r="1480">
          <cell r="Q1480">
            <v>1365117.79</v>
          </cell>
          <cell r="R1480">
            <v>1365117.79</v>
          </cell>
          <cell r="S1480">
            <v>1365117.79</v>
          </cell>
          <cell r="T1480">
            <v>1365117.79</v>
          </cell>
          <cell r="AG1480">
            <v>1365117.7899999998</v>
          </cell>
          <cell r="AH1480">
            <v>1365117.7899999998</v>
          </cell>
          <cell r="AI1480">
            <v>1365117.7899999998</v>
          </cell>
          <cell r="AJ1480">
            <v>1365117.7899999998</v>
          </cell>
        </row>
        <row r="1481">
          <cell r="Q1481">
            <v>0</v>
          </cell>
          <cell r="R1481">
            <v>0</v>
          </cell>
          <cell r="S1481">
            <v>0</v>
          </cell>
          <cell r="T1481">
            <v>0</v>
          </cell>
          <cell r="AG1481">
            <v>0</v>
          </cell>
          <cell r="AH1481">
            <v>0</v>
          </cell>
          <cell r="AI1481">
            <v>0</v>
          </cell>
          <cell r="AJ1481">
            <v>0</v>
          </cell>
        </row>
        <row r="1482">
          <cell r="Q1482">
            <v>0</v>
          </cell>
          <cell r="R1482">
            <v>0</v>
          </cell>
          <cell r="S1482">
            <v>0</v>
          </cell>
          <cell r="T1482">
            <v>0</v>
          </cell>
          <cell r="AG1482">
            <v>0</v>
          </cell>
          <cell r="AH1482">
            <v>0</v>
          </cell>
          <cell r="AI1482">
            <v>0</v>
          </cell>
          <cell r="AJ1482">
            <v>0</v>
          </cell>
        </row>
        <row r="1483">
          <cell r="Q1483">
            <v>-477999.57</v>
          </cell>
          <cell r="R1483">
            <v>-477999.57</v>
          </cell>
          <cell r="S1483">
            <v>-477999.57</v>
          </cell>
          <cell r="T1483">
            <v>-477999.57</v>
          </cell>
          <cell r="AG1483">
            <v>-477999.57000000007</v>
          </cell>
          <cell r="AH1483">
            <v>-477999.57000000007</v>
          </cell>
          <cell r="AI1483">
            <v>-477999.57000000007</v>
          </cell>
          <cell r="AJ1483">
            <v>-477999.57000000007</v>
          </cell>
        </row>
        <row r="1484">
          <cell r="Q1484">
            <v>-3665</v>
          </cell>
          <cell r="R1484">
            <v>-3665</v>
          </cell>
          <cell r="S1484">
            <v>-3665</v>
          </cell>
          <cell r="T1484">
            <v>-3665</v>
          </cell>
          <cell r="AG1484">
            <v>-3665</v>
          </cell>
          <cell r="AH1484">
            <v>-3665</v>
          </cell>
          <cell r="AI1484">
            <v>-3665</v>
          </cell>
          <cell r="AJ1484">
            <v>-3665</v>
          </cell>
        </row>
        <row r="1485">
          <cell r="Q1485">
            <v>-7054000</v>
          </cell>
          <cell r="R1485">
            <v>-6931000</v>
          </cell>
          <cell r="S1485">
            <v>-6808000</v>
          </cell>
          <cell r="T1485">
            <v>-6685000</v>
          </cell>
          <cell r="AG1485">
            <v>-6017416.666666667</v>
          </cell>
          <cell r="AH1485">
            <v>-6600125</v>
          </cell>
          <cell r="AI1485">
            <v>-7172583.333333333</v>
          </cell>
          <cell r="AJ1485">
            <v>-7397458.333333333</v>
          </cell>
        </row>
        <row r="1486">
          <cell r="Q1486">
            <v>-947000</v>
          </cell>
          <cell r="R1486">
            <v>-947000</v>
          </cell>
          <cell r="S1486">
            <v>-947000</v>
          </cell>
          <cell r="T1486">
            <v>-947000</v>
          </cell>
          <cell r="AG1486">
            <v>-947000</v>
          </cell>
          <cell r="AH1486">
            <v>-947000</v>
          </cell>
          <cell r="AI1486">
            <v>-947000</v>
          </cell>
          <cell r="AJ1486">
            <v>-947000</v>
          </cell>
        </row>
        <row r="1487">
          <cell r="Q1487">
            <v>-4409226</v>
          </cell>
          <cell r="R1487">
            <v>-4374226</v>
          </cell>
          <cell r="S1487">
            <v>-4339226</v>
          </cell>
          <cell r="T1487">
            <v>-4292226</v>
          </cell>
          <cell r="AG1487">
            <v>-3336176.0833333335</v>
          </cell>
          <cell r="AH1487">
            <v>-3504361.5833333335</v>
          </cell>
          <cell r="AI1487">
            <v>-3671880.4166666665</v>
          </cell>
          <cell r="AJ1487">
            <v>-3838274.25</v>
          </cell>
        </row>
        <row r="1488">
          <cell r="Q1488">
            <v>0</v>
          </cell>
          <cell r="R1488">
            <v>0</v>
          </cell>
          <cell r="S1488">
            <v>0</v>
          </cell>
          <cell r="T1488">
            <v>0</v>
          </cell>
          <cell r="AG1488">
            <v>0</v>
          </cell>
          <cell r="AH1488">
            <v>0</v>
          </cell>
          <cell r="AI1488">
            <v>0</v>
          </cell>
          <cell r="AJ1488">
            <v>0</v>
          </cell>
        </row>
        <row r="1489">
          <cell r="R1489">
            <v>0</v>
          </cell>
          <cell r="S1489">
            <v>0</v>
          </cell>
          <cell r="T1489">
            <v>-3551000</v>
          </cell>
          <cell r="AG1489">
            <v>0</v>
          </cell>
          <cell r="AH1489">
            <v>0</v>
          </cell>
          <cell r="AI1489">
            <v>0</v>
          </cell>
          <cell r="AJ1489">
            <v>-147958.33333333334</v>
          </cell>
        </row>
        <row r="1490">
          <cell r="Q1490">
            <v>-68738.990000000005</v>
          </cell>
          <cell r="R1490">
            <v>-63587.75</v>
          </cell>
          <cell r="S1490">
            <v>-58436.51</v>
          </cell>
          <cell r="T1490">
            <v>-53285.27</v>
          </cell>
          <cell r="AG1490">
            <v>-137833.11666666667</v>
          </cell>
          <cell r="AH1490">
            <v>-126583.81791666668</v>
          </cell>
          <cell r="AI1490">
            <v>-115868.40833333333</v>
          </cell>
          <cell r="AJ1490">
            <v>-105680.22125</v>
          </cell>
        </row>
        <row r="1491">
          <cell r="Q1491">
            <v>16256</v>
          </cell>
          <cell r="R1491">
            <v>16256</v>
          </cell>
          <cell r="S1491">
            <v>16256</v>
          </cell>
          <cell r="T1491">
            <v>-53286</v>
          </cell>
          <cell r="AG1491">
            <v>15991.625</v>
          </cell>
          <cell r="AH1491">
            <v>16097.375</v>
          </cell>
          <cell r="AI1491">
            <v>16203.125</v>
          </cell>
          <cell r="AJ1491">
            <v>13358.416666666666</v>
          </cell>
        </row>
        <row r="1492">
          <cell r="Q1492">
            <v>-148493689</v>
          </cell>
          <cell r="R1492">
            <v>-148493689</v>
          </cell>
          <cell r="S1492">
            <v>-148493689</v>
          </cell>
          <cell r="T1492">
            <v>-132630689</v>
          </cell>
          <cell r="AG1492">
            <v>-160943064</v>
          </cell>
          <cell r="AH1492">
            <v>-159102314</v>
          </cell>
          <cell r="AI1492">
            <v>-157261564</v>
          </cell>
          <cell r="AJ1492">
            <v>-155009272.33333334</v>
          </cell>
        </row>
        <row r="1493">
          <cell r="AG1493">
            <v>0</v>
          </cell>
          <cell r="AH1493">
            <v>0</v>
          </cell>
          <cell r="AI1493">
            <v>0</v>
          </cell>
          <cell r="AJ1493">
            <v>0</v>
          </cell>
        </row>
        <row r="1494">
          <cell r="Q1494">
            <v>353000</v>
          </cell>
          <cell r="R1494">
            <v>353000</v>
          </cell>
          <cell r="S1494">
            <v>353000</v>
          </cell>
          <cell r="T1494">
            <v>546000</v>
          </cell>
          <cell r="AG1494">
            <v>23833.333333333332</v>
          </cell>
          <cell r="AH1494">
            <v>64000</v>
          </cell>
          <cell r="AI1494">
            <v>104166.66666666667</v>
          </cell>
          <cell r="AJ1494">
            <v>150208.33333333334</v>
          </cell>
        </row>
        <row r="1495">
          <cell r="Q1495">
            <v>0</v>
          </cell>
          <cell r="R1495">
            <v>0</v>
          </cell>
          <cell r="S1495">
            <v>0</v>
          </cell>
          <cell r="T1495">
            <v>0</v>
          </cell>
          <cell r="AG1495">
            <v>0</v>
          </cell>
          <cell r="AH1495">
            <v>0</v>
          </cell>
          <cell r="AI1495">
            <v>0</v>
          </cell>
          <cell r="AJ1495">
            <v>0</v>
          </cell>
        </row>
        <row r="1496">
          <cell r="Q1496">
            <v>-3454000</v>
          </cell>
          <cell r="R1496">
            <v>-3279000</v>
          </cell>
          <cell r="S1496">
            <v>-3104000</v>
          </cell>
          <cell r="T1496">
            <v>-2929000</v>
          </cell>
          <cell r="AG1496">
            <v>-4504000</v>
          </cell>
          <cell r="AH1496">
            <v>-4329000</v>
          </cell>
          <cell r="AI1496">
            <v>-4154000</v>
          </cell>
          <cell r="AJ1496">
            <v>-3979000</v>
          </cell>
        </row>
        <row r="1497">
          <cell r="Q1497">
            <v>-1673000</v>
          </cell>
          <cell r="R1497">
            <v>-1673000</v>
          </cell>
          <cell r="S1497">
            <v>-1673000</v>
          </cell>
          <cell r="T1497">
            <v>-1673000</v>
          </cell>
          <cell r="AG1497">
            <v>-1673000</v>
          </cell>
          <cell r="AH1497">
            <v>-1673000</v>
          </cell>
          <cell r="AI1497">
            <v>-1673000</v>
          </cell>
          <cell r="AJ1497">
            <v>-1673000</v>
          </cell>
        </row>
        <row r="1498">
          <cell r="Q1498">
            <v>0</v>
          </cell>
          <cell r="R1498">
            <v>0</v>
          </cell>
          <cell r="S1498">
            <v>0</v>
          </cell>
          <cell r="T1498">
            <v>0</v>
          </cell>
          <cell r="AG1498">
            <v>0</v>
          </cell>
          <cell r="AH1498">
            <v>0</v>
          </cell>
          <cell r="AI1498">
            <v>0</v>
          </cell>
          <cell r="AJ1498">
            <v>0</v>
          </cell>
        </row>
        <row r="1499">
          <cell r="Q1499">
            <v>-15485174</v>
          </cell>
          <cell r="R1499">
            <v>-15391174</v>
          </cell>
          <cell r="S1499">
            <v>-15297174</v>
          </cell>
          <cell r="T1499">
            <v>-15203956</v>
          </cell>
          <cell r="AG1499">
            <v>-16048552.75</v>
          </cell>
          <cell r="AH1499">
            <v>-15954701.25</v>
          </cell>
          <cell r="AI1499">
            <v>-15860849.75</v>
          </cell>
          <cell r="AJ1499">
            <v>-15766998.25</v>
          </cell>
        </row>
        <row r="1500">
          <cell r="Q1500">
            <v>-41303000</v>
          </cell>
          <cell r="R1500">
            <v>-41617000</v>
          </cell>
          <cell r="S1500">
            <v>-41940000</v>
          </cell>
          <cell r="T1500">
            <v>-43839000</v>
          </cell>
          <cell r="AG1500">
            <v>-36741625</v>
          </cell>
          <cell r="AH1500">
            <v>-37439791.666666664</v>
          </cell>
          <cell r="AI1500">
            <v>-38133625</v>
          </cell>
          <cell r="AJ1500">
            <v>-38845666.666666664</v>
          </cell>
        </row>
        <row r="1501">
          <cell r="Q1501">
            <v>-13198000</v>
          </cell>
          <cell r="R1501">
            <v>-13139000</v>
          </cell>
          <cell r="S1501">
            <v>-13080000</v>
          </cell>
          <cell r="T1501">
            <v>-12256000</v>
          </cell>
          <cell r="AG1501">
            <v>-13451541.666666666</v>
          </cell>
          <cell r="AH1501">
            <v>-13448333.333333334</v>
          </cell>
          <cell r="AI1501">
            <v>-13422833.333333334</v>
          </cell>
          <cell r="AJ1501">
            <v>-13343125</v>
          </cell>
        </row>
        <row r="1502">
          <cell r="Q1502">
            <v>1332692</v>
          </cell>
          <cell r="R1502">
            <v>1332692</v>
          </cell>
          <cell r="S1502">
            <v>1332692</v>
          </cell>
          <cell r="T1502">
            <v>1332692</v>
          </cell>
          <cell r="AG1502">
            <v>1332692</v>
          </cell>
          <cell r="AH1502">
            <v>1332692</v>
          </cell>
          <cell r="AI1502">
            <v>1332692</v>
          </cell>
          <cell r="AJ1502">
            <v>1332692</v>
          </cell>
        </row>
        <row r="1503">
          <cell r="Q1503">
            <v>-3727000</v>
          </cell>
          <cell r="R1503">
            <v>-3679000</v>
          </cell>
          <cell r="S1503">
            <v>-3631000</v>
          </cell>
          <cell r="T1503">
            <v>-3503000</v>
          </cell>
          <cell r="AG1503">
            <v>-4005291.6666666665</v>
          </cell>
          <cell r="AH1503">
            <v>-3962000</v>
          </cell>
          <cell r="AI1503">
            <v>-3916958.3333333335</v>
          </cell>
          <cell r="AJ1503">
            <v>-3866750</v>
          </cell>
        </row>
        <row r="1504">
          <cell r="Q1504">
            <v>5635154.54</v>
          </cell>
          <cell r="R1504">
            <v>5635154.54</v>
          </cell>
          <cell r="S1504">
            <v>5635154.54</v>
          </cell>
          <cell r="T1504">
            <v>5635154.54</v>
          </cell>
          <cell r="AG1504">
            <v>5635154.54</v>
          </cell>
          <cell r="AH1504">
            <v>5635154.54</v>
          </cell>
          <cell r="AI1504">
            <v>5635154.54</v>
          </cell>
          <cell r="AJ1504">
            <v>5635154.54</v>
          </cell>
        </row>
        <row r="1505">
          <cell r="Q1505">
            <v>-10664000</v>
          </cell>
          <cell r="R1505">
            <v>-10845000</v>
          </cell>
          <cell r="S1505">
            <v>-10898000</v>
          </cell>
          <cell r="T1505">
            <v>-10961000</v>
          </cell>
          <cell r="AG1505">
            <v>-10297666.666666666</v>
          </cell>
          <cell r="AH1505">
            <v>-10360791.666666666</v>
          </cell>
          <cell r="AI1505">
            <v>-10433166.666666666</v>
          </cell>
          <cell r="AJ1505">
            <v>-10509458.333333334</v>
          </cell>
        </row>
        <row r="1506">
          <cell r="Q1506">
            <v>98028</v>
          </cell>
          <cell r="R1506">
            <v>69764</v>
          </cell>
          <cell r="S1506">
            <v>101684</v>
          </cell>
          <cell r="T1506">
            <v>879</v>
          </cell>
          <cell r="AG1506">
            <v>-117826.75</v>
          </cell>
          <cell r="AH1506">
            <v>-96466.916666666672</v>
          </cell>
          <cell r="AI1506">
            <v>-78842.75</v>
          </cell>
          <cell r="AJ1506">
            <v>-68560.666666666672</v>
          </cell>
        </row>
        <row r="1507">
          <cell r="Q1507">
            <v>0</v>
          </cell>
          <cell r="R1507">
            <v>0</v>
          </cell>
          <cell r="S1507">
            <v>0</v>
          </cell>
          <cell r="T1507">
            <v>0</v>
          </cell>
          <cell r="AG1507">
            <v>-364583.33333333331</v>
          </cell>
          <cell r="AH1507">
            <v>-218750</v>
          </cell>
          <cell r="AI1507">
            <v>-72916.666666666672</v>
          </cell>
          <cell r="AJ1507">
            <v>0</v>
          </cell>
        </row>
        <row r="1508">
          <cell r="Q1508">
            <v>-33312000</v>
          </cell>
          <cell r="R1508">
            <v>-33312000</v>
          </cell>
          <cell r="S1508">
            <v>-33312000</v>
          </cell>
          <cell r="T1508">
            <v>-33312000</v>
          </cell>
          <cell r="AG1508">
            <v>-28985750</v>
          </cell>
          <cell r="AH1508">
            <v>-30724750</v>
          </cell>
          <cell r="AI1508">
            <v>-32463750</v>
          </cell>
          <cell r="AJ1508">
            <v>-33333250</v>
          </cell>
        </row>
        <row r="1509">
          <cell r="Q1509">
            <v>-1430000</v>
          </cell>
          <cell r="R1509">
            <v>-1430000</v>
          </cell>
          <cell r="S1509">
            <v>-1430000</v>
          </cell>
          <cell r="T1509">
            <v>-1243000</v>
          </cell>
          <cell r="AG1509">
            <v>-59583.333333333336</v>
          </cell>
          <cell r="AH1509">
            <v>-178750</v>
          </cell>
          <cell r="AI1509">
            <v>-297916.66666666669</v>
          </cell>
          <cell r="AJ1509">
            <v>-409291.66666666669</v>
          </cell>
        </row>
        <row r="1510">
          <cell r="Q1510">
            <v>-72564653</v>
          </cell>
          <cell r="R1510">
            <v>-72912653</v>
          </cell>
          <cell r="S1510">
            <v>-73260653</v>
          </cell>
          <cell r="T1510">
            <v>-70833653</v>
          </cell>
          <cell r="AG1510">
            <v>-72387225.291666672</v>
          </cell>
          <cell r="AH1510">
            <v>-73010696.375</v>
          </cell>
          <cell r="AI1510">
            <v>-73663167.458333328</v>
          </cell>
          <cell r="AJ1510">
            <v>-73938903</v>
          </cell>
        </row>
        <row r="1511">
          <cell r="Q1511">
            <v>12663.58</v>
          </cell>
          <cell r="R1511">
            <v>12663.58</v>
          </cell>
          <cell r="S1511">
            <v>12663.58</v>
          </cell>
          <cell r="T1511">
            <v>12663.58</v>
          </cell>
          <cell r="AG1511">
            <v>12135.92708333333</v>
          </cell>
          <cell r="AH1511">
            <v>11713.808333333334</v>
          </cell>
          <cell r="AI1511">
            <v>11080.63</v>
          </cell>
          <cell r="AJ1511">
            <v>10447.451666666668</v>
          </cell>
        </row>
        <row r="1512">
          <cell r="Q1512">
            <v>44658.07</v>
          </cell>
          <cell r="R1512">
            <v>44658.07</v>
          </cell>
          <cell r="S1512">
            <v>44658.07</v>
          </cell>
          <cell r="T1512">
            <v>44658.07</v>
          </cell>
          <cell r="AG1512">
            <v>42899.414583333331</v>
          </cell>
          <cell r="AH1512">
            <v>41394.930416666662</v>
          </cell>
          <cell r="AI1512">
            <v>39143.876250000001</v>
          </cell>
          <cell r="AJ1512">
            <v>36892.82208333334</v>
          </cell>
        </row>
        <row r="1513">
          <cell r="Q1513">
            <v>1780078.13</v>
          </cell>
          <cell r="R1513">
            <v>1780078.13</v>
          </cell>
          <cell r="S1513">
            <v>1780078.13</v>
          </cell>
          <cell r="T1513">
            <v>1780078.13</v>
          </cell>
          <cell r="AG1513">
            <v>1875439.4541666666</v>
          </cell>
          <cell r="AH1513">
            <v>1778564.4545833331</v>
          </cell>
          <cell r="AI1513">
            <v>1648388.6737499998</v>
          </cell>
          <cell r="AJ1513">
            <v>1518212.8929166663</v>
          </cell>
        </row>
        <row r="1514">
          <cell r="Q1514">
            <v>0</v>
          </cell>
          <cell r="R1514">
            <v>0</v>
          </cell>
          <cell r="S1514">
            <v>0</v>
          </cell>
          <cell r="T1514">
            <v>0</v>
          </cell>
          <cell r="AG1514">
            <v>0</v>
          </cell>
          <cell r="AH1514">
            <v>0</v>
          </cell>
          <cell r="AI1514">
            <v>0</v>
          </cell>
          <cell r="AJ1514">
            <v>0</v>
          </cell>
        </row>
        <row r="1515">
          <cell r="Q1515">
            <v>3724980.33</v>
          </cell>
          <cell r="R1515">
            <v>3724980.44</v>
          </cell>
          <cell r="S1515">
            <v>3724980.44</v>
          </cell>
          <cell r="T1515">
            <v>3724980.44</v>
          </cell>
          <cell r="AG1515">
            <v>2809270.254999999</v>
          </cell>
          <cell r="AH1515">
            <v>2793747.7604166665</v>
          </cell>
          <cell r="AI1515">
            <v>2731662.7662500003</v>
          </cell>
          <cell r="AJ1515">
            <v>2669577.7720833342</v>
          </cell>
        </row>
        <row r="1516">
          <cell r="Q1516">
            <v>0</v>
          </cell>
          <cell r="R1516">
            <v>0</v>
          </cell>
          <cell r="S1516">
            <v>0</v>
          </cell>
          <cell r="T1516">
            <v>0</v>
          </cell>
          <cell r="AG1516">
            <v>0</v>
          </cell>
          <cell r="AH1516">
            <v>0</v>
          </cell>
          <cell r="AI1516">
            <v>0</v>
          </cell>
          <cell r="AJ1516">
            <v>0</v>
          </cell>
        </row>
        <row r="1517">
          <cell r="Q1517">
            <v>0</v>
          </cell>
          <cell r="R1517">
            <v>0</v>
          </cell>
          <cell r="S1517">
            <v>0</v>
          </cell>
          <cell r="T1517">
            <v>0</v>
          </cell>
          <cell r="AG1517">
            <v>0</v>
          </cell>
          <cell r="AH1517">
            <v>0</v>
          </cell>
          <cell r="AI1517">
            <v>0</v>
          </cell>
          <cell r="AJ1517">
            <v>0</v>
          </cell>
        </row>
        <row r="1518">
          <cell r="Q1518">
            <v>60710442.049999997</v>
          </cell>
          <cell r="R1518">
            <v>60710442.049999997</v>
          </cell>
          <cell r="S1518">
            <v>81108562.739999995</v>
          </cell>
          <cell r="T1518">
            <v>81108562.739999995</v>
          </cell>
          <cell r="AG1518">
            <v>46484716.798333339</v>
          </cell>
          <cell r="AH1518">
            <v>45646765.828333341</v>
          </cell>
          <cell r="AI1518">
            <v>44881609.965000004</v>
          </cell>
          <cell r="AJ1518">
            <v>44189249.208333336</v>
          </cell>
        </row>
        <row r="1519">
          <cell r="Q1519">
            <v>0</v>
          </cell>
          <cell r="R1519">
            <v>0</v>
          </cell>
          <cell r="S1519">
            <v>0</v>
          </cell>
          <cell r="T1519">
            <v>0</v>
          </cell>
          <cell r="AG1519">
            <v>0</v>
          </cell>
          <cell r="AH1519">
            <v>0</v>
          </cell>
          <cell r="AI1519">
            <v>0</v>
          </cell>
          <cell r="AJ1519">
            <v>0</v>
          </cell>
        </row>
        <row r="1520">
          <cell r="Q1520">
            <v>-5176339752.4699955</v>
          </cell>
          <cell r="R1520">
            <v>-5103066150.0200014</v>
          </cell>
          <cell r="S1520">
            <v>-5248037725.6400032</v>
          </cell>
          <cell r="T1520">
            <v>-5202564468.2200012</v>
          </cell>
          <cell r="AG1520">
            <v>-5231517078.7645864</v>
          </cell>
          <cell r="AH1520">
            <v>-5236581341.7175074</v>
          </cell>
          <cell r="AI1520">
            <v>-5237726315.5391712</v>
          </cell>
          <cell r="AJ1520">
            <v>-5235690841.9208345</v>
          </cell>
        </row>
        <row r="1521">
          <cell r="Q1521">
            <v>9.5367431640625E-6</v>
          </cell>
          <cell r="R1521">
            <v>0</v>
          </cell>
          <cell r="S1521">
            <v>0</v>
          </cell>
          <cell r="T1521">
            <v>0</v>
          </cell>
          <cell r="AG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3">
          <cell r="AJ3" t="str">
            <v>PAGE 2.16</v>
          </cell>
        </row>
        <row r="4">
          <cell r="AF4" t="str">
            <v>PUGET SOUND ENERGY-ELECTRIC ONLY</v>
          </cell>
        </row>
        <row r="5">
          <cell r="AF5" t="str">
            <v>MERGER COST RESTATEMENT</v>
          </cell>
        </row>
        <row r="6">
          <cell r="AF6" t="str">
            <v>FOR THE TWELVE MONTHS ENDED JUNE 30, 2001</v>
          </cell>
        </row>
        <row r="7">
          <cell r="AF7" t="str">
            <v>GENERAL RATE INCREASE</v>
          </cell>
        </row>
        <row r="9">
          <cell r="AF9" t="str">
            <v>LINE</v>
          </cell>
        </row>
        <row r="10">
          <cell r="AF10" t="str">
            <v>NO.</v>
          </cell>
          <cell r="AG10" t="str">
            <v>DESCRIPTION</v>
          </cell>
          <cell r="AH10" t="str">
            <v>ACTUAL</v>
          </cell>
          <cell r="AI10" t="str">
            <v>RESTATED</v>
          </cell>
          <cell r="AJ10" t="str">
            <v>ADJUSTMENT</v>
          </cell>
        </row>
        <row r="12">
          <cell r="AF12">
            <v>1</v>
          </cell>
          <cell r="AG12" t="str">
            <v>OPERATING EXPENSES</v>
          </cell>
        </row>
        <row r="13">
          <cell r="AF13">
            <v>2</v>
          </cell>
          <cell r="AG13" t="str">
            <v>MERGER COSTS AMORTIZED</v>
          </cell>
          <cell r="AH13">
            <v>0</v>
          </cell>
          <cell r="AI13">
            <v>8524719.8499999996</v>
          </cell>
          <cell r="AJ13">
            <v>8524719.8499999996</v>
          </cell>
        </row>
        <row r="14">
          <cell r="AF14">
            <v>3</v>
          </cell>
        </row>
        <row r="15">
          <cell r="AF15">
            <v>4</v>
          </cell>
        </row>
        <row r="16">
          <cell r="AF16">
            <v>5</v>
          </cell>
        </row>
        <row r="17">
          <cell r="AF17">
            <v>6</v>
          </cell>
        </row>
        <row r="18">
          <cell r="AF18">
            <v>7</v>
          </cell>
          <cell r="AG18" t="str">
            <v>SUBTOTAL MERGER COSTS EXPENSED</v>
          </cell>
          <cell r="AH18">
            <v>0</v>
          </cell>
          <cell r="AI18">
            <v>8524719.8499999996</v>
          </cell>
          <cell r="AJ18">
            <v>8524719.8499999996</v>
          </cell>
        </row>
        <row r="19">
          <cell r="AF19">
            <v>8</v>
          </cell>
        </row>
        <row r="20">
          <cell r="AF20">
            <v>9</v>
          </cell>
        </row>
        <row r="21">
          <cell r="AF21">
            <v>10</v>
          </cell>
        </row>
        <row r="22">
          <cell r="AF22">
            <v>11</v>
          </cell>
        </row>
        <row r="23">
          <cell r="AF23">
            <v>12</v>
          </cell>
        </row>
        <row r="24">
          <cell r="AF24">
            <v>13</v>
          </cell>
          <cell r="AG24" t="str">
            <v>INCREASE(DECREASE) INCOME</v>
          </cell>
          <cell r="AJ24">
            <v>-8524719.8499999996</v>
          </cell>
        </row>
        <row r="25">
          <cell r="AF25">
            <v>14</v>
          </cell>
          <cell r="AG25" t="str">
            <v>INCREASE(DECREASE) FIT@</v>
          </cell>
          <cell r="AH25">
            <v>0.35</v>
          </cell>
          <cell r="AJ25">
            <v>-2983651.9474999998</v>
          </cell>
        </row>
        <row r="26">
          <cell r="AF26">
            <v>15</v>
          </cell>
        </row>
        <row r="27">
          <cell r="AF27">
            <v>16</v>
          </cell>
          <cell r="AG27" t="str">
            <v>INCREASE (DECREASE) NOI</v>
          </cell>
          <cell r="AJ27">
            <v>-5541067.9024999999</v>
          </cell>
        </row>
      </sheetData>
      <sheetData sheetId="1" refreshError="1"/>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R"/>
      <sheetName val="Plant"/>
      <sheetName val="Adjust Explanation"/>
      <sheetName val="model"/>
      <sheetName val="Restating Print Macros"/>
      <sheetName val="Module13"/>
      <sheetName val="Module14"/>
      <sheetName val="Module15"/>
      <sheetName val="Module1"/>
      <sheetName val=" model"/>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QTD"/>
      <sheetName val="YTD"/>
      <sheetName val="YTD Detail"/>
      <sheetName val="12ME"/>
      <sheetName val="12ME Detail"/>
    </sheetNames>
    <sheetDataSet>
      <sheetData sheetId="0">
        <row r="11">
          <cell r="B11">
            <v>44233239.039999999</v>
          </cell>
          <cell r="D11">
            <v>42263600</v>
          </cell>
        </row>
        <row r="32">
          <cell r="B32">
            <v>3725069</v>
          </cell>
          <cell r="D32">
            <v>3467692</v>
          </cell>
        </row>
      </sheetData>
      <sheetData sheetId="1"/>
      <sheetData sheetId="2"/>
      <sheetData sheetId="3"/>
      <sheetData sheetId="4"/>
      <sheetData sheetId="5"/>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LBO 12ME 0903"/>
      <sheetName val="Restated"/>
      <sheetName val="Alternative"/>
      <sheetName val="IPOA2003"/>
      <sheetName val="IPOA2002"/>
    </sheetNames>
    <sheetDataSet>
      <sheetData sheetId="0"/>
      <sheetData sheetId="1"/>
      <sheetData sheetId="2"/>
      <sheetData sheetId="3"/>
      <sheetData sheetId="4"/>
      <sheetData sheetId="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Q10">
            <v>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Q12">
            <v>5</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t="str">
            <v>4</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t="str">
            <v>4</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t="str">
            <v>4</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Q16" t="str">
            <v>4</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t="str">
            <v>4</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t="str">
            <v>4</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Q19" t="str">
            <v>4</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Q20" t="str">
            <v>4</v>
          </cell>
          <cell r="AR20" t="str">
            <v>50</v>
          </cell>
        </row>
        <row r="21">
          <cell r="AA21">
            <v>516650</v>
          </cell>
          <cell r="AB21">
            <v>516650</v>
          </cell>
          <cell r="AC21">
            <v>-166150.04999999999</v>
          </cell>
          <cell r="AM21">
            <v>21527.083333333332</v>
          </cell>
          <cell r="AN21">
            <v>64581.25</v>
          </cell>
          <cell r="AO21">
            <v>79185.414583333331</v>
          </cell>
          <cell r="AQ21" t="str">
            <v>4</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Q22">
            <v>14</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15</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Q33">
            <v>17</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Q35">
            <v>18</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Q36">
            <v>17</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Q38">
            <v>18</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Q39">
            <v>17</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Q41">
            <v>17</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Q43">
            <v>17</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Q45">
            <v>17</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Q47">
            <v>18</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Q48">
            <v>17</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Q50">
            <v>17</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Q52">
            <v>18</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t="str">
            <v>17</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Q54" t="str">
            <v>17</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t="str">
            <v>17</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t="str">
            <v>17</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Q57" t="str">
            <v>17</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t="str">
            <v>17</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Q59">
            <v>19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Q61">
            <v>20</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Q62">
            <v>19</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Q64">
            <v>19</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Q66">
            <v>20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Q67">
            <v>6</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Q69">
            <v>6</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t="str">
            <v>6</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Q71" t="str">
            <v>6</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Q72">
            <v>21</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Q74">
            <v>21</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Q75" t="str">
            <v>21</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Q76" t="str">
            <v>21</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5</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Q501" t="str">
            <v>6c</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Q502" t="str">
            <v>6c</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Q503" t="str">
            <v>6c</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Q504" t="str">
            <v>6c</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Q505" t="str">
            <v>6c</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Q506" t="str">
            <v>6a</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Q513">
            <v>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Q515">
            <v>8</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Q516">
            <v>9</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Q518">
            <v>10</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Q519">
            <v>11</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Q529" t="str">
            <v>6b</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Q531" t="str">
            <v>39</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Q534">
            <v>22</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Q555" t="str">
            <v xml:space="preserve"> </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Q556" t="str">
            <v xml:space="preserve"> </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Q568" t="str">
            <v xml:space="preserve">  </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Q626" t="str">
            <v xml:space="preserve">  </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Q633" t="str">
            <v xml:space="preserve">  </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Q635" t="str">
            <v xml:space="preserve">  </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cell r="AQ638" t="str">
            <v xml:space="preserve">  </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Q640" t="str">
            <v xml:space="preserve">  </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Q817" t="str">
            <v>37a</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Q820" t="str">
            <v>37c</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Q823">
            <v>23</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Q824">
            <v>24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Q825">
            <v>25</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Q828">
            <v>26</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Q836">
            <v>27</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Q864" t="str">
            <v>37d</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v>28</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Q1142" t="str">
            <v>28</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Q1144" t="str">
            <v>28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Q1147" t="str">
            <v>28</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Q1326">
            <v>30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Q1327">
            <v>30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Q1328">
            <v>30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Q1329">
            <v>30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Q1330">
            <v>30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Q1331">
            <v>30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Q1332" t="str">
            <v>30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Q1333" t="str">
            <v>30</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Q1334" t="str">
            <v>30</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Q1335" t="str">
            <v xml:space="preserve"> </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Q1337" t="str">
            <v>30</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Q1340">
            <v>30</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Q1341">
            <v>30</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Q1342">
            <v>30</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Q1343">
            <v>30</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Q1429" t="str">
            <v xml:space="preserve"> </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Q1437">
            <v>29</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Q1452">
            <v>31</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Q1453">
            <v>32</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Q1454">
            <v>33</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Q1455">
            <v>34</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Q1456" t="str">
            <v>35</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Q1458">
            <v>33</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Q1460">
            <v>33</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Q1478">
            <v>36</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Q1481">
            <v>36</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Q1487">
            <v>37</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Q1501" t="str">
            <v>37a</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Q1503" t="str">
            <v>37b</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RB to WC"/>
      <sheetName val="ERB"/>
      <sheetName val="ERB-sources"/>
      <sheetName val="EWC"/>
      <sheetName val="EWC-sources"/>
      <sheetName val="GRB"/>
      <sheetName val="GRB-sources"/>
      <sheetName val="GWC"/>
      <sheetName val="GWC-sources"/>
      <sheetName val="BS"/>
      <sheetName val="CWC"/>
      <sheetName val="Extrac1"/>
      <sheetName val="Cube.SAP Recon"/>
      <sheetName val="Dec03"/>
      <sheetName val="Nov03"/>
      <sheetName val="Oct03"/>
      <sheetName val="Sep03"/>
      <sheetName val="JulAug03"/>
      <sheetName val="Jun03"/>
      <sheetName val="AprMay03"/>
      <sheetName val="FebMar03"/>
      <sheetName val="Jan03"/>
      <sheetName val="Dec02"/>
      <sheetName val="Procedures"/>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ow r="10">
          <cell r="R10">
            <v>3906774146.0166669</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_A_DOL93"/>
      <sheetName val="DT_A_AMW93"/>
      <sheetName val="PCost Rpt Dol"/>
      <sheetName val="Outlook"/>
      <sheetName val="PCost Rpt MWH"/>
      <sheetName val="Unit Cost Report"/>
      <sheetName val="on-off Shaping MWh"/>
      <sheetName val="on-off Shaping aMW"/>
      <sheetName val="MacroSmall"/>
      <sheetName val="MacroJHS"/>
      <sheetName val="MacroLINKS"/>
      <sheetName val="Module2"/>
      <sheetName val="Module1"/>
      <sheetName val="Module4"/>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5"/>
      <sheetName val="4Fact"/>
      <sheetName val="Comparison"/>
      <sheetName val="T&amp;D Vari Expl"/>
      <sheetName val="T&amp;D Vari Expl.Operat"/>
      <sheetName val="E&amp;G Plant"/>
      <sheetName val="BS"/>
      <sheetName val="IS"/>
      <sheetName val="IS. allocate"/>
      <sheetName val="T,Distr &amp; G.Plant"/>
      <sheetName val="FERC.P354,5"/>
      <sheetName val="SAP DL Download"/>
      <sheetName val="Tax &amp; Benefit Form"/>
      <sheetName val="DL"/>
      <sheetName val="SAP.ZASS.E"/>
      <sheetName val="SAP.ZASS.G"/>
      <sheetName val="CustCount_G"/>
      <sheetName val="CustCount_E"/>
      <sheetName val="Me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 Explanation"/>
      <sheetName val="model"/>
      <sheetName val="Unit Cost"/>
      <sheetName val="Combined ROE Matrix"/>
      <sheetName val="ROE matrix"/>
      <sheetName val="Rlfwd"/>
      <sheetName val="Previous"/>
      <sheetName val="Diff"/>
      <sheetName val="Restating Print Macros"/>
      <sheetName val="Module13"/>
      <sheetName val="Module14"/>
      <sheetName val="Module15"/>
      <sheetName val="Module1"/>
    </sheetNames>
    <sheetDataSet>
      <sheetData sheetId="0" refreshError="1"/>
      <sheetData sheetId="1">
        <row r="4">
          <cell r="A4" t="str">
            <v>PUGET SOUND ENERGY-ELECTRIC</v>
          </cell>
        </row>
      </sheetData>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ill Determinants"/>
      <sheetName val="2013"/>
      <sheetName val="2014"/>
    </sheetNames>
    <sheetDataSet>
      <sheetData sheetId="0"/>
      <sheetData sheetId="1"/>
      <sheetData sheetId="2"/>
      <sheetData sheetId="3"/>
    </sheetDataSet>
  </externalBook>
</externalLink>
</file>

<file path=xl/persons/person.xml><?xml version="1.0" encoding="utf-8"?>
<personList xmlns="http://schemas.microsoft.com/office/spreadsheetml/2018/threadedcomments" xmlns:x="http://schemas.openxmlformats.org/spreadsheetml/2006/main">
  <person displayName="Garbarino, Marcus" id="{891735EF-2425-49EE-BE23-80376E728C97}" userId="S::Marcus.Garbarino@avistacorp.com::1e21b54e-4da9-4b08-9ecd-4c6862cde7c5"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11" dT="2020-11-04T17:00:47.78" personId="{891735EF-2425-49EE-BE23-80376E728C97}" id="{8E34E3AF-3719-42C0-995C-EA7C4079F830}">
    <text>Reduce by 3rd block below</text>
  </threadedComment>
  <threadedComment ref="A34" dT="2020-11-04T17:34:59.55" personId="{891735EF-2425-49EE-BE23-80376E728C97}" id="{49EEEE82-15A9-4B2B-AC4C-FA2A51C95881}">
    <text>Net with WA025B</text>
  </threadedComment>
</ThreadedComments>
</file>

<file path=xl/threadedComments/threadedComment10.xml><?xml version="1.0" encoding="utf-8"?>
<ThreadedComments xmlns="http://schemas.microsoft.com/office/spreadsheetml/2018/threadedcomments" xmlns:x="http://schemas.openxmlformats.org/spreadsheetml/2006/main">
  <threadedComment ref="E11" dT="2020-11-04T17:00:47.78" personId="{891735EF-2425-49EE-BE23-80376E728C97}" id="{7F88BFF4-49F0-403A-B9ED-02E7E8D34896}">
    <text>Reduce by 3rd block below</text>
  </threadedComment>
  <threadedComment ref="A34" dT="2020-11-04T17:34:59.55" personId="{891735EF-2425-49EE-BE23-80376E728C97}" id="{C30B30DA-96BE-44E7-B3DD-B1F65287DA9E}">
    <text>Net with WA025B</text>
  </threadedComment>
</ThreadedComments>
</file>

<file path=xl/threadedComments/threadedComment11.xml><?xml version="1.0" encoding="utf-8"?>
<ThreadedComments xmlns="http://schemas.microsoft.com/office/spreadsheetml/2018/threadedcomments" xmlns:x="http://schemas.openxmlformats.org/spreadsheetml/2006/main">
  <threadedComment ref="E11" dT="2020-11-04T17:00:47.78" personId="{891735EF-2425-49EE-BE23-80376E728C97}" id="{DFC4D260-FF3E-471B-92CB-2C3DC56FE3B1}">
    <text>Reduce by 3rd block below</text>
  </threadedComment>
  <threadedComment ref="A34" dT="2020-11-04T17:34:59.55" personId="{891735EF-2425-49EE-BE23-80376E728C97}" id="{549A8AE1-2D18-4738-AFCF-1460144970B1}">
    <text>Net with WA025B</text>
  </threadedComment>
</ThreadedComments>
</file>

<file path=xl/threadedComments/threadedComment12.xml><?xml version="1.0" encoding="utf-8"?>
<ThreadedComments xmlns="http://schemas.microsoft.com/office/spreadsheetml/2018/threadedcomments" xmlns:x="http://schemas.openxmlformats.org/spreadsheetml/2006/main">
  <threadedComment ref="E11" dT="2020-11-04T17:00:47.78" personId="{891735EF-2425-49EE-BE23-80376E728C97}" id="{268D69AB-F2CF-447D-9C89-74D190592D65}">
    <text>Reduce by 3rd block below</text>
  </threadedComment>
  <threadedComment ref="A34" dT="2020-11-04T17:34:59.55" personId="{891735EF-2425-49EE-BE23-80376E728C97}" id="{153763FE-F5E1-4ECA-8C80-73A5180E994B}">
    <text>Net with WA025B</text>
  </threadedComment>
</ThreadedComments>
</file>

<file path=xl/threadedComments/threadedComment2.xml><?xml version="1.0" encoding="utf-8"?>
<ThreadedComments xmlns="http://schemas.microsoft.com/office/spreadsheetml/2018/threadedcomments" xmlns:x="http://schemas.openxmlformats.org/spreadsheetml/2006/main">
  <threadedComment ref="E11" dT="2020-11-04T17:00:47.78" personId="{891735EF-2425-49EE-BE23-80376E728C97}" id="{FC9DF704-8E35-4AFE-8CF2-D1ECA9604F0F}">
    <text>Reduce by 3rd block below</text>
  </threadedComment>
  <threadedComment ref="A34" dT="2020-11-04T17:34:59.55" personId="{891735EF-2425-49EE-BE23-80376E728C97}" id="{0FBF739D-3086-47F1-8D6C-98229EBC12D8}">
    <text>Net with WA025B</text>
  </threadedComment>
</ThreadedComments>
</file>

<file path=xl/threadedComments/threadedComment3.xml><?xml version="1.0" encoding="utf-8"?>
<ThreadedComments xmlns="http://schemas.microsoft.com/office/spreadsheetml/2018/threadedcomments" xmlns:x="http://schemas.openxmlformats.org/spreadsheetml/2006/main">
  <threadedComment ref="E11" dT="2020-11-04T17:00:47.78" personId="{891735EF-2425-49EE-BE23-80376E728C97}" id="{128D8131-79CE-4EFA-8391-B7EC906B7B90}">
    <text>Reduce by 3rd block below</text>
  </threadedComment>
  <threadedComment ref="A34" dT="2020-11-04T17:34:59.55" personId="{891735EF-2425-49EE-BE23-80376E728C97}" id="{AAB8398C-BCD1-4A7D-960E-4721AA0C4991}">
    <text>Net with WA025B</text>
  </threadedComment>
</ThreadedComments>
</file>

<file path=xl/threadedComments/threadedComment4.xml><?xml version="1.0" encoding="utf-8"?>
<ThreadedComments xmlns="http://schemas.microsoft.com/office/spreadsheetml/2018/threadedcomments" xmlns:x="http://schemas.openxmlformats.org/spreadsheetml/2006/main">
  <threadedComment ref="E11" dT="2020-11-04T17:00:47.78" personId="{891735EF-2425-49EE-BE23-80376E728C97}" id="{DF9A3323-9789-4781-B67C-9988514DB1F4}">
    <text>Reduce by 3rd block below</text>
  </threadedComment>
  <threadedComment ref="A34" dT="2020-11-04T17:34:59.55" personId="{891735EF-2425-49EE-BE23-80376E728C97}" id="{C75D0B83-FDDE-40BD-81AE-E3C24DFC6851}">
    <text>Net with WA025B</text>
  </threadedComment>
</ThreadedComments>
</file>

<file path=xl/threadedComments/threadedComment5.xml><?xml version="1.0" encoding="utf-8"?>
<ThreadedComments xmlns="http://schemas.microsoft.com/office/spreadsheetml/2018/threadedcomments" xmlns:x="http://schemas.openxmlformats.org/spreadsheetml/2006/main">
  <threadedComment ref="E11" dT="2020-11-04T17:00:47.78" personId="{891735EF-2425-49EE-BE23-80376E728C97}" id="{EC963D98-E824-45C3-8DA4-029EC64E8C5B}">
    <text>Reduce by 3rd block below</text>
  </threadedComment>
  <threadedComment ref="A34" dT="2020-11-04T17:34:59.55" personId="{891735EF-2425-49EE-BE23-80376E728C97}" id="{CA6EEC34-CC41-46A9-9F44-5D3586F5D6CA}">
    <text>Net with WA025B</text>
  </threadedComment>
</ThreadedComments>
</file>

<file path=xl/threadedComments/threadedComment6.xml><?xml version="1.0" encoding="utf-8"?>
<ThreadedComments xmlns="http://schemas.microsoft.com/office/spreadsheetml/2018/threadedcomments" xmlns:x="http://schemas.openxmlformats.org/spreadsheetml/2006/main">
  <threadedComment ref="E11" dT="2020-11-04T17:00:47.78" personId="{891735EF-2425-49EE-BE23-80376E728C97}" id="{5D982705-D2A8-4537-9629-B51700F2BB65}">
    <text>Reduce by 3rd block below</text>
  </threadedComment>
  <threadedComment ref="A34" dT="2020-11-04T17:34:59.55" personId="{891735EF-2425-49EE-BE23-80376E728C97}" id="{C0EBD0C4-0DA1-4DE7-A122-308896F255D4}">
    <text>Net with WA025B</text>
  </threadedComment>
</ThreadedComments>
</file>

<file path=xl/threadedComments/threadedComment7.xml><?xml version="1.0" encoding="utf-8"?>
<ThreadedComments xmlns="http://schemas.microsoft.com/office/spreadsheetml/2018/threadedcomments" xmlns:x="http://schemas.openxmlformats.org/spreadsheetml/2006/main">
  <threadedComment ref="E11" dT="2020-11-04T17:00:47.78" personId="{891735EF-2425-49EE-BE23-80376E728C97}" id="{1A58F564-5DD8-47EF-8B27-B2D2D18052F8}">
    <text>Reduce by 3rd block below</text>
  </threadedComment>
  <threadedComment ref="A34" dT="2020-11-04T17:34:59.55" personId="{891735EF-2425-49EE-BE23-80376E728C97}" id="{1A722C2F-6126-418C-860D-90B3577F4110}">
    <text>Net with WA025B</text>
  </threadedComment>
</ThreadedComments>
</file>

<file path=xl/threadedComments/threadedComment8.xml><?xml version="1.0" encoding="utf-8"?>
<ThreadedComments xmlns="http://schemas.microsoft.com/office/spreadsheetml/2018/threadedcomments" xmlns:x="http://schemas.openxmlformats.org/spreadsheetml/2006/main">
  <threadedComment ref="E11" dT="2020-11-04T17:00:47.78" personId="{891735EF-2425-49EE-BE23-80376E728C97}" id="{11867AF7-E57F-4E56-8AD2-ABFDE6034F97}">
    <text>Reduce by 3rd block below</text>
  </threadedComment>
  <threadedComment ref="A34" dT="2020-11-04T17:34:59.55" personId="{891735EF-2425-49EE-BE23-80376E728C97}" id="{A37F6137-CD13-4222-A6AE-D5DE5604C8C5}">
    <text>Net with WA025B</text>
  </threadedComment>
</ThreadedComments>
</file>

<file path=xl/threadedComments/threadedComment9.xml><?xml version="1.0" encoding="utf-8"?>
<ThreadedComments xmlns="http://schemas.microsoft.com/office/spreadsheetml/2018/threadedcomments" xmlns:x="http://schemas.openxmlformats.org/spreadsheetml/2006/main">
  <threadedComment ref="E11" dT="2020-11-04T17:00:47.78" personId="{891735EF-2425-49EE-BE23-80376E728C97}" id="{B1549E72-9EA0-45C8-9C03-2407DD043910}">
    <text>Reduce by 3rd block below</text>
  </threadedComment>
  <threadedComment ref="A34" dT="2020-11-04T17:34:59.55" personId="{891735EF-2425-49EE-BE23-80376E728C97}" id="{7F4F1131-553B-4157-B4C2-C45707212E02}">
    <text>Net with WA025B</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 Id="rId4" Type="http://schemas.microsoft.com/office/2017/10/relationships/threadedComment" Target="../threadedComments/threadedComment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 Id="rId4" Type="http://schemas.microsoft.com/office/2017/10/relationships/threadedComment" Target="../threadedComments/threadedComment6.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 Id="rId4" Type="http://schemas.microsoft.com/office/2017/10/relationships/threadedComment" Target="../threadedComments/threadedComment7.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 Id="rId4" Type="http://schemas.microsoft.com/office/2017/10/relationships/threadedComment" Target="../threadedComments/threadedComment8.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 Id="rId4" Type="http://schemas.microsoft.com/office/2017/10/relationships/threadedComment" Target="../threadedComments/threadedComment9.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 Id="rId4" Type="http://schemas.microsoft.com/office/2017/10/relationships/threadedComment" Target="../threadedComments/threadedComment10.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 Id="rId4" Type="http://schemas.microsoft.com/office/2017/10/relationships/threadedComment" Target="../threadedComments/threadedComment1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6.bin"/><Relationship Id="rId4" Type="http://schemas.microsoft.com/office/2017/10/relationships/threadedComment" Target="../threadedComments/threadedComment12.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 Id="rId4" Type="http://schemas.microsoft.com/office/2017/10/relationships/threadedComment" Target="../threadedComments/threadedComment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 Id="rId4" Type="http://schemas.microsoft.com/office/2017/10/relationships/threadedComment" Target="../threadedComments/threadedComment3.xml"/></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 Id="rId4" Type="http://schemas.microsoft.com/office/2017/10/relationships/threadedComment" Target="../threadedComments/threadedComment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defaultColWidth="9.140625" defaultRowHeight="15"/>
  <cols>
    <col min="1" max="16384" width="9.140625" style="158"/>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110"/>
  <sheetViews>
    <sheetView view="pageBreakPreview" topLeftCell="A19" zoomScaleNormal="100" zoomScaleSheetLayoutView="100" workbookViewId="0">
      <selection activeCell="G25" sqref="G25"/>
    </sheetView>
  </sheetViews>
  <sheetFormatPr defaultColWidth="9.140625" defaultRowHeight="15"/>
  <cols>
    <col min="1" max="1" width="14.7109375" style="1" customWidth="1"/>
    <col min="2" max="2" width="4.85546875" style="1" customWidth="1"/>
    <col min="3" max="3" width="18.7109375" style="1" customWidth="1"/>
    <col min="4" max="4" width="17" style="1" customWidth="1"/>
    <col min="5" max="5" width="18.140625" style="1" customWidth="1"/>
    <col min="6" max="6" width="16.28515625" style="1" customWidth="1"/>
    <col min="7" max="7" width="16.5703125" style="1" customWidth="1"/>
    <col min="8" max="8" width="14.42578125" style="1" customWidth="1"/>
    <col min="9" max="9" width="20.42578125" style="1" customWidth="1"/>
    <col min="10" max="10" width="15.140625" style="1" customWidth="1"/>
    <col min="11" max="11" width="15.85546875" style="1" customWidth="1"/>
    <col min="12" max="12" width="13.42578125" style="1" bestFit="1" customWidth="1"/>
    <col min="13" max="13" width="15.7109375" style="1" customWidth="1"/>
    <col min="14" max="14" width="13.5703125" style="1" customWidth="1"/>
    <col min="15" max="15" width="15.28515625" style="1" customWidth="1"/>
    <col min="16" max="16" width="15.42578125" style="1" customWidth="1"/>
    <col min="17" max="17" width="16" style="1" customWidth="1"/>
    <col min="18" max="18" width="10.85546875" style="1" customWidth="1"/>
    <col min="19" max="19" width="17.7109375" style="1" customWidth="1"/>
    <col min="20" max="20" width="14.7109375" style="1" customWidth="1"/>
    <col min="21" max="21" width="10.5703125" style="1" customWidth="1"/>
    <col min="22" max="22" width="14.7109375" style="1" customWidth="1"/>
    <col min="23" max="23" width="2.85546875" style="1" customWidth="1"/>
    <col min="24" max="24" width="18.5703125" style="1" customWidth="1"/>
    <col min="25" max="25" width="1.7109375" style="1" customWidth="1"/>
    <col min="26" max="26" width="14.7109375" style="1" customWidth="1"/>
    <col min="27" max="27" width="13.7109375" style="1" customWidth="1"/>
    <col min="28" max="28" width="13.5703125" style="1" customWidth="1"/>
    <col min="29" max="29" width="13.140625" style="1" customWidth="1"/>
    <col min="30" max="30" width="18" style="1" customWidth="1"/>
    <col min="31" max="16384" width="9.140625" style="1"/>
  </cols>
  <sheetData>
    <row r="1" spans="1:20">
      <c r="A1" s="410" t="s">
        <v>151</v>
      </c>
      <c r="B1" s="410"/>
      <c r="C1" s="410"/>
      <c r="D1" s="410"/>
      <c r="E1" s="410"/>
      <c r="F1" s="410"/>
      <c r="G1" s="410"/>
      <c r="H1" s="410"/>
      <c r="I1" s="410"/>
      <c r="L1" s="411" t="s">
        <v>220</v>
      </c>
      <c r="M1" s="411"/>
    </row>
    <row r="2" spans="1:20" ht="26.45" customHeight="1">
      <c r="A2" s="135"/>
      <c r="B2" s="136"/>
      <c r="C2" s="137" t="s">
        <v>152</v>
      </c>
      <c r="D2" s="149" t="s">
        <v>314</v>
      </c>
      <c r="E2" s="137" t="s">
        <v>153</v>
      </c>
      <c r="F2" s="138" t="s">
        <v>154</v>
      </c>
      <c r="G2" s="138" t="s">
        <v>155</v>
      </c>
      <c r="H2" s="138" t="s">
        <v>81</v>
      </c>
      <c r="I2" s="138" t="s">
        <v>156</v>
      </c>
      <c r="J2" s="175" t="s">
        <v>315</v>
      </c>
      <c r="K2" s="175" t="s">
        <v>316</v>
      </c>
      <c r="L2" s="175" t="s">
        <v>221</v>
      </c>
      <c r="M2" s="175" t="s">
        <v>222</v>
      </c>
      <c r="N2" s="175"/>
      <c r="O2" s="175"/>
      <c r="P2" s="175"/>
      <c r="Q2" s="175"/>
    </row>
    <row r="3" spans="1:20">
      <c r="A3" s="299" t="s">
        <v>122</v>
      </c>
      <c r="B3" s="201"/>
      <c r="C3" s="217">
        <v>226611</v>
      </c>
      <c r="D3" s="140"/>
      <c r="E3" s="217">
        <v>234791392.47600001</v>
      </c>
      <c r="F3" s="155">
        <v>-100104564</v>
      </c>
      <c r="G3" s="155">
        <v>107955234</v>
      </c>
      <c r="H3" s="140">
        <f>SUM(F3:G3)</f>
        <v>7850670</v>
      </c>
      <c r="I3" s="140">
        <f>E3+H3</f>
        <v>242642062.47600001</v>
      </c>
      <c r="J3" s="274">
        <v>0</v>
      </c>
      <c r="K3" s="217">
        <v>0</v>
      </c>
      <c r="L3" s="160">
        <f>I3/(D3+C3)</f>
        <v>1070.7426491917868</v>
      </c>
      <c r="M3" s="174">
        <f t="shared" ref="M3:M10" si="0">D26/E3</f>
        <v>0.10119133627280903</v>
      </c>
      <c r="N3" s="160"/>
      <c r="O3" s="237"/>
      <c r="P3" s="160"/>
      <c r="Q3" s="237"/>
    </row>
    <row r="4" spans="1:20">
      <c r="A4" s="299" t="s">
        <v>157</v>
      </c>
      <c r="B4" s="201"/>
      <c r="C4" s="217">
        <v>794</v>
      </c>
      <c r="D4" s="140"/>
      <c r="E4" s="217">
        <v>748220.53700000001</v>
      </c>
      <c r="F4" s="155">
        <v>-336275</v>
      </c>
      <c r="G4" s="155">
        <v>344027</v>
      </c>
      <c r="H4" s="140">
        <f t="shared" ref="H4:H18" si="1">SUM(F4:G4)</f>
        <v>7752</v>
      </c>
      <c r="I4" s="140">
        <f t="shared" ref="I4:I18" si="2">E4+H4</f>
        <v>755972.53700000001</v>
      </c>
      <c r="J4" s="274">
        <v>0</v>
      </c>
      <c r="K4" s="217">
        <v>0</v>
      </c>
      <c r="L4" s="160">
        <f t="shared" ref="L4:L15" si="3">I4/(D4+C4)</f>
        <v>952.10646977329975</v>
      </c>
      <c r="M4" s="174">
        <f t="shared" si="0"/>
        <v>0.10061846244137509</v>
      </c>
      <c r="N4" s="160"/>
      <c r="O4" s="237"/>
      <c r="P4" s="160"/>
      <c r="Q4" s="237"/>
    </row>
    <row r="5" spans="1:20">
      <c r="A5" s="299" t="s">
        <v>123</v>
      </c>
      <c r="B5" s="201"/>
      <c r="C5" s="217">
        <v>23831</v>
      </c>
      <c r="D5" s="140"/>
      <c r="E5" s="217">
        <v>58056619.178000003</v>
      </c>
      <c r="F5" s="155">
        <v>-26895726</v>
      </c>
      <c r="G5" s="155">
        <v>26596318</v>
      </c>
      <c r="H5" s="140">
        <f t="shared" si="1"/>
        <v>-299408</v>
      </c>
      <c r="I5" s="140">
        <f t="shared" si="2"/>
        <v>57757211.178000003</v>
      </c>
      <c r="J5" s="274">
        <v>0</v>
      </c>
      <c r="K5" s="217">
        <v>0</v>
      </c>
      <c r="L5" s="160">
        <f t="shared" si="3"/>
        <v>2423.6167671520288</v>
      </c>
      <c r="M5" s="174">
        <f t="shared" si="0"/>
        <v>0.1214751745770352</v>
      </c>
      <c r="N5" s="160"/>
      <c r="O5" s="237"/>
      <c r="P5" s="160"/>
      <c r="Q5" s="237"/>
    </row>
    <row r="6" spans="1:20">
      <c r="A6" s="299" t="s">
        <v>124</v>
      </c>
      <c r="B6" s="201"/>
      <c r="C6" s="217">
        <v>10487</v>
      </c>
      <c r="D6" s="140"/>
      <c r="E6" s="217">
        <v>4849090.7649999997</v>
      </c>
      <c r="F6" s="155">
        <v>-2320301</v>
      </c>
      <c r="G6" s="155">
        <v>2229581</v>
      </c>
      <c r="H6" s="140">
        <f t="shared" si="1"/>
        <v>-90720</v>
      </c>
      <c r="I6" s="140">
        <f t="shared" si="2"/>
        <v>4758370.7649999997</v>
      </c>
      <c r="J6" s="274">
        <v>0</v>
      </c>
      <c r="K6" s="217">
        <v>0</v>
      </c>
      <c r="L6" s="160">
        <f t="shared" si="3"/>
        <v>453.7399413559645</v>
      </c>
      <c r="M6" s="174">
        <f t="shared" si="0"/>
        <v>0.16031569786464908</v>
      </c>
      <c r="N6" s="160"/>
      <c r="O6" s="237"/>
      <c r="P6" s="160"/>
      <c r="Q6" s="237"/>
    </row>
    <row r="7" spans="1:20">
      <c r="A7" s="299" t="s">
        <v>280</v>
      </c>
      <c r="B7" s="201"/>
      <c r="C7" s="217">
        <v>8</v>
      </c>
      <c r="D7" s="140"/>
      <c r="E7" s="217">
        <v>28129.75</v>
      </c>
      <c r="F7" s="155">
        <v>0</v>
      </c>
      <c r="G7" s="155">
        <v>0</v>
      </c>
      <c r="H7" s="140">
        <f t="shared" si="1"/>
        <v>0</v>
      </c>
      <c r="I7" s="140">
        <f t="shared" si="2"/>
        <v>28129.75</v>
      </c>
      <c r="J7" s="274">
        <v>0</v>
      </c>
      <c r="K7" s="217">
        <v>0</v>
      </c>
      <c r="L7" s="160">
        <f t="shared" si="3"/>
        <v>3516.21875</v>
      </c>
      <c r="M7" s="174">
        <f t="shared" si="0"/>
        <v>0.1221859419298074</v>
      </c>
      <c r="N7" s="160"/>
      <c r="O7" s="237"/>
      <c r="P7" s="160"/>
      <c r="Q7" s="237"/>
    </row>
    <row r="8" spans="1:20">
      <c r="A8" s="299" t="s">
        <v>125</v>
      </c>
      <c r="B8" s="201"/>
      <c r="C8" s="217">
        <v>1650</v>
      </c>
      <c r="D8" s="140"/>
      <c r="E8" s="217">
        <v>120754235.53300001</v>
      </c>
      <c r="F8" s="155">
        <v>-59722723</v>
      </c>
      <c r="G8" s="155">
        <v>55225014</v>
      </c>
      <c r="H8" s="140">
        <f t="shared" si="1"/>
        <v>-4497709</v>
      </c>
      <c r="I8" s="140">
        <f t="shared" si="2"/>
        <v>116256526.53300001</v>
      </c>
      <c r="J8" s="274">
        <v>0</v>
      </c>
      <c r="K8" s="217">
        <v>0</v>
      </c>
      <c r="L8" s="160">
        <f t="shared" si="3"/>
        <v>70458.500929090907</v>
      </c>
      <c r="M8" s="174">
        <f t="shared" si="0"/>
        <v>9.7519050226456613E-2</v>
      </c>
      <c r="N8" s="160"/>
      <c r="O8" s="237"/>
      <c r="P8" s="160"/>
      <c r="Q8" s="237"/>
    </row>
    <row r="9" spans="1:20">
      <c r="A9" s="299" t="s">
        <v>126</v>
      </c>
      <c r="B9" s="201"/>
      <c r="C9" s="217">
        <v>44</v>
      </c>
      <c r="D9" s="140"/>
      <c r="E9" s="217">
        <v>2616608.16</v>
      </c>
      <c r="F9" s="155">
        <v>-1201841</v>
      </c>
      <c r="G9" s="155">
        <v>1203100</v>
      </c>
      <c r="H9" s="140">
        <f t="shared" si="1"/>
        <v>1259</v>
      </c>
      <c r="I9" s="140">
        <f t="shared" si="2"/>
        <v>2617867.16</v>
      </c>
      <c r="J9" s="274">
        <v>0</v>
      </c>
      <c r="K9" s="217">
        <v>0</v>
      </c>
      <c r="L9" s="160">
        <f t="shared" si="3"/>
        <v>59496.980909090911</v>
      </c>
      <c r="M9" s="174">
        <f t="shared" si="0"/>
        <v>9.7166573844209056E-2</v>
      </c>
      <c r="N9" s="160"/>
      <c r="O9" s="237"/>
      <c r="P9" s="160"/>
      <c r="Q9" s="237"/>
    </row>
    <row r="10" spans="1:20">
      <c r="A10" s="299" t="s">
        <v>278</v>
      </c>
      <c r="B10" s="201"/>
      <c r="C10" s="217">
        <v>4</v>
      </c>
      <c r="D10" s="140"/>
      <c r="E10" s="217">
        <v>19273.009999999998</v>
      </c>
      <c r="F10" s="155"/>
      <c r="G10" s="155"/>
      <c r="H10" s="140">
        <f t="shared" si="1"/>
        <v>0</v>
      </c>
      <c r="I10" s="140">
        <f t="shared" si="2"/>
        <v>19273.009999999998</v>
      </c>
      <c r="J10" s="274">
        <v>0</v>
      </c>
      <c r="K10" s="217">
        <v>0</v>
      </c>
      <c r="L10" s="160">
        <f t="shared" si="3"/>
        <v>4818.2524999999996</v>
      </c>
      <c r="M10" s="174">
        <f t="shared" si="0"/>
        <v>0.18729767690672086</v>
      </c>
      <c r="N10" s="160"/>
      <c r="O10" s="237"/>
      <c r="P10" s="160"/>
      <c r="Q10" s="237"/>
    </row>
    <row r="11" spans="1:20">
      <c r="A11" s="299" t="s">
        <v>307</v>
      </c>
      <c r="B11" s="201"/>
      <c r="C11" s="217">
        <f>21+1</f>
        <v>22</v>
      </c>
      <c r="D11" s="140">
        <f t="shared" ref="D11:D16" si="4">J11+K11</f>
        <v>0</v>
      </c>
      <c r="E11" s="217">
        <f>52037423.18+37568812-E12</f>
        <v>58037423.180000007</v>
      </c>
      <c r="F11" s="155">
        <v>-54941520</v>
      </c>
      <c r="G11" s="155">
        <f>56109089+39286006-G12</f>
        <v>60395095</v>
      </c>
      <c r="H11" s="140">
        <f t="shared" si="1"/>
        <v>5453575</v>
      </c>
      <c r="I11" s="140">
        <f t="shared" si="2"/>
        <v>63490998.180000007</v>
      </c>
      <c r="J11" s="274">
        <v>0</v>
      </c>
      <c r="K11" s="217">
        <v>0</v>
      </c>
      <c r="L11" s="160">
        <f t="shared" si="3"/>
        <v>2885954.4627272729</v>
      </c>
      <c r="M11" s="174">
        <f>I34/(I11+I12)</f>
        <v>6.1876183748024394E-2</v>
      </c>
      <c r="N11" s="160"/>
      <c r="O11" s="237"/>
      <c r="P11" s="160"/>
      <c r="Q11" s="237"/>
    </row>
    <row r="12" spans="1:20">
      <c r="A12" s="299" t="s">
        <v>308</v>
      </c>
      <c r="B12" s="201"/>
      <c r="C12" s="139"/>
      <c r="D12" s="140">
        <f t="shared" si="4"/>
        <v>0</v>
      </c>
      <c r="E12" s="217">
        <f>31568812</f>
        <v>31568812</v>
      </c>
      <c r="F12" s="155">
        <v>-35000000</v>
      </c>
      <c r="G12" s="155">
        <v>35000000</v>
      </c>
      <c r="H12" s="140">
        <f>SUM(F12:G12)</f>
        <v>0</v>
      </c>
      <c r="I12" s="140">
        <f t="shared" si="2"/>
        <v>31568812</v>
      </c>
      <c r="J12" s="275">
        <v>0</v>
      </c>
      <c r="K12" s="217">
        <v>0</v>
      </c>
      <c r="L12" s="160"/>
      <c r="N12" s="160"/>
      <c r="P12" s="160"/>
    </row>
    <row r="13" spans="1:20">
      <c r="A13" s="299" t="s">
        <v>159</v>
      </c>
      <c r="B13" s="201"/>
      <c r="C13" s="217">
        <v>55</v>
      </c>
      <c r="D13" s="140"/>
      <c r="E13" s="217">
        <v>5851891.676</v>
      </c>
      <c r="F13" s="155">
        <v>0</v>
      </c>
      <c r="G13" s="155">
        <v>0</v>
      </c>
      <c r="H13" s="140">
        <f t="shared" si="1"/>
        <v>0</v>
      </c>
      <c r="I13" s="140">
        <f t="shared" si="2"/>
        <v>5851891.676</v>
      </c>
      <c r="J13" s="274">
        <v>0</v>
      </c>
      <c r="K13" s="217">
        <v>0</v>
      </c>
      <c r="L13" s="160">
        <f t="shared" si="3"/>
        <v>106398.03047272727</v>
      </c>
      <c r="M13" s="174">
        <f>I35/I13</f>
        <v>7.621798466113644E-2</v>
      </c>
      <c r="N13" s="160"/>
      <c r="O13" s="237"/>
      <c r="P13" s="160"/>
      <c r="Q13" s="237"/>
    </row>
    <row r="14" spans="1:20">
      <c r="A14" s="299" t="s">
        <v>128</v>
      </c>
      <c r="B14" s="201"/>
      <c r="C14" s="217">
        <v>1193</v>
      </c>
      <c r="D14" s="140"/>
      <c r="E14" s="217">
        <v>15845971.814999999</v>
      </c>
      <c r="F14" s="155">
        <v>-5263821</v>
      </c>
      <c r="G14" s="155">
        <v>5467909</v>
      </c>
      <c r="H14" s="140">
        <f t="shared" si="1"/>
        <v>204088</v>
      </c>
      <c r="I14" s="140">
        <f t="shared" si="2"/>
        <v>16050059.814999999</v>
      </c>
      <c r="J14" s="274">
        <v>0</v>
      </c>
      <c r="K14" s="217">
        <v>0</v>
      </c>
      <c r="L14" s="160">
        <f t="shared" si="3"/>
        <v>13453.528763621123</v>
      </c>
      <c r="M14" s="174">
        <f>I36/I14</f>
        <v>8.4861552110047381E-2</v>
      </c>
      <c r="N14" s="160"/>
      <c r="O14" s="237"/>
      <c r="P14" s="160"/>
      <c r="Q14" s="237"/>
    </row>
    <row r="15" spans="1:20">
      <c r="A15" s="299" t="s">
        <v>129</v>
      </c>
      <c r="B15" s="201"/>
      <c r="C15" s="217">
        <v>1257</v>
      </c>
      <c r="D15" s="140"/>
      <c r="E15" s="217">
        <v>1828336.2379999999</v>
      </c>
      <c r="F15" s="155">
        <v>-376854</v>
      </c>
      <c r="G15" s="155">
        <v>610737</v>
      </c>
      <c r="H15" s="140">
        <f t="shared" si="1"/>
        <v>233883</v>
      </c>
      <c r="I15" s="140">
        <f t="shared" si="2"/>
        <v>2062219.2379999999</v>
      </c>
      <c r="J15" s="274">
        <v>0</v>
      </c>
      <c r="K15" s="217">
        <v>0</v>
      </c>
      <c r="L15" s="160">
        <f t="shared" si="3"/>
        <v>1640.5880970564835</v>
      </c>
      <c r="M15" s="174">
        <f>I37/I15</f>
        <v>0.10042783184917609</v>
      </c>
      <c r="N15" s="160"/>
      <c r="O15" s="237"/>
      <c r="P15" s="160"/>
      <c r="Q15" s="237"/>
      <c r="S15" s="170"/>
    </row>
    <row r="16" spans="1:20">
      <c r="A16" s="299" t="s">
        <v>160</v>
      </c>
      <c r="B16" s="201"/>
      <c r="C16" s="217">
        <v>497</v>
      </c>
      <c r="D16" s="140">
        <f t="shared" si="4"/>
        <v>0</v>
      </c>
      <c r="E16" s="217">
        <v>875590.67099999997</v>
      </c>
      <c r="F16" s="155"/>
      <c r="G16" s="155"/>
      <c r="H16" s="140">
        <f t="shared" si="1"/>
        <v>0</v>
      </c>
      <c r="I16" s="140">
        <f t="shared" si="2"/>
        <v>875590.67099999997</v>
      </c>
      <c r="J16" s="217">
        <v>0</v>
      </c>
      <c r="K16" s="217">
        <v>0</v>
      </c>
      <c r="S16" s="160"/>
      <c r="T16" s="160"/>
    </row>
    <row r="17" spans="1:31">
      <c r="A17" s="299" t="s">
        <v>161</v>
      </c>
      <c r="B17" s="201"/>
      <c r="C17" s="217">
        <v>0</v>
      </c>
      <c r="D17" s="217"/>
      <c r="E17" s="217">
        <v>348378.37747000001</v>
      </c>
      <c r="F17" s="217"/>
      <c r="G17" s="155"/>
      <c r="H17" s="140">
        <f t="shared" si="1"/>
        <v>0</v>
      </c>
      <c r="I17" s="140">
        <f t="shared" si="2"/>
        <v>348378.37747000001</v>
      </c>
      <c r="J17" s="170"/>
      <c r="K17" s="274"/>
      <c r="S17" s="160"/>
      <c r="T17" s="160"/>
    </row>
    <row r="18" spans="1:31">
      <c r="A18" s="299" t="s">
        <v>162</v>
      </c>
      <c r="B18" s="201"/>
      <c r="C18" s="217">
        <v>0</v>
      </c>
      <c r="D18" s="217"/>
      <c r="E18" s="217">
        <v>185095.11600000001</v>
      </c>
      <c r="F18" s="217"/>
      <c r="G18" s="155"/>
      <c r="H18" s="140">
        <f t="shared" si="1"/>
        <v>0</v>
      </c>
      <c r="I18" s="140">
        <f t="shared" si="2"/>
        <v>185095.11600000001</v>
      </c>
      <c r="J18" s="170"/>
      <c r="K18" s="274"/>
      <c r="T18" s="170"/>
    </row>
    <row r="19" spans="1:31">
      <c r="A19" s="201"/>
      <c r="B19" s="201"/>
      <c r="C19" s="300">
        <f>SUM(C3:C18)</f>
        <v>266453</v>
      </c>
      <c r="D19" s="141">
        <f>SUM(D3:D18)</f>
        <v>0</v>
      </c>
      <c r="E19" s="300">
        <f t="shared" ref="E19:K19" si="5">SUM(E3:E18)</f>
        <v>536405068.48246998</v>
      </c>
      <c r="F19" s="300">
        <f t="shared" si="5"/>
        <v>-286163625</v>
      </c>
      <c r="G19" s="300">
        <f t="shared" si="5"/>
        <v>295027015</v>
      </c>
      <c r="H19" s="300">
        <f t="shared" si="5"/>
        <v>8863390</v>
      </c>
      <c r="I19" s="300">
        <f t="shared" si="5"/>
        <v>545268458.48247015</v>
      </c>
      <c r="J19" s="300">
        <f t="shared" si="5"/>
        <v>0</v>
      </c>
      <c r="K19" s="300">
        <f t="shared" si="5"/>
        <v>0</v>
      </c>
    </row>
    <row r="20" spans="1:31" ht="15.75" thickBot="1">
      <c r="A20" s="301"/>
      <c r="B20" s="301" t="s">
        <v>243</v>
      </c>
      <c r="C20" s="210" t="s">
        <v>243</v>
      </c>
      <c r="D20" s="210" t="s">
        <v>243</v>
      </c>
      <c r="E20" s="210" t="s">
        <v>243</v>
      </c>
      <c r="F20" s="210" t="s">
        <v>243</v>
      </c>
      <c r="G20" s="210" t="s">
        <v>243</v>
      </c>
      <c r="H20" s="301"/>
      <c r="I20" s="201"/>
      <c r="J20" s="181" t="str">
        <f>IF(J19=-'07.2022 Base Rate Revenue'!K19,"ties to prior month calc", "ERROR")</f>
        <v>ties to prior month calc</v>
      </c>
      <c r="K20" s="301" t="s">
        <v>243</v>
      </c>
    </row>
    <row r="21" spans="1:31">
      <c r="A21" s="201" t="s">
        <v>19</v>
      </c>
      <c r="B21" s="301"/>
      <c r="C21" s="302">
        <f t="shared" ref="C21" si="6">C3+C4</f>
        <v>227405</v>
      </c>
      <c r="D21" s="302">
        <f>D3+D4</f>
        <v>0</v>
      </c>
      <c r="E21" s="44">
        <f t="shared" ref="E21:H21" si="7">E3+E4</f>
        <v>235539613.01300001</v>
      </c>
      <c r="F21" s="44">
        <f t="shared" si="7"/>
        <v>-100440839</v>
      </c>
      <c r="G21" s="44">
        <f t="shared" si="7"/>
        <v>108299261</v>
      </c>
      <c r="H21" s="44">
        <f t="shared" si="7"/>
        <v>7858422</v>
      </c>
      <c r="I21" s="302">
        <f>I3+I4</f>
        <v>243398035.01300001</v>
      </c>
      <c r="J21" s="44">
        <f t="shared" ref="J21:K21" si="8">J3+J4</f>
        <v>0</v>
      </c>
      <c r="K21" s="44">
        <f t="shared" si="8"/>
        <v>0</v>
      </c>
    </row>
    <row r="22" spans="1:31" ht="7.15" customHeight="1">
      <c r="A22" s="201"/>
      <c r="B22" s="201"/>
      <c r="C22" s="304"/>
      <c r="D22" s="304"/>
      <c r="E22" s="201"/>
      <c r="F22" s="201"/>
      <c r="G22" s="201"/>
      <c r="H22" s="201"/>
      <c r="I22" s="304"/>
      <c r="J22" s="201"/>
      <c r="K22" s="201"/>
    </row>
    <row r="23" spans="1:31" ht="15.75" thickBot="1">
      <c r="A23" s="201" t="s">
        <v>163</v>
      </c>
      <c r="B23" s="301"/>
      <c r="C23" s="305">
        <f>SUM(C5:C10,C13:C15)</f>
        <v>38529</v>
      </c>
      <c r="D23" s="305">
        <f>SUM(D5:D9,D13:D15)</f>
        <v>0</v>
      </c>
      <c r="E23" s="44">
        <f t="shared" ref="E23:H23" si="9">SUM(E5:E9,E13:E15)</f>
        <v>209830883.11500001</v>
      </c>
      <c r="F23" s="44">
        <f t="shared" si="9"/>
        <v>-95781266</v>
      </c>
      <c r="G23" s="44">
        <f t="shared" si="9"/>
        <v>91332659</v>
      </c>
      <c r="H23" s="44">
        <f t="shared" si="9"/>
        <v>-4448607</v>
      </c>
      <c r="I23" s="305">
        <f>SUM(I5:I10,I13:I15)</f>
        <v>205401549.125</v>
      </c>
      <c r="J23" s="44">
        <f t="shared" ref="J23:K23" si="10">SUM(J5:J9,J13:J15)</f>
        <v>0</v>
      </c>
      <c r="K23" s="44">
        <f t="shared" si="10"/>
        <v>0</v>
      </c>
      <c r="Z23" s="1" t="s">
        <v>223</v>
      </c>
    </row>
    <row r="24" spans="1:31">
      <c r="A24" s="201"/>
      <c r="B24" s="201"/>
      <c r="C24" s="201"/>
      <c r="D24" s="201"/>
      <c r="E24" s="201"/>
      <c r="N24" s="1" t="s">
        <v>309</v>
      </c>
      <c r="Z24" s="1" t="s">
        <v>188</v>
      </c>
      <c r="AA24" s="306" t="s">
        <v>284</v>
      </c>
      <c r="AC24" s="1" t="s">
        <v>190</v>
      </c>
      <c r="AD24" s="306" t="s">
        <v>283</v>
      </c>
    </row>
    <row r="25" spans="1:31" ht="53.45" customHeight="1">
      <c r="A25" s="135"/>
      <c r="B25" s="142"/>
      <c r="C25" s="149" t="s">
        <v>164</v>
      </c>
      <c r="D25" s="149" t="s">
        <v>165</v>
      </c>
      <c r="E25" s="138" t="s">
        <v>166</v>
      </c>
      <c r="F25" s="138" t="s">
        <v>167</v>
      </c>
      <c r="G25" s="138" t="s">
        <v>168</v>
      </c>
      <c r="H25" s="138" t="s">
        <v>169</v>
      </c>
      <c r="I25" s="138" t="s">
        <v>170</v>
      </c>
      <c r="O25" s="175" t="str">
        <f>AA24&amp;" Billed Schedule 75 Revenue"</f>
        <v>August Billed Schedule 75 Revenue</v>
      </c>
      <c r="P25" s="175" t="str">
        <f>AA24&amp;" Billed kWhs"</f>
        <v>August Billed kWhs</v>
      </c>
      <c r="Q25" s="175" t="str">
        <f>AA24&amp;" Unbilled kWhs"</f>
        <v>August Unbilled kWhs</v>
      </c>
      <c r="R25" s="175" t="s">
        <v>310</v>
      </c>
      <c r="S25" s="175" t="s">
        <v>191</v>
      </c>
      <c r="T25" s="175" t="str">
        <f>AD24&amp;" Unbilled kWhs reversal"</f>
        <v>July Unbilled kWhs reversal</v>
      </c>
      <c r="U25" s="175" t="s">
        <v>310</v>
      </c>
      <c r="V25" s="175" t="str">
        <f>AD24&amp;" Schedule 75 Unbilled Reversal"</f>
        <v>July Schedule 75 Unbilled Reversal</v>
      </c>
      <c r="X25" s="175" t="str">
        <f>"Total "&amp;AA24&amp;" Schedule 75 Revenue"</f>
        <v>Total August Schedule 75 Revenue</v>
      </c>
      <c r="Z25" s="175" t="str">
        <f>"Calendar "&amp;AA24&amp;" Usage"</f>
        <v>Calendar August Usage</v>
      </c>
      <c r="AA25" s="175" t="str">
        <f>R25</f>
        <v>8/1/2021 rate</v>
      </c>
      <c r="AB25" s="175" t="s">
        <v>192</v>
      </c>
      <c r="AC25" s="175" t="s">
        <v>193</v>
      </c>
      <c r="AD25" s="175" t="str">
        <f>"implied "&amp;AD24&amp;" unbilled/Cancel-Rebill True-up kWhs"</f>
        <v>implied July unbilled/Cancel-Rebill True-up kWhs</v>
      </c>
    </row>
    <row r="26" spans="1:31">
      <c r="A26" s="299" t="s">
        <v>122</v>
      </c>
      <c r="B26" s="201"/>
      <c r="C26" s="222">
        <v>2100834</v>
      </c>
      <c r="D26" s="222">
        <v>23758854.75</v>
      </c>
      <c r="E26" s="222">
        <v>-9685641</v>
      </c>
      <c r="F26" s="222">
        <v>10315713</v>
      </c>
      <c r="G26" s="151">
        <f>SUM(D26:F26)</f>
        <v>24388926.75</v>
      </c>
      <c r="H26" s="151">
        <f>-K68</f>
        <v>45298.365899999997</v>
      </c>
      <c r="I26" s="151">
        <f>SUM(G26:H26)</f>
        <v>24434225.115899999</v>
      </c>
      <c r="N26" s="1" t="s">
        <v>194</v>
      </c>
      <c r="O26" s="182">
        <v>-105653.27</v>
      </c>
      <c r="P26" s="176">
        <f t="shared" ref="P26:P33" si="11">E3</f>
        <v>234791392.47600001</v>
      </c>
      <c r="Q26" s="176">
        <f t="shared" ref="Q26:Q33" si="12">G3</f>
        <v>107955234</v>
      </c>
      <c r="R26" s="306">
        <v>-4.4999999999999999E-4</v>
      </c>
      <c r="S26" s="177">
        <f>Q26*R26</f>
        <v>-48579.855299999996</v>
      </c>
      <c r="T26" s="176">
        <f>F3</f>
        <v>-100104564</v>
      </c>
      <c r="U26" s="306">
        <v>-4.4999999999999999E-4</v>
      </c>
      <c r="V26" s="177">
        <f>T26*U26</f>
        <v>45047.053800000002</v>
      </c>
      <c r="X26" s="178">
        <f>O26+S26+V26</f>
        <v>-109186.07150000002</v>
      </c>
      <c r="Z26" s="240">
        <f>P26+Q26+T26</f>
        <v>242642062.47600001</v>
      </c>
      <c r="AA26" s="1">
        <f>R26</f>
        <v>-4.4999999999999999E-4</v>
      </c>
      <c r="AB26" s="170">
        <f>Z26*AA26</f>
        <v>-109188.9281142</v>
      </c>
      <c r="AC26" s="178">
        <f>X26-AB26</f>
        <v>2.8566141999763204</v>
      </c>
      <c r="AD26" s="240">
        <f>AC26/U26</f>
        <v>-6348.0315555029347</v>
      </c>
      <c r="AE26" s="179">
        <f>AC26/X26</f>
        <v>-2.616280777146854E-5</v>
      </c>
    </row>
    <row r="27" spans="1:31">
      <c r="A27" s="299" t="s">
        <v>157</v>
      </c>
      <c r="B27" s="201"/>
      <c r="C27" s="222">
        <v>7254</v>
      </c>
      <c r="D27" s="222">
        <v>75284.800000000003</v>
      </c>
      <c r="E27" s="222">
        <v>-22304</v>
      </c>
      <c r="F27" s="222">
        <v>22632</v>
      </c>
      <c r="G27" s="151">
        <f t="shared" ref="G27:G37" si="13">SUM(D27:F27)</f>
        <v>75612.800000000003</v>
      </c>
      <c r="H27" s="151">
        <f t="shared" ref="H27:H30" si="14">-K69</f>
        <v>282.25031999999999</v>
      </c>
      <c r="I27" s="151">
        <f t="shared" ref="I27:I40" si="15">SUM(G27:H27)</f>
        <v>75895.050320000009</v>
      </c>
      <c r="N27" s="1" t="s">
        <v>195</v>
      </c>
      <c r="O27" s="182">
        <v>-336.6</v>
      </c>
      <c r="P27" s="176">
        <f t="shared" si="11"/>
        <v>748220.53700000001</v>
      </c>
      <c r="Q27" s="176">
        <f t="shared" si="12"/>
        <v>344027</v>
      </c>
      <c r="R27" s="306">
        <v>-4.4999999999999999E-4</v>
      </c>
      <c r="S27" s="177">
        <f>Q27*R27</f>
        <v>-154.81215</v>
      </c>
      <c r="T27" s="176">
        <f t="shared" ref="T27:T33" si="16">F4</f>
        <v>-336275</v>
      </c>
      <c r="U27" s="306">
        <v>-4.4999999999999999E-4</v>
      </c>
      <c r="V27" s="177">
        <f t="shared" ref="V27:V36" si="17">T27*U27</f>
        <v>151.32374999999999</v>
      </c>
      <c r="X27" s="178">
        <f t="shared" ref="X27:X36" si="18">O27+S27+V27</f>
        <v>-340.08839999999998</v>
      </c>
      <c r="Z27" s="240">
        <f t="shared" ref="Z27:Z36" si="19">P27+Q27+T27</f>
        <v>755972.53700000001</v>
      </c>
      <c r="AA27" s="1">
        <f t="shared" ref="AA27:AA36" si="20">R27</f>
        <v>-4.4999999999999999E-4</v>
      </c>
      <c r="AB27" s="170">
        <f t="shared" ref="AB27:AB36" si="21">Z27*AA27</f>
        <v>-340.18764164999999</v>
      </c>
      <c r="AC27" s="178">
        <f t="shared" ref="AC27:AC36" si="22">X27-AB27</f>
        <v>9.9241650000010395E-2</v>
      </c>
      <c r="AD27" s="240">
        <f t="shared" ref="AD27:AD36" si="23">AC27/U27</f>
        <v>-220.53700000002311</v>
      </c>
      <c r="AE27" s="179">
        <f t="shared" ref="AE27:AE37" si="24">AC27/X27</f>
        <v>-2.9181133493530036E-4</v>
      </c>
    </row>
    <row r="28" spans="1:31">
      <c r="A28" s="299" t="s">
        <v>123</v>
      </c>
      <c r="B28" s="201"/>
      <c r="C28" s="222">
        <v>483970.98</v>
      </c>
      <c r="D28" s="222">
        <v>7052437.9500000002</v>
      </c>
      <c r="E28" s="222">
        <v>-3788903</v>
      </c>
      <c r="F28" s="222">
        <v>3544034</v>
      </c>
      <c r="G28" s="151">
        <f t="shared" si="13"/>
        <v>6807568.9500000002</v>
      </c>
      <c r="H28" s="151">
        <f t="shared" si="14"/>
        <v>2739.5832</v>
      </c>
      <c r="I28" s="151">
        <f t="shared" si="15"/>
        <v>6810308.5332000004</v>
      </c>
      <c r="N28" s="1" t="s">
        <v>196</v>
      </c>
      <c r="O28" s="182">
        <v>394204.72</v>
      </c>
      <c r="P28" s="176">
        <f t="shared" si="11"/>
        <v>58056619.178000003</v>
      </c>
      <c r="Q28" s="176">
        <f t="shared" si="12"/>
        <v>26596318</v>
      </c>
      <c r="R28" s="307">
        <v>6.79E-3</v>
      </c>
      <c r="S28" s="177">
        <f>Q28*R28</f>
        <v>180588.99922</v>
      </c>
      <c r="T28" s="176">
        <f t="shared" si="16"/>
        <v>-26895726</v>
      </c>
      <c r="U28" s="307">
        <v>6.79E-3</v>
      </c>
      <c r="V28" s="177">
        <f t="shared" si="17"/>
        <v>-182621.97954</v>
      </c>
      <c r="X28" s="178">
        <f t="shared" si="18"/>
        <v>392171.73968</v>
      </c>
      <c r="Z28" s="240">
        <f t="shared" si="19"/>
        <v>57757211.178000003</v>
      </c>
      <c r="AA28" s="308">
        <f t="shared" si="20"/>
        <v>6.79E-3</v>
      </c>
      <c r="AB28" s="170">
        <f t="shared" si="21"/>
        <v>392171.46389862004</v>
      </c>
      <c r="AC28" s="178">
        <f t="shared" si="22"/>
        <v>0.27578137995442376</v>
      </c>
      <c r="AD28" s="240">
        <f t="shared" si="23"/>
        <v>40.615814426277431</v>
      </c>
      <c r="AE28" s="179">
        <f t="shared" si="24"/>
        <v>7.0321584155822348E-7</v>
      </c>
    </row>
    <row r="29" spans="1:31">
      <c r="A29" s="299" t="s">
        <v>124</v>
      </c>
      <c r="B29" s="201"/>
      <c r="C29" s="222">
        <v>212210.87</v>
      </c>
      <c r="D29" s="222">
        <v>777385.37</v>
      </c>
      <c r="E29" s="222">
        <v>-383215</v>
      </c>
      <c r="F29" s="222">
        <v>357055</v>
      </c>
      <c r="G29" s="151">
        <f t="shared" si="13"/>
        <v>751225.37</v>
      </c>
      <c r="H29" s="151">
        <f t="shared" si="14"/>
        <v>451.78560000000004</v>
      </c>
      <c r="I29" s="151">
        <f t="shared" si="15"/>
        <v>751677.15559999994</v>
      </c>
      <c r="N29" s="1" t="s">
        <v>197</v>
      </c>
      <c r="O29" s="182">
        <v>32924.89</v>
      </c>
      <c r="P29" s="176">
        <f t="shared" si="11"/>
        <v>4849090.7649999997</v>
      </c>
      <c r="Q29" s="176">
        <f t="shared" si="12"/>
        <v>2229581</v>
      </c>
      <c r="R29" s="307">
        <v>6.79E-3</v>
      </c>
      <c r="S29" s="177">
        <f t="shared" ref="S29:S36" si="25">Q29*R29</f>
        <v>15138.85499</v>
      </c>
      <c r="T29" s="176">
        <f t="shared" si="16"/>
        <v>-2320301</v>
      </c>
      <c r="U29" s="307">
        <v>6.79E-3</v>
      </c>
      <c r="V29" s="177">
        <f t="shared" si="17"/>
        <v>-15754.843790000001</v>
      </c>
      <c r="X29" s="178">
        <f t="shared" si="18"/>
        <v>32308.9012</v>
      </c>
      <c r="Z29" s="240">
        <f t="shared" si="19"/>
        <v>4758370.7649999997</v>
      </c>
      <c r="AA29" s="308">
        <f t="shared" si="20"/>
        <v>6.79E-3</v>
      </c>
      <c r="AB29" s="170">
        <f t="shared" si="21"/>
        <v>32309.337494349998</v>
      </c>
      <c r="AC29" s="178">
        <f t="shared" si="22"/>
        <v>-0.4362943499982066</v>
      </c>
      <c r="AD29" s="240">
        <f t="shared" si="23"/>
        <v>-64.255427098410394</v>
      </c>
      <c r="AE29" s="179">
        <f t="shared" si="24"/>
        <v>-1.3503843640408501E-5</v>
      </c>
    </row>
    <row r="30" spans="1:31">
      <c r="A30" s="299" t="s">
        <v>280</v>
      </c>
      <c r="B30" s="201"/>
      <c r="C30" s="222">
        <v>160</v>
      </c>
      <c r="D30" s="222">
        <v>3437.06</v>
      </c>
      <c r="E30" s="222">
        <v>0</v>
      </c>
      <c r="F30" s="222">
        <v>0</v>
      </c>
      <c r="G30" s="151">
        <f t="shared" ref="G30" si="26">SUM(D30:F30)</f>
        <v>3437.06</v>
      </c>
      <c r="H30" s="151">
        <f t="shared" si="14"/>
        <v>0</v>
      </c>
      <c r="I30" s="151">
        <f t="shared" si="15"/>
        <v>3437.06</v>
      </c>
      <c r="N30" s="1" t="s">
        <v>281</v>
      </c>
      <c r="O30" s="182">
        <v>194.43</v>
      </c>
      <c r="P30" s="176">
        <f t="shared" si="11"/>
        <v>28129.75</v>
      </c>
      <c r="Q30" s="176">
        <f t="shared" si="12"/>
        <v>0</v>
      </c>
      <c r="R30" s="307">
        <v>6.79E-3</v>
      </c>
      <c r="S30" s="177">
        <f t="shared" si="25"/>
        <v>0</v>
      </c>
      <c r="T30" s="176">
        <f t="shared" si="16"/>
        <v>0</v>
      </c>
      <c r="U30" s="307">
        <v>6.79E-3</v>
      </c>
      <c r="V30" s="177">
        <f t="shared" si="17"/>
        <v>0</v>
      </c>
      <c r="X30" s="178">
        <f t="shared" si="18"/>
        <v>194.43</v>
      </c>
      <c r="Z30" s="240">
        <f t="shared" si="19"/>
        <v>28129.75</v>
      </c>
      <c r="AA30" s="308">
        <f t="shared" si="20"/>
        <v>6.79E-3</v>
      </c>
      <c r="AB30" s="170">
        <f t="shared" si="21"/>
        <v>191.0010025</v>
      </c>
      <c r="AC30" s="178">
        <f t="shared" si="22"/>
        <v>3.4289975000000084</v>
      </c>
      <c r="AD30" s="240">
        <f t="shared" si="23"/>
        <v>505.00699558173909</v>
      </c>
      <c r="AE30" s="179">
        <f t="shared" si="24"/>
        <v>1.7636154400041189E-2</v>
      </c>
    </row>
    <row r="31" spans="1:31">
      <c r="A31" s="299" t="s">
        <v>125</v>
      </c>
      <c r="B31" s="201"/>
      <c r="C31" s="222">
        <v>907371.69</v>
      </c>
      <c r="D31" s="222">
        <v>11775838.359999999</v>
      </c>
      <c r="E31" s="222">
        <v>-6234826</v>
      </c>
      <c r="F31" s="222">
        <v>5419708</v>
      </c>
      <c r="G31" s="151">
        <f t="shared" si="13"/>
        <v>10960720.359999999</v>
      </c>
      <c r="H31" s="151">
        <f>-K73</f>
        <v>38500.389039999995</v>
      </c>
      <c r="I31" s="151">
        <f t="shared" si="15"/>
        <v>10999220.74904</v>
      </c>
      <c r="N31" s="1" t="s">
        <v>198</v>
      </c>
      <c r="O31" s="182">
        <v>819921.25</v>
      </c>
      <c r="P31" s="176">
        <f t="shared" si="11"/>
        <v>120754235.53300001</v>
      </c>
      <c r="Q31" s="176">
        <f t="shared" si="12"/>
        <v>55225014</v>
      </c>
      <c r="R31" s="307">
        <v>6.79E-3</v>
      </c>
      <c r="S31" s="177">
        <f t="shared" si="25"/>
        <v>374977.84506000002</v>
      </c>
      <c r="T31" s="176">
        <f t="shared" si="16"/>
        <v>-59722723</v>
      </c>
      <c r="U31" s="307">
        <v>6.79E-3</v>
      </c>
      <c r="V31" s="177">
        <f t="shared" si="17"/>
        <v>-405517.28917</v>
      </c>
      <c r="X31" s="178">
        <f t="shared" si="18"/>
        <v>789381.80588999996</v>
      </c>
      <c r="Z31" s="240">
        <f t="shared" si="19"/>
        <v>116256526.53299999</v>
      </c>
      <c r="AA31" s="308">
        <f t="shared" si="20"/>
        <v>6.79E-3</v>
      </c>
      <c r="AB31" s="170">
        <f t="shared" si="21"/>
        <v>789381.81515906996</v>
      </c>
      <c r="AC31" s="178">
        <f t="shared" si="22"/>
        <v>-9.2690699966624379E-3</v>
      </c>
      <c r="AD31" s="240">
        <f t="shared" si="23"/>
        <v>-1.3651060378000646</v>
      </c>
      <c r="AE31" s="179">
        <f t="shared" si="24"/>
        <v>-1.1742188542351683E-8</v>
      </c>
    </row>
    <row r="32" spans="1:31">
      <c r="A32" s="299" t="s">
        <v>126</v>
      </c>
      <c r="B32" s="201"/>
      <c r="C32" s="222">
        <v>24200</v>
      </c>
      <c r="D32" s="222">
        <v>254246.85</v>
      </c>
      <c r="E32" s="222">
        <v>-118157</v>
      </c>
      <c r="F32" s="222">
        <v>110157</v>
      </c>
      <c r="G32" s="151">
        <f t="shared" si="13"/>
        <v>246246.85</v>
      </c>
      <c r="H32" s="151">
        <f>-K74</f>
        <v>-5.5270099999999998</v>
      </c>
      <c r="I32" s="151">
        <f t="shared" si="15"/>
        <v>246241.32299000002</v>
      </c>
      <c r="N32" s="1" t="s">
        <v>199</v>
      </c>
      <c r="O32" s="182">
        <v>17766.77</v>
      </c>
      <c r="P32" s="176">
        <f t="shared" si="11"/>
        <v>2616608.16</v>
      </c>
      <c r="Q32" s="176">
        <f t="shared" si="12"/>
        <v>1203100</v>
      </c>
      <c r="R32" s="307">
        <v>6.79E-3</v>
      </c>
      <c r="S32" s="177">
        <f t="shared" si="25"/>
        <v>8169.049</v>
      </c>
      <c r="T32" s="176">
        <f t="shared" si="16"/>
        <v>-1201841</v>
      </c>
      <c r="U32" s="307">
        <v>6.79E-3</v>
      </c>
      <c r="V32" s="177">
        <f t="shared" si="17"/>
        <v>-8160.5003900000002</v>
      </c>
      <c r="X32" s="178">
        <f t="shared" si="18"/>
        <v>17775.318609999998</v>
      </c>
      <c r="Z32" s="240">
        <f t="shared" si="19"/>
        <v>2617867.16</v>
      </c>
      <c r="AA32" s="308">
        <f t="shared" si="20"/>
        <v>6.79E-3</v>
      </c>
      <c r="AB32" s="170">
        <f t="shared" si="21"/>
        <v>17775.3180164</v>
      </c>
      <c r="AC32" s="178">
        <f t="shared" si="22"/>
        <v>5.9359999795560725E-4</v>
      </c>
      <c r="AD32" s="240">
        <f t="shared" si="23"/>
        <v>8.7422680111282361E-2</v>
      </c>
      <c r="AE32" s="179">
        <f t="shared" si="24"/>
        <v>3.3394619302163231E-8</v>
      </c>
    </row>
    <row r="33" spans="1:31">
      <c r="A33" s="299" t="s">
        <v>278</v>
      </c>
      <c r="B33" s="201"/>
      <c r="C33" s="222">
        <v>2200</v>
      </c>
      <c r="D33" s="222">
        <v>3609.79</v>
      </c>
      <c r="E33" s="222">
        <v>0</v>
      </c>
      <c r="F33" s="222">
        <v>0</v>
      </c>
      <c r="G33" s="151">
        <f t="shared" ref="G33" si="27">SUM(D33:F33)</f>
        <v>3609.79</v>
      </c>
      <c r="H33" s="151">
        <f>-K75</f>
        <v>0</v>
      </c>
      <c r="I33" s="151">
        <f t="shared" si="15"/>
        <v>3609.79</v>
      </c>
      <c r="N33" s="1" t="s">
        <v>279</v>
      </c>
      <c r="O33" s="182">
        <v>130.86000000000001</v>
      </c>
      <c r="P33" s="176">
        <f t="shared" si="11"/>
        <v>19273.009999999998</v>
      </c>
      <c r="Q33" s="176">
        <f t="shared" si="12"/>
        <v>0</v>
      </c>
      <c r="R33" s="307">
        <v>6.79E-3</v>
      </c>
      <c r="S33" s="177">
        <f t="shared" si="25"/>
        <v>0</v>
      </c>
      <c r="T33" s="176">
        <f t="shared" si="16"/>
        <v>0</v>
      </c>
      <c r="U33" s="307">
        <v>6.79E-3</v>
      </c>
      <c r="V33" s="177">
        <f t="shared" si="17"/>
        <v>0</v>
      </c>
      <c r="X33" s="178">
        <f t="shared" si="18"/>
        <v>130.86000000000001</v>
      </c>
      <c r="Z33" s="240">
        <f t="shared" si="19"/>
        <v>19273.009999999998</v>
      </c>
      <c r="AA33" s="308">
        <f t="shared" si="20"/>
        <v>6.79E-3</v>
      </c>
      <c r="AB33" s="170">
        <f t="shared" si="21"/>
        <v>130.86373789999999</v>
      </c>
      <c r="AC33" s="178">
        <f t="shared" si="22"/>
        <v>-3.7378999999759799E-3</v>
      </c>
      <c r="AD33" s="240">
        <f t="shared" si="23"/>
        <v>-0.55050073637348751</v>
      </c>
      <c r="AE33" s="179">
        <f t="shared" si="24"/>
        <v>-2.8564114320464461E-5</v>
      </c>
    </row>
    <row r="34" spans="1:31">
      <c r="A34" s="299" t="s">
        <v>307</v>
      </c>
      <c r="B34" s="201"/>
      <c r="C34" s="222">
        <f>643650+30650</f>
        <v>674300</v>
      </c>
      <c r="D34" s="222">
        <f>3826558.03-110278.18+1882812.61</f>
        <v>5599092.46</v>
      </c>
      <c r="E34" s="222">
        <v>-6035021</v>
      </c>
      <c r="F34" s="222">
        <f>4222966+2094410</f>
        <v>6317376</v>
      </c>
      <c r="G34" s="151">
        <f t="shared" si="13"/>
        <v>5881447.46</v>
      </c>
      <c r="H34" s="151">
        <f>-K76-K77</f>
        <v>490.8217499999987</v>
      </c>
      <c r="I34" s="151">
        <f t="shared" si="15"/>
        <v>5881938.2817500001</v>
      </c>
      <c r="J34" s="170"/>
      <c r="N34" s="1" t="s">
        <v>200</v>
      </c>
      <c r="O34" s="182">
        <v>39734.339999999997</v>
      </c>
      <c r="P34" s="176">
        <f>E13</f>
        <v>5851891.676</v>
      </c>
      <c r="Q34" s="176">
        <f>G13</f>
        <v>0</v>
      </c>
      <c r="R34" s="307">
        <v>6.79E-3</v>
      </c>
      <c r="S34" s="177">
        <f t="shared" si="25"/>
        <v>0</v>
      </c>
      <c r="T34" s="176">
        <f>F13</f>
        <v>0</v>
      </c>
      <c r="U34" s="307">
        <v>6.79E-3</v>
      </c>
      <c r="V34" s="177">
        <f t="shared" si="17"/>
        <v>0</v>
      </c>
      <c r="X34" s="178">
        <f t="shared" si="18"/>
        <v>39734.339999999997</v>
      </c>
      <c r="Z34" s="240">
        <f t="shared" si="19"/>
        <v>5851891.676</v>
      </c>
      <c r="AA34" s="308">
        <f t="shared" si="20"/>
        <v>6.79E-3</v>
      </c>
      <c r="AB34" s="170">
        <f t="shared" si="21"/>
        <v>39734.344480040003</v>
      </c>
      <c r="AC34" s="178">
        <f t="shared" si="22"/>
        <v>-4.4800400064559653E-3</v>
      </c>
      <c r="AD34" s="240">
        <f t="shared" si="23"/>
        <v>-0.65979970639999486</v>
      </c>
      <c r="AE34" s="179">
        <f t="shared" si="24"/>
        <v>-1.1274982814502432E-7</v>
      </c>
    </row>
    <row r="35" spans="1:31">
      <c r="A35" s="299" t="s">
        <v>159</v>
      </c>
      <c r="B35" s="201"/>
      <c r="C35" s="222">
        <v>1100</v>
      </c>
      <c r="D35" s="222">
        <v>446019.39</v>
      </c>
      <c r="E35" s="156">
        <v>0</v>
      </c>
      <c r="F35" s="156">
        <v>0</v>
      </c>
      <c r="G35" s="151">
        <f t="shared" si="13"/>
        <v>446019.39</v>
      </c>
      <c r="H35" s="151">
        <f>-K78</f>
        <v>0</v>
      </c>
      <c r="I35" s="151">
        <f t="shared" si="15"/>
        <v>446019.39</v>
      </c>
      <c r="N35" s="1" t="s">
        <v>201</v>
      </c>
      <c r="O35" s="182">
        <v>107594.22</v>
      </c>
      <c r="P35" s="176">
        <f>E14</f>
        <v>15845971.814999999</v>
      </c>
      <c r="Q35" s="176">
        <f>G14</f>
        <v>5467909</v>
      </c>
      <c r="R35" s="307">
        <v>6.79E-3</v>
      </c>
      <c r="S35" s="177">
        <f t="shared" si="25"/>
        <v>37127.10211</v>
      </c>
      <c r="T35" s="176">
        <f>F14</f>
        <v>-5263821</v>
      </c>
      <c r="U35" s="307">
        <v>6.79E-3</v>
      </c>
      <c r="V35" s="177">
        <f t="shared" si="17"/>
        <v>-35741.344590000001</v>
      </c>
      <c r="X35" s="178">
        <f>O35+S35+V35</f>
        <v>108979.97752000001</v>
      </c>
      <c r="Z35" s="240">
        <f t="shared" si="19"/>
        <v>16050059.814999998</v>
      </c>
      <c r="AA35" s="308">
        <f t="shared" si="20"/>
        <v>6.79E-3</v>
      </c>
      <c r="AB35" s="170">
        <f t="shared" si="21"/>
        <v>108979.90614384998</v>
      </c>
      <c r="AC35" s="178">
        <f t="shared" si="22"/>
        <v>7.1376150037394837E-2</v>
      </c>
      <c r="AD35" s="240">
        <f t="shared" si="23"/>
        <v>10.511951404623687</v>
      </c>
      <c r="AE35" s="179">
        <f t="shared" si="24"/>
        <v>6.549473734686345E-7</v>
      </c>
    </row>
    <row r="36" spans="1:31">
      <c r="A36" s="299" t="s">
        <v>128</v>
      </c>
      <c r="B36" s="201"/>
      <c r="C36" s="222">
        <v>24020</v>
      </c>
      <c r="D36" s="222">
        <v>1383996.66</v>
      </c>
      <c r="E36" s="222">
        <v>-557159</v>
      </c>
      <c r="F36" s="222">
        <v>536477</v>
      </c>
      <c r="G36" s="151">
        <f t="shared" si="13"/>
        <v>1363314.66</v>
      </c>
      <c r="H36" s="151">
        <f>-K79</f>
        <v>-1281.67264</v>
      </c>
      <c r="I36" s="151">
        <f t="shared" si="15"/>
        <v>1362032.9873599999</v>
      </c>
      <c r="N36" s="1" t="s">
        <v>202</v>
      </c>
      <c r="O36" s="182">
        <v>12414.36</v>
      </c>
      <c r="P36" s="176">
        <f>E15</f>
        <v>1828336.2379999999</v>
      </c>
      <c r="Q36" s="176">
        <f>G15</f>
        <v>610737</v>
      </c>
      <c r="R36" s="307">
        <v>6.79E-3</v>
      </c>
      <c r="S36" s="177">
        <f t="shared" si="25"/>
        <v>4146.9042300000001</v>
      </c>
      <c r="T36" s="176">
        <f>F15</f>
        <v>-376854</v>
      </c>
      <c r="U36" s="307">
        <v>6.79E-3</v>
      </c>
      <c r="V36" s="177">
        <f t="shared" si="17"/>
        <v>-2558.8386599999999</v>
      </c>
      <c r="X36" s="178">
        <f t="shared" si="18"/>
        <v>14002.425570000001</v>
      </c>
      <c r="Z36" s="240">
        <f t="shared" si="19"/>
        <v>2062219.2379999999</v>
      </c>
      <c r="AA36" s="308">
        <f t="shared" si="20"/>
        <v>6.79E-3</v>
      </c>
      <c r="AB36" s="170">
        <f t="shared" si="21"/>
        <v>14002.46862602</v>
      </c>
      <c r="AC36" s="178">
        <f t="shared" si="22"/>
        <v>-4.3056019998402917E-2</v>
      </c>
      <c r="AD36" s="240">
        <f t="shared" si="23"/>
        <v>-6.3410927832699437</v>
      </c>
      <c r="AE36" s="179">
        <f t="shared" si="24"/>
        <v>-3.0748972585613901E-6</v>
      </c>
    </row>
    <row r="37" spans="1:31">
      <c r="A37" s="299" t="s">
        <v>129</v>
      </c>
      <c r="B37" s="201"/>
      <c r="C37" s="222">
        <v>25340</v>
      </c>
      <c r="D37" s="222">
        <v>189341.7</v>
      </c>
      <c r="E37" s="222">
        <v>-46526</v>
      </c>
      <c r="F37" s="222">
        <v>64782</v>
      </c>
      <c r="G37" s="151">
        <f t="shared" si="13"/>
        <v>207597.7</v>
      </c>
      <c r="H37" s="151">
        <f>-K80</f>
        <v>-493.49313000000006</v>
      </c>
      <c r="I37" s="151">
        <f t="shared" si="15"/>
        <v>207104.20687000002</v>
      </c>
      <c r="O37" s="239">
        <f>SUM(O26:O36)</f>
        <v>1318895.9700000002</v>
      </c>
      <c r="P37" s="309">
        <f>SUM(P26:P36)</f>
        <v>445389769.13799995</v>
      </c>
      <c r="Q37" s="309">
        <f>SUM(Q26:Q36)</f>
        <v>199631920</v>
      </c>
      <c r="S37" s="163">
        <f>SUM(S26:S36)</f>
        <v>571414.08716</v>
      </c>
      <c r="T37" s="309">
        <f>SUM(T26:T36)</f>
        <v>-196222105</v>
      </c>
      <c r="V37" s="163">
        <f>SUM(V26:V36)</f>
        <v>-605156.4185899999</v>
      </c>
      <c r="X37" s="163">
        <f>SUM(X26:X36)</f>
        <v>1285153.63857</v>
      </c>
      <c r="Z37" s="309">
        <f>SUM(Z26:Z36)</f>
        <v>448799584.13799995</v>
      </c>
      <c r="AB37" s="309">
        <f>SUM(AB26:AB36)</f>
        <v>1285147.4028029002</v>
      </c>
      <c r="AC37" s="163">
        <f>SUM(AC26:AC36)</f>
        <v>6.2357670999664094</v>
      </c>
      <c r="AD37" s="309">
        <f>SUM(AD26:AD36)</f>
        <v>-6085.5182977724598</v>
      </c>
      <c r="AE37" s="179">
        <f t="shared" si="24"/>
        <v>4.8521569039052749E-6</v>
      </c>
    </row>
    <row r="38" spans="1:31">
      <c r="A38" s="299" t="s">
        <v>171</v>
      </c>
      <c r="B38" s="201"/>
      <c r="C38" s="151"/>
      <c r="D38" s="222">
        <v>575462.35</v>
      </c>
      <c r="E38" s="154"/>
      <c r="F38" s="154"/>
      <c r="G38" s="151">
        <f>SUM(D38:F38)</f>
        <v>575462.35</v>
      </c>
      <c r="H38" s="151"/>
      <c r="I38" s="151">
        <f t="shared" si="15"/>
        <v>575462.35</v>
      </c>
      <c r="N38" s="301"/>
      <c r="O38" s="210" t="s">
        <v>243</v>
      </c>
      <c r="U38" s="310"/>
    </row>
    <row r="39" spans="1:31">
      <c r="A39" s="299" t="s">
        <v>172</v>
      </c>
      <c r="B39" s="201"/>
      <c r="C39" s="164"/>
      <c r="D39" s="222">
        <v>416033.23</v>
      </c>
      <c r="E39" s="154"/>
      <c r="F39" s="154"/>
      <c r="G39" s="151">
        <f>SUM(D39:F39)</f>
        <v>416033.23</v>
      </c>
      <c r="H39" s="151"/>
      <c r="I39" s="151">
        <f t="shared" si="15"/>
        <v>416033.23</v>
      </c>
      <c r="O39" s="164"/>
      <c r="U39" s="311" t="s">
        <v>311</v>
      </c>
      <c r="V39" s="1" t="s">
        <v>203</v>
      </c>
      <c r="X39" s="306">
        <v>0.95702500000000001</v>
      </c>
      <c r="AA39" s="1" t="s">
        <v>204</v>
      </c>
      <c r="AB39" s="1" t="s">
        <v>205</v>
      </c>
      <c r="AD39" s="1" t="s">
        <v>206</v>
      </c>
    </row>
    <row r="40" spans="1:31">
      <c r="A40" s="299" t="s">
        <v>173</v>
      </c>
      <c r="B40" s="201"/>
      <c r="C40" s="164"/>
      <c r="D40" s="222">
        <v>1972286.12</v>
      </c>
      <c r="E40" s="154"/>
      <c r="F40" s="154"/>
      <c r="G40" s="151">
        <f>SUM(D40:F40)</f>
        <v>1972286.12</v>
      </c>
      <c r="H40" s="151"/>
      <c r="I40" s="151">
        <f t="shared" si="15"/>
        <v>1972286.12</v>
      </c>
      <c r="S40" s="301"/>
      <c r="T40" s="1" t="s">
        <v>130</v>
      </c>
      <c r="U40" s="1" t="s">
        <v>207</v>
      </c>
      <c r="W40" s="301"/>
      <c r="X40" s="312">
        <f>ROUND((X26+X27)*X39,2)</f>
        <v>-104819.27</v>
      </c>
      <c r="Z40" s="1" t="s">
        <v>19</v>
      </c>
      <c r="AA40" s="160">
        <f>P26+P27+Q26+Q27+T26+T27</f>
        <v>243398035.01300001</v>
      </c>
      <c r="AB40" s="306">
        <v>-4.2999999999999999E-4</v>
      </c>
      <c r="AC40" s="178">
        <f>AA40*AB40</f>
        <v>-104661.15505559</v>
      </c>
      <c r="AD40" s="178">
        <f>X40-AC40</f>
        <v>-158.11494441000104</v>
      </c>
      <c r="AE40" s="179">
        <f>AD40/X40</f>
        <v>1.5084530202318814E-3</v>
      </c>
    </row>
    <row r="41" spans="1:31">
      <c r="A41" s="201"/>
      <c r="B41" s="201"/>
      <c r="C41" s="144">
        <f t="shared" ref="C41:I41" si="28">SUM(C26:C40)</f>
        <v>4462961.54</v>
      </c>
      <c r="D41" s="144">
        <f>SUM(D26:D40)</f>
        <v>54283326.839999996</v>
      </c>
      <c r="E41" s="144">
        <f t="shared" si="28"/>
        <v>-26871752</v>
      </c>
      <c r="F41" s="144">
        <f>SUM(F26:F40)</f>
        <v>26687934</v>
      </c>
      <c r="G41" s="144">
        <f t="shared" si="28"/>
        <v>54099508.839999996</v>
      </c>
      <c r="H41" s="144">
        <f>SUM(H26:H40)</f>
        <v>85982.503029999993</v>
      </c>
      <c r="I41" s="144">
        <f t="shared" si="28"/>
        <v>54185491.343029991</v>
      </c>
      <c r="S41" s="301"/>
      <c r="T41" s="1" t="s">
        <v>130</v>
      </c>
      <c r="U41" s="1" t="s">
        <v>208</v>
      </c>
      <c r="W41" s="301"/>
      <c r="X41" s="312">
        <f>ROUND(SUM(X28:X36)*X39,2)</f>
        <v>1334743.43</v>
      </c>
      <c r="Z41" s="1" t="s">
        <v>163</v>
      </c>
      <c r="AA41" s="160">
        <f>SUM(P28:Q36,T28:T36)</f>
        <v>205401549.125</v>
      </c>
      <c r="AB41" s="306">
        <v>6.4999999999999997E-3</v>
      </c>
      <c r="AC41" s="178">
        <f>AA41*AB41</f>
        <v>1335110.0693124998</v>
      </c>
      <c r="AD41" s="178">
        <f>X41-AC41</f>
        <v>-366.63931249990128</v>
      </c>
      <c r="AE41" s="179">
        <f>AD41/X41</f>
        <v>-2.7468898086271254E-4</v>
      </c>
    </row>
    <row r="42" spans="1:31" ht="15.75" thickBot="1">
      <c r="A42" s="201"/>
      <c r="B42" s="301" t="s">
        <v>243</v>
      </c>
      <c r="C42" s="210" t="s">
        <v>243</v>
      </c>
      <c r="D42" s="210" t="s">
        <v>243</v>
      </c>
      <c r="E42" s="210" t="s">
        <v>243</v>
      </c>
      <c r="F42" s="210" t="s">
        <v>243</v>
      </c>
      <c r="J42" s="178"/>
      <c r="Z42" s="1" t="s">
        <v>189</v>
      </c>
    </row>
    <row r="43" spans="1:31">
      <c r="A43" s="201" t="s">
        <v>19</v>
      </c>
      <c r="B43" s="301"/>
      <c r="C43" s="146">
        <f>C26+C27</f>
        <v>2108088</v>
      </c>
      <c r="D43" s="145">
        <f t="shared" ref="D43:H43" si="29">D26+D27</f>
        <v>23834139.550000001</v>
      </c>
      <c r="E43" s="145">
        <f t="shared" si="29"/>
        <v>-9707945</v>
      </c>
      <c r="F43" s="145">
        <f t="shared" si="29"/>
        <v>10338345</v>
      </c>
      <c r="G43" s="145">
        <f t="shared" si="29"/>
        <v>24464539.550000001</v>
      </c>
      <c r="H43" s="145">
        <f t="shared" si="29"/>
        <v>45580.616219999996</v>
      </c>
      <c r="I43" s="146">
        <f>I26+I27</f>
        <v>24510120.166219998</v>
      </c>
      <c r="J43" s="303"/>
      <c r="S43" s="178">
        <f>S37+V37</f>
        <v>-33742.331429999904</v>
      </c>
      <c r="T43" s="1" t="s">
        <v>230</v>
      </c>
    </row>
    <row r="44" spans="1:31" ht="6" customHeight="1">
      <c r="A44" s="201"/>
      <c r="B44" s="201"/>
      <c r="C44" s="150"/>
      <c r="D44" s="145"/>
      <c r="E44" s="201"/>
      <c r="F44" s="201"/>
      <c r="I44" s="161"/>
      <c r="J44" s="355"/>
    </row>
    <row r="45" spans="1:31" ht="15.75" thickBot="1">
      <c r="A45" s="201" t="s">
        <v>163</v>
      </c>
      <c r="B45" s="301"/>
      <c r="C45" s="152">
        <f>SUM(C28:C33,C35:C37)</f>
        <v>1680573.54</v>
      </c>
      <c r="D45" s="153">
        <f t="shared" ref="D45:H45" si="30">SUM(D28:D32,D35:D37)</f>
        <v>21882703.34</v>
      </c>
      <c r="E45" s="153">
        <f t="shared" si="30"/>
        <v>-11128786</v>
      </c>
      <c r="F45" s="153">
        <f t="shared" si="30"/>
        <v>10032213</v>
      </c>
      <c r="G45" s="153">
        <f t="shared" si="30"/>
        <v>20786130.34</v>
      </c>
      <c r="H45" s="153">
        <f t="shared" si="30"/>
        <v>39911.065059999994</v>
      </c>
      <c r="I45" s="152">
        <f>SUM(I28:I33,I35:I37)</f>
        <v>20829651.195060004</v>
      </c>
      <c r="J45" s="303"/>
      <c r="S45" s="178">
        <f>D82</f>
        <v>-33742.331430000006</v>
      </c>
    </row>
    <row r="46" spans="1:31">
      <c r="A46" s="201"/>
      <c r="B46" s="201"/>
      <c r="C46" s="159"/>
      <c r="D46" s="153"/>
      <c r="E46" s="153"/>
      <c r="F46" s="153"/>
      <c r="G46" s="153"/>
      <c r="H46" s="153"/>
      <c r="I46" s="159"/>
      <c r="M46" s="201" t="s">
        <v>220</v>
      </c>
    </row>
    <row r="47" spans="1:31">
      <c r="C47" s="162">
        <v>44501</v>
      </c>
      <c r="D47" s="162">
        <v>44409</v>
      </c>
      <c r="E47" s="162">
        <v>43739</v>
      </c>
      <c r="F47" s="162">
        <v>44409</v>
      </c>
      <c r="G47" s="162">
        <v>44470</v>
      </c>
      <c r="H47" s="162">
        <v>44652</v>
      </c>
      <c r="I47" s="162">
        <v>44470</v>
      </c>
      <c r="J47" s="162">
        <v>44743</v>
      </c>
      <c r="M47" s="407" t="s">
        <v>227</v>
      </c>
      <c r="N47" s="407" t="s">
        <v>228</v>
      </c>
      <c r="O47" s="407" t="s">
        <v>224</v>
      </c>
      <c r="P47" s="407" t="s">
        <v>225</v>
      </c>
      <c r="Q47" s="201"/>
    </row>
    <row r="48" spans="1:31" ht="40.9" customHeight="1">
      <c r="A48" s="408" t="s">
        <v>174</v>
      </c>
      <c r="B48" s="408"/>
      <c r="C48" s="143" t="s">
        <v>175</v>
      </c>
      <c r="D48" s="143" t="s">
        <v>187</v>
      </c>
      <c r="E48" s="143" t="s">
        <v>176</v>
      </c>
      <c r="F48" s="143" t="s">
        <v>177</v>
      </c>
      <c r="G48" s="143" t="s">
        <v>178</v>
      </c>
      <c r="H48" s="143" t="s">
        <v>260</v>
      </c>
      <c r="I48" s="143" t="s">
        <v>312</v>
      </c>
      <c r="J48" s="143" t="s">
        <v>179</v>
      </c>
      <c r="M48" s="407"/>
      <c r="N48" s="407"/>
      <c r="O48" s="407"/>
      <c r="P48" s="407"/>
      <c r="Q48" s="353" t="s">
        <v>226</v>
      </c>
    </row>
    <row r="49" spans="1:18">
      <c r="A49" s="299" t="s">
        <v>122</v>
      </c>
      <c r="B49" s="201"/>
      <c r="C49" s="148">
        <v>-4.1700000000000001E-3</v>
      </c>
      <c r="D49" s="148">
        <v>-4.4999999999999999E-4</v>
      </c>
      <c r="E49" s="148"/>
      <c r="F49" s="148">
        <v>2.5500000000000002E-3</v>
      </c>
      <c r="G49" s="148">
        <v>1.5299999999999999E-3</v>
      </c>
      <c r="H49" s="148">
        <v>0</v>
      </c>
      <c r="I49" s="148">
        <v>-4.6100000000000004E-3</v>
      </c>
      <c r="J49" s="148">
        <v>-6.2E-4</v>
      </c>
      <c r="M49" s="148">
        <f>SUM(C49:J49)</f>
        <v>-5.77E-3</v>
      </c>
      <c r="N49" s="148">
        <f>SUM(C49:J49)</f>
        <v>-5.77E-3</v>
      </c>
      <c r="O49" s="203">
        <f>-F3*M49</f>
        <v>-577603.33427999995</v>
      </c>
      <c r="P49" s="203">
        <f>G3*N49</f>
        <v>-622901.70018000004</v>
      </c>
      <c r="Q49" s="204">
        <f>P49-O49</f>
        <v>-45298.365900000092</v>
      </c>
    </row>
    <row r="50" spans="1:18">
      <c r="A50" s="299" t="s">
        <v>157</v>
      </c>
      <c r="B50" s="201"/>
      <c r="C50" s="148">
        <v>-4.1700000000000001E-3</v>
      </c>
      <c r="D50" s="148">
        <v>-4.4999999999999999E-4</v>
      </c>
      <c r="E50" s="148">
        <v>-3.0640000000000001E-2</v>
      </c>
      <c r="F50" s="148">
        <v>2.5500000000000002E-3</v>
      </c>
      <c r="G50" s="148">
        <v>1.5299999999999999E-3</v>
      </c>
      <c r="H50" s="148">
        <v>0</v>
      </c>
      <c r="I50" s="148">
        <f>I49</f>
        <v>-4.6100000000000004E-3</v>
      </c>
      <c r="J50" s="148">
        <v>-6.2E-4</v>
      </c>
      <c r="M50" s="148">
        <f t="shared" ref="M50:M61" si="31">SUM(C50:J50)</f>
        <v>-3.6410000000000005E-2</v>
      </c>
      <c r="N50" s="148">
        <f t="shared" ref="N50:N61" si="32">SUM(C50:J50)</f>
        <v>-3.6410000000000005E-2</v>
      </c>
      <c r="O50" s="203">
        <f t="shared" ref="O50:O63" si="33">-F4*M50</f>
        <v>-12243.772750000002</v>
      </c>
      <c r="P50" s="203">
        <f t="shared" ref="P50:P63" si="34">G4*N50</f>
        <v>-12526.023070000001</v>
      </c>
      <c r="Q50" s="204">
        <f t="shared" ref="Q50:Q63" si="35">P50-O50</f>
        <v>-282.25031999999919</v>
      </c>
    </row>
    <row r="51" spans="1:18">
      <c r="A51" s="299" t="s">
        <v>123</v>
      </c>
      <c r="B51" s="201"/>
      <c r="C51" s="148">
        <v>0</v>
      </c>
      <c r="D51" s="148">
        <v>6.79E-3</v>
      </c>
      <c r="E51" s="148"/>
      <c r="F51" s="148">
        <v>3.2100000000000002E-3</v>
      </c>
      <c r="G51" s="148">
        <v>2.2200000000000002E-3</v>
      </c>
      <c r="H51" s="148">
        <v>0</v>
      </c>
      <c r="I51" s="148">
        <f>-0.00247</f>
        <v>-2.47E-3</v>
      </c>
      <c r="J51" s="148">
        <v>-5.9999999999999995E-4</v>
      </c>
      <c r="M51" s="148">
        <f t="shared" si="31"/>
        <v>9.1500000000000001E-3</v>
      </c>
      <c r="N51" s="148">
        <f t="shared" si="32"/>
        <v>9.1500000000000001E-3</v>
      </c>
      <c r="O51" s="203">
        <f t="shared" si="33"/>
        <v>246095.89290000001</v>
      </c>
      <c r="P51" s="203">
        <f t="shared" si="34"/>
        <v>243356.30970000001</v>
      </c>
      <c r="Q51" s="204">
        <f t="shared" si="35"/>
        <v>-2739.5831999999937</v>
      </c>
    </row>
    <row r="52" spans="1:18">
      <c r="A52" s="299" t="s">
        <v>124</v>
      </c>
      <c r="B52" s="201"/>
      <c r="C52" s="148">
        <v>-4.1700000000000001E-3</v>
      </c>
      <c r="D52" s="148">
        <v>6.79E-3</v>
      </c>
      <c r="E52" s="148"/>
      <c r="F52" s="148">
        <v>3.2100000000000002E-3</v>
      </c>
      <c r="G52" s="148">
        <v>2.2200000000000002E-3</v>
      </c>
      <c r="H52" s="148">
        <v>0</v>
      </c>
      <c r="I52" s="148">
        <f>I51</f>
        <v>-2.47E-3</v>
      </c>
      <c r="J52" s="148">
        <v>-5.9999999999999995E-4</v>
      </c>
      <c r="M52" s="148">
        <f t="shared" si="31"/>
        <v>4.9800000000000001E-3</v>
      </c>
      <c r="N52" s="148">
        <f t="shared" si="32"/>
        <v>4.9800000000000001E-3</v>
      </c>
      <c r="O52" s="203">
        <f t="shared" si="33"/>
        <v>11555.098980000001</v>
      </c>
      <c r="P52" s="203">
        <f t="shared" si="34"/>
        <v>11103.31338</v>
      </c>
      <c r="Q52" s="204">
        <f t="shared" si="35"/>
        <v>-451.78560000000107</v>
      </c>
    </row>
    <row r="53" spans="1:18">
      <c r="A53" s="299" t="s">
        <v>280</v>
      </c>
      <c r="B53" s="201"/>
      <c r="C53" s="148">
        <v>0</v>
      </c>
      <c r="D53" s="148">
        <v>6.79E-3</v>
      </c>
      <c r="E53" s="148"/>
      <c r="F53" s="148">
        <v>3.2100000000000002E-3</v>
      </c>
      <c r="G53" s="148">
        <v>2.2200000000000002E-3</v>
      </c>
      <c r="H53" s="148">
        <v>0</v>
      </c>
      <c r="I53" s="148">
        <f>I51</f>
        <v>-2.47E-3</v>
      </c>
      <c r="J53" s="148">
        <v>-5.9999999999999995E-4</v>
      </c>
      <c r="M53" s="148">
        <f t="shared" si="31"/>
        <v>9.1500000000000001E-3</v>
      </c>
      <c r="N53" s="148">
        <f t="shared" si="32"/>
        <v>9.1500000000000001E-3</v>
      </c>
      <c r="O53" s="203">
        <f t="shared" si="33"/>
        <v>0</v>
      </c>
      <c r="P53" s="203">
        <f t="shared" si="34"/>
        <v>0</v>
      </c>
      <c r="Q53" s="204">
        <f t="shared" si="35"/>
        <v>0</v>
      </c>
    </row>
    <row r="54" spans="1:18" ht="14.45" customHeight="1">
      <c r="A54" s="299" t="s">
        <v>125</v>
      </c>
      <c r="B54" s="201"/>
      <c r="C54" s="148">
        <v>0</v>
      </c>
      <c r="D54" s="148">
        <v>6.79E-3</v>
      </c>
      <c r="E54" s="148"/>
      <c r="F54" s="148">
        <v>2.7299999999999998E-3</v>
      </c>
      <c r="G54" s="148">
        <v>1.6000000000000001E-3</v>
      </c>
      <c r="H54" s="148">
        <v>0</v>
      </c>
      <c r="I54" s="148">
        <f>-0.0019</f>
        <v>-1.9E-3</v>
      </c>
      <c r="J54" s="148">
        <v>-6.6E-4</v>
      </c>
      <c r="M54" s="148">
        <f t="shared" si="31"/>
        <v>8.5600000000000016E-3</v>
      </c>
      <c r="N54" s="148">
        <f t="shared" si="32"/>
        <v>8.5600000000000016E-3</v>
      </c>
      <c r="O54" s="203">
        <f t="shared" si="33"/>
        <v>511226.5088800001</v>
      </c>
      <c r="P54" s="203">
        <f t="shared" si="34"/>
        <v>472726.11984000012</v>
      </c>
      <c r="Q54" s="204">
        <f t="shared" si="35"/>
        <v>-38500.38903999998</v>
      </c>
    </row>
    <row r="55" spans="1:18">
      <c r="A55" s="299" t="s">
        <v>126</v>
      </c>
      <c r="B55" s="201"/>
      <c r="C55" s="148">
        <v>-4.1700000000000001E-3</v>
      </c>
      <c r="D55" s="148">
        <v>6.79E-3</v>
      </c>
      <c r="E55" s="148"/>
      <c r="F55" s="148">
        <v>2.7299999999999998E-3</v>
      </c>
      <c r="G55" s="148">
        <v>1.6000000000000001E-3</v>
      </c>
      <c r="H55" s="148">
        <v>0</v>
      </c>
      <c r="I55" s="148">
        <f>I54</f>
        <v>-1.9E-3</v>
      </c>
      <c r="J55" s="148">
        <v>-6.6E-4</v>
      </c>
      <c r="M55" s="148">
        <f t="shared" si="31"/>
        <v>4.3899999999999998E-3</v>
      </c>
      <c r="N55" s="148">
        <f t="shared" si="32"/>
        <v>4.3899999999999998E-3</v>
      </c>
      <c r="O55" s="203">
        <f t="shared" si="33"/>
        <v>5276.0819899999997</v>
      </c>
      <c r="P55" s="203">
        <f t="shared" si="34"/>
        <v>5281.6089999999995</v>
      </c>
      <c r="Q55" s="204">
        <f t="shared" si="35"/>
        <v>5.527009999999791</v>
      </c>
    </row>
    <row r="56" spans="1:18">
      <c r="A56" s="299" t="s">
        <v>278</v>
      </c>
      <c r="B56" s="201"/>
      <c r="C56" s="148">
        <v>0</v>
      </c>
      <c r="D56" s="148">
        <v>6.79E-3</v>
      </c>
      <c r="E56" s="148"/>
      <c r="F56" s="148">
        <v>2.7299999999999998E-3</v>
      </c>
      <c r="G56" s="148">
        <v>1.6000000000000001E-3</v>
      </c>
      <c r="H56" s="148">
        <v>0</v>
      </c>
      <c r="I56" s="148">
        <f>I54</f>
        <v>-1.9E-3</v>
      </c>
      <c r="J56" s="148">
        <v>-6.6E-4</v>
      </c>
      <c r="M56" s="148">
        <f t="shared" si="31"/>
        <v>8.5600000000000016E-3</v>
      </c>
      <c r="N56" s="148">
        <f t="shared" si="32"/>
        <v>8.5600000000000016E-3</v>
      </c>
      <c r="O56" s="203">
        <f t="shared" si="33"/>
        <v>0</v>
      </c>
      <c r="P56" s="203">
        <f t="shared" si="34"/>
        <v>0</v>
      </c>
      <c r="Q56" s="204">
        <f t="shared" si="35"/>
        <v>0</v>
      </c>
    </row>
    <row r="57" spans="1:18">
      <c r="A57" s="299" t="s">
        <v>127</v>
      </c>
      <c r="B57" s="201"/>
      <c r="C57" s="148">
        <v>0</v>
      </c>
      <c r="D57" s="148"/>
      <c r="E57" s="148"/>
      <c r="F57" s="148">
        <v>1.82E-3</v>
      </c>
      <c r="G57" s="148">
        <v>1E-3</v>
      </c>
      <c r="H57" s="148">
        <v>0</v>
      </c>
      <c r="I57" s="148">
        <f>-0.00229</f>
        <v>-2.2899999999999999E-3</v>
      </c>
      <c r="J57" s="148">
        <v>-6.2E-4</v>
      </c>
      <c r="M57" s="148">
        <f t="shared" si="31"/>
        <v>-8.9999999999999911E-5</v>
      </c>
      <c r="N57" s="148">
        <f t="shared" si="32"/>
        <v>-8.9999999999999911E-5</v>
      </c>
      <c r="O57" s="203">
        <f t="shared" si="33"/>
        <v>-4944.7367999999951</v>
      </c>
      <c r="P57" s="203">
        <f t="shared" si="34"/>
        <v>-5435.5585499999943</v>
      </c>
      <c r="Q57" s="204">
        <f t="shared" si="35"/>
        <v>-490.82174999999916</v>
      </c>
    </row>
    <row r="58" spans="1:18">
      <c r="A58" s="299" t="s">
        <v>158</v>
      </c>
      <c r="B58" s="201"/>
      <c r="C58" s="148">
        <v>0</v>
      </c>
      <c r="D58" s="148"/>
      <c r="E58" s="148"/>
      <c r="F58" s="148">
        <v>1.82E-3</v>
      </c>
      <c r="G58" s="148">
        <v>0</v>
      </c>
      <c r="H58" s="148">
        <v>0</v>
      </c>
      <c r="I58" s="148">
        <v>0</v>
      </c>
      <c r="J58" s="148">
        <v>-6.2E-4</v>
      </c>
      <c r="M58" s="148">
        <f t="shared" si="31"/>
        <v>1.2000000000000001E-3</v>
      </c>
      <c r="N58" s="148">
        <f t="shared" si="32"/>
        <v>1.2000000000000001E-3</v>
      </c>
      <c r="O58" s="203">
        <f t="shared" si="33"/>
        <v>42000.000000000007</v>
      </c>
      <c r="P58" s="203">
        <f t="shared" si="34"/>
        <v>42000.000000000007</v>
      </c>
      <c r="Q58" s="204">
        <f t="shared" si="35"/>
        <v>0</v>
      </c>
    </row>
    <row r="59" spans="1:18">
      <c r="A59" s="299" t="s">
        <v>159</v>
      </c>
      <c r="B59" s="201"/>
      <c r="C59" s="148">
        <v>0</v>
      </c>
      <c r="D59" s="148"/>
      <c r="E59" s="148"/>
      <c r="F59" s="148">
        <v>2.3600000000000001E-3</v>
      </c>
      <c r="G59" s="148">
        <v>1.39E-3</v>
      </c>
      <c r="H59" s="148">
        <v>0</v>
      </c>
      <c r="I59" s="148">
        <v>-3.65E-3</v>
      </c>
      <c r="J59" s="148">
        <v>-6.0999999999999997E-4</v>
      </c>
      <c r="M59" s="148">
        <f t="shared" si="31"/>
        <v>-5.1000000000000015E-4</v>
      </c>
      <c r="N59" s="148">
        <f t="shared" si="32"/>
        <v>-5.1000000000000015E-4</v>
      </c>
      <c r="O59" s="203">
        <f t="shared" si="33"/>
        <v>0</v>
      </c>
      <c r="P59" s="203">
        <f t="shared" si="34"/>
        <v>0</v>
      </c>
      <c r="Q59" s="204">
        <f t="shared" si="35"/>
        <v>0</v>
      </c>
    </row>
    <row r="60" spans="1:18">
      <c r="A60" s="299" t="s">
        <v>128</v>
      </c>
      <c r="B60" s="201"/>
      <c r="C60" s="148">
        <v>0</v>
      </c>
      <c r="D60" s="148">
        <v>6.79E-3</v>
      </c>
      <c r="E60" s="148"/>
      <c r="F60" s="148">
        <v>2.3600000000000001E-3</v>
      </c>
      <c r="G60" s="148">
        <v>1.39E-3</v>
      </c>
      <c r="H60" s="148">
        <v>0</v>
      </c>
      <c r="I60" s="148">
        <f>I59</f>
        <v>-3.65E-3</v>
      </c>
      <c r="J60" s="148">
        <v>-6.0999999999999997E-4</v>
      </c>
      <c r="M60" s="148">
        <f t="shared" si="31"/>
        <v>6.28E-3</v>
      </c>
      <c r="N60" s="148">
        <f t="shared" si="32"/>
        <v>6.28E-3</v>
      </c>
      <c r="O60" s="203">
        <f t="shared" si="33"/>
        <v>33056.795879999998</v>
      </c>
      <c r="P60" s="203">
        <f t="shared" si="34"/>
        <v>34338.468520000002</v>
      </c>
      <c r="Q60" s="204">
        <f t="shared" si="35"/>
        <v>1281.6726400000043</v>
      </c>
    </row>
    <row r="61" spans="1:18">
      <c r="A61" s="299" t="s">
        <v>129</v>
      </c>
      <c r="B61" s="201"/>
      <c r="C61" s="148">
        <v>-4.1700000000000001E-3</v>
      </c>
      <c r="D61" s="148">
        <v>6.79E-3</v>
      </c>
      <c r="E61" s="148"/>
      <c r="F61" s="148">
        <v>2.3600000000000001E-3</v>
      </c>
      <c r="G61" s="148">
        <v>1.39E-3</v>
      </c>
      <c r="H61" s="148">
        <v>0</v>
      </c>
      <c r="I61" s="148">
        <f>I59</f>
        <v>-3.65E-3</v>
      </c>
      <c r="J61" s="148">
        <v>-6.0999999999999997E-4</v>
      </c>
      <c r="M61" s="148">
        <f t="shared" si="31"/>
        <v>2.1099999999999999E-3</v>
      </c>
      <c r="N61" s="148">
        <f t="shared" si="32"/>
        <v>2.1099999999999999E-3</v>
      </c>
      <c r="O61" s="203">
        <f t="shared" si="33"/>
        <v>795.16193999999996</v>
      </c>
      <c r="P61" s="203">
        <f t="shared" si="34"/>
        <v>1288.65507</v>
      </c>
      <c r="Q61" s="204">
        <f t="shared" si="35"/>
        <v>493.49313000000006</v>
      </c>
    </row>
    <row r="62" spans="1:18" ht="15" customHeight="1">
      <c r="A62" s="299" t="s">
        <v>171</v>
      </c>
      <c r="B62" s="201"/>
      <c r="C62" s="157">
        <v>0</v>
      </c>
      <c r="D62" s="157"/>
      <c r="E62" s="148"/>
      <c r="F62" s="157">
        <v>1.1180000000000001E-2</v>
      </c>
      <c r="G62" s="157"/>
      <c r="H62" s="157"/>
      <c r="I62" s="157"/>
      <c r="J62" s="157">
        <v>-7.1000000000000002E-4</v>
      </c>
      <c r="M62" s="148"/>
      <c r="N62" s="202"/>
      <c r="O62" s="203">
        <f t="shared" si="33"/>
        <v>0</v>
      </c>
      <c r="P62" s="203">
        <f t="shared" si="34"/>
        <v>0</v>
      </c>
      <c r="Q62" s="204">
        <f t="shared" si="35"/>
        <v>0</v>
      </c>
    </row>
    <row r="63" spans="1:18">
      <c r="A63" s="299" t="s">
        <v>162</v>
      </c>
      <c r="B63" s="201"/>
      <c r="C63" s="157">
        <v>-4.1700000000000001E-3</v>
      </c>
      <c r="D63" s="157"/>
      <c r="E63" s="148"/>
      <c r="F63" s="157">
        <v>1.1180000000000001E-2</v>
      </c>
      <c r="G63" s="157"/>
      <c r="H63" s="157"/>
      <c r="I63" s="157"/>
      <c r="J63" s="157">
        <v>-7.1000000000000002E-4</v>
      </c>
      <c r="M63" s="148"/>
      <c r="N63" s="202"/>
      <c r="O63" s="203">
        <f t="shared" si="33"/>
        <v>0</v>
      </c>
      <c r="P63" s="203">
        <f t="shared" si="34"/>
        <v>0</v>
      </c>
      <c r="Q63" s="204">
        <f t="shared" si="35"/>
        <v>0</v>
      </c>
    </row>
    <row r="64" spans="1:18" ht="7.15" customHeight="1">
      <c r="A64" s="299"/>
      <c r="B64" s="201"/>
      <c r="C64" s="148"/>
      <c r="D64" s="148"/>
      <c r="E64" s="148"/>
      <c r="F64" s="157"/>
      <c r="G64" s="232"/>
      <c r="H64" s="232"/>
      <c r="I64" s="148"/>
      <c r="M64" s="145"/>
      <c r="N64" s="201"/>
      <c r="P64" s="201"/>
      <c r="Q64" s="201"/>
      <c r="R64" s="201"/>
    </row>
    <row r="65" spans="1:17" ht="15" hidden="1" customHeight="1">
      <c r="A65" s="299"/>
      <c r="B65" s="201"/>
      <c r="C65" s="148"/>
      <c r="D65" s="148"/>
      <c r="E65" s="148"/>
      <c r="F65" s="157"/>
      <c r="G65" s="232"/>
      <c r="H65" s="148"/>
      <c r="J65" s="157"/>
      <c r="K65" s="148"/>
      <c r="L65" s="205"/>
      <c r="M65" s="206"/>
      <c r="O65" s="201"/>
      <c r="P65" s="201"/>
      <c r="Q65" s="201"/>
    </row>
    <row r="66" spans="1:17" ht="15" hidden="1" customHeight="1">
      <c r="E66" s="201"/>
      <c r="K66" s="201"/>
      <c r="L66" s="201"/>
      <c r="M66" s="206"/>
      <c r="O66" s="206"/>
      <c r="P66" s="201"/>
      <c r="Q66" s="201"/>
    </row>
    <row r="67" spans="1:17" ht="56.25" customHeight="1">
      <c r="A67" s="354" t="s">
        <v>180</v>
      </c>
      <c r="B67" s="136"/>
      <c r="C67" s="149" t="s">
        <v>219</v>
      </c>
      <c r="D67" s="149" t="s">
        <v>187</v>
      </c>
      <c r="E67" s="149" t="s">
        <v>181</v>
      </c>
      <c r="F67" s="149" t="s">
        <v>182</v>
      </c>
      <c r="G67" s="149" t="s">
        <v>183</v>
      </c>
      <c r="H67" s="149" t="s">
        <v>254</v>
      </c>
      <c r="I67" s="149" t="s">
        <v>313</v>
      </c>
      <c r="J67" s="149" t="s">
        <v>184</v>
      </c>
      <c r="K67" s="149" t="s">
        <v>185</v>
      </c>
      <c r="L67" s="201"/>
      <c r="M67" s="145"/>
      <c r="O67" s="173">
        <f>SUM(O49:O63)</f>
        <v>255213.69674000013</v>
      </c>
      <c r="P67" s="173">
        <f>SUM(P49:P63)</f>
        <v>169231.19371000008</v>
      </c>
      <c r="Q67" s="173">
        <f>SUM(Q49:Q63)</f>
        <v>-85982.503030000051</v>
      </c>
    </row>
    <row r="68" spans="1:17">
      <c r="A68" s="299" t="s">
        <v>122</v>
      </c>
      <c r="C68" s="145">
        <f>H3*C49</f>
        <v>-32737.293900000001</v>
      </c>
      <c r="D68" s="145">
        <f t="shared" ref="D68:D80" si="36">H3*D49</f>
        <v>-3532.8015</v>
      </c>
      <c r="E68" s="145">
        <f t="shared" ref="E68:E80" si="37">(E49*H3)</f>
        <v>0</v>
      </c>
      <c r="F68" s="145">
        <f t="shared" ref="F68:F80" si="38">F49*H3</f>
        <v>20019.208500000001</v>
      </c>
      <c r="G68" s="145">
        <f>(G49*H3)</f>
        <v>12011.525099999999</v>
      </c>
      <c r="H68" s="145">
        <f>(H49*I3)</f>
        <v>0</v>
      </c>
      <c r="I68" s="145">
        <f>I49*H3</f>
        <v>-36191.5887</v>
      </c>
      <c r="J68" s="145">
        <f>J49*H3</f>
        <v>-4867.4153999999999</v>
      </c>
      <c r="K68" s="145">
        <f t="shared" ref="K68:K81" si="39">SUM(C68:J68)</f>
        <v>-45298.365899999997</v>
      </c>
      <c r="L68" s="201"/>
      <c r="M68" s="145"/>
      <c r="O68" s="342">
        <f>'07.2022 Base Rate Revenue'!P67</f>
        <v>255213.69674000013</v>
      </c>
      <c r="P68" s="201"/>
      <c r="Q68" s="204">
        <f>K82</f>
        <v>-85982.503029999993</v>
      </c>
    </row>
    <row r="69" spans="1:17">
      <c r="A69" s="299" t="s">
        <v>157</v>
      </c>
      <c r="C69" s="145">
        <f t="shared" ref="C69:C79" si="40">H4*C50</f>
        <v>-32.325839999999999</v>
      </c>
      <c r="D69" s="145">
        <f t="shared" si="36"/>
        <v>-3.4883999999999999</v>
      </c>
      <c r="E69" s="145">
        <f t="shared" si="37"/>
        <v>-237.52127999999999</v>
      </c>
      <c r="F69" s="145">
        <f t="shared" si="38"/>
        <v>19.767600000000002</v>
      </c>
      <c r="G69" s="145">
        <f t="shared" ref="G69:H80" si="41">(G50*H4)</f>
        <v>11.86056</v>
      </c>
      <c r="H69" s="145">
        <f t="shared" si="41"/>
        <v>0</v>
      </c>
      <c r="I69" s="145">
        <f t="shared" ref="I69:I80" si="42">I50*H4</f>
        <v>-35.736720000000005</v>
      </c>
      <c r="J69" s="145">
        <f t="shared" ref="J69:J80" si="43">J50*H4</f>
        <v>-4.8062399999999998</v>
      </c>
      <c r="K69" s="145">
        <f t="shared" si="39"/>
        <v>-282.25031999999999</v>
      </c>
      <c r="M69" s="145"/>
    </row>
    <row r="70" spans="1:17">
      <c r="A70" s="299" t="s">
        <v>123</v>
      </c>
      <c r="C70" s="145">
        <f t="shared" si="40"/>
        <v>0</v>
      </c>
      <c r="D70" s="145">
        <f t="shared" si="36"/>
        <v>-2032.9803200000001</v>
      </c>
      <c r="E70" s="145">
        <f t="shared" si="37"/>
        <v>0</v>
      </c>
      <c r="F70" s="145">
        <f t="shared" si="38"/>
        <v>-961.09968000000003</v>
      </c>
      <c r="G70" s="145">
        <f t="shared" si="41"/>
        <v>-664.68576000000007</v>
      </c>
      <c r="H70" s="145">
        <f t="shared" si="41"/>
        <v>0</v>
      </c>
      <c r="I70" s="145">
        <f t="shared" si="42"/>
        <v>739.53776000000005</v>
      </c>
      <c r="J70" s="145">
        <f t="shared" si="43"/>
        <v>179.64479999999998</v>
      </c>
      <c r="K70" s="145">
        <f t="shared" si="39"/>
        <v>-2739.5832</v>
      </c>
      <c r="M70" s="145"/>
    </row>
    <row r="71" spans="1:17">
      <c r="A71" s="299" t="s">
        <v>124</v>
      </c>
      <c r="C71" s="145">
        <f t="shared" si="40"/>
        <v>378.30240000000003</v>
      </c>
      <c r="D71" s="145">
        <f t="shared" si="36"/>
        <v>-615.98879999999997</v>
      </c>
      <c r="E71" s="145">
        <f t="shared" si="37"/>
        <v>0</v>
      </c>
      <c r="F71" s="145">
        <f t="shared" si="38"/>
        <v>-291.21120000000002</v>
      </c>
      <c r="G71" s="145">
        <f t="shared" si="41"/>
        <v>-201.39840000000001</v>
      </c>
      <c r="H71" s="145">
        <f t="shared" si="41"/>
        <v>0</v>
      </c>
      <c r="I71" s="145">
        <f t="shared" si="42"/>
        <v>224.07839999999999</v>
      </c>
      <c r="J71" s="145">
        <f t="shared" si="43"/>
        <v>54.431999999999995</v>
      </c>
      <c r="K71" s="145">
        <f t="shared" si="39"/>
        <v>-451.78560000000004</v>
      </c>
      <c r="M71" s="145"/>
    </row>
    <row r="72" spans="1:17">
      <c r="A72" s="299" t="s">
        <v>280</v>
      </c>
      <c r="C72" s="145">
        <f t="shared" si="40"/>
        <v>0</v>
      </c>
      <c r="D72" s="145">
        <f t="shared" si="36"/>
        <v>0</v>
      </c>
      <c r="E72" s="145">
        <f t="shared" si="37"/>
        <v>0</v>
      </c>
      <c r="F72" s="145">
        <f t="shared" si="38"/>
        <v>0</v>
      </c>
      <c r="G72" s="145">
        <f t="shared" si="41"/>
        <v>0</v>
      </c>
      <c r="H72" s="145">
        <f t="shared" si="41"/>
        <v>0</v>
      </c>
      <c r="I72" s="145">
        <f t="shared" si="42"/>
        <v>0</v>
      </c>
      <c r="J72" s="145">
        <f t="shared" si="43"/>
        <v>0</v>
      </c>
      <c r="K72" s="145"/>
      <c r="M72" s="145"/>
    </row>
    <row r="73" spans="1:17">
      <c r="A73" s="299" t="s">
        <v>125</v>
      </c>
      <c r="C73" s="145">
        <f t="shared" si="40"/>
        <v>0</v>
      </c>
      <c r="D73" s="145">
        <f t="shared" si="36"/>
        <v>-30539.44411</v>
      </c>
      <c r="E73" s="145">
        <f t="shared" si="37"/>
        <v>0</v>
      </c>
      <c r="F73" s="145">
        <f t="shared" si="38"/>
        <v>-12278.745569999999</v>
      </c>
      <c r="G73" s="145">
        <f t="shared" si="41"/>
        <v>-7196.3344000000006</v>
      </c>
      <c r="H73" s="145">
        <f t="shared" si="41"/>
        <v>0</v>
      </c>
      <c r="I73" s="145">
        <f t="shared" si="42"/>
        <v>8545.6471000000001</v>
      </c>
      <c r="J73" s="145">
        <f t="shared" si="43"/>
        <v>2968.48794</v>
      </c>
      <c r="K73" s="145">
        <f t="shared" si="39"/>
        <v>-38500.389039999995</v>
      </c>
      <c r="M73" s="145"/>
    </row>
    <row r="74" spans="1:17">
      <c r="A74" s="299" t="s">
        <v>126</v>
      </c>
      <c r="C74" s="145">
        <f t="shared" si="40"/>
        <v>-5.2500299999999998</v>
      </c>
      <c r="D74" s="145">
        <f t="shared" si="36"/>
        <v>8.54861</v>
      </c>
      <c r="E74" s="145">
        <f t="shared" si="37"/>
        <v>0</v>
      </c>
      <c r="F74" s="145">
        <f t="shared" si="38"/>
        <v>3.4370699999999998</v>
      </c>
      <c r="G74" s="145">
        <f t="shared" si="41"/>
        <v>2.0144000000000002</v>
      </c>
      <c r="H74" s="145">
        <f t="shared" si="41"/>
        <v>0</v>
      </c>
      <c r="I74" s="145">
        <f t="shared" si="42"/>
        <v>-2.3921000000000001</v>
      </c>
      <c r="J74" s="145">
        <f t="shared" si="43"/>
        <v>-0.83094000000000001</v>
      </c>
      <c r="K74" s="145">
        <f t="shared" si="39"/>
        <v>5.5270099999999998</v>
      </c>
      <c r="M74" s="145"/>
    </row>
    <row r="75" spans="1:17">
      <c r="A75" s="299" t="s">
        <v>278</v>
      </c>
      <c r="C75" s="145">
        <f t="shared" si="40"/>
        <v>0</v>
      </c>
      <c r="D75" s="145">
        <f t="shared" si="36"/>
        <v>0</v>
      </c>
      <c r="E75" s="145">
        <f t="shared" si="37"/>
        <v>0</v>
      </c>
      <c r="F75" s="145">
        <f t="shared" si="38"/>
        <v>0</v>
      </c>
      <c r="G75" s="145">
        <f t="shared" si="41"/>
        <v>0</v>
      </c>
      <c r="H75" s="145">
        <f t="shared" si="41"/>
        <v>0</v>
      </c>
      <c r="I75" s="145">
        <f t="shared" si="42"/>
        <v>0</v>
      </c>
      <c r="J75" s="145">
        <f t="shared" si="43"/>
        <v>0</v>
      </c>
      <c r="K75" s="145"/>
      <c r="M75" s="145"/>
    </row>
    <row r="76" spans="1:17">
      <c r="A76" s="299" t="s">
        <v>127</v>
      </c>
      <c r="C76" s="145">
        <f t="shared" si="40"/>
        <v>0</v>
      </c>
      <c r="D76" s="145">
        <f t="shared" si="36"/>
        <v>0</v>
      </c>
      <c r="E76" s="145">
        <f t="shared" si="37"/>
        <v>0</v>
      </c>
      <c r="F76" s="145">
        <f t="shared" si="38"/>
        <v>9925.5064999999995</v>
      </c>
      <c r="G76" s="145">
        <f t="shared" si="41"/>
        <v>5453.5749999999998</v>
      </c>
      <c r="H76" s="145">
        <f t="shared" si="41"/>
        <v>0</v>
      </c>
      <c r="I76" s="145">
        <f t="shared" si="42"/>
        <v>-12488.686749999999</v>
      </c>
      <c r="J76" s="145">
        <f t="shared" si="43"/>
        <v>-3381.2165</v>
      </c>
      <c r="K76" s="145">
        <f t="shared" si="39"/>
        <v>-490.8217499999987</v>
      </c>
      <c r="M76" s="145"/>
    </row>
    <row r="77" spans="1:17">
      <c r="A77" s="299" t="s">
        <v>158</v>
      </c>
      <c r="C77" s="145">
        <f t="shared" si="40"/>
        <v>0</v>
      </c>
      <c r="D77" s="145">
        <f t="shared" si="36"/>
        <v>0</v>
      </c>
      <c r="E77" s="145">
        <f t="shared" si="37"/>
        <v>0</v>
      </c>
      <c r="F77" s="145">
        <f t="shared" si="38"/>
        <v>0</v>
      </c>
      <c r="G77" s="145">
        <f t="shared" si="41"/>
        <v>0</v>
      </c>
      <c r="H77" s="145">
        <f t="shared" si="41"/>
        <v>0</v>
      </c>
      <c r="I77" s="145">
        <f t="shared" si="42"/>
        <v>0</v>
      </c>
      <c r="J77" s="145">
        <f t="shared" si="43"/>
        <v>0</v>
      </c>
      <c r="K77" s="145">
        <f t="shared" si="39"/>
        <v>0</v>
      </c>
      <c r="M77" s="145"/>
    </row>
    <row r="78" spans="1:17">
      <c r="A78" s="299" t="s">
        <v>159</v>
      </c>
      <c r="C78" s="145">
        <f t="shared" si="40"/>
        <v>0</v>
      </c>
      <c r="D78" s="145">
        <f t="shared" si="36"/>
        <v>0</v>
      </c>
      <c r="E78" s="145">
        <f t="shared" si="37"/>
        <v>0</v>
      </c>
      <c r="F78" s="145">
        <f t="shared" si="38"/>
        <v>0</v>
      </c>
      <c r="G78" s="145">
        <f t="shared" si="41"/>
        <v>0</v>
      </c>
      <c r="H78" s="145">
        <f t="shared" si="41"/>
        <v>0</v>
      </c>
      <c r="I78" s="145">
        <f t="shared" si="42"/>
        <v>0</v>
      </c>
      <c r="J78" s="145">
        <f t="shared" si="43"/>
        <v>0</v>
      </c>
      <c r="K78" s="145">
        <f t="shared" si="39"/>
        <v>0</v>
      </c>
      <c r="M78" s="145"/>
    </row>
    <row r="79" spans="1:17">
      <c r="A79" s="299" t="s">
        <v>128</v>
      </c>
      <c r="C79" s="145">
        <f t="shared" si="40"/>
        <v>0</v>
      </c>
      <c r="D79" s="145">
        <f t="shared" si="36"/>
        <v>1385.7575200000001</v>
      </c>
      <c r="E79" s="145">
        <f t="shared" si="37"/>
        <v>0</v>
      </c>
      <c r="F79" s="145">
        <f t="shared" si="38"/>
        <v>481.64768000000004</v>
      </c>
      <c r="G79" s="145">
        <f t="shared" si="41"/>
        <v>283.68232</v>
      </c>
      <c r="H79" s="145">
        <f t="shared" si="41"/>
        <v>0</v>
      </c>
      <c r="I79" s="145">
        <f t="shared" si="42"/>
        <v>-744.9212</v>
      </c>
      <c r="J79" s="145">
        <f t="shared" si="43"/>
        <v>-124.49368</v>
      </c>
      <c r="K79" s="145">
        <f t="shared" si="39"/>
        <v>1281.67264</v>
      </c>
      <c r="M79" s="145"/>
    </row>
    <row r="80" spans="1:17">
      <c r="A80" s="299" t="s">
        <v>129</v>
      </c>
      <c r="C80" s="145">
        <f>H15*C61</f>
        <v>-975.29210999999998</v>
      </c>
      <c r="D80" s="145">
        <f t="shared" si="36"/>
        <v>1588.06557</v>
      </c>
      <c r="E80" s="145">
        <f t="shared" si="37"/>
        <v>0</v>
      </c>
      <c r="F80" s="145">
        <f t="shared" si="38"/>
        <v>551.96388000000002</v>
      </c>
      <c r="G80" s="145">
        <f t="shared" si="41"/>
        <v>325.09737000000001</v>
      </c>
      <c r="H80" s="145">
        <f t="shared" si="41"/>
        <v>0</v>
      </c>
      <c r="I80" s="145">
        <f t="shared" si="42"/>
        <v>-853.67295000000001</v>
      </c>
      <c r="J80" s="145">
        <f t="shared" si="43"/>
        <v>-142.66863000000001</v>
      </c>
      <c r="K80" s="145">
        <f t="shared" si="39"/>
        <v>493.49313000000006</v>
      </c>
      <c r="M80" s="145"/>
    </row>
    <row r="81" spans="1:11">
      <c r="A81" s="299" t="s">
        <v>171</v>
      </c>
      <c r="C81" s="145"/>
      <c r="D81" s="145"/>
      <c r="E81" s="145"/>
      <c r="F81" s="145"/>
      <c r="G81" s="145"/>
      <c r="H81" s="145"/>
      <c r="I81" s="145"/>
      <c r="J81" s="145"/>
      <c r="K81" s="145">
        <f t="shared" si="39"/>
        <v>0</v>
      </c>
    </row>
    <row r="82" spans="1:11">
      <c r="A82" s="314"/>
      <c r="C82" s="163">
        <f t="shared" ref="C82:I82" si="44">SUM(C68:C81)</f>
        <v>-33371.859479999999</v>
      </c>
      <c r="D82" s="163">
        <f t="shared" si="44"/>
        <v>-33742.331430000006</v>
      </c>
      <c r="E82" s="163">
        <f t="shared" si="44"/>
        <v>-237.52127999999999</v>
      </c>
      <c r="F82" s="173">
        <f t="shared" si="44"/>
        <v>17470.47478</v>
      </c>
      <c r="G82" s="163">
        <f t="shared" si="44"/>
        <v>10025.336189999996</v>
      </c>
      <c r="H82" s="163">
        <f>SUM(H68:H81)</f>
        <v>0</v>
      </c>
      <c r="I82" s="163">
        <f t="shared" si="44"/>
        <v>-40807.735159999997</v>
      </c>
      <c r="J82" s="163">
        <f>SUM(J68:J81)</f>
        <v>-5318.8666499999999</v>
      </c>
      <c r="K82" s="163">
        <f>SUM(K68:K81)</f>
        <v>-85982.503029999993</v>
      </c>
    </row>
    <row r="83" spans="1:11" ht="7.9" customHeight="1"/>
    <row r="84" spans="1:11">
      <c r="A84" s="201" t="s">
        <v>19</v>
      </c>
      <c r="B84" s="201"/>
      <c r="C84" s="145">
        <f t="shared" ref="C84:I84" si="45">C68+C69</f>
        <v>-32769.619740000002</v>
      </c>
      <c r="D84" s="145">
        <f t="shared" si="45"/>
        <v>-3536.2899000000002</v>
      </c>
      <c r="E84" s="145">
        <f t="shared" si="45"/>
        <v>-237.52127999999999</v>
      </c>
      <c r="F84" s="145">
        <f t="shared" si="45"/>
        <v>20038.9761</v>
      </c>
      <c r="G84" s="145">
        <f t="shared" si="45"/>
        <v>12023.385659999998</v>
      </c>
      <c r="H84" s="145">
        <f t="shared" si="45"/>
        <v>0</v>
      </c>
      <c r="I84" s="145">
        <f t="shared" si="45"/>
        <v>-36227.325420000001</v>
      </c>
      <c r="J84" s="145">
        <f>J68+J69</f>
        <v>-4872.2216399999998</v>
      </c>
      <c r="K84" s="145">
        <f>K68+K69</f>
        <v>-45580.616219999996</v>
      </c>
    </row>
    <row r="85" spans="1:11" ht="10.9" customHeight="1">
      <c r="A85" s="201"/>
      <c r="B85" s="201"/>
      <c r="C85" s="145"/>
      <c r="D85" s="145"/>
      <c r="E85" s="145"/>
      <c r="F85" s="145"/>
      <c r="G85" s="145"/>
      <c r="H85" s="145"/>
      <c r="I85" s="145"/>
      <c r="J85" s="145"/>
      <c r="K85" s="145"/>
    </row>
    <row r="86" spans="1:11" ht="15.75" customHeight="1">
      <c r="A86" s="201" t="s">
        <v>163</v>
      </c>
      <c r="B86" s="201"/>
      <c r="C86" s="153">
        <f t="shared" ref="C86:I86" si="46">SUM(C70:C74,C78:C80)</f>
        <v>-602.23973999999998</v>
      </c>
      <c r="D86" s="153">
        <f t="shared" si="46"/>
        <v>-30206.041530000002</v>
      </c>
      <c r="E86" s="153">
        <f t="shared" si="46"/>
        <v>0</v>
      </c>
      <c r="F86" s="153">
        <f t="shared" si="46"/>
        <v>-12494.007820000001</v>
      </c>
      <c r="G86" s="153">
        <f t="shared" si="46"/>
        <v>-7451.6244700000007</v>
      </c>
      <c r="H86" s="153">
        <f t="shared" si="46"/>
        <v>0</v>
      </c>
      <c r="I86" s="153">
        <f t="shared" si="46"/>
        <v>7908.2770099999998</v>
      </c>
      <c r="J86" s="153">
        <f>SUM(J70:J74,J78:J80)</f>
        <v>2934.5714899999998</v>
      </c>
      <c r="K86" s="153">
        <f>SUM(K70:K74,K78:K80)</f>
        <v>-39911.065059999994</v>
      </c>
    </row>
    <row r="87" spans="1:11" ht="7.9" customHeight="1"/>
    <row r="89" spans="1:11">
      <c r="A89" s="409" t="s">
        <v>244</v>
      </c>
      <c r="B89" s="409"/>
      <c r="C89" s="409"/>
      <c r="D89" s="409"/>
      <c r="E89" s="409"/>
      <c r="F89" s="409"/>
      <c r="G89" s="409"/>
      <c r="H89" s="409"/>
      <c r="I89" s="409"/>
    </row>
    <row r="90" spans="1:11" ht="15.75" customHeight="1">
      <c r="A90" s="356"/>
      <c r="B90" s="356"/>
      <c r="C90" s="356"/>
      <c r="D90" s="356"/>
      <c r="E90" s="356"/>
      <c r="F90" s="356"/>
      <c r="G90" s="356"/>
      <c r="H90" s="201"/>
      <c r="I90" s="201"/>
    </row>
    <row r="91" spans="1:11" ht="29.45" customHeight="1">
      <c r="A91" s="201"/>
      <c r="B91" s="201"/>
      <c r="C91" s="316" t="s">
        <v>245</v>
      </c>
      <c r="D91" s="316" t="s">
        <v>246</v>
      </c>
      <c r="E91" s="316" t="s">
        <v>247</v>
      </c>
      <c r="F91" s="316" t="s">
        <v>170</v>
      </c>
      <c r="G91" s="316" t="s">
        <v>248</v>
      </c>
      <c r="H91" s="316" t="s">
        <v>249</v>
      </c>
      <c r="I91" s="316" t="s">
        <v>250</v>
      </c>
    </row>
    <row r="92" spans="1:11">
      <c r="A92" s="201"/>
      <c r="B92" s="201"/>
      <c r="C92" s="317"/>
      <c r="D92" s="317"/>
      <c r="E92" s="317"/>
      <c r="F92" s="317"/>
      <c r="G92" s="317"/>
      <c r="H92" s="317"/>
      <c r="I92" s="317"/>
    </row>
    <row r="93" spans="1:11">
      <c r="A93" s="299" t="s">
        <v>122</v>
      </c>
      <c r="B93" s="201"/>
      <c r="C93" s="217">
        <v>7752</v>
      </c>
      <c r="D93" s="217">
        <v>4952624.375</v>
      </c>
      <c r="E93" s="337">
        <v>70092</v>
      </c>
      <c r="F93" s="337">
        <v>513595.86</v>
      </c>
      <c r="G93" s="337">
        <v>-27984.99</v>
      </c>
      <c r="H93" s="337">
        <v>13492.67</v>
      </c>
      <c r="I93" s="145">
        <f t="shared" ref="I93:I104" si="47">SUM(F93:H93)</f>
        <v>499103.54</v>
      </c>
      <c r="J93" s="318"/>
    </row>
    <row r="94" spans="1:11">
      <c r="A94" s="299" t="s">
        <v>157</v>
      </c>
      <c r="B94" s="201"/>
      <c r="C94" s="217">
        <v>5</v>
      </c>
      <c r="D94" s="217">
        <v>4131.7470000000003</v>
      </c>
      <c r="E94" s="337">
        <v>45</v>
      </c>
      <c r="F94" s="337">
        <v>414.12</v>
      </c>
      <c r="G94" s="337">
        <v>-149.88999999999999</v>
      </c>
      <c r="H94" s="337">
        <v>3.06</v>
      </c>
      <c r="I94" s="145">
        <f t="shared" si="47"/>
        <v>267.29000000000002</v>
      </c>
      <c r="J94" s="318"/>
    </row>
    <row r="95" spans="1:11">
      <c r="A95" s="299" t="s">
        <v>123</v>
      </c>
      <c r="B95" s="201"/>
      <c r="C95" s="217">
        <v>936</v>
      </c>
      <c r="D95" s="217">
        <v>2428422.2439999999</v>
      </c>
      <c r="E95" s="337">
        <v>19490.259999999998</v>
      </c>
      <c r="F95" s="337">
        <v>306169.96000000002</v>
      </c>
      <c r="G95" s="337">
        <v>22583.27</v>
      </c>
      <c r="H95" s="337">
        <v>9652.76</v>
      </c>
      <c r="I95" s="145">
        <f t="shared" si="47"/>
        <v>338405.99000000005</v>
      </c>
      <c r="J95" s="318"/>
    </row>
    <row r="96" spans="1:11">
      <c r="A96" s="299" t="s">
        <v>261</v>
      </c>
      <c r="B96" s="201"/>
      <c r="C96" s="217">
        <v>325</v>
      </c>
      <c r="D96" s="217">
        <v>371268</v>
      </c>
      <c r="E96" s="337">
        <v>6920</v>
      </c>
      <c r="F96" s="337">
        <v>51233.440000000002</v>
      </c>
      <c r="G96" s="337">
        <v>3332.71</v>
      </c>
      <c r="H96" s="337">
        <v>3050.45</v>
      </c>
      <c r="I96" s="145">
        <f t="shared" si="47"/>
        <v>57616.6</v>
      </c>
      <c r="J96" s="181"/>
    </row>
    <row r="97" spans="1:10">
      <c r="A97" s="299" t="s">
        <v>124</v>
      </c>
      <c r="B97" s="201"/>
      <c r="C97" s="217">
        <v>958</v>
      </c>
      <c r="D97" s="217">
        <v>430023.06900000002</v>
      </c>
      <c r="E97" s="337">
        <v>19172.95</v>
      </c>
      <c r="F97" s="337">
        <v>68852.95</v>
      </c>
      <c r="G97" s="337">
        <v>2090.4899999999998</v>
      </c>
      <c r="H97" s="337">
        <v>1513.96</v>
      </c>
      <c r="I97" s="145">
        <f t="shared" si="47"/>
        <v>72457.400000000009</v>
      </c>
      <c r="J97" s="181"/>
    </row>
    <row r="98" spans="1:10">
      <c r="A98" s="299" t="s">
        <v>280</v>
      </c>
      <c r="B98" s="201"/>
      <c r="C98" s="217">
        <v>3</v>
      </c>
      <c r="D98" s="217">
        <v>463.24700000000001</v>
      </c>
      <c r="E98" s="337">
        <v>20</v>
      </c>
      <c r="F98" s="337">
        <v>66.900000000000006</v>
      </c>
      <c r="G98" s="337">
        <v>4.43</v>
      </c>
      <c r="H98" s="337">
        <v>0</v>
      </c>
      <c r="I98" s="145">
        <f t="shared" si="47"/>
        <v>71.330000000000013</v>
      </c>
      <c r="J98" s="181"/>
    </row>
    <row r="99" spans="1:10">
      <c r="A99" s="299" t="s">
        <v>125</v>
      </c>
      <c r="B99" s="201"/>
      <c r="C99" s="217">
        <v>40</v>
      </c>
      <c r="D99" s="217">
        <v>3387498.7859999998</v>
      </c>
      <c r="E99" s="337">
        <v>20610</v>
      </c>
      <c r="F99" s="337">
        <v>349082.4</v>
      </c>
      <c r="G99" s="337">
        <v>29255.59</v>
      </c>
      <c r="H99" s="337">
        <v>7277.46</v>
      </c>
      <c r="I99" s="145">
        <f t="shared" si="47"/>
        <v>385615.45000000007</v>
      </c>
      <c r="J99" s="318"/>
    </row>
    <row r="100" spans="1:10">
      <c r="A100" s="299" t="s">
        <v>126</v>
      </c>
      <c r="B100" s="201"/>
      <c r="C100" s="217">
        <v>3</v>
      </c>
      <c r="D100" s="217">
        <v>55156.12</v>
      </c>
      <c r="E100" s="337">
        <v>1650</v>
      </c>
      <c r="F100" s="337">
        <v>5980.86</v>
      </c>
      <c r="G100" s="337">
        <v>241.02</v>
      </c>
      <c r="H100" s="337">
        <v>329.26</v>
      </c>
      <c r="I100" s="145">
        <f t="shared" si="47"/>
        <v>6551.14</v>
      </c>
      <c r="J100" s="181"/>
    </row>
    <row r="101" spans="1:10">
      <c r="A101" s="299" t="s">
        <v>278</v>
      </c>
      <c r="B101" s="201"/>
      <c r="C101" s="217">
        <v>4</v>
      </c>
      <c r="D101" s="217">
        <v>29082.395</v>
      </c>
      <c r="E101" s="337">
        <v>2750</v>
      </c>
      <c r="F101" s="337">
        <v>4862.71</v>
      </c>
      <c r="G101" s="337">
        <v>257.41000000000003</v>
      </c>
      <c r="H101" s="337">
        <v>209.23</v>
      </c>
      <c r="I101" s="145">
        <f t="shared" si="47"/>
        <v>5329.3499999999995</v>
      </c>
      <c r="J101" s="181"/>
    </row>
    <row r="102" spans="1:10">
      <c r="A102" s="299" t="s">
        <v>159</v>
      </c>
      <c r="B102" s="201"/>
      <c r="C102" s="217">
        <v>3</v>
      </c>
      <c r="D102" s="217">
        <v>1544.518</v>
      </c>
      <c r="E102" s="337">
        <v>60</v>
      </c>
      <c r="F102" s="337">
        <v>177.43</v>
      </c>
      <c r="G102" s="337">
        <v>11.26</v>
      </c>
      <c r="H102" s="337">
        <v>0</v>
      </c>
      <c r="I102" s="145">
        <f t="shared" si="47"/>
        <v>188.69</v>
      </c>
      <c r="J102" s="181"/>
    </row>
    <row r="103" spans="1:10">
      <c r="A103" s="299" t="s">
        <v>128</v>
      </c>
      <c r="B103" s="201"/>
      <c r="C103" s="217">
        <v>23</v>
      </c>
      <c r="D103" s="217">
        <v>905482.01199999999</v>
      </c>
      <c r="E103" s="337">
        <v>460</v>
      </c>
      <c r="F103" s="337">
        <v>75676.929999999993</v>
      </c>
      <c r="G103" s="337">
        <v>6448.52</v>
      </c>
      <c r="H103" s="337">
        <v>4273.12</v>
      </c>
      <c r="I103" s="145">
        <f t="shared" si="47"/>
        <v>86398.569999999992</v>
      </c>
      <c r="J103" s="181"/>
    </row>
    <row r="104" spans="1:10">
      <c r="A104" s="299" t="s">
        <v>129</v>
      </c>
      <c r="B104" s="201"/>
      <c r="C104" s="217">
        <v>31</v>
      </c>
      <c r="D104" s="217">
        <v>53952.923000000003</v>
      </c>
      <c r="E104" s="337">
        <v>660</v>
      </c>
      <c r="F104" s="337">
        <v>5445.49</v>
      </c>
      <c r="G104" s="337">
        <v>146.79</v>
      </c>
      <c r="H104" s="337">
        <v>2.17</v>
      </c>
      <c r="I104" s="145">
        <f t="shared" si="47"/>
        <v>5594.45</v>
      </c>
      <c r="J104" s="181"/>
    </row>
    <row r="105" spans="1:10">
      <c r="A105" s="299" t="s">
        <v>251</v>
      </c>
      <c r="B105" s="201"/>
      <c r="C105" s="211">
        <f t="shared" ref="C105:I105" si="48">SUM(C93:C104)</f>
        <v>10083</v>
      </c>
      <c r="D105" s="211">
        <f t="shared" si="48"/>
        <v>12619649.435999999</v>
      </c>
      <c r="E105" s="144">
        <f t="shared" si="48"/>
        <v>141930.21</v>
      </c>
      <c r="F105" s="144">
        <f t="shared" si="48"/>
        <v>1381559.0499999998</v>
      </c>
      <c r="G105" s="144">
        <f>SUM(G93:G104)</f>
        <v>36236.61</v>
      </c>
      <c r="H105" s="144">
        <f t="shared" si="48"/>
        <v>39804.140000000007</v>
      </c>
      <c r="I105" s="144">
        <f t="shared" si="48"/>
        <v>1457599.8</v>
      </c>
      <c r="J105" s="181"/>
    </row>
    <row r="106" spans="1:10" ht="15.75" thickBot="1">
      <c r="A106" s="299"/>
      <c r="B106" s="301" t="s">
        <v>243</v>
      </c>
      <c r="C106" s="301" t="s">
        <v>243</v>
      </c>
      <c r="D106" s="301" t="s">
        <v>243</v>
      </c>
      <c r="E106" s="301" t="s">
        <v>243</v>
      </c>
      <c r="F106" s="301" t="s">
        <v>243</v>
      </c>
      <c r="G106" s="301" t="s">
        <v>243</v>
      </c>
      <c r="H106" s="301" t="s">
        <v>243</v>
      </c>
      <c r="I106" s="301" t="s">
        <v>243</v>
      </c>
      <c r="J106" s="181"/>
    </row>
    <row r="107" spans="1:10">
      <c r="A107" s="299" t="s">
        <v>252</v>
      </c>
      <c r="B107" s="201"/>
      <c r="C107" s="319">
        <f>C93+C94</f>
        <v>7757</v>
      </c>
      <c r="D107" s="320">
        <f>D93+D94</f>
        <v>4956756.1220000004</v>
      </c>
      <c r="E107" s="212">
        <f t="shared" ref="E107:F107" si="49">E93+E94</f>
        <v>70137</v>
      </c>
      <c r="F107" s="213">
        <f t="shared" si="49"/>
        <v>514009.98</v>
      </c>
      <c r="G107" s="145">
        <f>G93+G94</f>
        <v>-28134.880000000001</v>
      </c>
      <c r="H107" s="145">
        <f t="shared" ref="H107:I107" si="50">H93+H94</f>
        <v>13495.73</v>
      </c>
      <c r="I107" s="145">
        <f t="shared" si="50"/>
        <v>499370.82999999996</v>
      </c>
    </row>
    <row r="108" spans="1:10">
      <c r="A108" s="201"/>
      <c r="B108" s="201"/>
      <c r="C108" s="321"/>
      <c r="D108" s="301"/>
      <c r="E108" s="301"/>
      <c r="F108" s="322"/>
      <c r="G108" s="145"/>
      <c r="H108" s="145"/>
      <c r="I108" s="145"/>
    </row>
    <row r="109" spans="1:10" ht="15.75" thickBot="1">
      <c r="A109" s="299" t="s">
        <v>253</v>
      </c>
      <c r="B109" s="201"/>
      <c r="C109" s="323">
        <f>SUM(C95:C104)</f>
        <v>2326</v>
      </c>
      <c r="D109" s="324">
        <f>SUM(D95:D104)</f>
        <v>7662893.3140000002</v>
      </c>
      <c r="E109" s="214">
        <f>SUM(E95:E104)</f>
        <v>71793.209999999992</v>
      </c>
      <c r="F109" s="215">
        <f>SUM(F95:F104)</f>
        <v>867549.07000000007</v>
      </c>
      <c r="G109" s="145">
        <f>SUM(G95:G104)</f>
        <v>64371.490000000013</v>
      </c>
      <c r="H109" s="145">
        <f t="shared" ref="H109:I109" si="51">SUM(H95:H104)</f>
        <v>26308.409999999993</v>
      </c>
      <c r="I109" s="145">
        <f t="shared" si="51"/>
        <v>958228.97</v>
      </c>
    </row>
    <row r="110" spans="1:10">
      <c r="C110" s="301"/>
      <c r="D110" s="301"/>
      <c r="E110" s="301"/>
      <c r="F110" s="301"/>
    </row>
  </sheetData>
  <mergeCells count="8">
    <mergeCell ref="P47:P48"/>
    <mergeCell ref="N47:N48"/>
    <mergeCell ref="A48:B48"/>
    <mergeCell ref="A89:I89"/>
    <mergeCell ref="A1:I1"/>
    <mergeCell ref="L1:M1"/>
    <mergeCell ref="M47:M48"/>
    <mergeCell ref="O47:O48"/>
  </mergeCells>
  <printOptions horizontalCentered="1"/>
  <pageMargins left="0.7" right="0.7" top="0.75" bottom="0.75" header="0.3" footer="0.3"/>
  <pageSetup scale="68" fitToHeight="2" orientation="landscape" useFirstPageNumber="1" r:id="rId1"/>
  <headerFooter scaleWithDoc="0">
    <oddFooter>&amp;F&amp;RPage &amp;P</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E110"/>
  <sheetViews>
    <sheetView view="pageBreakPreview" topLeftCell="A9" zoomScaleNormal="100" zoomScaleSheetLayoutView="100" workbookViewId="0">
      <selection activeCell="G25" sqref="G25"/>
    </sheetView>
  </sheetViews>
  <sheetFormatPr defaultColWidth="9.140625" defaultRowHeight="15"/>
  <cols>
    <col min="1" max="1" width="14.7109375" style="1" customWidth="1"/>
    <col min="2" max="2" width="4.85546875" style="1" customWidth="1"/>
    <col min="3" max="3" width="18.7109375" style="1" customWidth="1"/>
    <col min="4" max="4" width="17" style="1" customWidth="1"/>
    <col min="5" max="5" width="18.140625" style="1" customWidth="1"/>
    <col min="6" max="6" width="16.28515625" style="1" customWidth="1"/>
    <col min="7" max="7" width="16.5703125" style="1" customWidth="1"/>
    <col min="8" max="8" width="14.42578125" style="1" customWidth="1"/>
    <col min="9" max="9" width="20.42578125" style="1" customWidth="1"/>
    <col min="10" max="10" width="15.140625" style="1" customWidth="1"/>
    <col min="11" max="11" width="15.85546875" style="1" customWidth="1"/>
    <col min="12" max="12" width="13.42578125" style="1" bestFit="1" customWidth="1"/>
    <col min="13" max="13" width="15.7109375" style="1" customWidth="1"/>
    <col min="14" max="14" width="13.5703125" style="1" customWidth="1"/>
    <col min="15" max="15" width="15.28515625" style="1" customWidth="1"/>
    <col min="16" max="16" width="15.42578125" style="1" customWidth="1"/>
    <col min="17" max="17" width="16" style="1" customWidth="1"/>
    <col min="18" max="18" width="10.85546875" style="1" customWidth="1"/>
    <col min="19" max="19" width="17.7109375" style="1" customWidth="1"/>
    <col min="20" max="20" width="14.7109375" style="1" customWidth="1"/>
    <col min="21" max="21" width="10.5703125" style="1" customWidth="1"/>
    <col min="22" max="22" width="14.7109375" style="1" customWidth="1"/>
    <col min="23" max="23" width="2.85546875" style="1" customWidth="1"/>
    <col min="24" max="24" width="18.5703125" style="1" customWidth="1"/>
    <col min="25" max="25" width="1.7109375" style="1" customWidth="1"/>
    <col min="26" max="26" width="14.7109375" style="1" customWidth="1"/>
    <col min="27" max="27" width="13.7109375" style="1" customWidth="1"/>
    <col min="28" max="28" width="13.5703125" style="1" customWidth="1"/>
    <col min="29" max="29" width="13.140625" style="1" customWidth="1"/>
    <col min="30" max="30" width="18" style="1" customWidth="1"/>
    <col min="31" max="16384" width="9.140625" style="1"/>
  </cols>
  <sheetData>
    <row r="1" spans="1:20">
      <c r="A1" s="410" t="s">
        <v>151</v>
      </c>
      <c r="B1" s="410"/>
      <c r="C1" s="410"/>
      <c r="D1" s="410"/>
      <c r="E1" s="410"/>
      <c r="F1" s="410"/>
      <c r="G1" s="410"/>
      <c r="H1" s="410"/>
      <c r="I1" s="410"/>
      <c r="L1" s="411" t="s">
        <v>220</v>
      </c>
      <c r="M1" s="411"/>
    </row>
    <row r="2" spans="1:20" ht="26.45" customHeight="1">
      <c r="A2" s="135"/>
      <c r="B2" s="136"/>
      <c r="C2" s="137" t="s">
        <v>152</v>
      </c>
      <c r="D2" s="149" t="s">
        <v>314</v>
      </c>
      <c r="E2" s="137" t="s">
        <v>153</v>
      </c>
      <c r="F2" s="138" t="s">
        <v>154</v>
      </c>
      <c r="G2" s="138" t="s">
        <v>155</v>
      </c>
      <c r="H2" s="138" t="s">
        <v>81</v>
      </c>
      <c r="I2" s="138" t="s">
        <v>156</v>
      </c>
      <c r="J2" s="175" t="s">
        <v>315</v>
      </c>
      <c r="K2" s="175" t="s">
        <v>316</v>
      </c>
      <c r="L2" s="175" t="s">
        <v>221</v>
      </c>
      <c r="M2" s="175" t="s">
        <v>222</v>
      </c>
      <c r="N2" s="175"/>
      <c r="O2" s="175"/>
      <c r="P2" s="175"/>
      <c r="Q2" s="175"/>
    </row>
    <row r="3" spans="1:20">
      <c r="A3" s="299" t="s">
        <v>122</v>
      </c>
      <c r="B3" s="201"/>
      <c r="C3" s="217">
        <v>225506</v>
      </c>
      <c r="D3" s="140">
        <f>J3+K3</f>
        <v>0</v>
      </c>
      <c r="E3" s="217">
        <v>177813841.97398001</v>
      </c>
      <c r="F3" s="217">
        <v>-74383893</v>
      </c>
      <c r="G3" s="155">
        <v>100104564</v>
      </c>
      <c r="H3" s="140">
        <f>SUM(F3:G3)</f>
        <v>25720671</v>
      </c>
      <c r="I3" s="140">
        <f>E3+H3</f>
        <v>203534512.97398001</v>
      </c>
      <c r="J3" s="274">
        <v>0</v>
      </c>
      <c r="K3" s="217">
        <v>0</v>
      </c>
      <c r="L3" s="160">
        <f>I3/(D3+C3)</f>
        <v>902.56806015795598</v>
      </c>
      <c r="M3" s="174">
        <f t="shared" ref="M3:M10" si="0">D26/E3</f>
        <v>0.10141447392289517</v>
      </c>
      <c r="N3" s="160"/>
      <c r="O3" s="237"/>
      <c r="P3" s="160"/>
      <c r="Q3" s="237"/>
    </row>
    <row r="4" spans="1:20">
      <c r="A4" s="299" t="s">
        <v>157</v>
      </c>
      <c r="B4" s="201"/>
      <c r="C4" s="217">
        <v>775</v>
      </c>
      <c r="D4" s="140">
        <f t="shared" ref="D4:D16" si="1">J4+K4</f>
        <v>0</v>
      </c>
      <c r="E4" s="217">
        <v>597317.09499999997</v>
      </c>
      <c r="F4" s="217">
        <v>-304104</v>
      </c>
      <c r="G4" s="155">
        <v>336275</v>
      </c>
      <c r="H4" s="140">
        <f t="shared" ref="H4:H18" si="2">SUM(F4:G4)</f>
        <v>32171</v>
      </c>
      <c r="I4" s="140">
        <f t="shared" ref="I4:I18" si="3">E4+H4</f>
        <v>629488.09499999997</v>
      </c>
      <c r="J4" s="274">
        <v>0</v>
      </c>
      <c r="K4" s="217">
        <v>0</v>
      </c>
      <c r="L4" s="160">
        <f t="shared" ref="L4:L15" si="4">I4/(D4+C4)</f>
        <v>812.24270322580639</v>
      </c>
      <c r="M4" s="174">
        <f t="shared" si="0"/>
        <v>0.10073863698811433</v>
      </c>
      <c r="N4" s="160"/>
      <c r="O4" s="237"/>
      <c r="P4" s="160"/>
      <c r="Q4" s="237"/>
    </row>
    <row r="5" spans="1:20">
      <c r="A5" s="299" t="s">
        <v>123</v>
      </c>
      <c r="B5" s="201"/>
      <c r="C5" s="217">
        <v>23830</v>
      </c>
      <c r="D5" s="140">
        <f t="shared" si="1"/>
        <v>0</v>
      </c>
      <c r="E5" s="217">
        <v>47956322.931999996</v>
      </c>
      <c r="F5" s="217">
        <v>-20678793</v>
      </c>
      <c r="G5" s="155">
        <v>26895726</v>
      </c>
      <c r="H5" s="140">
        <f t="shared" si="2"/>
        <v>6216933</v>
      </c>
      <c r="I5" s="140">
        <f t="shared" si="3"/>
        <v>54173255.931999996</v>
      </c>
      <c r="J5" s="274">
        <v>0</v>
      </c>
      <c r="K5" s="217">
        <v>0</v>
      </c>
      <c r="L5" s="160">
        <f t="shared" si="4"/>
        <v>2273.3216924884596</v>
      </c>
      <c r="M5" s="174">
        <f t="shared" si="0"/>
        <v>0.12520167170685112</v>
      </c>
      <c r="N5" s="160"/>
      <c r="O5" s="237"/>
      <c r="P5" s="160"/>
      <c r="Q5" s="237"/>
    </row>
    <row r="6" spans="1:20">
      <c r="A6" s="299" t="s">
        <v>124</v>
      </c>
      <c r="B6" s="201"/>
      <c r="C6" s="217">
        <v>10460</v>
      </c>
      <c r="D6" s="140">
        <f t="shared" si="1"/>
        <v>0</v>
      </c>
      <c r="E6" s="217">
        <v>4121491.4950000001</v>
      </c>
      <c r="F6" s="217">
        <v>-2000845</v>
      </c>
      <c r="G6" s="155">
        <v>2320301</v>
      </c>
      <c r="H6" s="140">
        <f t="shared" si="2"/>
        <v>319456</v>
      </c>
      <c r="I6" s="140">
        <f t="shared" si="3"/>
        <v>4440947.4950000001</v>
      </c>
      <c r="J6" s="274">
        <v>0</v>
      </c>
      <c r="K6" s="217">
        <v>0</v>
      </c>
      <c r="L6" s="160">
        <f t="shared" si="4"/>
        <v>424.56477007648186</v>
      </c>
      <c r="M6" s="174">
        <f t="shared" si="0"/>
        <v>0.16849154507353895</v>
      </c>
      <c r="N6" s="160"/>
      <c r="O6" s="237"/>
      <c r="P6" s="160"/>
      <c r="Q6" s="237"/>
    </row>
    <row r="7" spans="1:20">
      <c r="A7" s="299" t="s">
        <v>280</v>
      </c>
      <c r="B7" s="201"/>
      <c r="C7" s="217">
        <v>8</v>
      </c>
      <c r="D7" s="140">
        <f t="shared" si="1"/>
        <v>0</v>
      </c>
      <c r="E7" s="217">
        <v>24591.119999999999</v>
      </c>
      <c r="F7" s="217">
        <v>0</v>
      </c>
      <c r="G7" s="155">
        <v>0</v>
      </c>
      <c r="H7" s="140">
        <f t="shared" si="2"/>
        <v>0</v>
      </c>
      <c r="I7" s="140">
        <f t="shared" si="3"/>
        <v>24591.119999999999</v>
      </c>
      <c r="J7" s="274">
        <v>0</v>
      </c>
      <c r="K7" s="217">
        <v>0</v>
      </c>
      <c r="L7" s="160">
        <f t="shared" si="4"/>
        <v>3073.89</v>
      </c>
      <c r="M7" s="174">
        <f t="shared" si="0"/>
        <v>0.12101116175269773</v>
      </c>
      <c r="N7" s="160"/>
      <c r="O7" s="237"/>
      <c r="P7" s="160"/>
      <c r="Q7" s="237"/>
    </row>
    <row r="8" spans="1:20">
      <c r="A8" s="299" t="s">
        <v>125</v>
      </c>
      <c r="B8" s="201"/>
      <c r="C8" s="217">
        <v>1655</v>
      </c>
      <c r="D8" s="140">
        <f t="shared" si="1"/>
        <v>0</v>
      </c>
      <c r="E8" s="217">
        <v>106661917.17299999</v>
      </c>
      <c r="F8" s="217">
        <v>-48256894</v>
      </c>
      <c r="G8" s="155">
        <v>59722723</v>
      </c>
      <c r="H8" s="140">
        <f t="shared" si="2"/>
        <v>11465829</v>
      </c>
      <c r="I8" s="140">
        <f t="shared" si="3"/>
        <v>118127746.17299999</v>
      </c>
      <c r="J8" s="274">
        <v>0</v>
      </c>
      <c r="K8" s="217">
        <v>0</v>
      </c>
      <c r="L8" s="160">
        <f t="shared" si="4"/>
        <v>71376.281675528691</v>
      </c>
      <c r="M8" s="174">
        <f t="shared" si="0"/>
        <v>9.9484936810099775E-2</v>
      </c>
      <c r="N8" s="160"/>
      <c r="O8" s="237"/>
      <c r="P8" s="160"/>
      <c r="Q8" s="237"/>
    </row>
    <row r="9" spans="1:20">
      <c r="A9" s="299" t="s">
        <v>126</v>
      </c>
      <c r="B9" s="201"/>
      <c r="C9" s="217">
        <v>44</v>
      </c>
      <c r="D9" s="140">
        <f t="shared" si="1"/>
        <v>0</v>
      </c>
      <c r="E9" s="217">
        <v>2134799.3199999998</v>
      </c>
      <c r="F9" s="217">
        <v>-974322</v>
      </c>
      <c r="G9" s="155">
        <v>1201841</v>
      </c>
      <c r="H9" s="140">
        <f t="shared" si="2"/>
        <v>227519</v>
      </c>
      <c r="I9" s="140">
        <f t="shared" si="3"/>
        <v>2362318.3199999998</v>
      </c>
      <c r="J9" s="274">
        <v>0</v>
      </c>
      <c r="K9" s="217">
        <v>0</v>
      </c>
      <c r="L9" s="160">
        <f t="shared" si="4"/>
        <v>53689.052727272727</v>
      </c>
      <c r="M9" s="174">
        <f t="shared" si="0"/>
        <v>9.9835964909338659E-2</v>
      </c>
      <c r="N9" s="160"/>
      <c r="O9" s="237"/>
      <c r="P9" s="160"/>
      <c r="Q9" s="237"/>
    </row>
    <row r="10" spans="1:20">
      <c r="A10" s="299" t="s">
        <v>278</v>
      </c>
      <c r="B10" s="201"/>
      <c r="C10" s="217">
        <v>3</v>
      </c>
      <c r="D10" s="140">
        <f t="shared" si="1"/>
        <v>0</v>
      </c>
      <c r="E10" s="217">
        <v>23864.6</v>
      </c>
      <c r="F10" s="217"/>
      <c r="G10" s="155"/>
      <c r="H10" s="140">
        <f t="shared" si="2"/>
        <v>0</v>
      </c>
      <c r="I10" s="140">
        <f t="shared" si="3"/>
        <v>23864.6</v>
      </c>
      <c r="J10" s="274">
        <v>0</v>
      </c>
      <c r="K10" s="217">
        <v>0</v>
      </c>
      <c r="L10" s="160">
        <f t="shared" si="4"/>
        <v>7954.8666666666659</v>
      </c>
      <c r="M10" s="174">
        <f t="shared" si="0"/>
        <v>0.14874332693613135</v>
      </c>
      <c r="N10" s="160"/>
      <c r="O10" s="237"/>
      <c r="P10" s="160"/>
      <c r="Q10" s="237"/>
    </row>
    <row r="11" spans="1:20">
      <c r="A11" s="299" t="s">
        <v>307</v>
      </c>
      <c r="B11" s="201"/>
      <c r="C11" s="217">
        <f>21+1</f>
        <v>22</v>
      </c>
      <c r="D11" s="140">
        <f t="shared" si="1"/>
        <v>0</v>
      </c>
      <c r="E11" s="217">
        <f>51265295.43+36269180-E12</f>
        <v>56726635.330000006</v>
      </c>
      <c r="F11" s="217">
        <v>-51898694</v>
      </c>
      <c r="G11" s="155">
        <f>52372708+37568812-G12</f>
        <v>54941520</v>
      </c>
      <c r="H11" s="140">
        <f t="shared" si="2"/>
        <v>3042826</v>
      </c>
      <c r="I11" s="140">
        <f t="shared" si="3"/>
        <v>59769461.330000006</v>
      </c>
      <c r="J11" s="274">
        <v>0</v>
      </c>
      <c r="K11" s="217">
        <v>0</v>
      </c>
      <c r="L11" s="160">
        <f t="shared" si="4"/>
        <v>2716793.6968181822</v>
      </c>
      <c r="M11" s="174">
        <f>I34/(I11+I12)</f>
        <v>6.3373195193015583E-2</v>
      </c>
      <c r="N11" s="160"/>
      <c r="O11" s="237"/>
      <c r="P11" s="160"/>
      <c r="Q11" s="237"/>
    </row>
    <row r="12" spans="1:20">
      <c r="A12" s="299" t="s">
        <v>308</v>
      </c>
      <c r="B12" s="201"/>
      <c r="C12" s="139"/>
      <c r="D12" s="140">
        <f t="shared" si="1"/>
        <v>0</v>
      </c>
      <c r="E12" s="217">
        <f>538660.1+30269180</f>
        <v>30807840.100000001</v>
      </c>
      <c r="F12" s="217">
        <v>-35000000</v>
      </c>
      <c r="G12" s="155">
        <v>35000000</v>
      </c>
      <c r="H12" s="140">
        <f>SUM(F12:G12)</f>
        <v>0</v>
      </c>
      <c r="I12" s="140">
        <f t="shared" si="3"/>
        <v>30807840.100000001</v>
      </c>
      <c r="J12" s="275">
        <v>0</v>
      </c>
      <c r="K12" s="217">
        <v>0</v>
      </c>
      <c r="L12" s="160"/>
      <c r="N12" s="160"/>
      <c r="P12" s="160"/>
    </row>
    <row r="13" spans="1:20">
      <c r="A13" s="299" t="s">
        <v>159</v>
      </c>
      <c r="B13" s="201"/>
      <c r="C13" s="217">
        <v>56</v>
      </c>
      <c r="D13" s="140">
        <f t="shared" si="1"/>
        <v>0</v>
      </c>
      <c r="E13" s="217">
        <v>5751806.8470000001</v>
      </c>
      <c r="F13" s="217">
        <v>0</v>
      </c>
      <c r="G13" s="155">
        <v>0</v>
      </c>
      <c r="H13" s="140">
        <f t="shared" si="2"/>
        <v>0</v>
      </c>
      <c r="I13" s="140">
        <f t="shared" si="3"/>
        <v>5751806.8470000001</v>
      </c>
      <c r="J13" s="274">
        <v>0</v>
      </c>
      <c r="K13" s="217">
        <v>0</v>
      </c>
      <c r="L13" s="160">
        <f t="shared" si="4"/>
        <v>102710.83655357143</v>
      </c>
      <c r="M13" s="174">
        <f>I35/I13</f>
        <v>7.6224720624732761E-2</v>
      </c>
      <c r="N13" s="160"/>
      <c r="O13" s="237"/>
      <c r="P13" s="160"/>
      <c r="Q13" s="237"/>
    </row>
    <row r="14" spans="1:20">
      <c r="A14" s="299" t="s">
        <v>128</v>
      </c>
      <c r="B14" s="201"/>
      <c r="C14" s="217">
        <v>1223</v>
      </c>
      <c r="D14" s="140">
        <f t="shared" si="1"/>
        <v>0</v>
      </c>
      <c r="E14" s="217">
        <v>12451114.364</v>
      </c>
      <c r="F14" s="217">
        <v>-2991300</v>
      </c>
      <c r="G14" s="155">
        <v>5263821</v>
      </c>
      <c r="H14" s="140">
        <f t="shared" si="2"/>
        <v>2272521</v>
      </c>
      <c r="I14" s="140">
        <f t="shared" si="3"/>
        <v>14723635.364</v>
      </c>
      <c r="J14" s="274">
        <v>0</v>
      </c>
      <c r="K14" s="217">
        <v>0</v>
      </c>
      <c r="L14" s="160">
        <f t="shared" si="4"/>
        <v>12038.949602616516</v>
      </c>
      <c r="M14" s="174">
        <f>I36/I14</f>
        <v>9.1651943270713548E-2</v>
      </c>
      <c r="N14" s="160"/>
      <c r="O14" s="237"/>
      <c r="P14" s="160"/>
      <c r="Q14" s="237"/>
    </row>
    <row r="15" spans="1:20">
      <c r="A15" s="299" t="s">
        <v>129</v>
      </c>
      <c r="B15" s="201"/>
      <c r="C15" s="217">
        <v>1235</v>
      </c>
      <c r="D15" s="140">
        <f t="shared" si="1"/>
        <v>0</v>
      </c>
      <c r="E15" s="217">
        <v>1033536.785</v>
      </c>
      <c r="F15" s="217">
        <v>-220086</v>
      </c>
      <c r="G15" s="155">
        <v>376854</v>
      </c>
      <c r="H15" s="140">
        <f t="shared" si="2"/>
        <v>156768</v>
      </c>
      <c r="I15" s="140">
        <f t="shared" si="3"/>
        <v>1190304.7850000001</v>
      </c>
      <c r="J15" s="274">
        <v>0</v>
      </c>
      <c r="K15" s="217">
        <v>0</v>
      </c>
      <c r="L15" s="160">
        <f t="shared" si="4"/>
        <v>963.80954251012156</v>
      </c>
      <c r="M15" s="174">
        <f>I37/I15</f>
        <v>0.11374153067863202</v>
      </c>
      <c r="N15" s="160"/>
      <c r="O15" s="237"/>
      <c r="P15" s="160"/>
      <c r="Q15" s="237"/>
      <c r="S15" s="170"/>
    </row>
    <row r="16" spans="1:20">
      <c r="A16" s="299" t="s">
        <v>160</v>
      </c>
      <c r="B16" s="201"/>
      <c r="C16" s="217">
        <v>496</v>
      </c>
      <c r="D16" s="140">
        <f t="shared" si="1"/>
        <v>0</v>
      </c>
      <c r="E16" s="217">
        <v>471108.59986999998</v>
      </c>
      <c r="F16" s="217"/>
      <c r="G16" s="155"/>
      <c r="H16" s="140">
        <f t="shared" si="2"/>
        <v>0</v>
      </c>
      <c r="I16" s="140">
        <f t="shared" si="3"/>
        <v>471108.59986999998</v>
      </c>
      <c r="J16" s="217">
        <v>0</v>
      </c>
      <c r="K16" s="217">
        <v>0</v>
      </c>
      <c r="S16" s="160"/>
      <c r="T16" s="160"/>
    </row>
    <row r="17" spans="1:31">
      <c r="A17" s="299" t="s">
        <v>161</v>
      </c>
      <c r="B17" s="201"/>
      <c r="C17" s="217">
        <v>0</v>
      </c>
      <c r="D17" s="217"/>
      <c r="E17" s="217">
        <v>348294.70146000001</v>
      </c>
      <c r="F17" s="217"/>
      <c r="G17" s="155"/>
      <c r="H17" s="140">
        <f t="shared" si="2"/>
        <v>0</v>
      </c>
      <c r="I17" s="140">
        <f t="shared" si="3"/>
        <v>348294.70146000001</v>
      </c>
      <c r="J17" s="170"/>
      <c r="K17" s="274"/>
      <c r="S17" s="160"/>
      <c r="T17" s="160"/>
    </row>
    <row r="18" spans="1:31">
      <c r="A18" s="299" t="s">
        <v>162</v>
      </c>
      <c r="B18" s="201"/>
      <c r="C18" s="217">
        <v>0</v>
      </c>
      <c r="D18" s="217"/>
      <c r="E18" s="217">
        <v>184848.82</v>
      </c>
      <c r="F18" s="217"/>
      <c r="G18" s="155"/>
      <c r="H18" s="140">
        <f t="shared" si="2"/>
        <v>0</v>
      </c>
      <c r="I18" s="140">
        <f t="shared" si="3"/>
        <v>184848.82</v>
      </c>
      <c r="J18" s="170"/>
      <c r="K18" s="274"/>
      <c r="T18" s="170"/>
    </row>
    <row r="19" spans="1:31">
      <c r="A19" s="201"/>
      <c r="B19" s="201"/>
      <c r="C19" s="300">
        <f>SUM(C3:C18)</f>
        <v>265313</v>
      </c>
      <c r="D19" s="141">
        <f>SUM(D3:D18)</f>
        <v>0</v>
      </c>
      <c r="E19" s="300">
        <f t="shared" ref="E19:K19" si="5">SUM(E3:E18)</f>
        <v>447109331.25631011</v>
      </c>
      <c r="F19" s="300">
        <f t="shared" si="5"/>
        <v>-236708931</v>
      </c>
      <c r="G19" s="300">
        <f t="shared" si="5"/>
        <v>286163625</v>
      </c>
      <c r="H19" s="300">
        <f t="shared" si="5"/>
        <v>49454694</v>
      </c>
      <c r="I19" s="300">
        <f t="shared" si="5"/>
        <v>496564025.25631011</v>
      </c>
      <c r="J19" s="300">
        <f t="shared" si="5"/>
        <v>0</v>
      </c>
      <c r="K19" s="300">
        <f t="shared" si="5"/>
        <v>0</v>
      </c>
    </row>
    <row r="20" spans="1:31" ht="15.75" thickBot="1">
      <c r="A20" s="301"/>
      <c r="B20" s="301" t="s">
        <v>243</v>
      </c>
      <c r="C20" s="210" t="s">
        <v>243</v>
      </c>
      <c r="D20" s="210" t="s">
        <v>243</v>
      </c>
      <c r="E20" s="210" t="s">
        <v>243</v>
      </c>
      <c r="F20" s="210" t="s">
        <v>243</v>
      </c>
      <c r="G20" s="210" t="s">
        <v>243</v>
      </c>
      <c r="H20" s="301"/>
      <c r="I20" s="201"/>
      <c r="J20" s="181" t="str">
        <f>IF(J19=-'06.2022 Base Rate Revenue'!K19,"ties to prior month calc", "ERROR")</f>
        <v>ties to prior month calc</v>
      </c>
      <c r="K20" s="301" t="s">
        <v>243</v>
      </c>
    </row>
    <row r="21" spans="1:31">
      <c r="A21" s="201" t="s">
        <v>19</v>
      </c>
      <c r="B21" s="301"/>
      <c r="C21" s="302">
        <f t="shared" ref="C21" si="6">C3+C4</f>
        <v>226281</v>
      </c>
      <c r="D21" s="302">
        <f>D3+D4</f>
        <v>0</v>
      </c>
      <c r="E21" s="44">
        <f t="shared" ref="E21:H21" si="7">E3+E4</f>
        <v>178411159.06898001</v>
      </c>
      <c r="F21" s="44">
        <f t="shared" si="7"/>
        <v>-74687997</v>
      </c>
      <c r="G21" s="44">
        <f t="shared" si="7"/>
        <v>100440839</v>
      </c>
      <c r="H21" s="44">
        <f t="shared" si="7"/>
        <v>25752842</v>
      </c>
      <c r="I21" s="302">
        <f>I3+I4</f>
        <v>204164001.06898001</v>
      </c>
      <c r="J21" s="44">
        <f t="shared" ref="J21:K21" si="8">J3+J4</f>
        <v>0</v>
      </c>
      <c r="K21" s="44">
        <f t="shared" si="8"/>
        <v>0</v>
      </c>
    </row>
    <row r="22" spans="1:31" ht="7.15" customHeight="1">
      <c r="A22" s="201"/>
      <c r="B22" s="201"/>
      <c r="C22" s="304"/>
      <c r="D22" s="304"/>
      <c r="E22" s="201"/>
      <c r="F22" s="201"/>
      <c r="G22" s="201"/>
      <c r="H22" s="201"/>
      <c r="I22" s="304"/>
      <c r="J22" s="201"/>
      <c r="K22" s="201"/>
    </row>
    <row r="23" spans="1:31" ht="15.75" thickBot="1">
      <c r="A23" s="201" t="s">
        <v>163</v>
      </c>
      <c r="B23" s="301"/>
      <c r="C23" s="305">
        <f>SUM(C5:C10,C13:C15)</f>
        <v>38514</v>
      </c>
      <c r="D23" s="305">
        <f>SUM(D5:D9,D13:D15)</f>
        <v>0</v>
      </c>
      <c r="E23" s="44">
        <f t="shared" ref="E23:H23" si="9">SUM(E5:E9,E13:E15)</f>
        <v>180135580.03599995</v>
      </c>
      <c r="F23" s="44">
        <f t="shared" si="9"/>
        <v>-75122240</v>
      </c>
      <c r="G23" s="44">
        <f t="shared" si="9"/>
        <v>95781266</v>
      </c>
      <c r="H23" s="44">
        <f t="shared" si="9"/>
        <v>20659026</v>
      </c>
      <c r="I23" s="305">
        <f>SUM(I5:I10,I13:I15)</f>
        <v>200818470.63599995</v>
      </c>
      <c r="J23" s="44">
        <f t="shared" ref="J23:K23" si="10">SUM(J5:J9,J13:J15)</f>
        <v>0</v>
      </c>
      <c r="K23" s="44">
        <f t="shared" si="10"/>
        <v>0</v>
      </c>
      <c r="Z23" s="1" t="s">
        <v>223</v>
      </c>
    </row>
    <row r="24" spans="1:31">
      <c r="A24" s="201"/>
      <c r="B24" s="201"/>
      <c r="C24" s="201"/>
      <c r="D24" s="201"/>
      <c r="E24" s="201"/>
      <c r="N24" s="1" t="s">
        <v>309</v>
      </c>
      <c r="Z24" s="1" t="s">
        <v>188</v>
      </c>
      <c r="AA24" s="306" t="s">
        <v>283</v>
      </c>
      <c r="AC24" s="1" t="s">
        <v>190</v>
      </c>
      <c r="AD24" s="306" t="s">
        <v>282</v>
      </c>
    </row>
    <row r="25" spans="1:31" ht="53.45" customHeight="1">
      <c r="A25" s="135"/>
      <c r="B25" s="142"/>
      <c r="C25" s="149" t="s">
        <v>164</v>
      </c>
      <c r="D25" s="149" t="s">
        <v>165</v>
      </c>
      <c r="E25" s="138" t="s">
        <v>166</v>
      </c>
      <c r="F25" s="138" t="s">
        <v>167</v>
      </c>
      <c r="G25" s="138" t="s">
        <v>168</v>
      </c>
      <c r="H25" s="138" t="s">
        <v>169</v>
      </c>
      <c r="I25" s="138" t="s">
        <v>170</v>
      </c>
      <c r="O25" s="175" t="str">
        <f>AA24&amp;" Billed Schedule 75 Revenue"</f>
        <v>July Billed Schedule 75 Revenue</v>
      </c>
      <c r="P25" s="175" t="str">
        <f>AA24&amp;" Billed kWhs"</f>
        <v>July Billed kWhs</v>
      </c>
      <c r="Q25" s="175" t="str">
        <f>AA24&amp;" Unbilled kWhs"</f>
        <v>July Unbilled kWhs</v>
      </c>
      <c r="R25" s="175" t="s">
        <v>310</v>
      </c>
      <c r="S25" s="175" t="s">
        <v>191</v>
      </c>
      <c r="T25" s="175" t="str">
        <f>AD24&amp;" Unbilled kWhs reversal"</f>
        <v>June Unbilled kWhs reversal</v>
      </c>
      <c r="U25" s="175" t="s">
        <v>310</v>
      </c>
      <c r="V25" s="175" t="str">
        <f>AD24&amp;" Schedule 75 Unbilled Reversal"</f>
        <v>June Schedule 75 Unbilled Reversal</v>
      </c>
      <c r="X25" s="175" t="str">
        <f>"Total "&amp;AA24&amp;" Schedule 75 Revenue"</f>
        <v>Total July Schedule 75 Revenue</v>
      </c>
      <c r="Z25" s="175" t="str">
        <f>"Calendar "&amp;AA24&amp;" Usage"</f>
        <v>Calendar July Usage</v>
      </c>
      <c r="AA25" s="175" t="str">
        <f>R25</f>
        <v>8/1/2021 rate</v>
      </c>
      <c r="AB25" s="175" t="s">
        <v>192</v>
      </c>
      <c r="AC25" s="175" t="s">
        <v>193</v>
      </c>
      <c r="AD25" s="175" t="str">
        <f>"implied "&amp;AD24&amp;" unbilled/Cancel-Rebill True-up kWhs"</f>
        <v>implied June unbilled/Cancel-Rebill True-up kWhs</v>
      </c>
    </row>
    <row r="26" spans="1:31">
      <c r="A26" s="299" t="s">
        <v>122</v>
      </c>
      <c r="B26" s="201"/>
      <c r="C26" s="222">
        <v>2075643</v>
      </c>
      <c r="D26" s="222">
        <v>18032897.239999998</v>
      </c>
      <c r="E26" s="222">
        <v>-7427141</v>
      </c>
      <c r="F26" s="222">
        <v>9685641</v>
      </c>
      <c r="G26" s="151">
        <f>SUM(D26:F26)</f>
        <v>20291397.239999998</v>
      </c>
      <c r="H26" s="151">
        <f>-K68</f>
        <v>183368.70138000001</v>
      </c>
      <c r="I26" s="151">
        <f>SUM(G26:H26)</f>
        <v>20474765.941379998</v>
      </c>
      <c r="N26" s="1" t="s">
        <v>194</v>
      </c>
      <c r="O26" s="182">
        <v>-80013.39</v>
      </c>
      <c r="P26" s="176">
        <f t="shared" ref="P26:P33" si="11">E3</f>
        <v>177813841.97398001</v>
      </c>
      <c r="Q26" s="176">
        <f t="shared" ref="Q26:Q33" si="12">G3</f>
        <v>100104564</v>
      </c>
      <c r="R26" s="306">
        <v>-4.4999999999999999E-4</v>
      </c>
      <c r="S26" s="177">
        <f>Q26*R26</f>
        <v>-45047.053800000002</v>
      </c>
      <c r="T26" s="176">
        <f>F3</f>
        <v>-74383893</v>
      </c>
      <c r="U26" s="306">
        <v>-4.4999999999999999E-4</v>
      </c>
      <c r="V26" s="177">
        <f>T26*U26</f>
        <v>33472.751850000001</v>
      </c>
      <c r="X26" s="178">
        <f>O26+S26+V26</f>
        <v>-91587.691950000008</v>
      </c>
      <c r="Z26" s="240">
        <f>P26+Q26+T26</f>
        <v>203534512.97398001</v>
      </c>
      <c r="AA26" s="1">
        <f>R26</f>
        <v>-4.4999999999999999E-4</v>
      </c>
      <c r="AB26" s="170">
        <f>Z26*AA26</f>
        <v>-91590.530838291001</v>
      </c>
      <c r="AC26" s="178">
        <f>X26-AB26</f>
        <v>2.8388882909930544</v>
      </c>
      <c r="AD26" s="240">
        <f>AC26/U26</f>
        <v>-6308.6406466512326</v>
      </c>
      <c r="AE26" s="179">
        <f>AC26/X26</f>
        <v>-3.0996395154742775E-5</v>
      </c>
    </row>
    <row r="27" spans="1:31">
      <c r="A27" s="299" t="s">
        <v>157</v>
      </c>
      <c r="B27" s="201"/>
      <c r="C27" s="222">
        <v>7029</v>
      </c>
      <c r="D27" s="222">
        <v>60172.91</v>
      </c>
      <c r="E27" s="222">
        <v>-20384</v>
      </c>
      <c r="F27" s="222">
        <v>22304</v>
      </c>
      <c r="G27" s="151">
        <f t="shared" ref="G27:G37" si="13">SUM(D27:F27)</f>
        <v>62092.91</v>
      </c>
      <c r="H27" s="151">
        <f t="shared" ref="H27:H30" si="14">-K69</f>
        <v>1314.2749900000001</v>
      </c>
      <c r="I27" s="151">
        <f t="shared" ref="I27:I40" si="15">SUM(G27:H27)</f>
        <v>63407.184990000002</v>
      </c>
      <c r="N27" s="1" t="s">
        <v>195</v>
      </c>
      <c r="O27" s="182">
        <v>-268.91000000000003</v>
      </c>
      <c r="P27" s="176">
        <f t="shared" si="11"/>
        <v>597317.09499999997</v>
      </c>
      <c r="Q27" s="176">
        <f t="shared" si="12"/>
        <v>336275</v>
      </c>
      <c r="R27" s="306">
        <v>-4.4999999999999999E-4</v>
      </c>
      <c r="S27" s="177">
        <f>Q27*R27</f>
        <v>-151.32374999999999</v>
      </c>
      <c r="T27" s="176">
        <f t="shared" ref="T27:T33" si="16">F4</f>
        <v>-304104</v>
      </c>
      <c r="U27" s="306">
        <v>-4.4999999999999999E-4</v>
      </c>
      <c r="V27" s="177">
        <f t="shared" ref="V27:V36" si="17">T27*U27</f>
        <v>136.8468</v>
      </c>
      <c r="X27" s="178">
        <f t="shared" ref="X27:X36" si="18">O27+S27+V27</f>
        <v>-283.38694999999996</v>
      </c>
      <c r="Z27" s="240">
        <f t="shared" ref="Z27:Z36" si="19">P27+Q27+T27</f>
        <v>629488.09499999997</v>
      </c>
      <c r="AA27" s="1">
        <f t="shared" ref="AA27:AA36" si="20">R27</f>
        <v>-4.4999999999999999E-4</v>
      </c>
      <c r="AB27" s="170">
        <f t="shared" ref="AB27:AB36" si="21">Z27*AA27</f>
        <v>-283.26964275</v>
      </c>
      <c r="AC27" s="178">
        <f t="shared" ref="AC27:AC36" si="22">X27-AB27</f>
        <v>-0.11730724999995346</v>
      </c>
      <c r="AD27" s="240">
        <f t="shared" ref="AD27:AD36" si="23">AC27/U27</f>
        <v>260.68277777767435</v>
      </c>
      <c r="AE27" s="179">
        <f t="shared" ref="AE27:AE37" si="24">AC27/X27</f>
        <v>4.1394725480461774E-4</v>
      </c>
    </row>
    <row r="28" spans="1:31">
      <c r="A28" s="299" t="s">
        <v>123</v>
      </c>
      <c r="B28" s="201"/>
      <c r="C28" s="222">
        <v>483593.25</v>
      </c>
      <c r="D28" s="222">
        <v>6004211.7999999998</v>
      </c>
      <c r="E28" s="222">
        <v>-2989301</v>
      </c>
      <c r="F28" s="222">
        <v>3788903</v>
      </c>
      <c r="G28" s="151">
        <f t="shared" si="13"/>
        <v>6803813.7999999998</v>
      </c>
      <c r="H28" s="151">
        <f t="shared" si="14"/>
        <v>-47579.480100000001</v>
      </c>
      <c r="I28" s="151">
        <f t="shared" si="15"/>
        <v>6756234.3198999995</v>
      </c>
      <c r="N28" s="1" t="s">
        <v>196</v>
      </c>
      <c r="O28" s="182">
        <v>325615.81</v>
      </c>
      <c r="P28" s="176">
        <f t="shared" si="11"/>
        <v>47956322.931999996</v>
      </c>
      <c r="Q28" s="176">
        <f t="shared" si="12"/>
        <v>26895726</v>
      </c>
      <c r="R28" s="307">
        <v>6.79E-3</v>
      </c>
      <c r="S28" s="177">
        <f>Q28*R28</f>
        <v>182621.97954</v>
      </c>
      <c r="T28" s="176">
        <f t="shared" si="16"/>
        <v>-20678793</v>
      </c>
      <c r="U28" s="307">
        <v>6.79E-3</v>
      </c>
      <c r="V28" s="177">
        <f t="shared" si="17"/>
        <v>-140409.00447000001</v>
      </c>
      <c r="X28" s="178">
        <f t="shared" si="18"/>
        <v>367828.78506999998</v>
      </c>
      <c r="Z28" s="240">
        <f t="shared" si="19"/>
        <v>54173255.931999996</v>
      </c>
      <c r="AA28" s="308">
        <f t="shared" si="20"/>
        <v>6.79E-3</v>
      </c>
      <c r="AB28" s="170">
        <f t="shared" si="21"/>
        <v>367836.40777827997</v>
      </c>
      <c r="AC28" s="178">
        <f t="shared" si="22"/>
        <v>-7.6227082799887285</v>
      </c>
      <c r="AD28" s="240">
        <f t="shared" si="23"/>
        <v>-1122.6374491883253</v>
      </c>
      <c r="AE28" s="179">
        <f t="shared" si="24"/>
        <v>-2.0723522979687634E-5</v>
      </c>
    </row>
    <row r="29" spans="1:31">
      <c r="A29" s="299" t="s">
        <v>124</v>
      </c>
      <c r="B29" s="201"/>
      <c r="C29" s="222">
        <v>210949.24</v>
      </c>
      <c r="D29" s="222">
        <v>694436.47</v>
      </c>
      <c r="E29" s="222">
        <v>-347436</v>
      </c>
      <c r="F29" s="222">
        <v>383215</v>
      </c>
      <c r="G29" s="151">
        <f t="shared" si="13"/>
        <v>730215.47</v>
      </c>
      <c r="H29" s="151">
        <f t="shared" si="14"/>
        <v>-690.51062999999999</v>
      </c>
      <c r="I29" s="151">
        <f t="shared" si="15"/>
        <v>729524.95936999994</v>
      </c>
      <c r="N29" s="1" t="s">
        <v>197</v>
      </c>
      <c r="O29" s="182">
        <v>27984.85</v>
      </c>
      <c r="P29" s="176">
        <f t="shared" si="11"/>
        <v>4121491.4950000001</v>
      </c>
      <c r="Q29" s="176">
        <f t="shared" si="12"/>
        <v>2320301</v>
      </c>
      <c r="R29" s="307">
        <v>6.79E-3</v>
      </c>
      <c r="S29" s="177">
        <f t="shared" ref="S29:S36" si="25">Q29*R29</f>
        <v>15754.843790000001</v>
      </c>
      <c r="T29" s="176">
        <f t="shared" si="16"/>
        <v>-2000845</v>
      </c>
      <c r="U29" s="307">
        <v>6.79E-3</v>
      </c>
      <c r="V29" s="177">
        <f t="shared" si="17"/>
        <v>-13585.73755</v>
      </c>
      <c r="X29" s="178">
        <f t="shared" si="18"/>
        <v>30153.95624</v>
      </c>
      <c r="Z29" s="240">
        <f t="shared" si="19"/>
        <v>4440947.4950000001</v>
      </c>
      <c r="AA29" s="308">
        <f t="shared" si="20"/>
        <v>6.79E-3</v>
      </c>
      <c r="AB29" s="170">
        <f t="shared" si="21"/>
        <v>30154.033491050002</v>
      </c>
      <c r="AC29" s="178">
        <f t="shared" si="22"/>
        <v>-7.7251050002814736E-2</v>
      </c>
      <c r="AD29" s="240">
        <f t="shared" si="23"/>
        <v>-11.37717967640865</v>
      </c>
      <c r="AE29" s="179">
        <f t="shared" si="24"/>
        <v>-2.5618877134383855E-6</v>
      </c>
    </row>
    <row r="30" spans="1:31">
      <c r="A30" s="299" t="s">
        <v>280</v>
      </c>
      <c r="B30" s="201"/>
      <c r="C30" s="222">
        <v>167.35</v>
      </c>
      <c r="D30" s="222">
        <v>2975.8</v>
      </c>
      <c r="E30" s="222">
        <v>0</v>
      </c>
      <c r="F30" s="222">
        <v>0</v>
      </c>
      <c r="G30" s="151">
        <f t="shared" ref="G30" si="26">SUM(D30:F30)</f>
        <v>2975.8</v>
      </c>
      <c r="H30" s="151">
        <f t="shared" si="14"/>
        <v>0</v>
      </c>
      <c r="I30" s="151">
        <f t="shared" si="15"/>
        <v>2975.8</v>
      </c>
      <c r="N30" s="1" t="s">
        <v>281</v>
      </c>
      <c r="O30" s="182">
        <v>166.97</v>
      </c>
      <c r="P30" s="176">
        <f t="shared" si="11"/>
        <v>24591.119999999999</v>
      </c>
      <c r="Q30" s="176">
        <f t="shared" si="12"/>
        <v>0</v>
      </c>
      <c r="R30" s="307">
        <v>6.79E-3</v>
      </c>
      <c r="S30" s="177">
        <f t="shared" si="25"/>
        <v>0</v>
      </c>
      <c r="T30" s="176">
        <f t="shared" si="16"/>
        <v>0</v>
      </c>
      <c r="U30" s="307">
        <v>6.79E-3</v>
      </c>
      <c r="V30" s="177">
        <f t="shared" si="17"/>
        <v>0</v>
      </c>
      <c r="X30" s="178">
        <f t="shared" si="18"/>
        <v>166.97</v>
      </c>
      <c r="Z30" s="240">
        <f t="shared" si="19"/>
        <v>24591.119999999999</v>
      </c>
      <c r="AA30" s="308">
        <f t="shared" si="20"/>
        <v>6.79E-3</v>
      </c>
      <c r="AB30" s="170">
        <f t="shared" si="21"/>
        <v>166.97370480000001</v>
      </c>
      <c r="AC30" s="178">
        <f t="shared" si="22"/>
        <v>-3.7048000000083903E-3</v>
      </c>
      <c r="AD30" s="240">
        <f t="shared" si="23"/>
        <v>-0.54562592047251701</v>
      </c>
      <c r="AE30" s="179">
        <f t="shared" si="24"/>
        <v>-2.2188417080962989E-5</v>
      </c>
    </row>
    <row r="31" spans="1:31">
      <c r="A31" s="299" t="s">
        <v>125</v>
      </c>
      <c r="B31" s="201"/>
      <c r="C31" s="222">
        <v>910744.98</v>
      </c>
      <c r="D31" s="222">
        <v>10611254.09</v>
      </c>
      <c r="E31" s="222">
        <v>-5155421</v>
      </c>
      <c r="F31" s="222">
        <v>6234826</v>
      </c>
      <c r="G31" s="151">
        <f t="shared" si="13"/>
        <v>11690659.09</v>
      </c>
      <c r="H31" s="151">
        <f>-K73</f>
        <v>-74019.049240000022</v>
      </c>
      <c r="I31" s="151">
        <f t="shared" si="15"/>
        <v>11616640.040759999</v>
      </c>
      <c r="N31" s="1" t="s">
        <v>198</v>
      </c>
      <c r="O31" s="182">
        <v>724242.18</v>
      </c>
      <c r="P31" s="176">
        <f t="shared" si="11"/>
        <v>106661917.17299999</v>
      </c>
      <c r="Q31" s="176">
        <f t="shared" si="12"/>
        <v>59722723</v>
      </c>
      <c r="R31" s="307">
        <v>6.79E-3</v>
      </c>
      <c r="S31" s="177">
        <f t="shared" si="25"/>
        <v>405517.28917</v>
      </c>
      <c r="T31" s="176">
        <f t="shared" si="16"/>
        <v>-48256894</v>
      </c>
      <c r="U31" s="307">
        <v>6.79E-3</v>
      </c>
      <c r="V31" s="177">
        <f t="shared" si="17"/>
        <v>-327664.31026</v>
      </c>
      <c r="X31" s="178">
        <f t="shared" si="18"/>
        <v>802095.15891</v>
      </c>
      <c r="Z31" s="240">
        <f t="shared" si="19"/>
        <v>118127746.17299998</v>
      </c>
      <c r="AA31" s="308">
        <f t="shared" si="20"/>
        <v>6.79E-3</v>
      </c>
      <c r="AB31" s="170">
        <f t="shared" si="21"/>
        <v>802087.39651466988</v>
      </c>
      <c r="AC31" s="178">
        <f t="shared" si="22"/>
        <v>7.762395330122672</v>
      </c>
      <c r="AD31" s="240">
        <f t="shared" si="23"/>
        <v>1143.2099160710857</v>
      </c>
      <c r="AE31" s="179">
        <f t="shared" si="24"/>
        <v>9.6776488972596581E-6</v>
      </c>
    </row>
    <row r="32" spans="1:31">
      <c r="A32" s="299" t="s">
        <v>126</v>
      </c>
      <c r="B32" s="201"/>
      <c r="C32" s="222">
        <v>24200</v>
      </c>
      <c r="D32" s="222">
        <v>213129.75</v>
      </c>
      <c r="E32" s="222">
        <v>-98510</v>
      </c>
      <c r="F32" s="222">
        <v>118157</v>
      </c>
      <c r="G32" s="151">
        <f t="shared" si="13"/>
        <v>232776.75</v>
      </c>
      <c r="H32" s="151">
        <f>-K74</f>
        <v>-511.64741000000015</v>
      </c>
      <c r="I32" s="151">
        <f t="shared" si="15"/>
        <v>232265.10258999999</v>
      </c>
      <c r="N32" s="1" t="s">
        <v>199</v>
      </c>
      <c r="O32" s="182">
        <v>14495.29</v>
      </c>
      <c r="P32" s="176">
        <f t="shared" si="11"/>
        <v>2134799.3199999998</v>
      </c>
      <c r="Q32" s="176">
        <f t="shared" si="12"/>
        <v>1201841</v>
      </c>
      <c r="R32" s="307">
        <v>6.79E-3</v>
      </c>
      <c r="S32" s="177">
        <f t="shared" si="25"/>
        <v>8160.5003900000002</v>
      </c>
      <c r="T32" s="176">
        <f t="shared" si="16"/>
        <v>-974322</v>
      </c>
      <c r="U32" s="307">
        <v>6.79E-3</v>
      </c>
      <c r="V32" s="177">
        <f t="shared" si="17"/>
        <v>-6615.6463800000001</v>
      </c>
      <c r="X32" s="178">
        <f t="shared" si="18"/>
        <v>16040.144010000002</v>
      </c>
      <c r="Z32" s="240">
        <f t="shared" si="19"/>
        <v>2362318.3199999998</v>
      </c>
      <c r="AA32" s="308">
        <f t="shared" si="20"/>
        <v>6.79E-3</v>
      </c>
      <c r="AB32" s="170">
        <f t="shared" si="21"/>
        <v>16040.141392799998</v>
      </c>
      <c r="AC32" s="178">
        <f t="shared" si="22"/>
        <v>2.6172000034421217E-3</v>
      </c>
      <c r="AD32" s="240">
        <f t="shared" si="23"/>
        <v>0.38544919049221232</v>
      </c>
      <c r="AE32" s="179">
        <f t="shared" si="24"/>
        <v>1.6316561757864924E-7</v>
      </c>
    </row>
    <row r="33" spans="1:31">
      <c r="A33" s="299" t="s">
        <v>278</v>
      </c>
      <c r="B33" s="201"/>
      <c r="C33" s="222">
        <v>1650</v>
      </c>
      <c r="D33" s="222">
        <v>3549.7</v>
      </c>
      <c r="E33" s="222">
        <v>0</v>
      </c>
      <c r="F33" s="222">
        <v>0</v>
      </c>
      <c r="G33" s="151">
        <f t="shared" ref="G33" si="27">SUM(D33:F33)</f>
        <v>3549.7</v>
      </c>
      <c r="H33" s="151">
        <f>-K75</f>
        <v>0</v>
      </c>
      <c r="I33" s="151">
        <f t="shared" si="15"/>
        <v>3549.7</v>
      </c>
      <c r="N33" s="1" t="s">
        <v>279</v>
      </c>
      <c r="O33" s="182">
        <v>162.03</v>
      </c>
      <c r="P33" s="176">
        <f t="shared" si="11"/>
        <v>23864.6</v>
      </c>
      <c r="Q33" s="176">
        <f t="shared" si="12"/>
        <v>0</v>
      </c>
      <c r="R33" s="307">
        <v>6.79E-3</v>
      </c>
      <c r="S33" s="177">
        <f t="shared" si="25"/>
        <v>0</v>
      </c>
      <c r="T33" s="176">
        <f t="shared" si="16"/>
        <v>0</v>
      </c>
      <c r="U33" s="307">
        <v>6.79E-3</v>
      </c>
      <c r="V33" s="177">
        <f t="shared" si="17"/>
        <v>0</v>
      </c>
      <c r="X33" s="178">
        <f t="shared" si="18"/>
        <v>162.03</v>
      </c>
      <c r="Z33" s="240">
        <f t="shared" si="19"/>
        <v>23864.6</v>
      </c>
      <c r="AA33" s="308">
        <f t="shared" si="20"/>
        <v>6.79E-3</v>
      </c>
      <c r="AB33" s="170">
        <f t="shared" si="21"/>
        <v>162.04063399999998</v>
      </c>
      <c r="AC33" s="178">
        <f t="shared" si="22"/>
        <v>-1.0633999999981825E-2</v>
      </c>
      <c r="AD33" s="240">
        <f t="shared" si="23"/>
        <v>-1.5661266568456296</v>
      </c>
      <c r="AE33" s="179">
        <f t="shared" si="24"/>
        <v>-6.5629821637856105E-5</v>
      </c>
    </row>
    <row r="34" spans="1:31">
      <c r="A34" s="299" t="s">
        <v>307</v>
      </c>
      <c r="B34" s="201"/>
      <c r="C34" s="222">
        <f>643650+30650</f>
        <v>674300</v>
      </c>
      <c r="D34" s="222">
        <f>3777366.05+1867103.11-116244.41</f>
        <v>5528224.75</v>
      </c>
      <c r="E34" s="222">
        <v>-5863320</v>
      </c>
      <c r="F34" s="222">
        <f>4150045+1884976</f>
        <v>6035021</v>
      </c>
      <c r="G34" s="151">
        <f t="shared" si="13"/>
        <v>5699925.75</v>
      </c>
      <c r="H34" s="151">
        <f>-K76-K77</f>
        <v>40247.253580000004</v>
      </c>
      <c r="I34" s="151">
        <f t="shared" si="15"/>
        <v>5740173.0035800003</v>
      </c>
      <c r="J34" s="170"/>
      <c r="N34" s="1" t="s">
        <v>200</v>
      </c>
      <c r="O34" s="182">
        <v>39054.76</v>
      </c>
      <c r="P34" s="176">
        <f>E13</f>
        <v>5751806.8470000001</v>
      </c>
      <c r="Q34" s="176">
        <f>G13</f>
        <v>0</v>
      </c>
      <c r="R34" s="307">
        <v>6.79E-3</v>
      </c>
      <c r="S34" s="177">
        <f t="shared" si="25"/>
        <v>0</v>
      </c>
      <c r="T34" s="176">
        <f>F13</f>
        <v>0</v>
      </c>
      <c r="U34" s="307">
        <v>6.79E-3</v>
      </c>
      <c r="V34" s="177">
        <f t="shared" si="17"/>
        <v>0</v>
      </c>
      <c r="X34" s="178">
        <f t="shared" si="18"/>
        <v>39054.76</v>
      </c>
      <c r="Z34" s="240">
        <f t="shared" si="19"/>
        <v>5751806.8470000001</v>
      </c>
      <c r="AA34" s="308">
        <f t="shared" si="20"/>
        <v>6.79E-3</v>
      </c>
      <c r="AB34" s="170">
        <f t="shared" si="21"/>
        <v>39054.768491130002</v>
      </c>
      <c r="AC34" s="178">
        <f t="shared" si="22"/>
        <v>-8.4911300000385381E-3</v>
      </c>
      <c r="AD34" s="240">
        <f t="shared" si="23"/>
        <v>-1.2505346097258525</v>
      </c>
      <c r="AE34" s="179">
        <f t="shared" si="24"/>
        <v>-2.17416007678412E-7</v>
      </c>
    </row>
    <row r="35" spans="1:31">
      <c r="A35" s="299" t="s">
        <v>159</v>
      </c>
      <c r="B35" s="201"/>
      <c r="C35" s="222">
        <v>1120</v>
      </c>
      <c r="D35" s="222">
        <v>438429.87</v>
      </c>
      <c r="E35" s="156">
        <v>0</v>
      </c>
      <c r="F35" s="156">
        <v>0</v>
      </c>
      <c r="G35" s="151">
        <f t="shared" si="13"/>
        <v>438429.87</v>
      </c>
      <c r="H35" s="151">
        <f>-K78</f>
        <v>0</v>
      </c>
      <c r="I35" s="151">
        <f t="shared" si="15"/>
        <v>438429.87</v>
      </c>
      <c r="N35" s="1" t="s">
        <v>201</v>
      </c>
      <c r="O35" s="182">
        <v>84543.05</v>
      </c>
      <c r="P35" s="176">
        <f>E14</f>
        <v>12451114.364</v>
      </c>
      <c r="Q35" s="176">
        <f>G14</f>
        <v>5263821</v>
      </c>
      <c r="R35" s="307">
        <v>6.79E-3</v>
      </c>
      <c r="S35" s="177">
        <f t="shared" si="25"/>
        <v>35741.344590000001</v>
      </c>
      <c r="T35" s="176">
        <f>F14</f>
        <v>-2991300</v>
      </c>
      <c r="U35" s="307">
        <v>6.79E-3</v>
      </c>
      <c r="V35" s="177">
        <f t="shared" si="17"/>
        <v>-20310.927</v>
      </c>
      <c r="X35" s="178">
        <f>O35+S35+V35</f>
        <v>99973.467590000015</v>
      </c>
      <c r="Z35" s="240">
        <f t="shared" si="19"/>
        <v>14723635.364</v>
      </c>
      <c r="AA35" s="308">
        <f t="shared" si="20"/>
        <v>6.79E-3</v>
      </c>
      <c r="AB35" s="170">
        <f t="shared" si="21"/>
        <v>99973.484121560003</v>
      </c>
      <c r="AC35" s="178">
        <f t="shared" si="22"/>
        <v>-1.6531559987924993E-2</v>
      </c>
      <c r="AD35" s="240">
        <f t="shared" si="23"/>
        <v>-2.434692192625183</v>
      </c>
      <c r="AE35" s="179">
        <f t="shared" si="24"/>
        <v>-1.6535947373279453E-7</v>
      </c>
    </row>
    <row r="36" spans="1:31">
      <c r="A36" s="299" t="s">
        <v>128</v>
      </c>
      <c r="B36" s="201"/>
      <c r="C36" s="222">
        <v>24520</v>
      </c>
      <c r="D36" s="222">
        <v>1129443.1399999999</v>
      </c>
      <c r="E36" s="222">
        <v>-324227</v>
      </c>
      <c r="F36" s="222">
        <v>557159</v>
      </c>
      <c r="G36" s="151">
        <f t="shared" si="13"/>
        <v>1362375.14</v>
      </c>
      <c r="H36" s="151">
        <f>-K79</f>
        <v>-12925.346880000001</v>
      </c>
      <c r="I36" s="151">
        <f t="shared" si="15"/>
        <v>1349449.7931199998</v>
      </c>
      <c r="N36" s="1" t="s">
        <v>202</v>
      </c>
      <c r="O36" s="182">
        <v>7017.77</v>
      </c>
      <c r="P36" s="176">
        <f>E15</f>
        <v>1033536.785</v>
      </c>
      <c r="Q36" s="176">
        <f>G15</f>
        <v>376854</v>
      </c>
      <c r="R36" s="307">
        <v>6.79E-3</v>
      </c>
      <c r="S36" s="177">
        <f t="shared" si="25"/>
        <v>2558.8386599999999</v>
      </c>
      <c r="T36" s="176">
        <f>F15</f>
        <v>-220086</v>
      </c>
      <c r="U36" s="307">
        <v>6.79E-3</v>
      </c>
      <c r="V36" s="177">
        <f t="shared" si="17"/>
        <v>-1494.3839399999999</v>
      </c>
      <c r="X36" s="178">
        <f t="shared" si="18"/>
        <v>8082.2247200000002</v>
      </c>
      <c r="Z36" s="240">
        <f t="shared" si="19"/>
        <v>1190304.7850000001</v>
      </c>
      <c r="AA36" s="308">
        <f t="shared" si="20"/>
        <v>6.79E-3</v>
      </c>
      <c r="AB36" s="170">
        <f t="shared" si="21"/>
        <v>8082.1694901500014</v>
      </c>
      <c r="AC36" s="178">
        <f t="shared" si="22"/>
        <v>5.5229849998795544E-2</v>
      </c>
      <c r="AD36" s="240">
        <f t="shared" si="23"/>
        <v>8.1339985270685631</v>
      </c>
      <c r="AE36" s="179">
        <f t="shared" si="24"/>
        <v>6.8334959633237645E-6</v>
      </c>
    </row>
    <row r="37" spans="1:31">
      <c r="A37" s="299" t="s">
        <v>129</v>
      </c>
      <c r="B37" s="201"/>
      <c r="C37" s="222">
        <v>25040</v>
      </c>
      <c r="D37" s="222">
        <v>121253.83</v>
      </c>
      <c r="E37" s="222">
        <v>-32161</v>
      </c>
      <c r="F37" s="222">
        <v>46526</v>
      </c>
      <c r="G37" s="151">
        <f t="shared" si="13"/>
        <v>135618.83000000002</v>
      </c>
      <c r="H37" s="151">
        <f>-K80</f>
        <v>-231.74177999999989</v>
      </c>
      <c r="I37" s="151">
        <f t="shared" si="15"/>
        <v>135387.08822000001</v>
      </c>
      <c r="O37" s="239">
        <f>SUM(O26:O36)</f>
        <v>1143000.4100000001</v>
      </c>
      <c r="P37" s="309">
        <f>SUM(P26:P36)</f>
        <v>358570603.70498008</v>
      </c>
      <c r="Q37" s="309">
        <f>SUM(Q26:Q36)</f>
        <v>196222105</v>
      </c>
      <c r="S37" s="163">
        <f>SUM(S26:S36)</f>
        <v>605156.4185899999</v>
      </c>
      <c r="T37" s="309">
        <f>SUM(T26:T36)</f>
        <v>-149810237</v>
      </c>
      <c r="V37" s="163">
        <f>SUM(V26:V36)</f>
        <v>-476470.41095000005</v>
      </c>
      <c r="X37" s="163">
        <f>SUM(X26:X36)</f>
        <v>1271686.4176399999</v>
      </c>
      <c r="Z37" s="309">
        <f>SUM(Z26:Z36)</f>
        <v>404982471.70498008</v>
      </c>
      <c r="AB37" s="309">
        <f>SUM(AB26:AB36)</f>
        <v>1271683.6151373989</v>
      </c>
      <c r="AC37" s="163">
        <f>SUM(AC26:AC36)</f>
        <v>2.8025026011385137</v>
      </c>
      <c r="AD37" s="309">
        <f>SUM(AD26:AD36)</f>
        <v>-6036.0401133293153</v>
      </c>
      <c r="AE37" s="179">
        <f t="shared" si="24"/>
        <v>2.2037686038507888E-6</v>
      </c>
    </row>
    <row r="38" spans="1:31">
      <c r="A38" s="299" t="s">
        <v>171</v>
      </c>
      <c r="B38" s="201"/>
      <c r="C38" s="151"/>
      <c r="D38" s="222">
        <v>496160.25</v>
      </c>
      <c r="E38" s="154"/>
      <c r="F38" s="154"/>
      <c r="G38" s="151">
        <f>SUM(D38:F38)</f>
        <v>496160.25</v>
      </c>
      <c r="H38" s="151"/>
      <c r="I38" s="151">
        <f t="shared" si="15"/>
        <v>496160.25</v>
      </c>
      <c r="N38" s="301"/>
      <c r="O38" s="210" t="s">
        <v>243</v>
      </c>
      <c r="U38" s="310"/>
    </row>
    <row r="39" spans="1:31">
      <c r="A39" s="299" t="s">
        <v>172</v>
      </c>
      <c r="B39" s="201"/>
      <c r="C39" s="164"/>
      <c r="D39" s="222">
        <v>641095.80000000005</v>
      </c>
      <c r="E39" s="154"/>
      <c r="F39" s="154"/>
      <c r="G39" s="151">
        <f>SUM(D39:F39)</f>
        <v>641095.80000000005</v>
      </c>
      <c r="H39" s="151"/>
      <c r="I39" s="151">
        <f t="shared" si="15"/>
        <v>641095.80000000005</v>
      </c>
      <c r="O39" s="164"/>
      <c r="U39" s="311" t="s">
        <v>311</v>
      </c>
      <c r="V39" s="1" t="s">
        <v>203</v>
      </c>
      <c r="X39" s="306">
        <v>0.95702500000000001</v>
      </c>
      <c r="AA39" s="1" t="s">
        <v>204</v>
      </c>
      <c r="AB39" s="1" t="s">
        <v>205</v>
      </c>
      <c r="AD39" s="1" t="s">
        <v>206</v>
      </c>
    </row>
    <row r="40" spans="1:31">
      <c r="A40" s="299" t="s">
        <v>173</v>
      </c>
      <c r="B40" s="201"/>
      <c r="C40" s="164"/>
      <c r="D40" s="222">
        <v>1649980</v>
      </c>
      <c r="E40" s="154"/>
      <c r="F40" s="154"/>
      <c r="G40" s="151">
        <f>SUM(D40:F40)</f>
        <v>1649980</v>
      </c>
      <c r="H40" s="151"/>
      <c r="I40" s="151">
        <f t="shared" si="15"/>
        <v>1649980</v>
      </c>
      <c r="S40" s="301"/>
      <c r="T40" s="1" t="s">
        <v>130</v>
      </c>
      <c r="U40" s="1" t="s">
        <v>207</v>
      </c>
      <c r="W40" s="301"/>
      <c r="X40" s="312">
        <f>ROUND((X26+X27)*X39,2)</f>
        <v>-87922.92</v>
      </c>
      <c r="Z40" s="1" t="s">
        <v>19</v>
      </c>
      <c r="AA40" s="160">
        <f>P26+P27+Q26+Q27+T26+T27</f>
        <v>204164001.06897998</v>
      </c>
      <c r="AB40" s="306">
        <v>-4.2999999999999999E-4</v>
      </c>
      <c r="AC40" s="178">
        <f>AA40*AB40</f>
        <v>-87790.520459661391</v>
      </c>
      <c r="AD40" s="178">
        <f>X40-AC40</f>
        <v>-132.39954033860704</v>
      </c>
      <c r="AE40" s="179">
        <f>AD40/X40</f>
        <v>1.5058592269070119E-3</v>
      </c>
    </row>
    <row r="41" spans="1:31">
      <c r="A41" s="201"/>
      <c r="B41" s="201"/>
      <c r="C41" s="144">
        <f t="shared" ref="C41:I41" si="28">SUM(C26:C40)</f>
        <v>4438956.82</v>
      </c>
      <c r="D41" s="144">
        <f>SUM(D26:D40)</f>
        <v>45627215.399999999</v>
      </c>
      <c r="E41" s="144">
        <f t="shared" si="28"/>
        <v>-22257901</v>
      </c>
      <c r="F41" s="144">
        <f>SUM(F26:F40)</f>
        <v>26871752</v>
      </c>
      <c r="G41" s="144">
        <f t="shared" si="28"/>
        <v>50241066.399999999</v>
      </c>
      <c r="H41" s="144">
        <f>SUM(H26:H40)</f>
        <v>88972.453909999997</v>
      </c>
      <c r="I41" s="144">
        <f t="shared" si="28"/>
        <v>50330038.853909992</v>
      </c>
      <c r="S41" s="301"/>
      <c r="T41" s="1" t="s">
        <v>130</v>
      </c>
      <c r="U41" s="1" t="s">
        <v>208</v>
      </c>
      <c r="W41" s="301"/>
      <c r="X41" s="312">
        <f>ROUND(SUM(X28:X36)*X39,2)</f>
        <v>1304958.6100000001</v>
      </c>
      <c r="Z41" s="1" t="s">
        <v>163</v>
      </c>
      <c r="AA41" s="160">
        <f>SUM(P28:Q36,T28:T36)</f>
        <v>200818470.63600004</v>
      </c>
      <c r="AB41" s="306">
        <v>6.4999999999999997E-3</v>
      </c>
      <c r="AC41" s="178">
        <f>AA41*AB41</f>
        <v>1305320.0591340002</v>
      </c>
      <c r="AD41" s="178">
        <f>X41-AC41</f>
        <v>-361.44913400011137</v>
      </c>
      <c r="AE41" s="179">
        <f>AD41/X41</f>
        <v>-2.7698130134572722E-4</v>
      </c>
    </row>
    <row r="42" spans="1:31" ht="15.75" thickBot="1">
      <c r="A42" s="201"/>
      <c r="B42" s="301" t="s">
        <v>243</v>
      </c>
      <c r="C42" s="210" t="s">
        <v>243</v>
      </c>
      <c r="D42" s="210" t="s">
        <v>243</v>
      </c>
      <c r="E42" s="210" t="s">
        <v>243</v>
      </c>
      <c r="F42" s="210" t="s">
        <v>243</v>
      </c>
      <c r="J42" s="178"/>
      <c r="Z42" s="1" t="s">
        <v>189</v>
      </c>
    </row>
    <row r="43" spans="1:31">
      <c r="A43" s="201" t="s">
        <v>19</v>
      </c>
      <c r="B43" s="301"/>
      <c r="C43" s="146">
        <f>C26+C27</f>
        <v>2082672</v>
      </c>
      <c r="D43" s="145">
        <f t="shared" ref="D43:H43" si="29">D26+D27</f>
        <v>18093070.149999999</v>
      </c>
      <c r="E43" s="145">
        <f t="shared" si="29"/>
        <v>-7447525</v>
      </c>
      <c r="F43" s="145">
        <f t="shared" si="29"/>
        <v>9707945</v>
      </c>
      <c r="G43" s="145">
        <f t="shared" si="29"/>
        <v>20353490.149999999</v>
      </c>
      <c r="H43" s="145">
        <f t="shared" si="29"/>
        <v>184682.97637000002</v>
      </c>
      <c r="I43" s="146">
        <f>I26+I27</f>
        <v>20538173.126369998</v>
      </c>
      <c r="J43" s="303"/>
      <c r="S43" s="178">
        <f>S37+V37</f>
        <v>128686.00763999985</v>
      </c>
      <c r="T43" s="1" t="s">
        <v>230</v>
      </c>
    </row>
    <row r="44" spans="1:31" ht="6" customHeight="1">
      <c r="A44" s="201"/>
      <c r="B44" s="201"/>
      <c r="C44" s="150"/>
      <c r="D44" s="145"/>
      <c r="E44" s="201"/>
      <c r="F44" s="201"/>
      <c r="I44" s="161"/>
      <c r="J44" s="351"/>
    </row>
    <row r="45" spans="1:31" ht="15.75" thickBot="1">
      <c r="A45" s="201" t="s">
        <v>163</v>
      </c>
      <c r="B45" s="301"/>
      <c r="C45" s="152">
        <f>SUM(C28:C33,C35:C37)</f>
        <v>1681984.8199999998</v>
      </c>
      <c r="D45" s="153">
        <f t="shared" ref="D45:H45" si="30">SUM(D28:D32,D35:D37)</f>
        <v>19215134.75</v>
      </c>
      <c r="E45" s="153">
        <f t="shared" si="30"/>
        <v>-8947056</v>
      </c>
      <c r="F45" s="153">
        <f t="shared" si="30"/>
        <v>11128786</v>
      </c>
      <c r="G45" s="153">
        <f t="shared" si="30"/>
        <v>21396864.75</v>
      </c>
      <c r="H45" s="153">
        <f t="shared" si="30"/>
        <v>-135957.77604000003</v>
      </c>
      <c r="I45" s="152">
        <f>SUM(I28:I33,I35:I37)</f>
        <v>21264456.67396</v>
      </c>
      <c r="J45" s="303"/>
      <c r="S45" s="178">
        <f>D82</f>
        <v>128686.00764</v>
      </c>
    </row>
    <row r="46" spans="1:31">
      <c r="A46" s="201"/>
      <c r="B46" s="201"/>
      <c r="C46" s="159"/>
      <c r="D46" s="153"/>
      <c r="E46" s="153"/>
      <c r="F46" s="153"/>
      <c r="G46" s="153"/>
      <c r="H46" s="153"/>
      <c r="I46" s="159"/>
      <c r="M46" s="201" t="s">
        <v>220</v>
      </c>
    </row>
    <row r="47" spans="1:31">
      <c r="C47" s="162">
        <v>44501</v>
      </c>
      <c r="D47" s="162">
        <v>44409</v>
      </c>
      <c r="E47" s="162">
        <v>43739</v>
      </c>
      <c r="F47" s="162">
        <v>44409</v>
      </c>
      <c r="G47" s="162">
        <v>44470</v>
      </c>
      <c r="H47" s="162">
        <v>44652</v>
      </c>
      <c r="I47" s="162">
        <v>44470</v>
      </c>
      <c r="J47" s="233">
        <v>44378</v>
      </c>
      <c r="K47" s="233">
        <v>44743</v>
      </c>
      <c r="M47" s="407" t="s">
        <v>227</v>
      </c>
      <c r="N47" s="407" t="s">
        <v>228</v>
      </c>
      <c r="O47" s="407" t="s">
        <v>224</v>
      </c>
      <c r="P47" s="407" t="s">
        <v>225</v>
      </c>
      <c r="Q47" s="201"/>
    </row>
    <row r="48" spans="1:31" ht="40.9" customHeight="1">
      <c r="A48" s="408" t="s">
        <v>174</v>
      </c>
      <c r="B48" s="408"/>
      <c r="C48" s="143" t="s">
        <v>175</v>
      </c>
      <c r="D48" s="143" t="s">
        <v>187</v>
      </c>
      <c r="E48" s="143" t="s">
        <v>176</v>
      </c>
      <c r="F48" s="143" t="s">
        <v>177</v>
      </c>
      <c r="G48" s="143" t="s">
        <v>178</v>
      </c>
      <c r="H48" s="143" t="s">
        <v>260</v>
      </c>
      <c r="I48" s="143" t="s">
        <v>312</v>
      </c>
      <c r="J48" s="149" t="s">
        <v>179</v>
      </c>
      <c r="K48" s="149" t="s">
        <v>179</v>
      </c>
      <c r="M48" s="407"/>
      <c r="N48" s="407"/>
      <c r="O48" s="407"/>
      <c r="P48" s="407"/>
      <c r="Q48" s="349" t="s">
        <v>226</v>
      </c>
    </row>
    <row r="49" spans="1:18">
      <c r="A49" s="299" t="s">
        <v>122</v>
      </c>
      <c r="B49" s="201"/>
      <c r="C49" s="148">
        <v>-4.1700000000000001E-3</v>
      </c>
      <c r="D49" s="148">
        <v>-4.4999999999999999E-4</v>
      </c>
      <c r="E49" s="148"/>
      <c r="F49" s="148">
        <v>2.5500000000000002E-3</v>
      </c>
      <c r="G49" s="148">
        <v>1.5299999999999999E-3</v>
      </c>
      <c r="H49" s="148">
        <v>0</v>
      </c>
      <c r="I49" s="148">
        <v>-4.6100000000000004E-3</v>
      </c>
      <c r="J49" s="234">
        <v>-1.4999999999999999E-4</v>
      </c>
      <c r="K49" s="234">
        <v>-6.2E-4</v>
      </c>
      <c r="M49" s="148">
        <f>SUM(C49:J49)</f>
        <v>-5.3E-3</v>
      </c>
      <c r="N49" s="148">
        <f>SUM(C49:K49)-J49</f>
        <v>-5.77E-3</v>
      </c>
      <c r="O49" s="203">
        <f>-F3*M49</f>
        <v>-394234.63290000003</v>
      </c>
      <c r="P49" s="203">
        <f>G3*N49</f>
        <v>-577603.33427999995</v>
      </c>
      <c r="Q49" s="204">
        <f>P49-O49</f>
        <v>-183368.70137999993</v>
      </c>
    </row>
    <row r="50" spans="1:18">
      <c r="A50" s="299" t="s">
        <v>157</v>
      </c>
      <c r="B50" s="201"/>
      <c r="C50" s="148">
        <v>-4.1700000000000001E-3</v>
      </c>
      <c r="D50" s="148">
        <v>-4.4999999999999999E-4</v>
      </c>
      <c r="E50" s="148">
        <v>-3.0640000000000001E-2</v>
      </c>
      <c r="F50" s="148">
        <v>2.5500000000000002E-3</v>
      </c>
      <c r="G50" s="148">
        <v>1.5299999999999999E-3</v>
      </c>
      <c r="H50" s="148">
        <v>0</v>
      </c>
      <c r="I50" s="148">
        <f>I49</f>
        <v>-4.6100000000000004E-3</v>
      </c>
      <c r="J50" s="234">
        <v>-1.4999999999999999E-4</v>
      </c>
      <c r="K50" s="234">
        <v>-6.2E-4</v>
      </c>
      <c r="M50" s="148">
        <f t="shared" ref="M50:M61" si="31">SUM(C50:J50)</f>
        <v>-3.594E-2</v>
      </c>
      <c r="N50" s="148">
        <f t="shared" ref="N50:N61" si="32">SUM(C50:K50)-J50</f>
        <v>-3.6410000000000005E-2</v>
      </c>
      <c r="O50" s="203">
        <f t="shared" ref="O50:O63" si="33">-F4*M50</f>
        <v>-10929.49776</v>
      </c>
      <c r="P50" s="203">
        <f t="shared" ref="P50:P63" si="34">G4*N50</f>
        <v>-12243.772750000002</v>
      </c>
      <c r="Q50" s="204">
        <f t="shared" ref="Q50:Q63" si="35">P50-O50</f>
        <v>-1314.2749900000017</v>
      </c>
    </row>
    <row r="51" spans="1:18">
      <c r="A51" s="299" t="s">
        <v>123</v>
      </c>
      <c r="B51" s="201"/>
      <c r="C51" s="148">
        <v>0</v>
      </c>
      <c r="D51" s="148">
        <v>6.79E-3</v>
      </c>
      <c r="E51" s="148"/>
      <c r="F51" s="148">
        <v>3.2100000000000002E-3</v>
      </c>
      <c r="G51" s="148">
        <v>2.2200000000000002E-3</v>
      </c>
      <c r="H51" s="148">
        <v>0</v>
      </c>
      <c r="I51" s="148">
        <f>-0.00247</f>
        <v>-2.47E-3</v>
      </c>
      <c r="J51" s="234">
        <v>-1.4999999999999999E-4</v>
      </c>
      <c r="K51" s="234">
        <v>-5.9999999999999995E-4</v>
      </c>
      <c r="M51" s="148">
        <f t="shared" si="31"/>
        <v>9.5999999999999992E-3</v>
      </c>
      <c r="N51" s="148">
        <f t="shared" si="32"/>
        <v>9.1500000000000001E-3</v>
      </c>
      <c r="O51" s="203">
        <f t="shared" si="33"/>
        <v>198516.41279999999</v>
      </c>
      <c r="P51" s="203">
        <f t="shared" si="34"/>
        <v>246095.89290000001</v>
      </c>
      <c r="Q51" s="204">
        <f t="shared" si="35"/>
        <v>47579.480100000015</v>
      </c>
    </row>
    <row r="52" spans="1:18">
      <c r="A52" s="299" t="s">
        <v>124</v>
      </c>
      <c r="B52" s="201"/>
      <c r="C52" s="148">
        <v>-4.1700000000000001E-3</v>
      </c>
      <c r="D52" s="148">
        <v>6.79E-3</v>
      </c>
      <c r="E52" s="148"/>
      <c r="F52" s="148">
        <v>3.2100000000000002E-3</v>
      </c>
      <c r="G52" s="148">
        <v>2.2200000000000002E-3</v>
      </c>
      <c r="H52" s="148">
        <v>0</v>
      </c>
      <c r="I52" s="148">
        <f>I51</f>
        <v>-2.47E-3</v>
      </c>
      <c r="J52" s="234">
        <v>-1.4999999999999999E-4</v>
      </c>
      <c r="K52" s="234">
        <v>-5.9999999999999995E-4</v>
      </c>
      <c r="M52" s="148">
        <f t="shared" si="31"/>
        <v>5.4299999999999999E-3</v>
      </c>
      <c r="N52" s="148">
        <f t="shared" si="32"/>
        <v>4.9800000000000001E-3</v>
      </c>
      <c r="O52" s="203">
        <f t="shared" si="33"/>
        <v>10864.58835</v>
      </c>
      <c r="P52" s="203">
        <f t="shared" si="34"/>
        <v>11555.098980000001</v>
      </c>
      <c r="Q52" s="204">
        <f t="shared" si="35"/>
        <v>690.51063000000067</v>
      </c>
    </row>
    <row r="53" spans="1:18">
      <c r="A53" s="299" t="s">
        <v>280</v>
      </c>
      <c r="B53" s="201"/>
      <c r="C53" s="148">
        <v>0</v>
      </c>
      <c r="D53" s="148">
        <v>6.79E-3</v>
      </c>
      <c r="E53" s="148"/>
      <c r="F53" s="148">
        <v>3.2100000000000002E-3</v>
      </c>
      <c r="G53" s="148">
        <v>2.2200000000000002E-3</v>
      </c>
      <c r="H53" s="148">
        <v>0</v>
      </c>
      <c r="I53" s="148">
        <f>I51</f>
        <v>-2.47E-3</v>
      </c>
      <c r="J53" s="234">
        <v>-1.4999999999999999E-4</v>
      </c>
      <c r="K53" s="234">
        <v>-5.9999999999999995E-4</v>
      </c>
      <c r="M53" s="148">
        <f t="shared" si="31"/>
        <v>9.5999999999999992E-3</v>
      </c>
      <c r="N53" s="148">
        <f t="shared" si="32"/>
        <v>9.1500000000000001E-3</v>
      </c>
      <c r="O53" s="203">
        <f t="shared" si="33"/>
        <v>0</v>
      </c>
      <c r="P53" s="203">
        <f t="shared" si="34"/>
        <v>0</v>
      </c>
      <c r="Q53" s="204">
        <f t="shared" si="35"/>
        <v>0</v>
      </c>
    </row>
    <row r="54" spans="1:18" ht="14.45" customHeight="1">
      <c r="A54" s="299" t="s">
        <v>125</v>
      </c>
      <c r="B54" s="201"/>
      <c r="C54" s="148">
        <v>0</v>
      </c>
      <c r="D54" s="148">
        <v>6.79E-3</v>
      </c>
      <c r="E54" s="148"/>
      <c r="F54" s="148">
        <v>2.7299999999999998E-3</v>
      </c>
      <c r="G54" s="148">
        <v>1.6000000000000001E-3</v>
      </c>
      <c r="H54" s="148">
        <v>0</v>
      </c>
      <c r="I54" s="148">
        <f>-0.0019</f>
        <v>-1.9E-3</v>
      </c>
      <c r="J54" s="234">
        <v>-1.6000000000000001E-4</v>
      </c>
      <c r="K54" s="234">
        <v>-6.6E-4</v>
      </c>
      <c r="M54" s="148">
        <f t="shared" si="31"/>
        <v>9.0600000000000003E-3</v>
      </c>
      <c r="N54" s="148">
        <f t="shared" si="32"/>
        <v>8.5600000000000016E-3</v>
      </c>
      <c r="O54" s="203">
        <f t="shared" si="33"/>
        <v>437207.45964000002</v>
      </c>
      <c r="P54" s="203">
        <f t="shared" si="34"/>
        <v>511226.5088800001</v>
      </c>
      <c r="Q54" s="204">
        <f t="shared" si="35"/>
        <v>74019.04924000008</v>
      </c>
    </row>
    <row r="55" spans="1:18">
      <c r="A55" s="299" t="s">
        <v>126</v>
      </c>
      <c r="B55" s="201"/>
      <c r="C55" s="148">
        <v>-4.1700000000000001E-3</v>
      </c>
      <c r="D55" s="148">
        <v>6.79E-3</v>
      </c>
      <c r="E55" s="148"/>
      <c r="F55" s="148">
        <v>2.7299999999999998E-3</v>
      </c>
      <c r="G55" s="148">
        <v>1.6000000000000001E-3</v>
      </c>
      <c r="H55" s="148">
        <v>0</v>
      </c>
      <c r="I55" s="148">
        <f>I54</f>
        <v>-1.9E-3</v>
      </c>
      <c r="J55" s="234">
        <v>-1.6000000000000001E-4</v>
      </c>
      <c r="K55" s="234">
        <v>-6.6E-4</v>
      </c>
      <c r="M55" s="148">
        <f t="shared" si="31"/>
        <v>4.8899999999999994E-3</v>
      </c>
      <c r="N55" s="148">
        <f t="shared" si="32"/>
        <v>4.3899999999999998E-3</v>
      </c>
      <c r="O55" s="203">
        <f t="shared" si="33"/>
        <v>4764.4345799999992</v>
      </c>
      <c r="P55" s="203">
        <f t="shared" si="34"/>
        <v>5276.0819899999997</v>
      </c>
      <c r="Q55" s="204">
        <f t="shared" si="35"/>
        <v>511.64741000000049</v>
      </c>
    </row>
    <row r="56" spans="1:18">
      <c r="A56" s="299" t="s">
        <v>278</v>
      </c>
      <c r="B56" s="201"/>
      <c r="C56" s="148">
        <v>0</v>
      </c>
      <c r="D56" s="148">
        <v>6.79E-3</v>
      </c>
      <c r="E56" s="148"/>
      <c r="F56" s="148">
        <v>2.7299999999999998E-3</v>
      </c>
      <c r="G56" s="148">
        <v>1.6000000000000001E-3</v>
      </c>
      <c r="H56" s="148">
        <v>0</v>
      </c>
      <c r="I56" s="148">
        <f>I54</f>
        <v>-1.9E-3</v>
      </c>
      <c r="J56" s="234">
        <v>-1.6000000000000001E-4</v>
      </c>
      <c r="K56" s="234">
        <v>-6.6E-4</v>
      </c>
      <c r="M56" s="148">
        <f t="shared" si="31"/>
        <v>9.0600000000000003E-3</v>
      </c>
      <c r="N56" s="148">
        <f t="shared" si="32"/>
        <v>8.5600000000000016E-3</v>
      </c>
      <c r="O56" s="203">
        <f t="shared" si="33"/>
        <v>0</v>
      </c>
      <c r="P56" s="203">
        <f t="shared" si="34"/>
        <v>0</v>
      </c>
      <c r="Q56" s="204">
        <f t="shared" si="35"/>
        <v>0</v>
      </c>
    </row>
    <row r="57" spans="1:18">
      <c r="A57" s="299" t="s">
        <v>127</v>
      </c>
      <c r="B57" s="201"/>
      <c r="C57" s="148">
        <v>0</v>
      </c>
      <c r="D57" s="148"/>
      <c r="E57" s="148"/>
      <c r="F57" s="148">
        <v>1.82E-3</v>
      </c>
      <c r="G57" s="148">
        <v>1E-3</v>
      </c>
      <c r="H57" s="148">
        <v>0</v>
      </c>
      <c r="I57" s="148">
        <f>-0.00229</f>
        <v>-2.2899999999999999E-3</v>
      </c>
      <c r="J57" s="234">
        <v>-1.6000000000000001E-4</v>
      </c>
      <c r="K57" s="234">
        <v>-6.2E-4</v>
      </c>
      <c r="M57" s="148">
        <f t="shared" si="31"/>
        <v>3.700000000000001E-4</v>
      </c>
      <c r="N57" s="148">
        <f t="shared" si="32"/>
        <v>-8.9999999999999884E-5</v>
      </c>
      <c r="O57" s="203">
        <f t="shared" si="33"/>
        <v>19202.516780000005</v>
      </c>
      <c r="P57" s="203">
        <f t="shared" si="34"/>
        <v>-4944.7367999999933</v>
      </c>
      <c r="Q57" s="204">
        <f t="shared" si="35"/>
        <v>-24147.253579999997</v>
      </c>
    </row>
    <row r="58" spans="1:18">
      <c r="A58" s="299" t="s">
        <v>158</v>
      </c>
      <c r="B58" s="201"/>
      <c r="C58" s="148">
        <v>0</v>
      </c>
      <c r="D58" s="148"/>
      <c r="E58" s="148"/>
      <c r="F58" s="148">
        <v>1.82E-3</v>
      </c>
      <c r="G58" s="148">
        <v>0</v>
      </c>
      <c r="H58" s="148">
        <v>0</v>
      </c>
      <c r="I58" s="148">
        <v>0</v>
      </c>
      <c r="J58" s="234">
        <v>-1.6000000000000001E-4</v>
      </c>
      <c r="K58" s="234">
        <v>-6.2E-4</v>
      </c>
      <c r="M58" s="148">
        <f t="shared" si="31"/>
        <v>1.66E-3</v>
      </c>
      <c r="N58" s="148">
        <f t="shared" si="32"/>
        <v>1.2000000000000001E-3</v>
      </c>
      <c r="O58" s="203">
        <f t="shared" si="33"/>
        <v>58100</v>
      </c>
      <c r="P58" s="203">
        <f t="shared" si="34"/>
        <v>42000.000000000007</v>
      </c>
      <c r="Q58" s="204">
        <f t="shared" si="35"/>
        <v>-16099.999999999993</v>
      </c>
    </row>
    <row r="59" spans="1:18">
      <c r="A59" s="299" t="s">
        <v>159</v>
      </c>
      <c r="B59" s="201"/>
      <c r="C59" s="148">
        <v>0</v>
      </c>
      <c r="D59" s="148"/>
      <c r="E59" s="148"/>
      <c r="F59" s="148">
        <v>2.3600000000000001E-3</v>
      </c>
      <c r="G59" s="148">
        <v>1.39E-3</v>
      </c>
      <c r="H59" s="148">
        <v>0</v>
      </c>
      <c r="I59" s="148">
        <v>-3.65E-3</v>
      </c>
      <c r="J59" s="234">
        <v>-1.6000000000000001E-4</v>
      </c>
      <c r="K59" s="234">
        <v>-6.0999999999999997E-4</v>
      </c>
      <c r="M59" s="148">
        <f t="shared" si="31"/>
        <v>-6.0000000000000184E-5</v>
      </c>
      <c r="N59" s="148">
        <f t="shared" si="32"/>
        <v>-5.1000000000000015E-4</v>
      </c>
      <c r="O59" s="203">
        <f t="shared" si="33"/>
        <v>0</v>
      </c>
      <c r="P59" s="203">
        <f t="shared" si="34"/>
        <v>0</v>
      </c>
      <c r="Q59" s="204">
        <f t="shared" si="35"/>
        <v>0</v>
      </c>
    </row>
    <row r="60" spans="1:18">
      <c r="A60" s="299" t="s">
        <v>128</v>
      </c>
      <c r="B60" s="201"/>
      <c r="C60" s="148">
        <v>0</v>
      </c>
      <c r="D60" s="148">
        <v>6.79E-3</v>
      </c>
      <c r="E60" s="148"/>
      <c r="F60" s="148">
        <v>2.3600000000000001E-3</v>
      </c>
      <c r="G60" s="148">
        <v>1.39E-3</v>
      </c>
      <c r="H60" s="148">
        <v>0</v>
      </c>
      <c r="I60" s="148">
        <f>I59</f>
        <v>-3.65E-3</v>
      </c>
      <c r="J60" s="234">
        <v>-1.6000000000000001E-4</v>
      </c>
      <c r="K60" s="234">
        <v>-6.0999999999999997E-4</v>
      </c>
      <c r="M60" s="148">
        <f t="shared" si="31"/>
        <v>6.7299999999999999E-3</v>
      </c>
      <c r="N60" s="148">
        <f t="shared" si="32"/>
        <v>6.28E-3</v>
      </c>
      <c r="O60" s="203">
        <f t="shared" si="33"/>
        <v>20131.449000000001</v>
      </c>
      <c r="P60" s="203">
        <f t="shared" si="34"/>
        <v>33056.795879999998</v>
      </c>
      <c r="Q60" s="204">
        <f t="shared" si="35"/>
        <v>12925.346879999997</v>
      </c>
    </row>
    <row r="61" spans="1:18">
      <c r="A61" s="299" t="s">
        <v>129</v>
      </c>
      <c r="B61" s="201"/>
      <c r="C61" s="148">
        <v>-4.1700000000000001E-3</v>
      </c>
      <c r="D61" s="148">
        <v>6.79E-3</v>
      </c>
      <c r="E61" s="148"/>
      <c r="F61" s="148">
        <v>2.3600000000000001E-3</v>
      </c>
      <c r="G61" s="148">
        <v>1.39E-3</v>
      </c>
      <c r="H61" s="148">
        <v>0</v>
      </c>
      <c r="I61" s="148">
        <f>I59</f>
        <v>-3.65E-3</v>
      </c>
      <c r="J61" s="234">
        <v>-1.6000000000000001E-4</v>
      </c>
      <c r="K61" s="234">
        <v>-6.0999999999999997E-4</v>
      </c>
      <c r="M61" s="148">
        <f t="shared" si="31"/>
        <v>2.5599999999999998E-3</v>
      </c>
      <c r="N61" s="148">
        <f t="shared" si="32"/>
        <v>2.1099999999999999E-3</v>
      </c>
      <c r="O61" s="203">
        <f t="shared" si="33"/>
        <v>563.4201599999999</v>
      </c>
      <c r="P61" s="203">
        <f t="shared" si="34"/>
        <v>795.16193999999996</v>
      </c>
      <c r="Q61" s="204">
        <f t="shared" si="35"/>
        <v>231.74178000000006</v>
      </c>
    </row>
    <row r="62" spans="1:18" ht="15" customHeight="1">
      <c r="A62" s="299" t="s">
        <v>171</v>
      </c>
      <c r="B62" s="201"/>
      <c r="C62" s="157">
        <v>0</v>
      </c>
      <c r="D62" s="157"/>
      <c r="E62" s="148"/>
      <c r="F62" s="157">
        <v>1.1180000000000001E-2</v>
      </c>
      <c r="G62" s="157"/>
      <c r="H62" s="157"/>
      <c r="I62" s="157"/>
      <c r="J62" s="238">
        <v>-1.8000000000000001E-4</v>
      </c>
      <c r="K62" s="238">
        <v>-7.1000000000000002E-4</v>
      </c>
      <c r="M62" s="148"/>
      <c r="N62" s="202"/>
      <c r="O62" s="203">
        <f t="shared" si="33"/>
        <v>0</v>
      </c>
      <c r="P62" s="203">
        <f t="shared" si="34"/>
        <v>0</v>
      </c>
      <c r="Q62" s="204">
        <f t="shared" si="35"/>
        <v>0</v>
      </c>
    </row>
    <row r="63" spans="1:18">
      <c r="A63" s="299" t="s">
        <v>162</v>
      </c>
      <c r="B63" s="201"/>
      <c r="C63" s="157">
        <v>-4.1700000000000001E-3</v>
      </c>
      <c r="D63" s="157"/>
      <c r="E63" s="148"/>
      <c r="F63" s="157">
        <v>1.1180000000000001E-2</v>
      </c>
      <c r="G63" s="157"/>
      <c r="H63" s="157"/>
      <c r="I63" s="157"/>
      <c r="J63" s="238">
        <v>-1.8000000000000001E-4</v>
      </c>
      <c r="K63" s="238">
        <v>-7.1000000000000002E-4</v>
      </c>
      <c r="M63" s="148"/>
      <c r="N63" s="202"/>
      <c r="O63" s="203">
        <f t="shared" si="33"/>
        <v>0</v>
      </c>
      <c r="P63" s="203">
        <f t="shared" si="34"/>
        <v>0</v>
      </c>
      <c r="Q63" s="204">
        <f t="shared" si="35"/>
        <v>0</v>
      </c>
    </row>
    <row r="64" spans="1:18" ht="7.15" customHeight="1">
      <c r="A64" s="299"/>
      <c r="B64" s="201"/>
      <c r="C64" s="148"/>
      <c r="D64" s="148"/>
      <c r="E64" s="148"/>
      <c r="F64" s="157"/>
      <c r="G64" s="232"/>
      <c r="H64" s="232"/>
      <c r="I64" s="148"/>
      <c r="M64" s="145"/>
      <c r="N64" s="201"/>
      <c r="P64" s="201"/>
      <c r="Q64" s="201"/>
      <c r="R64" s="201"/>
    </row>
    <row r="65" spans="1:17" ht="15" hidden="1" customHeight="1">
      <c r="A65" s="299"/>
      <c r="B65" s="201"/>
      <c r="C65" s="148"/>
      <c r="D65" s="148"/>
      <c r="E65" s="148"/>
      <c r="F65" s="157"/>
      <c r="G65" s="232"/>
      <c r="H65" s="148"/>
      <c r="J65" s="157"/>
      <c r="K65" s="148"/>
      <c r="L65" s="205"/>
      <c r="M65" s="206"/>
      <c r="O65" s="201"/>
      <c r="P65" s="201"/>
      <c r="Q65" s="201"/>
    </row>
    <row r="66" spans="1:17" ht="15" hidden="1" customHeight="1">
      <c r="E66" s="201"/>
      <c r="K66" s="201"/>
      <c r="L66" s="201"/>
      <c r="M66" s="206"/>
      <c r="O66" s="206"/>
      <c r="P66" s="201"/>
      <c r="Q66" s="201"/>
    </row>
    <row r="67" spans="1:17" ht="56.25" customHeight="1">
      <c r="A67" s="350" t="s">
        <v>180</v>
      </c>
      <c r="B67" s="136"/>
      <c r="C67" s="149" t="s">
        <v>219</v>
      </c>
      <c r="D67" s="149" t="s">
        <v>187</v>
      </c>
      <c r="E67" s="149" t="s">
        <v>181</v>
      </c>
      <c r="F67" s="149" t="s">
        <v>182</v>
      </c>
      <c r="G67" s="149" t="s">
        <v>183</v>
      </c>
      <c r="H67" s="149" t="s">
        <v>254</v>
      </c>
      <c r="I67" s="149" t="s">
        <v>313</v>
      </c>
      <c r="J67" s="149" t="s">
        <v>184</v>
      </c>
      <c r="K67" s="149" t="s">
        <v>185</v>
      </c>
      <c r="L67" s="201"/>
      <c r="M67" s="145"/>
      <c r="O67" s="173">
        <f>SUM(O49:O63)</f>
        <v>344186.15064999997</v>
      </c>
      <c r="P67" s="173">
        <f>SUM(P49:P63)</f>
        <v>255213.69674000013</v>
      </c>
      <c r="Q67" s="173">
        <f>SUM(Q49:Q63)</f>
        <v>-88972.453909999822</v>
      </c>
    </row>
    <row r="68" spans="1:17">
      <c r="A68" s="299" t="s">
        <v>122</v>
      </c>
      <c r="C68" s="145">
        <f>H3*C49</f>
        <v>-107255.19807</v>
      </c>
      <c r="D68" s="145">
        <f t="shared" ref="D68:D80" si="36">H3*D49</f>
        <v>-11574.301949999999</v>
      </c>
      <c r="E68" s="145">
        <f t="shared" ref="E68:E80" si="37">(E49*H3)</f>
        <v>0</v>
      </c>
      <c r="F68" s="145">
        <f t="shared" ref="F68:F80" si="38">F49*H3</f>
        <v>65587.711049999998</v>
      </c>
      <c r="G68" s="145">
        <f>(G49*H3)</f>
        <v>39352.626629999999</v>
      </c>
      <c r="H68" s="145">
        <f>(H49*I3)</f>
        <v>0</v>
      </c>
      <c r="I68" s="145">
        <f>I49*H3</f>
        <v>-118572.29331000001</v>
      </c>
      <c r="J68" s="236">
        <f>(J49*F3)+(K49*G3)</f>
        <v>-50907.245730000002</v>
      </c>
      <c r="K68" s="145">
        <f t="shared" ref="K68:K81" si="39">SUM(C68:J68)</f>
        <v>-183368.70138000001</v>
      </c>
      <c r="L68" s="201"/>
      <c r="M68" s="145"/>
      <c r="O68" s="342">
        <f>'06.2022 Base Rate Revenue'!P67</f>
        <v>344186.15064999997</v>
      </c>
      <c r="P68" s="201"/>
      <c r="Q68" s="204">
        <f>K82</f>
        <v>-88972.453909999997</v>
      </c>
    </row>
    <row r="69" spans="1:17">
      <c r="A69" s="299" t="s">
        <v>157</v>
      </c>
      <c r="C69" s="145">
        <f t="shared" ref="C69:C79" si="40">H4*C50</f>
        <v>-134.15307000000001</v>
      </c>
      <c r="D69" s="145">
        <f t="shared" si="36"/>
        <v>-14.47695</v>
      </c>
      <c r="E69" s="145">
        <f t="shared" si="37"/>
        <v>-985.71943999999996</v>
      </c>
      <c r="F69" s="145">
        <f t="shared" si="38"/>
        <v>82.036050000000003</v>
      </c>
      <c r="G69" s="145">
        <f t="shared" ref="G69:H80" si="41">(G50*H4)</f>
        <v>49.221629999999998</v>
      </c>
      <c r="H69" s="145">
        <f t="shared" si="41"/>
        <v>0</v>
      </c>
      <c r="I69" s="145">
        <f t="shared" ref="I69:I80" si="42">I50*H4</f>
        <v>-148.30831000000001</v>
      </c>
      <c r="J69" s="236">
        <f t="shared" ref="J69:J80" si="43">(J50*F4)+(K50*G4)</f>
        <v>-162.8749</v>
      </c>
      <c r="K69" s="145">
        <f t="shared" si="39"/>
        <v>-1314.2749900000001</v>
      </c>
      <c r="M69" s="145"/>
    </row>
    <row r="70" spans="1:17">
      <c r="A70" s="299" t="s">
        <v>123</v>
      </c>
      <c r="C70" s="145">
        <f t="shared" si="40"/>
        <v>0</v>
      </c>
      <c r="D70" s="145">
        <f t="shared" si="36"/>
        <v>42212.97507</v>
      </c>
      <c r="E70" s="145">
        <f t="shared" si="37"/>
        <v>0</v>
      </c>
      <c r="F70" s="145">
        <f t="shared" si="38"/>
        <v>19956.354930000001</v>
      </c>
      <c r="G70" s="145">
        <f t="shared" si="41"/>
        <v>13801.591260000001</v>
      </c>
      <c r="H70" s="145">
        <f t="shared" si="41"/>
        <v>0</v>
      </c>
      <c r="I70" s="145">
        <f t="shared" si="42"/>
        <v>-15355.82451</v>
      </c>
      <c r="J70" s="236">
        <f t="shared" si="43"/>
        <v>-13035.61665</v>
      </c>
      <c r="K70" s="145">
        <f t="shared" si="39"/>
        <v>47579.480100000001</v>
      </c>
      <c r="M70" s="145"/>
    </row>
    <row r="71" spans="1:17">
      <c r="A71" s="299" t="s">
        <v>124</v>
      </c>
      <c r="C71" s="145">
        <f t="shared" si="40"/>
        <v>-1332.1315200000001</v>
      </c>
      <c r="D71" s="145">
        <f t="shared" si="36"/>
        <v>2169.1062400000001</v>
      </c>
      <c r="E71" s="145">
        <f t="shared" si="37"/>
        <v>0</v>
      </c>
      <c r="F71" s="145">
        <f t="shared" si="38"/>
        <v>1025.4537600000001</v>
      </c>
      <c r="G71" s="145">
        <f t="shared" si="41"/>
        <v>709.19232000000011</v>
      </c>
      <c r="H71" s="145">
        <f t="shared" si="41"/>
        <v>0</v>
      </c>
      <c r="I71" s="145">
        <f t="shared" si="42"/>
        <v>-789.05632000000003</v>
      </c>
      <c r="J71" s="236">
        <f t="shared" si="43"/>
        <v>-1092.05385</v>
      </c>
      <c r="K71" s="145">
        <f t="shared" si="39"/>
        <v>690.51062999999999</v>
      </c>
      <c r="M71" s="145"/>
    </row>
    <row r="72" spans="1:17">
      <c r="A72" s="299" t="s">
        <v>280</v>
      </c>
      <c r="C72" s="145">
        <f t="shared" si="40"/>
        <v>0</v>
      </c>
      <c r="D72" s="145">
        <f t="shared" si="36"/>
        <v>0</v>
      </c>
      <c r="E72" s="145">
        <f t="shared" si="37"/>
        <v>0</v>
      </c>
      <c r="F72" s="145">
        <f t="shared" si="38"/>
        <v>0</v>
      </c>
      <c r="G72" s="145">
        <f t="shared" si="41"/>
        <v>0</v>
      </c>
      <c r="H72" s="145">
        <f t="shared" si="41"/>
        <v>0</v>
      </c>
      <c r="I72" s="145">
        <f t="shared" si="42"/>
        <v>0</v>
      </c>
      <c r="J72" s="236">
        <f t="shared" si="43"/>
        <v>0</v>
      </c>
      <c r="K72" s="145"/>
      <c r="M72" s="145"/>
    </row>
    <row r="73" spans="1:17">
      <c r="A73" s="299" t="s">
        <v>125</v>
      </c>
      <c r="C73" s="145">
        <f t="shared" si="40"/>
        <v>0</v>
      </c>
      <c r="D73" s="145">
        <f t="shared" si="36"/>
        <v>77852.978910000005</v>
      </c>
      <c r="E73" s="145">
        <f t="shared" si="37"/>
        <v>0</v>
      </c>
      <c r="F73" s="145">
        <f t="shared" si="38"/>
        <v>31301.713169999999</v>
      </c>
      <c r="G73" s="145">
        <f t="shared" si="41"/>
        <v>18345.326400000002</v>
      </c>
      <c r="H73" s="145">
        <f t="shared" si="41"/>
        <v>0</v>
      </c>
      <c r="I73" s="145">
        <f t="shared" si="42"/>
        <v>-21785.075099999998</v>
      </c>
      <c r="J73" s="236">
        <f t="shared" si="43"/>
        <v>-31695.894139999997</v>
      </c>
      <c r="K73" s="145">
        <f t="shared" si="39"/>
        <v>74019.049240000022</v>
      </c>
      <c r="M73" s="145"/>
    </row>
    <row r="74" spans="1:17">
      <c r="A74" s="299" t="s">
        <v>126</v>
      </c>
      <c r="C74" s="145">
        <f t="shared" si="40"/>
        <v>-948.75423000000001</v>
      </c>
      <c r="D74" s="145">
        <f t="shared" si="36"/>
        <v>1544.85401</v>
      </c>
      <c r="E74" s="145">
        <f t="shared" si="37"/>
        <v>0</v>
      </c>
      <c r="F74" s="145">
        <f t="shared" si="38"/>
        <v>621.12686999999994</v>
      </c>
      <c r="G74" s="145">
        <f t="shared" si="41"/>
        <v>364.03040000000004</v>
      </c>
      <c r="H74" s="145">
        <f t="shared" si="41"/>
        <v>0</v>
      </c>
      <c r="I74" s="145">
        <f t="shared" si="42"/>
        <v>-432.28609999999998</v>
      </c>
      <c r="J74" s="236">
        <f t="shared" si="43"/>
        <v>-637.32353999999998</v>
      </c>
      <c r="K74" s="145">
        <f t="shared" si="39"/>
        <v>511.64741000000015</v>
      </c>
      <c r="M74" s="145"/>
    </row>
    <row r="75" spans="1:17">
      <c r="A75" s="299" t="s">
        <v>278</v>
      </c>
      <c r="C75" s="145">
        <f t="shared" si="40"/>
        <v>0</v>
      </c>
      <c r="D75" s="145">
        <f t="shared" si="36"/>
        <v>0</v>
      </c>
      <c r="E75" s="145">
        <f t="shared" si="37"/>
        <v>0</v>
      </c>
      <c r="F75" s="145">
        <f t="shared" si="38"/>
        <v>0</v>
      </c>
      <c r="G75" s="145">
        <f t="shared" si="41"/>
        <v>0</v>
      </c>
      <c r="H75" s="145">
        <f t="shared" si="41"/>
        <v>0</v>
      </c>
      <c r="I75" s="145">
        <f t="shared" si="42"/>
        <v>0</v>
      </c>
      <c r="J75" s="236">
        <f t="shared" si="43"/>
        <v>0</v>
      </c>
      <c r="K75" s="145"/>
      <c r="M75" s="145"/>
    </row>
    <row r="76" spans="1:17">
      <c r="A76" s="299" t="s">
        <v>127</v>
      </c>
      <c r="C76" s="145">
        <f t="shared" si="40"/>
        <v>0</v>
      </c>
      <c r="D76" s="145">
        <f t="shared" si="36"/>
        <v>0</v>
      </c>
      <c r="E76" s="145">
        <f t="shared" si="37"/>
        <v>0</v>
      </c>
      <c r="F76" s="145">
        <f t="shared" si="38"/>
        <v>5537.9433200000003</v>
      </c>
      <c r="G76" s="145">
        <f t="shared" si="41"/>
        <v>3042.826</v>
      </c>
      <c r="H76" s="145">
        <f t="shared" si="41"/>
        <v>0</v>
      </c>
      <c r="I76" s="145">
        <f t="shared" si="42"/>
        <v>-6968.0715399999999</v>
      </c>
      <c r="J76" s="236">
        <f t="shared" si="43"/>
        <v>-25759.951360000003</v>
      </c>
      <c r="K76" s="145">
        <f t="shared" si="39"/>
        <v>-24147.253580000004</v>
      </c>
      <c r="M76" s="145"/>
    </row>
    <row r="77" spans="1:17">
      <c r="A77" s="299" t="s">
        <v>158</v>
      </c>
      <c r="C77" s="145">
        <f t="shared" si="40"/>
        <v>0</v>
      </c>
      <c r="D77" s="145">
        <f t="shared" si="36"/>
        <v>0</v>
      </c>
      <c r="E77" s="145">
        <f t="shared" si="37"/>
        <v>0</v>
      </c>
      <c r="F77" s="145">
        <f t="shared" si="38"/>
        <v>0</v>
      </c>
      <c r="G77" s="145">
        <f t="shared" si="41"/>
        <v>0</v>
      </c>
      <c r="H77" s="145">
        <f t="shared" si="41"/>
        <v>0</v>
      </c>
      <c r="I77" s="145">
        <f t="shared" si="42"/>
        <v>0</v>
      </c>
      <c r="J77" s="236">
        <f t="shared" si="43"/>
        <v>-16100</v>
      </c>
      <c r="K77" s="145">
        <f t="shared" si="39"/>
        <v>-16100</v>
      </c>
      <c r="M77" s="145"/>
    </row>
    <row r="78" spans="1:17">
      <c r="A78" s="299" t="s">
        <v>159</v>
      </c>
      <c r="C78" s="145">
        <f t="shared" si="40"/>
        <v>0</v>
      </c>
      <c r="D78" s="145">
        <f t="shared" si="36"/>
        <v>0</v>
      </c>
      <c r="E78" s="145">
        <f t="shared" si="37"/>
        <v>0</v>
      </c>
      <c r="F78" s="145">
        <f t="shared" si="38"/>
        <v>0</v>
      </c>
      <c r="G78" s="145">
        <f t="shared" si="41"/>
        <v>0</v>
      </c>
      <c r="H78" s="145">
        <f t="shared" si="41"/>
        <v>0</v>
      </c>
      <c r="I78" s="145">
        <f t="shared" si="42"/>
        <v>0</v>
      </c>
      <c r="J78" s="236">
        <f t="shared" si="43"/>
        <v>0</v>
      </c>
      <c r="K78" s="145">
        <f t="shared" si="39"/>
        <v>0</v>
      </c>
      <c r="M78" s="145"/>
    </row>
    <row r="79" spans="1:17">
      <c r="A79" s="299" t="s">
        <v>128</v>
      </c>
      <c r="C79" s="145">
        <f t="shared" si="40"/>
        <v>0</v>
      </c>
      <c r="D79" s="145">
        <f t="shared" si="36"/>
        <v>15430.417590000001</v>
      </c>
      <c r="E79" s="145">
        <f t="shared" si="37"/>
        <v>0</v>
      </c>
      <c r="F79" s="145">
        <f t="shared" si="38"/>
        <v>5363.1495599999998</v>
      </c>
      <c r="G79" s="145">
        <f t="shared" si="41"/>
        <v>3158.8041899999998</v>
      </c>
      <c r="H79" s="145">
        <f t="shared" si="41"/>
        <v>0</v>
      </c>
      <c r="I79" s="145">
        <f t="shared" si="42"/>
        <v>-8294.7016500000009</v>
      </c>
      <c r="J79" s="236">
        <f t="shared" si="43"/>
        <v>-2732.3228099999997</v>
      </c>
      <c r="K79" s="145">
        <f t="shared" si="39"/>
        <v>12925.346880000001</v>
      </c>
      <c r="M79" s="145"/>
    </row>
    <row r="80" spans="1:17">
      <c r="A80" s="299" t="s">
        <v>129</v>
      </c>
      <c r="C80" s="145">
        <f>H15*C61</f>
        <v>-653.72256000000004</v>
      </c>
      <c r="D80" s="145">
        <f t="shared" si="36"/>
        <v>1064.45472</v>
      </c>
      <c r="E80" s="145">
        <f t="shared" si="37"/>
        <v>0</v>
      </c>
      <c r="F80" s="145">
        <f t="shared" si="38"/>
        <v>369.97248000000002</v>
      </c>
      <c r="G80" s="145">
        <f t="shared" si="41"/>
        <v>217.90752000000001</v>
      </c>
      <c r="H80" s="145">
        <f t="shared" si="41"/>
        <v>0</v>
      </c>
      <c r="I80" s="145">
        <f t="shared" si="42"/>
        <v>-572.20320000000004</v>
      </c>
      <c r="J80" s="236">
        <f t="shared" si="43"/>
        <v>-194.66717999999997</v>
      </c>
      <c r="K80" s="145">
        <f t="shared" si="39"/>
        <v>231.74177999999989</v>
      </c>
      <c r="M80" s="145"/>
    </row>
    <row r="81" spans="1:11">
      <c r="A81" s="299" t="s">
        <v>171</v>
      </c>
      <c r="C81" s="145"/>
      <c r="D81" s="145"/>
      <c r="E81" s="145"/>
      <c r="F81" s="145"/>
      <c r="G81" s="145"/>
      <c r="H81" s="145"/>
      <c r="I81" s="145"/>
      <c r="J81" s="145"/>
      <c r="K81" s="145">
        <f t="shared" si="39"/>
        <v>0</v>
      </c>
    </row>
    <row r="82" spans="1:11">
      <c r="A82" s="314"/>
      <c r="C82" s="163">
        <f t="shared" ref="C82:I82" si="44">SUM(C68:C81)</f>
        <v>-110323.95944999999</v>
      </c>
      <c r="D82" s="163">
        <f t="shared" si="44"/>
        <v>128686.00764</v>
      </c>
      <c r="E82" s="163">
        <f t="shared" si="44"/>
        <v>-985.71943999999996</v>
      </c>
      <c r="F82" s="173">
        <f t="shared" si="44"/>
        <v>129845.46119</v>
      </c>
      <c r="G82" s="163">
        <f t="shared" si="44"/>
        <v>79041.52635</v>
      </c>
      <c r="H82" s="163">
        <f>SUM(H68:H81)</f>
        <v>0</v>
      </c>
      <c r="I82" s="163">
        <f t="shared" si="44"/>
        <v>-172917.82003999999</v>
      </c>
      <c r="J82" s="163">
        <f>SUM(J68:J81)</f>
        <v>-142317.95015999998</v>
      </c>
      <c r="K82" s="163">
        <f>SUM(K68:K81)</f>
        <v>-88972.453909999997</v>
      </c>
    </row>
    <row r="83" spans="1:11" ht="7.9" customHeight="1"/>
    <row r="84" spans="1:11">
      <c r="A84" s="201" t="s">
        <v>19</v>
      </c>
      <c r="B84" s="201"/>
      <c r="C84" s="145">
        <f t="shared" ref="C84:I84" si="45">C68+C69</f>
        <v>-107389.35114</v>
      </c>
      <c r="D84" s="145">
        <f t="shared" si="45"/>
        <v>-11588.778899999999</v>
      </c>
      <c r="E84" s="145">
        <f t="shared" si="45"/>
        <v>-985.71943999999996</v>
      </c>
      <c r="F84" s="145">
        <f t="shared" si="45"/>
        <v>65669.747099999993</v>
      </c>
      <c r="G84" s="145">
        <f t="shared" si="45"/>
        <v>39401.848259999999</v>
      </c>
      <c r="H84" s="145">
        <f t="shared" si="45"/>
        <v>0</v>
      </c>
      <c r="I84" s="145">
        <f t="shared" si="45"/>
        <v>-118720.60162</v>
      </c>
      <c r="J84" s="145">
        <f>J68+J69</f>
        <v>-51070.120630000005</v>
      </c>
      <c r="K84" s="145">
        <f>K68+K69</f>
        <v>-184682.97637000002</v>
      </c>
    </row>
    <row r="85" spans="1:11" ht="10.9" customHeight="1">
      <c r="A85" s="201"/>
      <c r="B85" s="201"/>
      <c r="C85" s="145"/>
      <c r="D85" s="145"/>
      <c r="E85" s="145"/>
      <c r="F85" s="145"/>
      <c r="G85" s="145"/>
      <c r="H85" s="145"/>
      <c r="I85" s="145"/>
      <c r="J85" s="145"/>
      <c r="K85" s="145"/>
    </row>
    <row r="86" spans="1:11" ht="15.75" customHeight="1">
      <c r="A86" s="201" t="s">
        <v>163</v>
      </c>
      <c r="B86" s="201"/>
      <c r="C86" s="153">
        <f t="shared" ref="C86:I86" si="46">SUM(C70:C74,C78:C80)</f>
        <v>-2934.6083100000005</v>
      </c>
      <c r="D86" s="153">
        <f t="shared" si="46"/>
        <v>140274.78654000003</v>
      </c>
      <c r="E86" s="153">
        <f t="shared" si="46"/>
        <v>0</v>
      </c>
      <c r="F86" s="153">
        <f t="shared" si="46"/>
        <v>58637.770769999996</v>
      </c>
      <c r="G86" s="153">
        <f t="shared" si="46"/>
        <v>36596.852090000008</v>
      </c>
      <c r="H86" s="153">
        <f t="shared" si="46"/>
        <v>0</v>
      </c>
      <c r="I86" s="153">
        <f t="shared" si="46"/>
        <v>-47229.14688</v>
      </c>
      <c r="J86" s="153">
        <f>SUM(J70:J74,J78:J80)</f>
        <v>-49387.878169999989</v>
      </c>
      <c r="K86" s="153">
        <f>SUM(K70:K74,K78:K80)</f>
        <v>135957.77604000003</v>
      </c>
    </row>
    <row r="87" spans="1:11" ht="7.9" customHeight="1"/>
    <row r="89" spans="1:11">
      <c r="A89" s="409" t="s">
        <v>244</v>
      </c>
      <c r="B89" s="409"/>
      <c r="C89" s="409"/>
      <c r="D89" s="409"/>
      <c r="E89" s="409"/>
      <c r="F89" s="409"/>
      <c r="G89" s="409"/>
      <c r="H89" s="409"/>
      <c r="I89" s="409"/>
    </row>
    <row r="90" spans="1:11" ht="15.75" customHeight="1">
      <c r="A90" s="352"/>
      <c r="B90" s="352"/>
      <c r="C90" s="352"/>
      <c r="D90" s="352"/>
      <c r="E90" s="352"/>
      <c r="F90" s="352"/>
      <c r="G90" s="352"/>
      <c r="H90" s="201"/>
      <c r="I90" s="201"/>
    </row>
    <row r="91" spans="1:11" ht="29.45" customHeight="1">
      <c r="A91" s="201"/>
      <c r="B91" s="201"/>
      <c r="C91" s="316" t="s">
        <v>245</v>
      </c>
      <c r="D91" s="316" t="s">
        <v>246</v>
      </c>
      <c r="E91" s="316" t="s">
        <v>247</v>
      </c>
      <c r="F91" s="316" t="s">
        <v>170</v>
      </c>
      <c r="G91" s="316" t="s">
        <v>248</v>
      </c>
      <c r="H91" s="316" t="s">
        <v>249</v>
      </c>
      <c r="I91" s="316" t="s">
        <v>250</v>
      </c>
    </row>
    <row r="92" spans="1:11">
      <c r="A92" s="201"/>
      <c r="B92" s="201"/>
      <c r="C92" s="317"/>
      <c r="D92" s="317"/>
      <c r="E92" s="317"/>
      <c r="F92" s="317"/>
      <c r="G92" s="317"/>
      <c r="H92" s="317"/>
      <c r="I92" s="317"/>
    </row>
    <row r="93" spans="1:11">
      <c r="A93" s="299" t="s">
        <v>122</v>
      </c>
      <c r="B93" s="201"/>
      <c r="C93" s="217">
        <v>7736</v>
      </c>
      <c r="D93" s="217">
        <v>3672761.2170000002</v>
      </c>
      <c r="E93" s="337">
        <v>69516</v>
      </c>
      <c r="F93" s="337">
        <v>392265.95</v>
      </c>
      <c r="G93" s="337">
        <v>-19590.21</v>
      </c>
      <c r="H93" s="337">
        <v>10370.25</v>
      </c>
      <c r="I93" s="145">
        <f t="shared" ref="I93:I104" si="47">SUM(F93:H93)</f>
        <v>383045.99</v>
      </c>
      <c r="J93" s="318"/>
    </row>
    <row r="94" spans="1:11">
      <c r="A94" s="299" t="s">
        <v>157</v>
      </c>
      <c r="B94" s="201"/>
      <c r="C94" s="217">
        <v>5</v>
      </c>
      <c r="D94" s="217">
        <v>3607.165</v>
      </c>
      <c r="E94" s="337">
        <v>45</v>
      </c>
      <c r="F94" s="337">
        <v>357.16</v>
      </c>
      <c r="G94" s="337">
        <v>-129.93</v>
      </c>
      <c r="H94" s="337">
        <v>3.13</v>
      </c>
      <c r="I94" s="145">
        <f t="shared" si="47"/>
        <v>230.36</v>
      </c>
      <c r="J94" s="318"/>
    </row>
    <row r="95" spans="1:11">
      <c r="A95" s="299" t="s">
        <v>123</v>
      </c>
      <c r="B95" s="201"/>
      <c r="C95" s="217">
        <v>981</v>
      </c>
      <c r="D95" s="217">
        <v>2151201.5350000001</v>
      </c>
      <c r="E95" s="337">
        <v>19932.8</v>
      </c>
      <c r="F95" s="337">
        <v>277493.46999999997</v>
      </c>
      <c r="G95" s="337">
        <v>20375.72</v>
      </c>
      <c r="H95" s="337">
        <v>9267.6</v>
      </c>
      <c r="I95" s="145">
        <f t="shared" si="47"/>
        <v>307136.78999999992</v>
      </c>
      <c r="J95" s="318"/>
    </row>
    <row r="96" spans="1:11">
      <c r="A96" s="299" t="s">
        <v>261</v>
      </c>
      <c r="B96" s="201"/>
      <c r="C96" s="217">
        <v>299</v>
      </c>
      <c r="D96" s="217">
        <v>321910</v>
      </c>
      <c r="E96" s="337">
        <v>6000</v>
      </c>
      <c r="F96" s="337">
        <v>44424.83</v>
      </c>
      <c r="G96" s="337">
        <v>2939.41</v>
      </c>
      <c r="H96" s="337">
        <v>2589.89</v>
      </c>
      <c r="I96" s="145">
        <f t="shared" si="47"/>
        <v>49954.130000000005</v>
      </c>
      <c r="J96" s="181"/>
    </row>
    <row r="97" spans="1:10">
      <c r="A97" s="299" t="s">
        <v>124</v>
      </c>
      <c r="B97" s="201"/>
      <c r="C97" s="217">
        <v>958</v>
      </c>
      <c r="D97" s="217">
        <v>351716.94300000003</v>
      </c>
      <c r="E97" s="337">
        <v>19143.330000000002</v>
      </c>
      <c r="F97" s="337">
        <v>59899.29</v>
      </c>
      <c r="G97" s="337">
        <v>1805.38</v>
      </c>
      <c r="H97" s="337">
        <v>1259.6500000000001</v>
      </c>
      <c r="I97" s="145">
        <f t="shared" si="47"/>
        <v>62964.32</v>
      </c>
      <c r="J97" s="181"/>
    </row>
    <row r="98" spans="1:10">
      <c r="A98" s="299" t="s">
        <v>280</v>
      </c>
      <c r="B98" s="201"/>
      <c r="C98" s="217">
        <v>2</v>
      </c>
      <c r="D98" s="217">
        <v>724.79499999999996</v>
      </c>
      <c r="E98" s="337">
        <v>47.35</v>
      </c>
      <c r="F98" s="337">
        <v>130.41999999999999</v>
      </c>
      <c r="G98" s="337">
        <v>7.07</v>
      </c>
      <c r="H98" s="337">
        <v>1.74</v>
      </c>
      <c r="I98" s="145">
        <f t="shared" si="47"/>
        <v>139.22999999999999</v>
      </c>
      <c r="J98" s="181"/>
    </row>
    <row r="99" spans="1:10">
      <c r="A99" s="299" t="s">
        <v>125</v>
      </c>
      <c r="B99" s="201"/>
      <c r="C99" s="217">
        <v>44</v>
      </c>
      <c r="D99" s="217">
        <v>2724485.9720000001</v>
      </c>
      <c r="E99" s="337">
        <v>23668.33</v>
      </c>
      <c r="F99" s="337">
        <v>294021.96999999997</v>
      </c>
      <c r="G99" s="337">
        <v>24103.15</v>
      </c>
      <c r="H99" s="337">
        <v>7862.66</v>
      </c>
      <c r="I99" s="145">
        <f t="shared" si="47"/>
        <v>325987.77999999997</v>
      </c>
      <c r="J99" s="318"/>
    </row>
    <row r="100" spans="1:10">
      <c r="A100" s="299" t="s">
        <v>126</v>
      </c>
      <c r="B100" s="201"/>
      <c r="C100" s="217">
        <v>3</v>
      </c>
      <c r="D100" s="217">
        <v>43036.4</v>
      </c>
      <c r="E100" s="337">
        <v>1650</v>
      </c>
      <c r="F100" s="337">
        <v>4969.8100000000004</v>
      </c>
      <c r="G100" s="337">
        <v>199.13</v>
      </c>
      <c r="H100" s="337">
        <v>263.13</v>
      </c>
      <c r="I100" s="145">
        <f t="shared" si="47"/>
        <v>5432.0700000000006</v>
      </c>
      <c r="J100" s="181"/>
    </row>
    <row r="101" spans="1:10">
      <c r="A101" s="299" t="s">
        <v>278</v>
      </c>
      <c r="B101" s="201"/>
      <c r="C101" s="217">
        <v>2</v>
      </c>
      <c r="D101" s="217">
        <v>21980.170999999998</v>
      </c>
      <c r="E101" s="337">
        <v>1100</v>
      </c>
      <c r="F101" s="337">
        <v>2787.07</v>
      </c>
      <c r="G101" s="337">
        <v>202.49</v>
      </c>
      <c r="H101" s="337">
        <v>70.52</v>
      </c>
      <c r="I101" s="145">
        <f t="shared" si="47"/>
        <v>3060.0800000000004</v>
      </c>
      <c r="J101" s="181"/>
    </row>
    <row r="102" spans="1:10">
      <c r="A102" s="299" t="s">
        <v>159</v>
      </c>
      <c r="B102" s="201"/>
      <c r="C102" s="217">
        <v>3</v>
      </c>
      <c r="D102" s="217">
        <v>1368.886</v>
      </c>
      <c r="E102" s="337">
        <v>60</v>
      </c>
      <c r="F102" s="337">
        <v>164.07</v>
      </c>
      <c r="G102" s="337">
        <v>10.42</v>
      </c>
      <c r="H102" s="337">
        <v>0</v>
      </c>
      <c r="I102" s="145">
        <f t="shared" si="47"/>
        <v>174.48999999999998</v>
      </c>
      <c r="J102" s="181"/>
    </row>
    <row r="103" spans="1:10">
      <c r="A103" s="299" t="s">
        <v>128</v>
      </c>
      <c r="B103" s="201"/>
      <c r="C103" s="217">
        <v>20</v>
      </c>
      <c r="D103" s="217">
        <v>310837.10200000001</v>
      </c>
      <c r="E103" s="337">
        <v>400</v>
      </c>
      <c r="F103" s="337">
        <v>26515.040000000001</v>
      </c>
      <c r="G103" s="337">
        <v>2251.34</v>
      </c>
      <c r="H103" s="337">
        <v>1021.13</v>
      </c>
      <c r="I103" s="145">
        <f t="shared" si="47"/>
        <v>29787.510000000002</v>
      </c>
      <c r="J103" s="181"/>
    </row>
    <row r="104" spans="1:10">
      <c r="A104" s="299" t="s">
        <v>129</v>
      </c>
      <c r="B104" s="201"/>
      <c r="C104" s="217">
        <v>32</v>
      </c>
      <c r="D104" s="217">
        <v>11442.315000000001</v>
      </c>
      <c r="E104" s="337">
        <v>620</v>
      </c>
      <c r="F104" s="337">
        <v>1831.18</v>
      </c>
      <c r="G104" s="337">
        <v>29.64</v>
      </c>
      <c r="H104" s="337">
        <v>2.0299999999999998</v>
      </c>
      <c r="I104" s="145">
        <f t="shared" si="47"/>
        <v>1862.8500000000001</v>
      </c>
      <c r="J104" s="181"/>
    </row>
    <row r="105" spans="1:10">
      <c r="A105" s="299" t="s">
        <v>251</v>
      </c>
      <c r="B105" s="201"/>
      <c r="C105" s="211">
        <f t="shared" ref="C105:I105" si="48">SUM(C93:C104)</f>
        <v>10085</v>
      </c>
      <c r="D105" s="211">
        <f t="shared" si="48"/>
        <v>9615072.5010000002</v>
      </c>
      <c r="E105" s="144">
        <f t="shared" si="48"/>
        <v>142182.81</v>
      </c>
      <c r="F105" s="144">
        <f t="shared" si="48"/>
        <v>1104860.26</v>
      </c>
      <c r="G105" s="144">
        <f>SUM(G93:G104)</f>
        <v>32203.610000000004</v>
      </c>
      <c r="H105" s="144">
        <f t="shared" si="48"/>
        <v>32711.730000000003</v>
      </c>
      <c r="I105" s="144">
        <f t="shared" si="48"/>
        <v>1169775.6000000001</v>
      </c>
      <c r="J105" s="181"/>
    </row>
    <row r="106" spans="1:10" ht="15.75" thickBot="1">
      <c r="A106" s="299"/>
      <c r="B106" s="301" t="s">
        <v>243</v>
      </c>
      <c r="C106" s="301" t="s">
        <v>243</v>
      </c>
      <c r="D106" s="301" t="s">
        <v>243</v>
      </c>
      <c r="E106" s="301" t="s">
        <v>243</v>
      </c>
      <c r="F106" s="301" t="s">
        <v>243</v>
      </c>
      <c r="G106" s="301" t="s">
        <v>243</v>
      </c>
      <c r="H106" s="301" t="s">
        <v>243</v>
      </c>
      <c r="I106" s="301" t="s">
        <v>243</v>
      </c>
      <c r="J106" s="181"/>
    </row>
    <row r="107" spans="1:10">
      <c r="A107" s="299" t="s">
        <v>252</v>
      </c>
      <c r="B107" s="201"/>
      <c r="C107" s="319">
        <f>C93+C94</f>
        <v>7741</v>
      </c>
      <c r="D107" s="320">
        <f>D93+D94</f>
        <v>3676368.3820000002</v>
      </c>
      <c r="E107" s="212">
        <f t="shared" ref="E107:F107" si="49">E93+E94</f>
        <v>69561</v>
      </c>
      <c r="F107" s="213">
        <f t="shared" si="49"/>
        <v>392623.11</v>
      </c>
      <c r="G107" s="145">
        <f>G93+G94</f>
        <v>-19720.14</v>
      </c>
      <c r="H107" s="145">
        <f t="shared" ref="H107:I107" si="50">H93+H94</f>
        <v>10373.379999999999</v>
      </c>
      <c r="I107" s="145">
        <f t="shared" si="50"/>
        <v>383276.35</v>
      </c>
    </row>
    <row r="108" spans="1:10">
      <c r="A108" s="201"/>
      <c r="B108" s="201"/>
      <c r="C108" s="321"/>
      <c r="D108" s="301"/>
      <c r="E108" s="301"/>
      <c r="F108" s="322"/>
      <c r="G108" s="145"/>
      <c r="H108" s="145"/>
      <c r="I108" s="145"/>
    </row>
    <row r="109" spans="1:10" ht="15.75" thickBot="1">
      <c r="A109" s="299" t="s">
        <v>253</v>
      </c>
      <c r="B109" s="201"/>
      <c r="C109" s="323">
        <f>SUM(C95:C104)</f>
        <v>2344</v>
      </c>
      <c r="D109" s="324">
        <f>SUM(D95:D104)</f>
        <v>5938704.1190000009</v>
      </c>
      <c r="E109" s="214">
        <f>SUM(E95:E104)</f>
        <v>72621.81</v>
      </c>
      <c r="F109" s="215">
        <f>SUM(F95:F104)</f>
        <v>712237.15</v>
      </c>
      <c r="G109" s="145">
        <f>SUM(G95:G104)</f>
        <v>51923.75</v>
      </c>
      <c r="H109" s="145">
        <f t="shared" ref="H109:I109" si="51">SUM(H95:H104)</f>
        <v>22338.350000000002</v>
      </c>
      <c r="I109" s="145">
        <f t="shared" si="51"/>
        <v>786499.24999999977</v>
      </c>
    </row>
    <row r="110" spans="1:10">
      <c r="C110" s="301"/>
      <c r="D110" s="301"/>
      <c r="E110" s="301"/>
      <c r="F110" s="301"/>
    </row>
  </sheetData>
  <mergeCells count="8">
    <mergeCell ref="P47:P48"/>
    <mergeCell ref="N47:N48"/>
    <mergeCell ref="A48:B48"/>
    <mergeCell ref="A89:I89"/>
    <mergeCell ref="A1:I1"/>
    <mergeCell ref="L1:M1"/>
    <mergeCell ref="M47:M48"/>
    <mergeCell ref="O47:O48"/>
  </mergeCells>
  <pageMargins left="0.7" right="0.7" top="0.75" bottom="0.75" header="0.3" footer="0.3"/>
  <pageSetup scale="72" fitToHeight="2" orientation="landscape" r:id="rId1"/>
  <headerFooter scaleWithDoc="0">
    <oddFooter>&amp;C&amp;F / &amp;A&amp;RPage &amp;P</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E110"/>
  <sheetViews>
    <sheetView view="pageBreakPreview" topLeftCell="A19" zoomScaleNormal="100" zoomScaleSheetLayoutView="100" workbookViewId="0">
      <selection activeCell="G25" sqref="G25"/>
    </sheetView>
  </sheetViews>
  <sheetFormatPr defaultColWidth="9.140625" defaultRowHeight="15"/>
  <cols>
    <col min="1" max="1" width="14.7109375" style="1" customWidth="1"/>
    <col min="2" max="2" width="4.85546875" style="1" customWidth="1"/>
    <col min="3" max="3" width="18.7109375" style="1" customWidth="1"/>
    <col min="4" max="4" width="17" style="1" customWidth="1"/>
    <col min="5" max="5" width="18.140625" style="1" customWidth="1"/>
    <col min="6" max="6" width="16.28515625" style="1" customWidth="1"/>
    <col min="7" max="7" width="16.5703125" style="1" customWidth="1"/>
    <col min="8" max="8" width="14.42578125" style="1" customWidth="1"/>
    <col min="9" max="9" width="20.42578125" style="1" customWidth="1"/>
    <col min="10" max="10" width="15.140625" style="1" customWidth="1"/>
    <col min="11" max="11" width="15.85546875" style="1" customWidth="1"/>
    <col min="12" max="12" width="13.42578125" style="1" bestFit="1" customWidth="1"/>
    <col min="13" max="13" width="15.7109375" style="1" customWidth="1"/>
    <col min="14" max="14" width="13.5703125" style="1" customWidth="1"/>
    <col min="15" max="15" width="15.28515625" style="1" customWidth="1"/>
    <col min="16" max="16" width="15.42578125" style="1" customWidth="1"/>
    <col min="17" max="17" width="16" style="1" customWidth="1"/>
    <col min="18" max="18" width="10.85546875" style="1" customWidth="1"/>
    <col min="19" max="19" width="17.7109375" style="1" customWidth="1"/>
    <col min="20" max="20" width="14.7109375" style="1" customWidth="1"/>
    <col min="21" max="21" width="10.5703125" style="1" customWidth="1"/>
    <col min="22" max="22" width="14.7109375" style="1" customWidth="1"/>
    <col min="23" max="23" width="2.85546875" style="1" customWidth="1"/>
    <col min="24" max="24" width="18.5703125" style="1" customWidth="1"/>
    <col min="25" max="25" width="1.7109375" style="1" customWidth="1"/>
    <col min="26" max="26" width="14.7109375" style="1" customWidth="1"/>
    <col min="27" max="27" width="13.7109375" style="1" customWidth="1"/>
    <col min="28" max="28" width="13.5703125" style="1" customWidth="1"/>
    <col min="29" max="29" width="13.140625" style="1" customWidth="1"/>
    <col min="30" max="30" width="18" style="1" customWidth="1"/>
    <col min="31" max="16384" width="9.140625" style="1"/>
  </cols>
  <sheetData>
    <row r="1" spans="1:20">
      <c r="A1" s="410" t="s">
        <v>151</v>
      </c>
      <c r="B1" s="410"/>
      <c r="C1" s="410"/>
      <c r="D1" s="410"/>
      <c r="E1" s="410"/>
      <c r="F1" s="410"/>
      <c r="G1" s="410"/>
      <c r="H1" s="410"/>
      <c r="I1" s="410"/>
      <c r="L1" s="411" t="s">
        <v>220</v>
      </c>
      <c r="M1" s="411"/>
    </row>
    <row r="2" spans="1:20" ht="26.45" customHeight="1">
      <c r="A2" s="135"/>
      <c r="B2" s="136"/>
      <c r="C2" s="137" t="s">
        <v>152</v>
      </c>
      <c r="D2" s="149" t="s">
        <v>314</v>
      </c>
      <c r="E2" s="137" t="s">
        <v>153</v>
      </c>
      <c r="F2" s="138" t="s">
        <v>154</v>
      </c>
      <c r="G2" s="138" t="s">
        <v>155</v>
      </c>
      <c r="H2" s="138" t="s">
        <v>81</v>
      </c>
      <c r="I2" s="138" t="s">
        <v>156</v>
      </c>
      <c r="J2" s="175" t="s">
        <v>315</v>
      </c>
      <c r="K2" s="175" t="s">
        <v>316</v>
      </c>
      <c r="L2" s="175" t="s">
        <v>221</v>
      </c>
      <c r="M2" s="175" t="s">
        <v>222</v>
      </c>
      <c r="N2" s="175"/>
      <c r="O2" s="175"/>
      <c r="P2" s="175"/>
      <c r="Q2" s="175"/>
    </row>
    <row r="3" spans="1:20">
      <c r="A3" s="299" t="s">
        <v>122</v>
      </c>
      <c r="B3" s="201"/>
      <c r="C3" s="217">
        <v>227649</v>
      </c>
      <c r="D3" s="140">
        <f>J3+K3</f>
        <v>-1493</v>
      </c>
      <c r="E3" s="217">
        <v>158285228.36899999</v>
      </c>
      <c r="F3" s="217">
        <v>-80918224</v>
      </c>
      <c r="G3" s="155">
        <v>74383893</v>
      </c>
      <c r="H3" s="140">
        <f>SUM(F3:G3)</f>
        <v>-6534331</v>
      </c>
      <c r="I3" s="140">
        <f>E3+H3</f>
        <v>151750897.36899999</v>
      </c>
      <c r="J3" s="274">
        <v>-1493</v>
      </c>
      <c r="K3" s="217">
        <v>0</v>
      </c>
      <c r="L3" s="160">
        <f>I3/(D3+C3)</f>
        <v>671.00097883319472</v>
      </c>
      <c r="M3" s="174">
        <f t="shared" ref="M3:M10" si="0">D26/E3</f>
        <v>0.10194740245995293</v>
      </c>
      <c r="N3" s="160"/>
      <c r="O3" s="237"/>
      <c r="P3" s="160"/>
      <c r="Q3" s="237"/>
    </row>
    <row r="4" spans="1:20">
      <c r="A4" s="299" t="s">
        <v>157</v>
      </c>
      <c r="B4" s="201"/>
      <c r="C4" s="217">
        <v>769</v>
      </c>
      <c r="D4" s="140">
        <f t="shared" ref="D4:D16" si="1">J4+K4</f>
        <v>0</v>
      </c>
      <c r="E4" s="217">
        <v>647109.77800000005</v>
      </c>
      <c r="F4" s="217">
        <v>-362991</v>
      </c>
      <c r="G4" s="155">
        <v>304104</v>
      </c>
      <c r="H4" s="140">
        <f t="shared" ref="H4:H18" si="2">SUM(F4:G4)</f>
        <v>-58887</v>
      </c>
      <c r="I4" s="140">
        <f t="shared" ref="I4:I18" si="3">E4+H4</f>
        <v>588222.77800000005</v>
      </c>
      <c r="J4" s="274">
        <v>0</v>
      </c>
      <c r="K4" s="217">
        <v>0</v>
      </c>
      <c r="L4" s="160">
        <f t="shared" ref="L4:L15" si="4">I4/(D4+C4)</f>
        <v>764.91908712613792</v>
      </c>
      <c r="M4" s="174">
        <f t="shared" si="0"/>
        <v>0.10059718182777945</v>
      </c>
      <c r="N4" s="160"/>
      <c r="O4" s="237"/>
      <c r="P4" s="160"/>
      <c r="Q4" s="237"/>
    </row>
    <row r="5" spans="1:20">
      <c r="A5" s="299" t="s">
        <v>123</v>
      </c>
      <c r="B5" s="201"/>
      <c r="C5" s="217">
        <v>24197</v>
      </c>
      <c r="D5" s="140">
        <f t="shared" si="1"/>
        <v>0</v>
      </c>
      <c r="E5" s="217">
        <v>44241621.953000002</v>
      </c>
      <c r="F5" s="217">
        <v>-19539104</v>
      </c>
      <c r="G5" s="155">
        <v>20678793</v>
      </c>
      <c r="H5" s="140">
        <f t="shared" si="2"/>
        <v>1139689</v>
      </c>
      <c r="I5" s="140">
        <f t="shared" si="3"/>
        <v>45381310.953000002</v>
      </c>
      <c r="J5" s="274">
        <v>0</v>
      </c>
      <c r="K5" s="217">
        <v>0</v>
      </c>
      <c r="L5" s="160">
        <f t="shared" si="4"/>
        <v>1875.4932823490517</v>
      </c>
      <c r="M5" s="174">
        <f t="shared" si="0"/>
        <v>0.12681796241467919</v>
      </c>
      <c r="N5" s="160"/>
      <c r="O5" s="237"/>
      <c r="P5" s="160"/>
      <c r="Q5" s="237"/>
    </row>
    <row r="6" spans="1:20">
      <c r="A6" s="299" t="s">
        <v>124</v>
      </c>
      <c r="B6" s="201"/>
      <c r="C6" s="217">
        <v>10553</v>
      </c>
      <c r="D6" s="140">
        <f t="shared" si="1"/>
        <v>0</v>
      </c>
      <c r="E6" s="217">
        <v>4257653.6619999995</v>
      </c>
      <c r="F6" s="217">
        <v>-2176535</v>
      </c>
      <c r="G6" s="155">
        <v>2000845</v>
      </c>
      <c r="H6" s="140">
        <f t="shared" si="2"/>
        <v>-175690</v>
      </c>
      <c r="I6" s="140">
        <f t="shared" si="3"/>
        <v>4081963.6619999995</v>
      </c>
      <c r="J6" s="274">
        <v>0</v>
      </c>
      <c r="K6" s="217">
        <v>0</v>
      </c>
      <c r="L6" s="160">
        <f t="shared" si="4"/>
        <v>386.80599469345208</v>
      </c>
      <c r="M6" s="174">
        <f t="shared" si="0"/>
        <v>0.16817690607169919</v>
      </c>
      <c r="N6" s="160"/>
      <c r="O6" s="237"/>
      <c r="P6" s="160"/>
      <c r="Q6" s="237"/>
    </row>
    <row r="7" spans="1:20">
      <c r="A7" s="299" t="s">
        <v>280</v>
      </c>
      <c r="B7" s="201"/>
      <c r="C7" s="217">
        <v>8</v>
      </c>
      <c r="D7" s="140">
        <f t="shared" si="1"/>
        <v>0</v>
      </c>
      <c r="E7" s="217">
        <v>13932.5</v>
      </c>
      <c r="F7" s="217">
        <v>0</v>
      </c>
      <c r="G7" s="155">
        <v>0</v>
      </c>
      <c r="H7" s="140">
        <f t="shared" si="2"/>
        <v>0</v>
      </c>
      <c r="I7" s="140">
        <f t="shared" si="3"/>
        <v>13932.5</v>
      </c>
      <c r="J7" s="274">
        <v>0</v>
      </c>
      <c r="K7" s="217">
        <v>0</v>
      </c>
      <c r="L7" s="160">
        <f t="shared" si="4"/>
        <v>1741.5625</v>
      </c>
      <c r="M7" s="174">
        <f t="shared" si="0"/>
        <v>0.12654369280459357</v>
      </c>
      <c r="N7" s="160"/>
      <c r="O7" s="237"/>
      <c r="P7" s="160"/>
      <c r="Q7" s="237"/>
    </row>
    <row r="8" spans="1:20">
      <c r="A8" s="299" t="s">
        <v>125</v>
      </c>
      <c r="B8" s="201"/>
      <c r="C8" s="217">
        <v>1689</v>
      </c>
      <c r="D8" s="140">
        <f t="shared" si="1"/>
        <v>0</v>
      </c>
      <c r="E8" s="217">
        <v>103287292.352</v>
      </c>
      <c r="F8" s="217">
        <v>-44413184</v>
      </c>
      <c r="G8" s="155">
        <v>48256894</v>
      </c>
      <c r="H8" s="140">
        <f t="shared" si="2"/>
        <v>3843710</v>
      </c>
      <c r="I8" s="140">
        <f t="shared" si="3"/>
        <v>107131002.352</v>
      </c>
      <c r="J8" s="274">
        <v>0</v>
      </c>
      <c r="K8" s="217">
        <v>0</v>
      </c>
      <c r="L8" s="160">
        <f t="shared" si="4"/>
        <v>63428.657402013021</v>
      </c>
      <c r="M8" s="174">
        <f t="shared" si="0"/>
        <v>9.9819579691018595E-2</v>
      </c>
      <c r="N8" s="160"/>
      <c r="O8" s="237"/>
      <c r="P8" s="160"/>
      <c r="Q8" s="237"/>
    </row>
    <row r="9" spans="1:20">
      <c r="A9" s="299" t="s">
        <v>126</v>
      </c>
      <c r="B9" s="201"/>
      <c r="C9" s="217">
        <v>44</v>
      </c>
      <c r="D9" s="140">
        <f t="shared" si="1"/>
        <v>0</v>
      </c>
      <c r="E9" s="217">
        <v>2073279.3</v>
      </c>
      <c r="F9" s="217">
        <v>-1046888</v>
      </c>
      <c r="G9" s="155">
        <v>974322</v>
      </c>
      <c r="H9" s="140">
        <f t="shared" si="2"/>
        <v>-72566</v>
      </c>
      <c r="I9" s="140">
        <f t="shared" si="3"/>
        <v>2000713.3</v>
      </c>
      <c r="J9" s="274">
        <v>0</v>
      </c>
      <c r="K9" s="217">
        <v>0</v>
      </c>
      <c r="L9" s="160">
        <f t="shared" si="4"/>
        <v>45470.756818181821</v>
      </c>
      <c r="M9" s="174">
        <f t="shared" si="0"/>
        <v>9.9077143151913974E-2</v>
      </c>
      <c r="N9" s="160"/>
      <c r="O9" s="237"/>
      <c r="P9" s="160"/>
      <c r="Q9" s="237"/>
    </row>
    <row r="10" spans="1:20">
      <c r="A10" s="299" t="s">
        <v>278</v>
      </c>
      <c r="B10" s="201"/>
      <c r="C10" s="217">
        <v>2</v>
      </c>
      <c r="D10" s="140">
        <f t="shared" si="1"/>
        <v>0</v>
      </c>
      <c r="E10" s="217">
        <v>9714.7999999999993</v>
      </c>
      <c r="F10" s="217"/>
      <c r="G10" s="155"/>
      <c r="H10" s="140">
        <f t="shared" si="2"/>
        <v>0</v>
      </c>
      <c r="I10" s="140">
        <f t="shared" si="3"/>
        <v>9714.7999999999993</v>
      </c>
      <c r="J10" s="274">
        <v>0</v>
      </c>
      <c r="K10" s="217">
        <v>0</v>
      </c>
      <c r="L10" s="160">
        <f t="shared" si="4"/>
        <v>4857.3999999999996</v>
      </c>
      <c r="M10" s="174">
        <f t="shared" si="0"/>
        <v>0.18780108700127643</v>
      </c>
      <c r="N10" s="160"/>
      <c r="O10" s="237"/>
      <c r="P10" s="160"/>
      <c r="Q10" s="237"/>
    </row>
    <row r="11" spans="1:20">
      <c r="A11" s="299" t="s">
        <v>307</v>
      </c>
      <c r="B11" s="201"/>
      <c r="C11" s="217">
        <f>21+1</f>
        <v>22</v>
      </c>
      <c r="D11" s="140">
        <f t="shared" si="1"/>
        <v>0</v>
      </c>
      <c r="E11" s="217">
        <f>50710296.81+38798772-E12</f>
        <v>55697671.609999999</v>
      </c>
      <c r="F11" s="217">
        <v>-54943472</v>
      </c>
      <c r="G11" s="155">
        <f>50629514+36269180-G12</f>
        <v>51898694</v>
      </c>
      <c r="H11" s="140">
        <f t="shared" si="2"/>
        <v>-3044778</v>
      </c>
      <c r="I11" s="140">
        <f t="shared" si="3"/>
        <v>52652893.609999999</v>
      </c>
      <c r="J11" s="274">
        <v>0</v>
      </c>
      <c r="K11" s="217">
        <v>0</v>
      </c>
      <c r="L11" s="160">
        <f t="shared" si="4"/>
        <v>2393313.3459090907</v>
      </c>
      <c r="M11" s="174">
        <f>I34/(I11+I12)</f>
        <v>6.316867468284737E-2</v>
      </c>
      <c r="N11" s="160"/>
      <c r="O11" s="237"/>
      <c r="P11" s="160"/>
      <c r="Q11" s="237"/>
    </row>
    <row r="12" spans="1:20">
      <c r="A12" s="299" t="s">
        <v>308</v>
      </c>
      <c r="B12" s="201"/>
      <c r="C12" s="139"/>
      <c r="D12" s="140">
        <f t="shared" si="1"/>
        <v>0</v>
      </c>
      <c r="E12" s="217">
        <f>32798772+1012625.2</f>
        <v>33811397.200000003</v>
      </c>
      <c r="F12" s="217">
        <v>-35000000</v>
      </c>
      <c r="G12" s="155">
        <v>35000000</v>
      </c>
      <c r="H12" s="140">
        <f>SUM(F12:G12)</f>
        <v>0</v>
      </c>
      <c r="I12" s="140">
        <f t="shared" si="3"/>
        <v>33811397.200000003</v>
      </c>
      <c r="J12" s="275">
        <v>0</v>
      </c>
      <c r="K12" s="217">
        <v>0</v>
      </c>
      <c r="L12" s="160"/>
      <c r="N12" s="160"/>
      <c r="P12" s="160"/>
    </row>
    <row r="13" spans="1:20">
      <c r="A13" s="299" t="s">
        <v>159</v>
      </c>
      <c r="B13" s="201"/>
      <c r="C13" s="217">
        <v>57</v>
      </c>
      <c r="D13" s="140">
        <f t="shared" si="1"/>
        <v>0</v>
      </c>
      <c r="E13" s="217">
        <v>3722251.713</v>
      </c>
      <c r="F13" s="217">
        <v>0</v>
      </c>
      <c r="G13" s="155">
        <v>0</v>
      </c>
      <c r="H13" s="140">
        <f t="shared" si="2"/>
        <v>0</v>
      </c>
      <c r="I13" s="140">
        <f t="shared" si="3"/>
        <v>3722251.713</v>
      </c>
      <c r="J13" s="274">
        <v>0</v>
      </c>
      <c r="K13" s="217">
        <v>0</v>
      </c>
      <c r="L13" s="160">
        <f t="shared" si="4"/>
        <v>65302.661631578951</v>
      </c>
      <c r="M13" s="174">
        <f>I35/I13</f>
        <v>7.633625877788669E-2</v>
      </c>
      <c r="N13" s="160"/>
      <c r="O13" s="237"/>
      <c r="P13" s="160"/>
      <c r="Q13" s="237"/>
    </row>
    <row r="14" spans="1:20">
      <c r="A14" s="299" t="s">
        <v>128</v>
      </c>
      <c r="B14" s="201"/>
      <c r="C14" s="217">
        <v>1251</v>
      </c>
      <c r="D14" s="140">
        <f t="shared" si="1"/>
        <v>0</v>
      </c>
      <c r="E14" s="217">
        <v>8338408.3530000001</v>
      </c>
      <c r="F14" s="217">
        <v>-2313177</v>
      </c>
      <c r="G14" s="155">
        <v>2991300</v>
      </c>
      <c r="H14" s="140">
        <f t="shared" si="2"/>
        <v>678123</v>
      </c>
      <c r="I14" s="140">
        <f t="shared" si="3"/>
        <v>9016531.3530000001</v>
      </c>
      <c r="J14" s="274">
        <v>0</v>
      </c>
      <c r="K14" s="217">
        <v>0</v>
      </c>
      <c r="L14" s="160">
        <f t="shared" si="4"/>
        <v>7207.4591151079139</v>
      </c>
      <c r="M14" s="174">
        <f>I36/I14</f>
        <v>9.3633966229053053E-2</v>
      </c>
      <c r="N14" s="160"/>
      <c r="O14" s="237"/>
      <c r="P14" s="160"/>
      <c r="Q14" s="237"/>
    </row>
    <row r="15" spans="1:20">
      <c r="A15" s="299" t="s">
        <v>129</v>
      </c>
      <c r="B15" s="201"/>
      <c r="C15" s="217">
        <v>1266</v>
      </c>
      <c r="D15" s="140">
        <f t="shared" si="1"/>
        <v>0</v>
      </c>
      <c r="E15" s="217">
        <v>733730.18799999997</v>
      </c>
      <c r="F15" s="217">
        <v>-161021</v>
      </c>
      <c r="G15" s="155">
        <v>220086</v>
      </c>
      <c r="H15" s="140">
        <f t="shared" si="2"/>
        <v>59065</v>
      </c>
      <c r="I15" s="140">
        <f t="shared" si="3"/>
        <v>792795.18799999997</v>
      </c>
      <c r="J15" s="274">
        <v>0</v>
      </c>
      <c r="K15" s="217">
        <v>0</v>
      </c>
      <c r="L15" s="160">
        <f t="shared" si="4"/>
        <v>626.22052764612954</v>
      </c>
      <c r="M15" s="174">
        <f>I37/I15</f>
        <v>0.12565235650749182</v>
      </c>
      <c r="N15" s="160"/>
      <c r="O15" s="237"/>
      <c r="P15" s="160"/>
      <c r="Q15" s="237"/>
      <c r="S15" s="170"/>
    </row>
    <row r="16" spans="1:20">
      <c r="A16" s="299" t="s">
        <v>160</v>
      </c>
      <c r="B16" s="201"/>
      <c r="C16" s="217">
        <v>497</v>
      </c>
      <c r="D16" s="140">
        <f t="shared" si="1"/>
        <v>0</v>
      </c>
      <c r="E16" s="217">
        <v>853028.73100000003</v>
      </c>
      <c r="F16" s="217"/>
      <c r="G16" s="155"/>
      <c r="H16" s="140">
        <f t="shared" si="2"/>
        <v>0</v>
      </c>
      <c r="I16" s="140">
        <f t="shared" si="3"/>
        <v>853028.73100000003</v>
      </c>
      <c r="J16" s="217">
        <v>0</v>
      </c>
      <c r="K16" s="217">
        <v>0</v>
      </c>
      <c r="S16" s="160"/>
      <c r="T16" s="160"/>
    </row>
    <row r="17" spans="1:31">
      <c r="A17" s="299" t="s">
        <v>161</v>
      </c>
      <c r="B17" s="201"/>
      <c r="C17" s="217">
        <v>0</v>
      </c>
      <c r="D17" s="217"/>
      <c r="E17" s="217">
        <v>354606.32400000002</v>
      </c>
      <c r="F17" s="217"/>
      <c r="G17" s="155"/>
      <c r="H17" s="140">
        <f t="shared" si="2"/>
        <v>0</v>
      </c>
      <c r="I17" s="140">
        <f t="shared" si="3"/>
        <v>354606.32400000002</v>
      </c>
      <c r="J17" s="170"/>
      <c r="K17" s="274"/>
      <c r="S17" s="160"/>
      <c r="T17" s="160"/>
    </row>
    <row r="18" spans="1:31">
      <c r="A18" s="299" t="s">
        <v>162</v>
      </c>
      <c r="B18" s="201"/>
      <c r="C18" s="217">
        <v>0</v>
      </c>
      <c r="D18" s="217"/>
      <c r="E18" s="217">
        <v>186282.53099999999</v>
      </c>
      <c r="F18" s="217"/>
      <c r="G18" s="155"/>
      <c r="H18" s="140">
        <f t="shared" si="2"/>
        <v>0</v>
      </c>
      <c r="I18" s="140">
        <f t="shared" si="3"/>
        <v>186282.53099999999</v>
      </c>
      <c r="J18" s="170"/>
      <c r="K18" s="274"/>
      <c r="T18" s="170"/>
    </row>
    <row r="19" spans="1:31">
      <c r="A19" s="201"/>
      <c r="B19" s="201"/>
      <c r="C19" s="300">
        <f>SUM(C3:C18)</f>
        <v>268004</v>
      </c>
      <c r="D19" s="141">
        <f>SUM(D3:D18)</f>
        <v>-1493</v>
      </c>
      <c r="E19" s="300">
        <f t="shared" ref="E19:K19" si="5">SUM(E3:E18)</f>
        <v>416513209.36400002</v>
      </c>
      <c r="F19" s="300">
        <f t="shared" si="5"/>
        <v>-240874596</v>
      </c>
      <c r="G19" s="300">
        <f t="shared" si="5"/>
        <v>236708931</v>
      </c>
      <c r="H19" s="300">
        <f t="shared" si="5"/>
        <v>-4165665</v>
      </c>
      <c r="I19" s="300">
        <f t="shared" si="5"/>
        <v>412347544.36400002</v>
      </c>
      <c r="J19" s="300">
        <f t="shared" si="5"/>
        <v>-1493</v>
      </c>
      <c r="K19" s="300">
        <f t="shared" si="5"/>
        <v>0</v>
      </c>
    </row>
    <row r="20" spans="1:31" ht="15.75" thickBot="1">
      <c r="A20" s="301"/>
      <c r="B20" s="301" t="s">
        <v>243</v>
      </c>
      <c r="C20" s="210" t="s">
        <v>243</v>
      </c>
      <c r="D20" s="210" t="s">
        <v>243</v>
      </c>
      <c r="E20" s="210" t="s">
        <v>243</v>
      </c>
      <c r="F20" s="210" t="s">
        <v>243</v>
      </c>
      <c r="G20" s="210" t="s">
        <v>243</v>
      </c>
      <c r="H20" s="301"/>
      <c r="I20" s="201"/>
      <c r="J20" s="181" t="str">
        <f>IF(J19=-'05.2022 Base Rate Revenue'!K19,"ties to prior month calc", "ERROR")</f>
        <v>ties to prior month calc</v>
      </c>
      <c r="K20" s="301" t="s">
        <v>243</v>
      </c>
    </row>
    <row r="21" spans="1:31">
      <c r="A21" s="201" t="s">
        <v>19</v>
      </c>
      <c r="B21" s="301"/>
      <c r="C21" s="302">
        <f t="shared" ref="C21" si="6">C3+C4</f>
        <v>228418</v>
      </c>
      <c r="D21" s="302">
        <f>D3+D4</f>
        <v>-1493</v>
      </c>
      <c r="E21" s="44">
        <f t="shared" ref="E21:H21" si="7">E3+E4</f>
        <v>158932338.14699998</v>
      </c>
      <c r="F21" s="44">
        <f t="shared" si="7"/>
        <v>-81281215</v>
      </c>
      <c r="G21" s="44">
        <f t="shared" si="7"/>
        <v>74687997</v>
      </c>
      <c r="H21" s="44">
        <f t="shared" si="7"/>
        <v>-6593218</v>
      </c>
      <c r="I21" s="302">
        <f>I3+I4</f>
        <v>152339120.14699998</v>
      </c>
      <c r="J21" s="44">
        <f t="shared" ref="J21:K21" si="8">J3+J4</f>
        <v>-1493</v>
      </c>
      <c r="K21" s="44">
        <f t="shared" si="8"/>
        <v>0</v>
      </c>
    </row>
    <row r="22" spans="1:31" ht="7.15" customHeight="1">
      <c r="A22" s="201"/>
      <c r="B22" s="201"/>
      <c r="C22" s="304"/>
      <c r="D22" s="304"/>
      <c r="E22" s="201"/>
      <c r="F22" s="201"/>
      <c r="G22" s="201"/>
      <c r="H22" s="201"/>
      <c r="I22" s="304"/>
      <c r="J22" s="201"/>
      <c r="K22" s="201"/>
    </row>
    <row r="23" spans="1:31" ht="15.75" thickBot="1">
      <c r="A23" s="201" t="s">
        <v>163</v>
      </c>
      <c r="B23" s="301"/>
      <c r="C23" s="305">
        <f>SUM(C5:C10,C13:C15)</f>
        <v>39067</v>
      </c>
      <c r="D23" s="305">
        <f>SUM(D5:D9,D13:D15)</f>
        <v>0</v>
      </c>
      <c r="E23" s="44">
        <f t="shared" ref="E23:H23" si="9">SUM(E5:E9,E13:E15)</f>
        <v>166668170.021</v>
      </c>
      <c r="F23" s="44">
        <f t="shared" si="9"/>
        <v>-69649909</v>
      </c>
      <c r="G23" s="44">
        <f t="shared" si="9"/>
        <v>75122240</v>
      </c>
      <c r="H23" s="44">
        <f t="shared" si="9"/>
        <v>5472331</v>
      </c>
      <c r="I23" s="305">
        <f>SUM(I5:I10,I13:I15)</f>
        <v>172150215.82100001</v>
      </c>
      <c r="J23" s="44">
        <f t="shared" ref="J23:K23" si="10">SUM(J5:J9,J13:J15)</f>
        <v>0</v>
      </c>
      <c r="K23" s="44">
        <f t="shared" si="10"/>
        <v>0</v>
      </c>
      <c r="Z23" s="1" t="s">
        <v>223</v>
      </c>
    </row>
    <row r="24" spans="1:31">
      <c r="A24" s="201"/>
      <c r="B24" s="201"/>
      <c r="C24" s="201"/>
      <c r="D24" s="201"/>
      <c r="E24" s="201"/>
      <c r="N24" s="1" t="s">
        <v>309</v>
      </c>
      <c r="Z24" s="1" t="s">
        <v>188</v>
      </c>
      <c r="AA24" s="306" t="s">
        <v>282</v>
      </c>
      <c r="AC24" s="1" t="s">
        <v>190</v>
      </c>
      <c r="AD24" s="306" t="s">
        <v>36</v>
      </c>
    </row>
    <row r="25" spans="1:31" ht="53.45" customHeight="1">
      <c r="A25" s="135"/>
      <c r="B25" s="142"/>
      <c r="C25" s="149" t="s">
        <v>164</v>
      </c>
      <c r="D25" s="149" t="s">
        <v>165</v>
      </c>
      <c r="E25" s="138" t="s">
        <v>166</v>
      </c>
      <c r="F25" s="138" t="s">
        <v>167</v>
      </c>
      <c r="G25" s="138" t="s">
        <v>168</v>
      </c>
      <c r="H25" s="138" t="s">
        <v>169</v>
      </c>
      <c r="I25" s="138" t="s">
        <v>170</v>
      </c>
      <c r="O25" s="175" t="str">
        <f>AA24&amp;" Billed Schedule 75 Revenue"</f>
        <v>June Billed Schedule 75 Revenue</v>
      </c>
      <c r="P25" s="175" t="str">
        <f>AA24&amp;" Billed kWhs"</f>
        <v>June Billed kWhs</v>
      </c>
      <c r="Q25" s="175" t="str">
        <f>AA24&amp;" Unbilled kWhs"</f>
        <v>June Unbilled kWhs</v>
      </c>
      <c r="R25" s="175" t="s">
        <v>310</v>
      </c>
      <c r="S25" s="175" t="s">
        <v>191</v>
      </c>
      <c r="T25" s="175" t="str">
        <f>AD24&amp;" Unbilled kWhs reversal"</f>
        <v>May Unbilled kWhs reversal</v>
      </c>
      <c r="U25" s="175" t="s">
        <v>310</v>
      </c>
      <c r="V25" s="175" t="str">
        <f>AD24&amp;" Schedule 75 Unbilled Reversal"</f>
        <v>May Schedule 75 Unbilled Reversal</v>
      </c>
      <c r="X25" s="175" t="str">
        <f>"Total "&amp;AA24&amp;" Schedule 75 Revenue"</f>
        <v>Total June Schedule 75 Revenue</v>
      </c>
      <c r="Z25" s="175" t="str">
        <f>"Calendar "&amp;AA24&amp;" Usage"</f>
        <v>Calendar June Usage</v>
      </c>
      <c r="AA25" s="175" t="str">
        <f>R25</f>
        <v>8/1/2021 rate</v>
      </c>
      <c r="AB25" s="175" t="s">
        <v>192</v>
      </c>
      <c r="AC25" s="175" t="s">
        <v>193</v>
      </c>
      <c r="AD25" s="175" t="str">
        <f>"implied "&amp;AD24&amp;" unbilled/Cancel-Rebill True-up kWhs"</f>
        <v>implied May unbilled/Cancel-Rebill True-up kWhs</v>
      </c>
    </row>
    <row r="26" spans="1:31">
      <c r="A26" s="299" t="s">
        <v>122</v>
      </c>
      <c r="B26" s="201"/>
      <c r="C26" s="222">
        <v>2103174</v>
      </c>
      <c r="D26" s="222">
        <v>16136767.880000001</v>
      </c>
      <c r="E26" s="222">
        <v>-8032532</v>
      </c>
      <c r="F26" s="222">
        <v>7427141</v>
      </c>
      <c r="G26" s="151">
        <f>SUM(D26:F26)</f>
        <v>15531376.880000001</v>
      </c>
      <c r="H26" s="151">
        <f>-K68</f>
        <v>-34631.954299999998</v>
      </c>
      <c r="I26" s="151">
        <f>SUM(G26:H26)</f>
        <v>15496744.925700001</v>
      </c>
      <c r="N26" s="1" t="s">
        <v>194</v>
      </c>
      <c r="O26" s="182">
        <v>-71221.179999999993</v>
      </c>
      <c r="P26" s="176">
        <f t="shared" ref="P26:P33" si="11">E3</f>
        <v>158285228.36899999</v>
      </c>
      <c r="Q26" s="176">
        <f t="shared" ref="Q26:Q33" si="12">G3</f>
        <v>74383893</v>
      </c>
      <c r="R26" s="306">
        <v>-4.4999999999999999E-4</v>
      </c>
      <c r="S26" s="177">
        <f>Q26*R26</f>
        <v>-33472.751850000001</v>
      </c>
      <c r="T26" s="176">
        <f>F3</f>
        <v>-80918224</v>
      </c>
      <c r="U26" s="306">
        <v>-4.4999999999999999E-4</v>
      </c>
      <c r="V26" s="177">
        <f>T26*U26</f>
        <v>36413.200799999999</v>
      </c>
      <c r="X26" s="178">
        <f>O26+S26+V26</f>
        <v>-68280.731050000002</v>
      </c>
      <c r="Z26" s="240">
        <f>P26+Q26+T26</f>
        <v>151750897.36899999</v>
      </c>
      <c r="AA26" s="1">
        <f>R26</f>
        <v>-4.4999999999999999E-4</v>
      </c>
      <c r="AB26" s="170">
        <f>Z26*AA26</f>
        <v>-68287.903816049991</v>
      </c>
      <c r="AC26" s="178">
        <f>X26-AB26</f>
        <v>7.1727660499891499</v>
      </c>
      <c r="AD26" s="240">
        <f>AC26/U26</f>
        <v>-15939.480111086999</v>
      </c>
      <c r="AE26" s="179">
        <f>AC26/X26</f>
        <v>-1.0504817303049584E-4</v>
      </c>
    </row>
    <row r="27" spans="1:31">
      <c r="A27" s="299" t="s">
        <v>157</v>
      </c>
      <c r="B27" s="201"/>
      <c r="C27" s="222">
        <v>6957</v>
      </c>
      <c r="D27" s="222">
        <v>65097.42</v>
      </c>
      <c r="E27" s="222">
        <v>-23805</v>
      </c>
      <c r="F27" s="222">
        <v>20384</v>
      </c>
      <c r="G27" s="151">
        <f t="shared" ref="G27:G37" si="13">SUM(D27:F27)</f>
        <v>61676.42</v>
      </c>
      <c r="H27" s="151">
        <f t="shared" ref="H27:H30" si="14">-K69</f>
        <v>-2116.3987800000004</v>
      </c>
      <c r="I27" s="151">
        <f t="shared" ref="I27:I40" si="15">SUM(G27:H27)</f>
        <v>59560.021219999995</v>
      </c>
      <c r="N27" s="1" t="s">
        <v>195</v>
      </c>
      <c r="O27" s="182">
        <v>-291.33</v>
      </c>
      <c r="P27" s="176">
        <f t="shared" si="11"/>
        <v>647109.77800000005</v>
      </c>
      <c r="Q27" s="176">
        <f t="shared" si="12"/>
        <v>304104</v>
      </c>
      <c r="R27" s="306">
        <v>-4.4999999999999999E-4</v>
      </c>
      <c r="S27" s="177">
        <f>Q27*R27</f>
        <v>-136.8468</v>
      </c>
      <c r="T27" s="176">
        <f t="shared" ref="T27:T33" si="16">F4</f>
        <v>-362991</v>
      </c>
      <c r="U27" s="306">
        <v>-4.4999999999999999E-4</v>
      </c>
      <c r="V27" s="177">
        <f t="shared" ref="V27:V36" si="17">T27*U27</f>
        <v>163.34594999999999</v>
      </c>
      <c r="X27" s="178">
        <f t="shared" ref="X27:X36" si="18">O27+S27+V27</f>
        <v>-264.83084999999994</v>
      </c>
      <c r="Z27" s="240">
        <f t="shared" ref="Z27:Z36" si="19">P27+Q27+T27</f>
        <v>588222.77800000005</v>
      </c>
      <c r="AA27" s="1">
        <f t="shared" ref="AA27:AA36" si="20">R27</f>
        <v>-4.4999999999999999E-4</v>
      </c>
      <c r="AB27" s="170">
        <f t="shared" ref="AB27:AB36" si="21">Z27*AA27</f>
        <v>-264.70025010000001</v>
      </c>
      <c r="AC27" s="178">
        <f t="shared" ref="AC27:AC36" si="22">X27-AB27</f>
        <v>-0.13059989999993604</v>
      </c>
      <c r="AD27" s="240">
        <f t="shared" ref="AD27:AD36" si="23">AC27/U27</f>
        <v>290.22199999985787</v>
      </c>
      <c r="AE27" s="179">
        <f t="shared" ref="AE27:AE37" si="24">AC27/X27</f>
        <v>4.9314458644049994E-4</v>
      </c>
    </row>
    <row r="28" spans="1:31">
      <c r="A28" s="299" t="s">
        <v>123</v>
      </c>
      <c r="B28" s="201"/>
      <c r="C28" s="222">
        <v>491158.41</v>
      </c>
      <c r="D28" s="222">
        <v>5610632.3499999996</v>
      </c>
      <c r="E28" s="222">
        <v>-2845910</v>
      </c>
      <c r="F28" s="222">
        <v>2989301</v>
      </c>
      <c r="G28" s="151">
        <f t="shared" si="13"/>
        <v>5754023.3499999996</v>
      </c>
      <c r="H28" s="151">
        <f t="shared" si="14"/>
        <v>-10941.0144</v>
      </c>
      <c r="I28" s="151">
        <f t="shared" si="15"/>
        <v>5743082.3355999999</v>
      </c>
      <c r="N28" s="1" t="s">
        <v>196</v>
      </c>
      <c r="O28" s="182">
        <v>300365.34999999998</v>
      </c>
      <c r="P28" s="176">
        <f t="shared" si="11"/>
        <v>44241621.953000002</v>
      </c>
      <c r="Q28" s="176">
        <f t="shared" si="12"/>
        <v>20678793</v>
      </c>
      <c r="R28" s="307">
        <v>6.79E-3</v>
      </c>
      <c r="S28" s="177">
        <f>Q28*R28</f>
        <v>140409.00447000001</v>
      </c>
      <c r="T28" s="176">
        <f t="shared" si="16"/>
        <v>-19539104</v>
      </c>
      <c r="U28" s="307">
        <v>6.79E-3</v>
      </c>
      <c r="V28" s="177">
        <f t="shared" si="17"/>
        <v>-132670.51616</v>
      </c>
      <c r="X28" s="178">
        <f t="shared" si="18"/>
        <v>308103.83831000002</v>
      </c>
      <c r="Z28" s="240">
        <f t="shared" si="19"/>
        <v>45381310.953000002</v>
      </c>
      <c r="AA28" s="308">
        <f t="shared" si="20"/>
        <v>6.79E-3</v>
      </c>
      <c r="AB28" s="170">
        <f t="shared" si="21"/>
        <v>308139.10137087002</v>
      </c>
      <c r="AC28" s="178">
        <f t="shared" si="22"/>
        <v>-35.263060869998299</v>
      </c>
      <c r="AD28" s="240">
        <f t="shared" si="23"/>
        <v>-5193.381571428321</v>
      </c>
      <c r="AE28" s="179">
        <f t="shared" si="24"/>
        <v>-1.1445187136720516E-4</v>
      </c>
    </row>
    <row r="29" spans="1:31">
      <c r="A29" s="299" t="s">
        <v>124</v>
      </c>
      <c r="B29" s="201"/>
      <c r="C29" s="222">
        <v>213583.47</v>
      </c>
      <c r="D29" s="222">
        <v>716039.02</v>
      </c>
      <c r="E29" s="222">
        <v>-370668</v>
      </c>
      <c r="F29" s="222">
        <v>347436</v>
      </c>
      <c r="G29" s="151">
        <f t="shared" si="13"/>
        <v>692807.02</v>
      </c>
      <c r="H29" s="151">
        <f t="shared" si="14"/>
        <v>953.99669999999992</v>
      </c>
      <c r="I29" s="151">
        <f t="shared" si="15"/>
        <v>693761.01670000004</v>
      </c>
      <c r="N29" s="1" t="s">
        <v>197</v>
      </c>
      <c r="O29" s="182">
        <v>28909.48</v>
      </c>
      <c r="P29" s="176">
        <f t="shared" si="11"/>
        <v>4257653.6619999995</v>
      </c>
      <c r="Q29" s="176">
        <f t="shared" si="12"/>
        <v>2000845</v>
      </c>
      <c r="R29" s="307">
        <v>6.79E-3</v>
      </c>
      <c r="S29" s="177">
        <f t="shared" ref="S29:S36" si="25">Q29*R29</f>
        <v>13585.73755</v>
      </c>
      <c r="T29" s="176">
        <f t="shared" si="16"/>
        <v>-2176535</v>
      </c>
      <c r="U29" s="307">
        <v>6.79E-3</v>
      </c>
      <c r="V29" s="177">
        <f t="shared" si="17"/>
        <v>-14778.67265</v>
      </c>
      <c r="X29" s="178">
        <f t="shared" si="18"/>
        <v>27716.544900000001</v>
      </c>
      <c r="Z29" s="240">
        <f t="shared" si="19"/>
        <v>4081963.6619999995</v>
      </c>
      <c r="AA29" s="308">
        <f t="shared" si="20"/>
        <v>6.79E-3</v>
      </c>
      <c r="AB29" s="170">
        <f t="shared" si="21"/>
        <v>27716.533264979997</v>
      </c>
      <c r="AC29" s="178">
        <f t="shared" si="22"/>
        <v>1.1635020004177932E-2</v>
      </c>
      <c r="AD29" s="240">
        <f t="shared" si="23"/>
        <v>1.7135522833840842</v>
      </c>
      <c r="AE29" s="179">
        <f t="shared" si="24"/>
        <v>4.1978608972209705E-7</v>
      </c>
    </row>
    <row r="30" spans="1:31">
      <c r="A30" s="299" t="s">
        <v>280</v>
      </c>
      <c r="B30" s="201"/>
      <c r="C30" s="222">
        <v>167.35</v>
      </c>
      <c r="D30" s="222">
        <v>1763.07</v>
      </c>
      <c r="E30" s="222">
        <v>0</v>
      </c>
      <c r="F30" s="222">
        <v>0</v>
      </c>
      <c r="G30" s="151">
        <f t="shared" ref="G30" si="26">SUM(D30:F30)</f>
        <v>1763.07</v>
      </c>
      <c r="H30" s="151">
        <f t="shared" si="14"/>
        <v>0</v>
      </c>
      <c r="I30" s="151">
        <f t="shared" si="15"/>
        <v>1763.07</v>
      </c>
      <c r="N30" s="1" t="s">
        <v>281</v>
      </c>
      <c r="O30" s="182">
        <v>94.6</v>
      </c>
      <c r="P30" s="176">
        <f t="shared" si="11"/>
        <v>13932.5</v>
      </c>
      <c r="Q30" s="176">
        <f t="shared" si="12"/>
        <v>0</v>
      </c>
      <c r="R30" s="307">
        <v>6.79E-3</v>
      </c>
      <c r="S30" s="177">
        <f t="shared" si="25"/>
        <v>0</v>
      </c>
      <c r="T30" s="176">
        <f t="shared" si="16"/>
        <v>0</v>
      </c>
      <c r="U30" s="307">
        <v>6.79E-3</v>
      </c>
      <c r="V30" s="177">
        <f t="shared" si="17"/>
        <v>0</v>
      </c>
      <c r="X30" s="178">
        <f t="shared" si="18"/>
        <v>94.6</v>
      </c>
      <c r="Z30" s="240">
        <f t="shared" si="19"/>
        <v>13932.5</v>
      </c>
      <c r="AA30" s="308">
        <f t="shared" si="20"/>
        <v>6.79E-3</v>
      </c>
      <c r="AB30" s="170">
        <f t="shared" si="21"/>
        <v>94.601675</v>
      </c>
      <c r="AC30" s="178">
        <f t="shared" si="22"/>
        <v>-1.6750000000058662E-3</v>
      </c>
      <c r="AD30" s="240">
        <f t="shared" si="23"/>
        <v>-0.24668630338819827</v>
      </c>
      <c r="AE30" s="179">
        <f t="shared" si="24"/>
        <v>-1.7706131078286113E-5</v>
      </c>
    </row>
    <row r="31" spans="1:31">
      <c r="A31" s="299" t="s">
        <v>125</v>
      </c>
      <c r="B31" s="201"/>
      <c r="C31" s="222">
        <v>929610</v>
      </c>
      <c r="D31" s="222">
        <v>10310094.109999999</v>
      </c>
      <c r="E31" s="222">
        <v>-4786473</v>
      </c>
      <c r="F31" s="222">
        <v>5155421</v>
      </c>
      <c r="G31" s="151">
        <f t="shared" si="13"/>
        <v>10679042.109999999</v>
      </c>
      <c r="H31" s="151">
        <f>-K73</f>
        <v>-34824.012600000002</v>
      </c>
      <c r="I31" s="151">
        <f t="shared" si="15"/>
        <v>10644218.0974</v>
      </c>
      <c r="N31" s="1" t="s">
        <v>198</v>
      </c>
      <c r="O31" s="182">
        <v>701355.48</v>
      </c>
      <c r="P31" s="176">
        <f t="shared" si="11"/>
        <v>103287292.352</v>
      </c>
      <c r="Q31" s="176">
        <f t="shared" si="12"/>
        <v>48256894</v>
      </c>
      <c r="R31" s="307">
        <v>6.79E-3</v>
      </c>
      <c r="S31" s="177">
        <f t="shared" si="25"/>
        <v>327664.31026</v>
      </c>
      <c r="T31" s="176">
        <f t="shared" si="16"/>
        <v>-44413184</v>
      </c>
      <c r="U31" s="307">
        <v>6.79E-3</v>
      </c>
      <c r="V31" s="177">
        <f t="shared" si="17"/>
        <v>-301565.51935999998</v>
      </c>
      <c r="X31" s="178">
        <f t="shared" si="18"/>
        <v>727454.27089999989</v>
      </c>
      <c r="Z31" s="240">
        <f t="shared" si="19"/>
        <v>107131002.352</v>
      </c>
      <c r="AA31" s="308">
        <f t="shared" si="20"/>
        <v>6.79E-3</v>
      </c>
      <c r="AB31" s="170">
        <f t="shared" si="21"/>
        <v>727419.50597008003</v>
      </c>
      <c r="AC31" s="178">
        <f t="shared" si="22"/>
        <v>34.764929919852875</v>
      </c>
      <c r="AD31" s="240">
        <f t="shared" si="23"/>
        <v>5120.0191339989506</v>
      </c>
      <c r="AE31" s="179">
        <f t="shared" si="24"/>
        <v>4.7789849218758471E-5</v>
      </c>
    </row>
    <row r="32" spans="1:31">
      <c r="A32" s="299" t="s">
        <v>126</v>
      </c>
      <c r="B32" s="201"/>
      <c r="C32" s="222">
        <v>24200</v>
      </c>
      <c r="D32" s="222">
        <v>205414.59</v>
      </c>
      <c r="E32" s="222">
        <v>-105347</v>
      </c>
      <c r="F32" s="222">
        <v>98510</v>
      </c>
      <c r="G32" s="151">
        <f t="shared" si="13"/>
        <v>198577.59</v>
      </c>
      <c r="H32" s="151">
        <f>-K74</f>
        <v>354.84773999999999</v>
      </c>
      <c r="I32" s="151">
        <f t="shared" si="15"/>
        <v>198932.43773999999</v>
      </c>
      <c r="N32" s="1" t="s">
        <v>199</v>
      </c>
      <c r="O32" s="182">
        <v>14077.56</v>
      </c>
      <c r="P32" s="176">
        <f t="shared" si="11"/>
        <v>2073279.3</v>
      </c>
      <c r="Q32" s="176">
        <f t="shared" si="12"/>
        <v>974322</v>
      </c>
      <c r="R32" s="307">
        <v>6.79E-3</v>
      </c>
      <c r="S32" s="177">
        <f t="shared" si="25"/>
        <v>6615.6463800000001</v>
      </c>
      <c r="T32" s="176">
        <f t="shared" si="16"/>
        <v>-1046888</v>
      </c>
      <c r="U32" s="307">
        <v>6.79E-3</v>
      </c>
      <c r="V32" s="177">
        <f t="shared" si="17"/>
        <v>-7108.3695200000002</v>
      </c>
      <c r="X32" s="178">
        <f t="shared" si="18"/>
        <v>13584.836859999999</v>
      </c>
      <c r="Z32" s="240">
        <f t="shared" si="19"/>
        <v>2000713.2999999998</v>
      </c>
      <c r="AA32" s="308">
        <f t="shared" si="20"/>
        <v>6.79E-3</v>
      </c>
      <c r="AB32" s="170">
        <f t="shared" si="21"/>
        <v>13584.843306999999</v>
      </c>
      <c r="AC32" s="178">
        <f t="shared" si="22"/>
        <v>-6.4469999997527339E-3</v>
      </c>
      <c r="AD32" s="240">
        <f t="shared" si="23"/>
        <v>-0.94948453604605798</v>
      </c>
      <c r="AE32" s="179">
        <f t="shared" si="24"/>
        <v>-4.7457323677810689E-7</v>
      </c>
    </row>
    <row r="33" spans="1:31">
      <c r="A33" s="299" t="s">
        <v>278</v>
      </c>
      <c r="B33" s="201"/>
      <c r="C33" s="222">
        <v>1100</v>
      </c>
      <c r="D33" s="222">
        <v>1824.45</v>
      </c>
      <c r="E33" s="222">
        <v>0</v>
      </c>
      <c r="F33" s="222">
        <v>0</v>
      </c>
      <c r="G33" s="151">
        <f t="shared" ref="G33" si="27">SUM(D33:F33)</f>
        <v>1824.45</v>
      </c>
      <c r="H33" s="151">
        <f>-K75</f>
        <v>0</v>
      </c>
      <c r="I33" s="151">
        <f t="shared" si="15"/>
        <v>1824.45</v>
      </c>
      <c r="N33" s="1" t="s">
        <v>279</v>
      </c>
      <c r="O33" s="182">
        <v>65.959999999999994</v>
      </c>
      <c r="P33" s="176">
        <f t="shared" si="11"/>
        <v>9714.7999999999993</v>
      </c>
      <c r="Q33" s="176">
        <f t="shared" si="12"/>
        <v>0</v>
      </c>
      <c r="R33" s="307">
        <v>6.79E-3</v>
      </c>
      <c r="S33" s="177">
        <f t="shared" si="25"/>
        <v>0</v>
      </c>
      <c r="T33" s="176">
        <f t="shared" si="16"/>
        <v>0</v>
      </c>
      <c r="U33" s="307">
        <v>6.79E-3</v>
      </c>
      <c r="V33" s="177">
        <f t="shared" si="17"/>
        <v>0</v>
      </c>
      <c r="X33" s="178">
        <f t="shared" si="18"/>
        <v>65.959999999999994</v>
      </c>
      <c r="Z33" s="240">
        <f t="shared" si="19"/>
        <v>9714.7999999999993</v>
      </c>
      <c r="AA33" s="308">
        <f t="shared" si="20"/>
        <v>6.79E-3</v>
      </c>
      <c r="AB33" s="170">
        <f t="shared" si="21"/>
        <v>65.963492000000002</v>
      </c>
      <c r="AC33" s="178">
        <f t="shared" si="22"/>
        <v>-3.4920000000084883E-3</v>
      </c>
      <c r="AD33" s="240">
        <f t="shared" si="23"/>
        <v>-0.51428571428696446</v>
      </c>
      <c r="AE33" s="179">
        <f t="shared" si="24"/>
        <v>-5.2941176470716932E-5</v>
      </c>
    </row>
    <row r="34" spans="1:31">
      <c r="A34" s="299" t="s">
        <v>307</v>
      </c>
      <c r="B34" s="201"/>
      <c r="C34" s="222">
        <f>643650+30650</f>
        <v>674300</v>
      </c>
      <c r="D34" s="222">
        <f>3691438.72-120157.21+1959930.58</f>
        <v>5531212.0899999999</v>
      </c>
      <c r="E34" s="222">
        <v>-5933824</v>
      </c>
      <c r="F34" s="222">
        <f>3883481+1979839</f>
        <v>5863320</v>
      </c>
      <c r="G34" s="151">
        <f t="shared" si="13"/>
        <v>5460708.0899999999</v>
      </c>
      <c r="H34" s="151">
        <f>-K76-K77</f>
        <v>1126.5678600000006</v>
      </c>
      <c r="I34" s="151">
        <f t="shared" si="15"/>
        <v>5461834.6578599997</v>
      </c>
      <c r="J34" s="170"/>
      <c r="N34" s="1" t="s">
        <v>200</v>
      </c>
      <c r="O34" s="182">
        <v>25274.09</v>
      </c>
      <c r="P34" s="176">
        <f>E13</f>
        <v>3722251.713</v>
      </c>
      <c r="Q34" s="176">
        <f>G13</f>
        <v>0</v>
      </c>
      <c r="R34" s="307">
        <v>6.79E-3</v>
      </c>
      <c r="S34" s="177">
        <f t="shared" si="25"/>
        <v>0</v>
      </c>
      <c r="T34" s="176">
        <f>F13</f>
        <v>0</v>
      </c>
      <c r="U34" s="307">
        <v>6.79E-3</v>
      </c>
      <c r="V34" s="177">
        <f t="shared" si="17"/>
        <v>0</v>
      </c>
      <c r="X34" s="178">
        <f t="shared" si="18"/>
        <v>25274.09</v>
      </c>
      <c r="Z34" s="240">
        <f t="shared" si="19"/>
        <v>3722251.713</v>
      </c>
      <c r="AA34" s="308">
        <f t="shared" si="20"/>
        <v>6.79E-3</v>
      </c>
      <c r="AB34" s="170">
        <f t="shared" si="21"/>
        <v>25274.089131270001</v>
      </c>
      <c r="AC34" s="178">
        <f t="shared" si="22"/>
        <v>8.6872999963816255E-4</v>
      </c>
      <c r="AD34" s="240">
        <f t="shared" si="23"/>
        <v>0.12794256253875738</v>
      </c>
      <c r="AE34" s="179">
        <f t="shared" si="24"/>
        <v>3.4372355231708148E-8</v>
      </c>
    </row>
    <row r="35" spans="1:31">
      <c r="A35" s="299" t="s">
        <v>159</v>
      </c>
      <c r="B35" s="201"/>
      <c r="C35" s="222">
        <v>1140</v>
      </c>
      <c r="D35" s="222">
        <v>284142.77</v>
      </c>
      <c r="E35" s="156">
        <v>0</v>
      </c>
      <c r="F35" s="156">
        <v>0</v>
      </c>
      <c r="G35" s="151">
        <f t="shared" si="13"/>
        <v>284142.77</v>
      </c>
      <c r="H35" s="151">
        <f>-K78</f>
        <v>0</v>
      </c>
      <c r="I35" s="151">
        <f t="shared" si="15"/>
        <v>284142.77</v>
      </c>
      <c r="N35" s="1" t="s">
        <v>201</v>
      </c>
      <c r="O35" s="182">
        <v>56617.69</v>
      </c>
      <c r="P35" s="176">
        <f>E14</f>
        <v>8338408.3530000001</v>
      </c>
      <c r="Q35" s="176">
        <f>G14</f>
        <v>2991300</v>
      </c>
      <c r="R35" s="307">
        <v>6.79E-3</v>
      </c>
      <c r="S35" s="177">
        <f t="shared" si="25"/>
        <v>20310.927</v>
      </c>
      <c r="T35" s="176">
        <f>F14</f>
        <v>-2313177</v>
      </c>
      <c r="U35" s="307">
        <v>6.79E-3</v>
      </c>
      <c r="V35" s="177">
        <f t="shared" si="17"/>
        <v>-15706.47183</v>
      </c>
      <c r="X35" s="178">
        <f>O35+S35+V35</f>
        <v>61222.145169999996</v>
      </c>
      <c r="Z35" s="240">
        <f t="shared" si="19"/>
        <v>9016531.3530000001</v>
      </c>
      <c r="AA35" s="308">
        <f t="shared" si="20"/>
        <v>6.79E-3</v>
      </c>
      <c r="AB35" s="170">
        <f t="shared" si="21"/>
        <v>61222.247886869998</v>
      </c>
      <c r="AC35" s="178">
        <f t="shared" si="22"/>
        <v>-0.10271687000204111</v>
      </c>
      <c r="AD35" s="240">
        <f t="shared" si="23"/>
        <v>-15.127668630639338</v>
      </c>
      <c r="AE35" s="179">
        <f t="shared" si="24"/>
        <v>-1.6777731279559003E-6</v>
      </c>
    </row>
    <row r="36" spans="1:31">
      <c r="A36" s="299" t="s">
        <v>128</v>
      </c>
      <c r="B36" s="201"/>
      <c r="C36" s="222">
        <v>25080</v>
      </c>
      <c r="D36" s="222">
        <v>784420.36</v>
      </c>
      <c r="E36" s="222">
        <v>-259830</v>
      </c>
      <c r="F36" s="222">
        <v>324227</v>
      </c>
      <c r="G36" s="151">
        <f t="shared" si="13"/>
        <v>848817.36</v>
      </c>
      <c r="H36" s="151">
        <f>-K79</f>
        <v>-4563.7677900000008</v>
      </c>
      <c r="I36" s="151">
        <f t="shared" si="15"/>
        <v>844253.59221000003</v>
      </c>
      <c r="N36" s="1" t="s">
        <v>202</v>
      </c>
      <c r="O36" s="182">
        <v>4982.18</v>
      </c>
      <c r="P36" s="176">
        <f>E15</f>
        <v>733730.18799999997</v>
      </c>
      <c r="Q36" s="176">
        <f>G15</f>
        <v>220086</v>
      </c>
      <c r="R36" s="307">
        <v>6.79E-3</v>
      </c>
      <c r="S36" s="177">
        <f t="shared" si="25"/>
        <v>1494.3839399999999</v>
      </c>
      <c r="T36" s="176">
        <f>F15</f>
        <v>-161021</v>
      </c>
      <c r="U36" s="307">
        <v>6.79E-3</v>
      </c>
      <c r="V36" s="177">
        <f t="shared" si="17"/>
        <v>-1093.33259</v>
      </c>
      <c r="X36" s="178">
        <f t="shared" si="18"/>
        <v>5383.23135</v>
      </c>
      <c r="Z36" s="240">
        <f t="shared" si="19"/>
        <v>792795.18799999997</v>
      </c>
      <c r="AA36" s="308">
        <f t="shared" si="20"/>
        <v>6.79E-3</v>
      </c>
      <c r="AB36" s="170">
        <f t="shared" si="21"/>
        <v>5383.07932652</v>
      </c>
      <c r="AC36" s="178">
        <f t="shared" si="22"/>
        <v>0.1520234800000253</v>
      </c>
      <c r="AD36" s="240">
        <f t="shared" si="23"/>
        <v>22.389319587632592</v>
      </c>
      <c r="AE36" s="179">
        <f t="shared" si="24"/>
        <v>2.8240190717425753E-5</v>
      </c>
    </row>
    <row r="37" spans="1:31">
      <c r="A37" s="299" t="s">
        <v>129</v>
      </c>
      <c r="B37" s="201"/>
      <c r="C37" s="222">
        <v>25580</v>
      </c>
      <c r="D37" s="222">
        <v>94582.79</v>
      </c>
      <c r="E37" s="222">
        <v>-26976</v>
      </c>
      <c r="F37" s="222">
        <v>32161</v>
      </c>
      <c r="G37" s="151">
        <f t="shared" si="13"/>
        <v>99767.79</v>
      </c>
      <c r="H37" s="151">
        <f>-K80</f>
        <v>-151.2064</v>
      </c>
      <c r="I37" s="151">
        <f t="shared" si="15"/>
        <v>99616.583599999998</v>
      </c>
      <c r="O37" s="239">
        <f>SUM(O26:O36)</f>
        <v>1060229.8799999999</v>
      </c>
      <c r="P37" s="309">
        <f>SUM(P26:P36)</f>
        <v>325610222.96799999</v>
      </c>
      <c r="Q37" s="309">
        <f>SUM(Q26:Q36)</f>
        <v>149810237</v>
      </c>
      <c r="S37" s="163">
        <f>SUM(S26:S36)</f>
        <v>476470.41095000005</v>
      </c>
      <c r="T37" s="309">
        <f>SUM(T26:T36)</f>
        <v>-150931124</v>
      </c>
      <c r="V37" s="163">
        <f>SUM(V26:V36)</f>
        <v>-436346.33535999997</v>
      </c>
      <c r="X37" s="163">
        <f>SUM(X26:X36)</f>
        <v>1100353.9555899999</v>
      </c>
      <c r="Z37" s="309">
        <f>SUM(Z26:Z36)</f>
        <v>324489335.96799999</v>
      </c>
      <c r="AB37" s="309">
        <f>SUM(AB26:AB36)</f>
        <v>1100347.36135844</v>
      </c>
      <c r="AC37" s="163">
        <f>SUM(AC26:AC36)</f>
        <v>6.5942315598458237</v>
      </c>
      <c r="AD37" s="309">
        <f>SUM(AD26:AD36)</f>
        <v>-15715.227859267317</v>
      </c>
      <c r="AE37" s="179">
        <f t="shared" si="24"/>
        <v>5.9928276045593494E-6</v>
      </c>
    </row>
    <row r="38" spans="1:31">
      <c r="A38" s="299" t="s">
        <v>171</v>
      </c>
      <c r="B38" s="201"/>
      <c r="C38" s="151"/>
      <c r="D38" s="222">
        <v>577558.03</v>
      </c>
      <c r="E38" s="154"/>
      <c r="F38" s="154"/>
      <c r="G38" s="151">
        <f>SUM(D38:F38)</f>
        <v>577558.03</v>
      </c>
      <c r="H38" s="151"/>
      <c r="I38" s="151">
        <f t="shared" si="15"/>
        <v>577558.03</v>
      </c>
      <c r="N38" s="301"/>
      <c r="O38" s="210" t="s">
        <v>243</v>
      </c>
      <c r="U38" s="310"/>
    </row>
    <row r="39" spans="1:31">
      <c r="A39" s="299" t="s">
        <v>172</v>
      </c>
      <c r="B39" s="201"/>
      <c r="C39" s="164"/>
      <c r="D39" s="222">
        <v>730620.01</v>
      </c>
      <c r="E39" s="154"/>
      <c r="F39" s="154"/>
      <c r="G39" s="151">
        <f>SUM(D39:F39)</f>
        <v>730620.01</v>
      </c>
      <c r="H39" s="151"/>
      <c r="I39" s="151">
        <f t="shared" si="15"/>
        <v>730620.01</v>
      </c>
      <c r="O39" s="164"/>
      <c r="U39" s="311" t="s">
        <v>311</v>
      </c>
      <c r="V39" s="1" t="s">
        <v>203</v>
      </c>
      <c r="X39" s="306">
        <v>0.95702500000000001</v>
      </c>
      <c r="AA39" s="1" t="s">
        <v>204</v>
      </c>
      <c r="AB39" s="1" t="s">
        <v>205</v>
      </c>
      <c r="AD39" s="1" t="s">
        <v>206</v>
      </c>
    </row>
    <row r="40" spans="1:31">
      <c r="A40" s="299" t="s">
        <v>173</v>
      </c>
      <c r="B40" s="201"/>
      <c r="C40" s="164"/>
      <c r="D40" s="222">
        <v>1525036.69</v>
      </c>
      <c r="E40" s="154"/>
      <c r="F40" s="154"/>
      <c r="G40" s="151">
        <f>SUM(D40:F40)</f>
        <v>1525036.69</v>
      </c>
      <c r="H40" s="151"/>
      <c r="I40" s="151">
        <f t="shared" si="15"/>
        <v>1525036.69</v>
      </c>
      <c r="S40" s="301"/>
      <c r="T40" s="1" t="s">
        <v>130</v>
      </c>
      <c r="U40" s="1" t="s">
        <v>207</v>
      </c>
      <c r="W40" s="301"/>
      <c r="X40" s="312">
        <f>ROUND((X26+X27)*X39,2)</f>
        <v>-65599.820000000007</v>
      </c>
      <c r="Z40" s="1" t="s">
        <v>19</v>
      </c>
      <c r="AA40" s="160">
        <f>P26+P27+Q26+Q27+T26+T27</f>
        <v>152339120.14699998</v>
      </c>
      <c r="AB40" s="306">
        <v>-4.2999999999999999E-4</v>
      </c>
      <c r="AC40" s="178">
        <f>AA40*AB40</f>
        <v>-65505.821663209994</v>
      </c>
      <c r="AD40" s="178">
        <f>X40-AC40</f>
        <v>-93.998336790013127</v>
      </c>
      <c r="AE40" s="179">
        <f>AD40/X40</f>
        <v>1.4329054072101588E-3</v>
      </c>
    </row>
    <row r="41" spans="1:31">
      <c r="A41" s="201"/>
      <c r="B41" s="201"/>
      <c r="C41" s="144">
        <f t="shared" ref="C41:I41" si="28">SUM(C26:C40)</f>
        <v>4496050.2300000004</v>
      </c>
      <c r="D41" s="144">
        <f>SUM(D26:D40)</f>
        <v>42575205.629999995</v>
      </c>
      <c r="E41" s="144">
        <f t="shared" si="28"/>
        <v>-22385365</v>
      </c>
      <c r="F41" s="144">
        <f>SUM(F26:F40)</f>
        <v>22257901</v>
      </c>
      <c r="G41" s="144">
        <f t="shared" si="28"/>
        <v>42447741.629999995</v>
      </c>
      <c r="H41" s="144">
        <f>SUM(H26:H40)</f>
        <v>-84792.94197</v>
      </c>
      <c r="I41" s="144">
        <f t="shared" si="28"/>
        <v>42362948.688030012</v>
      </c>
      <c r="S41" s="301"/>
      <c r="T41" s="1" t="s">
        <v>130</v>
      </c>
      <c r="U41" s="1" t="s">
        <v>208</v>
      </c>
      <c r="W41" s="301"/>
      <c r="X41" s="312">
        <f>ROUND(SUM(X28:X36)*X39,2)</f>
        <v>1118666.06</v>
      </c>
      <c r="Z41" s="1" t="s">
        <v>163</v>
      </c>
      <c r="AA41" s="160">
        <f>SUM(P28:Q36,T28:T36)</f>
        <v>172150215.82100001</v>
      </c>
      <c r="AB41" s="306">
        <v>6.4999999999999997E-3</v>
      </c>
      <c r="AC41" s="178">
        <f>AA41*AB41</f>
        <v>1118976.4028365</v>
      </c>
      <c r="AD41" s="178">
        <f>X41-AC41</f>
        <v>-310.34283649991266</v>
      </c>
      <c r="AE41" s="179">
        <f>AD41/X41</f>
        <v>-2.7742223313712819E-4</v>
      </c>
    </row>
    <row r="42" spans="1:31" ht="15.75" thickBot="1">
      <c r="A42" s="201"/>
      <c r="B42" s="301" t="s">
        <v>243</v>
      </c>
      <c r="C42" s="210" t="s">
        <v>243</v>
      </c>
      <c r="D42" s="210" t="s">
        <v>243</v>
      </c>
      <c r="E42" s="210" t="s">
        <v>243</v>
      </c>
      <c r="F42" s="210" t="s">
        <v>243</v>
      </c>
      <c r="J42" s="178"/>
      <c r="Z42" s="1" t="s">
        <v>189</v>
      </c>
    </row>
    <row r="43" spans="1:31">
      <c r="A43" s="201" t="s">
        <v>19</v>
      </c>
      <c r="B43" s="301"/>
      <c r="C43" s="146">
        <f>C26+C27</f>
        <v>2110131</v>
      </c>
      <c r="D43" s="145">
        <f t="shared" ref="D43:H43" si="29">D26+D27</f>
        <v>16201865.300000001</v>
      </c>
      <c r="E43" s="145">
        <f t="shared" si="29"/>
        <v>-8056337</v>
      </c>
      <c r="F43" s="145">
        <f t="shared" si="29"/>
        <v>7447525</v>
      </c>
      <c r="G43" s="145">
        <f t="shared" si="29"/>
        <v>15593053.300000001</v>
      </c>
      <c r="H43" s="145">
        <f t="shared" si="29"/>
        <v>-36748.353080000001</v>
      </c>
      <c r="I43" s="146">
        <f>I26+I27</f>
        <v>15556304.946920002</v>
      </c>
      <c r="J43" s="303"/>
      <c r="S43" s="178">
        <f>S37+V37</f>
        <v>40124.07559000008</v>
      </c>
      <c r="T43" s="1" t="s">
        <v>230</v>
      </c>
    </row>
    <row r="44" spans="1:31" ht="6" customHeight="1">
      <c r="A44" s="201"/>
      <c r="B44" s="201"/>
      <c r="C44" s="150"/>
      <c r="D44" s="145"/>
      <c r="E44" s="201"/>
      <c r="F44" s="201"/>
      <c r="I44" s="161"/>
      <c r="J44" s="347"/>
    </row>
    <row r="45" spans="1:31" ht="15.75" thickBot="1">
      <c r="A45" s="201" t="s">
        <v>163</v>
      </c>
      <c r="B45" s="301"/>
      <c r="C45" s="152">
        <f>SUM(C28:C33,C35:C37)</f>
        <v>1711619.23</v>
      </c>
      <c r="D45" s="153">
        <f t="shared" ref="D45:H45" si="30">SUM(D28:D32,D35:D37)</f>
        <v>18007089.059999999</v>
      </c>
      <c r="E45" s="153">
        <f t="shared" si="30"/>
        <v>-8395204</v>
      </c>
      <c r="F45" s="153">
        <f t="shared" si="30"/>
        <v>8947056</v>
      </c>
      <c r="G45" s="153">
        <f t="shared" si="30"/>
        <v>18558941.059999995</v>
      </c>
      <c r="H45" s="153">
        <f t="shared" si="30"/>
        <v>-49171.156750000002</v>
      </c>
      <c r="I45" s="152">
        <f>SUM(I28:I33,I35:I37)</f>
        <v>18511594.353249997</v>
      </c>
      <c r="J45" s="303"/>
      <c r="S45" s="178">
        <f>D82</f>
        <v>40124.07559</v>
      </c>
    </row>
    <row r="46" spans="1:31">
      <c r="A46" s="201"/>
      <c r="B46" s="201"/>
      <c r="C46" s="159"/>
      <c r="D46" s="153"/>
      <c r="E46" s="153"/>
      <c r="F46" s="153"/>
      <c r="G46" s="153"/>
      <c r="H46" s="153"/>
      <c r="I46" s="159"/>
      <c r="M46" s="201" t="s">
        <v>220</v>
      </c>
    </row>
    <row r="47" spans="1:31">
      <c r="C47" s="162">
        <v>44501</v>
      </c>
      <c r="D47" s="162">
        <v>44409</v>
      </c>
      <c r="E47" s="162">
        <v>43739</v>
      </c>
      <c r="F47" s="162">
        <v>44409</v>
      </c>
      <c r="G47" s="162">
        <v>44470</v>
      </c>
      <c r="H47" s="162">
        <v>44652</v>
      </c>
      <c r="I47" s="162">
        <v>44470</v>
      </c>
      <c r="J47" s="162">
        <v>44378</v>
      </c>
      <c r="K47" s="221"/>
      <c r="M47" s="407" t="s">
        <v>227</v>
      </c>
      <c r="N47" s="407" t="s">
        <v>228</v>
      </c>
      <c r="O47" s="407" t="s">
        <v>224</v>
      </c>
      <c r="P47" s="407" t="s">
        <v>225</v>
      </c>
      <c r="Q47" s="201"/>
    </row>
    <row r="48" spans="1:31" ht="40.9" customHeight="1">
      <c r="A48" s="408" t="s">
        <v>174</v>
      </c>
      <c r="B48" s="408"/>
      <c r="C48" s="143" t="s">
        <v>175</v>
      </c>
      <c r="D48" s="143" t="s">
        <v>187</v>
      </c>
      <c r="E48" s="143" t="s">
        <v>176</v>
      </c>
      <c r="F48" s="143" t="s">
        <v>177</v>
      </c>
      <c r="G48" s="143" t="s">
        <v>178</v>
      </c>
      <c r="H48" s="143" t="s">
        <v>260</v>
      </c>
      <c r="I48" s="143" t="s">
        <v>312</v>
      </c>
      <c r="J48" s="149" t="s">
        <v>179</v>
      </c>
      <c r="K48" s="346"/>
      <c r="M48" s="407"/>
      <c r="N48" s="407"/>
      <c r="O48" s="407"/>
      <c r="P48" s="407"/>
      <c r="Q48" s="344" t="s">
        <v>226</v>
      </c>
    </row>
    <row r="49" spans="1:18">
      <c r="A49" s="299" t="s">
        <v>122</v>
      </c>
      <c r="B49" s="201"/>
      <c r="C49" s="148">
        <v>-4.1700000000000001E-3</v>
      </c>
      <c r="D49" s="148">
        <v>-4.4999999999999999E-4</v>
      </c>
      <c r="E49" s="148"/>
      <c r="F49" s="148">
        <v>2.5500000000000002E-3</v>
      </c>
      <c r="G49" s="148">
        <v>1.5299999999999999E-3</v>
      </c>
      <c r="H49" s="148">
        <v>0</v>
      </c>
      <c r="I49" s="148">
        <v>-4.6100000000000004E-3</v>
      </c>
      <c r="J49" s="148">
        <v>-1.4999999999999999E-4</v>
      </c>
      <c r="K49" s="148"/>
      <c r="M49" s="148">
        <f>SUM(C49:J49)</f>
        <v>-5.3E-3</v>
      </c>
      <c r="N49" s="148">
        <f>SUM(C49:J49)-H49</f>
        <v>-5.3E-3</v>
      </c>
      <c r="O49" s="203">
        <f>-F3*M49</f>
        <v>-428866.58720000001</v>
      </c>
      <c r="P49" s="203">
        <f>G3*N49</f>
        <v>-394234.63290000003</v>
      </c>
      <c r="Q49" s="204">
        <f>P49-O49</f>
        <v>34631.954299999983</v>
      </c>
    </row>
    <row r="50" spans="1:18">
      <c r="A50" s="299" t="s">
        <v>157</v>
      </c>
      <c r="B50" s="201"/>
      <c r="C50" s="148">
        <v>-4.1700000000000001E-3</v>
      </c>
      <c r="D50" s="148">
        <v>-4.4999999999999999E-4</v>
      </c>
      <c r="E50" s="148">
        <v>-3.0640000000000001E-2</v>
      </c>
      <c r="F50" s="148">
        <v>2.5500000000000002E-3</v>
      </c>
      <c r="G50" s="148">
        <v>1.5299999999999999E-3</v>
      </c>
      <c r="H50" s="148">
        <v>0</v>
      </c>
      <c r="I50" s="148">
        <f>I49</f>
        <v>-4.6100000000000004E-3</v>
      </c>
      <c r="J50" s="148">
        <v>-1.4999999999999999E-4</v>
      </c>
      <c r="K50" s="148"/>
      <c r="M50" s="148">
        <f t="shared" ref="M50:M61" si="31">SUM(C50:J50)</f>
        <v>-3.594E-2</v>
      </c>
      <c r="N50" s="148">
        <f t="shared" ref="N50:N61" si="32">SUM(C50:J50)-H50</f>
        <v>-3.594E-2</v>
      </c>
      <c r="O50" s="203">
        <f t="shared" ref="O50:O63" si="33">-F4*M50</f>
        <v>-13045.89654</v>
      </c>
      <c r="P50" s="203">
        <f t="shared" ref="P50:P63" si="34">G4*N50</f>
        <v>-10929.49776</v>
      </c>
      <c r="Q50" s="204">
        <f t="shared" ref="Q50:Q63" si="35">P50-O50</f>
        <v>2116.3987799999995</v>
      </c>
    </row>
    <row r="51" spans="1:18">
      <c r="A51" s="299" t="s">
        <v>123</v>
      </c>
      <c r="B51" s="201"/>
      <c r="C51" s="148">
        <v>0</v>
      </c>
      <c r="D51" s="148">
        <v>6.79E-3</v>
      </c>
      <c r="E51" s="148"/>
      <c r="F51" s="148">
        <v>3.2100000000000002E-3</v>
      </c>
      <c r="G51" s="148">
        <v>2.2200000000000002E-3</v>
      </c>
      <c r="H51" s="148">
        <v>0</v>
      </c>
      <c r="I51" s="148">
        <f>-0.00247</f>
        <v>-2.47E-3</v>
      </c>
      <c r="J51" s="148">
        <v>-1.4999999999999999E-4</v>
      </c>
      <c r="K51" s="148"/>
      <c r="M51" s="148">
        <f t="shared" si="31"/>
        <v>9.5999999999999992E-3</v>
      </c>
      <c r="N51" s="148">
        <f t="shared" si="32"/>
        <v>9.5999999999999992E-3</v>
      </c>
      <c r="O51" s="203">
        <f t="shared" si="33"/>
        <v>187575.39839999998</v>
      </c>
      <c r="P51" s="203">
        <f t="shared" si="34"/>
        <v>198516.41279999999</v>
      </c>
      <c r="Q51" s="204">
        <f t="shared" si="35"/>
        <v>10941.014400000015</v>
      </c>
    </row>
    <row r="52" spans="1:18">
      <c r="A52" s="299" t="s">
        <v>124</v>
      </c>
      <c r="B52" s="201"/>
      <c r="C52" s="148">
        <v>-4.1700000000000001E-3</v>
      </c>
      <c r="D52" s="148">
        <v>6.79E-3</v>
      </c>
      <c r="E52" s="148"/>
      <c r="F52" s="148">
        <v>3.2100000000000002E-3</v>
      </c>
      <c r="G52" s="148">
        <v>2.2200000000000002E-3</v>
      </c>
      <c r="H52" s="148">
        <v>0</v>
      </c>
      <c r="I52" s="148">
        <f>I51</f>
        <v>-2.47E-3</v>
      </c>
      <c r="J52" s="148">
        <v>-1.4999999999999999E-4</v>
      </c>
      <c r="K52" s="148"/>
      <c r="M52" s="148">
        <f t="shared" si="31"/>
        <v>5.4299999999999999E-3</v>
      </c>
      <c r="N52" s="148">
        <f t="shared" si="32"/>
        <v>5.4299999999999999E-3</v>
      </c>
      <c r="O52" s="203">
        <f t="shared" si="33"/>
        <v>11818.58505</v>
      </c>
      <c r="P52" s="203">
        <f t="shared" si="34"/>
        <v>10864.58835</v>
      </c>
      <c r="Q52" s="204">
        <f t="shared" si="35"/>
        <v>-953.99669999999969</v>
      </c>
    </row>
    <row r="53" spans="1:18">
      <c r="A53" s="299" t="s">
        <v>280</v>
      </c>
      <c r="B53" s="201"/>
      <c r="C53" s="148">
        <v>0</v>
      </c>
      <c r="D53" s="148">
        <v>6.79E-3</v>
      </c>
      <c r="E53" s="148"/>
      <c r="F53" s="148">
        <v>3.2100000000000002E-3</v>
      </c>
      <c r="G53" s="148">
        <v>2.2200000000000002E-3</v>
      </c>
      <c r="H53" s="148">
        <v>0</v>
      </c>
      <c r="I53" s="148">
        <f>I51</f>
        <v>-2.47E-3</v>
      </c>
      <c r="J53" s="148">
        <v>-1.4999999999999999E-4</v>
      </c>
      <c r="K53" s="148"/>
      <c r="M53" s="148">
        <f t="shared" si="31"/>
        <v>9.5999999999999992E-3</v>
      </c>
      <c r="N53" s="148">
        <f t="shared" si="32"/>
        <v>9.5999999999999992E-3</v>
      </c>
      <c r="O53" s="203">
        <f t="shared" si="33"/>
        <v>0</v>
      </c>
      <c r="P53" s="203">
        <f t="shared" si="34"/>
        <v>0</v>
      </c>
      <c r="Q53" s="204">
        <f t="shared" si="35"/>
        <v>0</v>
      </c>
    </row>
    <row r="54" spans="1:18" ht="14.45" customHeight="1">
      <c r="A54" s="299" t="s">
        <v>125</v>
      </c>
      <c r="B54" s="201"/>
      <c r="C54" s="148">
        <v>0</v>
      </c>
      <c r="D54" s="148">
        <v>6.79E-3</v>
      </c>
      <c r="E54" s="148"/>
      <c r="F54" s="148">
        <v>2.7299999999999998E-3</v>
      </c>
      <c r="G54" s="148">
        <v>1.6000000000000001E-3</v>
      </c>
      <c r="H54" s="148">
        <v>0</v>
      </c>
      <c r="I54" s="148">
        <f>-0.0019</f>
        <v>-1.9E-3</v>
      </c>
      <c r="J54" s="148">
        <v>-1.6000000000000001E-4</v>
      </c>
      <c r="K54" s="148"/>
      <c r="M54" s="148">
        <f t="shared" si="31"/>
        <v>9.0600000000000003E-3</v>
      </c>
      <c r="N54" s="148">
        <f t="shared" si="32"/>
        <v>9.0600000000000003E-3</v>
      </c>
      <c r="O54" s="203">
        <f t="shared" si="33"/>
        <v>402383.44704</v>
      </c>
      <c r="P54" s="203">
        <f t="shared" si="34"/>
        <v>437207.45964000002</v>
      </c>
      <c r="Q54" s="204">
        <f t="shared" si="35"/>
        <v>34824.012600000016</v>
      </c>
    </row>
    <row r="55" spans="1:18">
      <c r="A55" s="299" t="s">
        <v>126</v>
      </c>
      <c r="B55" s="201"/>
      <c r="C55" s="148">
        <v>-4.1700000000000001E-3</v>
      </c>
      <c r="D55" s="148">
        <v>6.79E-3</v>
      </c>
      <c r="E55" s="148"/>
      <c r="F55" s="148">
        <v>2.7299999999999998E-3</v>
      </c>
      <c r="G55" s="148">
        <v>1.6000000000000001E-3</v>
      </c>
      <c r="H55" s="148">
        <v>0</v>
      </c>
      <c r="I55" s="148">
        <f>I54</f>
        <v>-1.9E-3</v>
      </c>
      <c r="J55" s="148">
        <v>-1.6000000000000001E-4</v>
      </c>
      <c r="K55" s="148"/>
      <c r="M55" s="148">
        <f t="shared" si="31"/>
        <v>4.8899999999999994E-3</v>
      </c>
      <c r="N55" s="148">
        <f t="shared" si="32"/>
        <v>4.8899999999999994E-3</v>
      </c>
      <c r="O55" s="203">
        <f t="shared" si="33"/>
        <v>5119.2823199999993</v>
      </c>
      <c r="P55" s="203">
        <f t="shared" si="34"/>
        <v>4764.4345799999992</v>
      </c>
      <c r="Q55" s="204">
        <f t="shared" si="35"/>
        <v>-354.84774000000016</v>
      </c>
    </row>
    <row r="56" spans="1:18">
      <c r="A56" s="299" t="s">
        <v>278</v>
      </c>
      <c r="B56" s="201"/>
      <c r="C56" s="148">
        <v>0</v>
      </c>
      <c r="D56" s="148">
        <v>6.79E-3</v>
      </c>
      <c r="E56" s="148"/>
      <c r="F56" s="148">
        <v>2.7299999999999998E-3</v>
      </c>
      <c r="G56" s="148">
        <v>1.6000000000000001E-3</v>
      </c>
      <c r="H56" s="148">
        <v>0</v>
      </c>
      <c r="I56" s="148">
        <f>I54</f>
        <v>-1.9E-3</v>
      </c>
      <c r="J56" s="148">
        <v>-1.6000000000000001E-4</v>
      </c>
      <c r="K56" s="148"/>
      <c r="M56" s="148">
        <f t="shared" si="31"/>
        <v>9.0600000000000003E-3</v>
      </c>
      <c r="N56" s="148">
        <f t="shared" si="32"/>
        <v>9.0600000000000003E-3</v>
      </c>
      <c r="O56" s="203">
        <f t="shared" si="33"/>
        <v>0</v>
      </c>
      <c r="P56" s="203">
        <f t="shared" si="34"/>
        <v>0</v>
      </c>
      <c r="Q56" s="204">
        <f t="shared" si="35"/>
        <v>0</v>
      </c>
    </row>
    <row r="57" spans="1:18">
      <c r="A57" s="299" t="s">
        <v>127</v>
      </c>
      <c r="B57" s="201"/>
      <c r="C57" s="148">
        <v>0</v>
      </c>
      <c r="D57" s="148"/>
      <c r="E57" s="148"/>
      <c r="F57" s="148">
        <v>1.82E-3</v>
      </c>
      <c r="G57" s="148">
        <v>1E-3</v>
      </c>
      <c r="H57" s="148">
        <v>0</v>
      </c>
      <c r="I57" s="148">
        <f>-0.00229</f>
        <v>-2.2899999999999999E-3</v>
      </c>
      <c r="J57" s="148">
        <v>-1.6000000000000001E-4</v>
      </c>
      <c r="K57" s="148"/>
      <c r="M57" s="148">
        <f t="shared" si="31"/>
        <v>3.700000000000001E-4</v>
      </c>
      <c r="N57" s="148">
        <f t="shared" si="32"/>
        <v>3.700000000000001E-4</v>
      </c>
      <c r="O57" s="203">
        <f t="shared" si="33"/>
        <v>20329.084640000005</v>
      </c>
      <c r="P57" s="203">
        <f t="shared" si="34"/>
        <v>19202.516780000005</v>
      </c>
      <c r="Q57" s="204">
        <f t="shared" si="35"/>
        <v>-1126.5678599999992</v>
      </c>
    </row>
    <row r="58" spans="1:18">
      <c r="A58" s="299" t="s">
        <v>158</v>
      </c>
      <c r="B58" s="201"/>
      <c r="C58" s="148">
        <v>0</v>
      </c>
      <c r="D58" s="148"/>
      <c r="E58" s="148"/>
      <c r="F58" s="148">
        <v>1.82E-3</v>
      </c>
      <c r="G58" s="148">
        <v>0</v>
      </c>
      <c r="H58" s="148">
        <v>0</v>
      </c>
      <c r="I58" s="148">
        <v>0</v>
      </c>
      <c r="J58" s="148">
        <v>-1.6000000000000001E-4</v>
      </c>
      <c r="K58" s="148"/>
      <c r="M58" s="148">
        <f t="shared" si="31"/>
        <v>1.66E-3</v>
      </c>
      <c r="N58" s="148">
        <f t="shared" si="32"/>
        <v>1.66E-3</v>
      </c>
      <c r="O58" s="203">
        <f t="shared" si="33"/>
        <v>58100</v>
      </c>
      <c r="P58" s="203">
        <f t="shared" si="34"/>
        <v>58100</v>
      </c>
      <c r="Q58" s="204">
        <f t="shared" si="35"/>
        <v>0</v>
      </c>
    </row>
    <row r="59" spans="1:18">
      <c r="A59" s="299" t="s">
        <v>159</v>
      </c>
      <c r="B59" s="201"/>
      <c r="C59" s="148">
        <v>0</v>
      </c>
      <c r="D59" s="148"/>
      <c r="E59" s="148"/>
      <c r="F59" s="148">
        <v>2.3600000000000001E-3</v>
      </c>
      <c r="G59" s="148">
        <v>1.39E-3</v>
      </c>
      <c r="H59" s="148">
        <v>0</v>
      </c>
      <c r="I59" s="148">
        <v>-3.65E-3</v>
      </c>
      <c r="J59" s="148">
        <v>-1.6000000000000001E-4</v>
      </c>
      <c r="K59" s="148"/>
      <c r="M59" s="148">
        <f t="shared" si="31"/>
        <v>-6.0000000000000184E-5</v>
      </c>
      <c r="N59" s="148">
        <f t="shared" si="32"/>
        <v>-6.0000000000000184E-5</v>
      </c>
      <c r="O59" s="203">
        <f t="shared" si="33"/>
        <v>0</v>
      </c>
      <c r="P59" s="203">
        <f t="shared" si="34"/>
        <v>0</v>
      </c>
      <c r="Q59" s="204">
        <f t="shared" si="35"/>
        <v>0</v>
      </c>
    </row>
    <row r="60" spans="1:18">
      <c r="A60" s="299" t="s">
        <v>128</v>
      </c>
      <c r="B60" s="201"/>
      <c r="C60" s="148">
        <v>0</v>
      </c>
      <c r="D60" s="148">
        <v>6.79E-3</v>
      </c>
      <c r="E60" s="148"/>
      <c r="F60" s="148">
        <v>2.3600000000000001E-3</v>
      </c>
      <c r="G60" s="148">
        <v>1.39E-3</v>
      </c>
      <c r="H60" s="148">
        <v>0</v>
      </c>
      <c r="I60" s="148">
        <f>I59</f>
        <v>-3.65E-3</v>
      </c>
      <c r="J60" s="148">
        <v>-1.6000000000000001E-4</v>
      </c>
      <c r="K60" s="148"/>
      <c r="M60" s="148">
        <f t="shared" si="31"/>
        <v>6.7299999999999999E-3</v>
      </c>
      <c r="N60" s="148">
        <f t="shared" si="32"/>
        <v>6.7299999999999999E-3</v>
      </c>
      <c r="O60" s="203">
        <f t="shared" si="33"/>
        <v>15567.681209999999</v>
      </c>
      <c r="P60" s="203">
        <f t="shared" si="34"/>
        <v>20131.449000000001</v>
      </c>
      <c r="Q60" s="204">
        <f t="shared" si="35"/>
        <v>4563.7677900000017</v>
      </c>
    </row>
    <row r="61" spans="1:18">
      <c r="A61" s="299" t="s">
        <v>129</v>
      </c>
      <c r="B61" s="201"/>
      <c r="C61" s="148">
        <v>-4.1700000000000001E-3</v>
      </c>
      <c r="D61" s="148">
        <v>6.79E-3</v>
      </c>
      <c r="E61" s="148"/>
      <c r="F61" s="148">
        <v>2.3600000000000001E-3</v>
      </c>
      <c r="G61" s="148">
        <v>1.39E-3</v>
      </c>
      <c r="H61" s="148">
        <v>0</v>
      </c>
      <c r="I61" s="148">
        <f>I59</f>
        <v>-3.65E-3</v>
      </c>
      <c r="J61" s="148">
        <v>-1.6000000000000001E-4</v>
      </c>
      <c r="K61" s="148"/>
      <c r="M61" s="148">
        <f t="shared" si="31"/>
        <v>2.5599999999999998E-3</v>
      </c>
      <c r="N61" s="148">
        <f t="shared" si="32"/>
        <v>2.5599999999999998E-3</v>
      </c>
      <c r="O61" s="203">
        <f t="shared" si="33"/>
        <v>412.21375999999998</v>
      </c>
      <c r="P61" s="203">
        <f t="shared" si="34"/>
        <v>563.4201599999999</v>
      </c>
      <c r="Q61" s="204">
        <f t="shared" si="35"/>
        <v>151.20639999999992</v>
      </c>
    </row>
    <row r="62" spans="1:18" ht="15" customHeight="1">
      <c r="A62" s="299" t="s">
        <v>171</v>
      </c>
      <c r="B62" s="201"/>
      <c r="C62" s="157">
        <v>0</v>
      </c>
      <c r="D62" s="157"/>
      <c r="E62" s="148"/>
      <c r="F62" s="157">
        <v>1.1180000000000001E-2</v>
      </c>
      <c r="G62" s="157"/>
      <c r="H62" s="157"/>
      <c r="I62" s="157"/>
      <c r="J62" s="157">
        <v>-1.8000000000000001E-4</v>
      </c>
      <c r="K62" s="157"/>
      <c r="M62" s="148"/>
      <c r="N62" s="202"/>
      <c r="O62" s="203">
        <f t="shared" si="33"/>
        <v>0</v>
      </c>
      <c r="P62" s="203">
        <f t="shared" si="34"/>
        <v>0</v>
      </c>
      <c r="Q62" s="204">
        <f t="shared" si="35"/>
        <v>0</v>
      </c>
    </row>
    <row r="63" spans="1:18">
      <c r="A63" s="299" t="s">
        <v>162</v>
      </c>
      <c r="B63" s="201"/>
      <c r="C63" s="157">
        <v>-4.1700000000000001E-3</v>
      </c>
      <c r="D63" s="157"/>
      <c r="E63" s="148"/>
      <c r="F63" s="157">
        <v>1.1180000000000001E-2</v>
      </c>
      <c r="G63" s="157"/>
      <c r="H63" s="157"/>
      <c r="I63" s="157"/>
      <c r="J63" s="157">
        <v>-1.8000000000000001E-4</v>
      </c>
      <c r="K63" s="157"/>
      <c r="M63" s="148"/>
      <c r="N63" s="202"/>
      <c r="O63" s="203">
        <f t="shared" si="33"/>
        <v>0</v>
      </c>
      <c r="P63" s="203">
        <f t="shared" si="34"/>
        <v>0</v>
      </c>
      <c r="Q63" s="204">
        <f t="shared" si="35"/>
        <v>0</v>
      </c>
    </row>
    <row r="64" spans="1:18" ht="7.15" customHeight="1">
      <c r="A64" s="299"/>
      <c r="B64" s="201"/>
      <c r="C64" s="148"/>
      <c r="D64" s="148"/>
      <c r="E64" s="148"/>
      <c r="F64" s="157"/>
      <c r="G64" s="232"/>
      <c r="H64" s="232"/>
      <c r="I64" s="148"/>
      <c r="M64" s="145"/>
      <c r="N64" s="201"/>
      <c r="P64" s="201"/>
      <c r="Q64" s="201"/>
      <c r="R64" s="201"/>
    </row>
    <row r="65" spans="1:17" ht="15" hidden="1" customHeight="1">
      <c r="A65" s="299"/>
      <c r="B65" s="201"/>
      <c r="C65" s="148"/>
      <c r="D65" s="148"/>
      <c r="E65" s="148"/>
      <c r="F65" s="157"/>
      <c r="G65" s="232"/>
      <c r="H65" s="148"/>
      <c r="J65" s="157"/>
      <c r="K65" s="148"/>
      <c r="L65" s="205"/>
      <c r="M65" s="206"/>
      <c r="O65" s="201"/>
      <c r="P65" s="201"/>
      <c r="Q65" s="201"/>
    </row>
    <row r="66" spans="1:17" ht="15" hidden="1" customHeight="1">
      <c r="E66" s="201"/>
      <c r="K66" s="201"/>
      <c r="L66" s="201"/>
      <c r="M66" s="206"/>
      <c r="O66" s="206"/>
      <c r="P66" s="201"/>
      <c r="Q66" s="201"/>
    </row>
    <row r="67" spans="1:17" ht="56.25" customHeight="1">
      <c r="A67" s="345" t="s">
        <v>180</v>
      </c>
      <c r="B67" s="136"/>
      <c r="C67" s="149" t="s">
        <v>219</v>
      </c>
      <c r="D67" s="149" t="s">
        <v>187</v>
      </c>
      <c r="E67" s="149" t="s">
        <v>181</v>
      </c>
      <c r="F67" s="149" t="s">
        <v>182</v>
      </c>
      <c r="G67" s="149" t="s">
        <v>183</v>
      </c>
      <c r="H67" s="149" t="s">
        <v>254</v>
      </c>
      <c r="I67" s="149" t="s">
        <v>313</v>
      </c>
      <c r="J67" s="149" t="s">
        <v>184</v>
      </c>
      <c r="K67" s="149" t="s">
        <v>185</v>
      </c>
      <c r="L67" s="201"/>
      <c r="M67" s="145"/>
      <c r="O67" s="173">
        <f>SUM(O49:O63)</f>
        <v>259393.20868000001</v>
      </c>
      <c r="P67" s="173">
        <f>SUM(P49:P63)</f>
        <v>344186.15064999997</v>
      </c>
      <c r="Q67" s="173">
        <f>SUM(Q49:Q63)</f>
        <v>84792.941970000014</v>
      </c>
    </row>
    <row r="68" spans="1:17">
      <c r="A68" s="299" t="s">
        <v>122</v>
      </c>
      <c r="C68" s="145">
        <f>H3*C49</f>
        <v>27248.16027</v>
      </c>
      <c r="D68" s="145">
        <f t="shared" ref="D68:D80" si="36">H3*D49</f>
        <v>2940.44895</v>
      </c>
      <c r="E68" s="145">
        <f t="shared" ref="E68:E80" si="37">(E49*H3)</f>
        <v>0</v>
      </c>
      <c r="F68" s="145">
        <f t="shared" ref="F68:F80" si="38">F49*H3</f>
        <v>-16662.54405</v>
      </c>
      <c r="G68" s="145">
        <f>(G49*H3)</f>
        <v>-9997.5264299999999</v>
      </c>
      <c r="H68" s="145">
        <f>(H49*I3)</f>
        <v>0</v>
      </c>
      <c r="I68" s="145">
        <f>I49*H3</f>
        <v>30123.265910000002</v>
      </c>
      <c r="J68" s="145">
        <f>J49*H3</f>
        <v>980.14964999999995</v>
      </c>
      <c r="K68" s="145">
        <f t="shared" ref="K68:K81" si="39">SUM(C68:J68)</f>
        <v>34631.954299999998</v>
      </c>
      <c r="L68" s="201"/>
      <c r="M68" s="145"/>
      <c r="O68" s="342">
        <f>'05.2022 Base Rate Revenue'!P67</f>
        <v>259393.20868000001</v>
      </c>
      <c r="P68" s="201"/>
      <c r="Q68" s="204">
        <f>K82</f>
        <v>84792.94197</v>
      </c>
    </row>
    <row r="69" spans="1:17">
      <c r="A69" s="299" t="s">
        <v>157</v>
      </c>
      <c r="C69" s="145">
        <f t="shared" ref="C69:C79" si="40">H4*C50</f>
        <v>245.55879000000002</v>
      </c>
      <c r="D69" s="145">
        <f t="shared" si="36"/>
        <v>26.49915</v>
      </c>
      <c r="E69" s="145">
        <f t="shared" si="37"/>
        <v>1804.2976800000001</v>
      </c>
      <c r="F69" s="145">
        <f t="shared" si="38"/>
        <v>-150.16185000000002</v>
      </c>
      <c r="G69" s="145">
        <f t="shared" ref="G69:H80" si="41">(G50*H4)</f>
        <v>-90.097110000000001</v>
      </c>
      <c r="H69" s="145">
        <f t="shared" si="41"/>
        <v>0</v>
      </c>
      <c r="I69" s="145">
        <f t="shared" ref="I69:I80" si="42">I50*H4</f>
        <v>271.46907000000004</v>
      </c>
      <c r="J69" s="145">
        <f t="shared" ref="J69:J80" si="43">J50*H4</f>
        <v>8.8330500000000001</v>
      </c>
      <c r="K69" s="145">
        <f t="shared" si="39"/>
        <v>2116.3987800000004</v>
      </c>
      <c r="M69" s="145"/>
    </row>
    <row r="70" spans="1:17">
      <c r="A70" s="299" t="s">
        <v>123</v>
      </c>
      <c r="C70" s="145">
        <f t="shared" si="40"/>
        <v>0</v>
      </c>
      <c r="D70" s="145">
        <f t="shared" si="36"/>
        <v>7738.4883099999997</v>
      </c>
      <c r="E70" s="145">
        <f t="shared" si="37"/>
        <v>0</v>
      </c>
      <c r="F70" s="145">
        <f t="shared" si="38"/>
        <v>3658.4016900000001</v>
      </c>
      <c r="G70" s="145">
        <f t="shared" si="41"/>
        <v>2530.1095800000003</v>
      </c>
      <c r="H70" s="145">
        <f t="shared" si="41"/>
        <v>0</v>
      </c>
      <c r="I70" s="145">
        <f t="shared" si="42"/>
        <v>-2815.0318299999999</v>
      </c>
      <c r="J70" s="145">
        <f t="shared" si="43"/>
        <v>-170.95334999999997</v>
      </c>
      <c r="K70" s="145">
        <f t="shared" si="39"/>
        <v>10941.0144</v>
      </c>
      <c r="M70" s="145"/>
    </row>
    <row r="71" spans="1:17">
      <c r="A71" s="299" t="s">
        <v>124</v>
      </c>
      <c r="C71" s="145">
        <f t="shared" si="40"/>
        <v>732.62729999999999</v>
      </c>
      <c r="D71" s="145">
        <f t="shared" si="36"/>
        <v>-1192.9350999999999</v>
      </c>
      <c r="E71" s="145">
        <f t="shared" si="37"/>
        <v>0</v>
      </c>
      <c r="F71" s="145">
        <f t="shared" si="38"/>
        <v>-563.96490000000006</v>
      </c>
      <c r="G71" s="145">
        <f t="shared" si="41"/>
        <v>-390.03180000000003</v>
      </c>
      <c r="H71" s="145">
        <f t="shared" si="41"/>
        <v>0</v>
      </c>
      <c r="I71" s="145">
        <f t="shared" si="42"/>
        <v>433.95429999999999</v>
      </c>
      <c r="J71" s="145">
        <f t="shared" si="43"/>
        <v>26.353499999999997</v>
      </c>
      <c r="K71" s="145">
        <f t="shared" si="39"/>
        <v>-953.99669999999992</v>
      </c>
      <c r="M71" s="145"/>
    </row>
    <row r="72" spans="1:17">
      <c r="A72" s="299" t="s">
        <v>280</v>
      </c>
      <c r="C72" s="145">
        <f t="shared" si="40"/>
        <v>0</v>
      </c>
      <c r="D72" s="145">
        <f t="shared" si="36"/>
        <v>0</v>
      </c>
      <c r="E72" s="145">
        <f t="shared" si="37"/>
        <v>0</v>
      </c>
      <c r="F72" s="145">
        <f t="shared" si="38"/>
        <v>0</v>
      </c>
      <c r="G72" s="145">
        <f t="shared" si="41"/>
        <v>0</v>
      </c>
      <c r="H72" s="145">
        <f t="shared" si="41"/>
        <v>0</v>
      </c>
      <c r="I72" s="145">
        <f t="shared" si="42"/>
        <v>0</v>
      </c>
      <c r="J72" s="145">
        <f t="shared" si="43"/>
        <v>0</v>
      </c>
      <c r="K72" s="145"/>
      <c r="M72" s="145"/>
    </row>
    <row r="73" spans="1:17">
      <c r="A73" s="299" t="s">
        <v>125</v>
      </c>
      <c r="C73" s="145">
        <f t="shared" si="40"/>
        <v>0</v>
      </c>
      <c r="D73" s="145">
        <f t="shared" si="36"/>
        <v>26098.7909</v>
      </c>
      <c r="E73" s="145">
        <f t="shared" si="37"/>
        <v>0</v>
      </c>
      <c r="F73" s="145">
        <f t="shared" si="38"/>
        <v>10493.328299999999</v>
      </c>
      <c r="G73" s="145">
        <f t="shared" si="41"/>
        <v>6149.9360000000006</v>
      </c>
      <c r="H73" s="145">
        <f t="shared" si="41"/>
        <v>0</v>
      </c>
      <c r="I73" s="145">
        <f t="shared" si="42"/>
        <v>-7303.049</v>
      </c>
      <c r="J73" s="145">
        <f t="shared" si="43"/>
        <v>-614.99360000000001</v>
      </c>
      <c r="K73" s="145">
        <f t="shared" si="39"/>
        <v>34824.012600000002</v>
      </c>
      <c r="M73" s="145"/>
    </row>
    <row r="74" spans="1:17">
      <c r="A74" s="299" t="s">
        <v>126</v>
      </c>
      <c r="C74" s="145">
        <f t="shared" si="40"/>
        <v>302.60021999999998</v>
      </c>
      <c r="D74" s="145">
        <f t="shared" si="36"/>
        <v>-492.72314</v>
      </c>
      <c r="E74" s="145">
        <f t="shared" si="37"/>
        <v>0</v>
      </c>
      <c r="F74" s="145">
        <f t="shared" si="38"/>
        <v>-198.10517999999999</v>
      </c>
      <c r="G74" s="145">
        <f t="shared" si="41"/>
        <v>-116.10560000000001</v>
      </c>
      <c r="H74" s="145">
        <f t="shared" si="41"/>
        <v>0</v>
      </c>
      <c r="I74" s="145">
        <f t="shared" si="42"/>
        <v>137.87540000000001</v>
      </c>
      <c r="J74" s="145">
        <f t="shared" si="43"/>
        <v>11.610560000000001</v>
      </c>
      <c r="K74" s="145">
        <f t="shared" si="39"/>
        <v>-354.84773999999999</v>
      </c>
      <c r="M74" s="145"/>
    </row>
    <row r="75" spans="1:17">
      <c r="A75" s="299" t="s">
        <v>278</v>
      </c>
      <c r="C75" s="145">
        <f t="shared" si="40"/>
        <v>0</v>
      </c>
      <c r="D75" s="145">
        <f t="shared" si="36"/>
        <v>0</v>
      </c>
      <c r="E75" s="145">
        <f t="shared" si="37"/>
        <v>0</v>
      </c>
      <c r="F75" s="145">
        <f t="shared" si="38"/>
        <v>0</v>
      </c>
      <c r="G75" s="145">
        <f t="shared" si="41"/>
        <v>0</v>
      </c>
      <c r="H75" s="145">
        <f t="shared" si="41"/>
        <v>0</v>
      </c>
      <c r="I75" s="145">
        <f t="shared" si="42"/>
        <v>0</v>
      </c>
      <c r="J75" s="145">
        <f t="shared" si="43"/>
        <v>0</v>
      </c>
      <c r="K75" s="145"/>
      <c r="M75" s="145"/>
    </row>
    <row r="76" spans="1:17">
      <c r="A76" s="299" t="s">
        <v>127</v>
      </c>
      <c r="C76" s="145">
        <f t="shared" si="40"/>
        <v>0</v>
      </c>
      <c r="D76" s="145">
        <f t="shared" si="36"/>
        <v>0</v>
      </c>
      <c r="E76" s="145">
        <f t="shared" si="37"/>
        <v>0</v>
      </c>
      <c r="F76" s="145">
        <f t="shared" si="38"/>
        <v>-5541.4959600000002</v>
      </c>
      <c r="G76" s="145">
        <f t="shared" si="41"/>
        <v>-3044.7780000000002</v>
      </c>
      <c r="H76" s="145">
        <f t="shared" si="41"/>
        <v>0</v>
      </c>
      <c r="I76" s="145">
        <f t="shared" si="42"/>
        <v>6972.54162</v>
      </c>
      <c r="J76" s="145">
        <f t="shared" si="43"/>
        <v>487.16448000000003</v>
      </c>
      <c r="K76" s="145">
        <f t="shared" si="39"/>
        <v>-1126.5678600000006</v>
      </c>
      <c r="M76" s="145"/>
    </row>
    <row r="77" spans="1:17">
      <c r="A77" s="299" t="s">
        <v>158</v>
      </c>
      <c r="C77" s="145">
        <f t="shared" si="40"/>
        <v>0</v>
      </c>
      <c r="D77" s="145">
        <f t="shared" si="36"/>
        <v>0</v>
      </c>
      <c r="E77" s="145">
        <f t="shared" si="37"/>
        <v>0</v>
      </c>
      <c r="F77" s="145">
        <f t="shared" si="38"/>
        <v>0</v>
      </c>
      <c r="G77" s="145">
        <f t="shared" si="41"/>
        <v>0</v>
      </c>
      <c r="H77" s="145">
        <f t="shared" si="41"/>
        <v>0</v>
      </c>
      <c r="I77" s="145">
        <f t="shared" si="42"/>
        <v>0</v>
      </c>
      <c r="J77" s="145">
        <f t="shared" si="43"/>
        <v>0</v>
      </c>
      <c r="K77" s="145">
        <f t="shared" si="39"/>
        <v>0</v>
      </c>
      <c r="M77" s="145"/>
    </row>
    <row r="78" spans="1:17">
      <c r="A78" s="299" t="s">
        <v>159</v>
      </c>
      <c r="C78" s="145">
        <f t="shared" si="40"/>
        <v>0</v>
      </c>
      <c r="D78" s="145">
        <f t="shared" si="36"/>
        <v>0</v>
      </c>
      <c r="E78" s="145">
        <f t="shared" si="37"/>
        <v>0</v>
      </c>
      <c r="F78" s="145">
        <f t="shared" si="38"/>
        <v>0</v>
      </c>
      <c r="G78" s="145">
        <f t="shared" si="41"/>
        <v>0</v>
      </c>
      <c r="H78" s="145">
        <f t="shared" si="41"/>
        <v>0</v>
      </c>
      <c r="I78" s="145">
        <f t="shared" si="42"/>
        <v>0</v>
      </c>
      <c r="J78" s="145">
        <f t="shared" si="43"/>
        <v>0</v>
      </c>
      <c r="K78" s="145">
        <f t="shared" si="39"/>
        <v>0</v>
      </c>
      <c r="M78" s="145"/>
    </row>
    <row r="79" spans="1:17">
      <c r="A79" s="299" t="s">
        <v>128</v>
      </c>
      <c r="C79" s="145">
        <f t="shared" si="40"/>
        <v>0</v>
      </c>
      <c r="D79" s="145">
        <f t="shared" si="36"/>
        <v>4604.4551700000002</v>
      </c>
      <c r="E79" s="145">
        <f t="shared" si="37"/>
        <v>0</v>
      </c>
      <c r="F79" s="145">
        <f t="shared" si="38"/>
        <v>1600.3702800000001</v>
      </c>
      <c r="G79" s="145">
        <f t="shared" si="41"/>
        <v>942.59096999999997</v>
      </c>
      <c r="H79" s="145">
        <f t="shared" si="41"/>
        <v>0</v>
      </c>
      <c r="I79" s="145">
        <f t="shared" si="42"/>
        <v>-2475.1489500000002</v>
      </c>
      <c r="J79" s="145">
        <f t="shared" si="43"/>
        <v>-108.49968000000001</v>
      </c>
      <c r="K79" s="145">
        <f t="shared" si="39"/>
        <v>4563.7677900000008</v>
      </c>
      <c r="M79" s="145"/>
    </row>
    <row r="80" spans="1:17">
      <c r="A80" s="299" t="s">
        <v>129</v>
      </c>
      <c r="C80" s="145">
        <f>H15*C61</f>
        <v>-246.30105</v>
      </c>
      <c r="D80" s="145">
        <f t="shared" si="36"/>
        <v>401.05135000000001</v>
      </c>
      <c r="E80" s="145">
        <f t="shared" si="37"/>
        <v>0</v>
      </c>
      <c r="F80" s="145">
        <f t="shared" si="38"/>
        <v>139.39340000000001</v>
      </c>
      <c r="G80" s="145">
        <f t="shared" si="41"/>
        <v>82.100349999999992</v>
      </c>
      <c r="H80" s="145">
        <f t="shared" si="41"/>
        <v>0</v>
      </c>
      <c r="I80" s="145">
        <f t="shared" si="42"/>
        <v>-215.58725000000001</v>
      </c>
      <c r="J80" s="145">
        <f t="shared" si="43"/>
        <v>-9.4504000000000001</v>
      </c>
      <c r="K80" s="145">
        <f t="shared" si="39"/>
        <v>151.2064</v>
      </c>
      <c r="M80" s="145"/>
    </row>
    <row r="81" spans="1:11">
      <c r="A81" s="299" t="s">
        <v>171</v>
      </c>
      <c r="C81" s="145"/>
      <c r="D81" s="145"/>
      <c r="E81" s="145"/>
      <c r="F81" s="145"/>
      <c r="G81" s="145"/>
      <c r="H81" s="145"/>
      <c r="I81" s="145"/>
      <c r="J81" s="145"/>
      <c r="K81" s="145">
        <f t="shared" si="39"/>
        <v>0</v>
      </c>
    </row>
    <row r="82" spans="1:11">
      <c r="A82" s="314"/>
      <c r="C82" s="163">
        <f t="shared" ref="C82:I82" si="44">SUM(C68:C81)</f>
        <v>28282.645530000002</v>
      </c>
      <c r="D82" s="163">
        <f t="shared" si="44"/>
        <v>40124.07559</v>
      </c>
      <c r="E82" s="163">
        <f t="shared" si="44"/>
        <v>1804.2976800000001</v>
      </c>
      <c r="F82" s="173">
        <f t="shared" si="44"/>
        <v>-7224.7782700000025</v>
      </c>
      <c r="G82" s="163">
        <f t="shared" si="44"/>
        <v>-3933.8020399999991</v>
      </c>
      <c r="H82" s="163">
        <f>SUM(H68:H81)</f>
        <v>0</v>
      </c>
      <c r="I82" s="163">
        <f t="shared" si="44"/>
        <v>25130.289270000005</v>
      </c>
      <c r="J82" s="163">
        <f>SUM(J68:J81)</f>
        <v>610.21420999999998</v>
      </c>
      <c r="K82" s="163">
        <f>SUM(K68:K81)</f>
        <v>84792.94197</v>
      </c>
    </row>
    <row r="83" spans="1:11" ht="7.9" customHeight="1"/>
    <row r="84" spans="1:11">
      <c r="A84" s="201" t="s">
        <v>19</v>
      </c>
      <c r="B84" s="201"/>
      <c r="C84" s="145">
        <f t="shared" ref="C84:I84" si="45">C68+C69</f>
        <v>27493.719059999999</v>
      </c>
      <c r="D84" s="145">
        <f t="shared" si="45"/>
        <v>2966.9481000000001</v>
      </c>
      <c r="E84" s="145">
        <f t="shared" si="45"/>
        <v>1804.2976800000001</v>
      </c>
      <c r="F84" s="145">
        <f t="shared" si="45"/>
        <v>-16812.705900000001</v>
      </c>
      <c r="G84" s="145">
        <f t="shared" si="45"/>
        <v>-10087.623540000001</v>
      </c>
      <c r="H84" s="145">
        <f t="shared" si="45"/>
        <v>0</v>
      </c>
      <c r="I84" s="145">
        <f t="shared" si="45"/>
        <v>30394.734980000001</v>
      </c>
      <c r="J84" s="145">
        <f>J68+J69</f>
        <v>988.98269999999991</v>
      </c>
      <c r="K84" s="145">
        <f>K68+K69</f>
        <v>36748.353080000001</v>
      </c>
    </row>
    <row r="85" spans="1:11" ht="10.9" customHeight="1">
      <c r="A85" s="201"/>
      <c r="B85" s="201"/>
      <c r="C85" s="145"/>
      <c r="D85" s="145"/>
      <c r="E85" s="145"/>
      <c r="F85" s="145"/>
      <c r="G85" s="145"/>
      <c r="H85" s="145"/>
      <c r="I85" s="145"/>
      <c r="J85" s="145"/>
      <c r="K85" s="145"/>
    </row>
    <row r="86" spans="1:11" ht="15.75" customHeight="1">
      <c r="A86" s="201" t="s">
        <v>163</v>
      </c>
      <c r="B86" s="201"/>
      <c r="C86" s="153">
        <f t="shared" ref="C86:I86" si="46">SUM(C70:C74,C78:C80)</f>
        <v>788.92646999999988</v>
      </c>
      <c r="D86" s="153">
        <f t="shared" si="46"/>
        <v>37157.127489999999</v>
      </c>
      <c r="E86" s="153">
        <f t="shared" si="46"/>
        <v>0</v>
      </c>
      <c r="F86" s="153">
        <f t="shared" si="46"/>
        <v>15129.423589999999</v>
      </c>
      <c r="G86" s="153">
        <f t="shared" si="46"/>
        <v>9198.5995000000021</v>
      </c>
      <c r="H86" s="153">
        <f t="shared" si="46"/>
        <v>0</v>
      </c>
      <c r="I86" s="153">
        <f t="shared" si="46"/>
        <v>-12236.98733</v>
      </c>
      <c r="J86" s="153">
        <f>SUM(J70:J74,J78:J80)</f>
        <v>-865.93296999999995</v>
      </c>
      <c r="K86" s="153">
        <f>SUM(K70:K74,K78:K80)</f>
        <v>49171.156750000002</v>
      </c>
    </row>
    <row r="87" spans="1:11" ht="7.9" customHeight="1"/>
    <row r="89" spans="1:11">
      <c r="A89" s="409" t="s">
        <v>244</v>
      </c>
      <c r="B89" s="409"/>
      <c r="C89" s="409"/>
      <c r="D89" s="409"/>
      <c r="E89" s="409"/>
      <c r="F89" s="409"/>
      <c r="G89" s="409"/>
      <c r="H89" s="409"/>
      <c r="I89" s="409"/>
    </row>
    <row r="90" spans="1:11" ht="15.75" customHeight="1">
      <c r="A90" s="348"/>
      <c r="B90" s="348"/>
      <c r="C90" s="348"/>
      <c r="D90" s="348"/>
      <c r="E90" s="348"/>
      <c r="F90" s="348"/>
      <c r="G90" s="348"/>
      <c r="H90" s="201"/>
      <c r="I90" s="201"/>
    </row>
    <row r="91" spans="1:11" ht="29.45" customHeight="1">
      <c r="A91" s="201"/>
      <c r="B91" s="201"/>
      <c r="C91" s="316" t="s">
        <v>245</v>
      </c>
      <c r="D91" s="316" t="s">
        <v>246</v>
      </c>
      <c r="E91" s="316" t="s">
        <v>247</v>
      </c>
      <c r="F91" s="316" t="s">
        <v>170</v>
      </c>
      <c r="G91" s="316" t="s">
        <v>248</v>
      </c>
      <c r="H91" s="316" t="s">
        <v>249</v>
      </c>
      <c r="I91" s="316" t="s">
        <v>250</v>
      </c>
    </row>
    <row r="92" spans="1:11">
      <c r="A92" s="201"/>
      <c r="B92" s="201"/>
      <c r="C92" s="317"/>
      <c r="D92" s="317"/>
      <c r="E92" s="317"/>
      <c r="F92" s="317"/>
      <c r="G92" s="317"/>
      <c r="H92" s="317"/>
      <c r="I92" s="317"/>
    </row>
    <row r="93" spans="1:11">
      <c r="A93" s="299" t="s">
        <v>122</v>
      </c>
      <c r="B93" s="201"/>
      <c r="C93" s="217">
        <v>7288</v>
      </c>
      <c r="D93" s="217">
        <v>3354663.145</v>
      </c>
      <c r="E93" s="337">
        <v>65412</v>
      </c>
      <c r="F93" s="337">
        <v>359441.06</v>
      </c>
      <c r="G93" s="337">
        <v>-17079.75</v>
      </c>
      <c r="H93" s="337">
        <v>9953.4599999999991</v>
      </c>
      <c r="I93" s="145">
        <f t="shared" ref="I93:I104" si="47">SUM(F93:H93)</f>
        <v>352314.77</v>
      </c>
      <c r="J93" s="318"/>
    </row>
    <row r="94" spans="1:11">
      <c r="A94" s="299" t="s">
        <v>157</v>
      </c>
      <c r="B94" s="201"/>
      <c r="C94" s="217">
        <v>5</v>
      </c>
      <c r="D94" s="217">
        <v>2792.5929999999998</v>
      </c>
      <c r="E94" s="337">
        <v>45</v>
      </c>
      <c r="F94" s="337">
        <v>282.92</v>
      </c>
      <c r="G94" s="337">
        <v>-99.47</v>
      </c>
      <c r="H94" s="337">
        <v>3.01</v>
      </c>
      <c r="I94" s="145">
        <f t="shared" si="47"/>
        <v>186.46</v>
      </c>
      <c r="J94" s="318"/>
    </row>
    <row r="95" spans="1:11">
      <c r="A95" s="299" t="s">
        <v>123</v>
      </c>
      <c r="B95" s="201"/>
      <c r="C95" s="217">
        <v>927</v>
      </c>
      <c r="D95" s="217">
        <v>1925848.4939999999</v>
      </c>
      <c r="E95" s="337">
        <v>18837.88</v>
      </c>
      <c r="F95" s="337">
        <v>249259.19</v>
      </c>
      <c r="G95" s="337">
        <v>18695.88</v>
      </c>
      <c r="H95" s="337">
        <v>8081.42</v>
      </c>
      <c r="I95" s="145">
        <f t="shared" si="47"/>
        <v>276036.49</v>
      </c>
      <c r="J95" s="318"/>
    </row>
    <row r="96" spans="1:11">
      <c r="A96" s="299" t="s">
        <v>261</v>
      </c>
      <c r="B96" s="201"/>
      <c r="C96" s="217">
        <v>298</v>
      </c>
      <c r="D96" s="217">
        <v>326202</v>
      </c>
      <c r="E96" s="337">
        <v>6080</v>
      </c>
      <c r="F96" s="337">
        <v>45014.48</v>
      </c>
      <c r="G96" s="337">
        <v>3067.45</v>
      </c>
      <c r="H96" s="337">
        <v>2635.26</v>
      </c>
      <c r="I96" s="145">
        <f t="shared" si="47"/>
        <v>50717.19</v>
      </c>
      <c r="J96" s="181"/>
    </row>
    <row r="97" spans="1:10">
      <c r="A97" s="299" t="s">
        <v>124</v>
      </c>
      <c r="B97" s="201"/>
      <c r="C97" s="217">
        <v>914</v>
      </c>
      <c r="D97" s="217">
        <v>338976.234</v>
      </c>
      <c r="E97" s="337">
        <v>18300</v>
      </c>
      <c r="F97" s="337">
        <v>57552.27</v>
      </c>
      <c r="G97" s="337">
        <v>1805.08</v>
      </c>
      <c r="H97" s="337">
        <v>1287.02</v>
      </c>
      <c r="I97" s="145">
        <f t="shared" si="47"/>
        <v>60644.369999999995</v>
      </c>
      <c r="J97" s="181"/>
    </row>
    <row r="98" spans="1:10">
      <c r="A98" s="299" t="s">
        <v>280</v>
      </c>
      <c r="B98" s="201"/>
      <c r="C98" s="217">
        <v>2</v>
      </c>
      <c r="D98" s="217">
        <v>427.87400000000002</v>
      </c>
      <c r="E98" s="337">
        <v>47.35</v>
      </c>
      <c r="F98" s="337">
        <v>92.25</v>
      </c>
      <c r="G98" s="337">
        <v>4.2699999999999996</v>
      </c>
      <c r="H98" s="337">
        <v>1.74</v>
      </c>
      <c r="I98" s="145">
        <f t="shared" si="47"/>
        <v>98.259999999999991</v>
      </c>
      <c r="J98" s="181"/>
    </row>
    <row r="99" spans="1:10">
      <c r="A99" s="299" t="s">
        <v>125</v>
      </c>
      <c r="B99" s="201"/>
      <c r="C99" s="217">
        <v>43</v>
      </c>
      <c r="D99" s="217">
        <v>2337494.247</v>
      </c>
      <c r="E99" s="337">
        <v>23650</v>
      </c>
      <c r="F99" s="337">
        <v>261109.8</v>
      </c>
      <c r="G99" s="337">
        <v>21137.66</v>
      </c>
      <c r="H99" s="337">
        <v>7627.68</v>
      </c>
      <c r="I99" s="145">
        <f t="shared" si="47"/>
        <v>289875.13999999996</v>
      </c>
      <c r="J99" s="318"/>
    </row>
    <row r="100" spans="1:10">
      <c r="A100" s="299" t="s">
        <v>126</v>
      </c>
      <c r="B100" s="201"/>
      <c r="C100" s="217">
        <v>3</v>
      </c>
      <c r="D100" s="217">
        <v>36564.04</v>
      </c>
      <c r="E100" s="337">
        <v>1650</v>
      </c>
      <c r="F100" s="337">
        <v>4470.5600000000004</v>
      </c>
      <c r="G100" s="337">
        <v>178.06</v>
      </c>
      <c r="H100" s="337">
        <v>238.58</v>
      </c>
      <c r="I100" s="145">
        <f t="shared" si="47"/>
        <v>4887.2000000000007</v>
      </c>
      <c r="J100" s="181"/>
    </row>
    <row r="101" spans="1:10">
      <c r="A101" s="299" t="s">
        <v>278</v>
      </c>
      <c r="B101" s="201"/>
      <c r="C101" s="217">
        <v>0</v>
      </c>
      <c r="D101" s="217">
        <v>0</v>
      </c>
      <c r="E101" s="337">
        <v>0</v>
      </c>
      <c r="F101" s="337">
        <v>0</v>
      </c>
      <c r="G101" s="337">
        <v>0</v>
      </c>
      <c r="H101" s="337">
        <v>0</v>
      </c>
      <c r="I101" s="145">
        <f t="shared" si="47"/>
        <v>0</v>
      </c>
      <c r="J101" s="181"/>
    </row>
    <row r="102" spans="1:10">
      <c r="A102" s="299" t="s">
        <v>159</v>
      </c>
      <c r="B102" s="201"/>
      <c r="C102" s="217">
        <v>3</v>
      </c>
      <c r="D102" s="217">
        <v>1142.25</v>
      </c>
      <c r="E102" s="337">
        <v>60</v>
      </c>
      <c r="F102" s="337">
        <v>146.84</v>
      </c>
      <c r="G102" s="337">
        <v>8.85</v>
      </c>
      <c r="H102" s="337">
        <v>0</v>
      </c>
      <c r="I102" s="145">
        <f t="shared" si="47"/>
        <v>155.69</v>
      </c>
      <c r="J102" s="181"/>
    </row>
    <row r="103" spans="1:10">
      <c r="A103" s="299" t="s">
        <v>128</v>
      </c>
      <c r="B103" s="201"/>
      <c r="C103" s="217">
        <v>25</v>
      </c>
      <c r="D103" s="217">
        <v>650251.15800000005</v>
      </c>
      <c r="E103" s="337">
        <v>500</v>
      </c>
      <c r="F103" s="337">
        <v>55833.02</v>
      </c>
      <c r="G103" s="337">
        <v>4837.29</v>
      </c>
      <c r="H103" s="337">
        <v>3342.93</v>
      </c>
      <c r="I103" s="145">
        <f t="shared" si="47"/>
        <v>64013.24</v>
      </c>
      <c r="J103" s="181"/>
    </row>
    <row r="104" spans="1:10">
      <c r="A104" s="299" t="s">
        <v>129</v>
      </c>
      <c r="B104" s="201"/>
      <c r="C104" s="217">
        <v>31</v>
      </c>
      <c r="D104" s="217">
        <v>9494.9529999999995</v>
      </c>
      <c r="E104" s="337">
        <v>640</v>
      </c>
      <c r="F104" s="337">
        <v>1621.2</v>
      </c>
      <c r="G104" s="337">
        <v>25.28</v>
      </c>
      <c r="H104" s="337">
        <v>2.16</v>
      </c>
      <c r="I104" s="145">
        <f t="shared" si="47"/>
        <v>1648.64</v>
      </c>
      <c r="J104" s="181"/>
    </row>
    <row r="105" spans="1:10">
      <c r="A105" s="299" t="s">
        <v>251</v>
      </c>
      <c r="B105" s="201"/>
      <c r="C105" s="211">
        <f t="shared" ref="C105:I105" si="48">SUM(C93:C104)</f>
        <v>9539</v>
      </c>
      <c r="D105" s="211">
        <f t="shared" si="48"/>
        <v>8983856.9879999999</v>
      </c>
      <c r="E105" s="144">
        <f t="shared" si="48"/>
        <v>135222.23000000001</v>
      </c>
      <c r="F105" s="144">
        <f t="shared" si="48"/>
        <v>1034823.59</v>
      </c>
      <c r="G105" s="144">
        <f>SUM(G93:G104)</f>
        <v>32580.6</v>
      </c>
      <c r="H105" s="144">
        <f t="shared" si="48"/>
        <v>33173.260000000009</v>
      </c>
      <c r="I105" s="144">
        <f t="shared" si="48"/>
        <v>1100577.4499999997</v>
      </c>
      <c r="J105" s="181"/>
    </row>
    <row r="106" spans="1:10" ht="15.75" thickBot="1">
      <c r="A106" s="299"/>
      <c r="B106" s="301" t="s">
        <v>243</v>
      </c>
      <c r="C106" s="301" t="s">
        <v>243</v>
      </c>
      <c r="D106" s="301" t="s">
        <v>243</v>
      </c>
      <c r="E106" s="301" t="s">
        <v>243</v>
      </c>
      <c r="F106" s="301" t="s">
        <v>243</v>
      </c>
      <c r="G106" s="301" t="s">
        <v>243</v>
      </c>
      <c r="H106" s="301" t="s">
        <v>243</v>
      </c>
      <c r="I106" s="301" t="s">
        <v>243</v>
      </c>
      <c r="J106" s="181"/>
    </row>
    <row r="107" spans="1:10">
      <c r="A107" s="299" t="s">
        <v>252</v>
      </c>
      <c r="B107" s="201"/>
      <c r="C107" s="319">
        <f>C93+C94</f>
        <v>7293</v>
      </c>
      <c r="D107" s="320">
        <f>D93+D94</f>
        <v>3357455.7379999999</v>
      </c>
      <c r="E107" s="212">
        <f t="shared" ref="E107:F107" si="49">E93+E94</f>
        <v>65457</v>
      </c>
      <c r="F107" s="213">
        <f t="shared" si="49"/>
        <v>359723.98</v>
      </c>
      <c r="G107" s="145">
        <f>G93+G94</f>
        <v>-17179.22</v>
      </c>
      <c r="H107" s="145">
        <f t="shared" ref="H107:I107" si="50">H93+H94</f>
        <v>9956.4699999999993</v>
      </c>
      <c r="I107" s="145">
        <f t="shared" si="50"/>
        <v>352501.23000000004</v>
      </c>
    </row>
    <row r="108" spans="1:10">
      <c r="A108" s="201"/>
      <c r="B108" s="201"/>
      <c r="C108" s="321"/>
      <c r="D108" s="301"/>
      <c r="E108" s="301"/>
      <c r="F108" s="322"/>
      <c r="G108" s="145"/>
      <c r="H108" s="145"/>
      <c r="I108" s="145"/>
    </row>
    <row r="109" spans="1:10" ht="15.75" thickBot="1">
      <c r="A109" s="299" t="s">
        <v>253</v>
      </c>
      <c r="B109" s="201"/>
      <c r="C109" s="323">
        <f>SUM(C95:C104)</f>
        <v>2246</v>
      </c>
      <c r="D109" s="324">
        <f>SUM(D95:D104)</f>
        <v>5626401.2499999991</v>
      </c>
      <c r="E109" s="214">
        <f>SUM(E95:E104)</f>
        <v>69765.23000000001</v>
      </c>
      <c r="F109" s="215">
        <f>SUM(F95:F104)</f>
        <v>675099.61</v>
      </c>
      <c r="G109" s="145">
        <f>SUM(G95:G104)</f>
        <v>49759.82</v>
      </c>
      <c r="H109" s="145">
        <f t="shared" ref="H109:I109" si="51">SUM(H95:H104)</f>
        <v>23216.790000000005</v>
      </c>
      <c r="I109" s="145">
        <f t="shared" si="51"/>
        <v>748076.21999999986</v>
      </c>
    </row>
    <row r="110" spans="1:10">
      <c r="C110" s="301"/>
      <c r="D110" s="301"/>
      <c r="E110" s="301"/>
      <c r="F110" s="301"/>
    </row>
  </sheetData>
  <mergeCells count="8">
    <mergeCell ref="P47:P48"/>
    <mergeCell ref="N47:N48"/>
    <mergeCell ref="A48:B48"/>
    <mergeCell ref="A89:I89"/>
    <mergeCell ref="A1:I1"/>
    <mergeCell ref="L1:M1"/>
    <mergeCell ref="M47:M48"/>
    <mergeCell ref="O47:O48"/>
  </mergeCells>
  <printOptions horizontalCentered="1"/>
  <pageMargins left="0.7" right="0.7" top="0.75" bottom="0.75" header="0.3" footer="0.3"/>
  <pageSetup scale="72" fitToHeight="2" orientation="landscape" useFirstPageNumber="1" r:id="rId1"/>
  <headerFooter scaleWithDoc="0">
    <oddFooter>&amp;C&amp;F / &amp;A&amp;RPage &amp;P</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E110"/>
  <sheetViews>
    <sheetView view="pageBreakPreview" topLeftCell="A22" zoomScale="85" zoomScaleNormal="100" zoomScaleSheetLayoutView="85" workbookViewId="0">
      <selection activeCell="G25" sqref="G25"/>
    </sheetView>
  </sheetViews>
  <sheetFormatPr defaultColWidth="9.140625" defaultRowHeight="15"/>
  <cols>
    <col min="1" max="1" width="14.7109375" style="1" customWidth="1"/>
    <col min="2" max="2" width="4.85546875" style="1" customWidth="1"/>
    <col min="3" max="3" width="18.7109375" style="1" customWidth="1"/>
    <col min="4" max="4" width="17" style="1" customWidth="1"/>
    <col min="5" max="5" width="18.140625" style="1" customWidth="1"/>
    <col min="6" max="6" width="16.28515625" style="1" customWidth="1"/>
    <col min="7" max="7" width="16.5703125" style="1" customWidth="1"/>
    <col min="8" max="8" width="14.42578125" style="1" customWidth="1"/>
    <col min="9" max="9" width="20.42578125" style="1" customWidth="1"/>
    <col min="10" max="10" width="15.140625" style="1" customWidth="1"/>
    <col min="11" max="11" width="15.85546875" style="1" customWidth="1"/>
    <col min="12" max="12" width="13.42578125" style="1" bestFit="1" customWidth="1"/>
    <col min="13" max="13" width="15.7109375" style="1" customWidth="1"/>
    <col min="14" max="14" width="13.5703125" style="1" customWidth="1"/>
    <col min="15" max="15" width="15.28515625" style="1" customWidth="1"/>
    <col min="16" max="16" width="15.42578125" style="1" customWidth="1"/>
    <col min="17" max="17" width="16" style="1" customWidth="1"/>
    <col min="18" max="18" width="10.85546875" style="1" customWidth="1"/>
    <col min="19" max="19" width="17.7109375" style="1" customWidth="1"/>
    <col min="20" max="20" width="14.7109375" style="1" customWidth="1"/>
    <col min="21" max="21" width="10.5703125" style="1" customWidth="1"/>
    <col min="22" max="22" width="14.7109375" style="1" customWidth="1"/>
    <col min="23" max="23" width="2.85546875" style="1" customWidth="1"/>
    <col min="24" max="24" width="18.5703125" style="1" customWidth="1"/>
    <col min="25" max="25" width="1.7109375" style="1" customWidth="1"/>
    <col min="26" max="26" width="14.7109375" style="1" customWidth="1"/>
    <col min="27" max="27" width="13.7109375" style="1" customWidth="1"/>
    <col min="28" max="28" width="13.5703125" style="1" customWidth="1"/>
    <col min="29" max="29" width="13.140625" style="1" customWidth="1"/>
    <col min="30" max="30" width="18" style="1" customWidth="1"/>
    <col min="31" max="16384" width="9.140625" style="1"/>
  </cols>
  <sheetData>
    <row r="1" spans="1:20">
      <c r="A1" s="410" t="s">
        <v>151</v>
      </c>
      <c r="B1" s="410"/>
      <c r="C1" s="410"/>
      <c r="D1" s="410"/>
      <c r="E1" s="410"/>
      <c r="F1" s="410"/>
      <c r="G1" s="410"/>
      <c r="H1" s="410"/>
      <c r="I1" s="410"/>
      <c r="L1" s="411" t="s">
        <v>220</v>
      </c>
      <c r="M1" s="411"/>
    </row>
    <row r="2" spans="1:20" ht="26.45" customHeight="1">
      <c r="A2" s="135"/>
      <c r="B2" s="136"/>
      <c r="C2" s="137" t="s">
        <v>152</v>
      </c>
      <c r="D2" s="149" t="s">
        <v>314</v>
      </c>
      <c r="E2" s="137" t="s">
        <v>153</v>
      </c>
      <c r="F2" s="138" t="s">
        <v>154</v>
      </c>
      <c r="G2" s="138" t="s">
        <v>155</v>
      </c>
      <c r="H2" s="138" t="s">
        <v>81</v>
      </c>
      <c r="I2" s="138" t="s">
        <v>156</v>
      </c>
      <c r="J2" s="175" t="s">
        <v>315</v>
      </c>
      <c r="K2" s="175" t="s">
        <v>316</v>
      </c>
      <c r="L2" s="175" t="s">
        <v>221</v>
      </c>
      <c r="M2" s="175" t="s">
        <v>222</v>
      </c>
      <c r="N2" s="175"/>
      <c r="O2" s="175"/>
      <c r="P2" s="175"/>
      <c r="Q2" s="175"/>
    </row>
    <row r="3" spans="1:20">
      <c r="A3" s="299" t="s">
        <v>122</v>
      </c>
      <c r="B3" s="201"/>
      <c r="C3" s="217">
        <v>223860</v>
      </c>
      <c r="D3" s="140">
        <f>J3+K3</f>
        <v>1493</v>
      </c>
      <c r="E3" s="217">
        <v>176536738.52900001</v>
      </c>
      <c r="F3" s="217">
        <v>-88148193</v>
      </c>
      <c r="G3" s="155">
        <v>80918224</v>
      </c>
      <c r="H3" s="140">
        <f>SUM(F3:G3)</f>
        <v>-7229969</v>
      </c>
      <c r="I3" s="140">
        <f>E3+H3</f>
        <v>169306769.52900001</v>
      </c>
      <c r="J3" s="274">
        <v>0</v>
      </c>
      <c r="K3" s="217">
        <v>1493</v>
      </c>
      <c r="L3" s="160">
        <f>I3/(D3+C3)</f>
        <v>751.29583155760076</v>
      </c>
      <c r="M3" s="174">
        <f t="shared" ref="M3:M10" si="0">D26/E3</f>
        <v>0.10151172310831016</v>
      </c>
      <c r="N3" s="160"/>
      <c r="O3" s="237"/>
      <c r="P3" s="160"/>
      <c r="Q3" s="237"/>
    </row>
    <row r="4" spans="1:20">
      <c r="A4" s="299" t="s">
        <v>157</v>
      </c>
      <c r="B4" s="201"/>
      <c r="C4" s="217">
        <v>740</v>
      </c>
      <c r="D4" s="140">
        <f t="shared" ref="D4:D16" si="1">J4+K4</f>
        <v>0</v>
      </c>
      <c r="E4" s="217">
        <v>791887.09699999995</v>
      </c>
      <c r="F4" s="217">
        <v>-400949</v>
      </c>
      <c r="G4" s="155">
        <v>362991</v>
      </c>
      <c r="H4" s="140">
        <f t="shared" ref="H4:H18" si="2">SUM(F4:G4)</f>
        <v>-37958</v>
      </c>
      <c r="I4" s="140">
        <f t="shared" ref="I4:I18" si="3">E4+H4</f>
        <v>753929.09699999995</v>
      </c>
      <c r="J4" s="274">
        <v>0</v>
      </c>
      <c r="K4" s="217">
        <v>0</v>
      </c>
      <c r="L4" s="160">
        <f t="shared" ref="L4:L15" si="4">I4/(D4+C4)</f>
        <v>1018.8231040540539</v>
      </c>
      <c r="M4" s="174">
        <f t="shared" si="0"/>
        <v>0.10068172634968442</v>
      </c>
      <c r="N4" s="160"/>
      <c r="O4" s="237"/>
      <c r="P4" s="160"/>
      <c r="Q4" s="237"/>
    </row>
    <row r="5" spans="1:20">
      <c r="A5" s="299" t="s">
        <v>123</v>
      </c>
      <c r="B5" s="201"/>
      <c r="C5" s="217">
        <v>23665</v>
      </c>
      <c r="D5" s="140">
        <f t="shared" si="1"/>
        <v>0</v>
      </c>
      <c r="E5" s="217">
        <v>42841683.375</v>
      </c>
      <c r="F5" s="217">
        <v>-20990053</v>
      </c>
      <c r="G5" s="155">
        <v>19539104</v>
      </c>
      <c r="H5" s="140">
        <f t="shared" si="2"/>
        <v>-1450949</v>
      </c>
      <c r="I5" s="140">
        <f t="shared" si="3"/>
        <v>41390734.375</v>
      </c>
      <c r="J5" s="274">
        <v>0</v>
      </c>
      <c r="K5" s="217">
        <v>0</v>
      </c>
      <c r="L5" s="160">
        <f t="shared" si="4"/>
        <v>1749.027440312698</v>
      </c>
      <c r="M5" s="174">
        <f t="shared" si="0"/>
        <v>0.12735800347154308</v>
      </c>
      <c r="N5" s="160"/>
      <c r="O5" s="237"/>
      <c r="P5" s="160"/>
      <c r="Q5" s="237"/>
    </row>
    <row r="6" spans="1:20">
      <c r="A6" s="299" t="s">
        <v>124</v>
      </c>
      <c r="B6" s="201"/>
      <c r="C6" s="217">
        <v>10344</v>
      </c>
      <c r="D6" s="140">
        <f t="shared" si="1"/>
        <v>0</v>
      </c>
      <c r="E6" s="217">
        <v>4748259.0549999997</v>
      </c>
      <c r="F6" s="217">
        <v>-2437416</v>
      </c>
      <c r="G6" s="155">
        <v>2176535</v>
      </c>
      <c r="H6" s="140">
        <f t="shared" si="2"/>
        <v>-260881</v>
      </c>
      <c r="I6" s="140">
        <f t="shared" si="3"/>
        <v>4487378.0549999997</v>
      </c>
      <c r="J6" s="274">
        <v>0</v>
      </c>
      <c r="K6" s="217">
        <v>0</v>
      </c>
      <c r="L6" s="160">
        <f t="shared" si="4"/>
        <v>433.81458381670529</v>
      </c>
      <c r="M6" s="174">
        <f t="shared" si="0"/>
        <v>0.16216327523014645</v>
      </c>
      <c r="N6" s="160"/>
      <c r="O6" s="237"/>
      <c r="P6" s="160"/>
      <c r="Q6" s="237"/>
    </row>
    <row r="7" spans="1:20">
      <c r="A7" s="299" t="s">
        <v>280</v>
      </c>
      <c r="B7" s="201"/>
      <c r="C7" s="217">
        <v>8</v>
      </c>
      <c r="D7" s="140">
        <f t="shared" si="1"/>
        <v>0</v>
      </c>
      <c r="E7" s="217">
        <v>15361.67</v>
      </c>
      <c r="F7" s="217">
        <v>0</v>
      </c>
      <c r="G7" s="155">
        <v>0</v>
      </c>
      <c r="H7" s="140">
        <f t="shared" si="2"/>
        <v>0</v>
      </c>
      <c r="I7" s="140">
        <f t="shared" si="3"/>
        <v>15361.67</v>
      </c>
      <c r="J7" s="274">
        <v>0</v>
      </c>
      <c r="K7" s="217">
        <v>0</v>
      </c>
      <c r="L7" s="160">
        <f t="shared" si="4"/>
        <v>1920.20875</v>
      </c>
      <c r="M7" s="174">
        <f t="shared" si="0"/>
        <v>0.12889874603477355</v>
      </c>
      <c r="N7" s="160"/>
      <c r="O7" s="237"/>
      <c r="P7" s="160"/>
      <c r="Q7" s="237"/>
    </row>
    <row r="8" spans="1:20">
      <c r="A8" s="299" t="s">
        <v>125</v>
      </c>
      <c r="B8" s="201"/>
      <c r="C8" s="217">
        <v>1672</v>
      </c>
      <c r="D8" s="140">
        <f t="shared" si="1"/>
        <v>0</v>
      </c>
      <c r="E8" s="217">
        <v>97519968.302000001</v>
      </c>
      <c r="F8" s="217">
        <v>-44302624</v>
      </c>
      <c r="G8" s="155">
        <v>44413184</v>
      </c>
      <c r="H8" s="140">
        <f t="shared" si="2"/>
        <v>110560</v>
      </c>
      <c r="I8" s="140">
        <f t="shared" si="3"/>
        <v>97630528.302000001</v>
      </c>
      <c r="J8" s="274">
        <v>0</v>
      </c>
      <c r="K8" s="217">
        <v>0</v>
      </c>
      <c r="L8" s="160">
        <f t="shared" si="4"/>
        <v>58391.464295454549</v>
      </c>
      <c r="M8" s="174">
        <f t="shared" si="0"/>
        <v>9.9546553378041927E-2</v>
      </c>
      <c r="N8" s="160"/>
      <c r="O8" s="237"/>
      <c r="P8" s="160"/>
      <c r="Q8" s="237"/>
    </row>
    <row r="9" spans="1:20">
      <c r="A9" s="299" t="s">
        <v>126</v>
      </c>
      <c r="B9" s="201"/>
      <c r="C9" s="217">
        <v>44</v>
      </c>
      <c r="D9" s="140">
        <f t="shared" si="1"/>
        <v>0</v>
      </c>
      <c r="E9" s="217">
        <v>2283850.86</v>
      </c>
      <c r="F9" s="217">
        <v>-1113386</v>
      </c>
      <c r="G9" s="155">
        <v>1046888</v>
      </c>
      <c r="H9" s="140">
        <f t="shared" si="2"/>
        <v>-66498</v>
      </c>
      <c r="I9" s="140">
        <f t="shared" si="3"/>
        <v>2217352.86</v>
      </c>
      <c r="J9" s="274">
        <v>0</v>
      </c>
      <c r="K9" s="217">
        <v>0</v>
      </c>
      <c r="L9" s="160">
        <f t="shared" si="4"/>
        <v>50394.383181818179</v>
      </c>
      <c r="M9" s="174">
        <f t="shared" si="0"/>
        <v>9.8363200476234258E-2</v>
      </c>
      <c r="N9" s="160"/>
      <c r="O9" s="237"/>
      <c r="P9" s="160"/>
      <c r="Q9" s="237"/>
    </row>
    <row r="10" spans="1:20">
      <c r="A10" s="299" t="s">
        <v>278</v>
      </c>
      <c r="B10" s="201"/>
      <c r="C10" s="217">
        <v>4</v>
      </c>
      <c r="D10" s="140">
        <f t="shared" si="1"/>
        <v>0</v>
      </c>
      <c r="E10" s="217">
        <v>41079.51</v>
      </c>
      <c r="F10" s="217"/>
      <c r="G10" s="155"/>
      <c r="H10" s="140">
        <f t="shared" si="2"/>
        <v>0</v>
      </c>
      <c r="I10" s="140">
        <f t="shared" si="3"/>
        <v>41079.51</v>
      </c>
      <c r="J10" s="274">
        <v>0</v>
      </c>
      <c r="K10" s="217">
        <v>0</v>
      </c>
      <c r="L10" s="160">
        <f t="shared" si="4"/>
        <v>10269.877500000001</v>
      </c>
      <c r="M10" s="174">
        <f t="shared" si="0"/>
        <v>0.13194217749919607</v>
      </c>
      <c r="N10" s="160"/>
      <c r="O10" s="237"/>
      <c r="P10" s="160"/>
      <c r="Q10" s="237"/>
    </row>
    <row r="11" spans="1:20">
      <c r="A11" s="299" t="s">
        <v>307</v>
      </c>
      <c r="B11" s="201"/>
      <c r="C11" s="217">
        <f>21+1</f>
        <v>22</v>
      </c>
      <c r="D11" s="140">
        <f t="shared" si="1"/>
        <v>0</v>
      </c>
      <c r="E11" s="217">
        <f>50283662.11+37612348-E12</f>
        <v>54768843.609999999</v>
      </c>
      <c r="F11" s="217">
        <v>-50801129</v>
      </c>
      <c r="G11" s="155">
        <f>51144700+38798772-G12</f>
        <v>54943472</v>
      </c>
      <c r="H11" s="140">
        <f t="shared" si="2"/>
        <v>4142343</v>
      </c>
      <c r="I11" s="140">
        <f t="shared" si="3"/>
        <v>58911186.609999999</v>
      </c>
      <c r="J11" s="274">
        <v>0</v>
      </c>
      <c r="K11" s="217">
        <v>0</v>
      </c>
      <c r="L11" s="160">
        <f t="shared" si="4"/>
        <v>2677781.2095454545</v>
      </c>
      <c r="M11" s="174">
        <f>I34/(I11+I12)</f>
        <v>6.2330804487924843E-2</v>
      </c>
      <c r="N11" s="160"/>
      <c r="O11" s="237"/>
      <c r="P11" s="160"/>
      <c r="Q11" s="237"/>
    </row>
    <row r="12" spans="1:20">
      <c r="A12" s="299" t="s">
        <v>308</v>
      </c>
      <c r="B12" s="201"/>
      <c r="C12" s="139"/>
      <c r="D12" s="140">
        <f t="shared" si="1"/>
        <v>0</v>
      </c>
      <c r="E12" s="217">
        <f>31612348+1514818.5</f>
        <v>33127166.5</v>
      </c>
      <c r="F12" s="217">
        <v>-35000000</v>
      </c>
      <c r="G12" s="155">
        <v>35000000</v>
      </c>
      <c r="H12" s="140">
        <f t="shared" si="2"/>
        <v>0</v>
      </c>
      <c r="I12" s="140">
        <f t="shared" si="3"/>
        <v>33127166.5</v>
      </c>
      <c r="J12" s="275">
        <v>0</v>
      </c>
      <c r="K12" s="217">
        <v>0</v>
      </c>
      <c r="L12" s="160"/>
      <c r="N12" s="160"/>
      <c r="P12" s="160"/>
    </row>
    <row r="13" spans="1:20">
      <c r="A13" s="299" t="s">
        <v>159</v>
      </c>
      <c r="B13" s="201"/>
      <c r="C13" s="217">
        <v>54</v>
      </c>
      <c r="D13" s="140">
        <f t="shared" si="1"/>
        <v>0</v>
      </c>
      <c r="E13" s="217">
        <v>2469135.372</v>
      </c>
      <c r="F13" s="217">
        <v>0</v>
      </c>
      <c r="G13" s="155">
        <v>0</v>
      </c>
      <c r="H13" s="140">
        <f t="shared" si="2"/>
        <v>0</v>
      </c>
      <c r="I13" s="140">
        <f t="shared" si="3"/>
        <v>2469135.372</v>
      </c>
      <c r="J13" s="274">
        <v>0</v>
      </c>
      <c r="K13" s="217">
        <v>0</v>
      </c>
      <c r="L13" s="160">
        <f t="shared" si="4"/>
        <v>45724.729111111112</v>
      </c>
      <c r="M13" s="174">
        <f>I35/I13</f>
        <v>7.6475495082737821E-2</v>
      </c>
      <c r="N13" s="160"/>
      <c r="O13" s="237"/>
      <c r="P13" s="160"/>
      <c r="Q13" s="237"/>
    </row>
    <row r="14" spans="1:20">
      <c r="A14" s="299" t="s">
        <v>128</v>
      </c>
      <c r="B14" s="201"/>
      <c r="C14" s="217">
        <v>1220</v>
      </c>
      <c r="D14" s="140">
        <f t="shared" si="1"/>
        <v>0</v>
      </c>
      <c r="E14" s="217">
        <v>6340753.5300000003</v>
      </c>
      <c r="F14" s="217">
        <v>-1931751</v>
      </c>
      <c r="G14" s="155">
        <v>2313177</v>
      </c>
      <c r="H14" s="140">
        <f t="shared" si="2"/>
        <v>381426</v>
      </c>
      <c r="I14" s="140">
        <f t="shared" si="3"/>
        <v>6722179.5300000003</v>
      </c>
      <c r="J14" s="274">
        <v>0</v>
      </c>
      <c r="K14" s="217">
        <v>0</v>
      </c>
      <c r="L14" s="160">
        <f t="shared" si="4"/>
        <v>5509.983221311476</v>
      </c>
      <c r="M14" s="174">
        <f>I36/I14</f>
        <v>9.6201040173647362E-2</v>
      </c>
      <c r="N14" s="160"/>
      <c r="O14" s="237"/>
      <c r="P14" s="160"/>
      <c r="Q14" s="237"/>
    </row>
    <row r="15" spans="1:20">
      <c r="A15" s="299" t="s">
        <v>129</v>
      </c>
      <c r="B15" s="201"/>
      <c r="C15" s="217">
        <v>1248</v>
      </c>
      <c r="D15" s="140">
        <f t="shared" si="1"/>
        <v>0</v>
      </c>
      <c r="E15" s="217">
        <v>531216.42599999998</v>
      </c>
      <c r="F15" s="217">
        <v>-147728</v>
      </c>
      <c r="G15" s="155">
        <v>161021</v>
      </c>
      <c r="H15" s="140">
        <f t="shared" si="2"/>
        <v>13293</v>
      </c>
      <c r="I15" s="140">
        <f t="shared" si="3"/>
        <v>544509.42599999998</v>
      </c>
      <c r="J15" s="274">
        <v>0</v>
      </c>
      <c r="K15" s="217">
        <v>0</v>
      </c>
      <c r="L15" s="160">
        <f t="shared" si="4"/>
        <v>436.3056298076923</v>
      </c>
      <c r="M15" s="174">
        <f>I37/I15</f>
        <v>0.14183679149018075</v>
      </c>
      <c r="N15" s="160"/>
      <c r="O15" s="237"/>
      <c r="P15" s="160"/>
      <c r="Q15" s="237"/>
      <c r="S15" s="170"/>
    </row>
    <row r="16" spans="1:20">
      <c r="A16" s="299" t="s">
        <v>160</v>
      </c>
      <c r="B16" s="201"/>
      <c r="C16" s="217">
        <v>493</v>
      </c>
      <c r="D16" s="140">
        <f t="shared" si="1"/>
        <v>0</v>
      </c>
      <c r="E16" s="217">
        <v>847624.73</v>
      </c>
      <c r="F16" s="217"/>
      <c r="G16" s="155"/>
      <c r="H16" s="140">
        <f t="shared" si="2"/>
        <v>0</v>
      </c>
      <c r="I16" s="140">
        <f t="shared" si="3"/>
        <v>847624.73</v>
      </c>
      <c r="J16" s="217">
        <v>0</v>
      </c>
      <c r="K16" s="217">
        <v>0</v>
      </c>
      <c r="S16" s="160"/>
      <c r="T16" s="160"/>
    </row>
    <row r="17" spans="1:31">
      <c r="A17" s="299" t="s">
        <v>161</v>
      </c>
      <c r="B17" s="201"/>
      <c r="C17" s="217">
        <v>0</v>
      </c>
      <c r="D17" s="217"/>
      <c r="E17" s="217">
        <v>342323.50699999998</v>
      </c>
      <c r="F17" s="217"/>
      <c r="G17" s="155"/>
      <c r="H17" s="140">
        <f t="shared" si="2"/>
        <v>0</v>
      </c>
      <c r="I17" s="140">
        <f t="shared" si="3"/>
        <v>342323.50699999998</v>
      </c>
      <c r="J17" s="170"/>
      <c r="K17" s="274"/>
      <c r="S17" s="160"/>
      <c r="T17" s="160"/>
    </row>
    <row r="18" spans="1:31">
      <c r="A18" s="299" t="s">
        <v>162</v>
      </c>
      <c r="B18" s="201"/>
      <c r="C18" s="217">
        <v>0</v>
      </c>
      <c r="D18" s="217"/>
      <c r="E18" s="217">
        <v>180235.32500000001</v>
      </c>
      <c r="F18" s="217"/>
      <c r="G18" s="155"/>
      <c r="H18" s="140">
        <f t="shared" si="2"/>
        <v>0</v>
      </c>
      <c r="I18" s="140">
        <f t="shared" si="3"/>
        <v>180235.32500000001</v>
      </c>
      <c r="J18" s="170"/>
      <c r="K18" s="274"/>
      <c r="T18" s="170"/>
    </row>
    <row r="19" spans="1:31">
      <c r="A19" s="201"/>
      <c r="B19" s="201"/>
      <c r="C19" s="300">
        <f>SUM(C3:C18)</f>
        <v>263374</v>
      </c>
      <c r="D19" s="141">
        <f>SUM(D3:D18)</f>
        <v>1493</v>
      </c>
      <c r="E19" s="300">
        <f t="shared" ref="E19:K19" si="5">SUM(E3:E18)</f>
        <v>423386127.398</v>
      </c>
      <c r="F19" s="300">
        <f t="shared" si="5"/>
        <v>-245273229</v>
      </c>
      <c r="G19" s="300">
        <f t="shared" si="5"/>
        <v>240874596</v>
      </c>
      <c r="H19" s="300">
        <f t="shared" si="5"/>
        <v>-4398633</v>
      </c>
      <c r="I19" s="300">
        <f t="shared" si="5"/>
        <v>418987494.398</v>
      </c>
      <c r="J19" s="300">
        <f t="shared" si="5"/>
        <v>0</v>
      </c>
      <c r="K19" s="300">
        <f t="shared" si="5"/>
        <v>1493</v>
      </c>
    </row>
    <row r="20" spans="1:31" ht="15.75" thickBot="1">
      <c r="A20" s="301"/>
      <c r="B20" s="301" t="s">
        <v>243</v>
      </c>
      <c r="C20" s="210" t="s">
        <v>243</v>
      </c>
      <c r="D20" s="301"/>
      <c r="E20" s="210" t="s">
        <v>243</v>
      </c>
      <c r="F20" s="210" t="s">
        <v>243</v>
      </c>
      <c r="G20" s="210" t="s">
        <v>243</v>
      </c>
      <c r="H20" s="301"/>
      <c r="I20" s="201"/>
      <c r="J20" s="181" t="str">
        <f>IF(J19=-'04.2022 Base Rate Revenue'!K19,"ties to prior month calc", "ERROR")</f>
        <v>ties to prior month calc</v>
      </c>
      <c r="K20" s="301" t="s">
        <v>243</v>
      </c>
    </row>
    <row r="21" spans="1:31">
      <c r="A21" s="201" t="s">
        <v>19</v>
      </c>
      <c r="B21" s="301"/>
      <c r="C21" s="302">
        <f t="shared" ref="C21" si="6">C3+C4</f>
        <v>224600</v>
      </c>
      <c r="D21" s="302">
        <f>D3+D4</f>
        <v>1493</v>
      </c>
      <c r="E21" s="44">
        <f t="shared" ref="E21:H21" si="7">E3+E4</f>
        <v>177328625.62600002</v>
      </c>
      <c r="F21" s="44">
        <f t="shared" si="7"/>
        <v>-88549142</v>
      </c>
      <c r="G21" s="44">
        <f t="shared" si="7"/>
        <v>81281215</v>
      </c>
      <c r="H21" s="44">
        <f t="shared" si="7"/>
        <v>-7267927</v>
      </c>
      <c r="I21" s="302">
        <f>I3+I4</f>
        <v>170060698.62600002</v>
      </c>
      <c r="J21" s="44">
        <f t="shared" ref="J21:K21" si="8">J3+J4</f>
        <v>0</v>
      </c>
      <c r="K21" s="44">
        <f t="shared" si="8"/>
        <v>1493</v>
      </c>
    </row>
    <row r="22" spans="1:31" ht="7.15" customHeight="1">
      <c r="A22" s="201"/>
      <c r="B22" s="201"/>
      <c r="C22" s="304"/>
      <c r="D22" s="304"/>
      <c r="E22" s="201"/>
      <c r="F22" s="201"/>
      <c r="G22" s="201"/>
      <c r="H22" s="201"/>
      <c r="I22" s="304"/>
      <c r="J22" s="201"/>
      <c r="K22" s="201"/>
    </row>
    <row r="23" spans="1:31" ht="15.75" thickBot="1">
      <c r="A23" s="201" t="s">
        <v>163</v>
      </c>
      <c r="B23" s="301"/>
      <c r="C23" s="305">
        <f>SUM(C5:C10,C13:C15)</f>
        <v>38259</v>
      </c>
      <c r="D23" s="305">
        <f>SUM(D5:D9,D13:D15)</f>
        <v>0</v>
      </c>
      <c r="E23" s="44">
        <f t="shared" ref="E23:H23" si="9">SUM(E5:E9,E13:E15)</f>
        <v>156750228.59000003</v>
      </c>
      <c r="F23" s="44">
        <f t="shared" si="9"/>
        <v>-70922958</v>
      </c>
      <c r="G23" s="44">
        <f t="shared" si="9"/>
        <v>69649909</v>
      </c>
      <c r="H23" s="44">
        <f t="shared" si="9"/>
        <v>-1273049</v>
      </c>
      <c r="I23" s="305">
        <f>SUM(I5:I10,I13:I15)</f>
        <v>155518259.10000002</v>
      </c>
      <c r="J23" s="44">
        <f t="shared" ref="J23:K23" si="10">SUM(J5:J9,J13:J15)</f>
        <v>0</v>
      </c>
      <c r="K23" s="44">
        <f t="shared" si="10"/>
        <v>0</v>
      </c>
      <c r="Z23" s="1" t="s">
        <v>223</v>
      </c>
    </row>
    <row r="24" spans="1:31">
      <c r="A24" s="201"/>
      <c r="B24" s="201"/>
      <c r="C24" s="201"/>
      <c r="D24" s="201"/>
      <c r="E24" s="201"/>
      <c r="N24" s="1" t="s">
        <v>309</v>
      </c>
      <c r="Z24" s="1" t="s">
        <v>188</v>
      </c>
      <c r="AA24" s="306" t="s">
        <v>36</v>
      </c>
      <c r="AC24" s="1" t="s">
        <v>190</v>
      </c>
      <c r="AD24" s="306" t="s">
        <v>277</v>
      </c>
    </row>
    <row r="25" spans="1:31" ht="53.45" customHeight="1">
      <c r="A25" s="135"/>
      <c r="B25" s="142"/>
      <c r="C25" s="149" t="s">
        <v>164</v>
      </c>
      <c r="D25" s="149" t="s">
        <v>165</v>
      </c>
      <c r="E25" s="138" t="s">
        <v>166</v>
      </c>
      <c r="F25" s="138" t="s">
        <v>167</v>
      </c>
      <c r="G25" s="138" t="s">
        <v>168</v>
      </c>
      <c r="H25" s="138" t="s">
        <v>169</v>
      </c>
      <c r="I25" s="138" t="s">
        <v>170</v>
      </c>
      <c r="O25" s="175" t="str">
        <f>AA24&amp;" Billed Schedule 75 Revenue"</f>
        <v>May Billed Schedule 75 Revenue</v>
      </c>
      <c r="P25" s="175" t="str">
        <f>AA24&amp;" Billed kWhs"</f>
        <v>May Billed kWhs</v>
      </c>
      <c r="Q25" s="175" t="str">
        <f>AA24&amp;" Unbilled kWhs"</f>
        <v>May Unbilled kWhs</v>
      </c>
      <c r="R25" s="175" t="s">
        <v>310</v>
      </c>
      <c r="S25" s="175" t="s">
        <v>191</v>
      </c>
      <c r="T25" s="175" t="str">
        <f>AD24&amp;" Unbilled kWhs reversal"</f>
        <v>April Unbilled kWhs reversal</v>
      </c>
      <c r="U25" s="175" t="s">
        <v>310</v>
      </c>
      <c r="V25" s="175" t="str">
        <f>AD24&amp;" Schedule 75 Unbilled Reversal"</f>
        <v>April Schedule 75 Unbilled Reversal</v>
      </c>
      <c r="X25" s="175" t="str">
        <f>"Total "&amp;AA24&amp;" Schedule 75 Revenue"</f>
        <v>Total May Schedule 75 Revenue</v>
      </c>
      <c r="Z25" s="175" t="str">
        <f>"Calendar "&amp;AA24&amp;" Usage"</f>
        <v>Calendar May Usage</v>
      </c>
      <c r="AA25" s="175" t="str">
        <f>R25</f>
        <v>8/1/2021 rate</v>
      </c>
      <c r="AB25" s="175" t="s">
        <v>192</v>
      </c>
      <c r="AC25" s="175" t="s">
        <v>193</v>
      </c>
      <c r="AD25" s="175" t="str">
        <f>"implied "&amp;AD24&amp;" unbilled/Cancel-Rebill True-up kWhs"</f>
        <v>implied April unbilled/Cancel-Rebill True-up kWhs</v>
      </c>
    </row>
    <row r="26" spans="1:31">
      <c r="A26" s="299" t="s">
        <v>122</v>
      </c>
      <c r="B26" s="201"/>
      <c r="C26" s="222">
        <v>2064375</v>
      </c>
      <c r="D26" s="222">
        <v>17920548.52</v>
      </c>
      <c r="E26" s="222">
        <v>-8824889</v>
      </c>
      <c r="F26" s="222">
        <v>8032532</v>
      </c>
      <c r="G26" s="151">
        <f>SUM(D26:F26)</f>
        <v>17128191.52</v>
      </c>
      <c r="H26" s="151">
        <f>-K68</f>
        <v>-38318.835699999996</v>
      </c>
      <c r="I26" s="151">
        <f>SUM(G26:H26)</f>
        <v>17089872.684299998</v>
      </c>
      <c r="N26" s="1" t="s">
        <v>194</v>
      </c>
      <c r="O26" s="182">
        <v>-79479.899999999994</v>
      </c>
      <c r="P26" s="176">
        <f t="shared" ref="P26:P33" si="11">E3</f>
        <v>176536738.52900001</v>
      </c>
      <c r="Q26" s="176">
        <f t="shared" ref="Q26:Q33" si="12">G3</f>
        <v>80918224</v>
      </c>
      <c r="R26" s="306">
        <v>-4.4999999999999999E-4</v>
      </c>
      <c r="S26" s="177">
        <f>Q26*R26</f>
        <v>-36413.200799999999</v>
      </c>
      <c r="T26" s="176">
        <f>F3</f>
        <v>-88148193</v>
      </c>
      <c r="U26" s="306">
        <v>-4.4999999999999999E-4</v>
      </c>
      <c r="V26" s="177">
        <f>T26*U26</f>
        <v>39666.686849999998</v>
      </c>
      <c r="X26" s="178">
        <f>O26+S26+V26</f>
        <v>-76226.413949999987</v>
      </c>
      <c r="Z26" s="240">
        <f>P26+Q26+T26</f>
        <v>169306769.52900001</v>
      </c>
      <c r="AA26" s="1">
        <f>R26</f>
        <v>-4.4999999999999999E-4</v>
      </c>
      <c r="AB26" s="170">
        <f>Z26*AA26</f>
        <v>-76188.046288049998</v>
      </c>
      <c r="AC26" s="178">
        <f>X26-AB26</f>
        <v>-38.367661949989269</v>
      </c>
      <c r="AD26" s="240">
        <f>AC26/U26</f>
        <v>85261.470999976154</v>
      </c>
      <c r="AE26" s="179">
        <f>AC26/X26</f>
        <v>5.0333814699923026E-4</v>
      </c>
    </row>
    <row r="27" spans="1:31">
      <c r="A27" s="299" t="s">
        <v>157</v>
      </c>
      <c r="B27" s="201"/>
      <c r="C27" s="222">
        <v>6678</v>
      </c>
      <c r="D27" s="222">
        <v>79728.56</v>
      </c>
      <c r="E27" s="222">
        <v>-26641</v>
      </c>
      <c r="F27" s="222">
        <v>23805</v>
      </c>
      <c r="G27" s="151">
        <f t="shared" ref="G27:G37" si="13">SUM(D27:F27)</f>
        <v>76892.56</v>
      </c>
      <c r="H27" s="151">
        <f t="shared" ref="H27:H30" si="14">-K69</f>
        <v>-1364.2105200000003</v>
      </c>
      <c r="I27" s="151">
        <f t="shared" ref="I27:I40" si="15">SUM(G27:H27)</f>
        <v>75528.349480000004</v>
      </c>
      <c r="N27" s="1" t="s">
        <v>195</v>
      </c>
      <c r="O27" s="182">
        <v>-356.41</v>
      </c>
      <c r="P27" s="176">
        <f t="shared" si="11"/>
        <v>791887.09699999995</v>
      </c>
      <c r="Q27" s="176">
        <f t="shared" si="12"/>
        <v>362991</v>
      </c>
      <c r="R27" s="306">
        <v>-4.4999999999999999E-4</v>
      </c>
      <c r="S27" s="177">
        <f>Q27*R27</f>
        <v>-163.34594999999999</v>
      </c>
      <c r="T27" s="176">
        <f t="shared" ref="T27:T33" si="16">F4</f>
        <v>-400949</v>
      </c>
      <c r="U27" s="306">
        <v>-4.4999999999999999E-4</v>
      </c>
      <c r="V27" s="177">
        <f t="shared" ref="V27:V36" si="17">T27*U27</f>
        <v>180.42705000000001</v>
      </c>
      <c r="X27" s="178">
        <f t="shared" ref="X27:X36" si="18">O27+S27+V27</f>
        <v>-339.32889999999998</v>
      </c>
      <c r="Z27" s="240">
        <f t="shared" ref="Z27:Z36" si="19">P27+Q27+T27</f>
        <v>753929.09700000007</v>
      </c>
      <c r="AA27" s="1">
        <f t="shared" ref="AA27:AA36" si="20">R27</f>
        <v>-4.4999999999999999E-4</v>
      </c>
      <c r="AB27" s="170">
        <f t="shared" ref="AB27:AB36" si="21">Z27*AA27</f>
        <v>-339.26809365000003</v>
      </c>
      <c r="AC27" s="178">
        <f t="shared" ref="AC27:AC36" si="22">X27-AB27</f>
        <v>-6.0806349999950271E-2</v>
      </c>
      <c r="AD27" s="240">
        <f t="shared" ref="AD27:AD36" si="23">AC27/U27</f>
        <v>135.12522222211172</v>
      </c>
      <c r="AE27" s="179">
        <f t="shared" ref="AE27:AE37" si="24">AC27/X27</f>
        <v>1.7919590697977765E-4</v>
      </c>
    </row>
    <row r="28" spans="1:31">
      <c r="A28" s="299" t="s">
        <v>123</v>
      </c>
      <c r="B28" s="201"/>
      <c r="C28" s="222">
        <v>480503.13</v>
      </c>
      <c r="D28" s="222">
        <v>5456231.2599999998</v>
      </c>
      <c r="E28" s="222">
        <v>-3034621</v>
      </c>
      <c r="F28" s="222">
        <v>2845910</v>
      </c>
      <c r="G28" s="151">
        <f t="shared" si="13"/>
        <v>5267520.26</v>
      </c>
      <c r="H28" s="151">
        <f t="shared" si="14"/>
        <v>13929.1104</v>
      </c>
      <c r="I28" s="151">
        <f t="shared" si="15"/>
        <v>5281449.3703999994</v>
      </c>
      <c r="N28" s="1" t="s">
        <v>196</v>
      </c>
      <c r="O28" s="182">
        <v>291712.65999999997</v>
      </c>
      <c r="P28" s="176">
        <f t="shared" si="11"/>
        <v>42841683.375</v>
      </c>
      <c r="Q28" s="176">
        <f t="shared" si="12"/>
        <v>19539104</v>
      </c>
      <c r="R28" s="307">
        <v>6.79E-3</v>
      </c>
      <c r="S28" s="177">
        <f>Q28*R28</f>
        <v>132670.51616</v>
      </c>
      <c r="T28" s="176">
        <f t="shared" si="16"/>
        <v>-20990053</v>
      </c>
      <c r="U28" s="307">
        <v>6.79E-3</v>
      </c>
      <c r="V28" s="177">
        <f t="shared" si="17"/>
        <v>-142522.45986999999</v>
      </c>
      <c r="X28" s="178">
        <f t="shared" si="18"/>
        <v>281860.71629000001</v>
      </c>
      <c r="Z28" s="240">
        <f t="shared" si="19"/>
        <v>41390734.375</v>
      </c>
      <c r="AA28" s="308">
        <f t="shared" si="20"/>
        <v>6.79E-3</v>
      </c>
      <c r="AB28" s="170">
        <f t="shared" si="21"/>
        <v>281043.08640625002</v>
      </c>
      <c r="AC28" s="178">
        <f t="shared" si="22"/>
        <v>817.62988374999259</v>
      </c>
      <c r="AD28" s="240">
        <f t="shared" si="23"/>
        <v>120416.77227540391</v>
      </c>
      <c r="AE28" s="179">
        <f t="shared" si="24"/>
        <v>2.9008295108026052E-3</v>
      </c>
    </row>
    <row r="29" spans="1:31">
      <c r="A29" s="299" t="s">
        <v>124</v>
      </c>
      <c r="B29" s="201"/>
      <c r="C29" s="222">
        <v>209091.8</v>
      </c>
      <c r="D29" s="222">
        <v>769993.24</v>
      </c>
      <c r="E29" s="222">
        <v>-400124</v>
      </c>
      <c r="F29" s="222">
        <v>370668</v>
      </c>
      <c r="G29" s="151">
        <f t="shared" si="13"/>
        <v>740537.24</v>
      </c>
      <c r="H29" s="151">
        <f t="shared" si="14"/>
        <v>1416.5838300000003</v>
      </c>
      <c r="I29" s="151">
        <f t="shared" si="15"/>
        <v>741953.82383000001</v>
      </c>
      <c r="N29" s="1" t="s">
        <v>197</v>
      </c>
      <c r="O29" s="182">
        <v>32240.62</v>
      </c>
      <c r="P29" s="176">
        <f t="shared" si="11"/>
        <v>4748259.0549999997</v>
      </c>
      <c r="Q29" s="176">
        <f t="shared" si="12"/>
        <v>2176535</v>
      </c>
      <c r="R29" s="307">
        <v>6.79E-3</v>
      </c>
      <c r="S29" s="177">
        <f t="shared" ref="S29:S36" si="25">Q29*R29</f>
        <v>14778.67265</v>
      </c>
      <c r="T29" s="176">
        <f t="shared" si="16"/>
        <v>-2437416</v>
      </c>
      <c r="U29" s="307">
        <v>6.79E-3</v>
      </c>
      <c r="V29" s="177">
        <f t="shared" si="17"/>
        <v>-16550.054639999998</v>
      </c>
      <c r="X29" s="178">
        <f t="shared" si="18"/>
        <v>30469.238010000005</v>
      </c>
      <c r="Z29" s="240">
        <f t="shared" si="19"/>
        <v>4487378.0549999997</v>
      </c>
      <c r="AA29" s="308">
        <f t="shared" si="20"/>
        <v>6.79E-3</v>
      </c>
      <c r="AB29" s="170">
        <f t="shared" si="21"/>
        <v>30469.29699345</v>
      </c>
      <c r="AC29" s="178">
        <f t="shared" si="22"/>
        <v>-5.8983449995139381E-2</v>
      </c>
      <c r="AD29" s="240">
        <f t="shared" si="23"/>
        <v>-8.6868114867657411</v>
      </c>
      <c r="AE29" s="179">
        <f t="shared" si="24"/>
        <v>-1.9358360709834954E-6</v>
      </c>
    </row>
    <row r="30" spans="1:31">
      <c r="A30" s="299" t="s">
        <v>280</v>
      </c>
      <c r="B30" s="201"/>
      <c r="C30" s="222">
        <v>167.35</v>
      </c>
      <c r="D30" s="222">
        <v>1980.1</v>
      </c>
      <c r="E30" s="222">
        <v>0</v>
      </c>
      <c r="F30" s="222">
        <v>0</v>
      </c>
      <c r="G30" s="151">
        <f t="shared" ref="G30" si="26">SUM(D30:F30)</f>
        <v>1980.1</v>
      </c>
      <c r="H30" s="151">
        <f t="shared" si="14"/>
        <v>0</v>
      </c>
      <c r="I30" s="151">
        <f t="shared" si="15"/>
        <v>1980.1</v>
      </c>
      <c r="N30" s="1" t="s">
        <v>281</v>
      </c>
      <c r="O30" s="182">
        <v>107.93</v>
      </c>
      <c r="P30" s="176">
        <f t="shared" si="11"/>
        <v>15361.67</v>
      </c>
      <c r="Q30" s="176">
        <f t="shared" si="12"/>
        <v>0</v>
      </c>
      <c r="R30" s="307">
        <v>6.79E-3</v>
      </c>
      <c r="S30" s="177">
        <f t="shared" si="25"/>
        <v>0</v>
      </c>
      <c r="T30" s="176">
        <f t="shared" si="16"/>
        <v>0</v>
      </c>
      <c r="U30" s="307">
        <v>6.79E-3</v>
      </c>
      <c r="V30" s="177">
        <f t="shared" si="17"/>
        <v>0</v>
      </c>
      <c r="X30" s="178">
        <f t="shared" si="18"/>
        <v>107.93</v>
      </c>
      <c r="Z30" s="240">
        <f t="shared" si="19"/>
        <v>15361.67</v>
      </c>
      <c r="AA30" s="308">
        <f t="shared" si="20"/>
        <v>6.79E-3</v>
      </c>
      <c r="AB30" s="170">
        <f t="shared" si="21"/>
        <v>104.3057393</v>
      </c>
      <c r="AC30" s="178">
        <f t="shared" si="22"/>
        <v>3.6242607000000078</v>
      </c>
      <c r="AD30" s="240">
        <f t="shared" si="23"/>
        <v>533.7644624447729</v>
      </c>
      <c r="AE30" s="179">
        <f t="shared" si="24"/>
        <v>3.3579734086908251E-2</v>
      </c>
    </row>
    <row r="31" spans="1:31">
      <c r="A31" s="299" t="s">
        <v>125</v>
      </c>
      <c r="B31" s="201"/>
      <c r="C31" s="222">
        <v>920626.69</v>
      </c>
      <c r="D31" s="222">
        <v>9707776.7300000004</v>
      </c>
      <c r="E31" s="222">
        <v>-4762672</v>
      </c>
      <c r="F31" s="222">
        <v>4786473</v>
      </c>
      <c r="G31" s="151">
        <f t="shared" si="13"/>
        <v>9731577.7300000004</v>
      </c>
      <c r="H31" s="151">
        <f>-K73</f>
        <v>-1001.6735999999999</v>
      </c>
      <c r="I31" s="151">
        <f t="shared" si="15"/>
        <v>9730576.056400001</v>
      </c>
      <c r="N31" s="1" t="s">
        <v>198</v>
      </c>
      <c r="O31" s="182">
        <v>657722.64</v>
      </c>
      <c r="P31" s="176">
        <f t="shared" si="11"/>
        <v>97519968.302000001</v>
      </c>
      <c r="Q31" s="176">
        <f t="shared" si="12"/>
        <v>44413184</v>
      </c>
      <c r="R31" s="307">
        <v>6.79E-3</v>
      </c>
      <c r="S31" s="177">
        <f t="shared" si="25"/>
        <v>301565.51935999998</v>
      </c>
      <c r="T31" s="176">
        <f t="shared" si="16"/>
        <v>-44302624</v>
      </c>
      <c r="U31" s="307">
        <v>6.79E-3</v>
      </c>
      <c r="V31" s="177">
        <f t="shared" si="17"/>
        <v>-300814.81696000003</v>
      </c>
      <c r="X31" s="178">
        <f t="shared" si="18"/>
        <v>658473.34239999996</v>
      </c>
      <c r="Z31" s="240">
        <f t="shared" si="19"/>
        <v>97630528.301999986</v>
      </c>
      <c r="AA31" s="308">
        <f t="shared" si="20"/>
        <v>6.79E-3</v>
      </c>
      <c r="AB31" s="170">
        <f t="shared" si="21"/>
        <v>662911.28717057989</v>
      </c>
      <c r="AC31" s="178">
        <f t="shared" si="22"/>
        <v>-4437.9447705799248</v>
      </c>
      <c r="AD31" s="240">
        <f t="shared" si="23"/>
        <v>-653600.11348747055</v>
      </c>
      <c r="AE31" s="179">
        <f t="shared" si="24"/>
        <v>-6.7397485741860531E-3</v>
      </c>
    </row>
    <row r="32" spans="1:31">
      <c r="A32" s="299" t="s">
        <v>126</v>
      </c>
      <c r="B32" s="201"/>
      <c r="C32" s="222">
        <v>24200</v>
      </c>
      <c r="D32" s="222">
        <v>224646.88</v>
      </c>
      <c r="E32" s="222">
        <v>-110925</v>
      </c>
      <c r="F32" s="222">
        <v>105347</v>
      </c>
      <c r="G32" s="151">
        <f t="shared" si="13"/>
        <v>219068.88</v>
      </c>
      <c r="H32" s="151">
        <f>-K74</f>
        <v>325.17521999999991</v>
      </c>
      <c r="I32" s="151">
        <f t="shared" si="15"/>
        <v>219394.05522000001</v>
      </c>
      <c r="N32" s="1" t="s">
        <v>199</v>
      </c>
      <c r="O32" s="182">
        <v>15507.32</v>
      </c>
      <c r="P32" s="176">
        <f t="shared" si="11"/>
        <v>2283850.86</v>
      </c>
      <c r="Q32" s="176">
        <f t="shared" si="12"/>
        <v>1046888</v>
      </c>
      <c r="R32" s="307">
        <v>6.79E-3</v>
      </c>
      <c r="S32" s="177">
        <f t="shared" si="25"/>
        <v>7108.3695200000002</v>
      </c>
      <c r="T32" s="176">
        <f t="shared" si="16"/>
        <v>-1113386</v>
      </c>
      <c r="U32" s="307">
        <v>6.79E-3</v>
      </c>
      <c r="V32" s="177">
        <f t="shared" si="17"/>
        <v>-7559.8909400000002</v>
      </c>
      <c r="X32" s="178">
        <f t="shared" si="18"/>
        <v>15055.798579999999</v>
      </c>
      <c r="Z32" s="240">
        <f t="shared" si="19"/>
        <v>2217352.86</v>
      </c>
      <c r="AA32" s="308">
        <f t="shared" si="20"/>
        <v>6.79E-3</v>
      </c>
      <c r="AB32" s="170">
        <f t="shared" si="21"/>
        <v>15055.825919399998</v>
      </c>
      <c r="AC32" s="178">
        <f t="shared" si="22"/>
        <v>-2.7339399999618763E-2</v>
      </c>
      <c r="AD32" s="240">
        <f t="shared" si="23"/>
        <v>-4.0264212076021746</v>
      </c>
      <c r="AE32" s="179">
        <f t="shared" si="24"/>
        <v>-1.8158717954646525E-6</v>
      </c>
    </row>
    <row r="33" spans="1:31">
      <c r="A33" s="299" t="s">
        <v>278</v>
      </c>
      <c r="B33" s="201"/>
      <c r="C33" s="222">
        <v>2200</v>
      </c>
      <c r="D33" s="222">
        <v>5420.12</v>
      </c>
      <c r="E33" s="222">
        <v>0</v>
      </c>
      <c r="F33" s="222">
        <v>0</v>
      </c>
      <c r="G33" s="151">
        <f t="shared" ref="G33" si="27">SUM(D33:F33)</f>
        <v>5420.12</v>
      </c>
      <c r="H33" s="151">
        <f>-K75</f>
        <v>0</v>
      </c>
      <c r="I33" s="151">
        <f t="shared" si="15"/>
        <v>5420.12</v>
      </c>
      <c r="N33" s="1" t="s">
        <v>279</v>
      </c>
      <c r="O33" s="182">
        <v>278.93</v>
      </c>
      <c r="P33" s="176">
        <f t="shared" si="11"/>
        <v>41079.51</v>
      </c>
      <c r="Q33" s="176">
        <f t="shared" si="12"/>
        <v>0</v>
      </c>
      <c r="R33" s="307">
        <v>6.79E-3</v>
      </c>
      <c r="S33" s="177">
        <f t="shared" si="25"/>
        <v>0</v>
      </c>
      <c r="T33" s="176">
        <f t="shared" si="16"/>
        <v>0</v>
      </c>
      <c r="U33" s="307">
        <v>6.79E-3</v>
      </c>
      <c r="V33" s="177">
        <f t="shared" si="17"/>
        <v>0</v>
      </c>
      <c r="X33" s="178">
        <f t="shared" si="18"/>
        <v>278.93</v>
      </c>
      <c r="Z33" s="240">
        <f t="shared" si="19"/>
        <v>41079.51</v>
      </c>
      <c r="AA33" s="308">
        <f t="shared" si="20"/>
        <v>6.79E-3</v>
      </c>
      <c r="AB33" s="170">
        <f t="shared" si="21"/>
        <v>278.92987290000002</v>
      </c>
      <c r="AC33" s="178">
        <f t="shared" si="22"/>
        <v>1.2709999998605781E-4</v>
      </c>
      <c r="AD33" s="240">
        <f t="shared" si="23"/>
        <v>1.8718703974382595E-2</v>
      </c>
      <c r="AE33" s="179">
        <f t="shared" si="24"/>
        <v>4.5566988128224932E-7</v>
      </c>
    </row>
    <row r="34" spans="1:31">
      <c r="A34" s="299" t="s">
        <v>307</v>
      </c>
      <c r="B34" s="201"/>
      <c r="C34" s="222">
        <f>680869.57+30650</f>
        <v>711519.57</v>
      </c>
      <c r="D34" s="222">
        <f>3688800.52-121125+1926439.74</f>
        <v>5494115.2599999998</v>
      </c>
      <c r="E34" s="222">
        <v>-5689582</v>
      </c>
      <c r="F34" s="222">
        <f>3852784+2081040</f>
        <v>5933824</v>
      </c>
      <c r="G34" s="151">
        <f t="shared" si="13"/>
        <v>5738357.2599999998</v>
      </c>
      <c r="H34" s="151">
        <f>-K76-K77</f>
        <v>-1532.6669100000008</v>
      </c>
      <c r="I34" s="151">
        <f t="shared" si="15"/>
        <v>5736824.5930899996</v>
      </c>
      <c r="J34" s="170"/>
      <c r="N34" s="1" t="s">
        <v>200</v>
      </c>
      <c r="O34" s="182">
        <v>16765.419999999998</v>
      </c>
      <c r="P34" s="176">
        <f>E13</f>
        <v>2469135.372</v>
      </c>
      <c r="Q34" s="176">
        <f>G13</f>
        <v>0</v>
      </c>
      <c r="R34" s="307">
        <v>6.79E-3</v>
      </c>
      <c r="S34" s="177">
        <f t="shared" si="25"/>
        <v>0</v>
      </c>
      <c r="T34" s="176">
        <f>F13</f>
        <v>0</v>
      </c>
      <c r="U34" s="307">
        <v>6.79E-3</v>
      </c>
      <c r="V34" s="177">
        <f t="shared" si="17"/>
        <v>0</v>
      </c>
      <c r="X34" s="178">
        <f t="shared" si="18"/>
        <v>16765.419999999998</v>
      </c>
      <c r="Z34" s="240">
        <f t="shared" si="19"/>
        <v>2469135.372</v>
      </c>
      <c r="AA34" s="308">
        <f t="shared" si="20"/>
        <v>6.79E-3</v>
      </c>
      <c r="AB34" s="170">
        <f t="shared" si="21"/>
        <v>16765.429175879999</v>
      </c>
      <c r="AC34" s="178">
        <f t="shared" si="22"/>
        <v>-9.1758800008392427E-3</v>
      </c>
      <c r="AD34" s="240">
        <f t="shared" si="23"/>
        <v>-1.3513814434225688</v>
      </c>
      <c r="AE34" s="179">
        <f t="shared" si="24"/>
        <v>-5.4730987955203295E-7</v>
      </c>
    </row>
    <row r="35" spans="1:31">
      <c r="A35" s="299" t="s">
        <v>159</v>
      </c>
      <c r="B35" s="201"/>
      <c r="C35" s="222">
        <v>1100</v>
      </c>
      <c r="D35" s="222">
        <v>188828.35</v>
      </c>
      <c r="E35" s="156">
        <v>0</v>
      </c>
      <c r="F35" s="156">
        <v>0</v>
      </c>
      <c r="G35" s="151">
        <f t="shared" si="13"/>
        <v>188828.35</v>
      </c>
      <c r="H35" s="151">
        <f>-K78</f>
        <v>0</v>
      </c>
      <c r="I35" s="151">
        <f t="shared" si="15"/>
        <v>188828.35</v>
      </c>
      <c r="N35" s="1" t="s">
        <v>201</v>
      </c>
      <c r="O35" s="182">
        <v>43053.760000000002</v>
      </c>
      <c r="P35" s="176">
        <f>E14</f>
        <v>6340753.5300000003</v>
      </c>
      <c r="Q35" s="176">
        <f>G14</f>
        <v>2313177</v>
      </c>
      <c r="R35" s="307">
        <v>6.79E-3</v>
      </c>
      <c r="S35" s="177">
        <f t="shared" si="25"/>
        <v>15706.47183</v>
      </c>
      <c r="T35" s="176">
        <f>F14</f>
        <v>-1931751</v>
      </c>
      <c r="U35" s="307">
        <v>6.79E-3</v>
      </c>
      <c r="V35" s="177">
        <f t="shared" si="17"/>
        <v>-13116.58929</v>
      </c>
      <c r="X35" s="178">
        <f>O35+S35+V35</f>
        <v>45643.642540000001</v>
      </c>
      <c r="Z35" s="240">
        <f t="shared" si="19"/>
        <v>6722179.5300000012</v>
      </c>
      <c r="AA35" s="308">
        <f t="shared" si="20"/>
        <v>6.79E-3</v>
      </c>
      <c r="AB35" s="170">
        <f t="shared" si="21"/>
        <v>45643.59900870001</v>
      </c>
      <c r="AC35" s="178">
        <f t="shared" si="22"/>
        <v>4.3531299990718253E-2</v>
      </c>
      <c r="AD35" s="240">
        <f t="shared" si="23"/>
        <v>6.4110898366300813</v>
      </c>
      <c r="AE35" s="179">
        <f t="shared" si="24"/>
        <v>9.537209908821236E-7</v>
      </c>
    </row>
    <row r="36" spans="1:31">
      <c r="A36" s="299" t="s">
        <v>128</v>
      </c>
      <c r="B36" s="201"/>
      <c r="C36" s="222">
        <v>24560</v>
      </c>
      <c r="D36" s="222">
        <v>611065.66</v>
      </c>
      <c r="E36" s="222">
        <v>-221648</v>
      </c>
      <c r="F36" s="222">
        <v>259830</v>
      </c>
      <c r="G36" s="151">
        <f t="shared" si="13"/>
        <v>649247.66</v>
      </c>
      <c r="H36" s="151">
        <f>-K79</f>
        <v>-2566.9969799999999</v>
      </c>
      <c r="I36" s="151">
        <f t="shared" si="15"/>
        <v>646680.66301999998</v>
      </c>
      <c r="N36" s="1" t="s">
        <v>202</v>
      </c>
      <c r="O36" s="182">
        <v>3606.92</v>
      </c>
      <c r="P36" s="176">
        <f>E15</f>
        <v>531216.42599999998</v>
      </c>
      <c r="Q36" s="176">
        <f>G15</f>
        <v>161021</v>
      </c>
      <c r="R36" s="307">
        <v>6.79E-3</v>
      </c>
      <c r="S36" s="177">
        <f t="shared" si="25"/>
        <v>1093.33259</v>
      </c>
      <c r="T36" s="176">
        <f>F15</f>
        <v>-147728</v>
      </c>
      <c r="U36" s="307">
        <v>6.79E-3</v>
      </c>
      <c r="V36" s="177">
        <f t="shared" si="17"/>
        <v>-1003.07312</v>
      </c>
      <c r="X36" s="178">
        <f t="shared" si="18"/>
        <v>3697.17947</v>
      </c>
      <c r="Z36" s="240">
        <f t="shared" si="19"/>
        <v>544509.42599999998</v>
      </c>
      <c r="AA36" s="308">
        <f t="shared" si="20"/>
        <v>6.79E-3</v>
      </c>
      <c r="AB36" s="170">
        <f t="shared" si="21"/>
        <v>3697.21900254</v>
      </c>
      <c r="AC36" s="178">
        <f t="shared" si="22"/>
        <v>-3.9532539999981964E-2</v>
      </c>
      <c r="AD36" s="240">
        <f t="shared" si="23"/>
        <v>-5.8221708394671525</v>
      </c>
      <c r="AE36" s="179">
        <f t="shared" si="24"/>
        <v>-1.0692621313290469E-5</v>
      </c>
    </row>
    <row r="37" spans="1:31">
      <c r="A37" s="299" t="s">
        <v>129</v>
      </c>
      <c r="B37" s="201"/>
      <c r="C37" s="222">
        <v>25080</v>
      </c>
      <c r="D37" s="222">
        <v>75775.5</v>
      </c>
      <c r="E37" s="222">
        <v>-25486</v>
      </c>
      <c r="F37" s="222">
        <v>26976</v>
      </c>
      <c r="G37" s="151">
        <f t="shared" si="13"/>
        <v>77265.5</v>
      </c>
      <c r="H37" s="151">
        <f>-K80</f>
        <v>-34.030080000000019</v>
      </c>
      <c r="I37" s="151">
        <f t="shared" si="15"/>
        <v>77231.469920000003</v>
      </c>
      <c r="O37" s="239">
        <f>SUM(O26:O36)</f>
        <v>981159.89000000013</v>
      </c>
      <c r="P37" s="309">
        <f>SUM(P26:P36)</f>
        <v>334119933.72599995</v>
      </c>
      <c r="Q37" s="309">
        <f>SUM(Q26:Q36)</f>
        <v>150931124</v>
      </c>
      <c r="S37" s="163">
        <f>SUM(S26:S36)</f>
        <v>436346.33535999997</v>
      </c>
      <c r="T37" s="309">
        <f>SUM(T26:T36)</f>
        <v>-159472100</v>
      </c>
      <c r="V37" s="163">
        <f>SUM(V26:V36)</f>
        <v>-441719.77092000004</v>
      </c>
      <c r="X37" s="163">
        <f>SUM(X26:X36)</f>
        <v>975786.45444</v>
      </c>
      <c r="Z37" s="309">
        <f>SUM(Z26:Z36)</f>
        <v>325578957.72599995</v>
      </c>
      <c r="AB37" s="309">
        <f>SUM(AB26:AB36)</f>
        <v>979441.66490729991</v>
      </c>
      <c r="AC37" s="163">
        <f>SUM(AC26:AC36)</f>
        <v>-3655.2104672999262</v>
      </c>
      <c r="AD37" s="309">
        <f>SUM(AD26:AD36)</f>
        <v>-447266.43750386022</v>
      </c>
      <c r="AE37" s="179">
        <f t="shared" si="24"/>
        <v>-3.7459122850784367E-3</v>
      </c>
    </row>
    <row r="38" spans="1:31">
      <c r="A38" s="299" t="s">
        <v>171</v>
      </c>
      <c r="B38" s="201"/>
      <c r="C38" s="151"/>
      <c r="D38" s="222">
        <v>577223.39</v>
      </c>
      <c r="E38" s="154"/>
      <c r="F38" s="154"/>
      <c r="G38" s="151">
        <f>SUM(D38:F38)</f>
        <v>577223.39</v>
      </c>
      <c r="H38" s="151"/>
      <c r="I38" s="151">
        <f t="shared" si="15"/>
        <v>577223.39</v>
      </c>
      <c r="N38" s="301"/>
      <c r="O38" s="210" t="s">
        <v>243</v>
      </c>
      <c r="U38" s="310"/>
    </row>
    <row r="39" spans="1:31">
      <c r="A39" s="299" t="s">
        <v>172</v>
      </c>
      <c r="B39" s="201"/>
      <c r="C39" s="164"/>
      <c r="D39" s="222">
        <v>522793.27</v>
      </c>
      <c r="E39" s="154"/>
      <c r="F39" s="154"/>
      <c r="G39" s="151">
        <f>SUM(D39:F39)</f>
        <v>522793.27</v>
      </c>
      <c r="H39" s="151"/>
      <c r="I39" s="151">
        <f t="shared" si="15"/>
        <v>522793.27</v>
      </c>
      <c r="O39" s="164"/>
      <c r="U39" s="311" t="s">
        <v>311</v>
      </c>
      <c r="V39" s="1" t="s">
        <v>203</v>
      </c>
      <c r="X39" s="306">
        <v>0.95702500000000001</v>
      </c>
      <c r="AA39" s="1" t="s">
        <v>204</v>
      </c>
      <c r="AB39" s="1" t="s">
        <v>205</v>
      </c>
      <c r="AD39" s="1" t="s">
        <v>206</v>
      </c>
    </row>
    <row r="40" spans="1:31">
      <c r="A40" s="299" t="s">
        <v>173</v>
      </c>
      <c r="B40" s="201"/>
      <c r="C40" s="164"/>
      <c r="D40" s="222">
        <v>1591126.88</v>
      </c>
      <c r="E40" s="154"/>
      <c r="F40" s="154"/>
      <c r="G40" s="151">
        <f>SUM(D40:F40)</f>
        <v>1591126.88</v>
      </c>
      <c r="H40" s="151"/>
      <c r="I40" s="151">
        <f t="shared" si="15"/>
        <v>1591126.88</v>
      </c>
      <c r="S40" s="301"/>
      <c r="T40" s="1" t="s">
        <v>130</v>
      </c>
      <c r="U40" s="1" t="s">
        <v>207</v>
      </c>
      <c r="W40" s="301"/>
      <c r="X40" s="312">
        <f>ROUND((X26+X27)*X39,2)</f>
        <v>-73275.33</v>
      </c>
      <c r="Z40" s="1" t="s">
        <v>19</v>
      </c>
      <c r="AA40" s="160">
        <f>P26+P27+Q26+Q27+T26+T27</f>
        <v>170060698.62600002</v>
      </c>
      <c r="AB40" s="306">
        <v>-4.2999999999999999E-4</v>
      </c>
      <c r="AC40" s="178">
        <f>AA40*AB40</f>
        <v>-73126.100409179999</v>
      </c>
      <c r="AD40" s="178">
        <f>X40-AC40</f>
        <v>-149.22959082000307</v>
      </c>
      <c r="AE40" s="179">
        <f>AD40/X40</f>
        <v>2.036559791951849E-3</v>
      </c>
    </row>
    <row r="41" spans="1:31">
      <c r="A41" s="201"/>
      <c r="B41" s="201"/>
      <c r="C41" s="144">
        <f t="shared" ref="C41:I41" si="28">SUM(C26:C40)</f>
        <v>4470101.54</v>
      </c>
      <c r="D41" s="144">
        <f>SUM(D26:D40)</f>
        <v>43227253.719999999</v>
      </c>
      <c r="E41" s="144">
        <f t="shared" si="28"/>
        <v>-23096588</v>
      </c>
      <c r="F41" s="144">
        <f>SUM(F26:F40)</f>
        <v>22385365</v>
      </c>
      <c r="G41" s="144">
        <f t="shared" si="28"/>
        <v>42516030.719999999</v>
      </c>
      <c r="H41" s="144">
        <f>SUM(H26:H40)</f>
        <v>-29147.544339999997</v>
      </c>
      <c r="I41" s="144">
        <f t="shared" si="28"/>
        <v>42486883.175660014</v>
      </c>
      <c r="S41" s="301"/>
      <c r="T41" s="1" t="s">
        <v>130</v>
      </c>
      <c r="U41" s="1" t="s">
        <v>208</v>
      </c>
      <c r="W41" s="301"/>
      <c r="X41" s="312">
        <f>ROUND(SUM(X28:X36)*X39,2)</f>
        <v>1007127.36</v>
      </c>
      <c r="Z41" s="1" t="s">
        <v>163</v>
      </c>
      <c r="AA41" s="160">
        <f>SUM(P28:Q36,T28:T36)</f>
        <v>155518259.10000002</v>
      </c>
      <c r="AB41" s="306">
        <v>6.4999999999999997E-3</v>
      </c>
      <c r="AC41" s="178">
        <f>AA41*AB41</f>
        <v>1010868.6841500001</v>
      </c>
      <c r="AD41" s="178">
        <f>X41-AC41</f>
        <v>-3741.3241500001168</v>
      </c>
      <c r="AE41" s="179">
        <f>AD41/X41</f>
        <v>-3.7148470973920487E-3</v>
      </c>
    </row>
    <row r="42" spans="1:31" ht="15.75" thickBot="1">
      <c r="A42" s="201"/>
      <c r="B42" s="301" t="s">
        <v>243</v>
      </c>
      <c r="C42" s="210" t="s">
        <v>243</v>
      </c>
      <c r="D42" s="210" t="s">
        <v>243</v>
      </c>
      <c r="E42" s="210" t="s">
        <v>243</v>
      </c>
      <c r="F42" s="210" t="s">
        <v>243</v>
      </c>
      <c r="J42" s="178"/>
      <c r="Z42" s="1" t="s">
        <v>189</v>
      </c>
    </row>
    <row r="43" spans="1:31">
      <c r="A43" s="201" t="s">
        <v>19</v>
      </c>
      <c r="B43" s="301"/>
      <c r="C43" s="146">
        <f>C26+C27</f>
        <v>2071053</v>
      </c>
      <c r="D43" s="145">
        <f t="shared" ref="D43:H43" si="29">D26+D27</f>
        <v>18000277.079999998</v>
      </c>
      <c r="E43" s="145">
        <f t="shared" si="29"/>
        <v>-8851530</v>
      </c>
      <c r="F43" s="145">
        <f t="shared" si="29"/>
        <v>8056337</v>
      </c>
      <c r="G43" s="145">
        <f t="shared" si="29"/>
        <v>17205084.079999998</v>
      </c>
      <c r="H43" s="145">
        <f t="shared" si="29"/>
        <v>-39683.046219999997</v>
      </c>
      <c r="I43" s="146">
        <f>I26+I27</f>
        <v>17165401.033779997</v>
      </c>
      <c r="J43" s="303"/>
      <c r="S43" s="178">
        <f>S37+V37</f>
        <v>-5373.4355600000708</v>
      </c>
      <c r="T43" s="1" t="s">
        <v>230</v>
      </c>
    </row>
    <row r="44" spans="1:31" ht="6" customHeight="1">
      <c r="A44" s="201"/>
      <c r="B44" s="201"/>
      <c r="C44" s="150"/>
      <c r="D44" s="145"/>
      <c r="E44" s="201"/>
      <c r="F44" s="201"/>
      <c r="I44" s="161"/>
      <c r="J44" s="340"/>
    </row>
    <row r="45" spans="1:31" ht="15.75" thickBot="1">
      <c r="A45" s="201" t="s">
        <v>163</v>
      </c>
      <c r="B45" s="301"/>
      <c r="C45" s="152">
        <f>SUM(C28:C33,C35:C37)</f>
        <v>1687528.9699999997</v>
      </c>
      <c r="D45" s="153">
        <f t="shared" ref="D45:H45" si="30">SUM(D28:D32,D35:D37)</f>
        <v>17036297.719999999</v>
      </c>
      <c r="E45" s="153">
        <f t="shared" si="30"/>
        <v>-8555476</v>
      </c>
      <c r="F45" s="153">
        <f t="shared" si="30"/>
        <v>8395204</v>
      </c>
      <c r="G45" s="153">
        <f t="shared" si="30"/>
        <v>16876025.719999999</v>
      </c>
      <c r="H45" s="153">
        <f t="shared" si="30"/>
        <v>12068.168789999998</v>
      </c>
      <c r="I45" s="152">
        <f>SUM(I28:I33,I35:I37)</f>
        <v>16893514.008789998</v>
      </c>
      <c r="J45" s="303"/>
      <c r="S45" s="178">
        <f>D82</f>
        <v>-5373.4355600000008</v>
      </c>
    </row>
    <row r="46" spans="1:31">
      <c r="A46" s="201"/>
      <c r="B46" s="201"/>
      <c r="C46" s="159"/>
      <c r="D46" s="153"/>
      <c r="E46" s="153"/>
      <c r="F46" s="153"/>
      <c r="G46" s="153"/>
      <c r="H46" s="153"/>
      <c r="I46" s="159"/>
      <c r="M46" s="201" t="s">
        <v>220</v>
      </c>
    </row>
    <row r="47" spans="1:31">
      <c r="C47" s="162">
        <v>44501</v>
      </c>
      <c r="D47" s="162">
        <v>44409</v>
      </c>
      <c r="E47" s="162">
        <v>43739</v>
      </c>
      <c r="F47" s="162">
        <v>44409</v>
      </c>
      <c r="G47" s="162">
        <v>44470</v>
      </c>
      <c r="H47" s="162">
        <v>44652</v>
      </c>
      <c r="I47" s="162">
        <v>44470</v>
      </c>
      <c r="J47" s="162">
        <v>44378</v>
      </c>
      <c r="K47" s="221"/>
      <c r="M47" s="407" t="s">
        <v>227</v>
      </c>
      <c r="N47" s="407" t="s">
        <v>228</v>
      </c>
      <c r="O47" s="407" t="s">
        <v>224</v>
      </c>
      <c r="P47" s="407" t="s">
        <v>225</v>
      </c>
      <c r="Q47" s="201"/>
    </row>
    <row r="48" spans="1:31" ht="40.9" customHeight="1">
      <c r="A48" s="408" t="s">
        <v>174</v>
      </c>
      <c r="B48" s="408"/>
      <c r="C48" s="143" t="s">
        <v>175</v>
      </c>
      <c r="D48" s="143" t="s">
        <v>187</v>
      </c>
      <c r="E48" s="143" t="s">
        <v>176</v>
      </c>
      <c r="F48" s="143" t="s">
        <v>177</v>
      </c>
      <c r="G48" s="143" t="s">
        <v>178</v>
      </c>
      <c r="H48" s="143" t="s">
        <v>260</v>
      </c>
      <c r="I48" s="143" t="s">
        <v>312</v>
      </c>
      <c r="J48" s="149" t="s">
        <v>179</v>
      </c>
      <c r="K48" s="343"/>
      <c r="M48" s="407"/>
      <c r="N48" s="407"/>
      <c r="O48" s="407"/>
      <c r="P48" s="407"/>
      <c r="Q48" s="338" t="s">
        <v>226</v>
      </c>
    </row>
    <row r="49" spans="1:18">
      <c r="A49" s="299" t="s">
        <v>122</v>
      </c>
      <c r="B49" s="201"/>
      <c r="C49" s="148">
        <v>-4.1700000000000001E-3</v>
      </c>
      <c r="D49" s="148">
        <v>-4.4999999999999999E-4</v>
      </c>
      <c r="E49" s="148"/>
      <c r="F49" s="148">
        <v>2.5500000000000002E-3</v>
      </c>
      <c r="G49" s="148">
        <v>1.5299999999999999E-3</v>
      </c>
      <c r="H49" s="148">
        <v>0</v>
      </c>
      <c r="I49" s="148">
        <v>-4.6100000000000004E-3</v>
      </c>
      <c r="J49" s="148">
        <v>-1.4999999999999999E-4</v>
      </c>
      <c r="K49" s="148"/>
      <c r="M49" s="148">
        <f>SUM(C49:J49)</f>
        <v>-5.3E-3</v>
      </c>
      <c r="N49" s="148">
        <f>SUM(C49:J49)-H49</f>
        <v>-5.3E-3</v>
      </c>
      <c r="O49" s="203">
        <f>-F3*M49</f>
        <v>-467185.42290000001</v>
      </c>
      <c r="P49" s="203">
        <f>G3*N49</f>
        <v>-428866.58720000001</v>
      </c>
      <c r="Q49" s="204">
        <f>P49-O49</f>
        <v>38318.835699999996</v>
      </c>
    </row>
    <row r="50" spans="1:18">
      <c r="A50" s="299" t="s">
        <v>157</v>
      </c>
      <c r="B50" s="201"/>
      <c r="C50" s="148">
        <v>-4.1700000000000001E-3</v>
      </c>
      <c r="D50" s="148">
        <v>-4.4999999999999999E-4</v>
      </c>
      <c r="E50" s="148">
        <v>-3.0640000000000001E-2</v>
      </c>
      <c r="F50" s="148">
        <v>2.5500000000000002E-3</v>
      </c>
      <c r="G50" s="148">
        <v>1.5299999999999999E-3</v>
      </c>
      <c r="H50" s="148">
        <v>0</v>
      </c>
      <c r="I50" s="148">
        <f>I49</f>
        <v>-4.6100000000000004E-3</v>
      </c>
      <c r="J50" s="148">
        <v>-1.4999999999999999E-4</v>
      </c>
      <c r="K50" s="148"/>
      <c r="M50" s="148">
        <f t="shared" ref="M50:M61" si="31">SUM(C50:J50)</f>
        <v>-3.594E-2</v>
      </c>
      <c r="N50" s="148">
        <f t="shared" ref="N50:N61" si="32">SUM(C50:J50)-H50</f>
        <v>-3.594E-2</v>
      </c>
      <c r="O50" s="203">
        <f t="shared" ref="O50:O63" si="33">-F4*M50</f>
        <v>-14410.10706</v>
      </c>
      <c r="P50" s="203">
        <f t="shared" ref="P50:P63" si="34">G4*N50</f>
        <v>-13045.89654</v>
      </c>
      <c r="Q50" s="204">
        <f t="shared" ref="Q50:Q63" si="35">P50-O50</f>
        <v>1364.2105200000005</v>
      </c>
    </row>
    <row r="51" spans="1:18">
      <c r="A51" s="299" t="s">
        <v>123</v>
      </c>
      <c r="B51" s="201"/>
      <c r="C51" s="148">
        <v>0</v>
      </c>
      <c r="D51" s="148">
        <v>6.79E-3</v>
      </c>
      <c r="E51" s="148"/>
      <c r="F51" s="148">
        <v>3.2100000000000002E-3</v>
      </c>
      <c r="G51" s="148">
        <v>2.2200000000000002E-3</v>
      </c>
      <c r="H51" s="148">
        <v>0</v>
      </c>
      <c r="I51" s="148">
        <f>-0.00247</f>
        <v>-2.47E-3</v>
      </c>
      <c r="J51" s="148">
        <v>-1.4999999999999999E-4</v>
      </c>
      <c r="K51" s="148"/>
      <c r="M51" s="148">
        <f t="shared" si="31"/>
        <v>9.5999999999999992E-3</v>
      </c>
      <c r="N51" s="148">
        <f t="shared" si="32"/>
        <v>9.5999999999999992E-3</v>
      </c>
      <c r="O51" s="203">
        <f t="shared" si="33"/>
        <v>201504.50879999998</v>
      </c>
      <c r="P51" s="203">
        <f t="shared" si="34"/>
        <v>187575.39839999998</v>
      </c>
      <c r="Q51" s="204">
        <f t="shared" si="35"/>
        <v>-13929.110400000005</v>
      </c>
    </row>
    <row r="52" spans="1:18">
      <c r="A52" s="299" t="s">
        <v>124</v>
      </c>
      <c r="B52" s="201"/>
      <c r="C52" s="148">
        <v>-4.1700000000000001E-3</v>
      </c>
      <c r="D52" s="148">
        <v>6.79E-3</v>
      </c>
      <c r="E52" s="148"/>
      <c r="F52" s="148">
        <v>3.2100000000000002E-3</v>
      </c>
      <c r="G52" s="148">
        <v>2.2200000000000002E-3</v>
      </c>
      <c r="H52" s="148">
        <v>0</v>
      </c>
      <c r="I52" s="148">
        <f>I51</f>
        <v>-2.47E-3</v>
      </c>
      <c r="J52" s="148">
        <v>-1.4999999999999999E-4</v>
      </c>
      <c r="K52" s="148"/>
      <c r="M52" s="148">
        <f t="shared" si="31"/>
        <v>5.4299999999999999E-3</v>
      </c>
      <c r="N52" s="148">
        <f t="shared" si="32"/>
        <v>5.4299999999999999E-3</v>
      </c>
      <c r="O52" s="203">
        <f t="shared" si="33"/>
        <v>13235.168879999999</v>
      </c>
      <c r="P52" s="203">
        <f t="shared" si="34"/>
        <v>11818.58505</v>
      </c>
      <c r="Q52" s="204">
        <f t="shared" si="35"/>
        <v>-1416.5838299999996</v>
      </c>
    </row>
    <row r="53" spans="1:18">
      <c r="A53" s="299" t="s">
        <v>280</v>
      </c>
      <c r="B53" s="201"/>
      <c r="C53" s="148">
        <v>0</v>
      </c>
      <c r="D53" s="148">
        <v>6.79E-3</v>
      </c>
      <c r="E53" s="148"/>
      <c r="F53" s="148">
        <v>3.2100000000000002E-3</v>
      </c>
      <c r="G53" s="148">
        <v>2.2200000000000002E-3</v>
      </c>
      <c r="H53" s="148">
        <v>0</v>
      </c>
      <c r="I53" s="148">
        <f>I51</f>
        <v>-2.47E-3</v>
      </c>
      <c r="J53" s="148">
        <v>-1.4999999999999999E-4</v>
      </c>
      <c r="K53" s="148"/>
      <c r="M53" s="148">
        <f t="shared" si="31"/>
        <v>9.5999999999999992E-3</v>
      </c>
      <c r="N53" s="148">
        <f t="shared" si="32"/>
        <v>9.5999999999999992E-3</v>
      </c>
      <c r="O53" s="203">
        <f t="shared" si="33"/>
        <v>0</v>
      </c>
      <c r="P53" s="203">
        <f t="shared" si="34"/>
        <v>0</v>
      </c>
      <c r="Q53" s="204">
        <f t="shared" si="35"/>
        <v>0</v>
      </c>
    </row>
    <row r="54" spans="1:18" ht="14.45" customHeight="1">
      <c r="A54" s="299" t="s">
        <v>125</v>
      </c>
      <c r="B54" s="201"/>
      <c r="C54" s="148">
        <v>0</v>
      </c>
      <c r="D54" s="148">
        <v>6.79E-3</v>
      </c>
      <c r="E54" s="148"/>
      <c r="F54" s="148">
        <v>2.7299999999999998E-3</v>
      </c>
      <c r="G54" s="148">
        <v>1.6000000000000001E-3</v>
      </c>
      <c r="H54" s="148">
        <v>0</v>
      </c>
      <c r="I54" s="148">
        <f>-0.0019</f>
        <v>-1.9E-3</v>
      </c>
      <c r="J54" s="148">
        <v>-1.6000000000000001E-4</v>
      </c>
      <c r="K54" s="148"/>
      <c r="M54" s="148">
        <f t="shared" si="31"/>
        <v>9.0600000000000003E-3</v>
      </c>
      <c r="N54" s="148">
        <f t="shared" si="32"/>
        <v>9.0600000000000003E-3</v>
      </c>
      <c r="O54" s="203">
        <f t="shared" si="33"/>
        <v>401381.77344000002</v>
      </c>
      <c r="P54" s="203">
        <f t="shared" si="34"/>
        <v>402383.44704</v>
      </c>
      <c r="Q54" s="204">
        <f t="shared" si="35"/>
        <v>1001.6735999999801</v>
      </c>
    </row>
    <row r="55" spans="1:18">
      <c r="A55" s="299" t="s">
        <v>126</v>
      </c>
      <c r="B55" s="201"/>
      <c r="C55" s="148">
        <v>-4.1700000000000001E-3</v>
      </c>
      <c r="D55" s="148">
        <v>6.79E-3</v>
      </c>
      <c r="E55" s="148"/>
      <c r="F55" s="148">
        <v>2.7299999999999998E-3</v>
      </c>
      <c r="G55" s="148">
        <v>1.6000000000000001E-3</v>
      </c>
      <c r="H55" s="148">
        <v>0</v>
      </c>
      <c r="I55" s="148">
        <f>I54</f>
        <v>-1.9E-3</v>
      </c>
      <c r="J55" s="148">
        <v>-1.6000000000000001E-4</v>
      </c>
      <c r="K55" s="148"/>
      <c r="M55" s="148">
        <f t="shared" si="31"/>
        <v>4.8899999999999994E-3</v>
      </c>
      <c r="N55" s="148">
        <f t="shared" si="32"/>
        <v>4.8899999999999994E-3</v>
      </c>
      <c r="O55" s="203">
        <f t="shared" si="33"/>
        <v>5444.4575399999994</v>
      </c>
      <c r="P55" s="203">
        <f t="shared" si="34"/>
        <v>5119.2823199999993</v>
      </c>
      <c r="Q55" s="204">
        <f t="shared" si="35"/>
        <v>-325.17522000000008</v>
      </c>
    </row>
    <row r="56" spans="1:18">
      <c r="A56" s="299" t="s">
        <v>278</v>
      </c>
      <c r="B56" s="201"/>
      <c r="C56" s="148">
        <v>0</v>
      </c>
      <c r="D56" s="148">
        <v>6.79E-3</v>
      </c>
      <c r="E56" s="148"/>
      <c r="F56" s="148">
        <v>2.7299999999999998E-3</v>
      </c>
      <c r="G56" s="148">
        <v>1.6000000000000001E-3</v>
      </c>
      <c r="H56" s="148">
        <v>0</v>
      </c>
      <c r="I56" s="148">
        <f>I54</f>
        <v>-1.9E-3</v>
      </c>
      <c r="J56" s="148">
        <v>-1.6000000000000001E-4</v>
      </c>
      <c r="K56" s="148"/>
      <c r="M56" s="148">
        <f t="shared" si="31"/>
        <v>9.0600000000000003E-3</v>
      </c>
      <c r="N56" s="148">
        <f t="shared" si="32"/>
        <v>9.0600000000000003E-3</v>
      </c>
      <c r="O56" s="203">
        <f t="shared" si="33"/>
        <v>0</v>
      </c>
      <c r="P56" s="203">
        <f t="shared" si="34"/>
        <v>0</v>
      </c>
      <c r="Q56" s="204">
        <f t="shared" si="35"/>
        <v>0</v>
      </c>
    </row>
    <row r="57" spans="1:18">
      <c r="A57" s="299" t="s">
        <v>127</v>
      </c>
      <c r="B57" s="201"/>
      <c r="C57" s="148">
        <v>0</v>
      </c>
      <c r="D57" s="148"/>
      <c r="E57" s="148"/>
      <c r="F57" s="148">
        <v>1.82E-3</v>
      </c>
      <c r="G57" s="148">
        <v>1E-3</v>
      </c>
      <c r="H57" s="148">
        <v>0</v>
      </c>
      <c r="I57" s="148">
        <f>-0.00229</f>
        <v>-2.2899999999999999E-3</v>
      </c>
      <c r="J57" s="148">
        <v>-1.6000000000000001E-4</v>
      </c>
      <c r="K57" s="148"/>
      <c r="M57" s="148">
        <f t="shared" si="31"/>
        <v>3.700000000000001E-4</v>
      </c>
      <c r="N57" s="148">
        <f t="shared" si="32"/>
        <v>3.700000000000001E-4</v>
      </c>
      <c r="O57" s="203">
        <f t="shared" si="33"/>
        <v>18796.417730000005</v>
      </c>
      <c r="P57" s="203">
        <f t="shared" si="34"/>
        <v>20329.084640000005</v>
      </c>
      <c r="Q57" s="204">
        <f t="shared" si="35"/>
        <v>1532.6669099999999</v>
      </c>
    </row>
    <row r="58" spans="1:18">
      <c r="A58" s="299" t="s">
        <v>158</v>
      </c>
      <c r="B58" s="201"/>
      <c r="C58" s="148">
        <v>0</v>
      </c>
      <c r="D58" s="148"/>
      <c r="E58" s="148"/>
      <c r="F58" s="148">
        <v>1.82E-3</v>
      </c>
      <c r="G58" s="148">
        <v>0</v>
      </c>
      <c r="H58" s="148">
        <v>0</v>
      </c>
      <c r="I58" s="148">
        <v>0</v>
      </c>
      <c r="J58" s="148">
        <v>-1.6000000000000001E-4</v>
      </c>
      <c r="K58" s="148"/>
      <c r="M58" s="148">
        <f t="shared" si="31"/>
        <v>1.66E-3</v>
      </c>
      <c r="N58" s="148">
        <f t="shared" si="32"/>
        <v>1.66E-3</v>
      </c>
      <c r="O58" s="203">
        <f t="shared" si="33"/>
        <v>58100</v>
      </c>
      <c r="P58" s="203">
        <f t="shared" si="34"/>
        <v>58100</v>
      </c>
      <c r="Q58" s="204">
        <f t="shared" si="35"/>
        <v>0</v>
      </c>
    </row>
    <row r="59" spans="1:18">
      <c r="A59" s="299" t="s">
        <v>159</v>
      </c>
      <c r="B59" s="201"/>
      <c r="C59" s="148">
        <v>0</v>
      </c>
      <c r="D59" s="148"/>
      <c r="E59" s="148"/>
      <c r="F59" s="148">
        <v>2.3600000000000001E-3</v>
      </c>
      <c r="G59" s="148">
        <v>1.39E-3</v>
      </c>
      <c r="H59" s="148">
        <v>0</v>
      </c>
      <c r="I59" s="148">
        <v>-3.65E-3</v>
      </c>
      <c r="J59" s="148">
        <v>-1.6000000000000001E-4</v>
      </c>
      <c r="K59" s="148"/>
      <c r="M59" s="148">
        <f t="shared" si="31"/>
        <v>-6.0000000000000184E-5</v>
      </c>
      <c r="N59" s="148">
        <f t="shared" si="32"/>
        <v>-6.0000000000000184E-5</v>
      </c>
      <c r="O59" s="203">
        <f t="shared" si="33"/>
        <v>0</v>
      </c>
      <c r="P59" s="203">
        <f t="shared" si="34"/>
        <v>0</v>
      </c>
      <c r="Q59" s="204">
        <f t="shared" si="35"/>
        <v>0</v>
      </c>
    </row>
    <row r="60" spans="1:18">
      <c r="A60" s="299" t="s">
        <v>128</v>
      </c>
      <c r="B60" s="201"/>
      <c r="C60" s="148">
        <v>0</v>
      </c>
      <c r="D60" s="148">
        <v>6.79E-3</v>
      </c>
      <c r="E60" s="148"/>
      <c r="F60" s="148">
        <v>2.3600000000000001E-3</v>
      </c>
      <c r="G60" s="148">
        <v>1.39E-3</v>
      </c>
      <c r="H60" s="148">
        <v>0</v>
      </c>
      <c r="I60" s="148">
        <f>I59</f>
        <v>-3.65E-3</v>
      </c>
      <c r="J60" s="148">
        <v>-1.6000000000000001E-4</v>
      </c>
      <c r="K60" s="148"/>
      <c r="M60" s="148">
        <f t="shared" si="31"/>
        <v>6.7299999999999999E-3</v>
      </c>
      <c r="N60" s="148">
        <f t="shared" si="32"/>
        <v>6.7299999999999999E-3</v>
      </c>
      <c r="O60" s="203">
        <f t="shared" si="33"/>
        <v>13000.684229999999</v>
      </c>
      <c r="P60" s="203">
        <f t="shared" si="34"/>
        <v>15567.681209999999</v>
      </c>
      <c r="Q60" s="204">
        <f t="shared" si="35"/>
        <v>2566.9969799999999</v>
      </c>
    </row>
    <row r="61" spans="1:18">
      <c r="A61" s="299" t="s">
        <v>129</v>
      </c>
      <c r="B61" s="201"/>
      <c r="C61" s="148">
        <v>-4.1700000000000001E-3</v>
      </c>
      <c r="D61" s="148">
        <v>6.79E-3</v>
      </c>
      <c r="E61" s="148"/>
      <c r="F61" s="148">
        <v>2.3600000000000001E-3</v>
      </c>
      <c r="G61" s="148">
        <v>1.39E-3</v>
      </c>
      <c r="H61" s="148">
        <v>0</v>
      </c>
      <c r="I61" s="148">
        <f>I59</f>
        <v>-3.65E-3</v>
      </c>
      <c r="J61" s="148">
        <v>-1.6000000000000001E-4</v>
      </c>
      <c r="K61" s="148"/>
      <c r="M61" s="148">
        <f t="shared" si="31"/>
        <v>2.5599999999999998E-3</v>
      </c>
      <c r="N61" s="148">
        <f t="shared" si="32"/>
        <v>2.5599999999999998E-3</v>
      </c>
      <c r="O61" s="203">
        <f t="shared" si="33"/>
        <v>378.18367999999998</v>
      </c>
      <c r="P61" s="203">
        <f t="shared" si="34"/>
        <v>412.21375999999998</v>
      </c>
      <c r="Q61" s="204">
        <f t="shared" si="35"/>
        <v>34.030079999999998</v>
      </c>
    </row>
    <row r="62" spans="1:18" ht="15" customHeight="1">
      <c r="A62" s="299" t="s">
        <v>171</v>
      </c>
      <c r="B62" s="201"/>
      <c r="C62" s="157">
        <v>0</v>
      </c>
      <c r="D62" s="157"/>
      <c r="E62" s="148"/>
      <c r="F62" s="157">
        <v>1.1180000000000001E-2</v>
      </c>
      <c r="G62" s="157"/>
      <c r="H62" s="157"/>
      <c r="I62" s="157"/>
      <c r="J62" s="157">
        <v>-1.8000000000000001E-4</v>
      </c>
      <c r="K62" s="157"/>
      <c r="M62" s="148"/>
      <c r="N62" s="202"/>
      <c r="O62" s="203">
        <f t="shared" si="33"/>
        <v>0</v>
      </c>
      <c r="P62" s="203">
        <f t="shared" si="34"/>
        <v>0</v>
      </c>
      <c r="Q62" s="204">
        <f t="shared" si="35"/>
        <v>0</v>
      </c>
    </row>
    <row r="63" spans="1:18">
      <c r="A63" s="299" t="s">
        <v>162</v>
      </c>
      <c r="B63" s="201"/>
      <c r="C63" s="157">
        <v>-4.1700000000000001E-3</v>
      </c>
      <c r="D63" s="157"/>
      <c r="E63" s="148"/>
      <c r="F63" s="157">
        <v>1.1180000000000001E-2</v>
      </c>
      <c r="G63" s="157"/>
      <c r="H63" s="157"/>
      <c r="I63" s="157"/>
      <c r="J63" s="157">
        <v>-1.8000000000000001E-4</v>
      </c>
      <c r="K63" s="157"/>
      <c r="M63" s="148"/>
      <c r="N63" s="202"/>
      <c r="O63" s="203">
        <f t="shared" si="33"/>
        <v>0</v>
      </c>
      <c r="P63" s="203">
        <f t="shared" si="34"/>
        <v>0</v>
      </c>
      <c r="Q63" s="204">
        <f t="shared" si="35"/>
        <v>0</v>
      </c>
    </row>
    <row r="64" spans="1:18" ht="7.15" customHeight="1">
      <c r="A64" s="299"/>
      <c r="B64" s="201"/>
      <c r="C64" s="148"/>
      <c r="D64" s="148"/>
      <c r="E64" s="148"/>
      <c r="F64" s="157"/>
      <c r="G64" s="232"/>
      <c r="H64" s="232"/>
      <c r="I64" s="148"/>
      <c r="M64" s="145"/>
      <c r="N64" s="201"/>
      <c r="P64" s="201"/>
      <c r="Q64" s="201"/>
      <c r="R64" s="201"/>
    </row>
    <row r="65" spans="1:17" ht="15" hidden="1" customHeight="1">
      <c r="A65" s="299"/>
      <c r="B65" s="201"/>
      <c r="C65" s="148"/>
      <c r="D65" s="148"/>
      <c r="E65" s="148"/>
      <c r="F65" s="157"/>
      <c r="G65" s="232"/>
      <c r="H65" s="148"/>
      <c r="J65" s="157"/>
      <c r="K65" s="148"/>
      <c r="L65" s="205"/>
      <c r="M65" s="206"/>
      <c r="O65" s="201"/>
      <c r="P65" s="201"/>
      <c r="Q65" s="201"/>
    </row>
    <row r="66" spans="1:17" ht="15" hidden="1" customHeight="1">
      <c r="E66" s="201"/>
      <c r="K66" s="201"/>
      <c r="L66" s="201"/>
      <c r="M66" s="206"/>
      <c r="O66" s="206"/>
      <c r="P66" s="201"/>
      <c r="Q66" s="201"/>
    </row>
    <row r="67" spans="1:17" ht="56.25" customHeight="1">
      <c r="A67" s="339" t="s">
        <v>180</v>
      </c>
      <c r="B67" s="136"/>
      <c r="C67" s="149" t="s">
        <v>219</v>
      </c>
      <c r="D67" s="149" t="s">
        <v>187</v>
      </c>
      <c r="E67" s="149" t="s">
        <v>181</v>
      </c>
      <c r="F67" s="149" t="s">
        <v>182</v>
      </c>
      <c r="G67" s="149" t="s">
        <v>183</v>
      </c>
      <c r="H67" s="149" t="s">
        <v>254</v>
      </c>
      <c r="I67" s="149" t="s">
        <v>313</v>
      </c>
      <c r="J67" s="149" t="s">
        <v>184</v>
      </c>
      <c r="K67" s="149" t="s">
        <v>185</v>
      </c>
      <c r="L67" s="201"/>
      <c r="M67" s="145"/>
      <c r="O67" s="173">
        <f>SUM(O49:O63)</f>
        <v>230245.66434000005</v>
      </c>
      <c r="P67" s="173">
        <f>SUM(P49:P63)</f>
        <v>259393.20868000001</v>
      </c>
      <c r="Q67" s="173">
        <f>SUM(Q49:Q63)</f>
        <v>29147.544339999971</v>
      </c>
    </row>
    <row r="68" spans="1:17">
      <c r="A68" s="299" t="s">
        <v>122</v>
      </c>
      <c r="C68" s="145">
        <f>H3*C49</f>
        <v>30148.970730000001</v>
      </c>
      <c r="D68" s="145">
        <f t="shared" ref="D68:D80" si="36">H3*D49</f>
        <v>3253.48605</v>
      </c>
      <c r="E68" s="145">
        <f t="shared" ref="E68:E80" si="37">(E49*H3)</f>
        <v>0</v>
      </c>
      <c r="F68" s="145">
        <f t="shared" ref="F68:F80" si="38">F49*H3</f>
        <v>-18436.42095</v>
      </c>
      <c r="G68" s="145">
        <f>(G49*H3)</f>
        <v>-11061.852569999999</v>
      </c>
      <c r="H68" s="145">
        <f>(H49*I3)</f>
        <v>0</v>
      </c>
      <c r="I68" s="145">
        <f>I49*H3</f>
        <v>33330.157090000001</v>
      </c>
      <c r="J68" s="145">
        <f>J49*H3</f>
        <v>1084.4953499999999</v>
      </c>
      <c r="K68" s="145">
        <f t="shared" ref="K68:K81" si="39">SUM(C68:J68)</f>
        <v>38318.835699999996</v>
      </c>
      <c r="L68" s="201"/>
      <c r="M68" s="145"/>
      <c r="O68" s="342">
        <f>'04.2022 Base Rate Revenue'!P67</f>
        <v>230245.66433999987</v>
      </c>
      <c r="P68" s="201"/>
      <c r="Q68" s="204">
        <f>K82</f>
        <v>29147.544339999997</v>
      </c>
    </row>
    <row r="69" spans="1:17">
      <c r="A69" s="299" t="s">
        <v>157</v>
      </c>
      <c r="C69" s="145">
        <f t="shared" ref="C69:C79" si="40">H4*C50</f>
        <v>158.28486000000001</v>
      </c>
      <c r="D69" s="145">
        <f t="shared" si="36"/>
        <v>17.081099999999999</v>
      </c>
      <c r="E69" s="145">
        <f t="shared" si="37"/>
        <v>1163.0331200000001</v>
      </c>
      <c r="F69" s="145">
        <f t="shared" si="38"/>
        <v>-96.792900000000003</v>
      </c>
      <c r="G69" s="145">
        <f t="shared" ref="G69:H80" si="41">(G50*H4)</f>
        <v>-58.075739999999996</v>
      </c>
      <c r="H69" s="145">
        <f t="shared" si="41"/>
        <v>0</v>
      </c>
      <c r="I69" s="145">
        <f t="shared" ref="I69:I80" si="42">I50*H4</f>
        <v>174.98638000000003</v>
      </c>
      <c r="J69" s="145">
        <f t="shared" ref="J69:J80" si="43">J50*H4</f>
        <v>5.6936999999999998</v>
      </c>
      <c r="K69" s="145">
        <f t="shared" si="39"/>
        <v>1364.2105200000003</v>
      </c>
      <c r="M69" s="145"/>
    </row>
    <row r="70" spans="1:17">
      <c r="A70" s="299" t="s">
        <v>123</v>
      </c>
      <c r="C70" s="145">
        <f t="shared" si="40"/>
        <v>0</v>
      </c>
      <c r="D70" s="145">
        <f t="shared" si="36"/>
        <v>-9851.9437099999996</v>
      </c>
      <c r="E70" s="145">
        <f t="shared" si="37"/>
        <v>0</v>
      </c>
      <c r="F70" s="145">
        <f t="shared" si="38"/>
        <v>-4657.5462900000002</v>
      </c>
      <c r="G70" s="145">
        <f t="shared" si="41"/>
        <v>-3221.1067800000001</v>
      </c>
      <c r="H70" s="145">
        <f t="shared" si="41"/>
        <v>0</v>
      </c>
      <c r="I70" s="145">
        <f t="shared" si="42"/>
        <v>3583.8440299999997</v>
      </c>
      <c r="J70" s="145">
        <f t="shared" si="43"/>
        <v>217.64234999999999</v>
      </c>
      <c r="K70" s="145">
        <f t="shared" si="39"/>
        <v>-13929.1104</v>
      </c>
      <c r="M70" s="145"/>
    </row>
    <row r="71" spans="1:17">
      <c r="A71" s="299" t="s">
        <v>124</v>
      </c>
      <c r="C71" s="145">
        <f t="shared" si="40"/>
        <v>1087.8737699999999</v>
      </c>
      <c r="D71" s="145">
        <f t="shared" si="36"/>
        <v>-1771.3819900000001</v>
      </c>
      <c r="E71" s="145">
        <f t="shared" si="37"/>
        <v>0</v>
      </c>
      <c r="F71" s="145">
        <f t="shared" si="38"/>
        <v>-837.42801000000009</v>
      </c>
      <c r="G71" s="145">
        <f t="shared" si="41"/>
        <v>-579.15582000000006</v>
      </c>
      <c r="H71" s="145">
        <f t="shared" si="41"/>
        <v>0</v>
      </c>
      <c r="I71" s="145">
        <f t="shared" si="42"/>
        <v>644.37607000000003</v>
      </c>
      <c r="J71" s="145">
        <f t="shared" si="43"/>
        <v>39.132149999999996</v>
      </c>
      <c r="K71" s="145">
        <f t="shared" si="39"/>
        <v>-1416.5838300000003</v>
      </c>
      <c r="M71" s="145"/>
    </row>
    <row r="72" spans="1:17">
      <c r="A72" s="299" t="s">
        <v>280</v>
      </c>
      <c r="C72" s="145">
        <f t="shared" si="40"/>
        <v>0</v>
      </c>
      <c r="D72" s="145">
        <f t="shared" si="36"/>
        <v>0</v>
      </c>
      <c r="E72" s="145">
        <f t="shared" si="37"/>
        <v>0</v>
      </c>
      <c r="F72" s="145">
        <f t="shared" si="38"/>
        <v>0</v>
      </c>
      <c r="G72" s="145">
        <f t="shared" si="41"/>
        <v>0</v>
      </c>
      <c r="H72" s="145">
        <f t="shared" si="41"/>
        <v>0</v>
      </c>
      <c r="I72" s="145">
        <f t="shared" si="42"/>
        <v>0</v>
      </c>
      <c r="J72" s="145">
        <f t="shared" si="43"/>
        <v>0</v>
      </c>
      <c r="K72" s="145"/>
      <c r="M72" s="145"/>
    </row>
    <row r="73" spans="1:17">
      <c r="A73" s="299" t="s">
        <v>125</v>
      </c>
      <c r="C73" s="145">
        <f t="shared" si="40"/>
        <v>0</v>
      </c>
      <c r="D73" s="145">
        <f t="shared" si="36"/>
        <v>750.70240000000001</v>
      </c>
      <c r="E73" s="145">
        <f t="shared" si="37"/>
        <v>0</v>
      </c>
      <c r="F73" s="145">
        <f t="shared" si="38"/>
        <v>301.8288</v>
      </c>
      <c r="G73" s="145">
        <f t="shared" si="41"/>
        <v>176.89600000000002</v>
      </c>
      <c r="H73" s="145">
        <f t="shared" si="41"/>
        <v>0</v>
      </c>
      <c r="I73" s="145">
        <f t="shared" si="42"/>
        <v>-210.06399999999999</v>
      </c>
      <c r="J73" s="145">
        <f t="shared" si="43"/>
        <v>-17.689600000000002</v>
      </c>
      <c r="K73" s="145">
        <f t="shared" si="39"/>
        <v>1001.6735999999999</v>
      </c>
      <c r="M73" s="145"/>
    </row>
    <row r="74" spans="1:17">
      <c r="A74" s="299" t="s">
        <v>126</v>
      </c>
      <c r="C74" s="145">
        <f t="shared" si="40"/>
        <v>277.29666000000003</v>
      </c>
      <c r="D74" s="145">
        <f t="shared" si="36"/>
        <v>-451.52141999999998</v>
      </c>
      <c r="E74" s="145">
        <f t="shared" si="37"/>
        <v>0</v>
      </c>
      <c r="F74" s="145">
        <f t="shared" si="38"/>
        <v>-181.53953999999999</v>
      </c>
      <c r="G74" s="145">
        <f t="shared" si="41"/>
        <v>-106.3968</v>
      </c>
      <c r="H74" s="145">
        <f t="shared" si="41"/>
        <v>0</v>
      </c>
      <c r="I74" s="145">
        <f t="shared" si="42"/>
        <v>126.3462</v>
      </c>
      <c r="J74" s="145">
        <f t="shared" si="43"/>
        <v>10.63968</v>
      </c>
      <c r="K74" s="145">
        <f t="shared" si="39"/>
        <v>-325.17521999999991</v>
      </c>
      <c r="M74" s="145"/>
    </row>
    <row r="75" spans="1:17">
      <c r="A75" s="299" t="s">
        <v>278</v>
      </c>
      <c r="C75" s="145">
        <f t="shared" si="40"/>
        <v>0</v>
      </c>
      <c r="D75" s="145">
        <f t="shared" si="36"/>
        <v>0</v>
      </c>
      <c r="E75" s="145">
        <f t="shared" si="37"/>
        <v>0</v>
      </c>
      <c r="F75" s="145">
        <f t="shared" si="38"/>
        <v>0</v>
      </c>
      <c r="G75" s="145">
        <f t="shared" si="41"/>
        <v>0</v>
      </c>
      <c r="H75" s="145">
        <f t="shared" si="41"/>
        <v>0</v>
      </c>
      <c r="I75" s="145">
        <f t="shared" si="42"/>
        <v>0</v>
      </c>
      <c r="J75" s="145">
        <f t="shared" si="43"/>
        <v>0</v>
      </c>
      <c r="K75" s="145"/>
      <c r="M75" s="145"/>
    </row>
    <row r="76" spans="1:17">
      <c r="A76" s="299" t="s">
        <v>127</v>
      </c>
      <c r="C76" s="145">
        <f t="shared" si="40"/>
        <v>0</v>
      </c>
      <c r="D76" s="145">
        <f t="shared" si="36"/>
        <v>0</v>
      </c>
      <c r="E76" s="145">
        <f t="shared" si="37"/>
        <v>0</v>
      </c>
      <c r="F76" s="145">
        <f t="shared" si="38"/>
        <v>7539.0642600000001</v>
      </c>
      <c r="G76" s="145">
        <f t="shared" si="41"/>
        <v>4142.3429999999998</v>
      </c>
      <c r="H76" s="145">
        <f t="shared" si="41"/>
        <v>0</v>
      </c>
      <c r="I76" s="145">
        <f t="shared" si="42"/>
        <v>-9485.9654699999992</v>
      </c>
      <c r="J76" s="145">
        <f t="shared" si="43"/>
        <v>-662.77488000000005</v>
      </c>
      <c r="K76" s="145">
        <f t="shared" si="39"/>
        <v>1532.6669100000008</v>
      </c>
      <c r="M76" s="145"/>
    </row>
    <row r="77" spans="1:17">
      <c r="A77" s="299" t="s">
        <v>158</v>
      </c>
      <c r="C77" s="145">
        <f t="shared" si="40"/>
        <v>0</v>
      </c>
      <c r="D77" s="145">
        <f t="shared" si="36"/>
        <v>0</v>
      </c>
      <c r="E77" s="145">
        <f t="shared" si="37"/>
        <v>0</v>
      </c>
      <c r="F77" s="145">
        <f t="shared" si="38"/>
        <v>0</v>
      </c>
      <c r="G77" s="145">
        <f t="shared" si="41"/>
        <v>0</v>
      </c>
      <c r="H77" s="145">
        <f t="shared" si="41"/>
        <v>0</v>
      </c>
      <c r="I77" s="145">
        <f t="shared" si="42"/>
        <v>0</v>
      </c>
      <c r="J77" s="145">
        <f t="shared" si="43"/>
        <v>0</v>
      </c>
      <c r="K77" s="145">
        <f t="shared" si="39"/>
        <v>0</v>
      </c>
      <c r="M77" s="145"/>
    </row>
    <row r="78" spans="1:17">
      <c r="A78" s="299" t="s">
        <v>159</v>
      </c>
      <c r="C78" s="145">
        <f t="shared" si="40"/>
        <v>0</v>
      </c>
      <c r="D78" s="145">
        <f t="shared" si="36"/>
        <v>0</v>
      </c>
      <c r="E78" s="145">
        <f t="shared" si="37"/>
        <v>0</v>
      </c>
      <c r="F78" s="145">
        <f t="shared" si="38"/>
        <v>0</v>
      </c>
      <c r="G78" s="145">
        <f t="shared" si="41"/>
        <v>0</v>
      </c>
      <c r="H78" s="145">
        <f t="shared" si="41"/>
        <v>0</v>
      </c>
      <c r="I78" s="145">
        <f t="shared" si="42"/>
        <v>0</v>
      </c>
      <c r="J78" s="145">
        <f t="shared" si="43"/>
        <v>0</v>
      </c>
      <c r="K78" s="145">
        <f t="shared" si="39"/>
        <v>0</v>
      </c>
      <c r="M78" s="145"/>
    </row>
    <row r="79" spans="1:17">
      <c r="A79" s="299" t="s">
        <v>128</v>
      </c>
      <c r="C79" s="145">
        <f t="shared" si="40"/>
        <v>0</v>
      </c>
      <c r="D79" s="145">
        <f t="shared" si="36"/>
        <v>2589.8825400000001</v>
      </c>
      <c r="E79" s="145">
        <f t="shared" si="37"/>
        <v>0</v>
      </c>
      <c r="F79" s="145">
        <f t="shared" si="38"/>
        <v>900.16536000000008</v>
      </c>
      <c r="G79" s="145">
        <f t="shared" si="41"/>
        <v>530.18214</v>
      </c>
      <c r="H79" s="145">
        <f t="shared" si="41"/>
        <v>0</v>
      </c>
      <c r="I79" s="145">
        <f t="shared" si="42"/>
        <v>-1392.2049</v>
      </c>
      <c r="J79" s="145">
        <f t="shared" si="43"/>
        <v>-61.028160000000007</v>
      </c>
      <c r="K79" s="145">
        <f t="shared" si="39"/>
        <v>2566.9969799999999</v>
      </c>
      <c r="M79" s="145"/>
    </row>
    <row r="80" spans="1:17">
      <c r="A80" s="299" t="s">
        <v>129</v>
      </c>
      <c r="C80" s="145">
        <f>H15*C61</f>
        <v>-55.431809999999999</v>
      </c>
      <c r="D80" s="145">
        <f t="shared" si="36"/>
        <v>90.259470000000007</v>
      </c>
      <c r="E80" s="145">
        <f t="shared" si="37"/>
        <v>0</v>
      </c>
      <c r="F80" s="145">
        <f t="shared" si="38"/>
        <v>31.371480000000002</v>
      </c>
      <c r="G80" s="145">
        <f t="shared" si="41"/>
        <v>18.477270000000001</v>
      </c>
      <c r="H80" s="145">
        <f t="shared" si="41"/>
        <v>0</v>
      </c>
      <c r="I80" s="145">
        <f t="shared" si="42"/>
        <v>-48.519449999999999</v>
      </c>
      <c r="J80" s="145">
        <f t="shared" si="43"/>
        <v>-2.1268800000000003</v>
      </c>
      <c r="K80" s="145">
        <f t="shared" si="39"/>
        <v>34.030080000000019</v>
      </c>
      <c r="M80" s="145"/>
    </row>
    <row r="81" spans="1:11">
      <c r="A81" s="299" t="s">
        <v>171</v>
      </c>
      <c r="C81" s="145"/>
      <c r="D81" s="145"/>
      <c r="E81" s="145"/>
      <c r="F81" s="145"/>
      <c r="G81" s="145"/>
      <c r="H81" s="145"/>
      <c r="I81" s="145"/>
      <c r="J81" s="145"/>
      <c r="K81" s="145">
        <f t="shared" si="39"/>
        <v>0</v>
      </c>
    </row>
    <row r="82" spans="1:11">
      <c r="A82" s="314"/>
      <c r="C82" s="163">
        <f t="shared" ref="C82:I82" si="44">SUM(C68:C81)</f>
        <v>31616.994210000001</v>
      </c>
      <c r="D82" s="163">
        <f t="shared" si="44"/>
        <v>-5373.4355600000008</v>
      </c>
      <c r="E82" s="163">
        <f t="shared" si="44"/>
        <v>1163.0331200000001</v>
      </c>
      <c r="F82" s="173">
        <f t="shared" si="44"/>
        <v>-15437.297790000001</v>
      </c>
      <c r="G82" s="163">
        <f t="shared" si="44"/>
        <v>-10158.689299999998</v>
      </c>
      <c r="H82" s="163">
        <f>SUM(H68:H81)</f>
        <v>0</v>
      </c>
      <c r="I82" s="163">
        <f t="shared" si="44"/>
        <v>26722.955950000003</v>
      </c>
      <c r="J82" s="163">
        <f>SUM(J68:J81)</f>
        <v>613.98370999999997</v>
      </c>
      <c r="K82" s="163">
        <f>SUM(K68:K81)</f>
        <v>29147.544339999997</v>
      </c>
    </row>
    <row r="83" spans="1:11" ht="7.9" customHeight="1"/>
    <row r="84" spans="1:11">
      <c r="A84" s="201" t="s">
        <v>19</v>
      </c>
      <c r="B84" s="201"/>
      <c r="C84" s="145">
        <f t="shared" ref="C84:I84" si="45">C68+C69</f>
        <v>30307.255590000001</v>
      </c>
      <c r="D84" s="145">
        <f t="shared" si="45"/>
        <v>3270.5671499999999</v>
      </c>
      <c r="E84" s="145">
        <f t="shared" si="45"/>
        <v>1163.0331200000001</v>
      </c>
      <c r="F84" s="145">
        <f t="shared" si="45"/>
        <v>-18533.21385</v>
      </c>
      <c r="G84" s="145">
        <f t="shared" si="45"/>
        <v>-11119.928309999999</v>
      </c>
      <c r="H84" s="145">
        <f t="shared" si="45"/>
        <v>0</v>
      </c>
      <c r="I84" s="145">
        <f t="shared" si="45"/>
        <v>33505.143470000003</v>
      </c>
      <c r="J84" s="145">
        <f>J68+J69</f>
        <v>1090.18905</v>
      </c>
      <c r="K84" s="145">
        <f>K68+K69</f>
        <v>39683.046219999997</v>
      </c>
    </row>
    <row r="85" spans="1:11" ht="10.9" customHeight="1">
      <c r="A85" s="201"/>
      <c r="B85" s="201"/>
      <c r="C85" s="145"/>
      <c r="D85" s="145"/>
      <c r="E85" s="145"/>
      <c r="F85" s="145"/>
      <c r="G85" s="145"/>
      <c r="H85" s="145"/>
      <c r="I85" s="145"/>
      <c r="J85" s="145"/>
      <c r="K85" s="145"/>
    </row>
    <row r="86" spans="1:11" ht="15.75" customHeight="1">
      <c r="A86" s="201" t="s">
        <v>163</v>
      </c>
      <c r="B86" s="201"/>
      <c r="C86" s="153">
        <f t="shared" ref="C86:I86" si="46">SUM(C70:C74,C78:C80)</f>
        <v>1309.7386199999999</v>
      </c>
      <c r="D86" s="153">
        <f t="shared" si="46"/>
        <v>-8644.002709999997</v>
      </c>
      <c r="E86" s="153">
        <f t="shared" si="46"/>
        <v>0</v>
      </c>
      <c r="F86" s="153">
        <f t="shared" si="46"/>
        <v>-4443.1481999999996</v>
      </c>
      <c r="G86" s="153">
        <f t="shared" si="46"/>
        <v>-3181.1039900000001</v>
      </c>
      <c r="H86" s="153">
        <f t="shared" si="46"/>
        <v>0</v>
      </c>
      <c r="I86" s="153">
        <f t="shared" si="46"/>
        <v>2703.7779500000006</v>
      </c>
      <c r="J86" s="153">
        <f>SUM(J70:J74,J78:J80)</f>
        <v>186.56953999999996</v>
      </c>
      <c r="K86" s="153">
        <f>SUM(K70:K74,K78:K80)</f>
        <v>-12068.168789999998</v>
      </c>
    </row>
    <row r="87" spans="1:11" ht="7.9" customHeight="1"/>
    <row r="89" spans="1:11">
      <c r="A89" s="409" t="s">
        <v>244</v>
      </c>
      <c r="B89" s="409"/>
      <c r="C89" s="409"/>
      <c r="D89" s="409"/>
      <c r="E89" s="409"/>
      <c r="F89" s="409"/>
      <c r="G89" s="409"/>
      <c r="H89" s="409"/>
      <c r="I89" s="409"/>
    </row>
    <row r="90" spans="1:11" ht="15.75" customHeight="1">
      <c r="A90" s="341"/>
      <c r="B90" s="341"/>
      <c r="C90" s="341"/>
      <c r="D90" s="341"/>
      <c r="E90" s="341"/>
      <c r="F90" s="341"/>
      <c r="G90" s="341"/>
      <c r="H90" s="201"/>
      <c r="I90" s="201"/>
    </row>
    <row r="91" spans="1:11" ht="29.45" customHeight="1">
      <c r="A91" s="201"/>
      <c r="B91" s="201"/>
      <c r="C91" s="316" t="s">
        <v>245</v>
      </c>
      <c r="D91" s="316" t="s">
        <v>246</v>
      </c>
      <c r="E91" s="316" t="s">
        <v>247</v>
      </c>
      <c r="F91" s="316" t="s">
        <v>170</v>
      </c>
      <c r="G91" s="316" t="s">
        <v>248</v>
      </c>
      <c r="H91" s="316" t="s">
        <v>249</v>
      </c>
      <c r="I91" s="316" t="s">
        <v>250</v>
      </c>
    </row>
    <row r="92" spans="1:11">
      <c r="A92" s="201"/>
      <c r="B92" s="201"/>
      <c r="C92" s="317"/>
      <c r="D92" s="317"/>
      <c r="E92" s="317"/>
      <c r="F92" s="317"/>
      <c r="G92" s="317"/>
      <c r="H92" s="317"/>
      <c r="I92" s="317"/>
    </row>
    <row r="93" spans="1:11">
      <c r="A93" s="299" t="s">
        <v>122</v>
      </c>
      <c r="B93" s="201"/>
      <c r="C93" s="217">
        <v>6801</v>
      </c>
      <c r="D93" s="217">
        <v>4062677.0759999999</v>
      </c>
      <c r="E93" s="337">
        <v>61227</v>
      </c>
      <c r="F93" s="337">
        <v>426227.98</v>
      </c>
      <c r="G93" s="337">
        <v>-21163.95</v>
      </c>
      <c r="H93" s="337">
        <v>12380.43</v>
      </c>
      <c r="I93" s="145">
        <f t="shared" ref="I93:I104" si="47">SUM(F93:H93)</f>
        <v>417444.45999999996</v>
      </c>
      <c r="J93" s="318"/>
    </row>
    <row r="94" spans="1:11">
      <c r="A94" s="299" t="s">
        <v>157</v>
      </c>
      <c r="B94" s="201"/>
      <c r="C94" s="217">
        <v>6</v>
      </c>
      <c r="D94" s="217">
        <v>3713.8310000000001</v>
      </c>
      <c r="E94" s="337">
        <v>54</v>
      </c>
      <c r="F94" s="337">
        <v>371.65</v>
      </c>
      <c r="G94" s="337">
        <v>-132.29</v>
      </c>
      <c r="H94" s="337">
        <v>5.82</v>
      </c>
      <c r="I94" s="145">
        <f t="shared" si="47"/>
        <v>245.17999999999998</v>
      </c>
      <c r="J94" s="318"/>
    </row>
    <row r="95" spans="1:11">
      <c r="A95" s="299" t="s">
        <v>123</v>
      </c>
      <c r="B95" s="201"/>
      <c r="C95" s="217">
        <v>882</v>
      </c>
      <c r="D95" s="217">
        <v>2149748.5210000002</v>
      </c>
      <c r="E95" s="337">
        <v>18085.669999999998</v>
      </c>
      <c r="F95" s="337">
        <v>271317.78000000003</v>
      </c>
      <c r="G95" s="337">
        <v>20785.990000000002</v>
      </c>
      <c r="H95" s="337">
        <v>9549.7000000000007</v>
      </c>
      <c r="I95" s="145">
        <f t="shared" si="47"/>
        <v>301653.47000000003</v>
      </c>
      <c r="J95" s="318"/>
    </row>
    <row r="96" spans="1:11">
      <c r="A96" s="299" t="s">
        <v>261</v>
      </c>
      <c r="B96" s="201"/>
      <c r="C96" s="217">
        <v>286</v>
      </c>
      <c r="D96" s="217">
        <v>313326</v>
      </c>
      <c r="E96" s="337">
        <v>5840</v>
      </c>
      <c r="F96" s="337">
        <v>43237.64</v>
      </c>
      <c r="G96" s="337">
        <v>2933.87</v>
      </c>
      <c r="H96" s="337">
        <v>2523.4899999999998</v>
      </c>
      <c r="I96" s="145">
        <f t="shared" si="47"/>
        <v>48695</v>
      </c>
      <c r="J96" s="181"/>
    </row>
    <row r="97" spans="1:10">
      <c r="A97" s="299" t="s">
        <v>124</v>
      </c>
      <c r="B97" s="201"/>
      <c r="C97" s="217">
        <v>880</v>
      </c>
      <c r="D97" s="217">
        <v>372839.89299999998</v>
      </c>
      <c r="E97" s="337">
        <v>17573.66</v>
      </c>
      <c r="F97" s="337">
        <v>60889.08</v>
      </c>
      <c r="G97" s="337">
        <v>1981.62</v>
      </c>
      <c r="H97" s="337">
        <v>1412.41</v>
      </c>
      <c r="I97" s="145">
        <f t="shared" si="47"/>
        <v>64283.110000000008</v>
      </c>
      <c r="J97" s="181"/>
    </row>
    <row r="98" spans="1:10">
      <c r="A98" s="299" t="s">
        <v>280</v>
      </c>
      <c r="B98" s="201"/>
      <c r="C98" s="217">
        <v>2</v>
      </c>
      <c r="D98" s="217">
        <v>544.53700000000003</v>
      </c>
      <c r="E98" s="337">
        <v>47.35</v>
      </c>
      <c r="F98" s="337">
        <v>100.58</v>
      </c>
      <c r="G98" s="337">
        <v>5.45</v>
      </c>
      <c r="H98" s="337">
        <v>1.74</v>
      </c>
      <c r="I98" s="145">
        <f t="shared" si="47"/>
        <v>107.77</v>
      </c>
      <c r="J98" s="181"/>
    </row>
    <row r="99" spans="1:10">
      <c r="A99" s="299" t="s">
        <v>125</v>
      </c>
      <c r="B99" s="201"/>
      <c r="C99" s="217">
        <v>44</v>
      </c>
      <c r="D99" s="217">
        <v>3103188.227</v>
      </c>
      <c r="E99" s="337">
        <v>24200</v>
      </c>
      <c r="F99" s="337">
        <v>324789.23</v>
      </c>
      <c r="G99" s="337">
        <v>27846.04</v>
      </c>
      <c r="H99" s="337">
        <v>6517.18</v>
      </c>
      <c r="I99" s="145">
        <f t="shared" si="47"/>
        <v>359152.44999999995</v>
      </c>
      <c r="J99" s="318"/>
    </row>
    <row r="100" spans="1:10">
      <c r="A100" s="299" t="s">
        <v>126</v>
      </c>
      <c r="B100" s="201"/>
      <c r="C100" s="217">
        <v>3</v>
      </c>
      <c r="D100" s="217">
        <v>39944.28</v>
      </c>
      <c r="E100" s="337">
        <v>1650</v>
      </c>
      <c r="F100" s="337">
        <v>4795.6000000000004</v>
      </c>
      <c r="G100" s="337">
        <v>194.52</v>
      </c>
      <c r="H100" s="337">
        <v>264.07</v>
      </c>
      <c r="I100" s="145">
        <f t="shared" si="47"/>
        <v>5254.1900000000005</v>
      </c>
      <c r="J100" s="181"/>
    </row>
    <row r="101" spans="1:10">
      <c r="A101" s="299" t="s">
        <v>278</v>
      </c>
      <c r="B101" s="201"/>
      <c r="C101" s="217">
        <v>5</v>
      </c>
      <c r="D101" s="217">
        <v>48414.421999999999</v>
      </c>
      <c r="E101" s="337">
        <v>2200</v>
      </c>
      <c r="F101" s="337">
        <v>5919.7</v>
      </c>
      <c r="G101" s="337">
        <v>443.3</v>
      </c>
      <c r="H101" s="337">
        <v>177.65</v>
      </c>
      <c r="I101" s="145">
        <f t="shared" si="47"/>
        <v>6540.65</v>
      </c>
      <c r="J101" s="181"/>
    </row>
    <row r="102" spans="1:10">
      <c r="A102" s="299" t="s">
        <v>159</v>
      </c>
      <c r="B102" s="201"/>
      <c r="C102" s="217">
        <v>3</v>
      </c>
      <c r="D102" s="217">
        <v>1837.06</v>
      </c>
      <c r="E102" s="337">
        <v>60</v>
      </c>
      <c r="F102" s="337">
        <v>199.66</v>
      </c>
      <c r="G102" s="337">
        <v>14.23</v>
      </c>
      <c r="H102" s="337">
        <v>0</v>
      </c>
      <c r="I102" s="145">
        <f t="shared" si="47"/>
        <v>213.89</v>
      </c>
      <c r="J102" s="181"/>
    </row>
    <row r="103" spans="1:10">
      <c r="A103" s="299" t="s">
        <v>128</v>
      </c>
      <c r="B103" s="201"/>
      <c r="C103" s="217">
        <v>21</v>
      </c>
      <c r="D103" s="217">
        <v>104372.947</v>
      </c>
      <c r="E103" s="337">
        <v>400</v>
      </c>
      <c r="F103" s="337">
        <v>9911.67</v>
      </c>
      <c r="G103" s="337">
        <v>754.33</v>
      </c>
      <c r="H103" s="337">
        <v>428.54</v>
      </c>
      <c r="I103" s="145">
        <f t="shared" si="47"/>
        <v>11094.54</v>
      </c>
      <c r="J103" s="181"/>
    </row>
    <row r="104" spans="1:10">
      <c r="A104" s="299" t="s">
        <v>129</v>
      </c>
      <c r="B104" s="201"/>
      <c r="C104" s="217">
        <v>32</v>
      </c>
      <c r="D104" s="217">
        <v>4102.5640000000003</v>
      </c>
      <c r="E104" s="337">
        <v>640</v>
      </c>
      <c r="F104" s="337">
        <v>1074.18</v>
      </c>
      <c r="G104" s="337">
        <v>10.62</v>
      </c>
      <c r="H104" s="337">
        <v>4.57</v>
      </c>
      <c r="I104" s="145">
        <f t="shared" si="47"/>
        <v>1089.3699999999999</v>
      </c>
      <c r="J104" s="181"/>
    </row>
    <row r="105" spans="1:10">
      <c r="A105" s="299" t="s">
        <v>251</v>
      </c>
      <c r="B105" s="201"/>
      <c r="C105" s="211">
        <f t="shared" ref="C105:I105" si="48">SUM(C93:C104)</f>
        <v>8965</v>
      </c>
      <c r="D105" s="211">
        <f t="shared" si="48"/>
        <v>10204709.357999999</v>
      </c>
      <c r="E105" s="144">
        <f t="shared" si="48"/>
        <v>131977.68</v>
      </c>
      <c r="F105" s="144">
        <f t="shared" si="48"/>
        <v>1148834.7499999998</v>
      </c>
      <c r="G105" s="144">
        <f>SUM(G93:G104)</f>
        <v>33673.73000000001</v>
      </c>
      <c r="H105" s="144">
        <f t="shared" si="48"/>
        <v>33265.600000000006</v>
      </c>
      <c r="I105" s="144">
        <f t="shared" si="48"/>
        <v>1215774.0799999998</v>
      </c>
      <c r="J105" s="181"/>
    </row>
    <row r="106" spans="1:10" ht="15.75" thickBot="1">
      <c r="A106" s="299"/>
      <c r="B106" s="301" t="s">
        <v>243</v>
      </c>
      <c r="C106" s="301" t="s">
        <v>243</v>
      </c>
      <c r="D106" s="301" t="s">
        <v>243</v>
      </c>
      <c r="E106" s="301" t="s">
        <v>243</v>
      </c>
      <c r="F106" s="301" t="s">
        <v>243</v>
      </c>
      <c r="G106" s="301" t="s">
        <v>243</v>
      </c>
      <c r="H106" s="301" t="s">
        <v>243</v>
      </c>
      <c r="I106" s="301" t="s">
        <v>243</v>
      </c>
      <c r="J106" s="181"/>
    </row>
    <row r="107" spans="1:10">
      <c r="A107" s="299" t="s">
        <v>252</v>
      </c>
      <c r="B107" s="201"/>
      <c r="C107" s="319">
        <f>C93+C94</f>
        <v>6807</v>
      </c>
      <c r="D107" s="320">
        <f>D93+D94</f>
        <v>4066390.9069999997</v>
      </c>
      <c r="E107" s="212">
        <f t="shared" ref="E107:F107" si="49">E93+E94</f>
        <v>61281</v>
      </c>
      <c r="F107" s="213">
        <f t="shared" si="49"/>
        <v>426599.63</v>
      </c>
      <c r="G107" s="145">
        <f>G93+G94</f>
        <v>-21296.240000000002</v>
      </c>
      <c r="H107" s="145">
        <f t="shared" ref="H107:I107" si="50">H93+H94</f>
        <v>12386.25</v>
      </c>
      <c r="I107" s="145">
        <f t="shared" si="50"/>
        <v>417689.63999999996</v>
      </c>
    </row>
    <row r="108" spans="1:10">
      <c r="A108" s="201"/>
      <c r="B108" s="201"/>
      <c r="C108" s="321"/>
      <c r="D108" s="301"/>
      <c r="E108" s="301"/>
      <c r="F108" s="322"/>
      <c r="G108" s="145"/>
      <c r="H108" s="145"/>
      <c r="I108" s="145"/>
    </row>
    <row r="109" spans="1:10" ht="15.75" thickBot="1">
      <c r="A109" s="299" t="s">
        <v>253</v>
      </c>
      <c r="B109" s="201"/>
      <c r="C109" s="323">
        <f>SUM(C95:C104)</f>
        <v>2158</v>
      </c>
      <c r="D109" s="324">
        <f>SUM(D95:D104)</f>
        <v>6138318.4510000004</v>
      </c>
      <c r="E109" s="214">
        <f>SUM(E95:E104)</f>
        <v>70696.679999999993</v>
      </c>
      <c r="F109" s="215">
        <f>SUM(F95:F104)</f>
        <v>722235.12000000011</v>
      </c>
      <c r="G109" s="145">
        <f>SUM(G95:G104)</f>
        <v>54969.970000000008</v>
      </c>
      <c r="H109" s="145">
        <f t="shared" ref="H109:I109" si="51">SUM(H95:H104)</f>
        <v>20879.350000000002</v>
      </c>
      <c r="I109" s="145">
        <f t="shared" si="51"/>
        <v>798084.44000000006</v>
      </c>
    </row>
    <row r="110" spans="1:10">
      <c r="C110" s="301"/>
      <c r="D110" s="301"/>
      <c r="E110" s="301"/>
      <c r="F110" s="301"/>
    </row>
  </sheetData>
  <mergeCells count="8">
    <mergeCell ref="P47:P48"/>
    <mergeCell ref="N47:N48"/>
    <mergeCell ref="A48:B48"/>
    <mergeCell ref="A89:I89"/>
    <mergeCell ref="A1:I1"/>
    <mergeCell ref="L1:M1"/>
    <mergeCell ref="M47:M48"/>
    <mergeCell ref="O47:O48"/>
  </mergeCells>
  <pageMargins left="0.7" right="0.7" top="0.75" bottom="0.75" header="0.3" footer="0.3"/>
  <pageSetup scale="72" fitToHeight="2" orientation="landscape" useFirstPageNumber="1" r:id="rId1"/>
  <headerFooter>
    <oddFooter>&amp;F&amp;RPage &amp;P</oddFooter>
  </headerFooter>
  <rowBreaks count="1" manualBreakCount="1">
    <brk id="88" max="10"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E110"/>
  <sheetViews>
    <sheetView view="pageBreakPreview" topLeftCell="A22" zoomScale="115" zoomScaleNormal="100" zoomScaleSheetLayoutView="115" workbookViewId="0">
      <selection activeCell="G25" sqref="G25"/>
    </sheetView>
  </sheetViews>
  <sheetFormatPr defaultColWidth="9.140625" defaultRowHeight="15"/>
  <cols>
    <col min="1" max="1" width="14.7109375" style="1" customWidth="1"/>
    <col min="2" max="2" width="4.85546875" style="1" customWidth="1"/>
    <col min="3" max="3" width="18.7109375" style="1" customWidth="1"/>
    <col min="4" max="4" width="17" style="1" customWidth="1"/>
    <col min="5" max="5" width="18.140625" style="1" customWidth="1"/>
    <col min="6" max="6" width="16.28515625" style="1" customWidth="1"/>
    <col min="7" max="7" width="16.5703125" style="1" customWidth="1"/>
    <col min="8" max="8" width="14.42578125" style="1" customWidth="1"/>
    <col min="9" max="9" width="20.42578125" style="1" customWidth="1"/>
    <col min="10" max="10" width="15.140625" style="1" customWidth="1"/>
    <col min="11" max="11" width="15.85546875" style="1" customWidth="1"/>
    <col min="12" max="12" width="13.42578125" style="1" bestFit="1" customWidth="1"/>
    <col min="13" max="13" width="15.7109375" style="1" customWidth="1"/>
    <col min="14" max="14" width="13.5703125" style="1" customWidth="1"/>
    <col min="15" max="15" width="15.28515625" style="1" customWidth="1"/>
    <col min="16" max="16" width="15.42578125" style="1" customWidth="1"/>
    <col min="17" max="17" width="16" style="1" customWidth="1"/>
    <col min="18" max="18" width="10.85546875" style="1" customWidth="1"/>
    <col min="19" max="19" width="17.7109375" style="1" customWidth="1"/>
    <col min="20" max="20" width="14.7109375" style="1" customWidth="1"/>
    <col min="21" max="21" width="10.5703125" style="1" customWidth="1"/>
    <col min="22" max="22" width="14.7109375" style="1" customWidth="1"/>
    <col min="23" max="23" width="2.85546875" style="1" customWidth="1"/>
    <col min="24" max="24" width="18.5703125" style="1" customWidth="1"/>
    <col min="25" max="25" width="1.7109375" style="1" customWidth="1"/>
    <col min="26" max="26" width="14.7109375" style="1" customWidth="1"/>
    <col min="27" max="27" width="13.7109375" style="1" customWidth="1"/>
    <col min="28" max="28" width="13.5703125" style="1" customWidth="1"/>
    <col min="29" max="29" width="13.140625" style="1" customWidth="1"/>
    <col min="30" max="30" width="18" style="1" customWidth="1"/>
    <col min="31" max="16384" width="9.140625" style="1"/>
  </cols>
  <sheetData>
    <row r="1" spans="1:20">
      <c r="A1" s="410" t="s">
        <v>151</v>
      </c>
      <c r="B1" s="410"/>
      <c r="C1" s="410"/>
      <c r="D1" s="410"/>
      <c r="E1" s="410"/>
      <c r="F1" s="410"/>
      <c r="G1" s="410"/>
      <c r="H1" s="410"/>
      <c r="I1" s="410"/>
      <c r="L1" s="411" t="s">
        <v>220</v>
      </c>
      <c r="M1" s="411"/>
    </row>
    <row r="2" spans="1:20" ht="26.45" customHeight="1">
      <c r="A2" s="135"/>
      <c r="B2" s="136"/>
      <c r="C2" s="137" t="s">
        <v>152</v>
      </c>
      <c r="D2" s="149" t="s">
        <v>314</v>
      </c>
      <c r="E2" s="137" t="s">
        <v>153</v>
      </c>
      <c r="F2" s="138" t="s">
        <v>154</v>
      </c>
      <c r="G2" s="138" t="s">
        <v>155</v>
      </c>
      <c r="H2" s="138" t="s">
        <v>81</v>
      </c>
      <c r="I2" s="138" t="s">
        <v>156</v>
      </c>
      <c r="J2" s="175" t="s">
        <v>315</v>
      </c>
      <c r="K2" s="175" t="s">
        <v>316</v>
      </c>
      <c r="L2" s="175" t="s">
        <v>221</v>
      </c>
      <c r="M2" s="175" t="s">
        <v>222</v>
      </c>
      <c r="N2" s="175"/>
      <c r="O2" s="175"/>
      <c r="P2" s="175"/>
      <c r="Q2" s="175"/>
    </row>
    <row r="3" spans="1:20">
      <c r="A3" s="299" t="s">
        <v>122</v>
      </c>
      <c r="B3" s="201"/>
      <c r="C3" s="217">
        <v>225479</v>
      </c>
      <c r="D3" s="326">
        <f>J3+K3</f>
        <v>0</v>
      </c>
      <c r="E3" s="217">
        <v>195027382.20798999</v>
      </c>
      <c r="F3" s="217">
        <v>-82966075</v>
      </c>
      <c r="G3" s="155">
        <v>88148193</v>
      </c>
      <c r="H3" s="140">
        <f>SUM(F3:G3)</f>
        <v>5182118</v>
      </c>
      <c r="I3" s="140">
        <f>E3+H3</f>
        <v>200209500.20798999</v>
      </c>
      <c r="J3" s="274">
        <v>0</v>
      </c>
      <c r="K3" s="217">
        <v>0</v>
      </c>
      <c r="L3" s="160">
        <f>I3/(D3+C3)</f>
        <v>887.92969725779335</v>
      </c>
      <c r="M3" s="174">
        <f t="shared" ref="M3:M10" si="0">D26/E3</f>
        <v>0.10134285178950769</v>
      </c>
      <c r="N3" s="160"/>
      <c r="O3" s="237"/>
      <c r="P3" s="160"/>
      <c r="Q3" s="237"/>
    </row>
    <row r="4" spans="1:20">
      <c r="A4" s="299" t="s">
        <v>157</v>
      </c>
      <c r="B4" s="201"/>
      <c r="C4" s="217">
        <v>724</v>
      </c>
      <c r="D4" s="326">
        <f t="shared" ref="D4:D16" si="1">J4+K4</f>
        <v>0</v>
      </c>
      <c r="E4" s="217">
        <v>887074.38199999998</v>
      </c>
      <c r="F4" s="217">
        <v>-374556</v>
      </c>
      <c r="G4" s="155">
        <v>400949</v>
      </c>
      <c r="H4" s="140">
        <f t="shared" ref="H4:H18" si="2">SUM(F4:G4)</f>
        <v>26393</v>
      </c>
      <c r="I4" s="140">
        <f t="shared" ref="I4:I18" si="3">E4+H4</f>
        <v>913467.38199999998</v>
      </c>
      <c r="J4" s="274">
        <v>0</v>
      </c>
      <c r="K4" s="217">
        <v>0</v>
      </c>
      <c r="L4" s="160">
        <f t="shared" ref="L4:L15" si="4">I4/(D4+C4)</f>
        <v>1261.6952790055248</v>
      </c>
      <c r="M4" s="174">
        <f t="shared" si="0"/>
        <v>0.10116300484033142</v>
      </c>
      <c r="N4" s="160"/>
      <c r="O4" s="237"/>
      <c r="P4" s="160"/>
      <c r="Q4" s="237"/>
    </row>
    <row r="5" spans="1:20">
      <c r="A5" s="299" t="s">
        <v>123</v>
      </c>
      <c r="B5" s="201"/>
      <c r="C5" s="217">
        <v>23876</v>
      </c>
      <c r="D5" s="326">
        <f t="shared" si="1"/>
        <v>0</v>
      </c>
      <c r="E5" s="217">
        <v>46656071.806000002</v>
      </c>
      <c r="F5" s="217">
        <v>-18108250</v>
      </c>
      <c r="G5" s="155">
        <v>20990053</v>
      </c>
      <c r="H5" s="140">
        <f t="shared" si="2"/>
        <v>2881803</v>
      </c>
      <c r="I5" s="140">
        <f t="shared" si="3"/>
        <v>49537874.806000002</v>
      </c>
      <c r="J5" s="274">
        <v>0</v>
      </c>
      <c r="K5" s="217">
        <v>0</v>
      </c>
      <c r="L5" s="160">
        <f t="shared" si="4"/>
        <v>2074.7979060981738</v>
      </c>
      <c r="M5" s="174">
        <f t="shared" si="0"/>
        <v>0.12579386353836236</v>
      </c>
      <c r="N5" s="160"/>
      <c r="O5" s="237"/>
      <c r="P5" s="160"/>
      <c r="Q5" s="237"/>
    </row>
    <row r="6" spans="1:20">
      <c r="A6" s="299" t="s">
        <v>124</v>
      </c>
      <c r="B6" s="201"/>
      <c r="C6" s="217">
        <v>10369</v>
      </c>
      <c r="D6" s="326">
        <f t="shared" si="1"/>
        <v>0</v>
      </c>
      <c r="E6" s="217">
        <v>5392632.966</v>
      </c>
      <c r="F6" s="217">
        <v>-2347909</v>
      </c>
      <c r="G6" s="155">
        <v>2437416</v>
      </c>
      <c r="H6" s="140">
        <f t="shared" si="2"/>
        <v>89507</v>
      </c>
      <c r="I6" s="140">
        <f t="shared" si="3"/>
        <v>5482139.966</v>
      </c>
      <c r="J6" s="274">
        <v>0</v>
      </c>
      <c r="K6" s="217">
        <v>0</v>
      </c>
      <c r="L6" s="160">
        <f t="shared" si="4"/>
        <v>528.70478985437364</v>
      </c>
      <c r="M6" s="174">
        <f t="shared" si="0"/>
        <v>0.15653521671550749</v>
      </c>
      <c r="N6" s="160"/>
      <c r="O6" s="237"/>
      <c r="P6" s="160"/>
      <c r="Q6" s="237"/>
    </row>
    <row r="7" spans="1:20">
      <c r="A7" s="299" t="s">
        <v>280</v>
      </c>
      <c r="B7" s="201"/>
      <c r="C7" s="217">
        <v>8</v>
      </c>
      <c r="D7" s="326">
        <f t="shared" si="1"/>
        <v>0</v>
      </c>
      <c r="E7" s="217">
        <v>12727.47</v>
      </c>
      <c r="F7" s="217">
        <v>0</v>
      </c>
      <c r="G7" s="155">
        <v>0</v>
      </c>
      <c r="H7" s="140">
        <f t="shared" si="2"/>
        <v>0</v>
      </c>
      <c r="I7" s="140">
        <f t="shared" si="3"/>
        <v>12727.47</v>
      </c>
      <c r="J7" s="274">
        <v>0</v>
      </c>
      <c r="K7" s="217">
        <v>0</v>
      </c>
      <c r="L7" s="160">
        <f t="shared" si="4"/>
        <v>1590.9337499999999</v>
      </c>
      <c r="M7" s="174">
        <f t="shared" si="0"/>
        <v>0.1263770411558621</v>
      </c>
      <c r="N7" s="160"/>
      <c r="O7" s="237"/>
      <c r="P7" s="160"/>
      <c r="Q7" s="237"/>
    </row>
    <row r="8" spans="1:20">
      <c r="A8" s="299" t="s">
        <v>125</v>
      </c>
      <c r="B8" s="201"/>
      <c r="C8" s="217">
        <v>1680</v>
      </c>
      <c r="D8" s="326">
        <f t="shared" si="1"/>
        <v>0</v>
      </c>
      <c r="E8" s="217">
        <v>98635643.648000002</v>
      </c>
      <c r="F8" s="217">
        <v>-36580388</v>
      </c>
      <c r="G8" s="155">
        <v>44302624</v>
      </c>
      <c r="H8" s="140">
        <f t="shared" si="2"/>
        <v>7722236</v>
      </c>
      <c r="I8" s="140">
        <f t="shared" si="3"/>
        <v>106357879.648</v>
      </c>
      <c r="J8" s="274">
        <v>0</v>
      </c>
      <c r="K8" s="217">
        <v>0</v>
      </c>
      <c r="L8" s="160">
        <f t="shared" si="4"/>
        <v>63308.261695238099</v>
      </c>
      <c r="M8" s="174">
        <f t="shared" si="0"/>
        <v>9.9608883732358725E-2</v>
      </c>
      <c r="N8" s="160"/>
      <c r="O8" s="237"/>
      <c r="P8" s="160"/>
      <c r="Q8" s="237"/>
    </row>
    <row r="9" spans="1:20">
      <c r="A9" s="299" t="s">
        <v>126</v>
      </c>
      <c r="B9" s="201"/>
      <c r="C9" s="217">
        <v>44</v>
      </c>
      <c r="D9" s="326">
        <f t="shared" si="1"/>
        <v>0</v>
      </c>
      <c r="E9" s="217">
        <v>2463295.12</v>
      </c>
      <c r="F9" s="217">
        <v>-1010812</v>
      </c>
      <c r="G9" s="155">
        <v>1113386</v>
      </c>
      <c r="H9" s="140">
        <f t="shared" si="2"/>
        <v>102574</v>
      </c>
      <c r="I9" s="140">
        <f t="shared" si="3"/>
        <v>2565869.12</v>
      </c>
      <c r="J9" s="274">
        <v>0</v>
      </c>
      <c r="K9" s="217">
        <v>0</v>
      </c>
      <c r="L9" s="160">
        <f t="shared" si="4"/>
        <v>58315.207272727275</v>
      </c>
      <c r="M9" s="174">
        <f t="shared" si="0"/>
        <v>9.8755434549799292E-2</v>
      </c>
      <c r="N9" s="160"/>
      <c r="O9" s="237"/>
      <c r="P9" s="160"/>
      <c r="Q9" s="237"/>
    </row>
    <row r="10" spans="1:20">
      <c r="A10" s="299" t="s">
        <v>278</v>
      </c>
      <c r="B10" s="201"/>
      <c r="C10" s="217">
        <v>3</v>
      </c>
      <c r="D10" s="326">
        <f t="shared" si="1"/>
        <v>0</v>
      </c>
      <c r="E10" s="217">
        <v>29548.639999999999</v>
      </c>
      <c r="F10" s="217"/>
      <c r="G10" s="155"/>
      <c r="H10" s="140">
        <f t="shared" si="2"/>
        <v>0</v>
      </c>
      <c r="I10" s="140">
        <f t="shared" si="3"/>
        <v>29548.639999999999</v>
      </c>
      <c r="J10" s="274">
        <v>0</v>
      </c>
      <c r="K10" s="217">
        <v>0</v>
      </c>
      <c r="L10" s="160">
        <f t="shared" si="4"/>
        <v>9849.5466666666671</v>
      </c>
      <c r="M10" s="174">
        <f t="shared" si="0"/>
        <v>0.14795063326095548</v>
      </c>
      <c r="N10" s="160"/>
      <c r="O10" s="237"/>
      <c r="P10" s="160"/>
      <c r="Q10" s="237"/>
    </row>
    <row r="11" spans="1:20">
      <c r="A11" s="299" t="s">
        <v>307</v>
      </c>
      <c r="B11" s="201"/>
      <c r="C11" s="217">
        <f>21+1</f>
        <v>22</v>
      </c>
      <c r="D11" s="326">
        <f t="shared" si="1"/>
        <v>0</v>
      </c>
      <c r="E11" s="217">
        <f>53162691.53+37406614-E12</f>
        <v>56904282.630000003</v>
      </c>
      <c r="F11" s="217">
        <v>-53567999</v>
      </c>
      <c r="G11" s="155">
        <f>48188781+37612348-G12</f>
        <v>50801129</v>
      </c>
      <c r="H11" s="140">
        <f t="shared" si="2"/>
        <v>-2766870</v>
      </c>
      <c r="I11" s="140">
        <f t="shared" si="3"/>
        <v>54137412.630000003</v>
      </c>
      <c r="J11" s="274">
        <v>0</v>
      </c>
      <c r="K11" s="217">
        <v>0</v>
      </c>
      <c r="L11" s="160">
        <f t="shared" si="4"/>
        <v>2460791.4831818184</v>
      </c>
      <c r="M11" s="174">
        <f>I34/(I11+I12)</f>
        <v>5.7395586745291736E-2</v>
      </c>
      <c r="N11" s="160"/>
      <c r="O11" s="237"/>
      <c r="P11" s="160"/>
      <c r="Q11" s="237"/>
    </row>
    <row r="12" spans="1:20">
      <c r="A12" s="299" t="s">
        <v>308</v>
      </c>
      <c r="B12" s="201"/>
      <c r="C12" s="139"/>
      <c r="D12" s="326">
        <f t="shared" si="1"/>
        <v>0</v>
      </c>
      <c r="E12" s="217">
        <f>2258408.9+31406614</f>
        <v>33665022.899999999</v>
      </c>
      <c r="F12" s="217">
        <v>-35000000</v>
      </c>
      <c r="G12" s="155">
        <v>35000000</v>
      </c>
      <c r="H12" s="140">
        <f t="shared" si="2"/>
        <v>0</v>
      </c>
      <c r="I12" s="140">
        <f t="shared" si="3"/>
        <v>33665022.899999999</v>
      </c>
      <c r="J12" s="275">
        <v>0</v>
      </c>
      <c r="K12" s="217">
        <v>0</v>
      </c>
      <c r="L12" s="160"/>
      <c r="N12" s="160"/>
      <c r="P12" s="160"/>
    </row>
    <row r="13" spans="1:20">
      <c r="A13" s="299" t="s">
        <v>159</v>
      </c>
      <c r="B13" s="201"/>
      <c r="C13" s="217">
        <v>56</v>
      </c>
      <c r="D13" s="326">
        <f t="shared" si="1"/>
        <v>0</v>
      </c>
      <c r="E13" s="217">
        <v>1047081.872</v>
      </c>
      <c r="F13" s="217">
        <v>0</v>
      </c>
      <c r="G13" s="155">
        <v>0</v>
      </c>
      <c r="H13" s="140">
        <f t="shared" si="2"/>
        <v>0</v>
      </c>
      <c r="I13" s="140">
        <f t="shared" si="3"/>
        <v>1047081.872</v>
      </c>
      <c r="J13" s="274">
        <v>0</v>
      </c>
      <c r="K13" s="217">
        <v>0</v>
      </c>
      <c r="L13" s="160">
        <f t="shared" si="4"/>
        <v>18697.890571428572</v>
      </c>
      <c r="M13" s="174">
        <f>I35/I13</f>
        <v>7.709965396096552E-2</v>
      </c>
      <c r="N13" s="160"/>
      <c r="O13" s="237"/>
      <c r="P13" s="160"/>
      <c r="Q13" s="237"/>
    </row>
    <row r="14" spans="1:20">
      <c r="A14" s="299" t="s">
        <v>128</v>
      </c>
      <c r="B14" s="201"/>
      <c r="C14" s="217">
        <v>1225</v>
      </c>
      <c r="D14" s="326">
        <f t="shared" si="1"/>
        <v>0</v>
      </c>
      <c r="E14" s="217">
        <v>5049064.4110000003</v>
      </c>
      <c r="F14" s="217">
        <v>-1587041</v>
      </c>
      <c r="G14" s="155">
        <v>1931751</v>
      </c>
      <c r="H14" s="140">
        <f t="shared" si="2"/>
        <v>344710</v>
      </c>
      <c r="I14" s="140">
        <f t="shared" si="3"/>
        <v>5393774.4110000003</v>
      </c>
      <c r="J14" s="274">
        <v>0</v>
      </c>
      <c r="K14" s="217">
        <v>0</v>
      </c>
      <c r="L14" s="160">
        <f t="shared" si="4"/>
        <v>4403.0811518367345</v>
      </c>
      <c r="M14" s="174">
        <f>I36/I14</f>
        <v>9.8114586922793734E-2</v>
      </c>
      <c r="N14" s="160"/>
      <c r="O14" s="237"/>
      <c r="P14" s="160"/>
      <c r="Q14" s="237"/>
    </row>
    <row r="15" spans="1:20">
      <c r="A15" s="299" t="s">
        <v>129</v>
      </c>
      <c r="B15" s="201"/>
      <c r="C15" s="217">
        <v>1243</v>
      </c>
      <c r="D15" s="326">
        <f t="shared" si="1"/>
        <v>0</v>
      </c>
      <c r="E15" s="217">
        <v>455979.04</v>
      </c>
      <c r="F15" s="217">
        <v>-129219</v>
      </c>
      <c r="G15" s="155">
        <v>147728</v>
      </c>
      <c r="H15" s="140">
        <f t="shared" si="2"/>
        <v>18509</v>
      </c>
      <c r="I15" s="140">
        <f t="shared" si="3"/>
        <v>474488.04</v>
      </c>
      <c r="J15" s="274">
        <v>0</v>
      </c>
      <c r="K15" s="217">
        <v>0</v>
      </c>
      <c r="L15" s="160">
        <f t="shared" si="4"/>
        <v>381.72810941271115</v>
      </c>
      <c r="M15" s="174">
        <f>I37/I15</f>
        <v>0.15107522577386778</v>
      </c>
      <c r="N15" s="160"/>
      <c r="O15" s="237"/>
      <c r="P15" s="160"/>
      <c r="Q15" s="237"/>
      <c r="S15" s="170"/>
    </row>
    <row r="16" spans="1:20">
      <c r="A16" s="299" t="s">
        <v>160</v>
      </c>
      <c r="B16" s="201"/>
      <c r="C16" s="217">
        <v>495</v>
      </c>
      <c r="D16" s="326">
        <f t="shared" si="1"/>
        <v>0</v>
      </c>
      <c r="E16" s="217">
        <v>822298.33400000003</v>
      </c>
      <c r="F16" s="217"/>
      <c r="G16" s="155"/>
      <c r="H16" s="140">
        <f t="shared" si="2"/>
        <v>0</v>
      </c>
      <c r="I16" s="140">
        <f t="shared" si="3"/>
        <v>822298.33400000003</v>
      </c>
      <c r="J16" s="217">
        <v>0</v>
      </c>
      <c r="K16" s="217">
        <v>0</v>
      </c>
      <c r="S16" s="160"/>
      <c r="T16" s="160"/>
    </row>
    <row r="17" spans="1:31">
      <c r="A17" s="299" t="s">
        <v>161</v>
      </c>
      <c r="B17" s="201"/>
      <c r="C17" s="217">
        <v>0</v>
      </c>
      <c r="D17" s="217"/>
      <c r="E17" s="217">
        <v>338407.31169</v>
      </c>
      <c r="F17" s="217"/>
      <c r="G17" s="155"/>
      <c r="H17" s="140">
        <f t="shared" si="2"/>
        <v>0</v>
      </c>
      <c r="I17" s="140">
        <f t="shared" si="3"/>
        <v>338407.31169</v>
      </c>
      <c r="J17" s="170"/>
      <c r="K17" s="274"/>
      <c r="S17" s="160"/>
      <c r="T17" s="160"/>
    </row>
    <row r="18" spans="1:31">
      <c r="A18" s="299" t="s">
        <v>162</v>
      </c>
      <c r="B18" s="201"/>
      <c r="C18" s="217">
        <v>0</v>
      </c>
      <c r="D18" s="217"/>
      <c r="E18" s="217">
        <v>180073.644</v>
      </c>
      <c r="F18" s="217"/>
      <c r="G18" s="155"/>
      <c r="H18" s="140">
        <f t="shared" si="2"/>
        <v>0</v>
      </c>
      <c r="I18" s="140">
        <f t="shared" si="3"/>
        <v>180073.644</v>
      </c>
      <c r="J18" s="170"/>
      <c r="K18" s="274"/>
      <c r="T18" s="170"/>
    </row>
    <row r="19" spans="1:31">
      <c r="A19" s="201"/>
      <c r="B19" s="201"/>
      <c r="C19" s="300">
        <f>SUM(C3:C18)</f>
        <v>265224</v>
      </c>
      <c r="D19" s="300">
        <f>SUM(D3:D18)</f>
        <v>0</v>
      </c>
      <c r="E19" s="300">
        <f t="shared" ref="E19:K19" si="5">SUM(E3:E18)</f>
        <v>447566586.38267994</v>
      </c>
      <c r="F19" s="300">
        <f t="shared" si="5"/>
        <v>-231672249</v>
      </c>
      <c r="G19" s="300">
        <f t="shared" si="5"/>
        <v>245273229</v>
      </c>
      <c r="H19" s="300">
        <f t="shared" si="5"/>
        <v>13600980</v>
      </c>
      <c r="I19" s="300">
        <f t="shared" si="5"/>
        <v>461167566.38267994</v>
      </c>
      <c r="J19" s="300">
        <f t="shared" si="5"/>
        <v>0</v>
      </c>
      <c r="K19" s="300">
        <f t="shared" si="5"/>
        <v>0</v>
      </c>
    </row>
    <row r="20" spans="1:31" ht="15.75" thickBot="1">
      <c r="A20" s="301"/>
      <c r="B20" s="301" t="s">
        <v>243</v>
      </c>
      <c r="C20" s="301" t="s">
        <v>243</v>
      </c>
      <c r="D20" s="301"/>
      <c r="E20" s="301" t="s">
        <v>243</v>
      </c>
      <c r="F20" s="301" t="s">
        <v>243</v>
      </c>
      <c r="G20" s="301" t="s">
        <v>243</v>
      </c>
      <c r="H20" s="301"/>
      <c r="I20" s="201"/>
      <c r="J20" s="181" t="str">
        <f>IF(J19=-'03.2022 Base Rate Revenue'!K19,"ties to prior month calc", "ERROR")</f>
        <v>ties to prior month calc</v>
      </c>
      <c r="K20" s="301" t="s">
        <v>243</v>
      </c>
    </row>
    <row r="21" spans="1:31">
      <c r="A21" s="201" t="s">
        <v>19</v>
      </c>
      <c r="B21" s="301"/>
      <c r="C21" s="302">
        <f t="shared" ref="C21" si="6">C3+C4</f>
        <v>226203</v>
      </c>
      <c r="D21" s="302">
        <f>D3+D4</f>
        <v>0</v>
      </c>
      <c r="E21" s="44">
        <f t="shared" ref="E21:H21" si="7">E3+E4</f>
        <v>195914456.58998999</v>
      </c>
      <c r="F21" s="44">
        <f t="shared" si="7"/>
        <v>-83340631</v>
      </c>
      <c r="G21" s="44">
        <f t="shared" si="7"/>
        <v>88549142</v>
      </c>
      <c r="H21" s="44">
        <f t="shared" si="7"/>
        <v>5208511</v>
      </c>
      <c r="I21" s="302">
        <f>I3+I4</f>
        <v>201122967.58998999</v>
      </c>
      <c r="J21" s="44">
        <f t="shared" ref="J21:K21" si="8">J3+J4</f>
        <v>0</v>
      </c>
      <c r="K21" s="44">
        <f t="shared" si="8"/>
        <v>0</v>
      </c>
    </row>
    <row r="22" spans="1:31" ht="7.15" customHeight="1">
      <c r="A22" s="201"/>
      <c r="B22" s="201"/>
      <c r="C22" s="304"/>
      <c r="D22" s="304"/>
      <c r="E22" s="201"/>
      <c r="F22" s="201"/>
      <c r="G22" s="201"/>
      <c r="H22" s="201"/>
      <c r="I22" s="304"/>
      <c r="J22" s="201"/>
      <c r="K22" s="201"/>
    </row>
    <row r="23" spans="1:31" ht="15.75" thickBot="1">
      <c r="A23" s="201" t="s">
        <v>163</v>
      </c>
      <c r="B23" s="301"/>
      <c r="C23" s="305">
        <f>SUM(C5:C10,C13:C15)</f>
        <v>38504</v>
      </c>
      <c r="D23" s="305">
        <f>SUM(D5:D9,D13:D15)</f>
        <v>0</v>
      </c>
      <c r="E23" s="44">
        <f t="shared" ref="E23:H23" si="9">SUM(E5:E9,E13:E15)</f>
        <v>159712496.333</v>
      </c>
      <c r="F23" s="44">
        <f t="shared" si="9"/>
        <v>-59763619</v>
      </c>
      <c r="G23" s="44">
        <f t="shared" si="9"/>
        <v>70922958</v>
      </c>
      <c r="H23" s="44">
        <f t="shared" si="9"/>
        <v>11159339</v>
      </c>
      <c r="I23" s="305">
        <f>SUM(I5:I10,I13:I15)</f>
        <v>170901383.97299999</v>
      </c>
      <c r="J23" s="44">
        <f t="shared" ref="J23:K23" si="10">SUM(J5:J9,J13:J15)</f>
        <v>0</v>
      </c>
      <c r="K23" s="44">
        <f t="shared" si="10"/>
        <v>0</v>
      </c>
      <c r="Z23" s="1" t="s">
        <v>223</v>
      </c>
    </row>
    <row r="24" spans="1:31">
      <c r="A24" s="201"/>
      <c r="B24" s="201"/>
      <c r="C24" s="201"/>
      <c r="D24" s="201"/>
      <c r="E24" s="201"/>
      <c r="N24" s="1" t="s">
        <v>309</v>
      </c>
      <c r="Z24" s="1" t="s">
        <v>188</v>
      </c>
      <c r="AA24" s="306" t="s">
        <v>277</v>
      </c>
      <c r="AC24" s="1" t="s">
        <v>190</v>
      </c>
      <c r="AD24" s="306" t="s">
        <v>276</v>
      </c>
    </row>
    <row r="25" spans="1:31" ht="53.45" customHeight="1">
      <c r="A25" s="135"/>
      <c r="B25" s="142"/>
      <c r="C25" s="149" t="s">
        <v>164</v>
      </c>
      <c r="D25" s="149" t="s">
        <v>165</v>
      </c>
      <c r="E25" s="138" t="s">
        <v>166</v>
      </c>
      <c r="F25" s="138" t="s">
        <v>167</v>
      </c>
      <c r="G25" s="138" t="s">
        <v>168</v>
      </c>
      <c r="H25" s="138" t="s">
        <v>169</v>
      </c>
      <c r="I25" s="138" t="s">
        <v>170</v>
      </c>
      <c r="O25" s="175" t="str">
        <f>AA24&amp;" Billed Schedule 75 Revenue"</f>
        <v>April Billed Schedule 75 Revenue</v>
      </c>
      <c r="P25" s="175" t="str">
        <f>AA24&amp;" Billed kWhs"</f>
        <v>April Billed kWhs</v>
      </c>
      <c r="Q25" s="175" t="str">
        <f>AA24&amp;" Unbilled kWhs"</f>
        <v>April Unbilled kWhs</v>
      </c>
      <c r="R25" s="175" t="s">
        <v>310</v>
      </c>
      <c r="S25" s="175" t="s">
        <v>191</v>
      </c>
      <c r="T25" s="175" t="str">
        <f>AD24&amp;" Unbilled kWhs reversal"</f>
        <v>March Unbilled kWhs reversal</v>
      </c>
      <c r="U25" s="175" t="s">
        <v>310</v>
      </c>
      <c r="V25" s="175" t="str">
        <f>AD24&amp;" Schedule 75 Unbilled Reversal"</f>
        <v>March Schedule 75 Unbilled Reversal</v>
      </c>
      <c r="X25" s="175" t="str">
        <f>"Total "&amp;AA24&amp;" Schedule 75 Revenue"</f>
        <v>Total April Schedule 75 Revenue</v>
      </c>
      <c r="Z25" s="175" t="str">
        <f>"Calendar "&amp;AA24&amp;" Usage"</f>
        <v>Calendar April Usage</v>
      </c>
      <c r="AA25" s="175" t="str">
        <f>R25</f>
        <v>8/1/2021 rate</v>
      </c>
      <c r="AB25" s="175" t="s">
        <v>192</v>
      </c>
      <c r="AC25" s="175" t="s">
        <v>193</v>
      </c>
      <c r="AD25" s="175" t="str">
        <f>"implied "&amp;AD24&amp;" unbilled/Cancel-Rebill True-up kWhs"</f>
        <v>implied March unbilled/Cancel-Rebill True-up kWhs</v>
      </c>
    </row>
    <row r="26" spans="1:31">
      <c r="A26" s="299" t="s">
        <v>122</v>
      </c>
      <c r="B26" s="201"/>
      <c r="C26" s="222">
        <v>2063889</v>
      </c>
      <c r="D26" s="222">
        <v>19764631.09</v>
      </c>
      <c r="E26" s="222">
        <v>-7964639</v>
      </c>
      <c r="F26" s="222">
        <v>8824889</v>
      </c>
      <c r="G26" s="151">
        <f>SUM(D26:F26)</f>
        <v>20624881.09</v>
      </c>
      <c r="H26" s="151">
        <f>-K68</f>
        <v>-235537.23234999998</v>
      </c>
      <c r="I26" s="151">
        <f>SUM(G26:H26)</f>
        <v>20389343.857650001</v>
      </c>
      <c r="N26" s="1" t="s">
        <v>194</v>
      </c>
      <c r="O26" s="182">
        <v>-87797.94</v>
      </c>
      <c r="P26" s="176">
        <f t="shared" ref="P26:P33" si="11">E3</f>
        <v>195027382.20798999</v>
      </c>
      <c r="Q26" s="176">
        <f t="shared" ref="Q26:Q33" si="12">G3</f>
        <v>88148193</v>
      </c>
      <c r="R26" s="306">
        <v>-4.4999999999999999E-4</v>
      </c>
      <c r="S26" s="177">
        <f>Q26*R26</f>
        <v>-39666.686849999998</v>
      </c>
      <c r="T26" s="176">
        <f>F3</f>
        <v>-82966075</v>
      </c>
      <c r="U26" s="306">
        <v>-4.4999999999999999E-4</v>
      </c>
      <c r="V26" s="177">
        <f>T26*U26</f>
        <v>37334.733749999999</v>
      </c>
      <c r="X26" s="178">
        <f>O26+S26+V26</f>
        <v>-90129.893100000001</v>
      </c>
      <c r="Z26" s="240">
        <f>P26+Q26+T26</f>
        <v>200209500.20798999</v>
      </c>
      <c r="AA26" s="1">
        <f>R26</f>
        <v>-4.4999999999999999E-4</v>
      </c>
      <c r="AB26" s="170">
        <f>Z26*AA26</f>
        <v>-90094.275093595497</v>
      </c>
      <c r="AC26" s="178">
        <f>X26-AB26</f>
        <v>-35.618006404503831</v>
      </c>
      <c r="AD26" s="240">
        <f>AC26/U26</f>
        <v>79151.125343341846</v>
      </c>
      <c r="AE26" s="179">
        <f>AC26/X26</f>
        <v>3.9518527293697445E-4</v>
      </c>
    </row>
    <row r="27" spans="1:31">
      <c r="A27" s="299" t="s">
        <v>157</v>
      </c>
      <c r="B27" s="201"/>
      <c r="C27" s="222">
        <v>6597</v>
      </c>
      <c r="D27" s="222">
        <v>89739.11</v>
      </c>
      <c r="E27" s="222">
        <v>-23233</v>
      </c>
      <c r="F27" s="222">
        <v>26641</v>
      </c>
      <c r="G27" s="151">
        <f t="shared" ref="G27:G37" si="13">SUM(D27:F27)</f>
        <v>93147.11</v>
      </c>
      <c r="H27" s="151">
        <f t="shared" ref="H27:H30" si="14">-K69</f>
        <v>-238.77809999999997</v>
      </c>
      <c r="I27" s="151">
        <f t="shared" ref="I27:I40" si="15">SUM(G27:H27)</f>
        <v>92908.331900000005</v>
      </c>
      <c r="N27" s="1" t="s">
        <v>195</v>
      </c>
      <c r="O27" s="182">
        <v>-399.18</v>
      </c>
      <c r="P27" s="176">
        <f t="shared" si="11"/>
        <v>887074.38199999998</v>
      </c>
      <c r="Q27" s="176">
        <f t="shared" si="12"/>
        <v>400949</v>
      </c>
      <c r="R27" s="306">
        <v>-4.4999999999999999E-4</v>
      </c>
      <c r="S27" s="177">
        <f>Q27*R27</f>
        <v>-180.42705000000001</v>
      </c>
      <c r="T27" s="176">
        <f t="shared" ref="T27:T33" si="16">F4</f>
        <v>-374556</v>
      </c>
      <c r="U27" s="306">
        <v>-4.4999999999999999E-4</v>
      </c>
      <c r="V27" s="177">
        <f t="shared" ref="V27:V36" si="17">T27*U27</f>
        <v>168.55019999999999</v>
      </c>
      <c r="X27" s="178">
        <f t="shared" ref="X27:X36" si="18">O27+S27+V27</f>
        <v>-411.05685000000005</v>
      </c>
      <c r="Z27" s="240">
        <f t="shared" ref="Z27:Z36" si="19">P27+Q27+T27</f>
        <v>913467.38199999998</v>
      </c>
      <c r="AA27" s="1">
        <f t="shared" ref="AA27:AA36" si="20">R27</f>
        <v>-4.4999999999999999E-4</v>
      </c>
      <c r="AB27" s="170">
        <f t="shared" ref="AB27:AB36" si="21">Z27*AA27</f>
        <v>-411.06032189999996</v>
      </c>
      <c r="AC27" s="178">
        <f t="shared" ref="AC27:AC36" si="22">X27-AB27</f>
        <v>3.4718999999086009E-3</v>
      </c>
      <c r="AD27" s="240">
        <f t="shared" ref="AD27:AD36" si="23">AC27/U27</f>
        <v>-7.7153333331302241</v>
      </c>
      <c r="AE27" s="179">
        <f t="shared" ref="AE27:AE37" si="24">AC27/X27</f>
        <v>-8.4462769563592002E-6</v>
      </c>
    </row>
    <row r="28" spans="1:31">
      <c r="A28" s="299" t="s">
        <v>123</v>
      </c>
      <c r="B28" s="201"/>
      <c r="C28" s="222">
        <v>484608.78</v>
      </c>
      <c r="D28" s="222">
        <v>5869047.5300000003</v>
      </c>
      <c r="E28" s="222">
        <v>-2511842</v>
      </c>
      <c r="F28" s="222">
        <v>3034621</v>
      </c>
      <c r="G28" s="151">
        <f t="shared" si="13"/>
        <v>6391826.5300000003</v>
      </c>
      <c r="H28" s="151">
        <f t="shared" si="14"/>
        <v>-84525.213800000012</v>
      </c>
      <c r="I28" s="151">
        <f t="shared" si="15"/>
        <v>6307301.3162000002</v>
      </c>
      <c r="N28" s="1" t="s">
        <v>196</v>
      </c>
      <c r="O28" s="182">
        <v>316795.15999999997</v>
      </c>
      <c r="P28" s="176">
        <f t="shared" si="11"/>
        <v>46656071.806000002</v>
      </c>
      <c r="Q28" s="176">
        <f t="shared" si="12"/>
        <v>20990053</v>
      </c>
      <c r="R28" s="307">
        <v>6.79E-3</v>
      </c>
      <c r="S28" s="177">
        <f>Q28*R28</f>
        <v>142522.45986999999</v>
      </c>
      <c r="T28" s="176">
        <f t="shared" si="16"/>
        <v>-18108250</v>
      </c>
      <c r="U28" s="307">
        <v>6.79E-3</v>
      </c>
      <c r="V28" s="177">
        <f t="shared" si="17"/>
        <v>-122955.0175</v>
      </c>
      <c r="X28" s="178">
        <f t="shared" si="18"/>
        <v>336362.60236999992</v>
      </c>
      <c r="Z28" s="240">
        <f t="shared" si="19"/>
        <v>49537874.805999994</v>
      </c>
      <c r="AA28" s="308">
        <f t="shared" si="20"/>
        <v>6.79E-3</v>
      </c>
      <c r="AB28" s="170">
        <f t="shared" si="21"/>
        <v>336362.16993273998</v>
      </c>
      <c r="AC28" s="178">
        <f t="shared" si="22"/>
        <v>0.43243725993670523</v>
      </c>
      <c r="AD28" s="240">
        <f t="shared" si="23"/>
        <v>63.687372597452907</v>
      </c>
      <c r="AE28" s="179">
        <f t="shared" si="24"/>
        <v>1.2856282383646885E-6</v>
      </c>
    </row>
    <row r="29" spans="1:31">
      <c r="A29" s="299" t="s">
        <v>124</v>
      </c>
      <c r="B29" s="201"/>
      <c r="C29" s="222">
        <v>209430.96</v>
      </c>
      <c r="D29" s="222">
        <v>844136.97</v>
      </c>
      <c r="E29" s="222">
        <v>-367132</v>
      </c>
      <c r="F29" s="222">
        <v>400124</v>
      </c>
      <c r="G29" s="151">
        <f t="shared" si="13"/>
        <v>877128.97</v>
      </c>
      <c r="H29" s="151">
        <f t="shared" si="14"/>
        <v>-7858.4572699999999</v>
      </c>
      <c r="I29" s="151">
        <f t="shared" si="15"/>
        <v>869270.51272999996</v>
      </c>
      <c r="N29" s="1" t="s">
        <v>197</v>
      </c>
      <c r="O29" s="182">
        <v>36615.94</v>
      </c>
      <c r="P29" s="176">
        <f t="shared" si="11"/>
        <v>5392632.966</v>
      </c>
      <c r="Q29" s="176">
        <f t="shared" si="12"/>
        <v>2437416</v>
      </c>
      <c r="R29" s="307">
        <v>6.79E-3</v>
      </c>
      <c r="S29" s="177">
        <f t="shared" ref="S29:S36" si="25">Q29*R29</f>
        <v>16550.054639999998</v>
      </c>
      <c r="T29" s="176">
        <f t="shared" si="16"/>
        <v>-2347909</v>
      </c>
      <c r="U29" s="307">
        <v>6.79E-3</v>
      </c>
      <c r="V29" s="177">
        <f t="shared" si="17"/>
        <v>-15942.302110000001</v>
      </c>
      <c r="X29" s="178">
        <f t="shared" si="18"/>
        <v>37223.69253</v>
      </c>
      <c r="Z29" s="240">
        <f t="shared" si="19"/>
        <v>5482139.966</v>
      </c>
      <c r="AA29" s="308">
        <f t="shared" si="20"/>
        <v>6.79E-3</v>
      </c>
      <c r="AB29" s="170">
        <f t="shared" si="21"/>
        <v>37223.730369140001</v>
      </c>
      <c r="AC29" s="178">
        <f t="shared" si="22"/>
        <v>-3.783914000086952E-2</v>
      </c>
      <c r="AD29" s="240">
        <f t="shared" si="23"/>
        <v>-5.5727746687583979</v>
      </c>
      <c r="AE29" s="179">
        <f t="shared" si="24"/>
        <v>-1.016533756568441E-6</v>
      </c>
    </row>
    <row r="30" spans="1:31">
      <c r="A30" s="299" t="s">
        <v>280</v>
      </c>
      <c r="B30" s="201"/>
      <c r="C30" s="222">
        <v>167.35</v>
      </c>
      <c r="D30" s="222">
        <v>1608.46</v>
      </c>
      <c r="E30" s="222">
        <v>0</v>
      </c>
      <c r="F30" s="222">
        <v>0</v>
      </c>
      <c r="G30" s="151">
        <f t="shared" ref="G30" si="26">SUM(D30:F30)</f>
        <v>1608.46</v>
      </c>
      <c r="H30" s="151">
        <f t="shared" si="14"/>
        <v>0</v>
      </c>
      <c r="I30" s="151">
        <f t="shared" si="15"/>
        <v>1608.46</v>
      </c>
      <c r="N30" s="1" t="s">
        <v>281</v>
      </c>
      <c r="O30" s="182">
        <v>84.04</v>
      </c>
      <c r="P30" s="176">
        <f t="shared" si="11"/>
        <v>12727.47</v>
      </c>
      <c r="Q30" s="176">
        <f t="shared" si="12"/>
        <v>0</v>
      </c>
      <c r="R30" s="307">
        <v>6.79E-3</v>
      </c>
      <c r="S30" s="177">
        <f t="shared" si="25"/>
        <v>0</v>
      </c>
      <c r="T30" s="176">
        <f t="shared" si="16"/>
        <v>0</v>
      </c>
      <c r="U30" s="307">
        <v>6.79E-3</v>
      </c>
      <c r="V30" s="177">
        <f t="shared" si="17"/>
        <v>0</v>
      </c>
      <c r="X30" s="178">
        <f t="shared" si="18"/>
        <v>84.04</v>
      </c>
      <c r="Z30" s="240">
        <f t="shared" si="19"/>
        <v>12727.47</v>
      </c>
      <c r="AA30" s="308">
        <f t="shared" si="20"/>
        <v>6.79E-3</v>
      </c>
      <c r="AB30" s="170">
        <f t="shared" si="21"/>
        <v>86.4195213</v>
      </c>
      <c r="AC30" s="178">
        <f t="shared" si="22"/>
        <v>-2.3795212999999933</v>
      </c>
      <c r="AD30" s="240">
        <f t="shared" si="23"/>
        <v>-350.44496318114778</v>
      </c>
      <c r="AE30" s="179">
        <f t="shared" si="24"/>
        <v>-2.8314151594478736E-2</v>
      </c>
    </row>
    <row r="31" spans="1:31">
      <c r="A31" s="299" t="s">
        <v>125</v>
      </c>
      <c r="B31" s="201"/>
      <c r="C31" s="222">
        <v>924623.33</v>
      </c>
      <c r="D31" s="222">
        <v>9824986.3599999994</v>
      </c>
      <c r="E31" s="222">
        <v>-3747573</v>
      </c>
      <c r="F31" s="222">
        <v>4762672</v>
      </c>
      <c r="G31" s="151">
        <f t="shared" si="13"/>
        <v>10840085.359999999</v>
      </c>
      <c r="H31" s="151">
        <f>-K73</f>
        <v>-189215.52303999997</v>
      </c>
      <c r="I31" s="151">
        <f t="shared" si="15"/>
        <v>10650869.836959999</v>
      </c>
      <c r="N31" s="1" t="s">
        <v>198</v>
      </c>
      <c r="O31" s="182">
        <v>669735.85</v>
      </c>
      <c r="P31" s="176">
        <f t="shared" si="11"/>
        <v>98635643.648000002</v>
      </c>
      <c r="Q31" s="176">
        <f t="shared" si="12"/>
        <v>44302624</v>
      </c>
      <c r="R31" s="307">
        <v>6.79E-3</v>
      </c>
      <c r="S31" s="177">
        <f t="shared" si="25"/>
        <v>300814.81696000003</v>
      </c>
      <c r="T31" s="176">
        <f t="shared" si="16"/>
        <v>-36580388</v>
      </c>
      <c r="U31" s="307">
        <v>6.79E-3</v>
      </c>
      <c r="V31" s="177">
        <f t="shared" si="17"/>
        <v>-248380.83452</v>
      </c>
      <c r="X31" s="178">
        <f t="shared" si="18"/>
        <v>722169.83244000003</v>
      </c>
      <c r="Z31" s="240">
        <f t="shared" si="19"/>
        <v>106357879.648</v>
      </c>
      <c r="AA31" s="308">
        <f t="shared" si="20"/>
        <v>6.79E-3</v>
      </c>
      <c r="AB31" s="170">
        <f t="shared" si="21"/>
        <v>722170.00280992</v>
      </c>
      <c r="AC31" s="178">
        <f t="shared" si="22"/>
        <v>-0.17036991997156292</v>
      </c>
      <c r="AD31" s="240">
        <f t="shared" si="23"/>
        <v>-25.091298964884082</v>
      </c>
      <c r="AE31" s="179">
        <f t="shared" si="24"/>
        <v>-2.359139253933288E-7</v>
      </c>
    </row>
    <row r="32" spans="1:31">
      <c r="A32" s="299" t="s">
        <v>126</v>
      </c>
      <c r="B32" s="201"/>
      <c r="C32" s="222">
        <v>24750</v>
      </c>
      <c r="D32" s="222">
        <v>243263.78</v>
      </c>
      <c r="E32" s="222">
        <v>-94922</v>
      </c>
      <c r="F32" s="222">
        <v>110925</v>
      </c>
      <c r="G32" s="151">
        <f t="shared" si="13"/>
        <v>259266.78</v>
      </c>
      <c r="H32" s="151">
        <f>-K74</f>
        <v>-3796.8339799999994</v>
      </c>
      <c r="I32" s="151">
        <f t="shared" si="15"/>
        <v>255469.94602</v>
      </c>
      <c r="N32" s="1" t="s">
        <v>199</v>
      </c>
      <c r="O32" s="182">
        <v>16725.810000000001</v>
      </c>
      <c r="P32" s="176">
        <f t="shared" si="11"/>
        <v>2463295.12</v>
      </c>
      <c r="Q32" s="176">
        <f t="shared" si="12"/>
        <v>1113386</v>
      </c>
      <c r="R32" s="307">
        <v>6.79E-3</v>
      </c>
      <c r="S32" s="177">
        <f t="shared" si="25"/>
        <v>7559.8909400000002</v>
      </c>
      <c r="T32" s="176">
        <f t="shared" si="16"/>
        <v>-1010812</v>
      </c>
      <c r="U32" s="307">
        <v>6.79E-3</v>
      </c>
      <c r="V32" s="177">
        <f t="shared" si="17"/>
        <v>-6863.4134800000002</v>
      </c>
      <c r="X32" s="178">
        <f t="shared" si="18"/>
        <v>17422.287460000003</v>
      </c>
      <c r="Z32" s="240">
        <f t="shared" si="19"/>
        <v>2565869.12</v>
      </c>
      <c r="AA32" s="308">
        <f t="shared" si="20"/>
        <v>6.79E-3</v>
      </c>
      <c r="AB32" s="170">
        <f t="shared" si="21"/>
        <v>17422.2513248</v>
      </c>
      <c r="AC32" s="178">
        <f t="shared" si="22"/>
        <v>3.6135200003627688E-2</v>
      </c>
      <c r="AD32" s="240">
        <f t="shared" si="23"/>
        <v>5.32182621555636</v>
      </c>
      <c r="AE32" s="179">
        <f t="shared" si="24"/>
        <v>2.0740789684816552E-6</v>
      </c>
    </row>
    <row r="33" spans="1:31">
      <c r="A33" s="299" t="s">
        <v>278</v>
      </c>
      <c r="B33" s="201"/>
      <c r="C33" s="222">
        <v>1650</v>
      </c>
      <c r="D33" s="222">
        <v>4371.74</v>
      </c>
      <c r="E33" s="222">
        <v>0</v>
      </c>
      <c r="F33" s="222">
        <v>0</v>
      </c>
      <c r="G33" s="151">
        <f t="shared" ref="G33" si="27">SUM(D33:F33)</f>
        <v>4371.74</v>
      </c>
      <c r="H33" s="151">
        <f>-K75</f>
        <v>0</v>
      </c>
      <c r="I33" s="151">
        <f t="shared" si="15"/>
        <v>4371.74</v>
      </c>
      <c r="N33" s="1" t="s">
        <v>279</v>
      </c>
      <c r="O33" s="182">
        <v>199.45</v>
      </c>
      <c r="P33" s="176">
        <f t="shared" si="11"/>
        <v>29548.639999999999</v>
      </c>
      <c r="Q33" s="176">
        <f t="shared" si="12"/>
        <v>0</v>
      </c>
      <c r="R33" s="307">
        <v>6.79E-3</v>
      </c>
      <c r="S33" s="177">
        <f t="shared" si="25"/>
        <v>0</v>
      </c>
      <c r="T33" s="176">
        <f t="shared" si="16"/>
        <v>0</v>
      </c>
      <c r="U33" s="307">
        <v>6.79E-3</v>
      </c>
      <c r="V33" s="177">
        <f t="shared" si="17"/>
        <v>0</v>
      </c>
      <c r="X33" s="178">
        <f t="shared" si="18"/>
        <v>199.45</v>
      </c>
      <c r="Z33" s="240">
        <f t="shared" si="19"/>
        <v>29548.639999999999</v>
      </c>
      <c r="AA33" s="308">
        <f t="shared" si="20"/>
        <v>6.79E-3</v>
      </c>
      <c r="AB33" s="170">
        <f t="shared" si="21"/>
        <v>200.6352656</v>
      </c>
      <c r="AC33" s="178">
        <f t="shared" si="22"/>
        <v>-1.1852656000000081</v>
      </c>
      <c r="AD33" s="240">
        <f t="shared" si="23"/>
        <v>-174.56047128129723</v>
      </c>
      <c r="AE33" s="179">
        <f t="shared" si="24"/>
        <v>-5.942670343444513E-3</v>
      </c>
    </row>
    <row r="34" spans="1:31">
      <c r="A34" s="299" t="s">
        <v>307</v>
      </c>
      <c r="B34" s="201"/>
      <c r="C34" s="222">
        <f>643650+30650</f>
        <v>674300</v>
      </c>
      <c r="D34" s="222">
        <f>3778598.54-116319.99+1899690.69</f>
        <v>5561969.2400000002</v>
      </c>
      <c r="E34" s="222">
        <v>-5946513</v>
      </c>
      <c r="F34" s="222">
        <f>3645961+2043621</f>
        <v>5689582</v>
      </c>
      <c r="G34" s="151">
        <f t="shared" si="13"/>
        <v>5305038.24</v>
      </c>
      <c r="H34" s="151">
        <f>-K76-K77</f>
        <v>-265565.93509000004</v>
      </c>
      <c r="I34" s="151">
        <f t="shared" si="15"/>
        <v>5039472.3049100004</v>
      </c>
      <c r="J34" s="170"/>
      <c r="N34" s="1" t="s">
        <v>200</v>
      </c>
      <c r="O34" s="182">
        <v>7109.7</v>
      </c>
      <c r="P34" s="176">
        <f>E13</f>
        <v>1047081.872</v>
      </c>
      <c r="Q34" s="176">
        <f>G13</f>
        <v>0</v>
      </c>
      <c r="R34" s="307">
        <v>6.79E-3</v>
      </c>
      <c r="S34" s="177">
        <f t="shared" si="25"/>
        <v>0</v>
      </c>
      <c r="T34" s="176">
        <f>F13</f>
        <v>0</v>
      </c>
      <c r="U34" s="307">
        <v>6.79E-3</v>
      </c>
      <c r="V34" s="177">
        <f t="shared" si="17"/>
        <v>0</v>
      </c>
      <c r="X34" s="178">
        <f t="shared" si="18"/>
        <v>7109.7</v>
      </c>
      <c r="Z34" s="240">
        <f t="shared" si="19"/>
        <v>1047081.872</v>
      </c>
      <c r="AA34" s="308">
        <f t="shared" si="20"/>
        <v>6.79E-3</v>
      </c>
      <c r="AB34" s="170">
        <f t="shared" si="21"/>
        <v>7109.6859108799999</v>
      </c>
      <c r="AC34" s="178">
        <f t="shared" si="22"/>
        <v>1.4089119999880495E-2</v>
      </c>
      <c r="AD34" s="240">
        <f t="shared" si="23"/>
        <v>2.0749808541797488</v>
      </c>
      <c r="AE34" s="179">
        <f t="shared" si="24"/>
        <v>1.9816757387626052E-6</v>
      </c>
    </row>
    <row r="35" spans="1:31">
      <c r="A35" s="299" t="s">
        <v>159</v>
      </c>
      <c r="B35" s="201"/>
      <c r="C35" s="222">
        <v>1120</v>
      </c>
      <c r="D35" s="222">
        <v>80729.649999999994</v>
      </c>
      <c r="E35" s="156">
        <v>0</v>
      </c>
      <c r="F35" s="156">
        <v>0</v>
      </c>
      <c r="G35" s="151">
        <f t="shared" si="13"/>
        <v>80729.649999999994</v>
      </c>
      <c r="H35" s="151">
        <f>-K78</f>
        <v>0</v>
      </c>
      <c r="I35" s="151">
        <f t="shared" si="15"/>
        <v>80729.649999999994</v>
      </c>
      <c r="N35" s="1" t="s">
        <v>201</v>
      </c>
      <c r="O35" s="182">
        <v>34283.120000000003</v>
      </c>
      <c r="P35" s="176">
        <f>E14</f>
        <v>5049064.4110000003</v>
      </c>
      <c r="Q35" s="176">
        <f>G14</f>
        <v>1931751</v>
      </c>
      <c r="R35" s="307">
        <v>6.79E-3</v>
      </c>
      <c r="S35" s="177">
        <f t="shared" si="25"/>
        <v>13116.58929</v>
      </c>
      <c r="T35" s="176">
        <f>F14</f>
        <v>-1587041</v>
      </c>
      <c r="U35" s="307">
        <v>6.79E-3</v>
      </c>
      <c r="V35" s="177">
        <f t="shared" si="17"/>
        <v>-10776.008390000001</v>
      </c>
      <c r="X35" s="178">
        <f>O35+S35+V35</f>
        <v>36623.700899999996</v>
      </c>
      <c r="Z35" s="240">
        <f t="shared" si="19"/>
        <v>5393774.4110000003</v>
      </c>
      <c r="AA35" s="308">
        <f t="shared" si="20"/>
        <v>6.79E-3</v>
      </c>
      <c r="AB35" s="170">
        <f t="shared" si="21"/>
        <v>36623.728250690001</v>
      </c>
      <c r="AC35" s="178">
        <f t="shared" si="22"/>
        <v>-2.7350690004823264E-2</v>
      </c>
      <c r="AD35" s="240">
        <f t="shared" si="23"/>
        <v>-4.0280839476912025</v>
      </c>
      <c r="AE35" s="179">
        <f t="shared" si="24"/>
        <v>-7.4680300823511983E-7</v>
      </c>
    </row>
    <row r="36" spans="1:31">
      <c r="A36" s="299" t="s">
        <v>128</v>
      </c>
      <c r="B36" s="201"/>
      <c r="C36" s="222">
        <v>24600</v>
      </c>
      <c r="D36" s="222">
        <v>490979.84000000003</v>
      </c>
      <c r="E36" s="222">
        <v>-176323</v>
      </c>
      <c r="F36" s="222">
        <v>221648</v>
      </c>
      <c r="G36" s="151">
        <f t="shared" si="13"/>
        <v>536304.84000000008</v>
      </c>
      <c r="H36" s="151">
        <f>-K79</f>
        <v>-7096.8917100000008</v>
      </c>
      <c r="I36" s="151">
        <f t="shared" si="15"/>
        <v>529207.94829000009</v>
      </c>
      <c r="N36" s="1" t="s">
        <v>202</v>
      </c>
      <c r="O36" s="182">
        <v>3096.08</v>
      </c>
      <c r="P36" s="176">
        <f>E15</f>
        <v>455979.04</v>
      </c>
      <c r="Q36" s="176">
        <f>G15</f>
        <v>147728</v>
      </c>
      <c r="R36" s="307">
        <v>6.79E-3</v>
      </c>
      <c r="S36" s="177">
        <f t="shared" si="25"/>
        <v>1003.07312</v>
      </c>
      <c r="T36" s="176">
        <f>F15</f>
        <v>-129219</v>
      </c>
      <c r="U36" s="307">
        <v>6.79E-3</v>
      </c>
      <c r="V36" s="177">
        <f t="shared" si="17"/>
        <v>-877.39701000000002</v>
      </c>
      <c r="X36" s="178">
        <f t="shared" si="18"/>
        <v>3221.7561099999998</v>
      </c>
      <c r="Z36" s="240">
        <f t="shared" si="19"/>
        <v>474488.04000000004</v>
      </c>
      <c r="AA36" s="308">
        <f t="shared" si="20"/>
        <v>6.79E-3</v>
      </c>
      <c r="AB36" s="170">
        <f t="shared" si="21"/>
        <v>3221.7737916000001</v>
      </c>
      <c r="AC36" s="178">
        <f t="shared" si="22"/>
        <v>-1.768160000028729E-2</v>
      </c>
      <c r="AD36" s="240">
        <f t="shared" si="23"/>
        <v>-2.6040648012205141</v>
      </c>
      <c r="AE36" s="179">
        <f t="shared" si="24"/>
        <v>-5.4881870000666468E-6</v>
      </c>
    </row>
    <row r="37" spans="1:31">
      <c r="A37" s="299" t="s">
        <v>129</v>
      </c>
      <c r="B37" s="201"/>
      <c r="C37" s="222">
        <v>25080</v>
      </c>
      <c r="D37" s="222">
        <v>68829.72</v>
      </c>
      <c r="E37" s="222">
        <v>-22196</v>
      </c>
      <c r="F37" s="222">
        <v>25486</v>
      </c>
      <c r="G37" s="151">
        <f t="shared" si="13"/>
        <v>72119.72</v>
      </c>
      <c r="H37" s="151">
        <f>-K80</f>
        <v>-436.33223000000004</v>
      </c>
      <c r="I37" s="151">
        <f t="shared" si="15"/>
        <v>71683.387770000001</v>
      </c>
      <c r="O37" s="163">
        <f>SUM(O26:O36)</f>
        <v>996448.0299999998</v>
      </c>
      <c r="P37" s="309">
        <f>SUM(P26:P36)</f>
        <v>355656501.56299001</v>
      </c>
      <c r="Q37" s="309">
        <f>SUM(Q26:Q36)</f>
        <v>159472100</v>
      </c>
      <c r="S37" s="163">
        <f>SUM(S26:S36)</f>
        <v>441719.77092000004</v>
      </c>
      <c r="T37" s="309">
        <f>SUM(T26:T36)</f>
        <v>-143104250</v>
      </c>
      <c r="V37" s="163">
        <f>SUM(V26:V36)</f>
        <v>-368291.68906</v>
      </c>
      <c r="X37" s="163">
        <f>SUM(X26:X36)</f>
        <v>1069876.1118599998</v>
      </c>
      <c r="Z37" s="309">
        <f>SUM(Z26:Z36)</f>
        <v>372024351.56299001</v>
      </c>
      <c r="AB37" s="309">
        <f>SUM(AB26:AB36)</f>
        <v>1069915.0617611744</v>
      </c>
      <c r="AC37" s="163">
        <f>SUM(AC26:AC36)</f>
        <v>-38.949901174541253</v>
      </c>
      <c r="AD37" s="309">
        <f>SUM(AD26:AD36)</f>
        <v>78652.192532830901</v>
      </c>
      <c r="AE37" s="179">
        <f t="shared" si="24"/>
        <v>-3.6405992004837E-5</v>
      </c>
    </row>
    <row r="38" spans="1:31">
      <c r="A38" s="299" t="s">
        <v>171</v>
      </c>
      <c r="B38" s="201"/>
      <c r="C38" s="151"/>
      <c r="D38" s="222">
        <v>576374.30000000005</v>
      </c>
      <c r="E38" s="154"/>
      <c r="F38" s="154"/>
      <c r="G38" s="151">
        <f>SUM(D38:F38)</f>
        <v>576374.30000000005</v>
      </c>
      <c r="H38" s="151"/>
      <c r="I38" s="151">
        <f t="shared" si="15"/>
        <v>576374.30000000005</v>
      </c>
      <c r="N38" s="301"/>
      <c r="O38" s="301" t="s">
        <v>243</v>
      </c>
      <c r="U38" s="310"/>
    </row>
    <row r="39" spans="1:31">
      <c r="A39" s="299" t="s">
        <v>172</v>
      </c>
      <c r="B39" s="201"/>
      <c r="D39" s="222">
        <v>-370348.51</v>
      </c>
      <c r="E39" s="154"/>
      <c r="F39" s="154"/>
      <c r="G39" s="151">
        <f>SUM(D39:F39)</f>
        <v>-370348.51</v>
      </c>
      <c r="H39" s="151"/>
      <c r="I39" s="151">
        <f t="shared" si="15"/>
        <v>-370348.51</v>
      </c>
      <c r="U39" s="311" t="s">
        <v>311</v>
      </c>
      <c r="V39" s="1" t="s">
        <v>203</v>
      </c>
      <c r="X39" s="306">
        <v>0.95702500000000001</v>
      </c>
      <c r="AA39" s="1" t="s">
        <v>204</v>
      </c>
      <c r="AB39" s="1" t="s">
        <v>205</v>
      </c>
      <c r="AD39" s="1" t="s">
        <v>206</v>
      </c>
    </row>
    <row r="40" spans="1:31">
      <c r="A40" s="299" t="s">
        <v>173</v>
      </c>
      <c r="B40" s="201"/>
      <c r="D40" s="222">
        <v>1596551.6</v>
      </c>
      <c r="E40" s="154"/>
      <c r="F40" s="154"/>
      <c r="G40" s="151">
        <f>SUM(D40:F40)</f>
        <v>1596551.6</v>
      </c>
      <c r="H40" s="151"/>
      <c r="I40" s="151">
        <f t="shared" si="15"/>
        <v>1596551.6</v>
      </c>
      <c r="S40" s="301"/>
      <c r="T40" s="1" t="s">
        <v>130</v>
      </c>
      <c r="U40" s="1" t="s">
        <v>207</v>
      </c>
      <c r="W40" s="301"/>
      <c r="X40" s="312">
        <f>ROUND((X26+X27)*X39,2)</f>
        <v>-86649.95</v>
      </c>
      <c r="Z40" s="1" t="s">
        <v>19</v>
      </c>
      <c r="AA40" s="160">
        <f>P26+P27+Q26+Q27+T26+T27</f>
        <v>201122967.58999002</v>
      </c>
      <c r="AB40" s="306">
        <v>-4.2999999999999999E-4</v>
      </c>
      <c r="AC40" s="178">
        <f>AA40*AB40</f>
        <v>-86482.876063695701</v>
      </c>
      <c r="AD40" s="178">
        <f>X40-AC40</f>
        <v>-167.07393630429578</v>
      </c>
      <c r="AE40" s="179">
        <f>AD40/X40</f>
        <v>1.9281480982308217E-3</v>
      </c>
    </row>
    <row r="41" spans="1:31">
      <c r="A41" s="201"/>
      <c r="B41" s="201"/>
      <c r="C41" s="144">
        <f t="shared" ref="C41:I41" si="28">SUM(C26:C40)</f>
        <v>4440816.42</v>
      </c>
      <c r="D41" s="144">
        <f>SUM(D26:D40)</f>
        <v>44646870.880000003</v>
      </c>
      <c r="E41" s="144">
        <f t="shared" si="28"/>
        <v>-20854373</v>
      </c>
      <c r="F41" s="144">
        <f>SUM(F26:F40)</f>
        <v>23096588</v>
      </c>
      <c r="G41" s="144">
        <f t="shared" si="28"/>
        <v>46889085.880000003</v>
      </c>
      <c r="H41" s="144">
        <f>SUM(H26:H40)</f>
        <v>-794271.19757000008</v>
      </c>
      <c r="I41" s="144">
        <f t="shared" si="28"/>
        <v>46094814.682429999</v>
      </c>
      <c r="S41" s="301"/>
      <c r="T41" s="1" t="s">
        <v>130</v>
      </c>
      <c r="U41" s="1" t="s">
        <v>208</v>
      </c>
      <c r="W41" s="301"/>
      <c r="X41" s="312">
        <f>ROUND(SUM(X28:X36)*X39,2)</f>
        <v>1110548.1399999999</v>
      </c>
      <c r="Z41" s="1" t="s">
        <v>163</v>
      </c>
      <c r="AA41" s="160">
        <f>SUM(P28:Q36,T28:T36)</f>
        <v>170901383.97299999</v>
      </c>
      <c r="AB41" s="306">
        <v>6.4999999999999997E-3</v>
      </c>
      <c r="AC41" s="178">
        <f>AA41*AB41</f>
        <v>1110858.9958245</v>
      </c>
      <c r="AD41" s="178">
        <f>X41-AC41</f>
        <v>-310.85582450008951</v>
      </c>
      <c r="AE41" s="179">
        <f>AD41/X41</f>
        <v>-2.7991206621631867E-4</v>
      </c>
    </row>
    <row r="42" spans="1:31" ht="15.75" thickBot="1">
      <c r="A42" s="201"/>
      <c r="B42" s="301" t="s">
        <v>243</v>
      </c>
      <c r="C42" s="301" t="s">
        <v>243</v>
      </c>
      <c r="D42" s="301" t="s">
        <v>243</v>
      </c>
      <c r="E42" s="301" t="s">
        <v>243</v>
      </c>
      <c r="F42" s="301" t="s">
        <v>243</v>
      </c>
      <c r="J42" s="178"/>
      <c r="Z42" s="1" t="s">
        <v>189</v>
      </c>
    </row>
    <row r="43" spans="1:31">
      <c r="A43" s="201" t="s">
        <v>19</v>
      </c>
      <c r="B43" s="301"/>
      <c r="C43" s="146">
        <f>C26+C27</f>
        <v>2070486</v>
      </c>
      <c r="D43" s="145">
        <f t="shared" ref="D43:H43" si="29">D26+D27</f>
        <v>19854370.199999999</v>
      </c>
      <c r="E43" s="145">
        <f t="shared" si="29"/>
        <v>-7987872</v>
      </c>
      <c r="F43" s="145">
        <f t="shared" si="29"/>
        <v>8851530</v>
      </c>
      <c r="G43" s="145">
        <f t="shared" si="29"/>
        <v>20718028.199999999</v>
      </c>
      <c r="H43" s="145">
        <f t="shared" si="29"/>
        <v>-235776.01044999997</v>
      </c>
      <c r="I43" s="146">
        <f>I26+I27</f>
        <v>20482252.189550001</v>
      </c>
      <c r="J43" s="303"/>
      <c r="S43" s="178">
        <f>S37+V37</f>
        <v>73428.081860000035</v>
      </c>
      <c r="T43" s="1" t="s">
        <v>230</v>
      </c>
    </row>
    <row r="44" spans="1:31" ht="6" customHeight="1">
      <c r="A44" s="201"/>
      <c r="B44" s="201"/>
      <c r="C44" s="150"/>
      <c r="D44" s="145"/>
      <c r="E44" s="201"/>
      <c r="F44" s="201"/>
      <c r="I44" s="161"/>
      <c r="J44" s="334"/>
    </row>
    <row r="45" spans="1:31" ht="15.75" thickBot="1">
      <c r="A45" s="201" t="s">
        <v>163</v>
      </c>
      <c r="B45" s="301"/>
      <c r="C45" s="152">
        <f>SUM(C28:C33,C35:C37)</f>
        <v>1696030.42</v>
      </c>
      <c r="D45" s="153">
        <f t="shared" ref="D45:H45" si="30">SUM(D28:D32,D35:D37)</f>
        <v>17423582.309999999</v>
      </c>
      <c r="E45" s="153">
        <f t="shared" si="30"/>
        <v>-6919988</v>
      </c>
      <c r="F45" s="153">
        <f t="shared" si="30"/>
        <v>8555476</v>
      </c>
      <c r="G45" s="153">
        <f t="shared" si="30"/>
        <v>19059070.309999999</v>
      </c>
      <c r="H45" s="153">
        <f t="shared" si="30"/>
        <v>-292929.25202999997</v>
      </c>
      <c r="I45" s="152">
        <f>SUM(I28:I33,I35:I37)</f>
        <v>18770512.797969997</v>
      </c>
      <c r="J45" s="303"/>
      <c r="S45" s="178">
        <f>D82</f>
        <v>73428.081860000006</v>
      </c>
    </row>
    <row r="46" spans="1:31">
      <c r="A46" s="201"/>
      <c r="B46" s="201"/>
      <c r="C46" s="159"/>
      <c r="D46" s="153"/>
      <c r="E46" s="153"/>
      <c r="F46" s="153"/>
      <c r="G46" s="153"/>
      <c r="H46" s="153"/>
      <c r="I46" s="159"/>
      <c r="M46" s="201" t="s">
        <v>220</v>
      </c>
    </row>
    <row r="47" spans="1:31">
      <c r="C47" s="162">
        <v>44501</v>
      </c>
      <c r="D47" s="162">
        <v>44409</v>
      </c>
      <c r="E47" s="162">
        <v>43739</v>
      </c>
      <c r="F47" s="162">
        <v>44409</v>
      </c>
      <c r="G47" s="162">
        <v>44470</v>
      </c>
      <c r="H47" s="162">
        <v>44287</v>
      </c>
      <c r="I47" s="162">
        <v>44470</v>
      </c>
      <c r="J47" s="162">
        <v>44378</v>
      </c>
      <c r="K47" s="233">
        <v>44652</v>
      </c>
      <c r="M47" s="407" t="s">
        <v>227</v>
      </c>
      <c r="N47" s="407" t="s">
        <v>228</v>
      </c>
      <c r="O47" s="407" t="s">
        <v>224</v>
      </c>
      <c r="P47" s="407" t="s">
        <v>225</v>
      </c>
      <c r="Q47" s="201"/>
    </row>
    <row r="48" spans="1:31" ht="40.9" customHeight="1">
      <c r="A48" s="408" t="s">
        <v>174</v>
      </c>
      <c r="B48" s="408"/>
      <c r="C48" s="143" t="s">
        <v>175</v>
      </c>
      <c r="D48" s="143" t="s">
        <v>187</v>
      </c>
      <c r="E48" s="143" t="s">
        <v>176</v>
      </c>
      <c r="F48" s="143" t="s">
        <v>177</v>
      </c>
      <c r="G48" s="143" t="s">
        <v>178</v>
      </c>
      <c r="H48" s="143" t="s">
        <v>260</v>
      </c>
      <c r="I48" s="143" t="s">
        <v>312</v>
      </c>
      <c r="J48" s="149" t="s">
        <v>179</v>
      </c>
      <c r="K48" s="336" t="s">
        <v>260</v>
      </c>
      <c r="M48" s="407"/>
      <c r="N48" s="407"/>
      <c r="O48" s="407"/>
      <c r="P48" s="407"/>
      <c r="Q48" s="332" t="s">
        <v>226</v>
      </c>
    </row>
    <row r="49" spans="1:18">
      <c r="A49" s="299" t="s">
        <v>122</v>
      </c>
      <c r="B49" s="201"/>
      <c r="C49" s="148">
        <v>-4.1700000000000001E-3</v>
      </c>
      <c r="D49" s="148">
        <v>-4.4999999999999999E-4</v>
      </c>
      <c r="E49" s="148"/>
      <c r="F49" s="148">
        <v>2.5500000000000002E-3</v>
      </c>
      <c r="G49" s="148">
        <v>1.5299999999999999E-3</v>
      </c>
      <c r="H49" s="148">
        <v>-3.1700000000000001E-3</v>
      </c>
      <c r="I49" s="148">
        <v>-4.6100000000000004E-3</v>
      </c>
      <c r="J49" s="148">
        <v>-1.4999999999999999E-4</v>
      </c>
      <c r="K49" s="234">
        <v>0</v>
      </c>
      <c r="M49" s="148">
        <f>SUM(C49:J49)</f>
        <v>-8.4700000000000018E-3</v>
      </c>
      <c r="N49" s="148">
        <f>SUM(C49:J49)-H49</f>
        <v>-5.3000000000000018E-3</v>
      </c>
      <c r="O49" s="203">
        <f>-F3*M49</f>
        <v>-702722.65525000019</v>
      </c>
      <c r="P49" s="203">
        <f>G3*N49</f>
        <v>-467185.42290000018</v>
      </c>
      <c r="Q49" s="204">
        <f>P49-O49</f>
        <v>235537.23235000001</v>
      </c>
    </row>
    <row r="50" spans="1:18">
      <c r="A50" s="299" t="s">
        <v>157</v>
      </c>
      <c r="B50" s="201"/>
      <c r="C50" s="148">
        <v>-4.1700000000000001E-3</v>
      </c>
      <c r="D50" s="148">
        <v>-4.4999999999999999E-4</v>
      </c>
      <c r="E50" s="148">
        <v>-3.0640000000000001E-2</v>
      </c>
      <c r="F50" s="148">
        <v>2.5500000000000002E-3</v>
      </c>
      <c r="G50" s="148">
        <v>1.5299999999999999E-3</v>
      </c>
      <c r="H50" s="148">
        <v>-3.1700000000000001E-3</v>
      </c>
      <c r="I50" s="148">
        <f>I49</f>
        <v>-4.6100000000000004E-3</v>
      </c>
      <c r="J50" s="148">
        <v>-1.4999999999999999E-4</v>
      </c>
      <c r="K50" s="234">
        <v>0</v>
      </c>
      <c r="M50" s="148">
        <f t="shared" ref="M50:M61" si="31">SUM(C50:J50)</f>
        <v>-3.9110000000000006E-2</v>
      </c>
      <c r="N50" s="148">
        <f t="shared" ref="N50:N61" si="32">SUM(C50:J50)-H50</f>
        <v>-3.5940000000000007E-2</v>
      </c>
      <c r="O50" s="203">
        <f t="shared" ref="O50:O63" si="33">-F4*M50</f>
        <v>-14648.885160000002</v>
      </c>
      <c r="P50" s="203">
        <f t="shared" ref="P50:P63" si="34">G4*N50</f>
        <v>-14410.107060000002</v>
      </c>
      <c r="Q50" s="204">
        <f t="shared" ref="Q50:Q63" si="35">P50-O50</f>
        <v>238.77809999999954</v>
      </c>
    </row>
    <row r="51" spans="1:18">
      <c r="A51" s="299" t="s">
        <v>123</v>
      </c>
      <c r="B51" s="201"/>
      <c r="C51" s="148">
        <v>0</v>
      </c>
      <c r="D51" s="148">
        <v>6.79E-3</v>
      </c>
      <c r="E51" s="148"/>
      <c r="F51" s="148">
        <v>3.2100000000000002E-3</v>
      </c>
      <c r="G51" s="148">
        <v>2.2200000000000002E-3</v>
      </c>
      <c r="H51" s="148">
        <v>-3.14E-3</v>
      </c>
      <c r="I51" s="148">
        <f>-0.00247</f>
        <v>-2.47E-3</v>
      </c>
      <c r="J51" s="148">
        <v>-1.4999999999999999E-4</v>
      </c>
      <c r="K51" s="234">
        <v>0</v>
      </c>
      <c r="M51" s="148">
        <f t="shared" si="31"/>
        <v>6.4599999999999996E-3</v>
      </c>
      <c r="N51" s="148">
        <f t="shared" si="32"/>
        <v>9.5999999999999992E-3</v>
      </c>
      <c r="O51" s="203">
        <f t="shared" si="33"/>
        <v>116979.295</v>
      </c>
      <c r="P51" s="203">
        <f t="shared" si="34"/>
        <v>201504.50879999998</v>
      </c>
      <c r="Q51" s="204">
        <f t="shared" si="35"/>
        <v>84525.213799999983</v>
      </c>
    </row>
    <row r="52" spans="1:18">
      <c r="A52" s="299" t="s">
        <v>124</v>
      </c>
      <c r="B52" s="201"/>
      <c r="C52" s="148">
        <v>-4.1700000000000001E-3</v>
      </c>
      <c r="D52" s="148">
        <v>6.79E-3</v>
      </c>
      <c r="E52" s="148"/>
      <c r="F52" s="148">
        <v>3.2100000000000002E-3</v>
      </c>
      <c r="G52" s="148">
        <v>2.2200000000000002E-3</v>
      </c>
      <c r="H52" s="148">
        <v>-3.14E-3</v>
      </c>
      <c r="I52" s="148">
        <f>I51</f>
        <v>-2.47E-3</v>
      </c>
      <c r="J52" s="148">
        <v>-1.4999999999999999E-4</v>
      </c>
      <c r="K52" s="234">
        <v>0</v>
      </c>
      <c r="M52" s="148">
        <f t="shared" si="31"/>
        <v>2.2899999999999995E-3</v>
      </c>
      <c r="N52" s="148">
        <f t="shared" si="32"/>
        <v>5.4299999999999991E-3</v>
      </c>
      <c r="O52" s="203">
        <f t="shared" si="33"/>
        <v>5376.7116099999985</v>
      </c>
      <c r="P52" s="203">
        <f t="shared" si="34"/>
        <v>13235.168879999997</v>
      </c>
      <c r="Q52" s="204">
        <f t="shared" si="35"/>
        <v>7858.457269999999</v>
      </c>
    </row>
    <row r="53" spans="1:18">
      <c r="A53" s="299" t="s">
        <v>280</v>
      </c>
      <c r="B53" s="201"/>
      <c r="C53" s="148">
        <v>0</v>
      </c>
      <c r="D53" s="148">
        <v>6.79E-3</v>
      </c>
      <c r="E53" s="148"/>
      <c r="F53" s="148">
        <v>3.2100000000000002E-3</v>
      </c>
      <c r="G53" s="148">
        <v>2.2200000000000002E-3</v>
      </c>
      <c r="H53" s="148">
        <v>-3.14E-3</v>
      </c>
      <c r="I53" s="148">
        <f>I51</f>
        <v>-2.47E-3</v>
      </c>
      <c r="J53" s="148">
        <v>-1.4999999999999999E-4</v>
      </c>
      <c r="K53" s="234">
        <v>0</v>
      </c>
      <c r="M53" s="148">
        <f t="shared" si="31"/>
        <v>6.4599999999999996E-3</v>
      </c>
      <c r="N53" s="148">
        <f t="shared" si="32"/>
        <v>9.5999999999999992E-3</v>
      </c>
      <c r="O53" s="203">
        <f t="shared" si="33"/>
        <v>0</v>
      </c>
      <c r="P53" s="203">
        <f t="shared" si="34"/>
        <v>0</v>
      </c>
      <c r="Q53" s="204">
        <f t="shared" si="35"/>
        <v>0</v>
      </c>
    </row>
    <row r="54" spans="1:18" ht="14.45" customHeight="1">
      <c r="A54" s="299" t="s">
        <v>125</v>
      </c>
      <c r="B54" s="201"/>
      <c r="C54" s="148">
        <v>0</v>
      </c>
      <c r="D54" s="148">
        <v>6.79E-3</v>
      </c>
      <c r="E54" s="148"/>
      <c r="F54" s="148">
        <v>2.7299999999999998E-3</v>
      </c>
      <c r="G54" s="148">
        <v>1.6000000000000001E-3</v>
      </c>
      <c r="H54" s="148">
        <v>-3.2599999999999999E-3</v>
      </c>
      <c r="I54" s="148">
        <f>-0.0019</f>
        <v>-1.9E-3</v>
      </c>
      <c r="J54" s="148">
        <v>-1.6000000000000001E-4</v>
      </c>
      <c r="K54" s="234">
        <v>0</v>
      </c>
      <c r="M54" s="148">
        <f t="shared" si="31"/>
        <v>5.8000000000000022E-3</v>
      </c>
      <c r="N54" s="148">
        <f t="shared" si="32"/>
        <v>9.0600000000000021E-3</v>
      </c>
      <c r="O54" s="203">
        <f t="shared" si="33"/>
        <v>212166.25040000008</v>
      </c>
      <c r="P54" s="203">
        <f t="shared" si="34"/>
        <v>401381.77344000008</v>
      </c>
      <c r="Q54" s="204">
        <f t="shared" si="35"/>
        <v>189215.52304</v>
      </c>
    </row>
    <row r="55" spans="1:18">
      <c r="A55" s="299" t="s">
        <v>126</v>
      </c>
      <c r="B55" s="201"/>
      <c r="C55" s="148">
        <v>-4.1700000000000001E-3</v>
      </c>
      <c r="D55" s="148">
        <v>6.79E-3</v>
      </c>
      <c r="E55" s="148"/>
      <c r="F55" s="148">
        <v>2.7299999999999998E-3</v>
      </c>
      <c r="G55" s="148">
        <v>1.6000000000000001E-3</v>
      </c>
      <c r="H55" s="148">
        <v>-3.2599999999999999E-3</v>
      </c>
      <c r="I55" s="148">
        <f>I54</f>
        <v>-1.9E-3</v>
      </c>
      <c r="J55" s="148">
        <v>-1.6000000000000001E-4</v>
      </c>
      <c r="K55" s="234">
        <v>0</v>
      </c>
      <c r="M55" s="148">
        <f t="shared" si="31"/>
        <v>1.6299999999999997E-3</v>
      </c>
      <c r="N55" s="148">
        <f t="shared" si="32"/>
        <v>4.8899999999999994E-3</v>
      </c>
      <c r="O55" s="203">
        <f t="shared" si="33"/>
        <v>1647.6235599999998</v>
      </c>
      <c r="P55" s="203">
        <f t="shared" si="34"/>
        <v>5444.4575399999994</v>
      </c>
      <c r="Q55" s="204">
        <f t="shared" si="35"/>
        <v>3796.8339799999994</v>
      </c>
    </row>
    <row r="56" spans="1:18">
      <c r="A56" s="299" t="s">
        <v>278</v>
      </c>
      <c r="B56" s="201"/>
      <c r="C56" s="148">
        <v>0</v>
      </c>
      <c r="D56" s="148">
        <v>6.79E-3</v>
      </c>
      <c r="E56" s="148"/>
      <c r="F56" s="148">
        <v>2.7299999999999998E-3</v>
      </c>
      <c r="G56" s="148">
        <v>1.6000000000000001E-3</v>
      </c>
      <c r="H56" s="148">
        <v>-3.2599999999999999E-3</v>
      </c>
      <c r="I56" s="148">
        <f>I54</f>
        <v>-1.9E-3</v>
      </c>
      <c r="J56" s="148">
        <v>-1.6000000000000001E-4</v>
      </c>
      <c r="K56" s="234">
        <v>0</v>
      </c>
      <c r="M56" s="148">
        <f t="shared" si="31"/>
        <v>5.8000000000000022E-3</v>
      </c>
      <c r="N56" s="148">
        <f t="shared" si="32"/>
        <v>9.0600000000000021E-3</v>
      </c>
      <c r="O56" s="203">
        <f t="shared" si="33"/>
        <v>0</v>
      </c>
      <c r="P56" s="203">
        <f t="shared" si="34"/>
        <v>0</v>
      </c>
      <c r="Q56" s="204">
        <f t="shared" si="35"/>
        <v>0</v>
      </c>
    </row>
    <row r="57" spans="1:18">
      <c r="A57" s="299" t="s">
        <v>127</v>
      </c>
      <c r="B57" s="201"/>
      <c r="C57" s="148">
        <v>0</v>
      </c>
      <c r="D57" s="148"/>
      <c r="E57" s="148"/>
      <c r="F57" s="148">
        <v>1.82E-3</v>
      </c>
      <c r="G57" s="148">
        <v>1E-3</v>
      </c>
      <c r="H57" s="148">
        <v>-3.0100000000000001E-3</v>
      </c>
      <c r="I57" s="148">
        <f>-0.00229</f>
        <v>-2.2899999999999999E-3</v>
      </c>
      <c r="J57" s="148">
        <v>-1.6000000000000001E-4</v>
      </c>
      <c r="K57" s="234">
        <v>0</v>
      </c>
      <c r="M57" s="148">
        <f t="shared" si="31"/>
        <v>-2.64E-3</v>
      </c>
      <c r="N57" s="148">
        <f t="shared" si="32"/>
        <v>3.700000000000001E-4</v>
      </c>
      <c r="O57" s="203">
        <f t="shared" si="33"/>
        <v>-141419.51736</v>
      </c>
      <c r="P57" s="203">
        <f t="shared" si="34"/>
        <v>18796.417730000005</v>
      </c>
      <c r="Q57" s="204">
        <f t="shared" si="35"/>
        <v>160215.93509000001</v>
      </c>
    </row>
    <row r="58" spans="1:18">
      <c r="A58" s="299" t="s">
        <v>158</v>
      </c>
      <c r="B58" s="201"/>
      <c r="C58" s="148">
        <v>0</v>
      </c>
      <c r="D58" s="148"/>
      <c r="E58" s="148"/>
      <c r="F58" s="148">
        <v>1.82E-3</v>
      </c>
      <c r="G58" s="148">
        <v>0</v>
      </c>
      <c r="H58" s="148">
        <v>-3.0100000000000001E-3</v>
      </c>
      <c r="I58" s="148">
        <v>0</v>
      </c>
      <c r="J58" s="148">
        <v>-1.6000000000000001E-4</v>
      </c>
      <c r="K58" s="234">
        <v>0</v>
      </c>
      <c r="M58" s="148">
        <f t="shared" si="31"/>
        <v>-1.3500000000000001E-3</v>
      </c>
      <c r="N58" s="148">
        <f t="shared" si="32"/>
        <v>1.66E-3</v>
      </c>
      <c r="O58" s="203">
        <f t="shared" si="33"/>
        <v>-47250</v>
      </c>
      <c r="P58" s="203">
        <f t="shared" si="34"/>
        <v>58100</v>
      </c>
      <c r="Q58" s="204">
        <f t="shared" si="35"/>
        <v>105350</v>
      </c>
    </row>
    <row r="59" spans="1:18">
      <c r="A59" s="299" t="s">
        <v>159</v>
      </c>
      <c r="B59" s="201"/>
      <c r="C59" s="148">
        <v>0</v>
      </c>
      <c r="D59" s="148"/>
      <c r="E59" s="148"/>
      <c r="F59" s="148">
        <v>2.3600000000000001E-3</v>
      </c>
      <c r="G59" s="148">
        <v>1.39E-3</v>
      </c>
      <c r="H59" s="148">
        <v>-3.0100000000000001E-3</v>
      </c>
      <c r="I59" s="148">
        <v>-3.65E-3</v>
      </c>
      <c r="J59" s="148">
        <v>-1.6000000000000001E-4</v>
      </c>
      <c r="K59" s="234">
        <v>0</v>
      </c>
      <c r="M59" s="148">
        <f t="shared" si="31"/>
        <v>-3.0700000000000002E-3</v>
      </c>
      <c r="N59" s="148">
        <f t="shared" si="32"/>
        <v>-6.0000000000000157E-5</v>
      </c>
      <c r="O59" s="203">
        <f t="shared" si="33"/>
        <v>0</v>
      </c>
      <c r="P59" s="203">
        <f t="shared" si="34"/>
        <v>0</v>
      </c>
      <c r="Q59" s="204">
        <f t="shared" si="35"/>
        <v>0</v>
      </c>
    </row>
    <row r="60" spans="1:18">
      <c r="A60" s="299" t="s">
        <v>128</v>
      </c>
      <c r="B60" s="201"/>
      <c r="C60" s="148">
        <v>0</v>
      </c>
      <c r="D60" s="148">
        <v>6.79E-3</v>
      </c>
      <c r="E60" s="148"/>
      <c r="F60" s="148">
        <v>2.3600000000000001E-3</v>
      </c>
      <c r="G60" s="148">
        <v>1.39E-3</v>
      </c>
      <c r="H60" s="148">
        <v>-3.0100000000000001E-3</v>
      </c>
      <c r="I60" s="148">
        <f>I59</f>
        <v>-3.65E-3</v>
      </c>
      <c r="J60" s="148">
        <v>-1.6000000000000001E-4</v>
      </c>
      <c r="K60" s="234">
        <v>0</v>
      </c>
      <c r="M60" s="148">
        <f t="shared" si="31"/>
        <v>3.7200000000000002E-3</v>
      </c>
      <c r="N60" s="148">
        <f t="shared" si="32"/>
        <v>6.7299999999999999E-3</v>
      </c>
      <c r="O60" s="203">
        <f t="shared" si="33"/>
        <v>5903.79252</v>
      </c>
      <c r="P60" s="203">
        <f t="shared" si="34"/>
        <v>13000.684229999999</v>
      </c>
      <c r="Q60" s="204">
        <f t="shared" si="35"/>
        <v>7096.891709999999</v>
      </c>
    </row>
    <row r="61" spans="1:18">
      <c r="A61" s="299" t="s">
        <v>129</v>
      </c>
      <c r="B61" s="201"/>
      <c r="C61" s="148">
        <v>-4.1700000000000001E-3</v>
      </c>
      <c r="D61" s="148">
        <v>6.79E-3</v>
      </c>
      <c r="E61" s="148"/>
      <c r="F61" s="148">
        <v>2.3600000000000001E-3</v>
      </c>
      <c r="G61" s="148">
        <v>1.39E-3</v>
      </c>
      <c r="H61" s="148">
        <v>-3.0100000000000001E-3</v>
      </c>
      <c r="I61" s="148">
        <f>I59</f>
        <v>-3.65E-3</v>
      </c>
      <c r="J61" s="148">
        <v>-1.6000000000000001E-4</v>
      </c>
      <c r="K61" s="234">
        <v>0</v>
      </c>
      <c r="M61" s="148">
        <f t="shared" si="31"/>
        <v>-4.5000000000000031E-4</v>
      </c>
      <c r="N61" s="148">
        <f t="shared" si="32"/>
        <v>2.5599999999999998E-3</v>
      </c>
      <c r="O61" s="203">
        <f t="shared" si="33"/>
        <v>-58.148550000000043</v>
      </c>
      <c r="P61" s="203">
        <f t="shared" si="34"/>
        <v>378.18367999999998</v>
      </c>
      <c r="Q61" s="204">
        <f t="shared" si="35"/>
        <v>436.33223000000004</v>
      </c>
    </row>
    <row r="62" spans="1:18" ht="15" customHeight="1">
      <c r="A62" s="299" t="s">
        <v>171</v>
      </c>
      <c r="B62" s="201"/>
      <c r="C62" s="157">
        <v>0</v>
      </c>
      <c r="D62" s="157"/>
      <c r="E62" s="148"/>
      <c r="F62" s="157">
        <v>1.1180000000000001E-2</v>
      </c>
      <c r="G62" s="157"/>
      <c r="H62" s="157"/>
      <c r="I62" s="157"/>
      <c r="J62" s="157">
        <v>-1.8000000000000001E-4</v>
      </c>
      <c r="K62" s="238"/>
      <c r="M62" s="148"/>
      <c r="N62" s="202"/>
      <c r="O62" s="203">
        <f t="shared" si="33"/>
        <v>0</v>
      </c>
      <c r="P62" s="203">
        <f t="shared" si="34"/>
        <v>0</v>
      </c>
      <c r="Q62" s="204">
        <f t="shared" si="35"/>
        <v>0</v>
      </c>
    </row>
    <row r="63" spans="1:18">
      <c r="A63" s="299" t="s">
        <v>162</v>
      </c>
      <c r="B63" s="201"/>
      <c r="C63" s="157">
        <v>-4.1700000000000001E-3</v>
      </c>
      <c r="D63" s="157"/>
      <c r="E63" s="148"/>
      <c r="F63" s="157">
        <v>1.1180000000000001E-2</v>
      </c>
      <c r="G63" s="157"/>
      <c r="H63" s="157"/>
      <c r="I63" s="157"/>
      <c r="J63" s="157">
        <v>-1.8000000000000001E-4</v>
      </c>
      <c r="K63" s="238"/>
      <c r="M63" s="148"/>
      <c r="N63" s="202"/>
      <c r="O63" s="203">
        <f t="shared" si="33"/>
        <v>0</v>
      </c>
      <c r="P63" s="203">
        <f t="shared" si="34"/>
        <v>0</v>
      </c>
      <c r="Q63" s="204">
        <f t="shared" si="35"/>
        <v>0</v>
      </c>
    </row>
    <row r="64" spans="1:18" ht="7.15" customHeight="1">
      <c r="A64" s="299"/>
      <c r="B64" s="201"/>
      <c r="C64" s="148"/>
      <c r="D64" s="148"/>
      <c r="E64" s="148"/>
      <c r="F64" s="157"/>
      <c r="G64" s="232"/>
      <c r="H64" s="232"/>
      <c r="I64" s="148"/>
      <c r="M64" s="145"/>
      <c r="N64" s="201"/>
      <c r="P64" s="201"/>
      <c r="Q64" s="201"/>
      <c r="R64" s="201"/>
    </row>
    <row r="65" spans="1:17" ht="15" hidden="1" customHeight="1">
      <c r="A65" s="299"/>
      <c r="B65" s="201"/>
      <c r="C65" s="148"/>
      <c r="D65" s="148"/>
      <c r="E65" s="148"/>
      <c r="F65" s="157"/>
      <c r="G65" s="232"/>
      <c r="H65" s="148"/>
      <c r="J65" s="157"/>
      <c r="K65" s="148"/>
      <c r="L65" s="205"/>
      <c r="M65" s="206"/>
      <c r="O65" s="201"/>
      <c r="P65" s="201"/>
      <c r="Q65" s="201"/>
    </row>
    <row r="66" spans="1:17" ht="15" hidden="1" customHeight="1">
      <c r="E66" s="201"/>
      <c r="K66" s="201"/>
      <c r="L66" s="201"/>
      <c r="M66" s="206"/>
      <c r="O66" s="206"/>
      <c r="P66" s="201"/>
      <c r="Q66" s="201"/>
    </row>
    <row r="67" spans="1:17" ht="56.25" customHeight="1">
      <c r="A67" s="333" t="s">
        <v>180</v>
      </c>
      <c r="B67" s="136"/>
      <c r="C67" s="149" t="s">
        <v>219</v>
      </c>
      <c r="D67" s="149" t="s">
        <v>187</v>
      </c>
      <c r="E67" s="149" t="s">
        <v>181</v>
      </c>
      <c r="F67" s="149" t="s">
        <v>182</v>
      </c>
      <c r="G67" s="149" t="s">
        <v>183</v>
      </c>
      <c r="H67" s="235" t="s">
        <v>254</v>
      </c>
      <c r="I67" s="149" t="s">
        <v>313</v>
      </c>
      <c r="J67" s="149" t="s">
        <v>184</v>
      </c>
      <c r="K67" s="149" t="s">
        <v>185</v>
      </c>
      <c r="L67" s="201"/>
      <c r="M67" s="145"/>
      <c r="O67" s="173">
        <f>SUM(O49:O63)</f>
        <v>-564025.53323000006</v>
      </c>
      <c r="P67" s="173">
        <f>SUM(P49:P63)</f>
        <v>230245.66433999987</v>
      </c>
      <c r="Q67" s="173">
        <f>SUM(Q49:Q63)</f>
        <v>794271.19757000008</v>
      </c>
    </row>
    <row r="68" spans="1:17">
      <c r="A68" s="299" t="s">
        <v>122</v>
      </c>
      <c r="C68" s="145">
        <f>H3*C49</f>
        <v>-21609.432059999999</v>
      </c>
      <c r="D68" s="145">
        <f t="shared" ref="D68:D80" si="36">H3*D49</f>
        <v>-2331.9530999999997</v>
      </c>
      <c r="E68" s="145">
        <f t="shared" ref="E68:E80" si="37">(E49*H3)</f>
        <v>0</v>
      </c>
      <c r="F68" s="145">
        <f t="shared" ref="F68:F80" si="38">F49*H3</f>
        <v>13214.400900000001</v>
      </c>
      <c r="G68" s="145">
        <f>(G49*H3)</f>
        <v>7928.6405399999994</v>
      </c>
      <c r="H68" s="236">
        <f>(H49*F3)+(G3*K49)</f>
        <v>263002.45775</v>
      </c>
      <c r="I68" s="145">
        <f>I49*H3</f>
        <v>-23889.563980000003</v>
      </c>
      <c r="J68" s="145">
        <f>J49*H3</f>
        <v>-777.31769999999995</v>
      </c>
      <c r="K68" s="145">
        <f t="shared" ref="K68:K81" si="39">SUM(C68:J68)</f>
        <v>235537.23234999998</v>
      </c>
      <c r="L68" s="201"/>
      <c r="M68" s="145"/>
      <c r="O68" s="313">
        <f>'03.2022 Base Rate Revenue'!P67</f>
        <v>-564025.53323000006</v>
      </c>
      <c r="P68" s="201"/>
      <c r="Q68" s="204">
        <f>K82</f>
        <v>794271.19757000008</v>
      </c>
    </row>
    <row r="69" spans="1:17">
      <c r="A69" s="299" t="s">
        <v>157</v>
      </c>
      <c r="C69" s="145">
        <f t="shared" ref="C69:C79" si="40">H4*C50</f>
        <v>-110.05881000000001</v>
      </c>
      <c r="D69" s="145">
        <f t="shared" si="36"/>
        <v>-11.876849999999999</v>
      </c>
      <c r="E69" s="145">
        <f t="shared" si="37"/>
        <v>-808.68151999999998</v>
      </c>
      <c r="F69" s="145">
        <f t="shared" si="38"/>
        <v>67.302150000000012</v>
      </c>
      <c r="G69" s="145">
        <f t="shared" ref="G69:G80" si="41">(G50*H4)</f>
        <v>40.38129</v>
      </c>
      <c r="H69" s="236">
        <f t="shared" ref="H69:H80" si="42">(H50*F4)+(G4*K50)</f>
        <v>1187.3425199999999</v>
      </c>
      <c r="I69" s="145">
        <f t="shared" ref="I69:I80" si="43">I50*H4</f>
        <v>-121.67173000000001</v>
      </c>
      <c r="J69" s="145">
        <f t="shared" ref="J69:J80" si="44">J50*H4</f>
        <v>-3.9589499999999997</v>
      </c>
      <c r="K69" s="145">
        <f t="shared" si="39"/>
        <v>238.77809999999997</v>
      </c>
      <c r="M69" s="145"/>
    </row>
    <row r="70" spans="1:17">
      <c r="A70" s="299" t="s">
        <v>123</v>
      </c>
      <c r="C70" s="145">
        <f t="shared" si="40"/>
        <v>0</v>
      </c>
      <c r="D70" s="145">
        <f t="shared" si="36"/>
        <v>19567.442370000001</v>
      </c>
      <c r="E70" s="145">
        <f t="shared" si="37"/>
        <v>0</v>
      </c>
      <c r="F70" s="145">
        <f t="shared" si="38"/>
        <v>9250.58763</v>
      </c>
      <c r="G70" s="145">
        <f t="shared" si="41"/>
        <v>6397.6026600000005</v>
      </c>
      <c r="H70" s="236">
        <f t="shared" si="42"/>
        <v>56859.904999999999</v>
      </c>
      <c r="I70" s="145">
        <f t="shared" si="43"/>
        <v>-7118.0534099999995</v>
      </c>
      <c r="J70" s="145">
        <f t="shared" si="44"/>
        <v>-432.27044999999998</v>
      </c>
      <c r="K70" s="145">
        <f t="shared" si="39"/>
        <v>84525.213800000012</v>
      </c>
      <c r="M70" s="145"/>
    </row>
    <row r="71" spans="1:17">
      <c r="A71" s="299" t="s">
        <v>124</v>
      </c>
      <c r="C71" s="145">
        <f t="shared" si="40"/>
        <v>-373.24419</v>
      </c>
      <c r="D71" s="145">
        <f t="shared" si="36"/>
        <v>607.75252999999998</v>
      </c>
      <c r="E71" s="145">
        <f t="shared" si="37"/>
        <v>0</v>
      </c>
      <c r="F71" s="145">
        <f t="shared" si="38"/>
        <v>287.31747000000001</v>
      </c>
      <c r="G71" s="145">
        <f t="shared" si="41"/>
        <v>198.70554000000001</v>
      </c>
      <c r="H71" s="236">
        <f t="shared" si="42"/>
        <v>7372.43426</v>
      </c>
      <c r="I71" s="145">
        <f t="shared" si="43"/>
        <v>-221.08229</v>
      </c>
      <c r="J71" s="145">
        <f t="shared" si="44"/>
        <v>-13.426049999999998</v>
      </c>
      <c r="K71" s="145">
        <f t="shared" si="39"/>
        <v>7858.4572699999999</v>
      </c>
      <c r="M71" s="145"/>
    </row>
    <row r="72" spans="1:17">
      <c r="A72" s="299" t="s">
        <v>280</v>
      </c>
      <c r="C72" s="145">
        <f t="shared" si="40"/>
        <v>0</v>
      </c>
      <c r="D72" s="145">
        <f t="shared" si="36"/>
        <v>0</v>
      </c>
      <c r="E72" s="145">
        <f t="shared" si="37"/>
        <v>0</v>
      </c>
      <c r="F72" s="145">
        <f t="shared" si="38"/>
        <v>0</v>
      </c>
      <c r="G72" s="145">
        <f t="shared" si="41"/>
        <v>0</v>
      </c>
      <c r="H72" s="236">
        <f t="shared" si="42"/>
        <v>0</v>
      </c>
      <c r="I72" s="145">
        <f t="shared" si="43"/>
        <v>0</v>
      </c>
      <c r="J72" s="145">
        <f t="shared" si="44"/>
        <v>0</v>
      </c>
      <c r="K72" s="145"/>
      <c r="M72" s="145"/>
    </row>
    <row r="73" spans="1:17">
      <c r="A73" s="299" t="s">
        <v>125</v>
      </c>
      <c r="C73" s="145">
        <f t="shared" si="40"/>
        <v>0</v>
      </c>
      <c r="D73" s="145">
        <f t="shared" si="36"/>
        <v>52433.98244</v>
      </c>
      <c r="E73" s="145">
        <f t="shared" si="37"/>
        <v>0</v>
      </c>
      <c r="F73" s="145">
        <f t="shared" si="38"/>
        <v>21081.704279999998</v>
      </c>
      <c r="G73" s="145">
        <f t="shared" si="41"/>
        <v>12355.577600000001</v>
      </c>
      <c r="H73" s="236">
        <f t="shared" si="42"/>
        <v>119252.06487999999</v>
      </c>
      <c r="I73" s="145">
        <f t="shared" si="43"/>
        <v>-14672.2484</v>
      </c>
      <c r="J73" s="145">
        <f t="shared" si="44"/>
        <v>-1235.5577600000001</v>
      </c>
      <c r="K73" s="145">
        <f t="shared" si="39"/>
        <v>189215.52303999997</v>
      </c>
      <c r="M73" s="145"/>
    </row>
    <row r="74" spans="1:17">
      <c r="A74" s="299" t="s">
        <v>126</v>
      </c>
      <c r="C74" s="145">
        <f t="shared" si="40"/>
        <v>-427.73358000000002</v>
      </c>
      <c r="D74" s="145">
        <f t="shared" si="36"/>
        <v>696.47745999999995</v>
      </c>
      <c r="E74" s="145">
        <f t="shared" si="37"/>
        <v>0</v>
      </c>
      <c r="F74" s="145">
        <f t="shared" si="38"/>
        <v>280.02701999999999</v>
      </c>
      <c r="G74" s="145">
        <f t="shared" si="41"/>
        <v>164.11840000000001</v>
      </c>
      <c r="H74" s="236">
        <f t="shared" si="42"/>
        <v>3295.24712</v>
      </c>
      <c r="I74" s="145">
        <f t="shared" si="43"/>
        <v>-194.89060000000001</v>
      </c>
      <c r="J74" s="145">
        <f t="shared" si="44"/>
        <v>-16.411840000000002</v>
      </c>
      <c r="K74" s="145">
        <f t="shared" si="39"/>
        <v>3796.8339799999994</v>
      </c>
      <c r="M74" s="145"/>
    </row>
    <row r="75" spans="1:17">
      <c r="A75" s="299" t="s">
        <v>278</v>
      </c>
      <c r="C75" s="145">
        <f t="shared" si="40"/>
        <v>0</v>
      </c>
      <c r="D75" s="145">
        <f t="shared" si="36"/>
        <v>0</v>
      </c>
      <c r="E75" s="145">
        <f t="shared" si="37"/>
        <v>0</v>
      </c>
      <c r="F75" s="145">
        <f t="shared" si="38"/>
        <v>0</v>
      </c>
      <c r="G75" s="145">
        <f t="shared" si="41"/>
        <v>0</v>
      </c>
      <c r="H75" s="236">
        <f t="shared" si="42"/>
        <v>0</v>
      </c>
      <c r="I75" s="145">
        <f t="shared" si="43"/>
        <v>0</v>
      </c>
      <c r="J75" s="145">
        <f t="shared" si="44"/>
        <v>0</v>
      </c>
      <c r="K75" s="145"/>
      <c r="M75" s="145"/>
    </row>
    <row r="76" spans="1:17">
      <c r="A76" s="299" t="s">
        <v>127</v>
      </c>
      <c r="C76" s="145">
        <f t="shared" si="40"/>
        <v>0</v>
      </c>
      <c r="D76" s="145">
        <f t="shared" si="36"/>
        <v>0</v>
      </c>
      <c r="E76" s="145">
        <f t="shared" si="37"/>
        <v>0</v>
      </c>
      <c r="F76" s="145">
        <f t="shared" si="38"/>
        <v>-5035.7034000000003</v>
      </c>
      <c r="G76" s="145">
        <f t="shared" si="41"/>
        <v>-2766.87</v>
      </c>
      <c r="H76" s="236">
        <f t="shared" si="42"/>
        <v>161239.67699000001</v>
      </c>
      <c r="I76" s="145">
        <f t="shared" si="43"/>
        <v>6336.1323000000002</v>
      </c>
      <c r="J76" s="145">
        <f t="shared" si="44"/>
        <v>442.69920000000002</v>
      </c>
      <c r="K76" s="145">
        <f t="shared" si="39"/>
        <v>160215.93509000001</v>
      </c>
      <c r="M76" s="145"/>
    </row>
    <row r="77" spans="1:17">
      <c r="A77" s="299" t="s">
        <v>158</v>
      </c>
      <c r="C77" s="145">
        <f t="shared" si="40"/>
        <v>0</v>
      </c>
      <c r="D77" s="145">
        <f t="shared" si="36"/>
        <v>0</v>
      </c>
      <c r="E77" s="145">
        <f t="shared" si="37"/>
        <v>0</v>
      </c>
      <c r="F77" s="145">
        <f t="shared" si="38"/>
        <v>0</v>
      </c>
      <c r="G77" s="145">
        <f t="shared" si="41"/>
        <v>0</v>
      </c>
      <c r="H77" s="236">
        <f t="shared" si="42"/>
        <v>105350</v>
      </c>
      <c r="I77" s="145">
        <f t="shared" si="43"/>
        <v>0</v>
      </c>
      <c r="J77" s="145">
        <f t="shared" si="44"/>
        <v>0</v>
      </c>
      <c r="K77" s="145">
        <f t="shared" si="39"/>
        <v>105350</v>
      </c>
      <c r="M77" s="145"/>
    </row>
    <row r="78" spans="1:17">
      <c r="A78" s="299" t="s">
        <v>159</v>
      </c>
      <c r="C78" s="145">
        <f t="shared" si="40"/>
        <v>0</v>
      </c>
      <c r="D78" s="145">
        <f t="shared" si="36"/>
        <v>0</v>
      </c>
      <c r="E78" s="145">
        <f t="shared" si="37"/>
        <v>0</v>
      </c>
      <c r="F78" s="145">
        <f t="shared" si="38"/>
        <v>0</v>
      </c>
      <c r="G78" s="145">
        <f t="shared" si="41"/>
        <v>0</v>
      </c>
      <c r="H78" s="236">
        <f t="shared" si="42"/>
        <v>0</v>
      </c>
      <c r="I78" s="145">
        <f t="shared" si="43"/>
        <v>0</v>
      </c>
      <c r="J78" s="145">
        <f t="shared" si="44"/>
        <v>0</v>
      </c>
      <c r="K78" s="145">
        <f t="shared" si="39"/>
        <v>0</v>
      </c>
      <c r="M78" s="145"/>
    </row>
    <row r="79" spans="1:17">
      <c r="A79" s="299" t="s">
        <v>128</v>
      </c>
      <c r="C79" s="145">
        <f t="shared" si="40"/>
        <v>0</v>
      </c>
      <c r="D79" s="145">
        <f t="shared" si="36"/>
        <v>2340.5808999999999</v>
      </c>
      <c r="E79" s="145">
        <f t="shared" si="37"/>
        <v>0</v>
      </c>
      <c r="F79" s="145">
        <f t="shared" si="38"/>
        <v>813.51560000000006</v>
      </c>
      <c r="G79" s="145">
        <f t="shared" si="41"/>
        <v>479.14689999999996</v>
      </c>
      <c r="H79" s="236">
        <f t="shared" si="42"/>
        <v>4776.99341</v>
      </c>
      <c r="I79" s="145">
        <f t="shared" si="43"/>
        <v>-1258.1914999999999</v>
      </c>
      <c r="J79" s="145">
        <f t="shared" si="44"/>
        <v>-55.153600000000004</v>
      </c>
      <c r="K79" s="145">
        <f t="shared" si="39"/>
        <v>7096.8917100000008</v>
      </c>
      <c r="M79" s="145"/>
    </row>
    <row r="80" spans="1:17">
      <c r="A80" s="299" t="s">
        <v>129</v>
      </c>
      <c r="C80" s="145">
        <f>H15*C61</f>
        <v>-77.18253</v>
      </c>
      <c r="D80" s="145">
        <f t="shared" si="36"/>
        <v>125.67610999999999</v>
      </c>
      <c r="E80" s="145">
        <f t="shared" si="37"/>
        <v>0</v>
      </c>
      <c r="F80" s="145">
        <f t="shared" si="38"/>
        <v>43.681240000000003</v>
      </c>
      <c r="G80" s="145">
        <f t="shared" si="41"/>
        <v>25.727509999999999</v>
      </c>
      <c r="H80" s="236">
        <f t="shared" si="42"/>
        <v>388.94918999999999</v>
      </c>
      <c r="I80" s="145">
        <f t="shared" si="43"/>
        <v>-67.557850000000002</v>
      </c>
      <c r="J80" s="145">
        <f t="shared" si="44"/>
        <v>-2.9614400000000001</v>
      </c>
      <c r="K80" s="145">
        <f t="shared" si="39"/>
        <v>436.33223000000004</v>
      </c>
      <c r="M80" s="145"/>
    </row>
    <row r="81" spans="1:11">
      <c r="A81" s="299" t="s">
        <v>171</v>
      </c>
      <c r="C81" s="145"/>
      <c r="D81" s="145"/>
      <c r="E81" s="145"/>
      <c r="F81" s="145"/>
      <c r="G81" s="145"/>
      <c r="H81" s="145"/>
      <c r="I81" s="145"/>
      <c r="J81" s="145"/>
      <c r="K81" s="145">
        <f t="shared" si="39"/>
        <v>0</v>
      </c>
    </row>
    <row r="82" spans="1:11">
      <c r="A82" s="314"/>
      <c r="C82" s="163">
        <f t="shared" ref="C82:I82" si="45">SUM(C68:C81)</f>
        <v>-22597.651169999997</v>
      </c>
      <c r="D82" s="163">
        <f t="shared" si="45"/>
        <v>73428.081860000006</v>
      </c>
      <c r="E82" s="163">
        <f t="shared" si="45"/>
        <v>-808.68151999999998</v>
      </c>
      <c r="F82" s="173">
        <f t="shared" si="45"/>
        <v>40002.832889999998</v>
      </c>
      <c r="G82" s="163">
        <f t="shared" si="45"/>
        <v>24823.030440000002</v>
      </c>
      <c r="H82" s="163">
        <f>SUM(H68:H81)</f>
        <v>722725.07111999998</v>
      </c>
      <c r="I82" s="163">
        <f t="shared" si="45"/>
        <v>-41207.127460000003</v>
      </c>
      <c r="J82" s="163">
        <f>SUM(J68:J81)</f>
        <v>-2094.3585900000003</v>
      </c>
      <c r="K82" s="163">
        <f>SUM(K68:K81)</f>
        <v>794271.19757000008</v>
      </c>
    </row>
    <row r="83" spans="1:11" ht="7.9" customHeight="1"/>
    <row r="84" spans="1:11">
      <c r="A84" s="201" t="s">
        <v>19</v>
      </c>
      <c r="B84" s="201"/>
      <c r="C84" s="145">
        <f t="shared" ref="C84:I84" si="46">C68+C69</f>
        <v>-21719.490869999998</v>
      </c>
      <c r="D84" s="145">
        <f t="shared" si="46"/>
        <v>-2343.8299499999998</v>
      </c>
      <c r="E84" s="145">
        <f t="shared" si="46"/>
        <v>-808.68151999999998</v>
      </c>
      <c r="F84" s="145">
        <f t="shared" si="46"/>
        <v>13281.70305</v>
      </c>
      <c r="G84" s="145">
        <f t="shared" si="46"/>
        <v>7969.0218299999997</v>
      </c>
      <c r="H84" s="145">
        <f t="shared" si="46"/>
        <v>264189.80027000001</v>
      </c>
      <c r="I84" s="145">
        <f t="shared" si="46"/>
        <v>-24011.235710000001</v>
      </c>
      <c r="J84" s="145">
        <f>J68+J69</f>
        <v>-781.2766499999999</v>
      </c>
      <c r="K84" s="145">
        <f>K68+K69</f>
        <v>235776.01044999997</v>
      </c>
    </row>
    <row r="85" spans="1:11" ht="10.9" customHeight="1">
      <c r="A85" s="201"/>
      <c r="B85" s="201"/>
      <c r="C85" s="145"/>
      <c r="D85" s="145"/>
      <c r="E85" s="145"/>
      <c r="F85" s="145"/>
      <c r="G85" s="145"/>
      <c r="H85" s="145"/>
      <c r="I85" s="145"/>
      <c r="J85" s="145"/>
      <c r="K85" s="145"/>
    </row>
    <row r="86" spans="1:11" ht="15.75" customHeight="1">
      <c r="A86" s="201" t="s">
        <v>163</v>
      </c>
      <c r="B86" s="201"/>
      <c r="C86" s="153">
        <f t="shared" ref="C86:I86" si="47">SUM(C70:C74,C78:C80)</f>
        <v>-878.16030000000001</v>
      </c>
      <c r="D86" s="153">
        <f t="shared" si="47"/>
        <v>75771.911809999991</v>
      </c>
      <c r="E86" s="153">
        <f t="shared" si="47"/>
        <v>0</v>
      </c>
      <c r="F86" s="153">
        <f t="shared" si="47"/>
        <v>31756.83324</v>
      </c>
      <c r="G86" s="153">
        <f t="shared" si="47"/>
        <v>19620.87861</v>
      </c>
      <c r="H86" s="153">
        <f t="shared" si="47"/>
        <v>191945.59386000002</v>
      </c>
      <c r="I86" s="153">
        <f t="shared" si="47"/>
        <v>-23532.02405</v>
      </c>
      <c r="J86" s="153">
        <f>SUM(J70:J74,J78:J80)</f>
        <v>-1755.7811400000003</v>
      </c>
      <c r="K86" s="153">
        <f>SUM(K70:K74,K78:K80)</f>
        <v>292929.25202999997</v>
      </c>
    </row>
    <row r="87" spans="1:11" ht="7.9" customHeight="1"/>
    <row r="89" spans="1:11">
      <c r="A89" s="409" t="s">
        <v>244</v>
      </c>
      <c r="B89" s="409"/>
      <c r="C89" s="409"/>
      <c r="D89" s="409"/>
      <c r="E89" s="409"/>
      <c r="F89" s="409"/>
      <c r="G89" s="409"/>
      <c r="H89" s="409"/>
      <c r="I89" s="409"/>
    </row>
    <row r="90" spans="1:11" ht="15.75" customHeight="1">
      <c r="A90" s="335"/>
      <c r="B90" s="335"/>
      <c r="C90" s="335"/>
      <c r="D90" s="335"/>
      <c r="E90" s="335"/>
      <c r="F90" s="335"/>
      <c r="G90" s="335"/>
      <c r="H90" s="201"/>
      <c r="I90" s="201"/>
    </row>
    <row r="91" spans="1:11" ht="29.45" customHeight="1">
      <c r="A91" s="201"/>
      <c r="B91" s="201"/>
      <c r="C91" s="316" t="s">
        <v>245</v>
      </c>
      <c r="D91" s="316" t="s">
        <v>246</v>
      </c>
      <c r="E91" s="316" t="s">
        <v>247</v>
      </c>
      <c r="F91" s="316" t="s">
        <v>170</v>
      </c>
      <c r="G91" s="316" t="s">
        <v>248</v>
      </c>
      <c r="H91" s="316" t="s">
        <v>249</v>
      </c>
      <c r="I91" s="316" t="s">
        <v>250</v>
      </c>
    </row>
    <row r="92" spans="1:11">
      <c r="A92" s="201"/>
      <c r="B92" s="201"/>
      <c r="C92" s="317"/>
      <c r="D92" s="317"/>
      <c r="E92" s="317"/>
      <c r="F92" s="317"/>
      <c r="G92" s="317"/>
      <c r="H92" s="317"/>
      <c r="I92" s="317"/>
    </row>
    <row r="93" spans="1:11">
      <c r="A93" s="299" t="s">
        <v>122</v>
      </c>
      <c r="B93" s="201"/>
      <c r="C93" s="217">
        <v>6761</v>
      </c>
      <c r="D93" s="217">
        <v>4500312.2149999999</v>
      </c>
      <c r="E93" s="337">
        <v>60986</v>
      </c>
      <c r="F93" s="337">
        <v>469556.51</v>
      </c>
      <c r="G93" s="337">
        <v>-31214.15</v>
      </c>
      <c r="H93" s="337">
        <v>12700.87</v>
      </c>
      <c r="I93" s="145">
        <f t="shared" ref="I93:I104" si="48">SUM(F93:H93)</f>
        <v>451043.23</v>
      </c>
      <c r="J93" s="318"/>
    </row>
    <row r="94" spans="1:11">
      <c r="A94" s="299" t="s">
        <v>157</v>
      </c>
      <c r="B94" s="201"/>
      <c r="C94" s="217">
        <v>5</v>
      </c>
      <c r="D94" s="217">
        <v>3803.9450000000002</v>
      </c>
      <c r="E94" s="337">
        <v>45</v>
      </c>
      <c r="F94" s="337">
        <v>373.69</v>
      </c>
      <c r="G94" s="337">
        <v>-138.56</v>
      </c>
      <c r="H94" s="337">
        <v>6.31</v>
      </c>
      <c r="I94" s="145">
        <f t="shared" si="48"/>
        <v>241.44</v>
      </c>
      <c r="J94" s="318"/>
    </row>
    <row r="95" spans="1:11">
      <c r="A95" s="299" t="s">
        <v>123</v>
      </c>
      <c r="B95" s="201"/>
      <c r="C95" s="217">
        <v>860</v>
      </c>
      <c r="D95" s="217">
        <v>2163475.3620000002</v>
      </c>
      <c r="E95" s="337">
        <v>17455.8</v>
      </c>
      <c r="F95" s="337">
        <v>269671.15000000002</v>
      </c>
      <c r="G95" s="337">
        <v>17827.72</v>
      </c>
      <c r="H95" s="337">
        <v>9225.6299999999992</v>
      </c>
      <c r="I95" s="145">
        <f t="shared" si="48"/>
        <v>296724.5</v>
      </c>
      <c r="J95" s="318"/>
    </row>
    <row r="96" spans="1:11">
      <c r="A96" s="299" t="s">
        <v>261</v>
      </c>
      <c r="B96" s="201"/>
      <c r="C96" s="217">
        <v>282</v>
      </c>
      <c r="D96" s="217">
        <v>317618</v>
      </c>
      <c r="E96" s="337">
        <v>5920</v>
      </c>
      <c r="F96" s="337">
        <v>43829.89</v>
      </c>
      <c r="G96" s="337">
        <v>2615.19</v>
      </c>
      <c r="H96" s="337">
        <v>2545.02</v>
      </c>
      <c r="I96" s="145">
        <f t="shared" si="48"/>
        <v>48990.1</v>
      </c>
      <c r="J96" s="181"/>
    </row>
    <row r="97" spans="1:10">
      <c r="A97" s="299" t="s">
        <v>124</v>
      </c>
      <c r="B97" s="201"/>
      <c r="C97" s="217">
        <v>842</v>
      </c>
      <c r="D97" s="217">
        <v>411656.32699999999</v>
      </c>
      <c r="E97" s="337">
        <v>17140</v>
      </c>
      <c r="F97" s="337">
        <v>65016.5</v>
      </c>
      <c r="G97" s="337">
        <v>1469.87</v>
      </c>
      <c r="H97" s="337">
        <v>1567.95</v>
      </c>
      <c r="I97" s="145">
        <f t="shared" si="48"/>
        <v>68054.319999999992</v>
      </c>
      <c r="J97" s="181"/>
    </row>
    <row r="98" spans="1:10">
      <c r="A98" s="299" t="s">
        <v>280</v>
      </c>
      <c r="B98" s="201"/>
      <c r="C98" s="217">
        <v>2</v>
      </c>
      <c r="D98" s="217">
        <v>902.98099999999999</v>
      </c>
      <c r="E98" s="337">
        <v>47.35</v>
      </c>
      <c r="F98" s="337">
        <v>156.88</v>
      </c>
      <c r="G98" s="337">
        <v>7.26</v>
      </c>
      <c r="H98" s="337">
        <v>1.74</v>
      </c>
      <c r="I98" s="145">
        <f t="shared" si="48"/>
        <v>165.88</v>
      </c>
      <c r="J98" s="181"/>
    </row>
    <row r="99" spans="1:10">
      <c r="A99" s="299" t="s">
        <v>125</v>
      </c>
      <c r="B99" s="201"/>
      <c r="C99" s="217">
        <v>40</v>
      </c>
      <c r="D99" s="217">
        <v>2589100.477</v>
      </c>
      <c r="E99" s="337">
        <v>22000</v>
      </c>
      <c r="F99" s="337">
        <v>279615.2</v>
      </c>
      <c r="G99" s="337">
        <v>18593.830000000002</v>
      </c>
      <c r="H99" s="337">
        <v>6790.08</v>
      </c>
      <c r="I99" s="145">
        <f t="shared" si="48"/>
        <v>304999.11000000004</v>
      </c>
      <c r="J99" s="318"/>
    </row>
    <row r="100" spans="1:10">
      <c r="A100" s="299" t="s">
        <v>126</v>
      </c>
      <c r="B100" s="201"/>
      <c r="C100" s="217">
        <v>3</v>
      </c>
      <c r="D100" s="217">
        <v>51862.32</v>
      </c>
      <c r="E100" s="337">
        <v>1650</v>
      </c>
      <c r="F100" s="337">
        <v>6104.93</v>
      </c>
      <c r="G100" s="337">
        <v>166.67</v>
      </c>
      <c r="H100" s="337">
        <v>341.83</v>
      </c>
      <c r="I100" s="145">
        <f t="shared" si="48"/>
        <v>6613.43</v>
      </c>
      <c r="J100" s="181"/>
    </row>
    <row r="101" spans="1:10">
      <c r="A101" s="299" t="s">
        <v>278</v>
      </c>
      <c r="B101" s="201"/>
      <c r="C101" s="217">
        <v>2</v>
      </c>
      <c r="D101" s="217">
        <v>22049.691999999999</v>
      </c>
      <c r="E101" s="337">
        <v>1100</v>
      </c>
      <c r="F101" s="337">
        <v>3365.12</v>
      </c>
      <c r="G101" s="337">
        <v>129.81</v>
      </c>
      <c r="H101" s="337">
        <v>74.930000000000007</v>
      </c>
      <c r="I101" s="145">
        <f t="shared" si="48"/>
        <v>3569.8599999999997</v>
      </c>
      <c r="J101" s="181"/>
    </row>
    <row r="102" spans="1:10">
      <c r="A102" s="299" t="s">
        <v>159</v>
      </c>
      <c r="B102" s="201"/>
      <c r="C102" s="217">
        <v>3</v>
      </c>
      <c r="D102" s="217">
        <v>2112.067</v>
      </c>
      <c r="E102" s="337">
        <v>60</v>
      </c>
      <c r="F102" s="337">
        <v>220.57</v>
      </c>
      <c r="G102" s="337">
        <v>11.4</v>
      </c>
      <c r="H102" s="337">
        <v>0</v>
      </c>
      <c r="I102" s="145">
        <f t="shared" si="48"/>
        <v>231.97</v>
      </c>
      <c r="J102" s="181"/>
    </row>
    <row r="103" spans="1:10">
      <c r="A103" s="299" t="s">
        <v>128</v>
      </c>
      <c r="B103" s="201"/>
      <c r="C103" s="217">
        <v>18</v>
      </c>
      <c r="D103" s="217">
        <v>42718.718000000001</v>
      </c>
      <c r="E103" s="337">
        <v>360</v>
      </c>
      <c r="F103" s="337">
        <v>4247.99</v>
      </c>
      <c r="G103" s="337">
        <v>273.39999999999998</v>
      </c>
      <c r="H103" s="337">
        <v>149.47999999999999</v>
      </c>
      <c r="I103" s="145">
        <f t="shared" si="48"/>
        <v>4670.869999999999</v>
      </c>
      <c r="J103" s="181"/>
    </row>
    <row r="104" spans="1:10">
      <c r="A104" s="299" t="s">
        <v>129</v>
      </c>
      <c r="B104" s="201"/>
      <c r="C104" s="217">
        <v>30</v>
      </c>
      <c r="D104" s="217">
        <v>5151.4530000000004</v>
      </c>
      <c r="E104" s="337">
        <v>600</v>
      </c>
      <c r="F104" s="337">
        <v>1119.69</v>
      </c>
      <c r="G104" s="337">
        <v>3.43</v>
      </c>
      <c r="H104" s="337">
        <v>5.64</v>
      </c>
      <c r="I104" s="145">
        <f t="shared" si="48"/>
        <v>1128.7600000000002</v>
      </c>
      <c r="J104" s="181"/>
    </row>
    <row r="105" spans="1:10">
      <c r="A105" s="299" t="s">
        <v>251</v>
      </c>
      <c r="B105" s="201"/>
      <c r="C105" s="211">
        <f t="shared" ref="C105:I105" si="49">SUM(C93:C104)</f>
        <v>8848</v>
      </c>
      <c r="D105" s="211">
        <f t="shared" si="49"/>
        <v>10110763.557</v>
      </c>
      <c r="E105" s="144">
        <f t="shared" si="49"/>
        <v>127364.15000000001</v>
      </c>
      <c r="F105" s="144">
        <f t="shared" si="49"/>
        <v>1143278.1200000001</v>
      </c>
      <c r="G105" s="144">
        <f>SUM(G93:G104)</f>
        <v>9745.8700000000008</v>
      </c>
      <c r="H105" s="144">
        <f t="shared" si="49"/>
        <v>33409.480000000003</v>
      </c>
      <c r="I105" s="144">
        <f t="shared" si="49"/>
        <v>1186433.47</v>
      </c>
      <c r="J105" s="181"/>
    </row>
    <row r="106" spans="1:10" ht="15.75" thickBot="1">
      <c r="A106" s="299"/>
      <c r="B106" s="301" t="s">
        <v>243</v>
      </c>
      <c r="C106" s="301" t="s">
        <v>243</v>
      </c>
      <c r="D106" s="301" t="s">
        <v>243</v>
      </c>
      <c r="E106" s="301" t="s">
        <v>243</v>
      </c>
      <c r="F106" s="301" t="s">
        <v>243</v>
      </c>
      <c r="G106" s="301" t="s">
        <v>243</v>
      </c>
      <c r="H106" s="301" t="s">
        <v>243</v>
      </c>
      <c r="I106" s="301" t="s">
        <v>243</v>
      </c>
      <c r="J106" s="181"/>
    </row>
    <row r="107" spans="1:10">
      <c r="A107" s="299" t="s">
        <v>252</v>
      </c>
      <c r="B107" s="201"/>
      <c r="C107" s="319">
        <f>C93+C94</f>
        <v>6766</v>
      </c>
      <c r="D107" s="320">
        <f>D93+D94</f>
        <v>4504116.16</v>
      </c>
      <c r="E107" s="212">
        <f t="shared" ref="E107:F107" si="50">E93+E94</f>
        <v>61031</v>
      </c>
      <c r="F107" s="213">
        <f t="shared" si="50"/>
        <v>469930.2</v>
      </c>
      <c r="G107" s="145">
        <f>G93+G94</f>
        <v>-31352.710000000003</v>
      </c>
      <c r="H107" s="145">
        <f t="shared" ref="H107:I107" si="51">H93+H94</f>
        <v>12707.18</v>
      </c>
      <c r="I107" s="145">
        <f t="shared" si="51"/>
        <v>451284.67</v>
      </c>
    </row>
    <row r="108" spans="1:10">
      <c r="A108" s="201"/>
      <c r="B108" s="201"/>
      <c r="C108" s="321"/>
      <c r="D108" s="301"/>
      <c r="E108" s="301"/>
      <c r="F108" s="322"/>
      <c r="G108" s="145"/>
      <c r="H108" s="145"/>
      <c r="I108" s="145"/>
    </row>
    <row r="109" spans="1:10" ht="15.75" thickBot="1">
      <c r="A109" s="299" t="s">
        <v>253</v>
      </c>
      <c r="B109" s="201"/>
      <c r="C109" s="323">
        <f>SUM(C95:C104)</f>
        <v>2082</v>
      </c>
      <c r="D109" s="324">
        <f>SUM(D95:D104)</f>
        <v>5606647.3969999999</v>
      </c>
      <c r="E109" s="214">
        <f>SUM(E95:E104)</f>
        <v>66333.149999999994</v>
      </c>
      <c r="F109" s="215">
        <f>SUM(F95:F104)</f>
        <v>673347.92</v>
      </c>
      <c r="G109" s="145">
        <f>SUM(G95:G104)</f>
        <v>41098.579999999994</v>
      </c>
      <c r="H109" s="145">
        <f t="shared" ref="H109:I109" si="52">SUM(H95:H104)</f>
        <v>20702.3</v>
      </c>
      <c r="I109" s="145">
        <f t="shared" si="52"/>
        <v>735148.8</v>
      </c>
    </row>
    <row r="110" spans="1:10">
      <c r="C110" s="301"/>
      <c r="D110" s="301"/>
      <c r="E110" s="301"/>
      <c r="F110" s="301"/>
    </row>
  </sheetData>
  <mergeCells count="8">
    <mergeCell ref="O47:O48"/>
    <mergeCell ref="P47:P48"/>
    <mergeCell ref="N47:N48"/>
    <mergeCell ref="A89:I89"/>
    <mergeCell ref="A1:I1"/>
    <mergeCell ref="L1:M1"/>
    <mergeCell ref="A48:B48"/>
    <mergeCell ref="M47:M48"/>
  </mergeCells>
  <printOptions horizontalCentered="1"/>
  <pageMargins left="0.7" right="0.7" top="0.75" bottom="0.75" header="0.3" footer="0.3"/>
  <pageSetup scale="68" fitToHeight="2" orientation="landscape" useFirstPageNumber="1" r:id="rId1"/>
  <headerFooter scaleWithDoc="0">
    <oddFooter>&amp;L&amp;F / &amp;A&amp;RPage &amp;P</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E110"/>
  <sheetViews>
    <sheetView view="pageBreakPreview" topLeftCell="A34" zoomScale="85" zoomScaleNormal="100" zoomScaleSheetLayoutView="85" workbookViewId="0">
      <selection activeCell="G25" sqref="G25"/>
    </sheetView>
  </sheetViews>
  <sheetFormatPr defaultColWidth="9.140625" defaultRowHeight="15"/>
  <cols>
    <col min="1" max="1" width="14.7109375" style="1" customWidth="1"/>
    <col min="2" max="2" width="4.85546875" style="1" customWidth="1"/>
    <col min="3" max="3" width="18.7109375" style="1" customWidth="1"/>
    <col min="4" max="4" width="17" style="1" customWidth="1"/>
    <col min="5" max="5" width="18.140625" style="1" customWidth="1"/>
    <col min="6" max="6" width="16.28515625" style="1" customWidth="1"/>
    <col min="7" max="7" width="16.5703125" style="1" customWidth="1"/>
    <col min="8" max="8" width="14.42578125" style="1" customWidth="1"/>
    <col min="9" max="9" width="20.42578125" style="1" customWidth="1"/>
    <col min="10" max="10" width="15.140625" style="1" customWidth="1"/>
    <col min="11" max="11" width="15.85546875" style="1" customWidth="1"/>
    <col min="12" max="12" width="13.42578125" style="1" bestFit="1" customWidth="1"/>
    <col min="13" max="13" width="15.7109375" style="1" customWidth="1"/>
    <col min="14" max="14" width="13.5703125" style="1" customWidth="1"/>
    <col min="15" max="15" width="15.28515625" style="1" customWidth="1"/>
    <col min="16" max="16" width="15.42578125" style="1" customWidth="1"/>
    <col min="17" max="17" width="16" style="1" customWidth="1"/>
    <col min="18" max="18" width="10.85546875" style="1" customWidth="1"/>
    <col min="19" max="19" width="17.7109375" style="1" customWidth="1"/>
    <col min="20" max="20" width="14.7109375" style="1" customWidth="1"/>
    <col min="21" max="21" width="10.5703125" style="1" customWidth="1"/>
    <col min="22" max="22" width="14.7109375" style="1" customWidth="1"/>
    <col min="23" max="23" width="2.85546875" style="1" customWidth="1"/>
    <col min="24" max="24" width="18.5703125" style="1" customWidth="1"/>
    <col min="25" max="25" width="1.7109375" style="1" customWidth="1"/>
    <col min="26" max="26" width="14.7109375" style="1" customWidth="1"/>
    <col min="27" max="27" width="13.7109375" style="1" customWidth="1"/>
    <col min="28" max="28" width="13.5703125" style="1" customWidth="1"/>
    <col min="29" max="29" width="13.140625" style="1" customWidth="1"/>
    <col min="30" max="30" width="18" style="1" customWidth="1"/>
    <col min="31" max="16384" width="9.140625" style="1"/>
  </cols>
  <sheetData>
    <row r="1" spans="1:20">
      <c r="A1" s="410" t="s">
        <v>151</v>
      </c>
      <c r="B1" s="410"/>
      <c r="C1" s="410"/>
      <c r="D1" s="410"/>
      <c r="E1" s="410"/>
      <c r="F1" s="410"/>
      <c r="G1" s="410"/>
      <c r="H1" s="410"/>
      <c r="I1" s="410"/>
      <c r="L1" s="411" t="s">
        <v>220</v>
      </c>
      <c r="M1" s="411"/>
    </row>
    <row r="2" spans="1:20" ht="26.45" customHeight="1">
      <c r="A2" s="135"/>
      <c r="B2" s="136"/>
      <c r="C2" s="137" t="s">
        <v>152</v>
      </c>
      <c r="D2" s="149" t="s">
        <v>314</v>
      </c>
      <c r="E2" s="137" t="s">
        <v>153</v>
      </c>
      <c r="F2" s="138" t="s">
        <v>154</v>
      </c>
      <c r="G2" s="138" t="s">
        <v>155</v>
      </c>
      <c r="H2" s="138" t="s">
        <v>81</v>
      </c>
      <c r="I2" s="138" t="s">
        <v>156</v>
      </c>
      <c r="J2" s="175" t="s">
        <v>315</v>
      </c>
      <c r="K2" s="175" t="s">
        <v>316</v>
      </c>
      <c r="L2" s="175" t="s">
        <v>221</v>
      </c>
      <c r="M2" s="175" t="s">
        <v>222</v>
      </c>
      <c r="N2" s="175"/>
      <c r="O2" s="175"/>
      <c r="P2" s="175"/>
      <c r="Q2" s="175"/>
    </row>
    <row r="3" spans="1:20">
      <c r="A3" s="299" t="s">
        <v>122</v>
      </c>
      <c r="B3" s="201"/>
      <c r="C3" s="217">
        <v>252695</v>
      </c>
      <c r="D3" s="326">
        <f>J3+K3</f>
        <v>-26233</v>
      </c>
      <c r="E3" s="217">
        <v>264980464.27801001</v>
      </c>
      <c r="F3" s="217">
        <v>-116809971</v>
      </c>
      <c r="G3" s="217">
        <v>82966075</v>
      </c>
      <c r="H3" s="140">
        <f>SUM(F3:G3)</f>
        <v>-33843896</v>
      </c>
      <c r="I3" s="140">
        <f>E3+H3</f>
        <v>231136568.27801001</v>
      </c>
      <c r="J3" s="274">
        <v>-26233</v>
      </c>
      <c r="K3" s="217">
        <v>0</v>
      </c>
      <c r="L3" s="160">
        <f>I3/(D3+C3)</f>
        <v>1020.6417336153969</v>
      </c>
      <c r="M3" s="174">
        <f t="shared" ref="M3:M10" si="0">D26/E3</f>
        <v>0.10180744355439166</v>
      </c>
      <c r="N3" s="160"/>
      <c r="O3" s="237"/>
      <c r="P3" s="160"/>
      <c r="Q3" s="237"/>
    </row>
    <row r="4" spans="1:20">
      <c r="A4" s="299" t="s">
        <v>157</v>
      </c>
      <c r="B4" s="201"/>
      <c r="C4" s="217">
        <v>774</v>
      </c>
      <c r="D4" s="326">
        <f t="shared" ref="D4:D16" si="1">J4+K4</f>
        <v>-62</v>
      </c>
      <c r="E4" s="217">
        <v>1196231.7379999999</v>
      </c>
      <c r="F4" s="217">
        <v>-521386</v>
      </c>
      <c r="G4" s="217">
        <v>374556</v>
      </c>
      <c r="H4" s="140">
        <f t="shared" ref="H4:H18" si="2">SUM(F4:G4)</f>
        <v>-146830</v>
      </c>
      <c r="I4" s="140">
        <f t="shared" ref="I4:I18" si="3">E4+H4</f>
        <v>1049401.7379999999</v>
      </c>
      <c r="J4" s="274">
        <v>-62</v>
      </c>
      <c r="K4" s="217">
        <v>0</v>
      </c>
      <c r="L4" s="160">
        <f t="shared" ref="L4:L15" si="4">I4/(D4+C4)</f>
        <v>1473.8788455056178</v>
      </c>
      <c r="M4" s="174">
        <f t="shared" si="0"/>
        <v>0.10271032451071785</v>
      </c>
      <c r="N4" s="160"/>
      <c r="O4" s="237"/>
      <c r="P4" s="160"/>
      <c r="Q4" s="237"/>
    </row>
    <row r="5" spans="1:20">
      <c r="A5" s="299" t="s">
        <v>123</v>
      </c>
      <c r="B5" s="201"/>
      <c r="C5" s="217">
        <v>26500</v>
      </c>
      <c r="D5" s="326">
        <f t="shared" si="1"/>
        <v>-2178</v>
      </c>
      <c r="E5" s="217">
        <v>58096836.998999998</v>
      </c>
      <c r="F5" s="217">
        <v>-23915278</v>
      </c>
      <c r="G5" s="217">
        <v>18108250</v>
      </c>
      <c r="H5" s="140">
        <f t="shared" si="2"/>
        <v>-5807028</v>
      </c>
      <c r="I5" s="140">
        <f t="shared" si="3"/>
        <v>52289808.998999998</v>
      </c>
      <c r="J5" s="274">
        <v>-2178</v>
      </c>
      <c r="K5" s="217">
        <v>0</v>
      </c>
      <c r="L5" s="160">
        <f t="shared" si="4"/>
        <v>2149.8975823945398</v>
      </c>
      <c r="M5" s="174">
        <f t="shared" si="0"/>
        <v>0.12368040656195586</v>
      </c>
      <c r="N5" s="160"/>
      <c r="O5" s="237"/>
      <c r="P5" s="160"/>
      <c r="Q5" s="237"/>
    </row>
    <row r="6" spans="1:20">
      <c r="A6" s="299" t="s">
        <v>124</v>
      </c>
      <c r="B6" s="201"/>
      <c r="C6" s="217">
        <v>11503</v>
      </c>
      <c r="D6" s="326">
        <f t="shared" si="1"/>
        <v>-1107</v>
      </c>
      <c r="E6" s="217">
        <v>7498593.7829999998</v>
      </c>
      <c r="F6" s="217">
        <v>-3254685</v>
      </c>
      <c r="G6" s="217">
        <v>2347909</v>
      </c>
      <c r="H6" s="140">
        <f t="shared" si="2"/>
        <v>-906776</v>
      </c>
      <c r="I6" s="140">
        <f t="shared" si="3"/>
        <v>6591817.7829999998</v>
      </c>
      <c r="J6" s="274">
        <v>-1107</v>
      </c>
      <c r="K6" s="217">
        <v>0</v>
      </c>
      <c r="L6" s="160">
        <f t="shared" si="4"/>
        <v>634.07250702193153</v>
      </c>
      <c r="M6" s="174">
        <f t="shared" si="0"/>
        <v>0.14818984494389165</v>
      </c>
      <c r="N6" s="160"/>
      <c r="O6" s="237"/>
      <c r="P6" s="160"/>
      <c r="Q6" s="237"/>
    </row>
    <row r="7" spans="1:20">
      <c r="A7" s="299" t="s">
        <v>280</v>
      </c>
      <c r="B7" s="201"/>
      <c r="C7" s="217">
        <v>7</v>
      </c>
      <c r="D7" s="326">
        <f t="shared" si="1"/>
        <v>0</v>
      </c>
      <c r="E7" s="217">
        <v>12312.71</v>
      </c>
      <c r="F7" s="217">
        <v>0</v>
      </c>
      <c r="G7" s="217">
        <v>0</v>
      </c>
      <c r="H7" s="140">
        <f t="shared" si="2"/>
        <v>0</v>
      </c>
      <c r="I7" s="140">
        <f t="shared" si="3"/>
        <v>12312.71</v>
      </c>
      <c r="J7" s="274">
        <v>0</v>
      </c>
      <c r="K7" s="217">
        <v>0</v>
      </c>
      <c r="L7" s="160">
        <f t="shared" si="4"/>
        <v>1758.9585714285713</v>
      </c>
      <c r="M7" s="174">
        <f t="shared" si="0"/>
        <v>0.11126064042765567</v>
      </c>
      <c r="N7" s="160"/>
      <c r="O7" s="237"/>
      <c r="P7" s="160"/>
      <c r="Q7" s="237"/>
    </row>
    <row r="8" spans="1:20">
      <c r="A8" s="299" t="s">
        <v>125</v>
      </c>
      <c r="B8" s="201"/>
      <c r="C8" s="217">
        <v>1894</v>
      </c>
      <c r="D8" s="326">
        <f t="shared" si="1"/>
        <v>-83</v>
      </c>
      <c r="E8" s="217">
        <v>117498629.994</v>
      </c>
      <c r="F8" s="217">
        <v>-45754493</v>
      </c>
      <c r="G8" s="217">
        <v>36580388</v>
      </c>
      <c r="H8" s="140">
        <f t="shared" si="2"/>
        <v>-9174105</v>
      </c>
      <c r="I8" s="140">
        <f t="shared" si="3"/>
        <v>108324524.994</v>
      </c>
      <c r="J8" s="274">
        <v>-83</v>
      </c>
      <c r="K8" s="217">
        <v>0</v>
      </c>
      <c r="L8" s="160">
        <f t="shared" si="4"/>
        <v>59814.75703699614</v>
      </c>
      <c r="M8" s="174">
        <f t="shared" si="0"/>
        <v>9.8934604689378994E-2</v>
      </c>
      <c r="N8" s="160"/>
      <c r="O8" s="237"/>
      <c r="P8" s="160"/>
      <c r="Q8" s="237"/>
    </row>
    <row r="9" spans="1:20">
      <c r="A9" s="299" t="s">
        <v>126</v>
      </c>
      <c r="B9" s="201"/>
      <c r="C9" s="217">
        <v>51</v>
      </c>
      <c r="D9" s="326">
        <f t="shared" si="1"/>
        <v>-5</v>
      </c>
      <c r="E9" s="217">
        <v>3228261.96</v>
      </c>
      <c r="F9" s="217">
        <v>-1629151</v>
      </c>
      <c r="G9" s="217">
        <v>1010812</v>
      </c>
      <c r="H9" s="140">
        <f t="shared" si="2"/>
        <v>-618339</v>
      </c>
      <c r="I9" s="140">
        <f t="shared" si="3"/>
        <v>2609922.96</v>
      </c>
      <c r="J9" s="274">
        <v>-5</v>
      </c>
      <c r="K9" s="217">
        <v>0</v>
      </c>
      <c r="L9" s="160">
        <f t="shared" si="4"/>
        <v>56737.455652173914</v>
      </c>
      <c r="M9" s="174">
        <f t="shared" si="0"/>
        <v>9.8024969448266219E-2</v>
      </c>
      <c r="N9" s="160"/>
      <c r="O9" s="237"/>
      <c r="P9" s="160"/>
      <c r="Q9" s="237"/>
    </row>
    <row r="10" spans="1:20">
      <c r="A10" s="299" t="s">
        <v>278</v>
      </c>
      <c r="B10" s="201"/>
      <c r="C10" s="217">
        <v>5</v>
      </c>
      <c r="D10" s="326">
        <f t="shared" si="1"/>
        <v>0</v>
      </c>
      <c r="E10" s="217">
        <v>29742.28</v>
      </c>
      <c r="F10" s="217"/>
      <c r="G10" s="217"/>
      <c r="H10" s="140">
        <f t="shared" si="2"/>
        <v>0</v>
      </c>
      <c r="I10" s="140">
        <f t="shared" si="3"/>
        <v>29742.28</v>
      </c>
      <c r="J10" s="274">
        <v>0</v>
      </c>
      <c r="K10" s="217">
        <v>0</v>
      </c>
      <c r="L10" s="160">
        <f t="shared" si="4"/>
        <v>5948.4560000000001</v>
      </c>
      <c r="M10" s="174">
        <f t="shared" si="0"/>
        <v>0.18908436071478046</v>
      </c>
      <c r="N10" s="160"/>
      <c r="O10" s="237"/>
      <c r="P10" s="160"/>
      <c r="Q10" s="237"/>
    </row>
    <row r="11" spans="1:20">
      <c r="A11" s="299" t="s">
        <v>307</v>
      </c>
      <c r="B11" s="201"/>
      <c r="C11" s="217">
        <f>21+1</f>
        <v>22</v>
      </c>
      <c r="D11" s="326">
        <f t="shared" si="1"/>
        <v>0</v>
      </c>
      <c r="E11" s="217">
        <f>48987053.16+31987186-E12</f>
        <v>53965132.659999996</v>
      </c>
      <c r="F11" s="217">
        <v>-46556959</v>
      </c>
      <c r="G11" s="217">
        <f>51161385+37406614-G12</f>
        <v>53567999</v>
      </c>
      <c r="H11" s="140">
        <f t="shared" si="2"/>
        <v>7011040</v>
      </c>
      <c r="I11" s="140">
        <f t="shared" si="3"/>
        <v>60976172.659999996</v>
      </c>
      <c r="J11" s="274">
        <v>0</v>
      </c>
      <c r="K11" s="217">
        <v>0</v>
      </c>
      <c r="L11" s="160">
        <f t="shared" si="4"/>
        <v>2771644.2118181814</v>
      </c>
      <c r="M11" s="174">
        <f>I34/(I11+I12)</f>
        <v>6.1995978391801702E-2</v>
      </c>
      <c r="N11" s="160"/>
      <c r="O11" s="237"/>
      <c r="P11" s="160"/>
      <c r="Q11" s="237"/>
    </row>
    <row r="12" spans="1:20">
      <c r="A12" s="299" t="s">
        <v>308</v>
      </c>
      <c r="B12" s="201"/>
      <c r="C12" s="139"/>
      <c r="D12" s="326">
        <f t="shared" si="1"/>
        <v>0</v>
      </c>
      <c r="E12" s="217">
        <f>1021920.5+25987186</f>
        <v>27009106.5</v>
      </c>
      <c r="F12" s="217">
        <v>-35000000</v>
      </c>
      <c r="G12" s="217">
        <v>35000000</v>
      </c>
      <c r="H12" s="140">
        <f t="shared" si="2"/>
        <v>0</v>
      </c>
      <c r="I12" s="140">
        <f t="shared" si="3"/>
        <v>27009106.5</v>
      </c>
      <c r="J12" s="275">
        <v>0</v>
      </c>
      <c r="K12" s="217">
        <v>0</v>
      </c>
      <c r="L12" s="160"/>
      <c r="N12" s="160"/>
      <c r="P12" s="160"/>
    </row>
    <row r="13" spans="1:20">
      <c r="A13" s="299" t="s">
        <v>159</v>
      </c>
      <c r="B13" s="201"/>
      <c r="C13" s="217">
        <v>57</v>
      </c>
      <c r="D13" s="326">
        <f t="shared" si="1"/>
        <v>-1</v>
      </c>
      <c r="E13" s="217">
        <v>12390.761</v>
      </c>
      <c r="F13" s="217">
        <v>0</v>
      </c>
      <c r="G13" s="155">
        <v>0</v>
      </c>
      <c r="H13" s="140">
        <f t="shared" si="2"/>
        <v>0</v>
      </c>
      <c r="I13" s="140">
        <f t="shared" si="3"/>
        <v>12390.761</v>
      </c>
      <c r="J13" s="274">
        <v>-1</v>
      </c>
      <c r="K13" s="217">
        <v>0</v>
      </c>
      <c r="L13" s="160">
        <f t="shared" si="4"/>
        <v>221.26358928571429</v>
      </c>
      <c r="M13" s="174">
        <f>I35/I13</f>
        <v>0.16802842053042585</v>
      </c>
      <c r="N13" s="160"/>
      <c r="O13" s="237"/>
      <c r="P13" s="160"/>
      <c r="Q13" s="237"/>
    </row>
    <row r="14" spans="1:20">
      <c r="A14" s="299" t="s">
        <v>128</v>
      </c>
      <c r="B14" s="201"/>
      <c r="C14" s="217">
        <v>1356</v>
      </c>
      <c r="D14" s="326">
        <f t="shared" si="1"/>
        <v>-51</v>
      </c>
      <c r="E14" s="217">
        <v>5303905.2369999997</v>
      </c>
      <c r="F14" s="217">
        <v>-1756388</v>
      </c>
      <c r="G14" s="331">
        <v>1587041</v>
      </c>
      <c r="H14" s="140">
        <f t="shared" si="2"/>
        <v>-169347</v>
      </c>
      <c r="I14" s="140">
        <f t="shared" si="3"/>
        <v>5134558.2369999997</v>
      </c>
      <c r="J14" s="274">
        <v>-51</v>
      </c>
      <c r="K14" s="217">
        <v>0</v>
      </c>
      <c r="L14" s="160">
        <f t="shared" si="4"/>
        <v>3934.5273846743294</v>
      </c>
      <c r="M14" s="174">
        <f>I36/I14</f>
        <v>9.5323657508259371E-2</v>
      </c>
      <c r="N14" s="160"/>
      <c r="O14" s="237"/>
      <c r="P14" s="160"/>
      <c r="Q14" s="237"/>
    </row>
    <row r="15" spans="1:20">
      <c r="A15" s="299" t="s">
        <v>129</v>
      </c>
      <c r="B15" s="201"/>
      <c r="C15" s="217">
        <v>1355</v>
      </c>
      <c r="D15" s="326">
        <f t="shared" si="1"/>
        <v>-96</v>
      </c>
      <c r="E15" s="217">
        <v>456944.4</v>
      </c>
      <c r="F15" s="217">
        <v>-184323</v>
      </c>
      <c r="G15" s="331">
        <v>129219</v>
      </c>
      <c r="H15" s="140">
        <f t="shared" si="2"/>
        <v>-55104</v>
      </c>
      <c r="I15" s="140">
        <f t="shared" si="3"/>
        <v>401840.4</v>
      </c>
      <c r="J15" s="274">
        <v>-96</v>
      </c>
      <c r="K15" s="217">
        <v>0</v>
      </c>
      <c r="L15" s="160">
        <f t="shared" si="4"/>
        <v>319.17426528991263</v>
      </c>
      <c r="M15" s="174">
        <f>I37/I15</f>
        <v>0.16005238199046187</v>
      </c>
      <c r="N15" s="160"/>
      <c r="O15" s="237"/>
      <c r="P15" s="160"/>
      <c r="Q15" s="237"/>
      <c r="S15" s="170"/>
    </row>
    <row r="16" spans="1:20">
      <c r="A16" s="299" t="s">
        <v>160</v>
      </c>
      <c r="B16" s="201"/>
      <c r="C16" s="217">
        <v>677</v>
      </c>
      <c r="D16" s="326">
        <f t="shared" si="1"/>
        <v>0</v>
      </c>
      <c r="E16" s="217">
        <v>986389.49</v>
      </c>
      <c r="F16" s="217"/>
      <c r="G16" s="155"/>
      <c r="H16" s="140">
        <f t="shared" si="2"/>
        <v>0</v>
      </c>
      <c r="I16" s="140">
        <f t="shared" si="3"/>
        <v>986389.49</v>
      </c>
      <c r="J16" s="217">
        <v>0</v>
      </c>
      <c r="K16" s="217">
        <v>0</v>
      </c>
      <c r="S16" s="160"/>
      <c r="T16" s="160"/>
    </row>
    <row r="17" spans="1:31">
      <c r="A17" s="299" t="s">
        <v>161</v>
      </c>
      <c r="B17" s="201"/>
      <c r="C17" s="217">
        <v>0</v>
      </c>
      <c r="D17" s="217"/>
      <c r="E17" s="217">
        <v>381832.80300000001</v>
      </c>
      <c r="F17" s="217"/>
      <c r="G17" s="155"/>
      <c r="H17" s="140">
        <f t="shared" si="2"/>
        <v>0</v>
      </c>
      <c r="I17" s="140">
        <f t="shared" si="3"/>
        <v>381832.80300000001</v>
      </c>
      <c r="J17" s="170"/>
      <c r="K17" s="274"/>
      <c r="S17" s="160"/>
      <c r="T17" s="160"/>
    </row>
    <row r="18" spans="1:31">
      <c r="A18" s="299" t="s">
        <v>162</v>
      </c>
      <c r="B18" s="201"/>
      <c r="C18" s="217">
        <v>0</v>
      </c>
      <c r="D18" s="217"/>
      <c r="E18" s="217">
        <v>204171.37286</v>
      </c>
      <c r="F18" s="217"/>
      <c r="G18" s="155"/>
      <c r="H18" s="140">
        <f t="shared" si="2"/>
        <v>0</v>
      </c>
      <c r="I18" s="140">
        <f t="shared" si="3"/>
        <v>204171.37286</v>
      </c>
      <c r="J18" s="170"/>
      <c r="K18" s="274"/>
      <c r="T18" s="170"/>
    </row>
    <row r="19" spans="1:31">
      <c r="A19" s="201"/>
      <c r="B19" s="201"/>
      <c r="C19" s="300">
        <f>SUM(C3:C18)</f>
        <v>296896</v>
      </c>
      <c r="D19" s="300">
        <f>SUM(D3:D18)</f>
        <v>-29816</v>
      </c>
      <c r="E19" s="300">
        <f t="shared" ref="E19:K19" si="5">SUM(E3:E18)</f>
        <v>540860946.9658699</v>
      </c>
      <c r="F19" s="300">
        <f t="shared" si="5"/>
        <v>-275382634</v>
      </c>
      <c r="G19" s="300">
        <f t="shared" si="5"/>
        <v>231672249</v>
      </c>
      <c r="H19" s="300">
        <f t="shared" si="5"/>
        <v>-43710385</v>
      </c>
      <c r="I19" s="300">
        <f t="shared" si="5"/>
        <v>497150561.9658699</v>
      </c>
      <c r="J19" s="300">
        <f t="shared" si="5"/>
        <v>-29816</v>
      </c>
      <c r="K19" s="300">
        <f t="shared" si="5"/>
        <v>0</v>
      </c>
    </row>
    <row r="20" spans="1:31" ht="15.75" thickBot="1">
      <c r="A20" s="301"/>
      <c r="B20" s="301" t="s">
        <v>243</v>
      </c>
      <c r="C20" s="301" t="s">
        <v>243</v>
      </c>
      <c r="D20" s="301"/>
      <c r="E20" s="301" t="s">
        <v>243</v>
      </c>
      <c r="F20" s="301" t="s">
        <v>243</v>
      </c>
      <c r="G20" s="301" t="s">
        <v>243</v>
      </c>
      <c r="H20" s="301"/>
      <c r="I20" s="201"/>
      <c r="J20" s="329" t="s">
        <v>319</v>
      </c>
      <c r="K20" s="301" t="s">
        <v>243</v>
      </c>
    </row>
    <row r="21" spans="1:31">
      <c r="A21" s="201" t="s">
        <v>19</v>
      </c>
      <c r="B21" s="301"/>
      <c r="C21" s="302">
        <f t="shared" ref="C21" si="6">C3+C4</f>
        <v>253469</v>
      </c>
      <c r="D21" s="302">
        <f>D3+D4</f>
        <v>-26295</v>
      </c>
      <c r="E21" s="44">
        <f t="shared" ref="E21:H21" si="7">E3+E4</f>
        <v>266176696.01601002</v>
      </c>
      <c r="F21" s="44">
        <f t="shared" si="7"/>
        <v>-117331357</v>
      </c>
      <c r="G21" s="44">
        <f t="shared" si="7"/>
        <v>83340631</v>
      </c>
      <c r="H21" s="44">
        <f t="shared" si="7"/>
        <v>-33990726</v>
      </c>
      <c r="I21" s="302">
        <f>I3+I4</f>
        <v>232185970.01601002</v>
      </c>
      <c r="J21" s="44">
        <f t="shared" ref="J21:K21" si="8">J3+J4</f>
        <v>-26295</v>
      </c>
      <c r="K21" s="44">
        <f t="shared" si="8"/>
        <v>0</v>
      </c>
    </row>
    <row r="22" spans="1:31" ht="7.15" customHeight="1">
      <c r="A22" s="201"/>
      <c r="B22" s="201"/>
      <c r="C22" s="304"/>
      <c r="D22" s="304"/>
      <c r="E22" s="201"/>
      <c r="F22" s="201"/>
      <c r="G22" s="201"/>
      <c r="H22" s="201"/>
      <c r="I22" s="304"/>
      <c r="J22" s="201"/>
      <c r="K22" s="201"/>
    </row>
    <row r="23" spans="1:31" ht="15.75" thickBot="1">
      <c r="A23" s="201" t="s">
        <v>163</v>
      </c>
      <c r="B23" s="301"/>
      <c r="C23" s="305">
        <f>SUM(C5:C10,C13:C15)</f>
        <v>42728</v>
      </c>
      <c r="D23" s="305">
        <f>SUM(D5:D9,D13:D15)</f>
        <v>-3521</v>
      </c>
      <c r="E23" s="44">
        <f t="shared" ref="E23:H23" si="9">SUM(E5:E9,E13:E15)</f>
        <v>192107875.84400001</v>
      </c>
      <c r="F23" s="44">
        <f t="shared" si="9"/>
        <v>-76494318</v>
      </c>
      <c r="G23" s="44">
        <f t="shared" si="9"/>
        <v>59763619</v>
      </c>
      <c r="H23" s="44">
        <f t="shared" si="9"/>
        <v>-16730699</v>
      </c>
      <c r="I23" s="305">
        <f>SUM(I5:I10,I13:I15)</f>
        <v>175406919.12400001</v>
      </c>
      <c r="J23" s="44">
        <f t="shared" ref="J23:K23" si="10">SUM(J5:J9,J13:J15)</f>
        <v>-3521</v>
      </c>
      <c r="K23" s="44">
        <f t="shared" si="10"/>
        <v>0</v>
      </c>
      <c r="Z23" s="1" t="s">
        <v>223</v>
      </c>
    </row>
    <row r="24" spans="1:31">
      <c r="A24" s="201"/>
      <c r="B24" s="201"/>
      <c r="C24" s="201"/>
      <c r="D24" s="201"/>
      <c r="E24" s="201"/>
      <c r="N24" s="1" t="s">
        <v>309</v>
      </c>
      <c r="Z24" s="1" t="s">
        <v>188</v>
      </c>
      <c r="AA24" s="306" t="s">
        <v>276</v>
      </c>
      <c r="AC24" s="1" t="s">
        <v>190</v>
      </c>
      <c r="AD24" s="306" t="s">
        <v>275</v>
      </c>
    </row>
    <row r="25" spans="1:31" ht="53.45" customHeight="1">
      <c r="A25" s="135"/>
      <c r="B25" s="142"/>
      <c r="C25" s="149" t="s">
        <v>164</v>
      </c>
      <c r="D25" s="149" t="s">
        <v>165</v>
      </c>
      <c r="E25" s="138" t="s">
        <v>166</v>
      </c>
      <c r="F25" s="138" t="s">
        <v>167</v>
      </c>
      <c r="G25" s="138" t="s">
        <v>168</v>
      </c>
      <c r="H25" s="138" t="s">
        <v>169</v>
      </c>
      <c r="I25" s="138" t="s">
        <v>170</v>
      </c>
      <c r="O25" s="175" t="str">
        <f>AA24&amp;" Billed Schedule 75 Revenue"</f>
        <v>March Billed Schedule 75 Revenue</v>
      </c>
      <c r="P25" s="175" t="str">
        <f>AA24&amp;" Billed kWhs"</f>
        <v>March Billed kWhs</v>
      </c>
      <c r="Q25" s="175" t="str">
        <f>AA24&amp;" Unbilled kWhs"</f>
        <v>March Unbilled kWhs</v>
      </c>
      <c r="R25" s="175" t="s">
        <v>310</v>
      </c>
      <c r="S25" s="175" t="s">
        <v>191</v>
      </c>
      <c r="T25" s="175" t="str">
        <f>AD24&amp;" Unbilled kWhs reversal"</f>
        <v>February Unbilled kWhs reversal</v>
      </c>
      <c r="U25" s="175" t="s">
        <v>310</v>
      </c>
      <c r="V25" s="175" t="str">
        <f>AD24&amp;" Schedule 75 Unbilled Reversal"</f>
        <v>February Schedule 75 Unbilled Reversal</v>
      </c>
      <c r="X25" s="175" t="str">
        <f>"Total "&amp;AA24&amp;" Schedule 75 Revenue"</f>
        <v>Total March Schedule 75 Revenue</v>
      </c>
      <c r="Z25" s="175" t="str">
        <f>"Calendar "&amp;AA24&amp;" Usage"</f>
        <v>Calendar March Usage</v>
      </c>
      <c r="AA25" s="175" t="str">
        <f>R25</f>
        <v>8/1/2021 rate</v>
      </c>
      <c r="AB25" s="175" t="s">
        <v>192</v>
      </c>
      <c r="AC25" s="175" t="s">
        <v>193</v>
      </c>
      <c r="AD25" s="175" t="str">
        <f>"implied "&amp;AD24&amp;" unbilled/Cancel-Rebill True-up kWhs"</f>
        <v>implied February unbilled/Cancel-Rebill True-up kWhs</v>
      </c>
    </row>
    <row r="26" spans="1:31">
      <c r="A26" s="299" t="s">
        <v>122</v>
      </c>
      <c r="B26" s="201"/>
      <c r="C26" s="222">
        <v>2312307</v>
      </c>
      <c r="D26" s="222">
        <v>26976983.66</v>
      </c>
      <c r="E26" s="222">
        <v>-10838523</v>
      </c>
      <c r="F26" s="222">
        <v>7964639</v>
      </c>
      <c r="G26" s="151">
        <f>SUM(D26:F26)</f>
        <v>24103099.66</v>
      </c>
      <c r="H26" s="151">
        <f>-K68</f>
        <v>-286657.79911999998</v>
      </c>
      <c r="I26" s="151">
        <f>SUM(G26:H26)</f>
        <v>23816441.860879999</v>
      </c>
      <c r="N26" s="1" t="s">
        <v>194</v>
      </c>
      <c r="O26" s="182">
        <v>-119069.1</v>
      </c>
      <c r="P26" s="176">
        <f t="shared" ref="P26:P33" si="11">E3</f>
        <v>264980464.27801001</v>
      </c>
      <c r="Q26" s="176">
        <f t="shared" ref="Q26:Q33" si="12">G3</f>
        <v>82966075</v>
      </c>
      <c r="R26" s="306">
        <v>-4.4999999999999999E-4</v>
      </c>
      <c r="S26" s="177">
        <f>Q26*R26</f>
        <v>-37334.733749999999</v>
      </c>
      <c r="T26" s="176">
        <f>F3</f>
        <v>-116809971</v>
      </c>
      <c r="U26" s="306">
        <v>-4.4999999999999999E-4</v>
      </c>
      <c r="V26" s="177">
        <f>T26*U26</f>
        <v>52564.486949999999</v>
      </c>
      <c r="X26" s="178">
        <f>O26+S26+V26</f>
        <v>-103839.3468</v>
      </c>
      <c r="Z26" s="240">
        <f>P26+Q26+T26</f>
        <v>231136568.27801001</v>
      </c>
      <c r="AA26" s="1">
        <f>R26</f>
        <v>-4.4999999999999999E-4</v>
      </c>
      <c r="AB26" s="170">
        <f>Z26*AA26</f>
        <v>-104011.4557251045</v>
      </c>
      <c r="AC26" s="178">
        <f>X26-AB26</f>
        <v>172.10892510450503</v>
      </c>
      <c r="AD26" s="240">
        <f>AC26/U26</f>
        <v>-382464.27801001118</v>
      </c>
      <c r="AE26" s="179">
        <f>AC26/X26</f>
        <v>-1.6574538497049274E-3</v>
      </c>
    </row>
    <row r="27" spans="1:31">
      <c r="A27" s="299" t="s">
        <v>157</v>
      </c>
      <c r="B27" s="201"/>
      <c r="C27" s="222">
        <v>7056</v>
      </c>
      <c r="D27" s="222">
        <v>122865.35</v>
      </c>
      <c r="E27" s="222">
        <v>-31219</v>
      </c>
      <c r="F27" s="222">
        <v>23233</v>
      </c>
      <c r="G27" s="151">
        <f t="shared" ref="G27:G37" si="13">SUM(D27:F27)</f>
        <v>114879.35</v>
      </c>
      <c r="H27" s="151">
        <f t="shared" ref="H27:H30" si="14">-K69</f>
        <v>-5742.5213000000003</v>
      </c>
      <c r="I27" s="151">
        <f t="shared" ref="I27:I40" si="15">SUM(G27:H27)</f>
        <v>109136.82870000001</v>
      </c>
      <c r="N27" s="1" t="s">
        <v>195</v>
      </c>
      <c r="O27" s="182">
        <v>-538.16999999999996</v>
      </c>
      <c r="P27" s="176">
        <f t="shared" si="11"/>
        <v>1196231.7379999999</v>
      </c>
      <c r="Q27" s="176">
        <f t="shared" si="12"/>
        <v>374556</v>
      </c>
      <c r="R27" s="306">
        <v>-4.4999999999999999E-4</v>
      </c>
      <c r="S27" s="177">
        <f>Q27*R27</f>
        <v>-168.55019999999999</v>
      </c>
      <c r="T27" s="176">
        <f t="shared" ref="T27:T33" si="16">F4</f>
        <v>-521386</v>
      </c>
      <c r="U27" s="306">
        <v>-4.4999999999999999E-4</v>
      </c>
      <c r="V27" s="177">
        <f t="shared" ref="V27:V36" si="17">T27*U27</f>
        <v>234.62369999999999</v>
      </c>
      <c r="X27" s="178">
        <f t="shared" ref="X27:X36" si="18">O27+S27+V27</f>
        <v>-472.09649999999999</v>
      </c>
      <c r="Z27" s="240">
        <f t="shared" ref="Z27:Z36" si="19">P27+Q27+T27</f>
        <v>1049401.7379999999</v>
      </c>
      <c r="AA27" s="1">
        <f t="shared" ref="AA27:AA36" si="20">R27</f>
        <v>-4.4999999999999999E-4</v>
      </c>
      <c r="AB27" s="170">
        <f t="shared" ref="AB27:AB36" si="21">Z27*AA27</f>
        <v>-472.23078209999994</v>
      </c>
      <c r="AC27" s="178">
        <f t="shared" ref="AC27:AC36" si="22">X27-AB27</f>
        <v>0.13428209999995033</v>
      </c>
      <c r="AD27" s="240">
        <f t="shared" ref="AD27:AD36" si="23">AC27/U27</f>
        <v>-298.4046666665563</v>
      </c>
      <c r="AE27" s="179">
        <f t="shared" ref="AE27:AE37" si="24">AC27/X27</f>
        <v>-2.8443782150460833E-4</v>
      </c>
    </row>
    <row r="28" spans="1:31">
      <c r="A28" s="299" t="s">
        <v>123</v>
      </c>
      <c r="B28" s="201"/>
      <c r="C28" s="222">
        <v>538464.43000000005</v>
      </c>
      <c r="D28" s="222">
        <v>7185440.4199999999</v>
      </c>
      <c r="E28" s="222">
        <v>-3254385</v>
      </c>
      <c r="F28" s="222">
        <v>2511842</v>
      </c>
      <c r="G28" s="151">
        <f t="shared" si="13"/>
        <v>6442897.4199999999</v>
      </c>
      <c r="H28" s="151">
        <f t="shared" si="14"/>
        <v>37513.400879999994</v>
      </c>
      <c r="I28" s="151">
        <f t="shared" si="15"/>
        <v>6480410.8208799995</v>
      </c>
      <c r="N28" s="1" t="s">
        <v>196</v>
      </c>
      <c r="O28" s="182">
        <v>394423.28</v>
      </c>
      <c r="P28" s="176">
        <f t="shared" si="11"/>
        <v>58096836.998999998</v>
      </c>
      <c r="Q28" s="176">
        <f t="shared" si="12"/>
        <v>18108250</v>
      </c>
      <c r="R28" s="307">
        <v>6.79E-3</v>
      </c>
      <c r="S28" s="177">
        <f>Q28*R28</f>
        <v>122955.0175</v>
      </c>
      <c r="T28" s="176">
        <f t="shared" si="16"/>
        <v>-23915278</v>
      </c>
      <c r="U28" s="307">
        <v>6.79E-3</v>
      </c>
      <c r="V28" s="177">
        <f t="shared" si="17"/>
        <v>-162384.73762</v>
      </c>
      <c r="X28" s="178">
        <f t="shared" si="18"/>
        <v>354993.55988000007</v>
      </c>
      <c r="Z28" s="240">
        <f t="shared" si="19"/>
        <v>52289808.998999998</v>
      </c>
      <c r="AA28" s="308">
        <f t="shared" si="20"/>
        <v>6.79E-3</v>
      </c>
      <c r="AB28" s="170">
        <f t="shared" si="21"/>
        <v>355047.80310321</v>
      </c>
      <c r="AC28" s="178">
        <f t="shared" si="22"/>
        <v>-54.243223209923599</v>
      </c>
      <c r="AD28" s="240">
        <f t="shared" si="23"/>
        <v>-7988.6926671463325</v>
      </c>
      <c r="AE28" s="179">
        <f t="shared" si="24"/>
        <v>-1.5280058384230873E-4</v>
      </c>
    </row>
    <row r="29" spans="1:31">
      <c r="A29" s="299" t="s">
        <v>124</v>
      </c>
      <c r="B29" s="201"/>
      <c r="C29" s="222">
        <v>231945.46</v>
      </c>
      <c r="D29" s="222">
        <v>1111215.45</v>
      </c>
      <c r="E29" s="222">
        <v>-477039</v>
      </c>
      <c r="F29" s="222">
        <v>367132</v>
      </c>
      <c r="G29" s="151">
        <f t="shared" si="13"/>
        <v>1001308.45</v>
      </c>
      <c r="H29" s="151">
        <f t="shared" si="14"/>
        <v>2076.5170400000011</v>
      </c>
      <c r="I29" s="151">
        <f t="shared" si="15"/>
        <v>1003384.9670399999</v>
      </c>
      <c r="N29" s="1" t="s">
        <v>197</v>
      </c>
      <c r="O29" s="182">
        <v>51040.29</v>
      </c>
      <c r="P29" s="176">
        <f t="shared" si="11"/>
        <v>7498593.7829999998</v>
      </c>
      <c r="Q29" s="176">
        <f t="shared" si="12"/>
        <v>2347909</v>
      </c>
      <c r="R29" s="307">
        <v>6.79E-3</v>
      </c>
      <c r="S29" s="177">
        <f t="shared" ref="S29:S36" si="25">Q29*R29</f>
        <v>15942.302110000001</v>
      </c>
      <c r="T29" s="176">
        <f t="shared" si="16"/>
        <v>-3254685</v>
      </c>
      <c r="U29" s="307">
        <v>6.79E-3</v>
      </c>
      <c r="V29" s="177">
        <f t="shared" si="17"/>
        <v>-22099.311150000001</v>
      </c>
      <c r="X29" s="178">
        <f t="shared" si="18"/>
        <v>44883.280959999996</v>
      </c>
      <c r="Z29" s="240">
        <f t="shared" si="19"/>
        <v>6591817.7829999998</v>
      </c>
      <c r="AA29" s="308">
        <f t="shared" si="20"/>
        <v>6.79E-3</v>
      </c>
      <c r="AB29" s="170">
        <f t="shared" si="21"/>
        <v>44758.442746569999</v>
      </c>
      <c r="AC29" s="178">
        <f t="shared" si="22"/>
        <v>124.83821342999727</v>
      </c>
      <c r="AD29" s="240">
        <f t="shared" si="23"/>
        <v>18385.598443298568</v>
      </c>
      <c r="AE29" s="179">
        <f t="shared" si="24"/>
        <v>2.7813967865061638E-3</v>
      </c>
    </row>
    <row r="30" spans="1:31">
      <c r="A30" s="299" t="s">
        <v>280</v>
      </c>
      <c r="B30" s="201"/>
      <c r="C30" s="222">
        <v>147.35</v>
      </c>
      <c r="D30" s="222">
        <v>1369.92</v>
      </c>
      <c r="E30" s="222">
        <v>0</v>
      </c>
      <c r="F30" s="222">
        <v>0</v>
      </c>
      <c r="G30" s="151">
        <f t="shared" ref="G30" si="26">SUM(D30:F30)</f>
        <v>1369.92</v>
      </c>
      <c r="H30" s="151">
        <f t="shared" si="14"/>
        <v>0</v>
      </c>
      <c r="I30" s="151">
        <f t="shared" si="15"/>
        <v>1369.92</v>
      </c>
      <c r="N30" s="1" t="s">
        <v>281</v>
      </c>
      <c r="O30" s="182">
        <v>83.66</v>
      </c>
      <c r="P30" s="176">
        <f t="shared" si="11"/>
        <v>12312.71</v>
      </c>
      <c r="Q30" s="176">
        <f t="shared" si="12"/>
        <v>0</v>
      </c>
      <c r="R30" s="307">
        <v>6.79E-3</v>
      </c>
      <c r="S30" s="177">
        <f t="shared" si="25"/>
        <v>0</v>
      </c>
      <c r="T30" s="176">
        <f t="shared" si="16"/>
        <v>0</v>
      </c>
      <c r="U30" s="307">
        <v>6.79E-3</v>
      </c>
      <c r="V30" s="177">
        <f t="shared" si="17"/>
        <v>0</v>
      </c>
      <c r="X30" s="178">
        <f t="shared" si="18"/>
        <v>83.66</v>
      </c>
      <c r="Z30" s="240">
        <f t="shared" si="19"/>
        <v>12312.71</v>
      </c>
      <c r="AA30" s="308">
        <f t="shared" si="20"/>
        <v>6.79E-3</v>
      </c>
      <c r="AB30" s="170">
        <f t="shared" si="21"/>
        <v>83.603300899999994</v>
      </c>
      <c r="AC30" s="178">
        <f t="shared" si="22"/>
        <v>5.6699100000003E-2</v>
      </c>
      <c r="AD30" s="240">
        <f t="shared" si="23"/>
        <v>8.3503829160534604</v>
      </c>
      <c r="AE30" s="179">
        <f t="shared" si="24"/>
        <v>6.7773248864454942E-4</v>
      </c>
    </row>
    <row r="31" spans="1:31">
      <c r="A31" s="299" t="s">
        <v>125</v>
      </c>
      <c r="B31" s="201"/>
      <c r="C31" s="222">
        <v>1042488.33</v>
      </c>
      <c r="D31" s="222">
        <v>11624680.51</v>
      </c>
      <c r="E31" s="222">
        <v>-4589064</v>
      </c>
      <c r="F31" s="222">
        <v>3747573</v>
      </c>
      <c r="G31" s="151">
        <f t="shared" si="13"/>
        <v>10783189.51</v>
      </c>
      <c r="H31" s="151">
        <f>-K73</f>
        <v>53209.808999999994</v>
      </c>
      <c r="I31" s="151">
        <f t="shared" si="15"/>
        <v>10836399.319</v>
      </c>
      <c r="N31" s="1" t="s">
        <v>198</v>
      </c>
      <c r="O31" s="182">
        <v>797815.54</v>
      </c>
      <c r="P31" s="176">
        <f t="shared" si="11"/>
        <v>117498629.994</v>
      </c>
      <c r="Q31" s="176">
        <f t="shared" si="12"/>
        <v>36580388</v>
      </c>
      <c r="R31" s="307">
        <v>6.79E-3</v>
      </c>
      <c r="S31" s="177">
        <f t="shared" si="25"/>
        <v>248380.83452</v>
      </c>
      <c r="T31" s="176">
        <f t="shared" si="16"/>
        <v>-45754493</v>
      </c>
      <c r="U31" s="307">
        <v>6.79E-3</v>
      </c>
      <c r="V31" s="177">
        <f t="shared" si="17"/>
        <v>-310673.00747000001</v>
      </c>
      <c r="X31" s="178">
        <f t="shared" si="18"/>
        <v>735523.36705</v>
      </c>
      <c r="Z31" s="240">
        <f t="shared" si="19"/>
        <v>108324524.99400002</v>
      </c>
      <c r="AA31" s="308">
        <f t="shared" si="20"/>
        <v>6.79E-3</v>
      </c>
      <c r="AB31" s="170">
        <f t="shared" si="21"/>
        <v>735523.52470926009</v>
      </c>
      <c r="AC31" s="178">
        <f t="shared" si="22"/>
        <v>-0.15765926009044051</v>
      </c>
      <c r="AD31" s="240">
        <f t="shared" si="23"/>
        <v>-23.219331382980929</v>
      </c>
      <c r="AE31" s="179">
        <f t="shared" si="24"/>
        <v>-2.1434976392765375E-7</v>
      </c>
    </row>
    <row r="32" spans="1:31">
      <c r="A32" s="299" t="s">
        <v>126</v>
      </c>
      <c r="B32" s="201"/>
      <c r="C32" s="222">
        <v>27701.67</v>
      </c>
      <c r="D32" s="222">
        <v>316450.28000000003</v>
      </c>
      <c r="E32" s="222">
        <v>-147183</v>
      </c>
      <c r="F32" s="222">
        <v>94922</v>
      </c>
      <c r="G32" s="151">
        <f t="shared" si="13"/>
        <v>264189.28000000003</v>
      </c>
      <c r="H32" s="151">
        <f>-K74</f>
        <v>1007.8925700000007</v>
      </c>
      <c r="I32" s="151">
        <f t="shared" si="15"/>
        <v>265197.17257000005</v>
      </c>
      <c r="N32" s="1" t="s">
        <v>199</v>
      </c>
      <c r="O32" s="182">
        <v>21919.9</v>
      </c>
      <c r="P32" s="176">
        <f t="shared" si="11"/>
        <v>3228261.96</v>
      </c>
      <c r="Q32" s="176">
        <f t="shared" si="12"/>
        <v>1010812</v>
      </c>
      <c r="R32" s="307">
        <v>6.79E-3</v>
      </c>
      <c r="S32" s="177">
        <f t="shared" si="25"/>
        <v>6863.4134800000002</v>
      </c>
      <c r="T32" s="176">
        <f t="shared" si="16"/>
        <v>-1629151</v>
      </c>
      <c r="U32" s="307">
        <v>6.79E-3</v>
      </c>
      <c r="V32" s="177">
        <f t="shared" si="17"/>
        <v>-11061.935289999999</v>
      </c>
      <c r="X32" s="178">
        <f t="shared" si="18"/>
        <v>17721.378190000003</v>
      </c>
      <c r="Z32" s="240">
        <f t="shared" si="19"/>
        <v>2609922.96</v>
      </c>
      <c r="AA32" s="308">
        <f t="shared" si="20"/>
        <v>6.79E-3</v>
      </c>
      <c r="AB32" s="170">
        <f t="shared" si="21"/>
        <v>17721.376898399998</v>
      </c>
      <c r="AC32" s="178">
        <f t="shared" si="22"/>
        <v>1.2916000050609E-3</v>
      </c>
      <c r="AD32" s="240">
        <f t="shared" si="23"/>
        <v>0.19022091385285714</v>
      </c>
      <c r="AE32" s="179">
        <f t="shared" si="24"/>
        <v>7.2883722203374507E-8</v>
      </c>
    </row>
    <row r="33" spans="1:31">
      <c r="A33" s="299" t="s">
        <v>278</v>
      </c>
      <c r="B33" s="201"/>
      <c r="C33" s="222">
        <v>2750</v>
      </c>
      <c r="D33" s="222">
        <v>5623.8</v>
      </c>
      <c r="E33" s="222">
        <v>0</v>
      </c>
      <c r="F33" s="222">
        <v>0</v>
      </c>
      <c r="G33" s="151">
        <f t="shared" ref="G33" si="27">SUM(D33:F33)</f>
        <v>5623.8</v>
      </c>
      <c r="H33" s="151">
        <f>-K75</f>
        <v>0</v>
      </c>
      <c r="I33" s="151">
        <f t="shared" si="15"/>
        <v>5623.8</v>
      </c>
      <c r="N33" s="1" t="s">
        <v>279</v>
      </c>
      <c r="O33" s="182">
        <v>201.95</v>
      </c>
      <c r="P33" s="176">
        <f t="shared" si="11"/>
        <v>29742.28</v>
      </c>
      <c r="Q33" s="176">
        <f t="shared" si="12"/>
        <v>0</v>
      </c>
      <c r="R33" s="307">
        <v>6.79E-3</v>
      </c>
      <c r="S33" s="177">
        <f t="shared" si="25"/>
        <v>0</v>
      </c>
      <c r="T33" s="176">
        <f t="shared" si="16"/>
        <v>0</v>
      </c>
      <c r="U33" s="307">
        <v>6.79E-3</v>
      </c>
      <c r="V33" s="177">
        <f t="shared" si="17"/>
        <v>0</v>
      </c>
      <c r="X33" s="178">
        <f t="shared" si="18"/>
        <v>201.95</v>
      </c>
      <c r="Z33" s="240">
        <f t="shared" si="19"/>
        <v>29742.28</v>
      </c>
      <c r="AA33" s="308">
        <f t="shared" si="20"/>
        <v>6.79E-3</v>
      </c>
      <c r="AB33" s="170">
        <f t="shared" si="21"/>
        <v>201.9500812</v>
      </c>
      <c r="AC33" s="178">
        <f t="shared" si="22"/>
        <v>-8.12000000109947E-5</v>
      </c>
      <c r="AD33" s="240">
        <f t="shared" si="23"/>
        <v>-1.1958762888217187E-2</v>
      </c>
      <c r="AE33" s="179">
        <f t="shared" si="24"/>
        <v>-4.0207972275808221E-7</v>
      </c>
    </row>
    <row r="34" spans="1:31">
      <c r="A34" s="299" t="s">
        <v>307</v>
      </c>
      <c r="B34" s="201"/>
      <c r="C34" s="222">
        <f>643650+30650</f>
        <v>674300</v>
      </c>
      <c r="D34" s="222">
        <f>3591384.91-112262.32+1682425.73</f>
        <v>5161548.32</v>
      </c>
      <c r="E34" s="222">
        <v>-5671837</v>
      </c>
      <c r="F34" s="222">
        <f>3930322+2016191</f>
        <v>5946513</v>
      </c>
      <c r="G34" s="151">
        <f t="shared" si="13"/>
        <v>5436224.3200000003</v>
      </c>
      <c r="H34" s="151">
        <f>-K76-K77</f>
        <v>18509.145600000003</v>
      </c>
      <c r="I34" s="151">
        <f t="shared" si="15"/>
        <v>5454733.4656000007</v>
      </c>
      <c r="J34" s="170"/>
      <c r="N34" s="1" t="s">
        <v>200</v>
      </c>
      <c r="O34" s="182">
        <v>84.13</v>
      </c>
      <c r="P34" s="176">
        <f>E13</f>
        <v>12390.761</v>
      </c>
      <c r="Q34" s="176">
        <f>G13</f>
        <v>0</v>
      </c>
      <c r="R34" s="307">
        <v>6.79E-3</v>
      </c>
      <c r="S34" s="177">
        <f t="shared" si="25"/>
        <v>0</v>
      </c>
      <c r="T34" s="176">
        <f>F13</f>
        <v>0</v>
      </c>
      <c r="U34" s="307">
        <v>6.79E-3</v>
      </c>
      <c r="V34" s="177">
        <f t="shared" si="17"/>
        <v>0</v>
      </c>
      <c r="X34" s="178">
        <f t="shared" si="18"/>
        <v>84.13</v>
      </c>
      <c r="Z34" s="240">
        <f t="shared" si="19"/>
        <v>12390.761</v>
      </c>
      <c r="AA34" s="308">
        <f t="shared" si="20"/>
        <v>6.79E-3</v>
      </c>
      <c r="AB34" s="170">
        <f t="shared" si="21"/>
        <v>84.133267189999998</v>
      </c>
      <c r="AC34" s="178">
        <f t="shared" si="22"/>
        <v>-3.2671900000025289E-3</v>
      </c>
      <c r="AD34" s="240">
        <f t="shared" si="23"/>
        <v>-0.48117673048638127</v>
      </c>
      <c r="AE34" s="179">
        <f t="shared" si="24"/>
        <v>-3.8835017235261249E-5</v>
      </c>
    </row>
    <row r="35" spans="1:31">
      <c r="A35" s="299" t="s">
        <v>159</v>
      </c>
      <c r="B35" s="201"/>
      <c r="C35" s="222">
        <v>1140</v>
      </c>
      <c r="D35" s="222">
        <v>2082</v>
      </c>
      <c r="E35" s="156">
        <v>0</v>
      </c>
      <c r="F35" s="222">
        <v>0</v>
      </c>
      <c r="G35" s="151">
        <f t="shared" si="13"/>
        <v>2082</v>
      </c>
      <c r="H35" s="151">
        <f>-K78</f>
        <v>0</v>
      </c>
      <c r="I35" s="151">
        <f t="shared" si="15"/>
        <v>2082</v>
      </c>
      <c r="N35" s="1" t="s">
        <v>201</v>
      </c>
      <c r="O35" s="182">
        <v>36013.480000000003</v>
      </c>
      <c r="P35" s="176">
        <f>E14</f>
        <v>5303905.2369999997</v>
      </c>
      <c r="Q35" s="176">
        <f>G14</f>
        <v>1587041</v>
      </c>
      <c r="R35" s="307">
        <v>6.79E-3</v>
      </c>
      <c r="S35" s="177">
        <f t="shared" si="25"/>
        <v>10776.008390000001</v>
      </c>
      <c r="T35" s="176">
        <f>F14</f>
        <v>-1756388</v>
      </c>
      <c r="U35" s="307">
        <v>6.79E-3</v>
      </c>
      <c r="V35" s="177">
        <f t="shared" si="17"/>
        <v>-11925.874519999999</v>
      </c>
      <c r="X35" s="178">
        <f>O35+S35+V35</f>
        <v>34863.613870000008</v>
      </c>
      <c r="Z35" s="240">
        <f t="shared" si="19"/>
        <v>5134558.2369999997</v>
      </c>
      <c r="AA35" s="308">
        <f t="shared" si="20"/>
        <v>6.79E-3</v>
      </c>
      <c r="AB35" s="170">
        <f t="shared" si="21"/>
        <v>34863.650429230001</v>
      </c>
      <c r="AC35" s="178">
        <f t="shared" si="22"/>
        <v>-3.6559229993144982E-2</v>
      </c>
      <c r="AD35" s="240">
        <f t="shared" si="23"/>
        <v>-5.3842754039977878</v>
      </c>
      <c r="AE35" s="179">
        <f t="shared" si="24"/>
        <v>-1.048635695928357E-6</v>
      </c>
    </row>
    <row r="36" spans="1:31">
      <c r="A36" s="299" t="s">
        <v>128</v>
      </c>
      <c r="B36" s="201"/>
      <c r="C36" s="222">
        <v>27360</v>
      </c>
      <c r="D36" s="222">
        <v>507257.9</v>
      </c>
      <c r="E36" s="222">
        <v>-194766</v>
      </c>
      <c r="F36" s="222">
        <v>176323</v>
      </c>
      <c r="G36" s="151">
        <f t="shared" si="13"/>
        <v>488814.9</v>
      </c>
      <c r="H36" s="151">
        <f>-K79</f>
        <v>629.97084000000007</v>
      </c>
      <c r="I36" s="151">
        <f t="shared" si="15"/>
        <v>489444.87084000005</v>
      </c>
      <c r="N36" s="1" t="s">
        <v>202</v>
      </c>
      <c r="O36" s="182">
        <v>3102.48</v>
      </c>
      <c r="P36" s="176">
        <f>E15</f>
        <v>456944.4</v>
      </c>
      <c r="Q36" s="176">
        <f>G15</f>
        <v>129219</v>
      </c>
      <c r="R36" s="307">
        <v>6.79E-3</v>
      </c>
      <c r="S36" s="177">
        <f t="shared" si="25"/>
        <v>877.39701000000002</v>
      </c>
      <c r="T36" s="176">
        <f>F15</f>
        <v>-184323</v>
      </c>
      <c r="U36" s="307">
        <v>6.79E-3</v>
      </c>
      <c r="V36" s="177">
        <f t="shared" si="17"/>
        <v>-1251.5531699999999</v>
      </c>
      <c r="X36" s="178">
        <f t="shared" si="18"/>
        <v>2728.32384</v>
      </c>
      <c r="Z36" s="240">
        <f t="shared" si="19"/>
        <v>401840.4</v>
      </c>
      <c r="AA36" s="308">
        <f t="shared" si="20"/>
        <v>6.79E-3</v>
      </c>
      <c r="AB36" s="170">
        <f t="shared" si="21"/>
        <v>2728.4963160000002</v>
      </c>
      <c r="AC36" s="178">
        <f t="shared" si="22"/>
        <v>-0.17247600000018792</v>
      </c>
      <c r="AD36" s="240">
        <f t="shared" si="23"/>
        <v>-25.401472754077751</v>
      </c>
      <c r="AE36" s="179">
        <f t="shared" si="24"/>
        <v>-6.3216835725845474E-5</v>
      </c>
    </row>
    <row r="37" spans="1:31">
      <c r="A37" s="299" t="s">
        <v>129</v>
      </c>
      <c r="B37" s="201"/>
      <c r="C37" s="222">
        <v>27300</v>
      </c>
      <c r="D37" s="222">
        <v>70585.31</v>
      </c>
      <c r="E37" s="222">
        <v>-28441</v>
      </c>
      <c r="F37" s="222">
        <v>22196</v>
      </c>
      <c r="G37" s="151">
        <f t="shared" si="13"/>
        <v>64340.31</v>
      </c>
      <c r="H37" s="151">
        <f>-K80</f>
        <v>-24.79680000000004</v>
      </c>
      <c r="I37" s="151">
        <f t="shared" si="15"/>
        <v>64315.513200000001</v>
      </c>
      <c r="O37" s="163">
        <f>SUM(O26:O36)</f>
        <v>1185077.4399999997</v>
      </c>
      <c r="P37" s="309">
        <f>SUM(P26:P36)</f>
        <v>458314314.14000988</v>
      </c>
      <c r="Q37" s="309">
        <f>SUM(Q26:Q36)</f>
        <v>143104250</v>
      </c>
      <c r="S37" s="163">
        <f>SUM(S26:S36)</f>
        <v>368291.68906</v>
      </c>
      <c r="T37" s="309">
        <f>SUM(T26:T36)</f>
        <v>-193825675</v>
      </c>
      <c r="V37" s="163">
        <f>SUM(V26:V36)</f>
        <v>-466597.30857000005</v>
      </c>
      <c r="X37" s="163">
        <f>SUM(X26:X36)</f>
        <v>1086771.8204899998</v>
      </c>
      <c r="Z37" s="309">
        <f>SUM(Z26:Z36)</f>
        <v>407592889.14000988</v>
      </c>
      <c r="AB37" s="309">
        <f>SUM(AB26:AB36)</f>
        <v>1086529.2943447556</v>
      </c>
      <c r="AC37" s="163">
        <f>SUM(AC26:AC36)</f>
        <v>242.52614524449993</v>
      </c>
      <c r="AD37" s="309">
        <f>SUM(AD26:AD36)</f>
        <v>-372411.73451173009</v>
      </c>
      <c r="AE37" s="179">
        <f t="shared" si="24"/>
        <v>2.2316197445674529E-4</v>
      </c>
    </row>
    <row r="38" spans="1:31">
      <c r="A38" s="299" t="s">
        <v>171</v>
      </c>
      <c r="B38" s="201"/>
      <c r="C38" s="151"/>
      <c r="D38" s="222">
        <v>680280.92</v>
      </c>
      <c r="E38" s="154"/>
      <c r="F38" s="154"/>
      <c r="G38" s="151">
        <f>SUM(D38:F38)</f>
        <v>680280.92</v>
      </c>
      <c r="H38" s="151"/>
      <c r="I38" s="151">
        <f t="shared" si="15"/>
        <v>680280.92</v>
      </c>
      <c r="N38" s="301"/>
      <c r="O38" s="301" t="s">
        <v>243</v>
      </c>
      <c r="U38" s="310"/>
    </row>
    <row r="39" spans="1:31">
      <c r="A39" s="299" t="s">
        <v>172</v>
      </c>
      <c r="B39" s="201"/>
      <c r="D39" s="222">
        <v>-1385695.41</v>
      </c>
      <c r="E39" s="154"/>
      <c r="F39" s="154"/>
      <c r="G39" s="151">
        <f>SUM(D39:F39)</f>
        <v>-1385695.41</v>
      </c>
      <c r="H39" s="151"/>
      <c r="I39" s="151">
        <f t="shared" si="15"/>
        <v>-1385695.41</v>
      </c>
      <c r="U39" s="311" t="s">
        <v>311</v>
      </c>
      <c r="V39" s="1" t="s">
        <v>203</v>
      </c>
      <c r="X39" s="306">
        <v>0.95702500000000001</v>
      </c>
      <c r="AA39" s="1" t="s">
        <v>204</v>
      </c>
      <c r="AB39" s="1" t="s">
        <v>205</v>
      </c>
      <c r="AD39" s="1" t="s">
        <v>206</v>
      </c>
    </row>
    <row r="40" spans="1:31">
      <c r="A40" s="299" t="s">
        <v>173</v>
      </c>
      <c r="B40" s="201"/>
      <c r="D40" s="222">
        <v>1948367.76</v>
      </c>
      <c r="E40" s="154"/>
      <c r="F40" s="154"/>
      <c r="G40" s="151">
        <f>SUM(D40:F40)</f>
        <v>1948367.76</v>
      </c>
      <c r="H40" s="151"/>
      <c r="I40" s="151">
        <f t="shared" si="15"/>
        <v>1948367.76</v>
      </c>
      <c r="S40" s="301"/>
      <c r="T40" s="1" t="s">
        <v>130</v>
      </c>
      <c r="U40" s="1" t="s">
        <v>207</v>
      </c>
      <c r="W40" s="301"/>
      <c r="X40" s="312">
        <f>ROUND((X26+X27)*X39,2)</f>
        <v>-99828.66</v>
      </c>
      <c r="Z40" s="1" t="s">
        <v>19</v>
      </c>
      <c r="AA40" s="160">
        <f>P26+P27+Q26+Q27+T26+T27</f>
        <v>232185970.01601005</v>
      </c>
      <c r="AB40" s="306">
        <v>-4.2999999999999999E-4</v>
      </c>
      <c r="AC40" s="178">
        <f>AA40*AB40</f>
        <v>-99839.967106884316</v>
      </c>
      <c r="AD40" s="178">
        <f>X40-AC40</f>
        <v>11.307106884312816</v>
      </c>
      <c r="AE40" s="179">
        <f>AD40/X40</f>
        <v>-1.1326513732942839E-4</v>
      </c>
    </row>
    <row r="41" spans="1:31">
      <c r="A41" s="201"/>
      <c r="B41" s="201"/>
      <c r="C41" s="144">
        <f t="shared" ref="C41:I41" si="28">SUM(C26:C40)</f>
        <v>4892960.24</v>
      </c>
      <c r="D41" s="144">
        <f>SUM(D26:D40)</f>
        <v>54329056.190000005</v>
      </c>
      <c r="E41" s="144">
        <f t="shared" si="28"/>
        <v>-25232457</v>
      </c>
      <c r="F41" s="144">
        <f>SUM(F26:F40)</f>
        <v>20854373</v>
      </c>
      <c r="G41" s="144">
        <f t="shared" si="28"/>
        <v>49950972.190000005</v>
      </c>
      <c r="H41" s="144">
        <f>SUM(H26:H40)</f>
        <v>-179478.38129000002</v>
      </c>
      <c r="I41" s="144">
        <f t="shared" si="28"/>
        <v>49771493.808709994</v>
      </c>
      <c r="S41" s="301"/>
      <c r="T41" s="1" t="s">
        <v>130</v>
      </c>
      <c r="U41" s="1" t="s">
        <v>208</v>
      </c>
      <c r="W41" s="301"/>
      <c r="X41" s="312">
        <f>ROUND(SUM(X28:X36)*X39,2)</f>
        <v>1139896.46</v>
      </c>
      <c r="Z41" s="1" t="s">
        <v>163</v>
      </c>
      <c r="AA41" s="160">
        <f>SUM(P28:Q36,T28:T36)</f>
        <v>175406919.12400001</v>
      </c>
      <c r="AB41" s="306">
        <v>6.4999999999999997E-3</v>
      </c>
      <c r="AC41" s="178">
        <f>AA41*AB41</f>
        <v>1140144.9743059999</v>
      </c>
      <c r="AD41" s="178">
        <f>X41-AC41</f>
        <v>-248.5143059999682</v>
      </c>
      <c r="AE41" s="179">
        <f>AD41/X41</f>
        <v>-2.1801480636229735E-4</v>
      </c>
    </row>
    <row r="42" spans="1:31" ht="15.75" thickBot="1">
      <c r="A42" s="201"/>
      <c r="B42" s="301" t="s">
        <v>243</v>
      </c>
      <c r="C42" s="301" t="s">
        <v>243</v>
      </c>
      <c r="D42" s="301" t="s">
        <v>243</v>
      </c>
      <c r="E42" s="301" t="s">
        <v>243</v>
      </c>
      <c r="F42" s="301" t="s">
        <v>243</v>
      </c>
      <c r="J42" s="178"/>
      <c r="Z42" s="1" t="s">
        <v>189</v>
      </c>
    </row>
    <row r="43" spans="1:31">
      <c r="A43" s="201" t="s">
        <v>19</v>
      </c>
      <c r="B43" s="301"/>
      <c r="C43" s="146">
        <f>C26+C27</f>
        <v>2319363</v>
      </c>
      <c r="D43" s="145">
        <f t="shared" ref="D43:H43" si="29">D26+D27</f>
        <v>27099849.010000002</v>
      </c>
      <c r="E43" s="145">
        <f t="shared" si="29"/>
        <v>-10869742</v>
      </c>
      <c r="F43" s="145">
        <f t="shared" si="29"/>
        <v>7987872</v>
      </c>
      <c r="G43" s="145">
        <f t="shared" si="29"/>
        <v>24217979.010000002</v>
      </c>
      <c r="H43" s="145">
        <f t="shared" si="29"/>
        <v>-292400.32042</v>
      </c>
      <c r="I43" s="146">
        <f>I26+I27</f>
        <v>23925578.689579997</v>
      </c>
      <c r="J43" s="303"/>
      <c r="S43" s="178">
        <f>S37+V37</f>
        <v>-98305.619510000048</v>
      </c>
      <c r="T43" s="1" t="s">
        <v>230</v>
      </c>
    </row>
    <row r="44" spans="1:31" ht="6" customHeight="1">
      <c r="A44" s="201"/>
      <c r="B44" s="201"/>
      <c r="C44" s="150"/>
      <c r="D44" s="145"/>
      <c r="E44" s="201"/>
      <c r="F44" s="201"/>
      <c r="I44" s="161"/>
      <c r="J44" s="329"/>
    </row>
    <row r="45" spans="1:31" ht="15.75" thickBot="1">
      <c r="A45" s="201" t="s">
        <v>163</v>
      </c>
      <c r="B45" s="301"/>
      <c r="C45" s="152">
        <f>SUM(C28:C33,C35:C37)</f>
        <v>1899297.2399999998</v>
      </c>
      <c r="D45" s="153">
        <f t="shared" ref="D45:H45" si="30">SUM(D28:D32,D35:D37)</f>
        <v>20819081.789999999</v>
      </c>
      <c r="E45" s="153">
        <f t="shared" si="30"/>
        <v>-8690878</v>
      </c>
      <c r="F45" s="153">
        <f t="shared" si="30"/>
        <v>6919988</v>
      </c>
      <c r="G45" s="153">
        <f t="shared" si="30"/>
        <v>19048191.789999999</v>
      </c>
      <c r="H45" s="153">
        <f t="shared" si="30"/>
        <v>94412.793529999981</v>
      </c>
      <c r="I45" s="152">
        <f>SUM(I28:I33,I35:I37)</f>
        <v>19148228.383530002</v>
      </c>
      <c r="J45" s="303"/>
      <c r="S45" s="178">
        <f>D82</f>
        <v>-98305.619510000004</v>
      </c>
    </row>
    <row r="46" spans="1:31">
      <c r="A46" s="201"/>
      <c r="B46" s="201"/>
      <c r="C46" s="159"/>
      <c r="D46" s="153"/>
      <c r="E46" s="153"/>
      <c r="F46" s="153"/>
      <c r="G46" s="153"/>
      <c r="H46" s="153"/>
      <c r="I46" s="159"/>
      <c r="M46" s="201" t="s">
        <v>220</v>
      </c>
    </row>
    <row r="47" spans="1:31">
      <c r="C47" s="162">
        <v>44501</v>
      </c>
      <c r="D47" s="162">
        <v>44409</v>
      </c>
      <c r="E47" s="162">
        <v>43739</v>
      </c>
      <c r="F47" s="162">
        <v>44409</v>
      </c>
      <c r="G47" s="162">
        <v>44470</v>
      </c>
      <c r="H47" s="162">
        <v>44287</v>
      </c>
      <c r="I47" s="162">
        <v>44470</v>
      </c>
      <c r="J47" s="162">
        <v>44378</v>
      </c>
      <c r="M47" s="407" t="s">
        <v>227</v>
      </c>
      <c r="N47" s="407" t="s">
        <v>228</v>
      </c>
      <c r="O47" s="407" t="s">
        <v>224</v>
      </c>
      <c r="P47" s="407" t="s">
        <v>225</v>
      </c>
      <c r="Q47" s="201"/>
    </row>
    <row r="48" spans="1:31" ht="40.9" customHeight="1">
      <c r="A48" s="408" t="s">
        <v>174</v>
      </c>
      <c r="B48" s="408"/>
      <c r="C48" s="143" t="s">
        <v>175</v>
      </c>
      <c r="D48" s="143" t="s">
        <v>187</v>
      </c>
      <c r="E48" s="143" t="s">
        <v>176</v>
      </c>
      <c r="F48" s="143" t="s">
        <v>177</v>
      </c>
      <c r="G48" s="143" t="s">
        <v>178</v>
      </c>
      <c r="H48" s="143" t="s">
        <v>260</v>
      </c>
      <c r="I48" s="143" t="s">
        <v>312</v>
      </c>
      <c r="J48" s="149" t="s">
        <v>179</v>
      </c>
      <c r="M48" s="407"/>
      <c r="N48" s="407"/>
      <c r="O48" s="407"/>
      <c r="P48" s="407"/>
      <c r="Q48" s="327" t="s">
        <v>226</v>
      </c>
    </row>
    <row r="49" spans="1:18">
      <c r="A49" s="299" t="s">
        <v>122</v>
      </c>
      <c r="B49" s="201"/>
      <c r="C49" s="148">
        <v>-4.1700000000000001E-3</v>
      </c>
      <c r="D49" s="148">
        <v>-4.4999999999999999E-4</v>
      </c>
      <c r="E49" s="148"/>
      <c r="F49" s="148">
        <v>2.5500000000000002E-3</v>
      </c>
      <c r="G49" s="148">
        <v>1.5299999999999999E-3</v>
      </c>
      <c r="H49" s="148">
        <v>-3.1700000000000001E-3</v>
      </c>
      <c r="I49" s="148">
        <v>-4.6100000000000004E-3</v>
      </c>
      <c r="J49" s="148">
        <v>-1.4999999999999999E-4</v>
      </c>
      <c r="M49" s="148">
        <f>SUM(C49:J49)</f>
        <v>-8.4700000000000018E-3</v>
      </c>
      <c r="N49" s="148">
        <f>SUM(C49:J49)</f>
        <v>-8.4700000000000018E-3</v>
      </c>
      <c r="O49" s="203">
        <f>-F3*M49</f>
        <v>-989380.45437000017</v>
      </c>
      <c r="P49" s="203">
        <f>G3*N49</f>
        <v>-702722.65525000019</v>
      </c>
      <c r="Q49" s="204">
        <f>P49-O49</f>
        <v>286657.79911999998</v>
      </c>
    </row>
    <row r="50" spans="1:18">
      <c r="A50" s="299" t="s">
        <v>157</v>
      </c>
      <c r="B50" s="201"/>
      <c r="C50" s="148">
        <v>-4.1700000000000001E-3</v>
      </c>
      <c r="D50" s="148">
        <v>-4.4999999999999999E-4</v>
      </c>
      <c r="E50" s="148">
        <v>-3.0640000000000001E-2</v>
      </c>
      <c r="F50" s="148">
        <v>2.5500000000000002E-3</v>
      </c>
      <c r="G50" s="148">
        <v>1.5299999999999999E-3</v>
      </c>
      <c r="H50" s="148">
        <v>-3.1700000000000001E-3</v>
      </c>
      <c r="I50" s="148">
        <f>I49</f>
        <v>-4.6100000000000004E-3</v>
      </c>
      <c r="J50" s="148">
        <v>-1.4999999999999999E-4</v>
      </c>
      <c r="M50" s="148">
        <f t="shared" ref="M50:M61" si="31">SUM(C50:J50)</f>
        <v>-3.9110000000000006E-2</v>
      </c>
      <c r="N50" s="148">
        <f t="shared" ref="N50:N61" si="32">SUM(C50:J50)</f>
        <v>-3.9110000000000006E-2</v>
      </c>
      <c r="O50" s="203">
        <f t="shared" ref="O50:O63" si="33">-F4*M50</f>
        <v>-20391.406460000002</v>
      </c>
      <c r="P50" s="203">
        <f t="shared" ref="P50:P63" si="34">G4*N50</f>
        <v>-14648.885160000002</v>
      </c>
      <c r="Q50" s="204">
        <f t="shared" ref="Q50:Q63" si="35">P50-O50</f>
        <v>5742.5213000000003</v>
      </c>
    </row>
    <row r="51" spans="1:18">
      <c r="A51" s="299" t="s">
        <v>123</v>
      </c>
      <c r="B51" s="201"/>
      <c r="C51" s="148">
        <v>0</v>
      </c>
      <c r="D51" s="148">
        <v>6.79E-3</v>
      </c>
      <c r="E51" s="148"/>
      <c r="F51" s="148">
        <v>3.2100000000000002E-3</v>
      </c>
      <c r="G51" s="148">
        <v>2.2200000000000002E-3</v>
      </c>
      <c r="H51" s="148">
        <v>-3.14E-3</v>
      </c>
      <c r="I51" s="148">
        <f>-0.00247</f>
        <v>-2.47E-3</v>
      </c>
      <c r="J51" s="148">
        <v>-1.4999999999999999E-4</v>
      </c>
      <c r="M51" s="148">
        <f t="shared" si="31"/>
        <v>6.4599999999999996E-3</v>
      </c>
      <c r="N51" s="148">
        <f t="shared" si="32"/>
        <v>6.4599999999999996E-3</v>
      </c>
      <c r="O51" s="203">
        <f t="shared" si="33"/>
        <v>154492.69587999998</v>
      </c>
      <c r="P51" s="203">
        <f t="shared" si="34"/>
        <v>116979.295</v>
      </c>
      <c r="Q51" s="204">
        <f t="shared" si="35"/>
        <v>-37513.400879999987</v>
      </c>
    </row>
    <row r="52" spans="1:18">
      <c r="A52" s="299" t="s">
        <v>124</v>
      </c>
      <c r="B52" s="201"/>
      <c r="C52" s="148">
        <v>-4.1700000000000001E-3</v>
      </c>
      <c r="D52" s="148">
        <v>6.79E-3</v>
      </c>
      <c r="E52" s="148"/>
      <c r="F52" s="148">
        <v>3.2100000000000002E-3</v>
      </c>
      <c r="G52" s="148">
        <v>2.2200000000000002E-3</v>
      </c>
      <c r="H52" s="148">
        <v>-3.14E-3</v>
      </c>
      <c r="I52" s="148">
        <f>I51</f>
        <v>-2.47E-3</v>
      </c>
      <c r="J52" s="148">
        <v>-1.4999999999999999E-4</v>
      </c>
      <c r="M52" s="148">
        <f t="shared" si="31"/>
        <v>2.2899999999999995E-3</v>
      </c>
      <c r="N52" s="148">
        <f t="shared" si="32"/>
        <v>2.2899999999999995E-3</v>
      </c>
      <c r="O52" s="203">
        <f t="shared" si="33"/>
        <v>7453.2286499999982</v>
      </c>
      <c r="P52" s="203">
        <f t="shared" si="34"/>
        <v>5376.7116099999985</v>
      </c>
      <c r="Q52" s="204">
        <f t="shared" si="35"/>
        <v>-2076.5170399999997</v>
      </c>
    </row>
    <row r="53" spans="1:18">
      <c r="A53" s="299" t="s">
        <v>280</v>
      </c>
      <c r="B53" s="201"/>
      <c r="C53" s="148">
        <v>0</v>
      </c>
      <c r="D53" s="148">
        <v>6.79E-3</v>
      </c>
      <c r="E53" s="148"/>
      <c r="F53" s="148">
        <v>3.2100000000000002E-3</v>
      </c>
      <c r="G53" s="148">
        <v>2.2200000000000002E-3</v>
      </c>
      <c r="H53" s="148">
        <v>-3.14E-3</v>
      </c>
      <c r="I53" s="148">
        <f>I51</f>
        <v>-2.47E-3</v>
      </c>
      <c r="J53" s="148">
        <v>-1.4999999999999999E-4</v>
      </c>
      <c r="M53" s="148">
        <f t="shared" si="31"/>
        <v>6.4599999999999996E-3</v>
      </c>
      <c r="N53" s="148">
        <f t="shared" si="32"/>
        <v>6.4599999999999996E-3</v>
      </c>
      <c r="O53" s="203">
        <f t="shared" si="33"/>
        <v>0</v>
      </c>
      <c r="P53" s="203">
        <f t="shared" si="34"/>
        <v>0</v>
      </c>
      <c r="Q53" s="204">
        <f t="shared" si="35"/>
        <v>0</v>
      </c>
    </row>
    <row r="54" spans="1:18" ht="14.45" customHeight="1">
      <c r="A54" s="299" t="s">
        <v>125</v>
      </c>
      <c r="B54" s="201"/>
      <c r="C54" s="148">
        <v>0</v>
      </c>
      <c r="D54" s="148">
        <v>6.79E-3</v>
      </c>
      <c r="E54" s="148"/>
      <c r="F54" s="148">
        <v>2.7299999999999998E-3</v>
      </c>
      <c r="G54" s="148">
        <v>1.6000000000000001E-3</v>
      </c>
      <c r="H54" s="148">
        <v>-3.2599999999999999E-3</v>
      </c>
      <c r="I54" s="148">
        <f>-0.0019</f>
        <v>-1.9E-3</v>
      </c>
      <c r="J54" s="148">
        <v>-1.6000000000000001E-4</v>
      </c>
      <c r="M54" s="148">
        <f t="shared" si="31"/>
        <v>5.8000000000000022E-3</v>
      </c>
      <c r="N54" s="148">
        <f t="shared" si="32"/>
        <v>5.8000000000000022E-3</v>
      </c>
      <c r="O54" s="203">
        <f t="shared" si="33"/>
        <v>265376.05940000009</v>
      </c>
      <c r="P54" s="203">
        <f t="shared" si="34"/>
        <v>212166.25040000008</v>
      </c>
      <c r="Q54" s="204">
        <f t="shared" si="35"/>
        <v>-53209.809000000008</v>
      </c>
    </row>
    <row r="55" spans="1:18">
      <c r="A55" s="299" t="s">
        <v>126</v>
      </c>
      <c r="B55" s="201"/>
      <c r="C55" s="148">
        <v>-4.1700000000000001E-3</v>
      </c>
      <c r="D55" s="148">
        <v>6.79E-3</v>
      </c>
      <c r="E55" s="148"/>
      <c r="F55" s="148">
        <v>2.7299999999999998E-3</v>
      </c>
      <c r="G55" s="148">
        <v>1.6000000000000001E-3</v>
      </c>
      <c r="H55" s="148">
        <v>-3.2599999999999999E-3</v>
      </c>
      <c r="I55" s="148">
        <f>I54</f>
        <v>-1.9E-3</v>
      </c>
      <c r="J55" s="148">
        <v>-1.6000000000000001E-4</v>
      </c>
      <c r="M55" s="148">
        <f t="shared" si="31"/>
        <v>1.6299999999999997E-3</v>
      </c>
      <c r="N55" s="148">
        <f t="shared" si="32"/>
        <v>1.6299999999999997E-3</v>
      </c>
      <c r="O55" s="203">
        <f t="shared" si="33"/>
        <v>2655.5161299999995</v>
      </c>
      <c r="P55" s="203">
        <f t="shared" si="34"/>
        <v>1647.6235599999998</v>
      </c>
      <c r="Q55" s="204">
        <f t="shared" si="35"/>
        <v>-1007.8925699999998</v>
      </c>
    </row>
    <row r="56" spans="1:18">
      <c r="A56" s="299" t="s">
        <v>278</v>
      </c>
      <c r="B56" s="201"/>
      <c r="C56" s="148">
        <v>0</v>
      </c>
      <c r="D56" s="148">
        <v>6.79E-3</v>
      </c>
      <c r="E56" s="148"/>
      <c r="F56" s="148">
        <v>2.7299999999999998E-3</v>
      </c>
      <c r="G56" s="148">
        <v>1.6000000000000001E-3</v>
      </c>
      <c r="H56" s="148">
        <v>-3.2599999999999999E-3</v>
      </c>
      <c r="I56" s="148">
        <f>I54</f>
        <v>-1.9E-3</v>
      </c>
      <c r="J56" s="148">
        <v>-1.6000000000000001E-4</v>
      </c>
      <c r="M56" s="148">
        <f t="shared" si="31"/>
        <v>5.8000000000000022E-3</v>
      </c>
      <c r="N56" s="148">
        <f t="shared" si="32"/>
        <v>5.8000000000000022E-3</v>
      </c>
      <c r="O56" s="203">
        <f t="shared" si="33"/>
        <v>0</v>
      </c>
      <c r="P56" s="203">
        <f t="shared" si="34"/>
        <v>0</v>
      </c>
      <c r="Q56" s="204">
        <f t="shared" si="35"/>
        <v>0</v>
      </c>
    </row>
    <row r="57" spans="1:18">
      <c r="A57" s="299" t="s">
        <v>127</v>
      </c>
      <c r="B57" s="201"/>
      <c r="C57" s="148">
        <v>0</v>
      </c>
      <c r="D57" s="148"/>
      <c r="E57" s="148"/>
      <c r="F57" s="148">
        <v>1.82E-3</v>
      </c>
      <c r="G57" s="148">
        <v>1E-3</v>
      </c>
      <c r="H57" s="148">
        <v>-3.0100000000000001E-3</v>
      </c>
      <c r="I57" s="148">
        <f>-0.00229</f>
        <v>-2.2899999999999999E-3</v>
      </c>
      <c r="J57" s="148">
        <v>-1.6000000000000001E-4</v>
      </c>
      <c r="M57" s="148">
        <f t="shared" si="31"/>
        <v>-2.64E-3</v>
      </c>
      <c r="N57" s="148">
        <f t="shared" si="32"/>
        <v>-2.64E-3</v>
      </c>
      <c r="O57" s="203">
        <f t="shared" si="33"/>
        <v>-122910.37175999999</v>
      </c>
      <c r="P57" s="203">
        <f t="shared" si="34"/>
        <v>-141419.51736</v>
      </c>
      <c r="Q57" s="204">
        <f t="shared" si="35"/>
        <v>-18509.145600000003</v>
      </c>
    </row>
    <row r="58" spans="1:18">
      <c r="A58" s="299" t="s">
        <v>158</v>
      </c>
      <c r="B58" s="201"/>
      <c r="C58" s="148">
        <v>0</v>
      </c>
      <c r="D58" s="148"/>
      <c r="E58" s="148"/>
      <c r="F58" s="148">
        <v>1.82E-3</v>
      </c>
      <c r="G58" s="148">
        <v>0</v>
      </c>
      <c r="H58" s="148">
        <v>-3.0100000000000001E-3</v>
      </c>
      <c r="I58" s="148">
        <v>0</v>
      </c>
      <c r="J58" s="148">
        <v>-1.6000000000000001E-4</v>
      </c>
      <c r="M58" s="148">
        <f t="shared" si="31"/>
        <v>-1.3500000000000001E-3</v>
      </c>
      <c r="N58" s="148">
        <f t="shared" si="32"/>
        <v>-1.3500000000000001E-3</v>
      </c>
      <c r="O58" s="203">
        <f t="shared" si="33"/>
        <v>-47250</v>
      </c>
      <c r="P58" s="203">
        <f t="shared" si="34"/>
        <v>-47250</v>
      </c>
      <c r="Q58" s="204">
        <f t="shared" si="35"/>
        <v>0</v>
      </c>
    </row>
    <row r="59" spans="1:18">
      <c r="A59" s="299" t="s">
        <v>159</v>
      </c>
      <c r="B59" s="201"/>
      <c r="C59" s="148">
        <v>0</v>
      </c>
      <c r="D59" s="148"/>
      <c r="E59" s="148"/>
      <c r="F59" s="148">
        <v>2.3600000000000001E-3</v>
      </c>
      <c r="G59" s="148">
        <v>1.39E-3</v>
      </c>
      <c r="H59" s="148">
        <v>-3.0100000000000001E-3</v>
      </c>
      <c r="I59" s="148">
        <v>-3.65E-3</v>
      </c>
      <c r="J59" s="148">
        <v>-1.6000000000000001E-4</v>
      </c>
      <c r="M59" s="148">
        <f t="shared" si="31"/>
        <v>-3.0700000000000002E-3</v>
      </c>
      <c r="N59" s="148">
        <f t="shared" si="32"/>
        <v>-3.0700000000000002E-3</v>
      </c>
      <c r="O59" s="203">
        <f t="shared" si="33"/>
        <v>0</v>
      </c>
      <c r="P59" s="203">
        <f t="shared" si="34"/>
        <v>0</v>
      </c>
      <c r="Q59" s="204">
        <f t="shared" si="35"/>
        <v>0</v>
      </c>
    </row>
    <row r="60" spans="1:18">
      <c r="A60" s="299" t="s">
        <v>128</v>
      </c>
      <c r="B60" s="201"/>
      <c r="C60" s="148">
        <v>0</v>
      </c>
      <c r="D60" s="148">
        <v>6.79E-3</v>
      </c>
      <c r="E60" s="148"/>
      <c r="F60" s="148">
        <v>2.3600000000000001E-3</v>
      </c>
      <c r="G60" s="148">
        <v>1.39E-3</v>
      </c>
      <c r="H60" s="148">
        <v>-3.0100000000000001E-3</v>
      </c>
      <c r="I60" s="148">
        <f>I59</f>
        <v>-3.65E-3</v>
      </c>
      <c r="J60" s="148">
        <v>-1.6000000000000001E-4</v>
      </c>
      <c r="M60" s="148">
        <f t="shared" si="31"/>
        <v>3.7200000000000002E-3</v>
      </c>
      <c r="N60" s="148">
        <f t="shared" si="32"/>
        <v>3.7200000000000002E-3</v>
      </c>
      <c r="O60" s="203">
        <f t="shared" si="33"/>
        <v>6533.7633600000008</v>
      </c>
      <c r="P60" s="203">
        <f t="shared" si="34"/>
        <v>5903.79252</v>
      </c>
      <c r="Q60" s="204">
        <f t="shared" si="35"/>
        <v>-629.97084000000086</v>
      </c>
    </row>
    <row r="61" spans="1:18">
      <c r="A61" s="299" t="s">
        <v>129</v>
      </c>
      <c r="B61" s="201"/>
      <c r="C61" s="148">
        <v>-4.1700000000000001E-3</v>
      </c>
      <c r="D61" s="148">
        <v>6.79E-3</v>
      </c>
      <c r="E61" s="148"/>
      <c r="F61" s="148">
        <v>2.3600000000000001E-3</v>
      </c>
      <c r="G61" s="148">
        <v>1.39E-3</v>
      </c>
      <c r="H61" s="148">
        <v>-3.0100000000000001E-3</v>
      </c>
      <c r="I61" s="148">
        <f>I59</f>
        <v>-3.65E-3</v>
      </c>
      <c r="J61" s="148">
        <v>-1.6000000000000001E-4</v>
      </c>
      <c r="M61" s="148">
        <f t="shared" si="31"/>
        <v>-4.5000000000000031E-4</v>
      </c>
      <c r="N61" s="148">
        <f t="shared" si="32"/>
        <v>-4.5000000000000031E-4</v>
      </c>
      <c r="O61" s="203">
        <f t="shared" si="33"/>
        <v>-82.945350000000062</v>
      </c>
      <c r="P61" s="203">
        <f t="shared" si="34"/>
        <v>-58.148550000000043</v>
      </c>
      <c r="Q61" s="204">
        <f t="shared" si="35"/>
        <v>24.796800000000019</v>
      </c>
    </row>
    <row r="62" spans="1:18" ht="15" customHeight="1">
      <c r="A62" s="299" t="s">
        <v>171</v>
      </c>
      <c r="B62" s="201"/>
      <c r="C62" s="157">
        <v>0</v>
      </c>
      <c r="D62" s="157"/>
      <c r="E62" s="148"/>
      <c r="F62" s="157">
        <v>1.1180000000000001E-2</v>
      </c>
      <c r="G62" s="157"/>
      <c r="H62" s="157"/>
      <c r="I62" s="157"/>
      <c r="J62" s="157">
        <v>-1.8000000000000001E-4</v>
      </c>
      <c r="M62" s="148"/>
      <c r="N62" s="202"/>
      <c r="O62" s="203">
        <f t="shared" si="33"/>
        <v>0</v>
      </c>
      <c r="P62" s="203">
        <f t="shared" si="34"/>
        <v>0</v>
      </c>
      <c r="Q62" s="204">
        <f t="shared" si="35"/>
        <v>0</v>
      </c>
    </row>
    <row r="63" spans="1:18">
      <c r="A63" s="299" t="s">
        <v>162</v>
      </c>
      <c r="B63" s="201"/>
      <c r="C63" s="157">
        <v>-4.1700000000000001E-3</v>
      </c>
      <c r="D63" s="157"/>
      <c r="E63" s="148"/>
      <c r="F63" s="157">
        <v>1.1180000000000001E-2</v>
      </c>
      <c r="G63" s="157"/>
      <c r="H63" s="157"/>
      <c r="I63" s="157"/>
      <c r="J63" s="157">
        <v>-1.8000000000000001E-4</v>
      </c>
      <c r="M63" s="148"/>
      <c r="N63" s="202"/>
      <c r="O63" s="203">
        <f t="shared" si="33"/>
        <v>0</v>
      </c>
      <c r="P63" s="203">
        <f t="shared" si="34"/>
        <v>0</v>
      </c>
      <c r="Q63" s="204">
        <f t="shared" si="35"/>
        <v>0</v>
      </c>
    </row>
    <row r="64" spans="1:18" ht="7.15" customHeight="1">
      <c r="A64" s="299"/>
      <c r="B64" s="201"/>
      <c r="C64" s="148"/>
      <c r="D64" s="148"/>
      <c r="E64" s="148"/>
      <c r="F64" s="157"/>
      <c r="G64" s="232"/>
      <c r="H64" s="232"/>
      <c r="I64" s="148"/>
      <c r="M64" s="145"/>
      <c r="N64" s="201"/>
      <c r="P64" s="201"/>
      <c r="Q64" s="201"/>
      <c r="R64" s="201"/>
    </row>
    <row r="65" spans="1:17" ht="15" hidden="1" customHeight="1">
      <c r="A65" s="299"/>
      <c r="B65" s="201"/>
      <c r="C65" s="148"/>
      <c r="D65" s="148"/>
      <c r="E65" s="148"/>
      <c r="F65" s="157"/>
      <c r="G65" s="232"/>
      <c r="H65" s="148"/>
      <c r="J65" s="157"/>
      <c r="K65" s="148"/>
      <c r="L65" s="205"/>
      <c r="M65" s="206"/>
      <c r="O65" s="201"/>
      <c r="P65" s="201"/>
      <c r="Q65" s="201"/>
    </row>
    <row r="66" spans="1:17" ht="15" hidden="1" customHeight="1">
      <c r="E66" s="201"/>
      <c r="K66" s="201"/>
      <c r="L66" s="201"/>
      <c r="M66" s="206"/>
      <c r="O66" s="206"/>
      <c r="P66" s="201"/>
      <c r="Q66" s="201"/>
    </row>
    <row r="67" spans="1:17" ht="56.25" customHeight="1">
      <c r="A67" s="328" t="s">
        <v>180</v>
      </c>
      <c r="B67" s="136"/>
      <c r="C67" s="149" t="s">
        <v>219</v>
      </c>
      <c r="D67" s="149" t="s">
        <v>187</v>
      </c>
      <c r="E67" s="149" t="s">
        <v>181</v>
      </c>
      <c r="F67" s="149" t="s">
        <v>182</v>
      </c>
      <c r="G67" s="149" t="s">
        <v>183</v>
      </c>
      <c r="H67" s="149" t="s">
        <v>254</v>
      </c>
      <c r="I67" s="149" t="s">
        <v>313</v>
      </c>
      <c r="J67" s="149" t="s">
        <v>184</v>
      </c>
      <c r="K67" s="149" t="s">
        <v>185</v>
      </c>
      <c r="L67" s="201"/>
      <c r="M67" s="145"/>
      <c r="O67" s="173">
        <f>SUM(O49:O63)</f>
        <v>-743503.91452000011</v>
      </c>
      <c r="P67" s="173">
        <f>SUM(P49:P63)</f>
        <v>-564025.53323000006</v>
      </c>
      <c r="Q67" s="173">
        <f>SUM(Q49:Q63)</f>
        <v>179478.38129000002</v>
      </c>
    </row>
    <row r="68" spans="1:17">
      <c r="A68" s="299" t="s">
        <v>122</v>
      </c>
      <c r="C68" s="145">
        <f>H3*C49</f>
        <v>141129.04631999999</v>
      </c>
      <c r="D68" s="145">
        <f t="shared" ref="D68:D80" si="36">H3*D49</f>
        <v>15229.753199999999</v>
      </c>
      <c r="E68" s="145">
        <f t="shared" ref="E68:E80" si="37">(E49*H3)</f>
        <v>0</v>
      </c>
      <c r="F68" s="145">
        <f t="shared" ref="F68:F80" si="38">F49*H3</f>
        <v>-86301.934800000003</v>
      </c>
      <c r="G68" s="145">
        <f>(G49*H3)</f>
        <v>-51781.160879999996</v>
      </c>
      <c r="H68" s="145">
        <f>H49*H3</f>
        <v>107285.15032</v>
      </c>
      <c r="I68" s="145">
        <f>I49*H3</f>
        <v>156020.36056</v>
      </c>
      <c r="J68" s="145">
        <f>J49*H3</f>
        <v>5076.5843999999997</v>
      </c>
      <c r="K68" s="145">
        <f t="shared" ref="K68:K81" si="39">SUM(C68:J68)</f>
        <v>286657.79911999998</v>
      </c>
      <c r="L68" s="201"/>
      <c r="M68" s="145"/>
      <c r="O68" s="313">
        <f>'02.2022 Base Rate Revenue'!P67</f>
        <v>-743503.91452000011</v>
      </c>
      <c r="P68" s="201"/>
      <c r="Q68" s="204">
        <f>K82</f>
        <v>179478.38129000002</v>
      </c>
    </row>
    <row r="69" spans="1:17">
      <c r="A69" s="299" t="s">
        <v>157</v>
      </c>
      <c r="C69" s="145">
        <f t="shared" ref="C69:C79" si="40">H4*C50</f>
        <v>612.28110000000004</v>
      </c>
      <c r="D69" s="145">
        <f t="shared" si="36"/>
        <v>66.073499999999996</v>
      </c>
      <c r="E69" s="145">
        <f t="shared" si="37"/>
        <v>4498.8712000000005</v>
      </c>
      <c r="F69" s="145">
        <f t="shared" si="38"/>
        <v>-374.41650000000004</v>
      </c>
      <c r="G69" s="145">
        <f t="shared" ref="G69:G80" si="41">(G50*H4)</f>
        <v>-224.64989999999997</v>
      </c>
      <c r="H69" s="145">
        <f t="shared" ref="H69:H80" si="42">H50*H4</f>
        <v>465.4511</v>
      </c>
      <c r="I69" s="145">
        <f t="shared" ref="I69:I80" si="43">I50*H4</f>
        <v>676.88630000000001</v>
      </c>
      <c r="J69" s="145">
        <f t="shared" ref="J69:J80" si="44">J50*H4</f>
        <v>22.0245</v>
      </c>
      <c r="K69" s="145">
        <f t="shared" si="39"/>
        <v>5742.5213000000003</v>
      </c>
      <c r="M69" s="145"/>
    </row>
    <row r="70" spans="1:17">
      <c r="A70" s="299" t="s">
        <v>123</v>
      </c>
      <c r="C70" s="145">
        <f t="shared" si="40"/>
        <v>0</v>
      </c>
      <c r="D70" s="145">
        <f t="shared" si="36"/>
        <v>-39429.720119999998</v>
      </c>
      <c r="E70" s="145">
        <f t="shared" si="37"/>
        <v>0</v>
      </c>
      <c r="F70" s="145">
        <f t="shared" si="38"/>
        <v>-18640.559880000001</v>
      </c>
      <c r="G70" s="145">
        <f t="shared" si="41"/>
        <v>-12891.60216</v>
      </c>
      <c r="H70" s="145">
        <f t="shared" si="42"/>
        <v>18234.067920000001</v>
      </c>
      <c r="I70" s="145">
        <f t="shared" si="43"/>
        <v>14343.35916</v>
      </c>
      <c r="J70" s="145">
        <f t="shared" si="44"/>
        <v>871.05419999999992</v>
      </c>
      <c r="K70" s="145">
        <f t="shared" si="39"/>
        <v>-37513.400879999994</v>
      </c>
      <c r="M70" s="145"/>
    </row>
    <row r="71" spans="1:17">
      <c r="A71" s="299" t="s">
        <v>124</v>
      </c>
      <c r="C71" s="145">
        <f t="shared" si="40"/>
        <v>3781.2559200000001</v>
      </c>
      <c r="D71" s="145">
        <f t="shared" si="36"/>
        <v>-6157.0090399999999</v>
      </c>
      <c r="E71" s="145">
        <f t="shared" si="37"/>
        <v>0</v>
      </c>
      <c r="F71" s="145">
        <f t="shared" si="38"/>
        <v>-2910.7509600000003</v>
      </c>
      <c r="G71" s="145">
        <f t="shared" si="41"/>
        <v>-2013.0427200000001</v>
      </c>
      <c r="H71" s="145">
        <f t="shared" si="42"/>
        <v>2847.27664</v>
      </c>
      <c r="I71" s="145">
        <f t="shared" si="43"/>
        <v>2239.7367199999999</v>
      </c>
      <c r="J71" s="145">
        <f t="shared" si="44"/>
        <v>136.01639999999998</v>
      </c>
      <c r="K71" s="145">
        <f t="shared" si="39"/>
        <v>-2076.5170400000011</v>
      </c>
      <c r="M71" s="145"/>
    </row>
    <row r="72" spans="1:17">
      <c r="A72" s="299" t="s">
        <v>280</v>
      </c>
      <c r="C72" s="145">
        <f t="shared" si="40"/>
        <v>0</v>
      </c>
      <c r="D72" s="145">
        <f t="shared" si="36"/>
        <v>0</v>
      </c>
      <c r="E72" s="145">
        <f t="shared" si="37"/>
        <v>0</v>
      </c>
      <c r="F72" s="145">
        <f t="shared" si="38"/>
        <v>0</v>
      </c>
      <c r="G72" s="145">
        <f t="shared" si="41"/>
        <v>0</v>
      </c>
      <c r="H72" s="145">
        <f t="shared" si="42"/>
        <v>0</v>
      </c>
      <c r="I72" s="145">
        <f t="shared" si="43"/>
        <v>0</v>
      </c>
      <c r="J72" s="145">
        <f t="shared" si="44"/>
        <v>0</v>
      </c>
      <c r="K72" s="145"/>
      <c r="M72" s="145"/>
    </row>
    <row r="73" spans="1:17">
      <c r="A73" s="299" t="s">
        <v>125</v>
      </c>
      <c r="C73" s="145">
        <f t="shared" si="40"/>
        <v>0</v>
      </c>
      <c r="D73" s="145">
        <f t="shared" si="36"/>
        <v>-62292.17295</v>
      </c>
      <c r="E73" s="145">
        <f t="shared" si="37"/>
        <v>0</v>
      </c>
      <c r="F73" s="145">
        <f t="shared" si="38"/>
        <v>-25045.306649999999</v>
      </c>
      <c r="G73" s="145">
        <f t="shared" si="41"/>
        <v>-14678.568000000001</v>
      </c>
      <c r="H73" s="145">
        <f t="shared" si="42"/>
        <v>29907.582299999998</v>
      </c>
      <c r="I73" s="145">
        <f t="shared" si="43"/>
        <v>17430.799500000001</v>
      </c>
      <c r="J73" s="145">
        <f t="shared" si="44"/>
        <v>1467.8568</v>
      </c>
      <c r="K73" s="145">
        <f t="shared" si="39"/>
        <v>-53209.808999999994</v>
      </c>
      <c r="M73" s="145"/>
    </row>
    <row r="74" spans="1:17">
      <c r="A74" s="299" t="s">
        <v>126</v>
      </c>
      <c r="C74" s="145">
        <f t="shared" si="40"/>
        <v>2578.47363</v>
      </c>
      <c r="D74" s="145">
        <f t="shared" si="36"/>
        <v>-4198.5218100000002</v>
      </c>
      <c r="E74" s="145">
        <f t="shared" si="37"/>
        <v>0</v>
      </c>
      <c r="F74" s="145">
        <f t="shared" si="38"/>
        <v>-1688.0654699999998</v>
      </c>
      <c r="G74" s="145">
        <f t="shared" si="41"/>
        <v>-989.3424</v>
      </c>
      <c r="H74" s="145">
        <f t="shared" si="42"/>
        <v>2015.78514</v>
      </c>
      <c r="I74" s="145">
        <f t="shared" si="43"/>
        <v>1174.8441</v>
      </c>
      <c r="J74" s="145">
        <f t="shared" si="44"/>
        <v>98.934240000000003</v>
      </c>
      <c r="K74" s="145">
        <f t="shared" si="39"/>
        <v>-1007.8925700000007</v>
      </c>
      <c r="M74" s="145"/>
    </row>
    <row r="75" spans="1:17">
      <c r="A75" s="299" t="s">
        <v>278</v>
      </c>
      <c r="C75" s="145">
        <f t="shared" si="40"/>
        <v>0</v>
      </c>
      <c r="D75" s="145">
        <f t="shared" si="36"/>
        <v>0</v>
      </c>
      <c r="E75" s="145">
        <f t="shared" si="37"/>
        <v>0</v>
      </c>
      <c r="F75" s="145">
        <f t="shared" si="38"/>
        <v>0</v>
      </c>
      <c r="G75" s="145">
        <f t="shared" si="41"/>
        <v>0</v>
      </c>
      <c r="H75" s="145">
        <f t="shared" si="42"/>
        <v>0</v>
      </c>
      <c r="I75" s="145">
        <f t="shared" si="43"/>
        <v>0</v>
      </c>
      <c r="J75" s="145">
        <f t="shared" si="44"/>
        <v>0</v>
      </c>
      <c r="K75" s="145"/>
      <c r="M75" s="145"/>
    </row>
    <row r="76" spans="1:17">
      <c r="A76" s="299" t="s">
        <v>127</v>
      </c>
      <c r="C76" s="145">
        <f t="shared" si="40"/>
        <v>0</v>
      </c>
      <c r="D76" s="145">
        <f t="shared" si="36"/>
        <v>0</v>
      </c>
      <c r="E76" s="145">
        <f t="shared" si="37"/>
        <v>0</v>
      </c>
      <c r="F76" s="145">
        <f t="shared" si="38"/>
        <v>12760.0928</v>
      </c>
      <c r="G76" s="145">
        <f t="shared" si="41"/>
        <v>7011.04</v>
      </c>
      <c r="H76" s="145">
        <f t="shared" si="42"/>
        <v>-21103.2304</v>
      </c>
      <c r="I76" s="145">
        <f t="shared" si="43"/>
        <v>-16055.2816</v>
      </c>
      <c r="J76" s="145">
        <f t="shared" si="44"/>
        <v>-1121.7664000000002</v>
      </c>
      <c r="K76" s="145">
        <f t="shared" si="39"/>
        <v>-18509.145600000003</v>
      </c>
      <c r="M76" s="145"/>
    </row>
    <row r="77" spans="1:17">
      <c r="A77" s="299" t="s">
        <v>158</v>
      </c>
      <c r="C77" s="145">
        <f t="shared" si="40"/>
        <v>0</v>
      </c>
      <c r="D77" s="145">
        <f t="shared" si="36"/>
        <v>0</v>
      </c>
      <c r="E77" s="145">
        <f t="shared" si="37"/>
        <v>0</v>
      </c>
      <c r="F77" s="145">
        <f t="shared" si="38"/>
        <v>0</v>
      </c>
      <c r="G77" s="145">
        <f t="shared" si="41"/>
        <v>0</v>
      </c>
      <c r="H77" s="145">
        <f t="shared" si="42"/>
        <v>0</v>
      </c>
      <c r="I77" s="145">
        <f t="shared" si="43"/>
        <v>0</v>
      </c>
      <c r="J77" s="145">
        <f t="shared" si="44"/>
        <v>0</v>
      </c>
      <c r="K77" s="145">
        <f t="shared" si="39"/>
        <v>0</v>
      </c>
      <c r="M77" s="145"/>
    </row>
    <row r="78" spans="1:17">
      <c r="A78" s="299" t="s">
        <v>159</v>
      </c>
      <c r="C78" s="145">
        <f t="shared" si="40"/>
        <v>0</v>
      </c>
      <c r="D78" s="145">
        <f t="shared" si="36"/>
        <v>0</v>
      </c>
      <c r="E78" s="145">
        <f t="shared" si="37"/>
        <v>0</v>
      </c>
      <c r="F78" s="145">
        <f t="shared" si="38"/>
        <v>0</v>
      </c>
      <c r="G78" s="145">
        <f t="shared" si="41"/>
        <v>0</v>
      </c>
      <c r="H78" s="145">
        <f t="shared" si="42"/>
        <v>0</v>
      </c>
      <c r="I78" s="145">
        <f t="shared" si="43"/>
        <v>0</v>
      </c>
      <c r="J78" s="145">
        <f t="shared" si="44"/>
        <v>0</v>
      </c>
      <c r="K78" s="145">
        <f t="shared" si="39"/>
        <v>0</v>
      </c>
      <c r="M78" s="145"/>
    </row>
    <row r="79" spans="1:17">
      <c r="A79" s="299" t="s">
        <v>128</v>
      </c>
      <c r="C79" s="145">
        <f t="shared" si="40"/>
        <v>0</v>
      </c>
      <c r="D79" s="145">
        <f t="shared" si="36"/>
        <v>-1149.8661300000001</v>
      </c>
      <c r="E79" s="145">
        <f t="shared" si="37"/>
        <v>0</v>
      </c>
      <c r="F79" s="145">
        <f t="shared" si="38"/>
        <v>-399.65892000000002</v>
      </c>
      <c r="G79" s="145">
        <f t="shared" si="41"/>
        <v>-235.39232999999999</v>
      </c>
      <c r="H79" s="145">
        <f t="shared" si="42"/>
        <v>509.73446999999999</v>
      </c>
      <c r="I79" s="145">
        <f t="shared" si="43"/>
        <v>618.11654999999996</v>
      </c>
      <c r="J79" s="145">
        <f t="shared" si="44"/>
        <v>27.09552</v>
      </c>
      <c r="K79" s="145">
        <f t="shared" si="39"/>
        <v>-629.97084000000007</v>
      </c>
      <c r="M79" s="145"/>
    </row>
    <row r="80" spans="1:17">
      <c r="A80" s="299" t="s">
        <v>129</v>
      </c>
      <c r="C80" s="145">
        <f>H15*C61</f>
        <v>229.78368</v>
      </c>
      <c r="D80" s="145">
        <f t="shared" si="36"/>
        <v>-374.15616</v>
      </c>
      <c r="E80" s="145">
        <f t="shared" si="37"/>
        <v>0</v>
      </c>
      <c r="F80" s="145">
        <f t="shared" si="38"/>
        <v>-130.04544000000001</v>
      </c>
      <c r="G80" s="145">
        <f t="shared" si="41"/>
        <v>-76.594560000000001</v>
      </c>
      <c r="H80" s="145">
        <f t="shared" si="42"/>
        <v>165.86304000000001</v>
      </c>
      <c r="I80" s="145">
        <f t="shared" si="43"/>
        <v>201.12960000000001</v>
      </c>
      <c r="J80" s="145">
        <f t="shared" si="44"/>
        <v>8.8166400000000014</v>
      </c>
      <c r="K80" s="145">
        <f t="shared" si="39"/>
        <v>24.79680000000004</v>
      </c>
      <c r="M80" s="145"/>
    </row>
    <row r="81" spans="1:11">
      <c r="A81" s="299" t="s">
        <v>171</v>
      </c>
      <c r="C81" s="145"/>
      <c r="D81" s="145"/>
      <c r="E81" s="145"/>
      <c r="F81" s="145"/>
      <c r="G81" s="145"/>
      <c r="H81" s="145"/>
      <c r="I81" s="145"/>
      <c r="J81" s="145"/>
      <c r="K81" s="145">
        <f t="shared" si="39"/>
        <v>0</v>
      </c>
    </row>
    <row r="82" spans="1:11">
      <c r="A82" s="314"/>
      <c r="C82" s="163">
        <f t="shared" ref="C82:I82" si="45">SUM(C68:C81)</f>
        <v>148330.84064999997</v>
      </c>
      <c r="D82" s="163">
        <f t="shared" si="45"/>
        <v>-98305.619510000004</v>
      </c>
      <c r="E82" s="163">
        <f t="shared" si="45"/>
        <v>4498.8712000000005</v>
      </c>
      <c r="F82" s="173">
        <f t="shared" si="45"/>
        <v>-122730.64582000002</v>
      </c>
      <c r="G82" s="163">
        <f t="shared" si="45"/>
        <v>-75879.312949999992</v>
      </c>
      <c r="H82" s="163">
        <f t="shared" si="45"/>
        <v>140327.68052999998</v>
      </c>
      <c r="I82" s="163">
        <f t="shared" si="45"/>
        <v>176649.95088999998</v>
      </c>
      <c r="J82" s="163">
        <f>SUM(J68:J81)</f>
        <v>6586.6162999999988</v>
      </c>
      <c r="K82" s="163">
        <f>SUM(K68:K81)</f>
        <v>179478.38129000002</v>
      </c>
    </row>
    <row r="83" spans="1:11" ht="7.9" customHeight="1"/>
    <row r="84" spans="1:11">
      <c r="A84" s="201" t="s">
        <v>19</v>
      </c>
      <c r="B84" s="201"/>
      <c r="C84" s="145">
        <f t="shared" ref="C84:I84" si="46">C68+C69</f>
        <v>141741.32741999999</v>
      </c>
      <c r="D84" s="145">
        <f t="shared" si="46"/>
        <v>15295.8267</v>
      </c>
      <c r="E84" s="145">
        <f t="shared" si="46"/>
        <v>4498.8712000000005</v>
      </c>
      <c r="F84" s="145">
        <f t="shared" si="46"/>
        <v>-86676.351300000009</v>
      </c>
      <c r="G84" s="145">
        <f t="shared" si="46"/>
        <v>-52005.810779999993</v>
      </c>
      <c r="H84" s="145">
        <f t="shared" si="46"/>
        <v>107750.60142000001</v>
      </c>
      <c r="I84" s="145">
        <f t="shared" si="46"/>
        <v>156697.24686000001</v>
      </c>
      <c r="J84" s="145">
        <f>J68+J69</f>
        <v>5098.6089000000002</v>
      </c>
      <c r="K84" s="145">
        <f>K68+K69</f>
        <v>292400.32042</v>
      </c>
    </row>
    <row r="85" spans="1:11" ht="10.9" customHeight="1">
      <c r="A85" s="201"/>
      <c r="B85" s="201"/>
      <c r="C85" s="145"/>
      <c r="D85" s="145"/>
      <c r="E85" s="145"/>
      <c r="F85" s="145"/>
      <c r="G85" s="145"/>
      <c r="H85" s="145"/>
      <c r="I85" s="145"/>
      <c r="J85" s="145"/>
      <c r="K85" s="145"/>
    </row>
    <row r="86" spans="1:11" ht="15.75" customHeight="1">
      <c r="A86" s="201" t="s">
        <v>163</v>
      </c>
      <c r="B86" s="201"/>
      <c r="C86" s="153">
        <f t="shared" ref="C86:I86" si="47">SUM(C70:C74,C78:C80)</f>
        <v>6589.5132300000005</v>
      </c>
      <c r="D86" s="153">
        <f t="shared" si="47"/>
        <v>-113601.44620999999</v>
      </c>
      <c r="E86" s="153">
        <f t="shared" si="47"/>
        <v>0</v>
      </c>
      <c r="F86" s="153">
        <f t="shared" si="47"/>
        <v>-48814.387320000009</v>
      </c>
      <c r="G86" s="153">
        <f t="shared" si="47"/>
        <v>-30884.542170000001</v>
      </c>
      <c r="H86" s="153">
        <f t="shared" si="47"/>
        <v>53680.309509999999</v>
      </c>
      <c r="I86" s="153">
        <f t="shared" si="47"/>
        <v>36007.985630000003</v>
      </c>
      <c r="J86" s="153">
        <f>SUM(J70:J74,J78:J80)</f>
        <v>2609.7737999999999</v>
      </c>
      <c r="K86" s="153">
        <f>SUM(K70:K74,K78:K80)</f>
        <v>-94412.793529999981</v>
      </c>
    </row>
    <row r="87" spans="1:11" ht="7.9" customHeight="1"/>
    <row r="89" spans="1:11">
      <c r="A89" s="409" t="s">
        <v>244</v>
      </c>
      <c r="B89" s="409"/>
      <c r="C89" s="409"/>
      <c r="D89" s="409"/>
      <c r="E89" s="409"/>
      <c r="F89" s="409"/>
      <c r="G89" s="409"/>
      <c r="H89" s="409"/>
      <c r="I89" s="409"/>
    </row>
    <row r="90" spans="1:11" ht="15.75" customHeight="1">
      <c r="A90" s="330"/>
      <c r="B90" s="330"/>
      <c r="C90" s="330"/>
      <c r="D90" s="330"/>
      <c r="E90" s="330"/>
      <c r="F90" s="330"/>
      <c r="G90" s="330"/>
      <c r="H90" s="201"/>
      <c r="I90" s="201"/>
    </row>
    <row r="91" spans="1:11" ht="29.45" customHeight="1">
      <c r="A91" s="201"/>
      <c r="B91" s="201"/>
      <c r="C91" s="316" t="s">
        <v>245</v>
      </c>
      <c r="D91" s="316" t="s">
        <v>246</v>
      </c>
      <c r="E91" s="316" t="s">
        <v>247</v>
      </c>
      <c r="F91" s="316" t="s">
        <v>170</v>
      </c>
      <c r="G91" s="316" t="s">
        <v>248</v>
      </c>
      <c r="H91" s="316" t="s">
        <v>249</v>
      </c>
      <c r="I91" s="316" t="s">
        <v>250</v>
      </c>
    </row>
    <row r="92" spans="1:11">
      <c r="A92" s="201"/>
      <c r="B92" s="201"/>
      <c r="C92" s="317"/>
      <c r="D92" s="317"/>
      <c r="E92" s="317"/>
      <c r="F92" s="317"/>
      <c r="G92" s="317"/>
      <c r="H92" s="317"/>
      <c r="I92" s="317"/>
    </row>
    <row r="93" spans="1:11">
      <c r="A93" s="299" t="s">
        <v>122</v>
      </c>
      <c r="B93" s="201"/>
      <c r="C93" s="217">
        <v>6575</v>
      </c>
      <c r="D93" s="217">
        <v>5376145.5889999997</v>
      </c>
      <c r="E93" s="222">
        <v>59193</v>
      </c>
      <c r="F93" s="222">
        <v>561208.43000000005</v>
      </c>
      <c r="G93" s="222">
        <v>-45900.17</v>
      </c>
      <c r="H93" s="222">
        <v>15632.35</v>
      </c>
      <c r="I93" s="145">
        <f t="shared" ref="I93:I104" si="48">SUM(F93:H93)</f>
        <v>530940.6100000001</v>
      </c>
      <c r="J93" s="318"/>
    </row>
    <row r="94" spans="1:11">
      <c r="A94" s="299" t="s">
        <v>157</v>
      </c>
      <c r="B94" s="201"/>
      <c r="C94" s="217">
        <v>6</v>
      </c>
      <c r="D94" s="217">
        <v>6131.7439999999997</v>
      </c>
      <c r="E94" s="222">
        <v>54</v>
      </c>
      <c r="F94" s="222">
        <v>617.67999999999995</v>
      </c>
      <c r="G94" s="222">
        <v>-239.77</v>
      </c>
      <c r="H94" s="222">
        <v>7.92</v>
      </c>
      <c r="I94" s="145">
        <f t="shared" si="48"/>
        <v>385.83</v>
      </c>
      <c r="J94" s="318"/>
    </row>
    <row r="95" spans="1:11">
      <c r="A95" s="299" t="s">
        <v>123</v>
      </c>
      <c r="B95" s="201"/>
      <c r="C95" s="217">
        <v>859</v>
      </c>
      <c r="D95" s="217">
        <v>2240844.8640000001</v>
      </c>
      <c r="E95" s="222">
        <v>18039.169999999998</v>
      </c>
      <c r="F95" s="222">
        <v>274250.25</v>
      </c>
      <c r="G95" s="222">
        <v>14772.69</v>
      </c>
      <c r="H95" s="222">
        <v>9019.09</v>
      </c>
      <c r="I95" s="145">
        <f t="shared" si="48"/>
        <v>298042.03000000003</v>
      </c>
      <c r="J95" s="318"/>
    </row>
    <row r="96" spans="1:11">
      <c r="A96" s="299" t="s">
        <v>261</v>
      </c>
      <c r="B96" s="201"/>
      <c r="C96" s="217">
        <v>272</v>
      </c>
      <c r="D96" s="217">
        <v>291866</v>
      </c>
      <c r="E96" s="222">
        <v>5440</v>
      </c>
      <c r="F96" s="222">
        <v>40276.239999999998</v>
      </c>
      <c r="G96" s="222">
        <v>1827.9</v>
      </c>
      <c r="H96" s="222">
        <v>2274.12</v>
      </c>
      <c r="I96" s="145">
        <f t="shared" si="48"/>
        <v>44378.26</v>
      </c>
      <c r="J96" s="181"/>
    </row>
    <row r="97" spans="1:10">
      <c r="A97" s="299" t="s">
        <v>124</v>
      </c>
      <c r="B97" s="201"/>
      <c r="C97" s="217">
        <v>794</v>
      </c>
      <c r="D97" s="217">
        <v>497364.49</v>
      </c>
      <c r="E97" s="222">
        <v>15840</v>
      </c>
      <c r="F97" s="222">
        <v>73679.62</v>
      </c>
      <c r="G97" s="222">
        <v>1086.6600000000001</v>
      </c>
      <c r="H97" s="222">
        <v>1663.71</v>
      </c>
      <c r="I97" s="145">
        <f t="shared" si="48"/>
        <v>76429.990000000005</v>
      </c>
      <c r="J97" s="181"/>
    </row>
    <row r="98" spans="1:10">
      <c r="A98" s="299" t="s">
        <v>280</v>
      </c>
      <c r="B98" s="201"/>
      <c r="C98" s="217">
        <v>2</v>
      </c>
      <c r="D98" s="217">
        <v>618.92100000000005</v>
      </c>
      <c r="E98" s="222">
        <v>47.35</v>
      </c>
      <c r="F98" s="222">
        <v>121.53</v>
      </c>
      <c r="G98" s="222">
        <v>4.18</v>
      </c>
      <c r="H98" s="222">
        <v>1.74</v>
      </c>
      <c r="I98" s="145">
        <f t="shared" si="48"/>
        <v>127.45</v>
      </c>
      <c r="J98" s="181"/>
    </row>
    <row r="99" spans="1:10">
      <c r="A99" s="299" t="s">
        <v>125</v>
      </c>
      <c r="B99" s="201"/>
      <c r="C99" s="217">
        <v>40</v>
      </c>
      <c r="D99" s="217">
        <v>2458248.1060000001</v>
      </c>
      <c r="E99" s="222">
        <v>22000</v>
      </c>
      <c r="F99" s="222">
        <v>258143.19</v>
      </c>
      <c r="G99" s="222">
        <v>14254.51</v>
      </c>
      <c r="H99" s="222">
        <v>6270.38</v>
      </c>
      <c r="I99" s="145">
        <f t="shared" si="48"/>
        <v>278668.08</v>
      </c>
      <c r="J99" s="318"/>
    </row>
    <row r="100" spans="1:10">
      <c r="A100" s="299" t="s">
        <v>126</v>
      </c>
      <c r="B100" s="201"/>
      <c r="C100" s="217">
        <v>4</v>
      </c>
      <c r="D100" s="217">
        <v>67418.84</v>
      </c>
      <c r="E100" s="222">
        <v>1851.67</v>
      </c>
      <c r="F100" s="222">
        <v>7755.95</v>
      </c>
      <c r="G100" s="222">
        <v>108.56</v>
      </c>
      <c r="H100" s="222">
        <v>421.66</v>
      </c>
      <c r="I100" s="145">
        <f t="shared" si="48"/>
        <v>8286.17</v>
      </c>
      <c r="J100" s="181"/>
    </row>
    <row r="101" spans="1:10">
      <c r="A101" s="299" t="s">
        <v>278</v>
      </c>
      <c r="B101" s="201"/>
      <c r="C101" s="217">
        <v>0</v>
      </c>
      <c r="D101" s="217">
        <v>0</v>
      </c>
      <c r="E101" s="222">
        <v>0</v>
      </c>
      <c r="F101" s="222">
        <v>0</v>
      </c>
      <c r="G101" s="222">
        <v>0</v>
      </c>
      <c r="H101" s="222">
        <v>0</v>
      </c>
      <c r="I101" s="145">
        <f t="shared" si="48"/>
        <v>0</v>
      </c>
      <c r="J101" s="181"/>
    </row>
    <row r="102" spans="1:10">
      <c r="A102" s="299" t="s">
        <v>159</v>
      </c>
      <c r="B102" s="201"/>
      <c r="C102" s="217">
        <v>3</v>
      </c>
      <c r="D102" s="217">
        <v>4448.7</v>
      </c>
      <c r="E102" s="222">
        <v>60</v>
      </c>
      <c r="F102" s="222">
        <v>398.24</v>
      </c>
      <c r="G102" s="222">
        <v>21.04</v>
      </c>
      <c r="H102" s="222">
        <v>0</v>
      </c>
      <c r="I102" s="145">
        <f t="shared" si="48"/>
        <v>419.28000000000003</v>
      </c>
      <c r="J102" s="181"/>
    </row>
    <row r="103" spans="1:10">
      <c r="A103" s="299" t="s">
        <v>128</v>
      </c>
      <c r="B103" s="201"/>
      <c r="C103" s="217">
        <v>18</v>
      </c>
      <c r="D103" s="217">
        <v>74531.92</v>
      </c>
      <c r="E103" s="222">
        <v>360</v>
      </c>
      <c r="F103" s="222">
        <v>6873.45</v>
      </c>
      <c r="G103" s="222">
        <v>324.44</v>
      </c>
      <c r="H103" s="222">
        <v>344.98</v>
      </c>
      <c r="I103" s="145">
        <f t="shared" si="48"/>
        <v>7542.869999999999</v>
      </c>
      <c r="J103" s="181"/>
    </row>
    <row r="104" spans="1:10">
      <c r="A104" s="299" t="s">
        <v>129</v>
      </c>
      <c r="B104" s="201"/>
      <c r="C104" s="217">
        <v>30</v>
      </c>
      <c r="D104" s="217">
        <v>5561.9359999999997</v>
      </c>
      <c r="E104" s="222">
        <v>600</v>
      </c>
      <c r="F104" s="222">
        <v>1160.75</v>
      </c>
      <c r="G104" s="222">
        <v>-1.44</v>
      </c>
      <c r="H104" s="222">
        <v>5.86</v>
      </c>
      <c r="I104" s="145">
        <f t="shared" si="48"/>
        <v>1165.1699999999998</v>
      </c>
      <c r="J104" s="181"/>
    </row>
    <row r="105" spans="1:10">
      <c r="A105" s="299" t="s">
        <v>251</v>
      </c>
      <c r="B105" s="201"/>
      <c r="C105" s="211">
        <f t="shared" ref="C105:I105" si="49">SUM(C93:C104)</f>
        <v>8603</v>
      </c>
      <c r="D105" s="211">
        <f t="shared" si="49"/>
        <v>11023181.109999999</v>
      </c>
      <c r="E105" s="144">
        <f t="shared" si="49"/>
        <v>123485.19</v>
      </c>
      <c r="F105" s="144">
        <f t="shared" si="49"/>
        <v>1224485.33</v>
      </c>
      <c r="G105" s="144">
        <f>SUM(G93:G104)</f>
        <v>-13741.399999999991</v>
      </c>
      <c r="H105" s="144">
        <f t="shared" si="49"/>
        <v>35641.810000000005</v>
      </c>
      <c r="I105" s="144">
        <f t="shared" si="49"/>
        <v>1246385.74</v>
      </c>
      <c r="J105" s="181"/>
    </row>
    <row r="106" spans="1:10" ht="15.75" thickBot="1">
      <c r="A106" s="299"/>
      <c r="B106" s="301" t="s">
        <v>243</v>
      </c>
      <c r="C106" s="301" t="s">
        <v>243</v>
      </c>
      <c r="D106" s="301" t="s">
        <v>243</v>
      </c>
      <c r="E106" s="301" t="s">
        <v>243</v>
      </c>
      <c r="F106" s="301" t="s">
        <v>243</v>
      </c>
      <c r="G106" s="301" t="s">
        <v>243</v>
      </c>
      <c r="H106" s="301" t="s">
        <v>243</v>
      </c>
      <c r="I106" s="301" t="s">
        <v>243</v>
      </c>
      <c r="J106" s="181"/>
    </row>
    <row r="107" spans="1:10">
      <c r="A107" s="299" t="s">
        <v>252</v>
      </c>
      <c r="B107" s="201"/>
      <c r="C107" s="319">
        <f>C93+C94</f>
        <v>6581</v>
      </c>
      <c r="D107" s="320">
        <f>D93+D94</f>
        <v>5382277.3329999996</v>
      </c>
      <c r="E107" s="212">
        <f t="shared" ref="E107:F107" si="50">E93+E94</f>
        <v>59247</v>
      </c>
      <c r="F107" s="213">
        <f t="shared" si="50"/>
        <v>561826.1100000001</v>
      </c>
      <c r="G107" s="145">
        <f>G93+G94</f>
        <v>-46139.939999999995</v>
      </c>
      <c r="H107" s="145">
        <f t="shared" ref="H107:I107" si="51">H93+H94</f>
        <v>15640.27</v>
      </c>
      <c r="I107" s="145">
        <f t="shared" si="51"/>
        <v>531326.44000000006</v>
      </c>
    </row>
    <row r="108" spans="1:10">
      <c r="A108" s="201"/>
      <c r="B108" s="201"/>
      <c r="C108" s="321"/>
      <c r="D108" s="301"/>
      <c r="E108" s="301"/>
      <c r="F108" s="322"/>
      <c r="G108" s="145"/>
      <c r="H108" s="145"/>
      <c r="I108" s="145"/>
    </row>
    <row r="109" spans="1:10" ht="15.75" thickBot="1">
      <c r="A109" s="299" t="s">
        <v>253</v>
      </c>
      <c r="B109" s="201"/>
      <c r="C109" s="323">
        <f>SUM(C95:C104)</f>
        <v>2022</v>
      </c>
      <c r="D109" s="324">
        <f>SUM(D95:D104)</f>
        <v>5640903.7770000007</v>
      </c>
      <c r="E109" s="214">
        <f>SUM(E95:E104)</f>
        <v>64238.189999999995</v>
      </c>
      <c r="F109" s="215">
        <f>SUM(F95:F104)</f>
        <v>662659.22</v>
      </c>
      <c r="G109" s="145">
        <f>SUM(G95:G104)</f>
        <v>32398.540000000005</v>
      </c>
      <c r="H109" s="145">
        <f t="shared" ref="H109:I109" si="52">SUM(H95:H104)</f>
        <v>20001.539999999997</v>
      </c>
      <c r="I109" s="145">
        <f t="shared" si="52"/>
        <v>715059.30000000016</v>
      </c>
    </row>
    <row r="110" spans="1:10">
      <c r="C110" s="301"/>
      <c r="D110" s="301"/>
      <c r="E110" s="301"/>
      <c r="F110" s="301"/>
    </row>
  </sheetData>
  <mergeCells count="8">
    <mergeCell ref="P47:P48"/>
    <mergeCell ref="A1:I1"/>
    <mergeCell ref="A48:B48"/>
    <mergeCell ref="A89:I89"/>
    <mergeCell ref="L1:M1"/>
    <mergeCell ref="M47:M48"/>
    <mergeCell ref="N47:N48"/>
    <mergeCell ref="O47:O48"/>
  </mergeCells>
  <pageMargins left="0.7" right="0.7" top="0.75" bottom="0.75" header="0.3" footer="0.3"/>
  <pageSetup scale="72" fitToHeight="2" orientation="landscape" useFirstPageNumber="1" r:id="rId1"/>
  <headerFooter scaleWithDoc="0">
    <oddFooter>&amp;L&amp;F /&amp;A&amp;RPage &amp;P</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E110"/>
  <sheetViews>
    <sheetView view="pageBreakPreview" topLeftCell="A16" zoomScale="115" zoomScaleNormal="100" zoomScaleSheetLayoutView="115" workbookViewId="0">
      <selection activeCell="G25" sqref="G25"/>
    </sheetView>
  </sheetViews>
  <sheetFormatPr defaultColWidth="9.140625" defaultRowHeight="15"/>
  <cols>
    <col min="1" max="1" width="14.7109375" style="1" customWidth="1"/>
    <col min="2" max="2" width="4.85546875" style="1" customWidth="1"/>
    <col min="3" max="3" width="18.7109375" style="1" customWidth="1"/>
    <col min="4" max="4" width="17" style="1" customWidth="1"/>
    <col min="5" max="5" width="15.85546875" style="1" customWidth="1"/>
    <col min="6" max="6" width="15.28515625" style="1" customWidth="1"/>
    <col min="7" max="7" width="16.5703125" style="1" customWidth="1"/>
    <col min="8" max="8" width="14.42578125" style="1" customWidth="1"/>
    <col min="9" max="9" width="20.42578125" style="1" customWidth="1"/>
    <col min="10" max="10" width="12.7109375" style="1" customWidth="1"/>
    <col min="11" max="11" width="14.140625" style="1" customWidth="1"/>
    <col min="12" max="12" width="13.42578125" style="1" bestFit="1" customWidth="1"/>
    <col min="13" max="13" width="15.7109375" style="1" customWidth="1"/>
    <col min="14" max="14" width="13.5703125" style="1" customWidth="1"/>
    <col min="15" max="15" width="15.28515625" style="1" customWidth="1"/>
    <col min="16" max="16" width="15.42578125" style="1" customWidth="1"/>
    <col min="17" max="17" width="16" style="1" customWidth="1"/>
    <col min="18" max="18" width="10.85546875" style="1" customWidth="1"/>
    <col min="19" max="19" width="17.7109375" style="1" customWidth="1"/>
    <col min="20" max="20" width="14.7109375" style="1" customWidth="1"/>
    <col min="21" max="21" width="10.5703125" style="1" customWidth="1"/>
    <col min="22" max="22" width="14.7109375" style="1" customWidth="1"/>
    <col min="23" max="23" width="2.85546875" style="1" customWidth="1"/>
    <col min="24" max="24" width="18.5703125" style="1" customWidth="1"/>
    <col min="25" max="25" width="1.7109375" style="1" customWidth="1"/>
    <col min="26" max="26" width="14.7109375" style="1" customWidth="1"/>
    <col min="27" max="27" width="13.7109375" style="1" customWidth="1"/>
    <col min="28" max="28" width="13.5703125" style="1" customWidth="1"/>
    <col min="29" max="29" width="15.5703125" style="1" customWidth="1"/>
    <col min="30" max="30" width="18" style="1" customWidth="1"/>
    <col min="31" max="16384" width="9.140625" style="1"/>
  </cols>
  <sheetData>
    <row r="1" spans="1:20">
      <c r="A1" s="410" t="s">
        <v>151</v>
      </c>
      <c r="B1" s="410"/>
      <c r="C1" s="410"/>
      <c r="D1" s="410"/>
      <c r="E1" s="410"/>
      <c r="F1" s="410"/>
      <c r="G1" s="410"/>
      <c r="H1" s="410"/>
      <c r="I1" s="410"/>
      <c r="L1" s="411" t="s">
        <v>220</v>
      </c>
      <c r="M1" s="411"/>
    </row>
    <row r="2" spans="1:20" ht="31.5" customHeight="1">
      <c r="A2" s="135"/>
      <c r="B2" s="136"/>
      <c r="C2" s="137" t="s">
        <v>152</v>
      </c>
      <c r="D2" s="149" t="s">
        <v>314</v>
      </c>
      <c r="E2" s="137" t="s">
        <v>153</v>
      </c>
      <c r="F2" s="138" t="s">
        <v>154</v>
      </c>
      <c r="G2" s="138" t="s">
        <v>155</v>
      </c>
      <c r="H2" s="138" t="s">
        <v>81</v>
      </c>
      <c r="I2" s="138" t="s">
        <v>156</v>
      </c>
      <c r="J2" s="175" t="s">
        <v>315</v>
      </c>
      <c r="K2" s="175" t="s">
        <v>316</v>
      </c>
      <c r="L2" s="175" t="s">
        <v>221</v>
      </c>
      <c r="M2" s="175" t="s">
        <v>222</v>
      </c>
      <c r="N2" s="175"/>
      <c r="O2" s="175"/>
      <c r="P2" s="175"/>
      <c r="Q2" s="175"/>
    </row>
    <row r="3" spans="1:20">
      <c r="A3" s="299" t="s">
        <v>122</v>
      </c>
      <c r="B3" s="201"/>
      <c r="C3" s="217">
        <v>212651</v>
      </c>
      <c r="D3" s="326">
        <f>J3+K3</f>
        <v>12374</v>
      </c>
      <c r="E3" s="217">
        <v>260481595.98028001</v>
      </c>
      <c r="F3" s="217">
        <v>-134204956</v>
      </c>
      <c r="G3" s="217">
        <v>116809971</v>
      </c>
      <c r="H3" s="140">
        <f>SUM(F3:G3)</f>
        <v>-17394985</v>
      </c>
      <c r="I3" s="140">
        <f>E3+H3</f>
        <v>243086610.98028001</v>
      </c>
      <c r="J3" s="274">
        <v>-13859</v>
      </c>
      <c r="K3" s="217">
        <v>26233</v>
      </c>
      <c r="L3" s="160">
        <f>I3/(D3+C3)</f>
        <v>1080.2649082558828</v>
      </c>
      <c r="M3" s="174">
        <f t="shared" ref="M3:M10" si="0">D26/E3</f>
        <v>0.10241748216261572</v>
      </c>
      <c r="N3" s="160"/>
      <c r="O3" s="237"/>
      <c r="P3" s="160"/>
      <c r="Q3" s="237"/>
    </row>
    <row r="4" spans="1:20">
      <c r="A4" s="299" t="s">
        <v>157</v>
      </c>
      <c r="B4" s="201"/>
      <c r="C4" s="217">
        <v>661</v>
      </c>
      <c r="D4" s="326">
        <f t="shared" ref="D4:D16" si="1">J4+K4</f>
        <v>31</v>
      </c>
      <c r="E4" s="217">
        <v>1162626.8589999999</v>
      </c>
      <c r="F4" s="217">
        <v>-597920</v>
      </c>
      <c r="G4" s="217">
        <v>521386</v>
      </c>
      <c r="H4" s="140">
        <f t="shared" ref="H4:H18" si="2">SUM(F4:G4)</f>
        <v>-76534</v>
      </c>
      <c r="I4" s="140">
        <f t="shared" ref="I4:I18" si="3">E4+H4</f>
        <v>1086092.8589999999</v>
      </c>
      <c r="J4" s="274">
        <v>-31</v>
      </c>
      <c r="K4" s="217">
        <v>62</v>
      </c>
      <c r="L4" s="160">
        <f t="shared" ref="L4:L15" si="4">I4/(D4+C4)</f>
        <v>1569.4983511560692</v>
      </c>
      <c r="M4" s="174">
        <f t="shared" si="0"/>
        <v>0.10360722278823596</v>
      </c>
      <c r="N4" s="160"/>
      <c r="O4" s="237"/>
      <c r="P4" s="160"/>
      <c r="Q4" s="237"/>
    </row>
    <row r="5" spans="1:20">
      <c r="A5" s="299" t="s">
        <v>123</v>
      </c>
      <c r="B5" s="201"/>
      <c r="C5" s="217">
        <v>22438</v>
      </c>
      <c r="D5" s="326">
        <f t="shared" si="1"/>
        <v>1194</v>
      </c>
      <c r="E5" s="217">
        <v>53619998.884000003</v>
      </c>
      <c r="F5" s="217">
        <v>-27064280</v>
      </c>
      <c r="G5" s="217">
        <v>23915278</v>
      </c>
      <c r="H5" s="140">
        <f t="shared" si="2"/>
        <v>-3149002</v>
      </c>
      <c r="I5" s="140">
        <f t="shared" si="3"/>
        <v>50470996.884000003</v>
      </c>
      <c r="J5" s="274">
        <v>-984</v>
      </c>
      <c r="K5" s="217">
        <v>2178</v>
      </c>
      <c r="L5" s="160">
        <f t="shared" si="4"/>
        <v>2135.7056907582942</v>
      </c>
      <c r="M5" s="174">
        <f t="shared" si="0"/>
        <v>0.12136017634162544</v>
      </c>
      <c r="N5" s="160"/>
      <c r="O5" s="237"/>
      <c r="P5" s="160"/>
      <c r="Q5" s="237"/>
    </row>
    <row r="6" spans="1:20">
      <c r="A6" s="299" t="s">
        <v>124</v>
      </c>
      <c r="B6" s="201"/>
      <c r="C6" s="217">
        <v>9760</v>
      </c>
      <c r="D6" s="326">
        <f t="shared" si="1"/>
        <v>559</v>
      </c>
      <c r="E6" s="217">
        <v>7257550.6509999996</v>
      </c>
      <c r="F6" s="217">
        <v>-3758183</v>
      </c>
      <c r="G6" s="217">
        <v>3254685</v>
      </c>
      <c r="H6" s="140">
        <f t="shared" si="2"/>
        <v>-503498</v>
      </c>
      <c r="I6" s="140">
        <f t="shared" si="3"/>
        <v>6754052.6509999996</v>
      </c>
      <c r="J6" s="274">
        <v>-548</v>
      </c>
      <c r="K6" s="217">
        <v>1107</v>
      </c>
      <c r="L6" s="160">
        <f t="shared" si="4"/>
        <v>654.52588923345286</v>
      </c>
      <c r="M6" s="174">
        <f t="shared" si="0"/>
        <v>0.14356288093648195</v>
      </c>
      <c r="N6" s="160"/>
      <c r="O6" s="237"/>
      <c r="P6" s="160"/>
      <c r="Q6" s="237"/>
    </row>
    <row r="7" spans="1:20">
      <c r="A7" s="299" t="s">
        <v>280</v>
      </c>
      <c r="B7" s="201"/>
      <c r="C7" s="217">
        <v>6</v>
      </c>
      <c r="D7" s="326">
        <f t="shared" si="1"/>
        <v>0</v>
      </c>
      <c r="E7" s="217">
        <v>16157.64</v>
      </c>
      <c r="F7" s="217">
        <v>0</v>
      </c>
      <c r="G7" s="217">
        <v>0</v>
      </c>
      <c r="H7" s="140">
        <f t="shared" si="2"/>
        <v>0</v>
      </c>
      <c r="I7" s="140">
        <f t="shared" si="3"/>
        <v>16157.64</v>
      </c>
      <c r="J7" s="274">
        <v>0</v>
      </c>
      <c r="K7" s="217">
        <v>0</v>
      </c>
      <c r="L7" s="160">
        <f t="shared" si="4"/>
        <v>2692.94</v>
      </c>
      <c r="M7" s="174">
        <f t="shared" si="0"/>
        <v>0.10447998593854053</v>
      </c>
      <c r="N7" s="160"/>
      <c r="O7" s="237"/>
      <c r="P7" s="160"/>
      <c r="Q7" s="237"/>
    </row>
    <row r="8" spans="1:20">
      <c r="A8" s="299" t="s">
        <v>125</v>
      </c>
      <c r="B8" s="201"/>
      <c r="C8" s="217">
        <v>1571</v>
      </c>
      <c r="D8" s="326">
        <f t="shared" si="1"/>
        <v>1</v>
      </c>
      <c r="E8" s="217">
        <v>102736537.822</v>
      </c>
      <c r="F8" s="217">
        <v>-49682720</v>
      </c>
      <c r="G8" s="217">
        <v>45754493</v>
      </c>
      <c r="H8" s="140">
        <f t="shared" si="2"/>
        <v>-3928227</v>
      </c>
      <c r="I8" s="140">
        <f t="shared" si="3"/>
        <v>98808310.821999997</v>
      </c>
      <c r="J8" s="274">
        <v>-82</v>
      </c>
      <c r="K8" s="217">
        <v>83</v>
      </c>
      <c r="L8" s="160">
        <f t="shared" si="4"/>
        <v>62855.159555979641</v>
      </c>
      <c r="M8" s="174">
        <f t="shared" si="0"/>
        <v>9.7316618137573974E-2</v>
      </c>
      <c r="N8" s="160"/>
      <c r="O8" s="237"/>
      <c r="P8" s="160"/>
      <c r="Q8" s="237"/>
    </row>
    <row r="9" spans="1:20">
      <c r="A9" s="299" t="s">
        <v>126</v>
      </c>
      <c r="B9" s="201"/>
      <c r="C9" s="217">
        <v>45</v>
      </c>
      <c r="D9" s="326">
        <f t="shared" si="1"/>
        <v>1</v>
      </c>
      <c r="E9" s="217">
        <v>3632805.36</v>
      </c>
      <c r="F9" s="217">
        <v>-1507663</v>
      </c>
      <c r="G9" s="217">
        <v>1629151</v>
      </c>
      <c r="H9" s="140">
        <f t="shared" si="2"/>
        <v>121488</v>
      </c>
      <c r="I9" s="140">
        <f t="shared" si="3"/>
        <v>3754293.36</v>
      </c>
      <c r="J9" s="274">
        <v>-4</v>
      </c>
      <c r="K9" s="217">
        <v>5</v>
      </c>
      <c r="L9" s="160">
        <f t="shared" si="4"/>
        <v>81615.07304347826</v>
      </c>
      <c r="M9" s="174">
        <f t="shared" si="0"/>
        <v>9.4181349148857244E-2</v>
      </c>
      <c r="N9" s="160"/>
      <c r="O9" s="237"/>
      <c r="P9" s="160"/>
      <c r="Q9" s="237"/>
    </row>
    <row r="10" spans="1:20">
      <c r="A10" s="299" t="s">
        <v>278</v>
      </c>
      <c r="B10" s="201"/>
      <c r="C10" s="217">
        <v>0</v>
      </c>
      <c r="D10" s="326">
        <f t="shared" si="1"/>
        <v>0</v>
      </c>
      <c r="E10" s="217">
        <v>0</v>
      </c>
      <c r="F10" s="217"/>
      <c r="G10" s="217"/>
      <c r="H10" s="140">
        <f t="shared" si="2"/>
        <v>0</v>
      </c>
      <c r="I10" s="140">
        <f t="shared" si="3"/>
        <v>0</v>
      </c>
      <c r="J10" s="274">
        <v>0</v>
      </c>
      <c r="K10" s="217">
        <v>0</v>
      </c>
      <c r="L10" s="160" t="e">
        <f t="shared" si="4"/>
        <v>#DIV/0!</v>
      </c>
      <c r="M10" s="174" t="e">
        <f t="shared" si="0"/>
        <v>#DIV/0!</v>
      </c>
      <c r="N10" s="160"/>
      <c r="O10" s="237"/>
      <c r="P10" s="160"/>
      <c r="Q10" s="237"/>
    </row>
    <row r="11" spans="1:20">
      <c r="A11" s="299" t="s">
        <v>307</v>
      </c>
      <c r="B11" s="201"/>
      <c r="C11" s="217">
        <f>21+1</f>
        <v>22</v>
      </c>
      <c r="D11" s="326">
        <f t="shared" si="1"/>
        <v>0</v>
      </c>
      <c r="E11" s="217">
        <f>52146001.36+38249026-E12</f>
        <v>56355746.859999999</v>
      </c>
      <c r="F11" s="217">
        <v>-54067530</v>
      </c>
      <c r="G11" s="217">
        <f>48385062+33171897-G12</f>
        <v>46556959</v>
      </c>
      <c r="H11" s="140">
        <f t="shared" si="2"/>
        <v>-7510571</v>
      </c>
      <c r="I11" s="140">
        <f t="shared" si="3"/>
        <v>48845175.859999999</v>
      </c>
      <c r="J11" s="274">
        <v>0</v>
      </c>
      <c r="K11" s="217">
        <v>0</v>
      </c>
      <c r="L11" s="160">
        <f t="shared" si="4"/>
        <v>2220235.2663636361</v>
      </c>
      <c r="M11" s="174">
        <f>I34/(I11+I12)</f>
        <v>6.334305276439893E-2</v>
      </c>
      <c r="N11" s="160"/>
      <c r="O11" s="237"/>
      <c r="P11" s="160"/>
      <c r="Q11" s="237"/>
    </row>
    <row r="12" spans="1:20">
      <c r="A12" s="299" t="s">
        <v>308</v>
      </c>
      <c r="B12" s="201"/>
      <c r="C12" s="139"/>
      <c r="D12" s="326">
        <f t="shared" si="1"/>
        <v>0</v>
      </c>
      <c r="E12" s="217">
        <f>1790254.5+32249026</f>
        <v>34039280.5</v>
      </c>
      <c r="F12" s="217">
        <v>-35000000</v>
      </c>
      <c r="G12" s="217">
        <v>35000000</v>
      </c>
      <c r="H12" s="140">
        <f t="shared" si="2"/>
        <v>0</v>
      </c>
      <c r="I12" s="140">
        <f t="shared" si="3"/>
        <v>34039280.5</v>
      </c>
      <c r="J12" s="275">
        <v>0</v>
      </c>
      <c r="K12" s="217">
        <v>0</v>
      </c>
      <c r="L12" s="160"/>
      <c r="N12" s="160"/>
      <c r="P12" s="160"/>
    </row>
    <row r="13" spans="1:20">
      <c r="A13" s="299" t="s">
        <v>159</v>
      </c>
      <c r="B13" s="201"/>
      <c r="C13" s="217">
        <v>57</v>
      </c>
      <c r="D13" s="326">
        <f t="shared" si="1"/>
        <v>-1</v>
      </c>
      <c r="E13" s="217">
        <v>14010.102999999999</v>
      </c>
      <c r="F13" s="217"/>
      <c r="G13" s="155">
        <v>0</v>
      </c>
      <c r="H13" s="140">
        <f t="shared" si="2"/>
        <v>0</v>
      </c>
      <c r="I13" s="140">
        <f t="shared" si="3"/>
        <v>14010.102999999999</v>
      </c>
      <c r="J13" s="274">
        <v>-2</v>
      </c>
      <c r="K13" s="217">
        <v>1</v>
      </c>
      <c r="L13" s="160">
        <f t="shared" si="4"/>
        <v>250.1804107142857</v>
      </c>
      <c r="M13" s="174">
        <f>I35/I13</f>
        <v>0.15740141239504093</v>
      </c>
      <c r="N13" s="160"/>
      <c r="O13" s="237"/>
      <c r="P13" s="160"/>
      <c r="Q13" s="237"/>
    </row>
    <row r="14" spans="1:20">
      <c r="A14" s="299" t="s">
        <v>128</v>
      </c>
      <c r="B14" s="201"/>
      <c r="C14" s="217">
        <v>1187</v>
      </c>
      <c r="D14" s="326">
        <f t="shared" si="1"/>
        <v>18</v>
      </c>
      <c r="E14" s="217">
        <v>4147083.7379999999</v>
      </c>
      <c r="F14" s="217">
        <v>-1594590</v>
      </c>
      <c r="G14" s="217">
        <v>1756388</v>
      </c>
      <c r="H14" s="140">
        <f t="shared" si="2"/>
        <v>161798</v>
      </c>
      <c r="I14" s="140">
        <f t="shared" si="3"/>
        <v>4308881.7379999999</v>
      </c>
      <c r="J14" s="274">
        <f>0-(3+30)</f>
        <v>-33</v>
      </c>
      <c r="K14" s="217">
        <v>51</v>
      </c>
      <c r="L14" s="160">
        <f t="shared" si="4"/>
        <v>3575.8354672199171</v>
      </c>
      <c r="M14" s="174">
        <f>I36/I14</f>
        <v>9.8142587138231652E-2</v>
      </c>
      <c r="N14" s="160"/>
      <c r="O14" s="237"/>
      <c r="P14" s="160"/>
      <c r="Q14" s="237"/>
    </row>
    <row r="15" spans="1:20">
      <c r="A15" s="299" t="s">
        <v>129</v>
      </c>
      <c r="B15" s="201"/>
      <c r="C15" s="217">
        <v>1216</v>
      </c>
      <c r="D15" s="326">
        <f t="shared" si="1"/>
        <v>23</v>
      </c>
      <c r="E15" s="217">
        <v>434073.88199999998</v>
      </c>
      <c r="F15" s="217">
        <v>-183369</v>
      </c>
      <c r="G15" s="217">
        <v>184323</v>
      </c>
      <c r="H15" s="140">
        <f t="shared" si="2"/>
        <v>954</v>
      </c>
      <c r="I15" s="140">
        <f t="shared" si="3"/>
        <v>435027.88199999998</v>
      </c>
      <c r="J15" s="274">
        <f>0-(3+70)</f>
        <v>-73</v>
      </c>
      <c r="K15" s="217">
        <v>96</v>
      </c>
      <c r="L15" s="160">
        <f t="shared" si="4"/>
        <v>351.11209200968523</v>
      </c>
      <c r="M15" s="174">
        <f>I37/I15</f>
        <v>0.15265674235565438</v>
      </c>
      <c r="N15" s="160"/>
      <c r="O15" s="237"/>
      <c r="P15" s="160"/>
      <c r="Q15" s="237"/>
      <c r="S15" s="170"/>
    </row>
    <row r="16" spans="1:20">
      <c r="A16" s="299" t="s">
        <v>160</v>
      </c>
      <c r="B16" s="201"/>
      <c r="C16" s="217">
        <v>347</v>
      </c>
      <c r="D16" s="326">
        <f t="shared" si="1"/>
        <v>0</v>
      </c>
      <c r="E16" s="217">
        <v>757024.93599999999</v>
      </c>
      <c r="F16" s="217"/>
      <c r="G16" s="155"/>
      <c r="H16" s="140">
        <f t="shared" si="2"/>
        <v>0</v>
      </c>
      <c r="I16" s="140">
        <f t="shared" si="3"/>
        <v>757024.93599999999</v>
      </c>
      <c r="J16" s="217">
        <v>0</v>
      </c>
      <c r="K16" s="217">
        <v>0</v>
      </c>
      <c r="S16" s="160"/>
      <c r="T16" s="160"/>
    </row>
    <row r="17" spans="1:31">
      <c r="A17" s="299" t="s">
        <v>161</v>
      </c>
      <c r="B17" s="201"/>
      <c r="C17" s="217">
        <v>0</v>
      </c>
      <c r="D17" s="217"/>
      <c r="E17" s="217">
        <v>329371.65999999997</v>
      </c>
      <c r="F17" s="217"/>
      <c r="G17" s="155"/>
      <c r="H17" s="140">
        <f t="shared" si="2"/>
        <v>0</v>
      </c>
      <c r="I17" s="140">
        <f t="shared" si="3"/>
        <v>329371.65999999997</v>
      </c>
      <c r="J17" s="170"/>
      <c r="K17" s="274"/>
      <c r="S17" s="160"/>
      <c r="T17" s="160"/>
    </row>
    <row r="18" spans="1:31">
      <c r="A18" s="299" t="s">
        <v>162</v>
      </c>
      <c r="B18" s="201"/>
      <c r="C18" s="217">
        <v>0</v>
      </c>
      <c r="D18" s="217"/>
      <c r="E18" s="217">
        <v>169178.36600000001</v>
      </c>
      <c r="F18" s="217"/>
      <c r="G18" s="155"/>
      <c r="H18" s="140">
        <f t="shared" si="2"/>
        <v>0</v>
      </c>
      <c r="I18" s="140">
        <f t="shared" si="3"/>
        <v>169178.36600000001</v>
      </c>
      <c r="J18" s="170"/>
      <c r="K18" s="274"/>
      <c r="T18" s="170"/>
    </row>
    <row r="19" spans="1:31">
      <c r="A19" s="201"/>
      <c r="B19" s="201"/>
      <c r="C19" s="300">
        <f>SUM(C3:C18)</f>
        <v>249961</v>
      </c>
      <c r="D19" s="300">
        <f>SUM(D3:D18)</f>
        <v>14200</v>
      </c>
      <c r="E19" s="300">
        <f t="shared" ref="E19:K19" si="5">SUM(E3:E18)</f>
        <v>525153043.24128002</v>
      </c>
      <c r="F19" s="300">
        <f t="shared" si="5"/>
        <v>-307661211</v>
      </c>
      <c r="G19" s="300">
        <f t="shared" si="5"/>
        <v>275382634</v>
      </c>
      <c r="H19" s="300">
        <f t="shared" si="5"/>
        <v>-32278577</v>
      </c>
      <c r="I19" s="300">
        <f t="shared" si="5"/>
        <v>492874466.24128002</v>
      </c>
      <c r="J19" s="300">
        <f t="shared" si="5"/>
        <v>-15616</v>
      </c>
      <c r="K19" s="300">
        <f t="shared" si="5"/>
        <v>29816</v>
      </c>
    </row>
    <row r="20" spans="1:31" ht="15.75" thickBot="1">
      <c r="A20" s="301"/>
      <c r="B20" s="301" t="s">
        <v>243</v>
      </c>
      <c r="C20" s="301" t="s">
        <v>243</v>
      </c>
      <c r="D20" s="301"/>
      <c r="E20" s="301" t="s">
        <v>243</v>
      </c>
      <c r="F20" s="301" t="s">
        <v>243</v>
      </c>
      <c r="G20" s="301" t="s">
        <v>243</v>
      </c>
      <c r="H20" s="301"/>
      <c r="I20" s="201"/>
      <c r="J20" s="325" t="s">
        <v>317</v>
      </c>
      <c r="K20" s="301" t="s">
        <v>243</v>
      </c>
    </row>
    <row r="21" spans="1:31">
      <c r="A21" s="201" t="s">
        <v>19</v>
      </c>
      <c r="B21" s="301"/>
      <c r="C21" s="302">
        <f t="shared" ref="C21" si="6">C3+C4</f>
        <v>213312</v>
      </c>
      <c r="D21" s="302">
        <f>D3+D4</f>
        <v>12405</v>
      </c>
      <c r="E21" s="44">
        <f t="shared" ref="E21:H21" si="7">E3+E4</f>
        <v>261644222.83928001</v>
      </c>
      <c r="F21" s="44">
        <f t="shared" si="7"/>
        <v>-134802876</v>
      </c>
      <c r="G21" s="44">
        <f t="shared" si="7"/>
        <v>117331357</v>
      </c>
      <c r="H21" s="44">
        <f t="shared" si="7"/>
        <v>-17471519</v>
      </c>
      <c r="I21" s="302">
        <f>I3+I4</f>
        <v>244172703.83928001</v>
      </c>
      <c r="J21" s="44">
        <f t="shared" ref="J21:K21" si="8">J3+J4</f>
        <v>-13890</v>
      </c>
      <c r="K21" s="44">
        <f t="shared" si="8"/>
        <v>26295</v>
      </c>
    </row>
    <row r="22" spans="1:31" ht="7.15" customHeight="1">
      <c r="A22" s="201"/>
      <c r="B22" s="201"/>
      <c r="C22" s="304"/>
      <c r="D22" s="304"/>
      <c r="E22" s="201"/>
      <c r="F22" s="201"/>
      <c r="G22" s="201"/>
      <c r="H22" s="201"/>
      <c r="I22" s="304"/>
      <c r="J22" s="201"/>
      <c r="K22" s="201"/>
    </row>
    <row r="23" spans="1:31" ht="15.75" thickBot="1">
      <c r="A23" s="201" t="s">
        <v>163</v>
      </c>
      <c r="B23" s="301"/>
      <c r="C23" s="305">
        <f>SUM(C5:C10,C13:C15)</f>
        <v>36280</v>
      </c>
      <c r="D23" s="305">
        <f>SUM(D5:D9,D13:D15)</f>
        <v>1795</v>
      </c>
      <c r="E23" s="44">
        <f t="shared" ref="E23:H23" si="9">SUM(E5:E9,E13:E15)</f>
        <v>171858218.08000001</v>
      </c>
      <c r="F23" s="44">
        <f t="shared" si="9"/>
        <v>-83790805</v>
      </c>
      <c r="G23" s="44">
        <f t="shared" si="9"/>
        <v>76494318</v>
      </c>
      <c r="H23" s="44">
        <f t="shared" si="9"/>
        <v>-7296487</v>
      </c>
      <c r="I23" s="305">
        <f>SUM(I5:I10,I13:I15)</f>
        <v>164561731.08000001</v>
      </c>
      <c r="J23" s="44">
        <f t="shared" ref="J23:K23" si="10">SUM(J5:J9,J13:J15)</f>
        <v>-1726</v>
      </c>
      <c r="K23" s="44">
        <f t="shared" si="10"/>
        <v>3521</v>
      </c>
      <c r="Z23" s="1" t="s">
        <v>223</v>
      </c>
    </row>
    <row r="24" spans="1:31">
      <c r="A24" s="201"/>
      <c r="B24" s="201"/>
      <c r="C24" s="201"/>
      <c r="D24" s="201"/>
      <c r="E24" s="201"/>
      <c r="N24" s="1" t="s">
        <v>309</v>
      </c>
      <c r="Z24" s="1" t="s">
        <v>188</v>
      </c>
      <c r="AA24" s="306" t="s">
        <v>275</v>
      </c>
      <c r="AC24" s="1" t="s">
        <v>190</v>
      </c>
      <c r="AD24" s="306" t="s">
        <v>274</v>
      </c>
    </row>
    <row r="25" spans="1:31" ht="53.45" customHeight="1">
      <c r="A25" s="135"/>
      <c r="B25" s="142"/>
      <c r="C25" s="149" t="s">
        <v>164</v>
      </c>
      <c r="D25" s="149" t="s">
        <v>165</v>
      </c>
      <c r="E25" s="138" t="s">
        <v>166</v>
      </c>
      <c r="F25" s="138" t="s">
        <v>167</v>
      </c>
      <c r="G25" s="138" t="s">
        <v>168</v>
      </c>
      <c r="H25" s="138" t="s">
        <v>169</v>
      </c>
      <c r="I25" s="138" t="s">
        <v>170</v>
      </c>
      <c r="O25" s="175" t="str">
        <f>AA24&amp;" Billed Schedule 75 Revenue"</f>
        <v>February Billed Schedule 75 Revenue</v>
      </c>
      <c r="P25" s="175" t="str">
        <f>AA24&amp;" Billed kWhs"</f>
        <v>February Billed kWhs</v>
      </c>
      <c r="Q25" s="175" t="str">
        <f>AA24&amp;" Unbilled kWhs"</f>
        <v>February Unbilled kWhs</v>
      </c>
      <c r="R25" s="175" t="s">
        <v>310</v>
      </c>
      <c r="S25" s="175" t="s">
        <v>191</v>
      </c>
      <c r="T25" s="175" t="str">
        <f>AD24&amp;" Unbilled kWhs reversal"</f>
        <v>January Unbilled kWhs reversal</v>
      </c>
      <c r="U25" s="175" t="s">
        <v>310</v>
      </c>
      <c r="V25" s="175" t="str">
        <f>AD24&amp;" Schedule 75 Unbilled Reversal"</f>
        <v>January Schedule 75 Unbilled Reversal</v>
      </c>
      <c r="X25" s="175" t="str">
        <f>"Total "&amp;AA24&amp;" Schedule 75 Revenue"</f>
        <v>Total February Schedule 75 Revenue</v>
      </c>
      <c r="Z25" s="175" t="str">
        <f>"Calendar "&amp;AA24&amp;" Usage"</f>
        <v>Calendar February Usage</v>
      </c>
      <c r="AA25" s="175" t="str">
        <f>R25</f>
        <v>8/1/2021 rate</v>
      </c>
      <c r="AB25" s="175" t="s">
        <v>192</v>
      </c>
      <c r="AC25" s="175" t="s">
        <v>193</v>
      </c>
      <c r="AD25" s="175" t="str">
        <f>"implied "&amp;AD24&amp;" unbilled/Cancel-Rebill True-up kWhs"</f>
        <v>implied January unbilled/Cancel-Rebill True-up kWhs</v>
      </c>
    </row>
    <row r="26" spans="1:31">
      <c r="A26" s="299" t="s">
        <v>122</v>
      </c>
      <c r="B26" s="201"/>
      <c r="C26" s="222">
        <v>1943460</v>
      </c>
      <c r="D26" s="222">
        <v>26677869.210000001</v>
      </c>
      <c r="E26" s="222">
        <v>-12685205</v>
      </c>
      <c r="F26" s="222">
        <v>10838523</v>
      </c>
      <c r="G26" s="151">
        <f>SUM(D26:F26)</f>
        <v>24831187.210000001</v>
      </c>
      <c r="H26" s="151">
        <f>-K68</f>
        <v>-147335.52295000001</v>
      </c>
      <c r="I26" s="151">
        <f>SUM(G26:H26)</f>
        <v>24683851.68705</v>
      </c>
      <c r="N26" s="1" t="s">
        <v>194</v>
      </c>
      <c r="O26" s="182">
        <v>-117231.41</v>
      </c>
      <c r="P26" s="176">
        <f t="shared" ref="P26:P33" si="11">E3</f>
        <v>260481595.98028001</v>
      </c>
      <c r="Q26" s="176">
        <f t="shared" ref="Q26:Q33" si="12">G3</f>
        <v>116809971</v>
      </c>
      <c r="R26" s="306">
        <v>-4.4999999999999999E-4</v>
      </c>
      <c r="S26" s="177">
        <f>Q26*R26</f>
        <v>-52564.486949999999</v>
      </c>
      <c r="T26" s="176">
        <f>F3</f>
        <v>-134204956</v>
      </c>
      <c r="U26" s="306">
        <v>-4.4999999999999999E-4</v>
      </c>
      <c r="V26" s="177">
        <f>T26*U26</f>
        <v>60392.230199999998</v>
      </c>
      <c r="X26" s="178">
        <f>O26+S26+V26</f>
        <v>-109403.66675</v>
      </c>
      <c r="Z26" s="240">
        <f>P26+Q26+T26</f>
        <v>243086610.98028004</v>
      </c>
      <c r="AA26" s="1">
        <f>R26</f>
        <v>-4.4999999999999999E-4</v>
      </c>
      <c r="AB26" s="170">
        <f>Z26*AA26</f>
        <v>-109388.97494112601</v>
      </c>
      <c r="AC26" s="178">
        <f>X26-AB26</f>
        <v>-14.691808873991249</v>
      </c>
      <c r="AD26" s="240">
        <f>AC26/U26</f>
        <v>32648.464164425</v>
      </c>
      <c r="AE26" s="179">
        <f>AC26/X26</f>
        <v>1.3428991285606293E-4</v>
      </c>
    </row>
    <row r="27" spans="1:31">
      <c r="A27" s="299" t="s">
        <v>157</v>
      </c>
      <c r="B27" s="201"/>
      <c r="C27" s="222">
        <v>5967</v>
      </c>
      <c r="D27" s="222">
        <v>120456.54</v>
      </c>
      <c r="E27" s="222">
        <v>-36985</v>
      </c>
      <c r="F27" s="222">
        <v>31219</v>
      </c>
      <c r="G27" s="151">
        <f t="shared" ref="G27:G37" si="13">SUM(D27:F27)</f>
        <v>114690.54</v>
      </c>
      <c r="H27" s="151">
        <f t="shared" ref="H27:H30" si="14">-K69</f>
        <v>-2993.2447400000001</v>
      </c>
      <c r="I27" s="151">
        <f t="shared" ref="I27:I40" si="15">SUM(G27:H27)</f>
        <v>111697.29526</v>
      </c>
      <c r="N27" s="1" t="s">
        <v>195</v>
      </c>
      <c r="O27" s="182">
        <v>-523.19000000000005</v>
      </c>
      <c r="P27" s="176">
        <f t="shared" si="11"/>
        <v>1162626.8589999999</v>
      </c>
      <c r="Q27" s="176">
        <f t="shared" si="12"/>
        <v>521386</v>
      </c>
      <c r="R27" s="306">
        <v>-4.4999999999999999E-4</v>
      </c>
      <c r="S27" s="177">
        <f>Q27*R27</f>
        <v>-234.62369999999999</v>
      </c>
      <c r="T27" s="176">
        <f t="shared" ref="T27:T33" si="16">F4</f>
        <v>-597920</v>
      </c>
      <c r="U27" s="306">
        <v>-4.4999999999999999E-4</v>
      </c>
      <c r="V27" s="177">
        <f t="shared" ref="V27:V36" si="17">T27*U27</f>
        <v>269.06399999999996</v>
      </c>
      <c r="X27" s="178">
        <f t="shared" ref="X27:X36" si="18">O27+S27+V27</f>
        <v>-488.74970000000008</v>
      </c>
      <c r="Z27" s="240">
        <f t="shared" ref="Z27:Z36" si="19">P27+Q27+T27</f>
        <v>1086092.8589999999</v>
      </c>
      <c r="AA27" s="1">
        <f t="shared" ref="AA27:AA36" si="20">R27</f>
        <v>-4.4999999999999999E-4</v>
      </c>
      <c r="AB27" s="170">
        <f t="shared" ref="AB27:AB36" si="21">Z27*AA27</f>
        <v>-488.74178654999997</v>
      </c>
      <c r="AC27" s="178">
        <f t="shared" ref="AC27:AC36" si="22">X27-AB27</f>
        <v>-7.9134500001032393E-3</v>
      </c>
      <c r="AD27" s="240">
        <f t="shared" ref="AD27:AD36" si="23">AC27/U27</f>
        <v>17.585444444673865</v>
      </c>
      <c r="AE27" s="179">
        <f t="shared" ref="AE27:AE37" si="24">AC27/X27</f>
        <v>1.6191211984586871E-5</v>
      </c>
    </row>
    <row r="28" spans="1:31">
      <c r="A28" s="299" t="s">
        <v>123</v>
      </c>
      <c r="B28" s="201"/>
      <c r="C28" s="222">
        <v>457071.77</v>
      </c>
      <c r="D28" s="222">
        <v>6507332.5199999996</v>
      </c>
      <c r="E28" s="222">
        <v>-3623391</v>
      </c>
      <c r="F28" s="222">
        <v>3254385</v>
      </c>
      <c r="G28" s="151">
        <f t="shared" si="13"/>
        <v>6138326.5199999996</v>
      </c>
      <c r="H28" s="151">
        <f t="shared" si="14"/>
        <v>20342.552920000009</v>
      </c>
      <c r="I28" s="151">
        <f t="shared" si="15"/>
        <v>6158669.0729199992</v>
      </c>
      <c r="N28" s="1" t="s">
        <v>196</v>
      </c>
      <c r="O28" s="182">
        <v>364079.74</v>
      </c>
      <c r="P28" s="176">
        <f t="shared" si="11"/>
        <v>53619998.884000003</v>
      </c>
      <c r="Q28" s="176">
        <f t="shared" si="12"/>
        <v>23915278</v>
      </c>
      <c r="R28" s="307">
        <v>6.79E-3</v>
      </c>
      <c r="S28" s="177">
        <f>Q28*R28</f>
        <v>162384.73762</v>
      </c>
      <c r="T28" s="176">
        <f t="shared" si="16"/>
        <v>-27064280</v>
      </c>
      <c r="U28" s="307">
        <v>6.79E-3</v>
      </c>
      <c r="V28" s="177">
        <f t="shared" si="17"/>
        <v>-183766.46119999999</v>
      </c>
      <c r="X28" s="178">
        <f t="shared" si="18"/>
        <v>342698.01642</v>
      </c>
      <c r="Z28" s="240">
        <f t="shared" si="19"/>
        <v>50470996.884000003</v>
      </c>
      <c r="AA28" s="308">
        <f t="shared" si="20"/>
        <v>6.79E-3</v>
      </c>
      <c r="AB28" s="170">
        <f t="shared" si="21"/>
        <v>342698.06884236005</v>
      </c>
      <c r="AC28" s="178">
        <f t="shared" si="22"/>
        <v>-5.2422360051423311E-2</v>
      </c>
      <c r="AD28" s="240">
        <f t="shared" si="23"/>
        <v>-7.7205243080152153</v>
      </c>
      <c r="AE28" s="179">
        <f t="shared" si="24"/>
        <v>-1.529695461883739E-7</v>
      </c>
    </row>
    <row r="29" spans="1:31">
      <c r="A29" s="299" t="s">
        <v>124</v>
      </c>
      <c r="B29" s="201"/>
      <c r="C29" s="222">
        <v>196623.73</v>
      </c>
      <c r="D29" s="222">
        <v>1041914.88</v>
      </c>
      <c r="E29" s="222">
        <v>-532728</v>
      </c>
      <c r="F29" s="222">
        <v>477039</v>
      </c>
      <c r="G29" s="151">
        <f t="shared" si="13"/>
        <v>986225.88</v>
      </c>
      <c r="H29" s="151">
        <f t="shared" si="14"/>
        <v>1153.0104200000003</v>
      </c>
      <c r="I29" s="151">
        <f t="shared" si="15"/>
        <v>987378.89041999995</v>
      </c>
      <c r="N29" s="1" t="s">
        <v>197</v>
      </c>
      <c r="O29" s="182">
        <v>49382.11</v>
      </c>
      <c r="P29" s="176">
        <f t="shared" si="11"/>
        <v>7257550.6509999996</v>
      </c>
      <c r="Q29" s="176">
        <f t="shared" si="12"/>
        <v>3254685</v>
      </c>
      <c r="R29" s="307">
        <v>6.79E-3</v>
      </c>
      <c r="S29" s="177">
        <f t="shared" ref="S29:S36" si="25">Q29*R29</f>
        <v>22099.311150000001</v>
      </c>
      <c r="T29" s="176">
        <f t="shared" si="16"/>
        <v>-3758183</v>
      </c>
      <c r="U29" s="307">
        <v>6.79E-3</v>
      </c>
      <c r="V29" s="177">
        <f t="shared" si="17"/>
        <v>-25518.062570000002</v>
      </c>
      <c r="X29" s="178">
        <f t="shared" si="18"/>
        <v>45963.358580000007</v>
      </c>
      <c r="Z29" s="240">
        <f t="shared" si="19"/>
        <v>6754052.6510000005</v>
      </c>
      <c r="AA29" s="308">
        <f t="shared" si="20"/>
        <v>6.79E-3</v>
      </c>
      <c r="AB29" s="170">
        <f t="shared" si="21"/>
        <v>45860.017500290007</v>
      </c>
      <c r="AC29" s="178">
        <f t="shared" si="22"/>
        <v>103.34107971000049</v>
      </c>
      <c r="AD29" s="240">
        <f t="shared" si="23"/>
        <v>15219.599368188585</v>
      </c>
      <c r="AE29" s="179">
        <f t="shared" si="24"/>
        <v>2.2483361290958227E-3</v>
      </c>
    </row>
    <row r="30" spans="1:31">
      <c r="A30" s="299" t="s">
        <v>280</v>
      </c>
      <c r="B30" s="201"/>
      <c r="C30" s="222">
        <v>120</v>
      </c>
      <c r="D30" s="222">
        <v>1688.15</v>
      </c>
      <c r="E30" s="222">
        <v>0</v>
      </c>
      <c r="F30" s="222">
        <v>0</v>
      </c>
      <c r="G30" s="151">
        <f t="shared" ref="G30" si="26">SUM(D30:F30)</f>
        <v>1688.15</v>
      </c>
      <c r="H30" s="151">
        <f t="shared" si="14"/>
        <v>0</v>
      </c>
      <c r="I30" s="151">
        <f t="shared" si="15"/>
        <v>1688.15</v>
      </c>
      <c r="N30" s="1" t="s">
        <v>281</v>
      </c>
      <c r="O30" s="182">
        <v>109.65</v>
      </c>
      <c r="P30" s="176">
        <f t="shared" si="11"/>
        <v>16157.64</v>
      </c>
      <c r="Q30" s="176">
        <f t="shared" si="12"/>
        <v>0</v>
      </c>
      <c r="R30" s="307">
        <v>6.79E-3</v>
      </c>
      <c r="S30" s="177">
        <f t="shared" si="25"/>
        <v>0</v>
      </c>
      <c r="T30" s="176">
        <f t="shared" si="16"/>
        <v>0</v>
      </c>
      <c r="U30" s="307">
        <v>6.79E-3</v>
      </c>
      <c r="V30" s="177">
        <f t="shared" si="17"/>
        <v>0</v>
      </c>
      <c r="X30" s="178">
        <f t="shared" si="18"/>
        <v>109.65</v>
      </c>
      <c r="Z30" s="240">
        <f t="shared" si="19"/>
        <v>16157.64</v>
      </c>
      <c r="AA30" s="308">
        <f t="shared" si="20"/>
        <v>6.79E-3</v>
      </c>
      <c r="AB30" s="170">
        <f t="shared" si="21"/>
        <v>109.71037559999999</v>
      </c>
      <c r="AC30" s="178">
        <f t="shared" si="22"/>
        <v>-6.0375599999986207E-2</v>
      </c>
      <c r="AD30" s="240">
        <f t="shared" si="23"/>
        <v>-8.8918409425605613</v>
      </c>
      <c r="AE30" s="179">
        <f t="shared" si="24"/>
        <v>-5.5062106703133789E-4</v>
      </c>
    </row>
    <row r="31" spans="1:31">
      <c r="A31" s="299" t="s">
        <v>125</v>
      </c>
      <c r="B31" s="201"/>
      <c r="C31" s="222">
        <v>865351.68000000005</v>
      </c>
      <c r="D31" s="222">
        <v>9997972.4199999999</v>
      </c>
      <c r="E31" s="222">
        <v>-4947151</v>
      </c>
      <c r="F31" s="222">
        <v>4589064</v>
      </c>
      <c r="G31" s="151">
        <f t="shared" si="13"/>
        <v>9639885.4199999999</v>
      </c>
      <c r="H31" s="151">
        <f>-K73</f>
        <v>22783.7166</v>
      </c>
      <c r="I31" s="151">
        <f t="shared" si="15"/>
        <v>9662669.1366000008</v>
      </c>
      <c r="N31" s="1" t="s">
        <v>198</v>
      </c>
      <c r="O31" s="182">
        <v>697581.17</v>
      </c>
      <c r="P31" s="176">
        <f t="shared" si="11"/>
        <v>102736537.822</v>
      </c>
      <c r="Q31" s="176">
        <f t="shared" si="12"/>
        <v>45754493</v>
      </c>
      <c r="R31" s="307">
        <v>6.79E-3</v>
      </c>
      <c r="S31" s="177">
        <f t="shared" si="25"/>
        <v>310673.00747000001</v>
      </c>
      <c r="T31" s="176">
        <f t="shared" si="16"/>
        <v>-49682720</v>
      </c>
      <c r="U31" s="307">
        <v>6.79E-3</v>
      </c>
      <c r="V31" s="177">
        <f t="shared" si="17"/>
        <v>-337345.66879999998</v>
      </c>
      <c r="X31" s="178">
        <f t="shared" si="18"/>
        <v>670908.50867000001</v>
      </c>
      <c r="Z31" s="240">
        <f t="shared" si="19"/>
        <v>98808310.821999997</v>
      </c>
      <c r="AA31" s="308">
        <f t="shared" si="20"/>
        <v>6.79E-3</v>
      </c>
      <c r="AB31" s="170">
        <f t="shared" si="21"/>
        <v>670908.43048137997</v>
      </c>
      <c r="AC31" s="178">
        <f t="shared" si="22"/>
        <v>7.8188620042055845E-2</v>
      </c>
      <c r="AD31" s="240">
        <f t="shared" si="23"/>
        <v>11.515260683660655</v>
      </c>
      <c r="AE31" s="179">
        <f t="shared" si="24"/>
        <v>1.1654140472455166E-7</v>
      </c>
    </row>
    <row r="32" spans="1:31">
      <c r="A32" s="299" t="s">
        <v>126</v>
      </c>
      <c r="B32" s="201"/>
      <c r="C32" s="222">
        <v>25080</v>
      </c>
      <c r="D32" s="222">
        <v>342142.51</v>
      </c>
      <c r="E32" s="222">
        <v>-135097</v>
      </c>
      <c r="F32" s="222">
        <v>147183</v>
      </c>
      <c r="G32" s="151">
        <f t="shared" si="13"/>
        <v>354228.51</v>
      </c>
      <c r="H32" s="151">
        <f>-K74</f>
        <v>-198.02543999999995</v>
      </c>
      <c r="I32" s="151">
        <f t="shared" si="15"/>
        <v>354030.48456000001</v>
      </c>
      <c r="N32" s="1" t="s">
        <v>199</v>
      </c>
      <c r="O32" s="182">
        <v>24666.75</v>
      </c>
      <c r="P32" s="176">
        <f t="shared" si="11"/>
        <v>3632805.36</v>
      </c>
      <c r="Q32" s="176">
        <f t="shared" si="12"/>
        <v>1629151</v>
      </c>
      <c r="R32" s="307">
        <v>6.79E-3</v>
      </c>
      <c r="S32" s="177">
        <f t="shared" si="25"/>
        <v>11061.935289999999</v>
      </c>
      <c r="T32" s="176">
        <f t="shared" si="16"/>
        <v>-1507663</v>
      </c>
      <c r="U32" s="307">
        <v>6.79E-3</v>
      </c>
      <c r="V32" s="177">
        <f t="shared" si="17"/>
        <v>-10237.03177</v>
      </c>
      <c r="X32" s="178">
        <f t="shared" si="18"/>
        <v>25491.65352</v>
      </c>
      <c r="Z32" s="240">
        <f t="shared" si="19"/>
        <v>3754293.3599999994</v>
      </c>
      <c r="AA32" s="308">
        <f t="shared" si="20"/>
        <v>6.79E-3</v>
      </c>
      <c r="AB32" s="170">
        <f t="shared" si="21"/>
        <v>25491.651914399998</v>
      </c>
      <c r="AC32" s="178">
        <f t="shared" si="22"/>
        <v>1.6056000022217631E-3</v>
      </c>
      <c r="AD32" s="240">
        <f t="shared" si="23"/>
        <v>0.23646539060703434</v>
      </c>
      <c r="AE32" s="179">
        <f t="shared" si="24"/>
        <v>6.2985321880436543E-8</v>
      </c>
    </row>
    <row r="33" spans="1:31">
      <c r="A33" s="299" t="s">
        <v>278</v>
      </c>
      <c r="B33" s="201"/>
      <c r="C33" s="222">
        <v>0</v>
      </c>
      <c r="D33" s="222">
        <v>0</v>
      </c>
      <c r="E33" s="222">
        <v>0</v>
      </c>
      <c r="F33" s="222">
        <v>0</v>
      </c>
      <c r="G33" s="151">
        <f t="shared" ref="G33" si="27">SUM(D33:F33)</f>
        <v>0</v>
      </c>
      <c r="H33" s="151">
        <f>-K75</f>
        <v>0</v>
      </c>
      <c r="I33" s="151">
        <f t="shared" si="15"/>
        <v>0</v>
      </c>
      <c r="N33" s="1" t="s">
        <v>279</v>
      </c>
      <c r="O33" s="182">
        <v>0</v>
      </c>
      <c r="P33" s="176">
        <f t="shared" si="11"/>
        <v>0</v>
      </c>
      <c r="Q33" s="176">
        <f t="shared" si="12"/>
        <v>0</v>
      </c>
      <c r="R33" s="307">
        <v>6.79E-3</v>
      </c>
      <c r="S33" s="177">
        <f t="shared" si="25"/>
        <v>0</v>
      </c>
      <c r="T33" s="176">
        <f t="shared" si="16"/>
        <v>0</v>
      </c>
      <c r="U33" s="307">
        <v>6.79E-3</v>
      </c>
      <c r="V33" s="177">
        <f t="shared" si="17"/>
        <v>0</v>
      </c>
      <c r="X33" s="178">
        <f t="shared" si="18"/>
        <v>0</v>
      </c>
      <c r="Z33" s="240">
        <f t="shared" si="19"/>
        <v>0</v>
      </c>
      <c r="AA33" s="308">
        <f t="shared" si="20"/>
        <v>6.79E-3</v>
      </c>
      <c r="AB33" s="170">
        <f t="shared" si="21"/>
        <v>0</v>
      </c>
      <c r="AC33" s="178">
        <f t="shared" si="22"/>
        <v>0</v>
      </c>
      <c r="AD33" s="240">
        <f t="shared" si="23"/>
        <v>0</v>
      </c>
      <c r="AE33" s="179" t="e">
        <f t="shared" si="24"/>
        <v>#DIV/0!</v>
      </c>
    </row>
    <row r="34" spans="1:31">
      <c r="A34" s="299" t="s">
        <v>307</v>
      </c>
      <c r="B34" s="201"/>
      <c r="C34" s="222">
        <f>643650+30650</f>
        <v>674300</v>
      </c>
      <c r="D34" s="222">
        <f>3720037.74-106092.94+1897263.6</f>
        <v>5511208.4000000004</v>
      </c>
      <c r="E34" s="222">
        <f>0-(3896510+2016553)</f>
        <v>-5913063</v>
      </c>
      <c r="F34" s="222">
        <f>3824886+1846951</f>
        <v>5671837</v>
      </c>
      <c r="G34" s="151">
        <f t="shared" si="13"/>
        <v>5269982.4000000004</v>
      </c>
      <c r="H34" s="151">
        <f>-K76-K77</f>
        <v>-19827.907439999999</v>
      </c>
      <c r="I34" s="151">
        <f t="shared" si="15"/>
        <v>5250154.4925600002</v>
      </c>
      <c r="J34" s="170"/>
      <c r="N34" s="1" t="s">
        <v>200</v>
      </c>
      <c r="O34" s="182">
        <v>95.15</v>
      </c>
      <c r="P34" s="176">
        <f>E13</f>
        <v>14010.102999999999</v>
      </c>
      <c r="Q34" s="176">
        <f>G13</f>
        <v>0</v>
      </c>
      <c r="R34" s="307">
        <v>6.79E-3</v>
      </c>
      <c r="S34" s="177">
        <f t="shared" si="25"/>
        <v>0</v>
      </c>
      <c r="T34" s="176">
        <f>F13</f>
        <v>0</v>
      </c>
      <c r="U34" s="307">
        <v>6.79E-3</v>
      </c>
      <c r="V34" s="177">
        <f t="shared" si="17"/>
        <v>0</v>
      </c>
      <c r="X34" s="178">
        <f t="shared" si="18"/>
        <v>95.15</v>
      </c>
      <c r="Z34" s="240">
        <f t="shared" si="19"/>
        <v>14010.102999999999</v>
      </c>
      <c r="AA34" s="308">
        <f t="shared" si="20"/>
        <v>6.79E-3</v>
      </c>
      <c r="AB34" s="170">
        <f t="shared" si="21"/>
        <v>95.128599369999989</v>
      </c>
      <c r="AC34" s="178">
        <f t="shared" si="22"/>
        <v>2.1400630000016463E-2</v>
      </c>
      <c r="AD34" s="240">
        <f t="shared" si="23"/>
        <v>3.1517864506651638</v>
      </c>
      <c r="AE34" s="179">
        <f t="shared" si="24"/>
        <v>2.2491466106165487E-4</v>
      </c>
    </row>
    <row r="35" spans="1:31">
      <c r="A35" s="299" t="s">
        <v>159</v>
      </c>
      <c r="B35" s="201"/>
      <c r="C35" s="222">
        <v>1140</v>
      </c>
      <c r="D35" s="222">
        <v>2205.21</v>
      </c>
      <c r="E35" s="156">
        <v>0</v>
      </c>
      <c r="F35" s="156">
        <v>0</v>
      </c>
      <c r="G35" s="151">
        <f t="shared" si="13"/>
        <v>2205.21</v>
      </c>
      <c r="H35" s="151">
        <f>-K78</f>
        <v>0</v>
      </c>
      <c r="I35" s="151">
        <f t="shared" si="15"/>
        <v>2205.21</v>
      </c>
      <c r="N35" s="1" t="s">
        <v>201</v>
      </c>
      <c r="O35" s="182">
        <v>28158.67</v>
      </c>
      <c r="P35" s="176">
        <f>E14</f>
        <v>4147083.7379999999</v>
      </c>
      <c r="Q35" s="176">
        <f>G14</f>
        <v>1756388</v>
      </c>
      <c r="R35" s="307">
        <v>6.79E-3</v>
      </c>
      <c r="S35" s="177">
        <f t="shared" si="25"/>
        <v>11925.874519999999</v>
      </c>
      <c r="T35" s="176">
        <f>F14</f>
        <v>-1594590</v>
      </c>
      <c r="U35" s="307">
        <v>6.79E-3</v>
      </c>
      <c r="V35" s="177">
        <f t="shared" si="17"/>
        <v>-10827.266100000001</v>
      </c>
      <c r="X35" s="178">
        <f>O35+S35+V35</f>
        <v>29257.278419999995</v>
      </c>
      <c r="Z35" s="240">
        <f t="shared" si="19"/>
        <v>4308881.7379999999</v>
      </c>
      <c r="AA35" s="308">
        <f t="shared" si="20"/>
        <v>6.79E-3</v>
      </c>
      <c r="AB35" s="170">
        <f t="shared" si="21"/>
        <v>29257.307001019999</v>
      </c>
      <c r="AC35" s="178">
        <f t="shared" si="22"/>
        <v>-2.8581020003912272E-2</v>
      </c>
      <c r="AD35" s="240">
        <f t="shared" si="23"/>
        <v>-4.2092812965997455</v>
      </c>
      <c r="AE35" s="179">
        <f t="shared" si="24"/>
        <v>-9.768858057684054E-7</v>
      </c>
    </row>
    <row r="36" spans="1:31">
      <c r="A36" s="299" t="s">
        <v>128</v>
      </c>
      <c r="B36" s="201"/>
      <c r="C36" s="222">
        <v>23840</v>
      </c>
      <c r="D36" s="222">
        <v>398872.69</v>
      </c>
      <c r="E36" s="222">
        <v>-170152</v>
      </c>
      <c r="F36" s="222">
        <v>194766</v>
      </c>
      <c r="G36" s="151">
        <f t="shared" si="13"/>
        <v>423486.69</v>
      </c>
      <c r="H36" s="151">
        <f>-K79</f>
        <v>-601.8885600000001</v>
      </c>
      <c r="I36" s="151">
        <f t="shared" si="15"/>
        <v>422884.80144000001</v>
      </c>
      <c r="N36" s="1" t="s">
        <v>202</v>
      </c>
      <c r="O36" s="182">
        <v>2947.36</v>
      </c>
      <c r="P36" s="176">
        <f>E15</f>
        <v>434073.88199999998</v>
      </c>
      <c r="Q36" s="176">
        <f>G15</f>
        <v>184323</v>
      </c>
      <c r="R36" s="307">
        <v>6.79E-3</v>
      </c>
      <c r="S36" s="177">
        <f t="shared" si="25"/>
        <v>1251.5531699999999</v>
      </c>
      <c r="T36" s="176">
        <f>F15</f>
        <v>-183369</v>
      </c>
      <c r="U36" s="307">
        <v>6.79E-3</v>
      </c>
      <c r="V36" s="177">
        <f t="shared" si="17"/>
        <v>-1245.0755099999999</v>
      </c>
      <c r="X36" s="178">
        <f t="shared" si="18"/>
        <v>2953.8376600000001</v>
      </c>
      <c r="Z36" s="240">
        <f t="shared" si="19"/>
        <v>435027.88199999998</v>
      </c>
      <c r="AA36" s="308">
        <f t="shared" si="20"/>
        <v>6.79E-3</v>
      </c>
      <c r="AB36" s="170">
        <f t="shared" si="21"/>
        <v>2953.8393187799998</v>
      </c>
      <c r="AC36" s="178">
        <f t="shared" si="22"/>
        <v>-1.6587799996159447E-3</v>
      </c>
      <c r="AD36" s="240">
        <f t="shared" si="23"/>
        <v>-0.24429749626155298</v>
      </c>
      <c r="AE36" s="179">
        <f t="shared" si="24"/>
        <v>-5.6156776050310919E-7</v>
      </c>
    </row>
    <row r="37" spans="1:31">
      <c r="A37" s="299" t="s">
        <v>129</v>
      </c>
      <c r="B37" s="201"/>
      <c r="C37" s="222">
        <v>24500</v>
      </c>
      <c r="D37" s="222">
        <v>64987.51</v>
      </c>
      <c r="E37" s="222">
        <v>-27019</v>
      </c>
      <c r="F37" s="222">
        <v>28441</v>
      </c>
      <c r="G37" s="151">
        <f t="shared" si="13"/>
        <v>66409.510000000009</v>
      </c>
      <c r="H37" s="151">
        <f>-K80</f>
        <v>0.42929999999999924</v>
      </c>
      <c r="I37" s="151">
        <f t="shared" si="15"/>
        <v>66409.939300000013</v>
      </c>
      <c r="O37" s="163">
        <f>SUM(O26:O36)</f>
        <v>1049266.0000000002</v>
      </c>
      <c r="P37" s="309">
        <f>SUM(P26:P36)</f>
        <v>433502440.91927999</v>
      </c>
      <c r="Q37" s="309">
        <f>SUM(Q26:Q36)</f>
        <v>193825675</v>
      </c>
      <c r="S37" s="163">
        <f>SUM(S26:S36)</f>
        <v>466597.30857000005</v>
      </c>
      <c r="T37" s="309">
        <f>SUM(T26:T36)</f>
        <v>-218593681</v>
      </c>
      <c r="V37" s="163">
        <f>SUM(V26:V36)</f>
        <v>-508278.27174999996</v>
      </c>
      <c r="X37" s="163">
        <f>SUM(X26:X36)</f>
        <v>1007585.03682</v>
      </c>
      <c r="Z37" s="309">
        <f>SUM(Z26:Z36)</f>
        <v>408734434.91928011</v>
      </c>
      <c r="AB37" s="309">
        <f>SUM(AB26:AB36)</f>
        <v>1007496.437305524</v>
      </c>
      <c r="AC37" s="163">
        <f>SUM(AC26:AC36)</f>
        <v>88.59951447599849</v>
      </c>
      <c r="AD37" s="309">
        <f>SUM(AD26:AD36)</f>
        <v>47879.486545539759</v>
      </c>
      <c r="AE37" s="179">
        <f t="shared" si="24"/>
        <v>8.7932542900422546E-5</v>
      </c>
    </row>
    <row r="38" spans="1:31">
      <c r="A38" s="299" t="s">
        <v>171</v>
      </c>
      <c r="B38" s="201"/>
      <c r="C38" s="151"/>
      <c r="D38" s="222">
        <v>514076.24</v>
      </c>
      <c r="E38" s="154"/>
      <c r="F38" s="154"/>
      <c r="G38" s="151">
        <f>SUM(D38:F38)</f>
        <v>514076.24</v>
      </c>
      <c r="H38" s="151"/>
      <c r="I38" s="151">
        <f t="shared" si="15"/>
        <v>514076.24</v>
      </c>
      <c r="N38" s="301"/>
      <c r="O38" s="301" t="s">
        <v>243</v>
      </c>
      <c r="U38" s="310"/>
    </row>
    <row r="39" spans="1:31">
      <c r="A39" s="299" t="s">
        <v>172</v>
      </c>
      <c r="B39" s="201"/>
      <c r="D39" s="222">
        <v>-1503689.06</v>
      </c>
      <c r="E39" s="154"/>
      <c r="F39" s="154"/>
      <c r="G39" s="151">
        <f>SUM(D39:F39)</f>
        <v>-1503689.06</v>
      </c>
      <c r="H39" s="151"/>
      <c r="I39" s="151">
        <f t="shared" si="15"/>
        <v>-1503689.06</v>
      </c>
      <c r="U39" s="311" t="s">
        <v>311</v>
      </c>
      <c r="V39" s="1" t="s">
        <v>203</v>
      </c>
      <c r="X39" s="306">
        <v>0.95702500000000001</v>
      </c>
      <c r="AA39" s="1" t="s">
        <v>204</v>
      </c>
      <c r="AB39" s="1" t="s">
        <v>205</v>
      </c>
      <c r="AD39" s="1" t="s">
        <v>206</v>
      </c>
    </row>
    <row r="40" spans="1:31">
      <c r="A40" s="299" t="s">
        <v>173</v>
      </c>
      <c r="B40" s="201"/>
      <c r="D40" s="222">
        <v>1821552.97</v>
      </c>
      <c r="E40" s="154"/>
      <c r="F40" s="154"/>
      <c r="G40" s="151">
        <f>SUM(D40:F40)</f>
        <v>1821552.97</v>
      </c>
      <c r="H40" s="151"/>
      <c r="I40" s="151">
        <f t="shared" si="15"/>
        <v>1821552.97</v>
      </c>
      <c r="S40" s="301"/>
      <c r="T40" s="1" t="s">
        <v>130</v>
      </c>
      <c r="U40" s="1" t="s">
        <v>207</v>
      </c>
      <c r="W40" s="301"/>
      <c r="X40" s="312">
        <f>ROUND((X26+X27)*X39,2)</f>
        <v>-105169.79</v>
      </c>
      <c r="Z40" s="1" t="s">
        <v>19</v>
      </c>
      <c r="AA40" s="160">
        <f>P26+P27+Q26+Q27+T26+T27</f>
        <v>244172703.83928001</v>
      </c>
      <c r="AB40" s="306">
        <v>-4.2999999999999999E-4</v>
      </c>
      <c r="AC40" s="178">
        <f>AA40*AB40</f>
        <v>-104994.26265089041</v>
      </c>
      <c r="AD40" s="178">
        <f>X40-AC40</f>
        <v>-175.52734910958679</v>
      </c>
      <c r="AE40" s="179">
        <f>AD40/X40</f>
        <v>1.6689902025057463E-3</v>
      </c>
    </row>
    <row r="41" spans="1:31">
      <c r="A41" s="201"/>
      <c r="B41" s="201"/>
      <c r="C41" s="144">
        <f t="shared" ref="C41:I41" si="28">SUM(C26:C40)</f>
        <v>4217454.18</v>
      </c>
      <c r="D41" s="144">
        <f>SUM(D26:D40)</f>
        <v>51498590.18999999</v>
      </c>
      <c r="E41" s="144">
        <f t="shared" si="28"/>
        <v>-28070791</v>
      </c>
      <c r="F41" s="144">
        <f>SUM(F26:F40)</f>
        <v>25232457</v>
      </c>
      <c r="G41" s="144">
        <f t="shared" si="28"/>
        <v>48660256.18999999</v>
      </c>
      <c r="H41" s="144">
        <f>SUM(H26:H40)</f>
        <v>-126676.87988999998</v>
      </c>
      <c r="I41" s="144">
        <f t="shared" si="28"/>
        <v>48533579.310109995</v>
      </c>
      <c r="S41" s="301"/>
      <c r="T41" s="1" t="s">
        <v>130</v>
      </c>
      <c r="U41" s="1" t="s">
        <v>208</v>
      </c>
      <c r="W41" s="301"/>
      <c r="X41" s="312">
        <f>ROUND(SUM(X28:X36)*X39,2)</f>
        <v>1069453.8600000001</v>
      </c>
      <c r="Z41" s="1" t="s">
        <v>163</v>
      </c>
      <c r="AA41" s="160">
        <f>SUM(P28:Q36,T28:T36)</f>
        <v>164561731.07999998</v>
      </c>
      <c r="AB41" s="306">
        <v>6.4999999999999997E-3</v>
      </c>
      <c r="AC41" s="178">
        <f>AA41*AB41</f>
        <v>1069651.2520199998</v>
      </c>
      <c r="AD41" s="178">
        <f>X41-AC41</f>
        <v>-197.39201999967918</v>
      </c>
      <c r="AE41" s="179">
        <f>AD41/X41</f>
        <v>-1.8457273135624491E-4</v>
      </c>
    </row>
    <row r="42" spans="1:31" ht="15.75" thickBot="1">
      <c r="A42" s="201"/>
      <c r="B42" s="301" t="s">
        <v>243</v>
      </c>
      <c r="C42" s="301" t="s">
        <v>243</v>
      </c>
      <c r="D42" s="301" t="s">
        <v>243</v>
      </c>
      <c r="E42" s="301" t="s">
        <v>243</v>
      </c>
      <c r="F42" s="301" t="s">
        <v>243</v>
      </c>
      <c r="J42" s="178"/>
      <c r="Z42" s="1" t="s">
        <v>189</v>
      </c>
    </row>
    <row r="43" spans="1:31">
      <c r="A43" s="201" t="s">
        <v>19</v>
      </c>
      <c r="B43" s="301"/>
      <c r="C43" s="146">
        <f>C26+C27</f>
        <v>1949427</v>
      </c>
      <c r="D43" s="145">
        <f t="shared" ref="D43:H43" si="29">D26+D27</f>
        <v>26798325.75</v>
      </c>
      <c r="E43" s="145">
        <f t="shared" si="29"/>
        <v>-12722190</v>
      </c>
      <c r="F43" s="145">
        <f t="shared" si="29"/>
        <v>10869742</v>
      </c>
      <c r="G43" s="145">
        <f t="shared" si="29"/>
        <v>24945877.75</v>
      </c>
      <c r="H43" s="145">
        <f t="shared" si="29"/>
        <v>-150328.76769000001</v>
      </c>
      <c r="I43" s="146">
        <f>I26+I27</f>
        <v>24795548.982310001</v>
      </c>
      <c r="J43" s="303"/>
      <c r="S43" s="178">
        <f>S37+V37</f>
        <v>-41680.963179999904</v>
      </c>
      <c r="T43" s="1" t="s">
        <v>230</v>
      </c>
    </row>
    <row r="44" spans="1:31" ht="6" customHeight="1">
      <c r="A44" s="201"/>
      <c r="B44" s="201"/>
      <c r="C44" s="150"/>
      <c r="D44" s="145"/>
      <c r="E44" s="201"/>
      <c r="F44" s="201"/>
      <c r="I44" s="161"/>
      <c r="J44" s="298"/>
    </row>
    <row r="45" spans="1:31" ht="15.75" thickBot="1">
      <c r="A45" s="201" t="s">
        <v>163</v>
      </c>
      <c r="B45" s="301"/>
      <c r="C45" s="152">
        <f>SUM(C28:C33,C35:C37)</f>
        <v>1593727.1800000002</v>
      </c>
      <c r="D45" s="153">
        <f t="shared" ref="D45:H45" si="30">SUM(D28:D32,D35:D37)</f>
        <v>18357115.890000004</v>
      </c>
      <c r="E45" s="153">
        <f t="shared" si="30"/>
        <v>-9435538</v>
      </c>
      <c r="F45" s="153">
        <f t="shared" si="30"/>
        <v>8690878</v>
      </c>
      <c r="G45" s="153">
        <f t="shared" si="30"/>
        <v>17612455.890000004</v>
      </c>
      <c r="H45" s="153">
        <f t="shared" si="30"/>
        <v>43479.795240000014</v>
      </c>
      <c r="I45" s="152">
        <f>SUM(I28:I33,I35:I37)</f>
        <v>17655935.685240004</v>
      </c>
      <c r="J45" s="303"/>
      <c r="S45" s="178">
        <f>D82</f>
        <v>-41680.963180000006</v>
      </c>
    </row>
    <row r="46" spans="1:31">
      <c r="A46" s="201"/>
      <c r="B46" s="201"/>
      <c r="C46" s="159"/>
      <c r="D46" s="153"/>
      <c r="E46" s="153"/>
      <c r="F46" s="153"/>
      <c r="G46" s="153"/>
      <c r="H46" s="153"/>
      <c r="I46" s="159"/>
      <c r="M46" s="201" t="s">
        <v>220</v>
      </c>
    </row>
    <row r="47" spans="1:31">
      <c r="C47" s="162">
        <v>44501</v>
      </c>
      <c r="D47" s="162">
        <v>44409</v>
      </c>
      <c r="E47" s="162">
        <v>43739</v>
      </c>
      <c r="F47" s="162">
        <v>44409</v>
      </c>
      <c r="G47" s="162">
        <v>44470</v>
      </c>
      <c r="H47" s="162">
        <v>44287</v>
      </c>
      <c r="I47" s="162">
        <v>44470</v>
      </c>
      <c r="J47" s="162">
        <v>44378</v>
      </c>
      <c r="M47" s="407" t="s">
        <v>227</v>
      </c>
      <c r="N47" s="407" t="s">
        <v>228</v>
      </c>
      <c r="O47" s="407" t="s">
        <v>224</v>
      </c>
      <c r="P47" s="407" t="s">
        <v>225</v>
      </c>
      <c r="Q47" s="201"/>
    </row>
    <row r="48" spans="1:31" ht="40.9" customHeight="1">
      <c r="A48" s="408" t="s">
        <v>174</v>
      </c>
      <c r="B48" s="408"/>
      <c r="C48" s="143" t="s">
        <v>175</v>
      </c>
      <c r="D48" s="143" t="s">
        <v>187</v>
      </c>
      <c r="E48" s="143" t="s">
        <v>176</v>
      </c>
      <c r="F48" s="143" t="s">
        <v>177</v>
      </c>
      <c r="G48" s="143" t="s">
        <v>178</v>
      </c>
      <c r="H48" s="143" t="s">
        <v>260</v>
      </c>
      <c r="I48" s="143" t="s">
        <v>312</v>
      </c>
      <c r="J48" s="149" t="s">
        <v>179</v>
      </c>
      <c r="M48" s="407"/>
      <c r="N48" s="407"/>
      <c r="O48" s="407"/>
      <c r="P48" s="407"/>
      <c r="Q48" s="296" t="s">
        <v>226</v>
      </c>
    </row>
    <row r="49" spans="1:18">
      <c r="A49" s="299" t="s">
        <v>122</v>
      </c>
      <c r="B49" s="201"/>
      <c r="C49" s="148">
        <v>-4.1700000000000001E-3</v>
      </c>
      <c r="D49" s="148">
        <v>-4.4999999999999999E-4</v>
      </c>
      <c r="E49" s="148"/>
      <c r="F49" s="148">
        <v>2.5500000000000002E-3</v>
      </c>
      <c r="G49" s="148">
        <v>1.5299999999999999E-3</v>
      </c>
      <c r="H49" s="148">
        <v>-3.1700000000000001E-3</v>
      </c>
      <c r="I49" s="148">
        <v>-4.6100000000000004E-3</v>
      </c>
      <c r="J49" s="148">
        <v>-1.4999999999999999E-4</v>
      </c>
      <c r="M49" s="148">
        <f>SUM(C49:J49)</f>
        <v>-8.4700000000000018E-3</v>
      </c>
      <c r="N49" s="148">
        <f>SUM(C49:J49)</f>
        <v>-8.4700000000000018E-3</v>
      </c>
      <c r="O49" s="203">
        <f>-F3*M49</f>
        <v>-1136715.9773200003</v>
      </c>
      <c r="P49" s="203">
        <f>G3*N49</f>
        <v>-989380.45437000017</v>
      </c>
      <c r="Q49" s="204">
        <f>P49-O49</f>
        <v>147335.52295000013</v>
      </c>
    </row>
    <row r="50" spans="1:18">
      <c r="A50" s="299" t="s">
        <v>157</v>
      </c>
      <c r="B50" s="201"/>
      <c r="C50" s="148">
        <v>-4.1700000000000001E-3</v>
      </c>
      <c r="D50" s="148">
        <v>-4.4999999999999999E-4</v>
      </c>
      <c r="E50" s="148">
        <v>-3.0640000000000001E-2</v>
      </c>
      <c r="F50" s="148">
        <v>2.5500000000000002E-3</v>
      </c>
      <c r="G50" s="148">
        <v>1.5299999999999999E-3</v>
      </c>
      <c r="H50" s="148">
        <v>-3.1700000000000001E-3</v>
      </c>
      <c r="I50" s="148">
        <f>I49</f>
        <v>-4.6100000000000004E-3</v>
      </c>
      <c r="J50" s="148">
        <v>-1.4999999999999999E-4</v>
      </c>
      <c r="M50" s="148">
        <f t="shared" ref="M50:M61" si="31">SUM(C50:J50)</f>
        <v>-3.9110000000000006E-2</v>
      </c>
      <c r="N50" s="148">
        <f t="shared" ref="N50:N61" si="32">SUM(C50:J50)</f>
        <v>-3.9110000000000006E-2</v>
      </c>
      <c r="O50" s="203">
        <f t="shared" ref="O50:O63" si="33">-F4*M50</f>
        <v>-23384.651200000004</v>
      </c>
      <c r="P50" s="203">
        <f t="shared" ref="P50:P63" si="34">G4*N50</f>
        <v>-20391.406460000002</v>
      </c>
      <c r="Q50" s="204">
        <f t="shared" ref="Q50:Q63" si="35">P50-O50</f>
        <v>2993.2447400000019</v>
      </c>
    </row>
    <row r="51" spans="1:18">
      <c r="A51" s="299" t="s">
        <v>123</v>
      </c>
      <c r="B51" s="201"/>
      <c r="C51" s="148">
        <v>0</v>
      </c>
      <c r="D51" s="148">
        <v>6.79E-3</v>
      </c>
      <c r="E51" s="148"/>
      <c r="F51" s="148">
        <v>3.2100000000000002E-3</v>
      </c>
      <c r="G51" s="148">
        <v>2.2200000000000002E-3</v>
      </c>
      <c r="H51" s="148">
        <v>-3.14E-3</v>
      </c>
      <c r="I51" s="148">
        <f>-0.00247</f>
        <v>-2.47E-3</v>
      </c>
      <c r="J51" s="148">
        <v>-1.4999999999999999E-4</v>
      </c>
      <c r="M51" s="148">
        <f t="shared" si="31"/>
        <v>6.4599999999999996E-3</v>
      </c>
      <c r="N51" s="148">
        <f t="shared" si="32"/>
        <v>6.4599999999999996E-3</v>
      </c>
      <c r="O51" s="203">
        <f t="shared" si="33"/>
        <v>174835.2488</v>
      </c>
      <c r="P51" s="203">
        <f t="shared" si="34"/>
        <v>154492.69587999998</v>
      </c>
      <c r="Q51" s="204">
        <f t="shared" si="35"/>
        <v>-20342.552920000016</v>
      </c>
    </row>
    <row r="52" spans="1:18">
      <c r="A52" s="299" t="s">
        <v>124</v>
      </c>
      <c r="B52" s="201"/>
      <c r="C52" s="148">
        <v>-4.1700000000000001E-3</v>
      </c>
      <c r="D52" s="148">
        <v>6.79E-3</v>
      </c>
      <c r="E52" s="148"/>
      <c r="F52" s="148">
        <v>3.2100000000000002E-3</v>
      </c>
      <c r="G52" s="148">
        <v>2.2200000000000002E-3</v>
      </c>
      <c r="H52" s="148">
        <v>-3.14E-3</v>
      </c>
      <c r="I52" s="148">
        <f>I51</f>
        <v>-2.47E-3</v>
      </c>
      <c r="J52" s="148">
        <v>-1.4999999999999999E-4</v>
      </c>
      <c r="M52" s="148">
        <f t="shared" si="31"/>
        <v>2.2899999999999995E-3</v>
      </c>
      <c r="N52" s="148">
        <f t="shared" si="32"/>
        <v>2.2899999999999995E-3</v>
      </c>
      <c r="O52" s="203">
        <f t="shared" si="33"/>
        <v>8606.2390699999978</v>
      </c>
      <c r="P52" s="203">
        <f t="shared" si="34"/>
        <v>7453.2286499999982</v>
      </c>
      <c r="Q52" s="204">
        <f t="shared" si="35"/>
        <v>-1153.0104199999996</v>
      </c>
    </row>
    <row r="53" spans="1:18">
      <c r="A53" s="299" t="s">
        <v>280</v>
      </c>
      <c r="B53" s="201"/>
      <c r="C53" s="148">
        <v>0</v>
      </c>
      <c r="D53" s="148">
        <v>6.79E-3</v>
      </c>
      <c r="E53" s="148"/>
      <c r="F53" s="148">
        <v>3.2100000000000002E-3</v>
      </c>
      <c r="G53" s="148">
        <v>2.2200000000000002E-3</v>
      </c>
      <c r="H53" s="148">
        <v>-3.14E-3</v>
      </c>
      <c r="I53" s="148">
        <f>I51</f>
        <v>-2.47E-3</v>
      </c>
      <c r="J53" s="148">
        <v>-1.4999999999999999E-4</v>
      </c>
      <c r="M53" s="148">
        <f t="shared" si="31"/>
        <v>6.4599999999999996E-3</v>
      </c>
      <c r="N53" s="148">
        <f t="shared" si="32"/>
        <v>6.4599999999999996E-3</v>
      </c>
      <c r="O53" s="203">
        <f t="shared" si="33"/>
        <v>0</v>
      </c>
      <c r="P53" s="203">
        <f t="shared" si="34"/>
        <v>0</v>
      </c>
      <c r="Q53" s="204">
        <f t="shared" si="35"/>
        <v>0</v>
      </c>
    </row>
    <row r="54" spans="1:18" ht="14.45" customHeight="1">
      <c r="A54" s="299" t="s">
        <v>125</v>
      </c>
      <c r="B54" s="201"/>
      <c r="C54" s="148">
        <v>0</v>
      </c>
      <c r="D54" s="148">
        <v>6.79E-3</v>
      </c>
      <c r="E54" s="148"/>
      <c r="F54" s="148">
        <v>2.7299999999999998E-3</v>
      </c>
      <c r="G54" s="148">
        <v>1.6000000000000001E-3</v>
      </c>
      <c r="H54" s="148">
        <v>-3.2599999999999999E-3</v>
      </c>
      <c r="I54" s="148">
        <f>-0.0019</f>
        <v>-1.9E-3</v>
      </c>
      <c r="J54" s="148">
        <v>-1.6000000000000001E-4</v>
      </c>
      <c r="M54" s="148">
        <f t="shared" si="31"/>
        <v>5.8000000000000022E-3</v>
      </c>
      <c r="N54" s="148">
        <f t="shared" si="32"/>
        <v>5.8000000000000022E-3</v>
      </c>
      <c r="O54" s="203">
        <f t="shared" si="33"/>
        <v>288159.77600000013</v>
      </c>
      <c r="P54" s="203">
        <f t="shared" si="34"/>
        <v>265376.05940000009</v>
      </c>
      <c r="Q54" s="204">
        <f t="shared" si="35"/>
        <v>-22783.716600000043</v>
      </c>
    </row>
    <row r="55" spans="1:18">
      <c r="A55" s="299" t="s">
        <v>126</v>
      </c>
      <c r="B55" s="201"/>
      <c r="C55" s="148">
        <v>-4.1700000000000001E-3</v>
      </c>
      <c r="D55" s="148">
        <v>6.79E-3</v>
      </c>
      <c r="E55" s="148"/>
      <c r="F55" s="148">
        <v>2.7299999999999998E-3</v>
      </c>
      <c r="G55" s="148">
        <v>1.6000000000000001E-3</v>
      </c>
      <c r="H55" s="148">
        <v>-3.2599999999999999E-3</v>
      </c>
      <c r="I55" s="148">
        <f>I54</f>
        <v>-1.9E-3</v>
      </c>
      <c r="J55" s="148">
        <v>-1.6000000000000001E-4</v>
      </c>
      <c r="M55" s="148">
        <f t="shared" si="31"/>
        <v>1.6299999999999997E-3</v>
      </c>
      <c r="N55" s="148">
        <f t="shared" si="32"/>
        <v>1.6299999999999997E-3</v>
      </c>
      <c r="O55" s="203">
        <f t="shared" si="33"/>
        <v>2457.4906899999996</v>
      </c>
      <c r="P55" s="203">
        <f t="shared" si="34"/>
        <v>2655.5161299999995</v>
      </c>
      <c r="Q55" s="204">
        <f t="shared" si="35"/>
        <v>198.02543999999989</v>
      </c>
    </row>
    <row r="56" spans="1:18">
      <c r="A56" s="299" t="s">
        <v>278</v>
      </c>
      <c r="B56" s="201"/>
      <c r="C56" s="148">
        <v>0</v>
      </c>
      <c r="D56" s="148">
        <v>6.79E-3</v>
      </c>
      <c r="E56" s="148"/>
      <c r="F56" s="148">
        <v>2.7299999999999998E-3</v>
      </c>
      <c r="G56" s="148">
        <v>1.6000000000000001E-3</v>
      </c>
      <c r="H56" s="148">
        <v>-3.2599999999999999E-3</v>
      </c>
      <c r="I56" s="148">
        <f>I54</f>
        <v>-1.9E-3</v>
      </c>
      <c r="J56" s="148">
        <v>-1.6000000000000001E-4</v>
      </c>
      <c r="M56" s="148">
        <f t="shared" si="31"/>
        <v>5.8000000000000022E-3</v>
      </c>
      <c r="N56" s="148">
        <f t="shared" si="32"/>
        <v>5.8000000000000022E-3</v>
      </c>
      <c r="O56" s="203">
        <f t="shared" si="33"/>
        <v>0</v>
      </c>
      <c r="P56" s="203">
        <f t="shared" si="34"/>
        <v>0</v>
      </c>
      <c r="Q56" s="204">
        <f t="shared" si="35"/>
        <v>0</v>
      </c>
    </row>
    <row r="57" spans="1:18">
      <c r="A57" s="299" t="s">
        <v>127</v>
      </c>
      <c r="B57" s="201"/>
      <c r="C57" s="148">
        <v>0</v>
      </c>
      <c r="D57" s="148"/>
      <c r="E57" s="148"/>
      <c r="F57" s="148">
        <v>1.82E-3</v>
      </c>
      <c r="G57" s="148">
        <v>1E-3</v>
      </c>
      <c r="H57" s="148">
        <v>-3.0100000000000001E-3</v>
      </c>
      <c r="I57" s="148">
        <f>-0.00229</f>
        <v>-2.2899999999999999E-3</v>
      </c>
      <c r="J57" s="148">
        <v>-1.6000000000000001E-4</v>
      </c>
      <c r="M57" s="148">
        <f t="shared" si="31"/>
        <v>-2.64E-3</v>
      </c>
      <c r="N57" s="148">
        <f t="shared" si="32"/>
        <v>-2.64E-3</v>
      </c>
      <c r="O57" s="203">
        <f t="shared" si="33"/>
        <v>-142738.27919999999</v>
      </c>
      <c r="P57" s="203">
        <f t="shared" si="34"/>
        <v>-122910.37175999999</v>
      </c>
      <c r="Q57" s="204">
        <f t="shared" si="35"/>
        <v>19827.907439999995</v>
      </c>
    </row>
    <row r="58" spans="1:18">
      <c r="A58" s="299" t="s">
        <v>158</v>
      </c>
      <c r="B58" s="201"/>
      <c r="C58" s="148">
        <v>0</v>
      </c>
      <c r="D58" s="148"/>
      <c r="E58" s="148"/>
      <c r="F58" s="148">
        <v>1.82E-3</v>
      </c>
      <c r="G58" s="148">
        <v>0</v>
      </c>
      <c r="H58" s="148">
        <v>-3.0100000000000001E-3</v>
      </c>
      <c r="I58" s="148">
        <v>0</v>
      </c>
      <c r="J58" s="148">
        <v>-1.6000000000000001E-4</v>
      </c>
      <c r="M58" s="148">
        <f t="shared" si="31"/>
        <v>-1.3500000000000001E-3</v>
      </c>
      <c r="N58" s="148">
        <f t="shared" si="32"/>
        <v>-1.3500000000000001E-3</v>
      </c>
      <c r="O58" s="203">
        <f t="shared" si="33"/>
        <v>-47250</v>
      </c>
      <c r="P58" s="203">
        <f t="shared" si="34"/>
        <v>-47250</v>
      </c>
      <c r="Q58" s="204">
        <f t="shared" si="35"/>
        <v>0</v>
      </c>
    </row>
    <row r="59" spans="1:18">
      <c r="A59" s="299" t="s">
        <v>159</v>
      </c>
      <c r="B59" s="201"/>
      <c r="C59" s="148">
        <v>0</v>
      </c>
      <c r="D59" s="148"/>
      <c r="E59" s="148"/>
      <c r="F59" s="148">
        <v>2.3600000000000001E-3</v>
      </c>
      <c r="G59" s="148">
        <v>1.39E-3</v>
      </c>
      <c r="H59" s="148">
        <v>-3.0100000000000001E-3</v>
      </c>
      <c r="I59" s="148">
        <v>-3.65E-3</v>
      </c>
      <c r="J59" s="148">
        <v>-1.6000000000000001E-4</v>
      </c>
      <c r="M59" s="148">
        <f t="shared" si="31"/>
        <v>-3.0700000000000002E-3</v>
      </c>
      <c r="N59" s="148">
        <f t="shared" si="32"/>
        <v>-3.0700000000000002E-3</v>
      </c>
      <c r="O59" s="203">
        <f t="shared" si="33"/>
        <v>0</v>
      </c>
      <c r="P59" s="203">
        <f t="shared" si="34"/>
        <v>0</v>
      </c>
      <c r="Q59" s="204">
        <f t="shared" si="35"/>
        <v>0</v>
      </c>
    </row>
    <row r="60" spans="1:18">
      <c r="A60" s="299" t="s">
        <v>128</v>
      </c>
      <c r="B60" s="201"/>
      <c r="C60" s="148">
        <v>0</v>
      </c>
      <c r="D60" s="148">
        <v>6.79E-3</v>
      </c>
      <c r="E60" s="148"/>
      <c r="F60" s="148">
        <v>2.3600000000000001E-3</v>
      </c>
      <c r="G60" s="148">
        <v>1.39E-3</v>
      </c>
      <c r="H60" s="148">
        <v>-3.0100000000000001E-3</v>
      </c>
      <c r="I60" s="148">
        <f>I59</f>
        <v>-3.65E-3</v>
      </c>
      <c r="J60" s="148">
        <v>-1.6000000000000001E-4</v>
      </c>
      <c r="M60" s="148">
        <f t="shared" si="31"/>
        <v>3.7200000000000002E-3</v>
      </c>
      <c r="N60" s="148">
        <f t="shared" si="32"/>
        <v>3.7200000000000002E-3</v>
      </c>
      <c r="O60" s="203">
        <f t="shared" si="33"/>
        <v>5931.8748000000005</v>
      </c>
      <c r="P60" s="203">
        <f t="shared" si="34"/>
        <v>6533.7633600000008</v>
      </c>
      <c r="Q60" s="204">
        <f t="shared" si="35"/>
        <v>601.88856000000033</v>
      </c>
    </row>
    <row r="61" spans="1:18">
      <c r="A61" s="299" t="s">
        <v>129</v>
      </c>
      <c r="B61" s="201"/>
      <c r="C61" s="148">
        <v>-4.1700000000000001E-3</v>
      </c>
      <c r="D61" s="148">
        <v>6.79E-3</v>
      </c>
      <c r="E61" s="148"/>
      <c r="F61" s="148">
        <v>2.3600000000000001E-3</v>
      </c>
      <c r="G61" s="148">
        <v>1.39E-3</v>
      </c>
      <c r="H61" s="148">
        <v>-3.0100000000000001E-3</v>
      </c>
      <c r="I61" s="148">
        <f>I59</f>
        <v>-3.65E-3</v>
      </c>
      <c r="J61" s="148">
        <v>-1.6000000000000001E-4</v>
      </c>
      <c r="M61" s="148">
        <f t="shared" si="31"/>
        <v>-4.5000000000000031E-4</v>
      </c>
      <c r="N61" s="148">
        <f t="shared" si="32"/>
        <v>-4.5000000000000031E-4</v>
      </c>
      <c r="O61" s="203">
        <f t="shared" si="33"/>
        <v>-82.516050000000064</v>
      </c>
      <c r="P61" s="203">
        <f t="shared" si="34"/>
        <v>-82.945350000000062</v>
      </c>
      <c r="Q61" s="204">
        <f t="shared" si="35"/>
        <v>-0.42929999999999779</v>
      </c>
    </row>
    <row r="62" spans="1:18" ht="15" customHeight="1">
      <c r="A62" s="299" t="s">
        <v>171</v>
      </c>
      <c r="B62" s="201"/>
      <c r="C62" s="157">
        <v>0</v>
      </c>
      <c r="D62" s="157"/>
      <c r="E62" s="148"/>
      <c r="F62" s="157">
        <v>1.1180000000000001E-2</v>
      </c>
      <c r="G62" s="157"/>
      <c r="H62" s="157"/>
      <c r="I62" s="157"/>
      <c r="J62" s="157">
        <v>-1.8000000000000001E-4</v>
      </c>
      <c r="M62" s="148"/>
      <c r="N62" s="202"/>
      <c r="O62" s="203">
        <f t="shared" si="33"/>
        <v>0</v>
      </c>
      <c r="P62" s="203">
        <f t="shared" si="34"/>
        <v>0</v>
      </c>
      <c r="Q62" s="204">
        <f t="shared" si="35"/>
        <v>0</v>
      </c>
    </row>
    <row r="63" spans="1:18">
      <c r="A63" s="299" t="s">
        <v>162</v>
      </c>
      <c r="B63" s="201"/>
      <c r="C63" s="157">
        <v>-4.1700000000000001E-3</v>
      </c>
      <c r="D63" s="157"/>
      <c r="E63" s="148"/>
      <c r="F63" s="157">
        <v>1.1180000000000001E-2</v>
      </c>
      <c r="G63" s="157"/>
      <c r="H63" s="157"/>
      <c r="I63" s="157"/>
      <c r="J63" s="157">
        <v>-1.8000000000000001E-4</v>
      </c>
      <c r="M63" s="148"/>
      <c r="N63" s="202"/>
      <c r="O63" s="203">
        <f t="shared" si="33"/>
        <v>0</v>
      </c>
      <c r="P63" s="203">
        <f t="shared" si="34"/>
        <v>0</v>
      </c>
      <c r="Q63" s="204">
        <f t="shared" si="35"/>
        <v>0</v>
      </c>
    </row>
    <row r="64" spans="1:18" ht="14.25" hidden="1" customHeight="1">
      <c r="A64" s="299"/>
      <c r="B64" s="201"/>
      <c r="C64" s="148"/>
      <c r="D64" s="148"/>
      <c r="E64" s="148"/>
      <c r="F64" s="157"/>
      <c r="G64" s="232"/>
      <c r="H64" s="232"/>
      <c r="I64" s="148"/>
      <c r="M64" s="145"/>
      <c r="N64" s="201"/>
      <c r="P64" s="201"/>
      <c r="Q64" s="201"/>
      <c r="R64" s="201"/>
    </row>
    <row r="65" spans="1:17" ht="15.75" hidden="1" customHeight="1">
      <c r="A65" s="299"/>
      <c r="B65" s="201"/>
      <c r="C65" s="148"/>
      <c r="D65" s="148"/>
      <c r="E65" s="148"/>
      <c r="F65" s="157"/>
      <c r="G65" s="232"/>
      <c r="H65" s="148"/>
      <c r="J65" s="157"/>
      <c r="K65" s="148"/>
      <c r="L65" s="205"/>
      <c r="M65" s="206"/>
      <c r="O65" s="201"/>
      <c r="P65" s="201"/>
      <c r="Q65" s="201"/>
    </row>
    <row r="66" spans="1:17" ht="12.75" customHeight="1">
      <c r="E66" s="201"/>
      <c r="K66" s="201"/>
      <c r="L66" s="201"/>
      <c r="M66" s="206"/>
      <c r="O66" s="206"/>
      <c r="P66" s="201"/>
      <c r="Q66" s="201"/>
    </row>
    <row r="67" spans="1:17" ht="56.25" customHeight="1">
      <c r="A67" s="297" t="s">
        <v>180</v>
      </c>
      <c r="B67" s="136"/>
      <c r="C67" s="149" t="s">
        <v>219</v>
      </c>
      <c r="D67" s="149" t="s">
        <v>187</v>
      </c>
      <c r="E67" s="149" t="s">
        <v>181</v>
      </c>
      <c r="F67" s="149" t="s">
        <v>182</v>
      </c>
      <c r="G67" s="149" t="s">
        <v>183</v>
      </c>
      <c r="H67" s="149" t="s">
        <v>254</v>
      </c>
      <c r="I67" s="149" t="s">
        <v>313</v>
      </c>
      <c r="J67" s="149" t="s">
        <v>184</v>
      </c>
      <c r="K67" s="149" t="s">
        <v>185</v>
      </c>
      <c r="L67" s="201"/>
      <c r="M67" s="145"/>
      <c r="O67" s="173">
        <f>SUM(O49:O63)</f>
        <v>-870180.79441000009</v>
      </c>
      <c r="P67" s="173">
        <f>SUM(P49:P63)</f>
        <v>-743503.91452000011</v>
      </c>
      <c r="Q67" s="173">
        <f>SUM(Q49:Q63)</f>
        <v>126676.87989000005</v>
      </c>
    </row>
    <row r="68" spans="1:17">
      <c r="A68" s="299" t="s">
        <v>122</v>
      </c>
      <c r="C68" s="145">
        <f>H3*C49</f>
        <v>72537.087450000006</v>
      </c>
      <c r="D68" s="145">
        <f t="shared" ref="D68:D80" si="36">H3*D49</f>
        <v>7827.7432499999995</v>
      </c>
      <c r="E68" s="145">
        <f t="shared" ref="E68:E80" si="37">(E49*H3)</f>
        <v>0</v>
      </c>
      <c r="F68" s="145">
        <f t="shared" ref="F68:F80" si="38">F49*H3</f>
        <v>-44357.211750000002</v>
      </c>
      <c r="G68" s="145">
        <f>(G49*H3)</f>
        <v>-26614.32705</v>
      </c>
      <c r="H68" s="145">
        <f>H49*H3</f>
        <v>55142.102449999998</v>
      </c>
      <c r="I68" s="145">
        <f>I49*H3</f>
        <v>80190.880850000001</v>
      </c>
      <c r="J68" s="145">
        <f>J49*H3</f>
        <v>2609.24775</v>
      </c>
      <c r="K68" s="145">
        <f t="shared" ref="K68:K81" si="39">SUM(C68:J68)</f>
        <v>147335.52295000001</v>
      </c>
      <c r="L68" s="201"/>
      <c r="M68" s="145"/>
      <c r="O68" s="313">
        <f>'01.2022 Base Rate Revenue'!P67</f>
        <v>-870180.79441000009</v>
      </c>
      <c r="P68" s="201"/>
      <c r="Q68" s="204">
        <f>K82</f>
        <v>126676.87988999998</v>
      </c>
    </row>
    <row r="69" spans="1:17">
      <c r="A69" s="299" t="s">
        <v>157</v>
      </c>
      <c r="C69" s="145">
        <f t="shared" ref="C69:C79" si="40">H4*C50</f>
        <v>319.14678000000004</v>
      </c>
      <c r="D69" s="145">
        <f t="shared" si="36"/>
        <v>34.440300000000001</v>
      </c>
      <c r="E69" s="145">
        <f t="shared" si="37"/>
        <v>2345.0017600000001</v>
      </c>
      <c r="F69" s="145">
        <f t="shared" si="38"/>
        <v>-195.16170000000002</v>
      </c>
      <c r="G69" s="145">
        <f t="shared" ref="G69:G80" si="41">(G50*H4)</f>
        <v>-117.09701999999999</v>
      </c>
      <c r="H69" s="145">
        <f t="shared" ref="H69:H80" si="42">H50*H4</f>
        <v>242.61278000000001</v>
      </c>
      <c r="I69" s="145">
        <f t="shared" ref="I69:I80" si="43">I50*H4</f>
        <v>352.82174000000003</v>
      </c>
      <c r="J69" s="145">
        <f t="shared" ref="J69:J80" si="44">J50*H4</f>
        <v>11.480099999999998</v>
      </c>
      <c r="K69" s="145">
        <f t="shared" si="39"/>
        <v>2993.2447400000001</v>
      </c>
      <c r="M69" s="145"/>
    </row>
    <row r="70" spans="1:17">
      <c r="A70" s="299" t="s">
        <v>123</v>
      </c>
      <c r="C70" s="145">
        <f t="shared" si="40"/>
        <v>0</v>
      </c>
      <c r="D70" s="145">
        <f t="shared" si="36"/>
        <v>-21381.723580000002</v>
      </c>
      <c r="E70" s="145">
        <f t="shared" si="37"/>
        <v>0</v>
      </c>
      <c r="F70" s="145">
        <f t="shared" si="38"/>
        <v>-10108.296420000001</v>
      </c>
      <c r="G70" s="145">
        <f t="shared" si="41"/>
        <v>-6990.7844400000004</v>
      </c>
      <c r="H70" s="145">
        <f t="shared" si="42"/>
        <v>9887.8662800000002</v>
      </c>
      <c r="I70" s="145">
        <f t="shared" si="43"/>
        <v>7778.0349399999996</v>
      </c>
      <c r="J70" s="145">
        <f t="shared" si="44"/>
        <v>472.35029999999995</v>
      </c>
      <c r="K70" s="145">
        <f t="shared" si="39"/>
        <v>-20342.552920000009</v>
      </c>
      <c r="M70" s="145"/>
    </row>
    <row r="71" spans="1:17">
      <c r="A71" s="299" t="s">
        <v>124</v>
      </c>
      <c r="C71" s="145">
        <f t="shared" si="40"/>
        <v>2099.5866599999999</v>
      </c>
      <c r="D71" s="145">
        <f t="shared" si="36"/>
        <v>-3418.7514200000001</v>
      </c>
      <c r="E71" s="145">
        <f t="shared" si="37"/>
        <v>0</v>
      </c>
      <c r="F71" s="145">
        <f t="shared" si="38"/>
        <v>-1616.2285800000002</v>
      </c>
      <c r="G71" s="145">
        <f t="shared" si="41"/>
        <v>-1117.7655600000001</v>
      </c>
      <c r="H71" s="145">
        <f t="shared" si="42"/>
        <v>1580.9837199999999</v>
      </c>
      <c r="I71" s="145">
        <f t="shared" si="43"/>
        <v>1243.6400599999999</v>
      </c>
      <c r="J71" s="145">
        <f t="shared" si="44"/>
        <v>75.524699999999996</v>
      </c>
      <c r="K71" s="145">
        <f t="shared" si="39"/>
        <v>-1153.0104200000003</v>
      </c>
      <c r="M71" s="145"/>
    </row>
    <row r="72" spans="1:17">
      <c r="A72" s="299" t="s">
        <v>280</v>
      </c>
      <c r="C72" s="145">
        <f t="shared" si="40"/>
        <v>0</v>
      </c>
      <c r="D72" s="145">
        <f t="shared" si="36"/>
        <v>0</v>
      </c>
      <c r="E72" s="145">
        <f t="shared" si="37"/>
        <v>0</v>
      </c>
      <c r="F72" s="145">
        <f t="shared" si="38"/>
        <v>0</v>
      </c>
      <c r="G72" s="145">
        <f t="shared" si="41"/>
        <v>0</v>
      </c>
      <c r="H72" s="145">
        <f t="shared" si="42"/>
        <v>0</v>
      </c>
      <c r="I72" s="145">
        <f t="shared" si="43"/>
        <v>0</v>
      </c>
      <c r="J72" s="145">
        <f t="shared" si="44"/>
        <v>0</v>
      </c>
      <c r="K72" s="145"/>
      <c r="M72" s="145"/>
    </row>
    <row r="73" spans="1:17">
      <c r="A73" s="299" t="s">
        <v>125</v>
      </c>
      <c r="C73" s="145">
        <f t="shared" si="40"/>
        <v>0</v>
      </c>
      <c r="D73" s="145">
        <f t="shared" si="36"/>
        <v>-26672.661329999999</v>
      </c>
      <c r="E73" s="145">
        <f t="shared" si="37"/>
        <v>0</v>
      </c>
      <c r="F73" s="145">
        <f t="shared" si="38"/>
        <v>-10724.05971</v>
      </c>
      <c r="G73" s="145">
        <f t="shared" si="41"/>
        <v>-6285.1632</v>
      </c>
      <c r="H73" s="145">
        <f t="shared" si="42"/>
        <v>12806.02002</v>
      </c>
      <c r="I73" s="145">
        <f t="shared" si="43"/>
        <v>7463.6313</v>
      </c>
      <c r="J73" s="145">
        <f t="shared" si="44"/>
        <v>628.51632000000006</v>
      </c>
      <c r="K73" s="145">
        <f t="shared" si="39"/>
        <v>-22783.7166</v>
      </c>
      <c r="M73" s="145"/>
    </row>
    <row r="74" spans="1:17">
      <c r="A74" s="299" t="s">
        <v>126</v>
      </c>
      <c r="C74" s="145">
        <f t="shared" si="40"/>
        <v>-506.60496000000001</v>
      </c>
      <c r="D74" s="145">
        <f t="shared" si="36"/>
        <v>824.90351999999996</v>
      </c>
      <c r="E74" s="145">
        <f t="shared" si="37"/>
        <v>0</v>
      </c>
      <c r="F74" s="145">
        <f t="shared" si="38"/>
        <v>331.66224</v>
      </c>
      <c r="G74" s="145">
        <f t="shared" si="41"/>
        <v>194.38080000000002</v>
      </c>
      <c r="H74" s="145">
        <f t="shared" si="42"/>
        <v>-396.05088000000001</v>
      </c>
      <c r="I74" s="145">
        <f t="shared" si="43"/>
        <v>-230.8272</v>
      </c>
      <c r="J74" s="145">
        <f t="shared" si="44"/>
        <v>-19.438080000000003</v>
      </c>
      <c r="K74" s="145">
        <f t="shared" si="39"/>
        <v>198.02543999999995</v>
      </c>
      <c r="M74" s="145"/>
    </row>
    <row r="75" spans="1:17">
      <c r="A75" s="299" t="s">
        <v>278</v>
      </c>
      <c r="C75" s="145">
        <f t="shared" si="40"/>
        <v>0</v>
      </c>
      <c r="D75" s="145">
        <f t="shared" si="36"/>
        <v>0</v>
      </c>
      <c r="E75" s="145">
        <f t="shared" si="37"/>
        <v>0</v>
      </c>
      <c r="F75" s="145">
        <f t="shared" si="38"/>
        <v>0</v>
      </c>
      <c r="G75" s="145">
        <f t="shared" si="41"/>
        <v>0</v>
      </c>
      <c r="H75" s="145">
        <f t="shared" si="42"/>
        <v>0</v>
      </c>
      <c r="I75" s="145">
        <f t="shared" si="43"/>
        <v>0</v>
      </c>
      <c r="J75" s="145">
        <f t="shared" si="44"/>
        <v>0</v>
      </c>
      <c r="K75" s="145"/>
      <c r="M75" s="145"/>
    </row>
    <row r="76" spans="1:17">
      <c r="A76" s="299" t="s">
        <v>127</v>
      </c>
      <c r="C76" s="145">
        <f t="shared" si="40"/>
        <v>0</v>
      </c>
      <c r="D76" s="145">
        <f t="shared" si="36"/>
        <v>0</v>
      </c>
      <c r="E76" s="145">
        <f t="shared" si="37"/>
        <v>0</v>
      </c>
      <c r="F76" s="145">
        <f t="shared" si="38"/>
        <v>-13669.239219999999</v>
      </c>
      <c r="G76" s="145">
        <f t="shared" si="41"/>
        <v>-7510.5709999999999</v>
      </c>
      <c r="H76" s="145">
        <f t="shared" si="42"/>
        <v>22606.81871</v>
      </c>
      <c r="I76" s="145">
        <f t="shared" si="43"/>
        <v>17199.207589999998</v>
      </c>
      <c r="J76" s="145">
        <f t="shared" si="44"/>
        <v>1201.69136</v>
      </c>
      <c r="K76" s="145">
        <f t="shared" si="39"/>
        <v>19827.907439999999</v>
      </c>
      <c r="M76" s="145"/>
    </row>
    <row r="77" spans="1:17">
      <c r="A77" s="299" t="s">
        <v>158</v>
      </c>
      <c r="C77" s="145">
        <f t="shared" si="40"/>
        <v>0</v>
      </c>
      <c r="D77" s="145">
        <f t="shared" si="36"/>
        <v>0</v>
      </c>
      <c r="E77" s="145">
        <f t="shared" si="37"/>
        <v>0</v>
      </c>
      <c r="F77" s="145">
        <f t="shared" si="38"/>
        <v>0</v>
      </c>
      <c r="G77" s="145">
        <f t="shared" si="41"/>
        <v>0</v>
      </c>
      <c r="H77" s="145">
        <f t="shared" si="42"/>
        <v>0</v>
      </c>
      <c r="I77" s="145">
        <f t="shared" si="43"/>
        <v>0</v>
      </c>
      <c r="J77" s="145">
        <f t="shared" si="44"/>
        <v>0</v>
      </c>
      <c r="K77" s="145">
        <f t="shared" si="39"/>
        <v>0</v>
      </c>
      <c r="M77" s="145"/>
    </row>
    <row r="78" spans="1:17">
      <c r="A78" s="299" t="s">
        <v>159</v>
      </c>
      <c r="C78" s="145">
        <f t="shared" si="40"/>
        <v>0</v>
      </c>
      <c r="D78" s="145">
        <f t="shared" si="36"/>
        <v>0</v>
      </c>
      <c r="E78" s="145">
        <f t="shared" si="37"/>
        <v>0</v>
      </c>
      <c r="F78" s="145">
        <f t="shared" si="38"/>
        <v>0</v>
      </c>
      <c r="G78" s="145">
        <f t="shared" si="41"/>
        <v>0</v>
      </c>
      <c r="H78" s="145">
        <f t="shared" si="42"/>
        <v>0</v>
      </c>
      <c r="I78" s="145">
        <f t="shared" si="43"/>
        <v>0</v>
      </c>
      <c r="J78" s="145">
        <f t="shared" si="44"/>
        <v>0</v>
      </c>
      <c r="K78" s="145">
        <f t="shared" si="39"/>
        <v>0</v>
      </c>
      <c r="M78" s="145"/>
    </row>
    <row r="79" spans="1:17">
      <c r="A79" s="299" t="s">
        <v>128</v>
      </c>
      <c r="C79" s="145">
        <f t="shared" si="40"/>
        <v>0</v>
      </c>
      <c r="D79" s="145">
        <f t="shared" si="36"/>
        <v>1098.60842</v>
      </c>
      <c r="E79" s="145">
        <f t="shared" si="37"/>
        <v>0</v>
      </c>
      <c r="F79" s="145">
        <f t="shared" si="38"/>
        <v>381.84327999999999</v>
      </c>
      <c r="G79" s="145">
        <f t="shared" si="41"/>
        <v>224.89921999999999</v>
      </c>
      <c r="H79" s="145">
        <f t="shared" si="42"/>
        <v>-487.01197999999999</v>
      </c>
      <c r="I79" s="145">
        <f t="shared" si="43"/>
        <v>-590.56269999999995</v>
      </c>
      <c r="J79" s="145">
        <f t="shared" si="44"/>
        <v>-25.887680000000003</v>
      </c>
      <c r="K79" s="145">
        <f t="shared" si="39"/>
        <v>601.8885600000001</v>
      </c>
      <c r="M79" s="145"/>
    </row>
    <row r="80" spans="1:17">
      <c r="A80" s="299" t="s">
        <v>129</v>
      </c>
      <c r="C80" s="145">
        <f>H15*C61</f>
        <v>-3.97818</v>
      </c>
      <c r="D80" s="145">
        <f t="shared" si="36"/>
        <v>6.4776600000000002</v>
      </c>
      <c r="E80" s="145">
        <f t="shared" si="37"/>
        <v>0</v>
      </c>
      <c r="F80" s="145">
        <f t="shared" si="38"/>
        <v>2.2514400000000001</v>
      </c>
      <c r="G80" s="145">
        <f t="shared" si="41"/>
        <v>1.32606</v>
      </c>
      <c r="H80" s="145">
        <f t="shared" si="42"/>
        <v>-2.87154</v>
      </c>
      <c r="I80" s="145">
        <f t="shared" si="43"/>
        <v>-3.4821</v>
      </c>
      <c r="J80" s="145">
        <f t="shared" si="44"/>
        <v>-0.15264000000000003</v>
      </c>
      <c r="K80" s="145">
        <f t="shared" si="39"/>
        <v>-0.42929999999999924</v>
      </c>
      <c r="M80" s="145"/>
    </row>
    <row r="81" spans="1:11">
      <c r="A81" s="299" t="s">
        <v>171</v>
      </c>
      <c r="C81" s="145"/>
      <c r="D81" s="145"/>
      <c r="E81" s="145"/>
      <c r="F81" s="145"/>
      <c r="G81" s="145"/>
      <c r="H81" s="145"/>
      <c r="I81" s="145"/>
      <c r="J81" s="145"/>
      <c r="K81" s="145">
        <f t="shared" si="39"/>
        <v>0</v>
      </c>
    </row>
    <row r="82" spans="1:11">
      <c r="A82" s="314"/>
      <c r="C82" s="163">
        <f t="shared" ref="C82:I82" si="45">SUM(C68:C81)</f>
        <v>74445.23775</v>
      </c>
      <c r="D82" s="163">
        <f t="shared" si="45"/>
        <v>-41680.963180000006</v>
      </c>
      <c r="E82" s="163">
        <f t="shared" si="45"/>
        <v>2345.0017600000001</v>
      </c>
      <c r="F82" s="173">
        <f t="shared" si="45"/>
        <v>-79954.440419999999</v>
      </c>
      <c r="G82" s="163">
        <f t="shared" si="45"/>
        <v>-48215.102190000005</v>
      </c>
      <c r="H82" s="163">
        <f t="shared" si="45"/>
        <v>101380.46956000001</v>
      </c>
      <c r="I82" s="163">
        <f t="shared" si="45"/>
        <v>113403.34448000001</v>
      </c>
      <c r="J82" s="163">
        <f>SUM(J68:J81)</f>
        <v>4953.3321300000007</v>
      </c>
      <c r="K82" s="163">
        <f>SUM(K68:K81)</f>
        <v>126676.87988999998</v>
      </c>
    </row>
    <row r="83" spans="1:11" ht="7.9" customHeight="1"/>
    <row r="84" spans="1:11">
      <c r="A84" s="201" t="s">
        <v>19</v>
      </c>
      <c r="B84" s="201"/>
      <c r="C84" s="145">
        <f t="shared" ref="C84:I84" si="46">C68+C69</f>
        <v>72856.234230000002</v>
      </c>
      <c r="D84" s="145">
        <f t="shared" si="46"/>
        <v>7862.1835499999997</v>
      </c>
      <c r="E84" s="145">
        <f t="shared" si="46"/>
        <v>2345.0017600000001</v>
      </c>
      <c r="F84" s="145">
        <f t="shared" si="46"/>
        <v>-44552.373449999999</v>
      </c>
      <c r="G84" s="145">
        <f t="shared" si="46"/>
        <v>-26731.424070000001</v>
      </c>
      <c r="H84" s="145">
        <f t="shared" si="46"/>
        <v>55384.715230000002</v>
      </c>
      <c r="I84" s="145">
        <f t="shared" si="46"/>
        <v>80543.702590000001</v>
      </c>
      <c r="J84" s="145">
        <f>J68+J69</f>
        <v>2620.7278500000002</v>
      </c>
      <c r="K84" s="145">
        <f>K68+K69</f>
        <v>150328.76769000001</v>
      </c>
    </row>
    <row r="85" spans="1:11" ht="10.9" customHeight="1">
      <c r="A85" s="201"/>
      <c r="B85" s="201"/>
      <c r="C85" s="145"/>
      <c r="D85" s="145"/>
      <c r="E85" s="145"/>
      <c r="F85" s="145"/>
      <c r="G85" s="145"/>
      <c r="H85" s="145"/>
      <c r="I85" s="145"/>
      <c r="J85" s="145"/>
      <c r="K85" s="145"/>
    </row>
    <row r="86" spans="1:11" ht="15.75" customHeight="1">
      <c r="A86" s="201" t="s">
        <v>163</v>
      </c>
      <c r="B86" s="201"/>
      <c r="C86" s="153">
        <f t="shared" ref="C86:I86" si="47">SUM(C70:C74,C78:C80)</f>
        <v>1589.0035199999998</v>
      </c>
      <c r="D86" s="153">
        <f t="shared" si="47"/>
        <v>-49543.146730000008</v>
      </c>
      <c r="E86" s="153">
        <f t="shared" si="47"/>
        <v>0</v>
      </c>
      <c r="F86" s="153">
        <f t="shared" si="47"/>
        <v>-21732.82775</v>
      </c>
      <c r="G86" s="153">
        <f t="shared" si="47"/>
        <v>-13973.107120000001</v>
      </c>
      <c r="H86" s="153">
        <f t="shared" si="47"/>
        <v>23388.935620000004</v>
      </c>
      <c r="I86" s="153">
        <f t="shared" si="47"/>
        <v>15660.434300000001</v>
      </c>
      <c r="J86" s="153">
        <f>SUM(J70:J74,J78:J80)</f>
        <v>1130.9129200000002</v>
      </c>
      <c r="K86" s="153">
        <f>SUM(K70:K74,K78:K80)</f>
        <v>-43479.795240000014</v>
      </c>
    </row>
    <row r="87" spans="1:11" ht="7.9" customHeight="1"/>
    <row r="89" spans="1:11">
      <c r="A89" s="409" t="s">
        <v>244</v>
      </c>
      <c r="B89" s="409"/>
      <c r="C89" s="409"/>
      <c r="D89" s="409"/>
      <c r="E89" s="409"/>
      <c r="F89" s="409"/>
      <c r="G89" s="409"/>
      <c r="H89" s="409"/>
      <c r="I89" s="409"/>
    </row>
    <row r="90" spans="1:11" ht="15.75" customHeight="1">
      <c r="A90" s="315"/>
      <c r="B90" s="315"/>
      <c r="C90" s="315"/>
      <c r="D90" s="315"/>
      <c r="E90" s="315"/>
      <c r="F90" s="315"/>
      <c r="G90" s="315"/>
      <c r="H90" s="201"/>
      <c r="I90" s="201"/>
    </row>
    <row r="91" spans="1:11" ht="29.45" customHeight="1">
      <c r="A91" s="201"/>
      <c r="B91" s="201"/>
      <c r="C91" s="316" t="s">
        <v>245</v>
      </c>
      <c r="D91" s="316" t="s">
        <v>246</v>
      </c>
      <c r="E91" s="316" t="s">
        <v>247</v>
      </c>
      <c r="F91" s="316" t="s">
        <v>170</v>
      </c>
      <c r="G91" s="316" t="s">
        <v>248</v>
      </c>
      <c r="H91" s="316" t="s">
        <v>249</v>
      </c>
      <c r="I91" s="316" t="s">
        <v>250</v>
      </c>
    </row>
    <row r="92" spans="1:11">
      <c r="A92" s="201"/>
      <c r="B92" s="201"/>
      <c r="C92" s="317"/>
      <c r="D92" s="317"/>
      <c r="E92" s="317"/>
      <c r="F92" s="317"/>
      <c r="G92" s="317"/>
      <c r="H92" s="317"/>
      <c r="I92" s="317"/>
    </row>
    <row r="93" spans="1:11">
      <c r="A93" s="299" t="s">
        <v>122</v>
      </c>
      <c r="B93" s="201"/>
      <c r="C93" s="217">
        <v>5975</v>
      </c>
      <c r="D93" s="217">
        <v>5959962.284</v>
      </c>
      <c r="E93" s="222">
        <v>53739</v>
      </c>
      <c r="F93" s="222">
        <v>620362.97</v>
      </c>
      <c r="G93" s="222">
        <v>-51377.86</v>
      </c>
      <c r="H93" s="222">
        <v>18030.02</v>
      </c>
      <c r="I93" s="145">
        <f t="shared" ref="I93:I104" si="48">SUM(F93:H93)</f>
        <v>587015.13</v>
      </c>
      <c r="J93" s="318"/>
    </row>
    <row r="94" spans="1:11">
      <c r="A94" s="299" t="s">
        <v>157</v>
      </c>
      <c r="B94" s="201"/>
      <c r="C94" s="217">
        <v>4</v>
      </c>
      <c r="D94" s="217">
        <v>6690.9430000000002</v>
      </c>
      <c r="E94" s="222">
        <v>36</v>
      </c>
      <c r="F94" s="222">
        <v>681.63</v>
      </c>
      <c r="G94" s="222">
        <v>-263.18</v>
      </c>
      <c r="H94" s="222">
        <v>8.68</v>
      </c>
      <c r="I94" s="145">
        <f t="shared" si="48"/>
        <v>427.13</v>
      </c>
      <c r="J94" s="318"/>
    </row>
    <row r="95" spans="1:11">
      <c r="A95" s="299" t="s">
        <v>123</v>
      </c>
      <c r="B95" s="201"/>
      <c r="C95" s="217">
        <v>765</v>
      </c>
      <c r="D95" s="217">
        <v>2378375.0809999998</v>
      </c>
      <c r="E95" s="222">
        <v>15504.48</v>
      </c>
      <c r="F95" s="222">
        <v>280906.53999999998</v>
      </c>
      <c r="G95" s="222">
        <v>15765.15</v>
      </c>
      <c r="H95" s="222">
        <v>9557.81</v>
      </c>
      <c r="I95" s="145">
        <f t="shared" si="48"/>
        <v>306229.5</v>
      </c>
      <c r="J95" s="318"/>
    </row>
    <row r="96" spans="1:11">
      <c r="A96" s="299" t="s">
        <v>261</v>
      </c>
      <c r="B96" s="201"/>
      <c r="C96" s="217">
        <v>273</v>
      </c>
      <c r="D96" s="217">
        <v>292939</v>
      </c>
      <c r="E96" s="222">
        <v>5460</v>
      </c>
      <c r="F96" s="222">
        <v>40424.31</v>
      </c>
      <c r="G96" s="222">
        <v>1834.62</v>
      </c>
      <c r="H96" s="222">
        <v>2284</v>
      </c>
      <c r="I96" s="145">
        <f t="shared" si="48"/>
        <v>44542.93</v>
      </c>
      <c r="J96" s="181"/>
    </row>
    <row r="97" spans="1:10">
      <c r="A97" s="299" t="s">
        <v>124</v>
      </c>
      <c r="B97" s="201"/>
      <c r="C97" s="217">
        <v>762</v>
      </c>
      <c r="D97" s="217">
        <v>706300.5</v>
      </c>
      <c r="E97" s="222">
        <v>15162.98</v>
      </c>
      <c r="F97" s="222">
        <v>94159.03</v>
      </c>
      <c r="G97" s="222">
        <v>1626.01</v>
      </c>
      <c r="H97" s="222">
        <v>1892.02</v>
      </c>
      <c r="I97" s="145">
        <f t="shared" si="48"/>
        <v>97677.06</v>
      </c>
      <c r="J97" s="181"/>
    </row>
    <row r="98" spans="1:10">
      <c r="A98" s="299" t="s">
        <v>280</v>
      </c>
      <c r="B98" s="201"/>
      <c r="C98" s="217">
        <v>1</v>
      </c>
      <c r="D98" s="217">
        <v>568.95899999999995</v>
      </c>
      <c r="E98" s="222">
        <v>20</v>
      </c>
      <c r="F98" s="222">
        <v>81.819999999999993</v>
      </c>
      <c r="G98" s="222">
        <v>3.85</v>
      </c>
      <c r="H98" s="222">
        <v>0</v>
      </c>
      <c r="I98" s="145">
        <f t="shared" si="48"/>
        <v>85.669999999999987</v>
      </c>
      <c r="J98" s="181"/>
    </row>
    <row r="99" spans="1:10">
      <c r="A99" s="299" t="s">
        <v>125</v>
      </c>
      <c r="B99" s="201"/>
      <c r="C99" s="217">
        <v>35</v>
      </c>
      <c r="D99" s="217">
        <v>2716474.7009999999</v>
      </c>
      <c r="E99" s="222">
        <v>18720</v>
      </c>
      <c r="F99" s="222">
        <v>274487.88</v>
      </c>
      <c r="G99" s="222">
        <v>15843.42</v>
      </c>
      <c r="H99" s="222">
        <v>6036.02</v>
      </c>
      <c r="I99" s="145">
        <f t="shared" si="48"/>
        <v>296367.32</v>
      </c>
      <c r="J99" s="318"/>
    </row>
    <row r="100" spans="1:10">
      <c r="A100" s="299" t="s">
        <v>126</v>
      </c>
      <c r="B100" s="201"/>
      <c r="C100" s="217">
        <v>3</v>
      </c>
      <c r="D100" s="217">
        <v>93978</v>
      </c>
      <c r="E100" s="222">
        <v>1430</v>
      </c>
      <c r="F100" s="222">
        <v>9737.1</v>
      </c>
      <c r="G100" s="222">
        <v>151.28</v>
      </c>
      <c r="H100" s="222">
        <v>590.1</v>
      </c>
      <c r="I100" s="145">
        <f t="shared" si="48"/>
        <v>10478.480000000001</v>
      </c>
      <c r="J100" s="181"/>
    </row>
    <row r="101" spans="1:10">
      <c r="A101" s="299" t="s">
        <v>278</v>
      </c>
      <c r="B101" s="201"/>
      <c r="C101" s="217">
        <v>2</v>
      </c>
      <c r="D101" s="217">
        <v>15591.983</v>
      </c>
      <c r="E101" s="222">
        <v>1100</v>
      </c>
      <c r="F101" s="222">
        <v>2683.09</v>
      </c>
      <c r="G101" s="222">
        <v>92.03</v>
      </c>
      <c r="H101" s="222">
        <v>78.849999999999994</v>
      </c>
      <c r="I101" s="145">
        <f t="shared" si="48"/>
        <v>2853.9700000000003</v>
      </c>
      <c r="J101" s="181"/>
    </row>
    <row r="102" spans="1:10">
      <c r="A102" s="299" t="s">
        <v>159</v>
      </c>
      <c r="B102" s="201"/>
      <c r="C102" s="217">
        <v>3</v>
      </c>
      <c r="D102" s="217">
        <v>6587.3639999999996</v>
      </c>
      <c r="E102" s="222">
        <v>60</v>
      </c>
      <c r="F102" s="222">
        <v>560.83000000000004</v>
      </c>
      <c r="G102" s="222">
        <v>31.17</v>
      </c>
      <c r="H102" s="222">
        <v>0</v>
      </c>
      <c r="I102" s="145">
        <f t="shared" si="48"/>
        <v>592</v>
      </c>
      <c r="J102" s="181"/>
    </row>
    <row r="103" spans="1:10">
      <c r="A103" s="299" t="s">
        <v>128</v>
      </c>
      <c r="B103" s="201"/>
      <c r="C103" s="217">
        <v>13</v>
      </c>
      <c r="D103" s="217">
        <v>67043.023000000001</v>
      </c>
      <c r="E103" s="222">
        <v>260</v>
      </c>
      <c r="F103" s="222">
        <v>6111.94</v>
      </c>
      <c r="G103" s="222">
        <v>292.11</v>
      </c>
      <c r="H103" s="222">
        <v>291.93</v>
      </c>
      <c r="I103" s="145">
        <f t="shared" si="48"/>
        <v>6695.98</v>
      </c>
      <c r="J103" s="181"/>
    </row>
    <row r="104" spans="1:10">
      <c r="A104" s="299" t="s">
        <v>129</v>
      </c>
      <c r="B104" s="201"/>
      <c r="C104" s="217">
        <v>30</v>
      </c>
      <c r="D104" s="217">
        <v>6625.54</v>
      </c>
      <c r="E104" s="222">
        <v>580</v>
      </c>
      <c r="F104" s="222">
        <v>1263.3900000000001</v>
      </c>
      <c r="G104" s="222">
        <v>-2.2200000000000002</v>
      </c>
      <c r="H104" s="222">
        <v>7.01</v>
      </c>
      <c r="I104" s="145">
        <f t="shared" si="48"/>
        <v>1268.18</v>
      </c>
      <c r="J104" s="181"/>
    </row>
    <row r="105" spans="1:10">
      <c r="A105" s="299" t="s">
        <v>251</v>
      </c>
      <c r="B105" s="201"/>
      <c r="C105" s="211">
        <f t="shared" ref="C105:I105" si="49">SUM(C93:C104)</f>
        <v>7866</v>
      </c>
      <c r="D105" s="211">
        <f t="shared" si="49"/>
        <v>12251137.377999999</v>
      </c>
      <c r="E105" s="144">
        <f t="shared" si="49"/>
        <v>112072.45999999999</v>
      </c>
      <c r="F105" s="144">
        <f t="shared" si="49"/>
        <v>1331460.53</v>
      </c>
      <c r="G105" s="144">
        <f>SUM(G93:G104)</f>
        <v>-16003.619999999997</v>
      </c>
      <c r="H105" s="144">
        <f t="shared" si="49"/>
        <v>38776.44</v>
      </c>
      <c r="I105" s="144">
        <f t="shared" si="49"/>
        <v>1354233.3499999999</v>
      </c>
      <c r="J105" s="181"/>
    </row>
    <row r="106" spans="1:10" ht="15.75" thickBot="1">
      <c r="A106" s="299"/>
      <c r="B106" s="301" t="s">
        <v>243</v>
      </c>
      <c r="C106" s="301" t="s">
        <v>243</v>
      </c>
      <c r="D106" s="301" t="s">
        <v>243</v>
      </c>
      <c r="E106" s="301" t="s">
        <v>243</v>
      </c>
      <c r="F106" s="301" t="s">
        <v>243</v>
      </c>
      <c r="G106" s="301" t="s">
        <v>243</v>
      </c>
      <c r="H106" s="301" t="s">
        <v>243</v>
      </c>
      <c r="I106" s="301" t="s">
        <v>243</v>
      </c>
      <c r="J106" s="181"/>
    </row>
    <row r="107" spans="1:10">
      <c r="A107" s="299" t="s">
        <v>252</v>
      </c>
      <c r="B107" s="201"/>
      <c r="C107" s="319">
        <f>C93+C94</f>
        <v>5979</v>
      </c>
      <c r="D107" s="320">
        <f>D93+D94</f>
        <v>5966653.227</v>
      </c>
      <c r="E107" s="212">
        <f t="shared" ref="E107:F107" si="50">E93+E94</f>
        <v>53775</v>
      </c>
      <c r="F107" s="213">
        <f t="shared" si="50"/>
        <v>621044.6</v>
      </c>
      <c r="G107" s="145">
        <f>G93+G94</f>
        <v>-51641.04</v>
      </c>
      <c r="H107" s="145">
        <f t="shared" ref="H107:I107" si="51">H93+H94</f>
        <v>18038.7</v>
      </c>
      <c r="I107" s="145">
        <f t="shared" si="51"/>
        <v>587442.26</v>
      </c>
    </row>
    <row r="108" spans="1:10">
      <c r="A108" s="201"/>
      <c r="B108" s="201"/>
      <c r="C108" s="321"/>
      <c r="D108" s="301"/>
      <c r="E108" s="301"/>
      <c r="F108" s="322"/>
      <c r="G108" s="145"/>
      <c r="H108" s="145"/>
      <c r="I108" s="145"/>
    </row>
    <row r="109" spans="1:10" ht="15.75" thickBot="1">
      <c r="A109" s="299" t="s">
        <v>253</v>
      </c>
      <c r="B109" s="201"/>
      <c r="C109" s="323">
        <f>SUM(C95:C104)</f>
        <v>1887</v>
      </c>
      <c r="D109" s="324">
        <f>SUM(D95:D104)</f>
        <v>6284484.1509999996</v>
      </c>
      <c r="E109" s="214">
        <f>SUM(E95:E104)</f>
        <v>58297.46</v>
      </c>
      <c r="F109" s="215">
        <f>SUM(F95:F104)</f>
        <v>710415.92999999993</v>
      </c>
      <c r="G109" s="145">
        <f>SUM(G95:G104)</f>
        <v>35637.419999999991</v>
      </c>
      <c r="H109" s="145">
        <f t="shared" ref="H109:I109" si="52">SUM(H95:H104)</f>
        <v>20737.739999999994</v>
      </c>
      <c r="I109" s="145">
        <f t="shared" si="52"/>
        <v>766791.09</v>
      </c>
    </row>
    <row r="110" spans="1:10">
      <c r="C110" s="301"/>
      <c r="D110" s="301"/>
      <c r="E110" s="301"/>
      <c r="F110" s="301"/>
    </row>
  </sheetData>
  <autoFilter ref="A1:M21" xr:uid="{EC1BFE93-13CE-4B3F-92CE-F512FBFF3A3A}">
    <filterColumn colId="0" showButton="0"/>
    <filterColumn colId="1" showButton="0"/>
    <filterColumn colId="2" showButton="0"/>
    <filterColumn colId="3" showButton="0"/>
    <filterColumn colId="4" showButton="0"/>
    <filterColumn colId="5" showButton="0"/>
    <filterColumn colId="6" showButton="0"/>
    <filterColumn colId="7" showButton="0"/>
    <filterColumn colId="11" showButton="0"/>
  </autoFilter>
  <mergeCells count="8">
    <mergeCell ref="P47:P48"/>
    <mergeCell ref="A48:B48"/>
    <mergeCell ref="A89:I89"/>
    <mergeCell ref="A1:I1"/>
    <mergeCell ref="L1:M1"/>
    <mergeCell ref="M47:M48"/>
    <mergeCell ref="N47:N48"/>
    <mergeCell ref="O47:O48"/>
  </mergeCells>
  <printOptions horizontalCentered="1"/>
  <pageMargins left="0.7" right="0.7" top="0.75" bottom="0.75" header="0.3" footer="0.3"/>
  <pageSetup scale="72" fitToHeight="2" orientation="landscape" useFirstPageNumber="1" r:id="rId1"/>
  <headerFooter scaleWithDoc="0">
    <oddFooter>&amp;L&amp;F / &amp;A&amp;RPage &amp;P</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E110"/>
  <sheetViews>
    <sheetView view="pageBreakPreview" topLeftCell="A28" zoomScale="115" zoomScaleNormal="100" zoomScaleSheetLayoutView="115" workbookViewId="0">
      <selection activeCell="G25" sqref="G25"/>
    </sheetView>
  </sheetViews>
  <sheetFormatPr defaultColWidth="9.140625" defaultRowHeight="15"/>
  <cols>
    <col min="1" max="1" width="14.7109375" style="1" customWidth="1"/>
    <col min="2" max="2" width="4.85546875" style="1" customWidth="1"/>
    <col min="3" max="3" width="18.7109375" style="1" customWidth="1"/>
    <col min="4" max="4" width="17" style="1" customWidth="1"/>
    <col min="5" max="5" width="18.140625" style="1" customWidth="1"/>
    <col min="6" max="6" width="16.28515625" style="1" customWidth="1"/>
    <col min="7" max="7" width="16.5703125" style="1" customWidth="1"/>
    <col min="8" max="8" width="14.42578125" style="1" customWidth="1"/>
    <col min="9" max="9" width="20.42578125" style="1" customWidth="1"/>
    <col min="10" max="10" width="15.140625" style="1" customWidth="1"/>
    <col min="11" max="11" width="15.85546875" style="1" customWidth="1"/>
    <col min="12" max="12" width="13.42578125" style="1" bestFit="1" customWidth="1"/>
    <col min="13" max="13" width="15.7109375" style="1" customWidth="1"/>
    <col min="14" max="14" width="13.5703125" style="1" customWidth="1"/>
    <col min="15" max="15" width="15.28515625" style="1" customWidth="1"/>
    <col min="16" max="16" width="15.42578125" style="1" customWidth="1"/>
    <col min="17" max="17" width="16" style="1" customWidth="1"/>
    <col min="18" max="18" width="10.85546875" style="1" customWidth="1"/>
    <col min="19" max="19" width="17.7109375" style="1" customWidth="1"/>
    <col min="20" max="20" width="14.7109375" style="1" customWidth="1"/>
    <col min="21" max="21" width="10.5703125" style="1" customWidth="1"/>
    <col min="22" max="22" width="14.7109375" style="1" customWidth="1"/>
    <col min="23" max="23" width="2.85546875" style="1" customWidth="1"/>
    <col min="24" max="24" width="18.5703125" style="1" customWidth="1"/>
    <col min="25" max="25" width="1.7109375" style="1" customWidth="1"/>
    <col min="26" max="26" width="14.7109375" style="1" customWidth="1"/>
    <col min="27" max="27" width="13.7109375" style="1" customWidth="1"/>
    <col min="28" max="28" width="13.5703125" style="1" customWidth="1"/>
    <col min="29" max="29" width="13.140625" style="1" customWidth="1"/>
    <col min="30" max="30" width="18" style="1" customWidth="1"/>
    <col min="31" max="16384" width="9.140625" style="1"/>
  </cols>
  <sheetData>
    <row r="1" spans="1:20">
      <c r="A1" s="410" t="s">
        <v>151</v>
      </c>
      <c r="B1" s="410"/>
      <c r="C1" s="410"/>
      <c r="D1" s="410"/>
      <c r="E1" s="410"/>
      <c r="F1" s="410"/>
      <c r="G1" s="410"/>
      <c r="H1" s="410"/>
      <c r="I1" s="410"/>
      <c r="L1" s="411" t="s">
        <v>220</v>
      </c>
      <c r="M1" s="411"/>
    </row>
    <row r="2" spans="1:20" ht="26.45" customHeight="1">
      <c r="A2" s="135"/>
      <c r="B2" s="136"/>
      <c r="C2" s="137" t="s">
        <v>152</v>
      </c>
      <c r="D2" s="149" t="s">
        <v>314</v>
      </c>
      <c r="E2" s="137" t="s">
        <v>153</v>
      </c>
      <c r="F2" s="138" t="s">
        <v>154</v>
      </c>
      <c r="G2" s="138" t="s">
        <v>155</v>
      </c>
      <c r="H2" s="138" t="s">
        <v>81</v>
      </c>
      <c r="I2" s="138" t="s">
        <v>156</v>
      </c>
      <c r="L2" s="175" t="s">
        <v>221</v>
      </c>
      <c r="M2" s="175" t="s">
        <v>222</v>
      </c>
      <c r="N2" s="175"/>
      <c r="O2" s="175"/>
      <c r="P2" s="175"/>
      <c r="Q2" s="175"/>
    </row>
    <row r="3" spans="1:20">
      <c r="A3" s="299" t="s">
        <v>122</v>
      </c>
      <c r="B3" s="201"/>
      <c r="C3" s="217">
        <v>210808</v>
      </c>
      <c r="D3" s="274">
        <v>13859</v>
      </c>
      <c r="E3" s="274">
        <v>296519861.96099001</v>
      </c>
      <c r="F3" s="217">
        <v>-133991605</v>
      </c>
      <c r="G3" s="217">
        <v>134204956</v>
      </c>
      <c r="H3" s="140">
        <f>SUM(F3:G3)</f>
        <v>213351</v>
      </c>
      <c r="I3" s="140">
        <f>E3+H3</f>
        <v>296733212.96099001</v>
      </c>
      <c r="L3" s="160">
        <f>I3/(D3+C3)</f>
        <v>1320.7690179732226</v>
      </c>
      <c r="M3" s="174">
        <f t="shared" ref="M3:M10" si="0">D26/E3</f>
        <v>0.10302154536284949</v>
      </c>
      <c r="N3" s="160"/>
      <c r="O3" s="237"/>
      <c r="P3" s="160"/>
      <c r="Q3" s="237"/>
    </row>
    <row r="4" spans="1:20">
      <c r="A4" s="299" t="s">
        <v>157</v>
      </c>
      <c r="B4" s="201"/>
      <c r="C4" s="217">
        <v>642</v>
      </c>
      <c r="D4" s="274">
        <v>31</v>
      </c>
      <c r="E4" s="274">
        <v>1321034.264</v>
      </c>
      <c r="F4" s="217">
        <v>-532500</v>
      </c>
      <c r="G4" s="217">
        <v>597920</v>
      </c>
      <c r="H4" s="140">
        <f t="shared" ref="H4:H18" si="1">SUM(F4:G4)</f>
        <v>65420</v>
      </c>
      <c r="I4" s="140">
        <f t="shared" ref="I4:I18" si="2">E4+H4</f>
        <v>1386454.264</v>
      </c>
      <c r="L4" s="160">
        <f t="shared" ref="L4:L15" si="3">I4/(D4+C4)</f>
        <v>2060.1103476968797</v>
      </c>
      <c r="M4" s="174">
        <f t="shared" si="0"/>
        <v>0.1048369173867242</v>
      </c>
      <c r="N4" s="160"/>
      <c r="O4" s="237"/>
      <c r="P4" s="160"/>
      <c r="Q4" s="237"/>
    </row>
    <row r="5" spans="1:20">
      <c r="A5" s="299" t="s">
        <v>123</v>
      </c>
      <c r="B5" s="201"/>
      <c r="C5" s="217">
        <v>22450</v>
      </c>
      <c r="D5" s="274">
        <v>984</v>
      </c>
      <c r="E5" s="274">
        <v>60078263.784989998</v>
      </c>
      <c r="F5" s="217">
        <v>-28369606</v>
      </c>
      <c r="G5" s="217">
        <v>27064280</v>
      </c>
      <c r="H5" s="140">
        <f t="shared" si="1"/>
        <v>-1305326</v>
      </c>
      <c r="I5" s="140">
        <f t="shared" si="2"/>
        <v>58772937.784989998</v>
      </c>
      <c r="L5" s="160">
        <f t="shared" si="3"/>
        <v>2508.0198764611246</v>
      </c>
      <c r="M5" s="174">
        <f t="shared" si="0"/>
        <v>0.1196865800871645</v>
      </c>
      <c r="N5" s="160"/>
      <c r="O5" s="237"/>
      <c r="P5" s="160"/>
      <c r="Q5" s="237"/>
    </row>
    <row r="6" spans="1:20">
      <c r="A6" s="299" t="s">
        <v>124</v>
      </c>
      <c r="B6" s="201"/>
      <c r="C6" s="217">
        <v>9837</v>
      </c>
      <c r="D6" s="274">
        <v>548</v>
      </c>
      <c r="E6" s="274">
        <v>8303274.6959899999</v>
      </c>
      <c r="F6" s="217">
        <v>-3596851</v>
      </c>
      <c r="G6" s="217">
        <v>3758183</v>
      </c>
      <c r="H6" s="140">
        <f t="shared" si="1"/>
        <v>161332</v>
      </c>
      <c r="I6" s="140">
        <f t="shared" si="2"/>
        <v>8464606.6959899999</v>
      </c>
      <c r="L6" s="160">
        <f t="shared" si="3"/>
        <v>815.08008627732306</v>
      </c>
      <c r="M6" s="174">
        <f t="shared" si="0"/>
        <v>0.14000439134711726</v>
      </c>
      <c r="N6" s="160"/>
      <c r="O6" s="237"/>
      <c r="P6" s="160"/>
      <c r="Q6" s="237"/>
    </row>
    <row r="7" spans="1:20">
      <c r="A7" s="299" t="s">
        <v>280</v>
      </c>
      <c r="B7" s="201"/>
      <c r="C7" s="217">
        <v>6</v>
      </c>
      <c r="D7" s="274">
        <v>0</v>
      </c>
      <c r="E7" s="274">
        <v>7149.64</v>
      </c>
      <c r="F7" s="217">
        <v>0</v>
      </c>
      <c r="G7" s="217">
        <v>0</v>
      </c>
      <c r="H7" s="140">
        <f t="shared" si="1"/>
        <v>0</v>
      </c>
      <c r="I7" s="140">
        <f t="shared" si="2"/>
        <v>7149.64</v>
      </c>
      <c r="L7" s="160">
        <f t="shared" si="3"/>
        <v>1191.6066666666668</v>
      </c>
      <c r="M7" s="174">
        <f t="shared" si="0"/>
        <v>0.11278330097739186</v>
      </c>
      <c r="N7" s="160"/>
      <c r="O7" s="237"/>
      <c r="P7" s="160"/>
      <c r="Q7" s="237"/>
    </row>
    <row r="8" spans="1:20">
      <c r="A8" s="299" t="s">
        <v>125</v>
      </c>
      <c r="B8" s="201"/>
      <c r="C8" s="217">
        <v>1591</v>
      </c>
      <c r="D8" s="274">
        <v>82</v>
      </c>
      <c r="E8" s="274">
        <v>110537477.72</v>
      </c>
      <c r="F8" s="217">
        <v>-58763945</v>
      </c>
      <c r="G8" s="217">
        <v>49682720</v>
      </c>
      <c r="H8" s="140">
        <f t="shared" si="1"/>
        <v>-9081225</v>
      </c>
      <c r="I8" s="140">
        <f t="shared" si="2"/>
        <v>101456252.72</v>
      </c>
      <c r="L8" s="160">
        <f t="shared" si="3"/>
        <v>60643.307065152418</v>
      </c>
      <c r="M8" s="174">
        <f t="shared" si="0"/>
        <v>9.6366336013045048E-2</v>
      </c>
      <c r="N8" s="160"/>
      <c r="O8" s="237"/>
      <c r="P8" s="160"/>
      <c r="Q8" s="237"/>
    </row>
    <row r="9" spans="1:20">
      <c r="A9" s="299" t="s">
        <v>126</v>
      </c>
      <c r="B9" s="201"/>
      <c r="C9" s="217">
        <v>38</v>
      </c>
      <c r="D9" s="274">
        <v>4</v>
      </c>
      <c r="E9" s="274">
        <v>3331005.98</v>
      </c>
      <c r="F9" s="217">
        <v>-1601412</v>
      </c>
      <c r="G9" s="217">
        <v>1507663</v>
      </c>
      <c r="H9" s="140">
        <f t="shared" si="1"/>
        <v>-93749</v>
      </c>
      <c r="I9" s="140">
        <f t="shared" si="2"/>
        <v>3237256.98</v>
      </c>
      <c r="L9" s="160">
        <f t="shared" si="3"/>
        <v>77077.547142857147</v>
      </c>
      <c r="M9" s="174">
        <f t="shared" si="0"/>
        <v>9.4377140685889732E-2</v>
      </c>
      <c r="N9" s="160"/>
      <c r="O9" s="237"/>
      <c r="P9" s="160"/>
      <c r="Q9" s="237"/>
    </row>
    <row r="10" spans="1:20">
      <c r="A10" s="299" t="s">
        <v>278</v>
      </c>
      <c r="B10" s="201"/>
      <c r="C10" s="217">
        <v>3</v>
      </c>
      <c r="D10" s="274">
        <v>0</v>
      </c>
      <c r="E10" s="274">
        <v>19782.48</v>
      </c>
      <c r="F10" s="217">
        <v>0</v>
      </c>
      <c r="G10" s="217"/>
      <c r="H10" s="140">
        <f t="shared" si="1"/>
        <v>0</v>
      </c>
      <c r="I10" s="140">
        <f t="shared" si="2"/>
        <v>19782.48</v>
      </c>
      <c r="L10" s="160">
        <f t="shared" si="3"/>
        <v>6594.16</v>
      </c>
      <c r="M10" s="174">
        <f t="shared" si="0"/>
        <v>0.18219353690740492</v>
      </c>
      <c r="N10" s="160"/>
      <c r="O10" s="237"/>
      <c r="P10" s="160"/>
      <c r="Q10" s="237"/>
    </row>
    <row r="11" spans="1:20">
      <c r="A11" s="299" t="s">
        <v>307</v>
      </c>
      <c r="B11" s="201"/>
      <c r="C11" s="217">
        <f>21+1</f>
        <v>22</v>
      </c>
      <c r="D11" s="274">
        <v>0</v>
      </c>
      <c r="E11" s="217">
        <f>49473565.53+34917200-E12</f>
        <v>54473565.530000001</v>
      </c>
      <c r="F11" s="217">
        <v>-47981818</v>
      </c>
      <c r="G11" s="217">
        <f>50818504+38249026-G12</f>
        <v>54067530</v>
      </c>
      <c r="H11" s="140">
        <f t="shared" si="1"/>
        <v>6085712</v>
      </c>
      <c r="I11" s="140">
        <f t="shared" si="2"/>
        <v>60559277.530000001</v>
      </c>
      <c r="L11" s="160">
        <f t="shared" si="3"/>
        <v>2752694.4331818181</v>
      </c>
      <c r="M11" s="174">
        <f>I34/(I11+I12)</f>
        <v>6.0282348612339914E-2</v>
      </c>
      <c r="N11" s="160"/>
      <c r="O11" s="237"/>
      <c r="P11" s="160"/>
      <c r="Q11" s="237"/>
    </row>
    <row r="12" spans="1:20">
      <c r="A12" s="299" t="s">
        <v>308</v>
      </c>
      <c r="B12" s="201"/>
      <c r="C12" s="139"/>
      <c r="D12" s="275">
        <v>0</v>
      </c>
      <c r="E12" s="274">
        <v>29917200</v>
      </c>
      <c r="F12" s="217">
        <v>-35000000</v>
      </c>
      <c r="G12" s="217">
        <v>35000000</v>
      </c>
      <c r="H12" s="140">
        <f t="shared" si="1"/>
        <v>0</v>
      </c>
      <c r="I12" s="140">
        <f t="shared" si="2"/>
        <v>29917200</v>
      </c>
      <c r="L12" s="160"/>
      <c r="N12" s="160"/>
      <c r="P12" s="160"/>
    </row>
    <row r="13" spans="1:20">
      <c r="A13" s="299" t="s">
        <v>159</v>
      </c>
      <c r="B13" s="201"/>
      <c r="C13" s="217">
        <v>54</v>
      </c>
      <c r="D13" s="274">
        <v>2</v>
      </c>
      <c r="E13" s="274">
        <v>13870.647000000001</v>
      </c>
      <c r="F13" s="217">
        <v>0</v>
      </c>
      <c r="G13" s="155"/>
      <c r="H13" s="140">
        <f t="shared" si="1"/>
        <v>0</v>
      </c>
      <c r="I13" s="140">
        <f t="shared" si="2"/>
        <v>13870.647000000001</v>
      </c>
      <c r="L13" s="160">
        <f t="shared" si="3"/>
        <v>247.69012500000002</v>
      </c>
      <c r="M13" s="174">
        <f>I35/I13</f>
        <v>0.15388972122208863</v>
      </c>
      <c r="N13" s="160"/>
      <c r="O13" s="237"/>
      <c r="P13" s="160"/>
      <c r="Q13" s="237"/>
    </row>
    <row r="14" spans="1:20">
      <c r="A14" s="299" t="s">
        <v>128</v>
      </c>
      <c r="B14" s="201"/>
      <c r="C14" s="217">
        <v>1138</v>
      </c>
      <c r="D14" s="274">
        <f>3+30</f>
        <v>33</v>
      </c>
      <c r="E14" s="274">
        <v>3749161.58</v>
      </c>
      <c r="F14" s="217">
        <v>-2064812</v>
      </c>
      <c r="G14" s="217">
        <v>1594590</v>
      </c>
      <c r="H14" s="140">
        <f t="shared" si="1"/>
        <v>-470222</v>
      </c>
      <c r="I14" s="140">
        <f t="shared" si="2"/>
        <v>3278939.58</v>
      </c>
      <c r="L14" s="160">
        <f t="shared" si="3"/>
        <v>2800.1191972672932</v>
      </c>
      <c r="M14" s="174">
        <f>I36/I14</f>
        <v>0.10264291781796114</v>
      </c>
      <c r="N14" s="160"/>
      <c r="O14" s="237"/>
      <c r="P14" s="160"/>
      <c r="Q14" s="237"/>
    </row>
    <row r="15" spans="1:20">
      <c r="A15" s="299" t="s">
        <v>129</v>
      </c>
      <c r="B15" s="201"/>
      <c r="C15" s="217">
        <v>1167</v>
      </c>
      <c r="D15" s="274">
        <f>3+70</f>
        <v>73</v>
      </c>
      <c r="E15" s="274">
        <v>428861.80300000001</v>
      </c>
      <c r="F15" s="217">
        <v>-171479</v>
      </c>
      <c r="G15" s="217">
        <v>183369</v>
      </c>
      <c r="H15" s="140">
        <f t="shared" si="1"/>
        <v>11890</v>
      </c>
      <c r="I15" s="140">
        <f t="shared" si="2"/>
        <v>440751.80300000001</v>
      </c>
      <c r="L15" s="160">
        <f t="shared" si="3"/>
        <v>355.44500241935486</v>
      </c>
      <c r="M15" s="174">
        <f>I37/I15</f>
        <v>0.14603166694249461</v>
      </c>
      <c r="N15" s="160"/>
      <c r="O15" s="237"/>
      <c r="P15" s="160"/>
      <c r="Q15" s="237"/>
      <c r="S15" s="170"/>
    </row>
    <row r="16" spans="1:20">
      <c r="A16" s="299" t="s">
        <v>160</v>
      </c>
      <c r="B16" s="201"/>
      <c r="C16" s="217">
        <v>416</v>
      </c>
      <c r="D16" s="217">
        <v>0</v>
      </c>
      <c r="E16" s="217">
        <v>827845.65399999998</v>
      </c>
      <c r="F16" s="217">
        <v>0</v>
      </c>
      <c r="G16" s="155"/>
      <c r="H16" s="140">
        <f t="shared" si="1"/>
        <v>0</v>
      </c>
      <c r="I16" s="140">
        <f t="shared" si="2"/>
        <v>827845.65399999998</v>
      </c>
      <c r="J16" s="160"/>
      <c r="K16" s="174"/>
      <c r="S16" s="160"/>
      <c r="T16" s="160"/>
    </row>
    <row r="17" spans="1:31">
      <c r="A17" s="299" t="s">
        <v>161</v>
      </c>
      <c r="B17" s="201"/>
      <c r="C17" s="217">
        <v>0</v>
      </c>
      <c r="D17" s="217"/>
      <c r="E17" s="217">
        <v>346294.69218000001</v>
      </c>
      <c r="F17" s="217">
        <v>0</v>
      </c>
      <c r="G17" s="155"/>
      <c r="H17" s="140">
        <f t="shared" si="1"/>
        <v>0</v>
      </c>
      <c r="I17" s="140">
        <f t="shared" si="2"/>
        <v>346294.69218000001</v>
      </c>
      <c r="J17" s="170"/>
      <c r="S17" s="160"/>
      <c r="T17" s="160"/>
    </row>
    <row r="18" spans="1:31">
      <c r="A18" s="299" t="s">
        <v>162</v>
      </c>
      <c r="B18" s="201"/>
      <c r="C18" s="217">
        <v>0</v>
      </c>
      <c r="D18" s="217"/>
      <c r="E18" s="217">
        <v>191233.99299999999</v>
      </c>
      <c r="F18" s="217">
        <v>0</v>
      </c>
      <c r="G18" s="155"/>
      <c r="H18" s="140">
        <f t="shared" si="1"/>
        <v>0</v>
      </c>
      <c r="I18" s="140">
        <f t="shared" si="2"/>
        <v>191233.99299999999</v>
      </c>
      <c r="J18" s="170"/>
      <c r="T18" s="170"/>
    </row>
    <row r="19" spans="1:31">
      <c r="A19" s="201"/>
      <c r="B19" s="201"/>
      <c r="C19" s="300">
        <f>SUM(C3:C18)</f>
        <v>248172</v>
      </c>
      <c r="D19" s="300">
        <f>SUM(D3:D18)</f>
        <v>15616</v>
      </c>
      <c r="E19" s="300">
        <f t="shared" ref="E19:I19" si="4">SUM(E3:E18)</f>
        <v>570065884.42515016</v>
      </c>
      <c r="F19" s="300">
        <f t="shared" si="4"/>
        <v>-312074028</v>
      </c>
      <c r="G19" s="300">
        <f t="shared" si="4"/>
        <v>307661211</v>
      </c>
      <c r="H19" s="300">
        <f t="shared" si="4"/>
        <v>-4412817</v>
      </c>
      <c r="I19" s="300">
        <f t="shared" si="4"/>
        <v>565653067.42515016</v>
      </c>
    </row>
    <row r="20" spans="1:31" ht="15.75" thickBot="1">
      <c r="A20" s="301"/>
      <c r="B20" s="301" t="s">
        <v>243</v>
      </c>
      <c r="C20" s="301" t="s">
        <v>243</v>
      </c>
      <c r="D20" s="301" t="s">
        <v>243</v>
      </c>
      <c r="E20" s="301" t="s">
        <v>243</v>
      </c>
      <c r="F20" s="301" t="s">
        <v>243</v>
      </c>
      <c r="G20" s="301" t="s">
        <v>243</v>
      </c>
      <c r="H20" s="301"/>
      <c r="I20" s="201"/>
    </row>
    <row r="21" spans="1:31">
      <c r="A21" s="201" t="s">
        <v>19</v>
      </c>
      <c r="B21" s="301"/>
      <c r="C21" s="302">
        <f t="shared" ref="C21" si="5">C3+C4</f>
        <v>211450</v>
      </c>
      <c r="D21" s="302">
        <f>D3+D4</f>
        <v>13890</v>
      </c>
      <c r="E21" s="44">
        <f t="shared" ref="E21:H21" si="6">E3+E4</f>
        <v>297840896.22499001</v>
      </c>
      <c r="F21" s="44">
        <f t="shared" si="6"/>
        <v>-134524105</v>
      </c>
      <c r="G21" s="44">
        <f t="shared" si="6"/>
        <v>134802876</v>
      </c>
      <c r="H21" s="44">
        <f t="shared" si="6"/>
        <v>278771</v>
      </c>
      <c r="I21" s="302">
        <f>I3+I4</f>
        <v>298119667.22499001</v>
      </c>
      <c r="J21" s="303"/>
    </row>
    <row r="22" spans="1:31" ht="7.15" customHeight="1">
      <c r="A22" s="201"/>
      <c r="B22" s="201"/>
      <c r="C22" s="304"/>
      <c r="D22" s="304"/>
      <c r="E22" s="201"/>
      <c r="F22" s="201"/>
      <c r="G22" s="201"/>
      <c r="H22" s="201"/>
      <c r="I22" s="304"/>
      <c r="J22" s="295"/>
    </row>
    <row r="23" spans="1:31" ht="15.75" thickBot="1">
      <c r="A23" s="201" t="s">
        <v>163</v>
      </c>
      <c r="B23" s="301"/>
      <c r="C23" s="305">
        <f>SUM(C5:C10,C13:C15)</f>
        <v>36284</v>
      </c>
      <c r="D23" s="305">
        <f>SUM(D5:D9,D13:D15)</f>
        <v>1726</v>
      </c>
      <c r="E23" s="44">
        <f t="shared" ref="E23:H23" si="7">SUM(E5:E9,E13:E15)</f>
        <v>186449065.85098001</v>
      </c>
      <c r="F23" s="44">
        <f t="shared" si="7"/>
        <v>-94568105</v>
      </c>
      <c r="G23" s="44">
        <f t="shared" si="7"/>
        <v>83790805</v>
      </c>
      <c r="H23" s="44">
        <f t="shared" si="7"/>
        <v>-10777300</v>
      </c>
      <c r="I23" s="305">
        <f>SUM(I5:I10,I13:I15)</f>
        <v>175691548.33098</v>
      </c>
      <c r="J23" s="303"/>
      <c r="Z23" s="1" t="s">
        <v>223</v>
      </c>
    </row>
    <row r="24" spans="1:31">
      <c r="A24" s="201"/>
      <c r="B24" s="201"/>
      <c r="C24" s="201"/>
      <c r="D24" s="201"/>
      <c r="E24" s="201"/>
      <c r="N24" s="1" t="s">
        <v>309</v>
      </c>
      <c r="Z24" s="1" t="s">
        <v>188</v>
      </c>
      <c r="AA24" s="306" t="s">
        <v>274</v>
      </c>
      <c r="AC24" s="1" t="s">
        <v>190</v>
      </c>
      <c r="AD24" s="306" t="s">
        <v>218</v>
      </c>
    </row>
    <row r="25" spans="1:31" ht="60.75" customHeight="1">
      <c r="A25" s="135"/>
      <c r="B25" s="142"/>
      <c r="C25" s="149" t="s">
        <v>164</v>
      </c>
      <c r="D25" s="149" t="s">
        <v>165</v>
      </c>
      <c r="E25" s="138" t="s">
        <v>166</v>
      </c>
      <c r="F25" s="138" t="s">
        <v>167</v>
      </c>
      <c r="G25" s="138" t="s">
        <v>168</v>
      </c>
      <c r="H25" s="138" t="s">
        <v>169</v>
      </c>
      <c r="I25" s="138" t="s">
        <v>170</v>
      </c>
      <c r="O25" s="175" t="str">
        <f>AA24&amp;" Billed Schedule 75 Revenue"</f>
        <v>January Billed Schedule 75 Revenue</v>
      </c>
      <c r="P25" s="175" t="str">
        <f>AA24&amp;" Billed kWhs"</f>
        <v>January Billed kWhs</v>
      </c>
      <c r="Q25" s="175" t="str">
        <f>AA24&amp;" Unbilled kWhs"</f>
        <v>January Unbilled kWhs</v>
      </c>
      <c r="R25" s="175" t="s">
        <v>310</v>
      </c>
      <c r="S25" s="175" t="s">
        <v>191</v>
      </c>
      <c r="T25" s="175" t="str">
        <f>AD24&amp;" Unbilled kWhs reversal"</f>
        <v>December Unbilled kWhs reversal</v>
      </c>
      <c r="U25" s="175" t="s">
        <v>310</v>
      </c>
      <c r="V25" s="175" t="str">
        <f>AD24&amp;" Schedule 75 Unbilled Reversal"</f>
        <v>December Schedule 75 Unbilled Reversal</v>
      </c>
      <c r="X25" s="175" t="str">
        <f>"Total "&amp;AA24&amp;" Schedule 75 Revenue"</f>
        <v>Total January Schedule 75 Revenue</v>
      </c>
      <c r="Z25" s="175" t="str">
        <f>"Calendar "&amp;AA24&amp;" Usage"</f>
        <v>Calendar January Usage</v>
      </c>
      <c r="AA25" s="175" t="str">
        <f>R25</f>
        <v>8/1/2021 rate</v>
      </c>
      <c r="AB25" s="175" t="s">
        <v>192</v>
      </c>
      <c r="AC25" s="175" t="s">
        <v>193</v>
      </c>
      <c r="AD25" s="175" t="str">
        <f>"implied "&amp;AD24&amp;" unbilled/Cancel-Rebill True-up kWhs"</f>
        <v>implied December unbilled/Cancel-Rebill True-up kWhs</v>
      </c>
    </row>
    <row r="26" spans="1:31">
      <c r="A26" s="299" t="s">
        <v>122</v>
      </c>
      <c r="B26" s="201"/>
      <c r="C26" s="222">
        <v>1931337</v>
      </c>
      <c r="D26" s="222">
        <v>30547934.41</v>
      </c>
      <c r="E26" s="222">
        <v>-12343972</v>
      </c>
      <c r="F26" s="222">
        <v>12685205</v>
      </c>
      <c r="G26" s="151">
        <f>SUM(D26:F26)</f>
        <v>30889167.41</v>
      </c>
      <c r="H26" s="151">
        <f>-K68</f>
        <v>1807.0829699999999</v>
      </c>
      <c r="I26" s="151">
        <f>SUM(G26:H26)</f>
        <v>30890974.492970001</v>
      </c>
      <c r="N26" s="1" t="s">
        <v>194</v>
      </c>
      <c r="O26" s="182">
        <v>-133470.99</v>
      </c>
      <c r="P26" s="176">
        <f t="shared" ref="P26:P33" si="8">E3</f>
        <v>296519861.96099001</v>
      </c>
      <c r="Q26" s="176">
        <f t="shared" ref="Q26:Q33" si="9">G3</f>
        <v>134204956</v>
      </c>
      <c r="R26" s="306">
        <v>-4.4999999999999999E-4</v>
      </c>
      <c r="S26" s="177">
        <f>Q26*R26</f>
        <v>-60392.230199999998</v>
      </c>
      <c r="T26" s="176">
        <f>F3</f>
        <v>-133991605</v>
      </c>
      <c r="U26" s="306">
        <v>-4.4999999999999999E-4</v>
      </c>
      <c r="V26" s="177">
        <f>T26*U26</f>
        <v>60296.222249999999</v>
      </c>
      <c r="X26" s="178">
        <f>O26+S26+V26</f>
        <v>-133566.99794999999</v>
      </c>
      <c r="Z26" s="240">
        <f>P26+Q26+T26</f>
        <v>296733212.96099001</v>
      </c>
      <c r="AA26" s="1">
        <f>R26</f>
        <v>-4.4999999999999999E-4</v>
      </c>
      <c r="AB26" s="170">
        <f>Z26*AA26</f>
        <v>-133529.94583244549</v>
      </c>
      <c r="AC26" s="178">
        <f>X26-AB26</f>
        <v>-37.052117554500001</v>
      </c>
      <c r="AD26" s="240">
        <f>AC26/U26</f>
        <v>82338.039010000008</v>
      </c>
      <c r="AE26" s="179">
        <f>AC26/X26</f>
        <v>2.7740473412728975E-4</v>
      </c>
    </row>
    <row r="27" spans="1:31">
      <c r="A27" s="299" t="s">
        <v>157</v>
      </c>
      <c r="B27" s="201"/>
      <c r="C27" s="222">
        <v>5841</v>
      </c>
      <c r="D27" s="222">
        <v>138493.16</v>
      </c>
      <c r="E27" s="222">
        <v>-31747</v>
      </c>
      <c r="F27" s="222">
        <v>36985</v>
      </c>
      <c r="G27" s="151">
        <f t="shared" ref="G27:G37" si="10">SUM(D27:F27)</f>
        <v>143731.16</v>
      </c>
      <c r="H27" s="151">
        <f t="shared" ref="H27:H30" si="11">-K69</f>
        <v>2558.5762000000009</v>
      </c>
      <c r="I27" s="151">
        <f t="shared" ref="I27:I40" si="12">SUM(G27:H27)</f>
        <v>146289.73620000001</v>
      </c>
      <c r="N27" s="1" t="s">
        <v>195</v>
      </c>
      <c r="O27" s="182">
        <v>-590.03</v>
      </c>
      <c r="P27" s="176">
        <f t="shared" si="8"/>
        <v>1321034.264</v>
      </c>
      <c r="Q27" s="176">
        <f t="shared" si="9"/>
        <v>597920</v>
      </c>
      <c r="R27" s="306">
        <v>-4.4999999999999999E-4</v>
      </c>
      <c r="S27" s="177">
        <f>Q27*R27</f>
        <v>-269.06399999999996</v>
      </c>
      <c r="T27" s="176">
        <f t="shared" ref="T27:T33" si="13">F4</f>
        <v>-532500</v>
      </c>
      <c r="U27" s="306">
        <v>-4.4999999999999999E-4</v>
      </c>
      <c r="V27" s="177">
        <f t="shared" ref="V27:V36" si="14">T27*U27</f>
        <v>239.625</v>
      </c>
      <c r="X27" s="178">
        <f t="shared" ref="X27:X36" si="15">O27+S27+V27</f>
        <v>-619.46899999999994</v>
      </c>
      <c r="Z27" s="240">
        <f t="shared" ref="Z27:Z36" si="16">P27+Q27+T27</f>
        <v>1386454.264</v>
      </c>
      <c r="AA27" s="1">
        <f t="shared" ref="AA27:AA36" si="17">R27</f>
        <v>-4.4999999999999999E-4</v>
      </c>
      <c r="AB27" s="170">
        <f t="shared" ref="AB27:AB36" si="18">Z27*AA27</f>
        <v>-623.90441879999992</v>
      </c>
      <c r="AC27" s="178">
        <f t="shared" ref="AC27:AC36" si="19">X27-AB27</f>
        <v>4.4354187999999795</v>
      </c>
      <c r="AD27" s="240">
        <f t="shared" ref="AD27:AD36" si="20">AC27/U27</f>
        <v>-9856.4862222221764</v>
      </c>
      <c r="AE27" s="179">
        <f t="shared" ref="AE27:AE37" si="21">AC27/X27</f>
        <v>-7.1600335125728328E-3</v>
      </c>
    </row>
    <row r="28" spans="1:31">
      <c r="A28" s="299" t="s">
        <v>123</v>
      </c>
      <c r="B28" s="201"/>
      <c r="C28" s="222">
        <v>457579.54</v>
      </c>
      <c r="D28" s="222">
        <v>7190561.9299999997</v>
      </c>
      <c r="E28" s="222">
        <v>-3496508</v>
      </c>
      <c r="F28" s="222">
        <v>3623391</v>
      </c>
      <c r="G28" s="151">
        <f t="shared" si="10"/>
        <v>7317444.9299999997</v>
      </c>
      <c r="H28" s="151">
        <f t="shared" si="11"/>
        <v>8432.4059600000001</v>
      </c>
      <c r="I28" s="151">
        <f t="shared" si="12"/>
        <v>7325877.3359599998</v>
      </c>
      <c r="N28" s="1" t="s">
        <v>196</v>
      </c>
      <c r="O28" s="182">
        <v>405157.3</v>
      </c>
      <c r="P28" s="176">
        <f t="shared" si="8"/>
        <v>60078263.784989998</v>
      </c>
      <c r="Q28" s="176">
        <f t="shared" si="9"/>
        <v>27064280</v>
      </c>
      <c r="R28" s="307">
        <v>6.79E-3</v>
      </c>
      <c r="S28" s="177">
        <f>Q28*R28</f>
        <v>183766.46119999999</v>
      </c>
      <c r="T28" s="176">
        <f t="shared" si="13"/>
        <v>-28369606</v>
      </c>
      <c r="U28" s="307">
        <v>6.79E-3</v>
      </c>
      <c r="V28" s="177">
        <f t="shared" si="14"/>
        <v>-192629.62474</v>
      </c>
      <c r="X28" s="178">
        <f t="shared" si="15"/>
        <v>396294.13645999995</v>
      </c>
      <c r="Z28" s="240">
        <f t="shared" si="16"/>
        <v>58772937.784989998</v>
      </c>
      <c r="AA28" s="308">
        <f t="shared" si="17"/>
        <v>6.79E-3</v>
      </c>
      <c r="AB28" s="170">
        <f t="shared" si="18"/>
        <v>399068.24756008206</v>
      </c>
      <c r="AC28" s="178">
        <f t="shared" si="19"/>
        <v>-2774.1111000821111</v>
      </c>
      <c r="AD28" s="240">
        <f t="shared" si="20"/>
        <v>-408558.33580001636</v>
      </c>
      <c r="AE28" s="179">
        <f t="shared" si="21"/>
        <v>-7.0001315812103027E-3</v>
      </c>
    </row>
    <row r="29" spans="1:31">
      <c r="A29" s="299" t="s">
        <v>124</v>
      </c>
      <c r="B29" s="201"/>
      <c r="C29" s="222">
        <v>198229.23</v>
      </c>
      <c r="D29" s="222">
        <v>1162494.92</v>
      </c>
      <c r="E29" s="222">
        <v>-518916</v>
      </c>
      <c r="F29" s="222">
        <v>532728</v>
      </c>
      <c r="G29" s="151">
        <f t="shared" si="10"/>
        <v>1176306.92</v>
      </c>
      <c r="H29" s="151">
        <f t="shared" si="11"/>
        <v>-369.45028000000002</v>
      </c>
      <c r="I29" s="151">
        <f t="shared" si="12"/>
        <v>1175937.4697199999</v>
      </c>
      <c r="N29" s="1" t="s">
        <v>197</v>
      </c>
      <c r="O29" s="182">
        <v>56124.51</v>
      </c>
      <c r="P29" s="176">
        <f t="shared" si="8"/>
        <v>8303274.6959899999</v>
      </c>
      <c r="Q29" s="176">
        <f t="shared" si="9"/>
        <v>3758183</v>
      </c>
      <c r="R29" s="307">
        <v>6.79E-3</v>
      </c>
      <c r="S29" s="177">
        <f t="shared" ref="S29:S36" si="22">Q29*R29</f>
        <v>25518.062570000002</v>
      </c>
      <c r="T29" s="176">
        <f t="shared" si="13"/>
        <v>-3596851</v>
      </c>
      <c r="U29" s="307">
        <v>6.79E-3</v>
      </c>
      <c r="V29" s="177">
        <f t="shared" si="14"/>
        <v>-24422.618289999999</v>
      </c>
      <c r="X29" s="178">
        <f t="shared" si="15"/>
        <v>57219.954280000005</v>
      </c>
      <c r="Z29" s="240">
        <f t="shared" si="16"/>
        <v>8464606.6959899999</v>
      </c>
      <c r="AA29" s="308">
        <f t="shared" si="17"/>
        <v>6.79E-3</v>
      </c>
      <c r="AB29" s="170">
        <f t="shared" si="18"/>
        <v>57474.679465772097</v>
      </c>
      <c r="AC29" s="178">
        <f t="shared" si="19"/>
        <v>-254.72518577209121</v>
      </c>
      <c r="AD29" s="240">
        <f t="shared" si="20"/>
        <v>-37514.754900160711</v>
      </c>
      <c r="AE29" s="179">
        <f t="shared" si="21"/>
        <v>-4.451684538677181E-3</v>
      </c>
    </row>
    <row r="30" spans="1:31">
      <c r="A30" s="299" t="s">
        <v>280</v>
      </c>
      <c r="B30" s="201"/>
      <c r="C30" s="222">
        <v>120</v>
      </c>
      <c r="D30" s="222">
        <v>806.36</v>
      </c>
      <c r="E30" s="222">
        <v>0</v>
      </c>
      <c r="F30" s="222">
        <v>0</v>
      </c>
      <c r="G30" s="151">
        <f t="shared" ref="G30" si="23">SUM(D30:F30)</f>
        <v>806.36</v>
      </c>
      <c r="H30" s="151">
        <f t="shared" si="11"/>
        <v>0</v>
      </c>
      <c r="I30" s="151">
        <f t="shared" si="12"/>
        <v>806.36</v>
      </c>
      <c r="N30" s="1" t="s">
        <v>281</v>
      </c>
      <c r="O30" s="182">
        <v>48.55</v>
      </c>
      <c r="P30" s="176">
        <f t="shared" si="8"/>
        <v>7149.64</v>
      </c>
      <c r="Q30" s="176">
        <f t="shared" si="9"/>
        <v>0</v>
      </c>
      <c r="R30" s="307">
        <v>6.79E-3</v>
      </c>
      <c r="S30" s="177">
        <f t="shared" si="22"/>
        <v>0</v>
      </c>
      <c r="T30" s="176">
        <f t="shared" si="13"/>
        <v>0</v>
      </c>
      <c r="U30" s="307">
        <v>6.79E-3</v>
      </c>
      <c r="V30" s="177">
        <f t="shared" si="14"/>
        <v>0</v>
      </c>
      <c r="X30" s="178">
        <f t="shared" si="15"/>
        <v>48.55</v>
      </c>
      <c r="Z30" s="240">
        <f t="shared" si="16"/>
        <v>7149.64</v>
      </c>
      <c r="AA30" s="308">
        <f t="shared" si="17"/>
        <v>6.79E-3</v>
      </c>
      <c r="AB30" s="170">
        <f t="shared" si="18"/>
        <v>48.546055600000003</v>
      </c>
      <c r="AC30" s="178">
        <f t="shared" si="19"/>
        <v>3.94439999999463E-3</v>
      </c>
      <c r="AD30" s="240">
        <f t="shared" si="20"/>
        <v>0.58091310751025482</v>
      </c>
      <c r="AE30" s="179">
        <f t="shared" si="21"/>
        <v>8.1244078269714315E-5</v>
      </c>
    </row>
    <row r="31" spans="1:31">
      <c r="A31" s="299" t="s">
        <v>125</v>
      </c>
      <c r="B31" s="201"/>
      <c r="C31" s="222">
        <v>880439.99</v>
      </c>
      <c r="D31" s="222">
        <v>10652091.720000001</v>
      </c>
      <c r="E31" s="222">
        <v>-5255365</v>
      </c>
      <c r="F31" s="222">
        <v>4947151</v>
      </c>
      <c r="G31" s="151">
        <f t="shared" si="10"/>
        <v>10343877.720000001</v>
      </c>
      <c r="H31" s="151">
        <f>-K73</f>
        <v>52671.10500000001</v>
      </c>
      <c r="I31" s="151">
        <f t="shared" si="12"/>
        <v>10396548.825000001</v>
      </c>
      <c r="N31" s="1" t="s">
        <v>198</v>
      </c>
      <c r="O31" s="182">
        <v>750549.22</v>
      </c>
      <c r="P31" s="176">
        <f t="shared" si="8"/>
        <v>110537477.72</v>
      </c>
      <c r="Q31" s="176">
        <f t="shared" si="9"/>
        <v>49682720</v>
      </c>
      <c r="R31" s="307">
        <v>6.79E-3</v>
      </c>
      <c r="S31" s="177">
        <f t="shared" si="22"/>
        <v>337345.66879999998</v>
      </c>
      <c r="T31" s="176">
        <f t="shared" si="13"/>
        <v>-58763945</v>
      </c>
      <c r="U31" s="307">
        <v>6.79E-3</v>
      </c>
      <c r="V31" s="177">
        <f t="shared" si="14"/>
        <v>-399007.18654999998</v>
      </c>
      <c r="X31" s="178">
        <f t="shared" si="15"/>
        <v>688887.70224999986</v>
      </c>
      <c r="Z31" s="240">
        <f t="shared" si="16"/>
        <v>101456252.72</v>
      </c>
      <c r="AA31" s="308">
        <f t="shared" si="17"/>
        <v>6.79E-3</v>
      </c>
      <c r="AB31" s="170">
        <f t="shared" si="18"/>
        <v>688887.9559688</v>
      </c>
      <c r="AC31" s="178">
        <f t="shared" si="19"/>
        <v>-0.25371880014427006</v>
      </c>
      <c r="AD31" s="240">
        <f t="shared" si="20"/>
        <v>-37.366539049229758</v>
      </c>
      <c r="AE31" s="179">
        <f t="shared" si="21"/>
        <v>-3.6830211849564211E-7</v>
      </c>
    </row>
    <row r="32" spans="1:31">
      <c r="A32" s="299" t="s">
        <v>126</v>
      </c>
      <c r="B32" s="201"/>
      <c r="C32" s="222">
        <v>21358.33</v>
      </c>
      <c r="D32" s="222">
        <v>314370.82</v>
      </c>
      <c r="E32" s="222">
        <v>-137509</v>
      </c>
      <c r="F32" s="222">
        <v>135097</v>
      </c>
      <c r="G32" s="151">
        <f t="shared" si="10"/>
        <v>311958.82</v>
      </c>
      <c r="H32" s="151">
        <f>-K74</f>
        <v>152.81087000000005</v>
      </c>
      <c r="I32" s="151">
        <f t="shared" si="12"/>
        <v>312111.63086999999</v>
      </c>
      <c r="N32" s="1" t="s">
        <v>199</v>
      </c>
      <c r="O32" s="182">
        <v>22617.52</v>
      </c>
      <c r="P32" s="176">
        <f t="shared" si="8"/>
        <v>3331005.98</v>
      </c>
      <c r="Q32" s="176">
        <f t="shared" si="9"/>
        <v>1507663</v>
      </c>
      <c r="R32" s="307">
        <v>6.79E-3</v>
      </c>
      <c r="S32" s="177">
        <f t="shared" si="22"/>
        <v>10237.03177</v>
      </c>
      <c r="T32" s="176">
        <f t="shared" si="13"/>
        <v>-1601412</v>
      </c>
      <c r="U32" s="307">
        <v>6.79E-3</v>
      </c>
      <c r="V32" s="177">
        <f t="shared" si="14"/>
        <v>-10873.58748</v>
      </c>
      <c r="X32" s="178">
        <f t="shared" si="15"/>
        <v>21980.964289999996</v>
      </c>
      <c r="Z32" s="240">
        <f t="shared" si="16"/>
        <v>3237256.9800000004</v>
      </c>
      <c r="AA32" s="308">
        <f t="shared" si="17"/>
        <v>6.79E-3</v>
      </c>
      <c r="AB32" s="170">
        <f t="shared" si="18"/>
        <v>21980.974894200004</v>
      </c>
      <c r="AC32" s="178">
        <f t="shared" si="19"/>
        <v>-1.0604200007946929E-2</v>
      </c>
      <c r="AD32" s="240">
        <f t="shared" si="20"/>
        <v>-1.5617378509494741</v>
      </c>
      <c r="AE32" s="179">
        <f t="shared" si="21"/>
        <v>-4.8242651541776064E-7</v>
      </c>
    </row>
    <row r="33" spans="1:31">
      <c r="A33" s="299" t="s">
        <v>278</v>
      </c>
      <c r="B33" s="201"/>
      <c r="C33" s="222">
        <v>1650</v>
      </c>
      <c r="D33" s="222">
        <v>3604.24</v>
      </c>
      <c r="E33" s="222">
        <v>0</v>
      </c>
      <c r="F33" s="222"/>
      <c r="G33" s="151">
        <f t="shared" ref="G33" si="24">SUM(D33:F33)</f>
        <v>3604.24</v>
      </c>
      <c r="H33" s="151">
        <f>-K75</f>
        <v>0</v>
      </c>
      <c r="I33" s="151">
        <f t="shared" si="12"/>
        <v>3604.24</v>
      </c>
      <c r="N33" s="1" t="s">
        <v>279</v>
      </c>
      <c r="O33" s="182">
        <v>134.32</v>
      </c>
      <c r="P33" s="176">
        <f t="shared" si="8"/>
        <v>19782.48</v>
      </c>
      <c r="Q33" s="176">
        <f t="shared" si="9"/>
        <v>0</v>
      </c>
      <c r="R33" s="307">
        <v>6.79E-3</v>
      </c>
      <c r="S33" s="177">
        <f t="shared" si="22"/>
        <v>0</v>
      </c>
      <c r="T33" s="176">
        <f t="shared" si="13"/>
        <v>0</v>
      </c>
      <c r="U33" s="307">
        <v>6.79E-3</v>
      </c>
      <c r="V33" s="177">
        <f t="shared" si="14"/>
        <v>0</v>
      </c>
      <c r="X33" s="178">
        <f t="shared" si="15"/>
        <v>134.32</v>
      </c>
      <c r="Z33" s="240">
        <f t="shared" si="16"/>
        <v>19782.48</v>
      </c>
      <c r="AA33" s="308">
        <f t="shared" si="17"/>
        <v>6.79E-3</v>
      </c>
      <c r="AB33" s="170">
        <f t="shared" si="18"/>
        <v>134.32303920000001</v>
      </c>
      <c r="AC33" s="178">
        <f t="shared" si="19"/>
        <v>-3.0392000000176722E-3</v>
      </c>
      <c r="AD33" s="240">
        <f t="shared" si="20"/>
        <v>-0.44759941090098265</v>
      </c>
      <c r="AE33" s="179">
        <f t="shared" si="21"/>
        <v>-2.2626563430745029E-5</v>
      </c>
    </row>
    <row r="34" spans="1:31">
      <c r="A34" s="299" t="s">
        <v>307</v>
      </c>
      <c r="B34" s="201"/>
      <c r="C34" s="222">
        <f>643650+30650</f>
        <v>674300</v>
      </c>
      <c r="D34" s="222">
        <f>3604073.28-114426.4+1812117.4</f>
        <v>5301764.2799999993</v>
      </c>
      <c r="E34" s="222">
        <v>-5776759</v>
      </c>
      <c r="F34" s="222">
        <f>3896510+2016553</f>
        <v>5913063</v>
      </c>
      <c r="G34" s="151">
        <f t="shared" si="10"/>
        <v>5438068.2799999993</v>
      </c>
      <c r="H34" s="151">
        <f>-K76-K77</f>
        <v>16066.27968</v>
      </c>
      <c r="I34" s="151">
        <f t="shared" si="12"/>
        <v>5454134.559679999</v>
      </c>
      <c r="J34" s="170"/>
      <c r="N34" s="1" t="s">
        <v>200</v>
      </c>
      <c r="O34" s="182">
        <v>94.19</v>
      </c>
      <c r="P34" s="176">
        <f>E13</f>
        <v>13870.647000000001</v>
      </c>
      <c r="Q34" s="176">
        <f>G13</f>
        <v>0</v>
      </c>
      <c r="R34" s="307">
        <v>6.79E-3</v>
      </c>
      <c r="S34" s="177">
        <f t="shared" si="22"/>
        <v>0</v>
      </c>
      <c r="T34" s="176">
        <f>F13</f>
        <v>0</v>
      </c>
      <c r="U34" s="307">
        <v>6.79E-3</v>
      </c>
      <c r="V34" s="177">
        <f t="shared" si="14"/>
        <v>0</v>
      </c>
      <c r="X34" s="178">
        <f t="shared" si="15"/>
        <v>94.19</v>
      </c>
      <c r="Z34" s="240">
        <f t="shared" si="16"/>
        <v>13870.647000000001</v>
      </c>
      <c r="AA34" s="308">
        <f t="shared" si="17"/>
        <v>6.79E-3</v>
      </c>
      <c r="AB34" s="170">
        <f t="shared" si="18"/>
        <v>94.181693129999999</v>
      </c>
      <c r="AC34" s="178">
        <f t="shared" si="19"/>
        <v>8.3068699999984119E-3</v>
      </c>
      <c r="AD34" s="240">
        <f t="shared" si="20"/>
        <v>1.2233976435932861</v>
      </c>
      <c r="AE34" s="179">
        <f t="shared" si="21"/>
        <v>8.8192695615228923E-5</v>
      </c>
    </row>
    <row r="35" spans="1:31">
      <c r="A35" s="299" t="s">
        <v>159</v>
      </c>
      <c r="B35" s="201"/>
      <c r="C35" s="222">
        <v>1080</v>
      </c>
      <c r="D35" s="222">
        <v>2134.5500000000002</v>
      </c>
      <c r="E35" s="222">
        <v>0</v>
      </c>
      <c r="F35" s="156"/>
      <c r="G35" s="151">
        <f t="shared" si="10"/>
        <v>2134.5500000000002</v>
      </c>
      <c r="H35" s="151">
        <f>-K78</f>
        <v>0</v>
      </c>
      <c r="I35" s="151">
        <f t="shared" si="12"/>
        <v>2134.5500000000002</v>
      </c>
      <c r="N35" s="1" t="s">
        <v>201</v>
      </c>
      <c r="O35" s="182">
        <v>25456.86</v>
      </c>
      <c r="P35" s="176">
        <f>E14</f>
        <v>3749161.58</v>
      </c>
      <c r="Q35" s="176">
        <f>G14</f>
        <v>1594590</v>
      </c>
      <c r="R35" s="307">
        <v>6.79E-3</v>
      </c>
      <c r="S35" s="177">
        <f t="shared" si="22"/>
        <v>10827.266100000001</v>
      </c>
      <c r="T35" s="176">
        <f>F14</f>
        <v>-2064812</v>
      </c>
      <c r="U35" s="307">
        <v>6.79E-3</v>
      </c>
      <c r="V35" s="177">
        <f t="shared" si="14"/>
        <v>-14020.073480000001</v>
      </c>
      <c r="X35" s="178">
        <f>O35+S35+V35</f>
        <v>22264.052620000002</v>
      </c>
      <c r="Z35" s="240">
        <f t="shared" si="16"/>
        <v>3278939.58</v>
      </c>
      <c r="AA35" s="308">
        <f t="shared" si="17"/>
        <v>6.79E-3</v>
      </c>
      <c r="AB35" s="170">
        <f t="shared" si="18"/>
        <v>22263.9997482</v>
      </c>
      <c r="AC35" s="178">
        <f t="shared" si="19"/>
        <v>5.2871800002321834E-2</v>
      </c>
      <c r="AD35" s="240">
        <f t="shared" si="20"/>
        <v>7.7867157588102849</v>
      </c>
      <c r="AE35" s="179">
        <f t="shared" si="21"/>
        <v>2.3747608265543988E-6</v>
      </c>
    </row>
    <row r="36" spans="1:31">
      <c r="A36" s="299" t="s">
        <v>128</v>
      </c>
      <c r="B36" s="201"/>
      <c r="C36" s="222">
        <v>22860</v>
      </c>
      <c r="D36" s="222">
        <v>364579.7</v>
      </c>
      <c r="E36" s="222">
        <v>-199921</v>
      </c>
      <c r="F36" s="222">
        <v>170152</v>
      </c>
      <c r="G36" s="151">
        <f t="shared" si="10"/>
        <v>334810.7</v>
      </c>
      <c r="H36" s="151">
        <f>-K79</f>
        <v>1749.2258400000003</v>
      </c>
      <c r="I36" s="151">
        <f t="shared" si="12"/>
        <v>336559.92584000004</v>
      </c>
      <c r="N36" s="1" t="s">
        <v>202</v>
      </c>
      <c r="O36" s="182">
        <v>2912.01</v>
      </c>
      <c r="P36" s="176">
        <f>E15</f>
        <v>428861.80300000001</v>
      </c>
      <c r="Q36" s="176">
        <f>G15</f>
        <v>183369</v>
      </c>
      <c r="R36" s="307">
        <v>6.79E-3</v>
      </c>
      <c r="S36" s="177">
        <f t="shared" si="22"/>
        <v>1245.0755099999999</v>
      </c>
      <c r="T36" s="176">
        <f>F15</f>
        <v>-171479</v>
      </c>
      <c r="U36" s="307">
        <v>6.79E-3</v>
      </c>
      <c r="V36" s="177">
        <f t="shared" si="14"/>
        <v>-1164.34241</v>
      </c>
      <c r="X36" s="178">
        <f t="shared" si="15"/>
        <v>2992.7430999999997</v>
      </c>
      <c r="Z36" s="240">
        <f t="shared" si="16"/>
        <v>440751.80300000007</v>
      </c>
      <c r="AA36" s="308">
        <f t="shared" si="17"/>
        <v>6.79E-3</v>
      </c>
      <c r="AB36" s="170">
        <f t="shared" si="18"/>
        <v>2992.7047423700005</v>
      </c>
      <c r="AC36" s="178">
        <f t="shared" si="19"/>
        <v>3.8357629999154597E-2</v>
      </c>
      <c r="AD36" s="240">
        <f t="shared" si="20"/>
        <v>5.6491354932480995</v>
      </c>
      <c r="AE36" s="179">
        <f t="shared" si="21"/>
        <v>1.2816880272534787E-5</v>
      </c>
    </row>
    <row r="37" spans="1:31">
      <c r="A37" s="299" t="s">
        <v>129</v>
      </c>
      <c r="B37" s="201"/>
      <c r="C37" s="222">
        <v>23560</v>
      </c>
      <c r="D37" s="222">
        <v>63924.37</v>
      </c>
      <c r="E37" s="222">
        <v>-26585</v>
      </c>
      <c r="F37" s="222">
        <v>27019</v>
      </c>
      <c r="G37" s="151">
        <f t="shared" si="10"/>
        <v>64358.37</v>
      </c>
      <c r="H37" s="151">
        <f>-K80</f>
        <v>5.3504999999999825</v>
      </c>
      <c r="I37" s="151">
        <f t="shared" si="12"/>
        <v>64363.720500000003</v>
      </c>
      <c r="O37" s="163">
        <f>SUM(O26:O36)</f>
        <v>1129033.4600000002</v>
      </c>
      <c r="P37" s="309">
        <f>SUM(P26:P36)</f>
        <v>484309744.55597007</v>
      </c>
      <c r="Q37" s="309">
        <f>SUM(Q26:Q36)</f>
        <v>218593681</v>
      </c>
      <c r="S37" s="163">
        <f>SUM(S26:S36)</f>
        <v>508278.27174999996</v>
      </c>
      <c r="T37" s="309">
        <f>SUM(T26:T36)</f>
        <v>-229092210</v>
      </c>
      <c r="V37" s="163">
        <f>SUM(V26:V36)</f>
        <v>-581581.58570000005</v>
      </c>
      <c r="X37" s="163">
        <f>SUM(X26:X36)</f>
        <v>1055730.1460499999</v>
      </c>
      <c r="Z37" s="309">
        <f>SUM(Z26:Z36)</f>
        <v>473811215.55597007</v>
      </c>
      <c r="AB37" s="309">
        <f>SUM(AB26:AB36)</f>
        <v>1058791.7629161086</v>
      </c>
      <c r="AC37" s="163">
        <f>SUM(AC26:AC36)</f>
        <v>-3061.6168661088532</v>
      </c>
      <c r="AD37" s="309">
        <f>SUM(AD26:AD36)</f>
        <v>-373615.67362670717</v>
      </c>
      <c r="AE37" s="179">
        <f t="shared" si="21"/>
        <v>-2.8999994719899318E-3</v>
      </c>
    </row>
    <row r="38" spans="1:31">
      <c r="A38" s="299" t="s">
        <v>171</v>
      </c>
      <c r="B38" s="201"/>
      <c r="C38" s="151"/>
      <c r="D38" s="222">
        <v>526854.59</v>
      </c>
      <c r="E38" s="222">
        <v>0</v>
      </c>
      <c r="F38" s="154"/>
      <c r="G38" s="151">
        <f>SUM(D38:F38)</f>
        <v>526854.59</v>
      </c>
      <c r="H38" s="151"/>
      <c r="I38" s="151">
        <f t="shared" si="12"/>
        <v>526854.59</v>
      </c>
      <c r="N38" s="301"/>
      <c r="O38" s="301" t="s">
        <v>243</v>
      </c>
      <c r="U38" s="310"/>
    </row>
    <row r="39" spans="1:31">
      <c r="A39" s="299" t="s">
        <v>172</v>
      </c>
      <c r="B39" s="201"/>
      <c r="D39" s="222">
        <v>-1747069.75</v>
      </c>
      <c r="E39" s="222">
        <v>0</v>
      </c>
      <c r="F39" s="154"/>
      <c r="G39" s="151">
        <f>SUM(D39:F39)</f>
        <v>-1747069.75</v>
      </c>
      <c r="H39" s="151"/>
      <c r="I39" s="151">
        <f t="shared" si="12"/>
        <v>-1747069.75</v>
      </c>
      <c r="U39" s="311" t="s">
        <v>311</v>
      </c>
      <c r="V39" s="1" t="s">
        <v>203</v>
      </c>
      <c r="X39" s="306">
        <v>0.95702500000000001</v>
      </c>
      <c r="AA39" s="1" t="s">
        <v>204</v>
      </c>
      <c r="AB39" s="1" t="s">
        <v>205</v>
      </c>
      <c r="AD39" s="1" t="s">
        <v>206</v>
      </c>
    </row>
    <row r="40" spans="1:31">
      <c r="A40" s="299" t="s">
        <v>173</v>
      </c>
      <c r="B40" s="201"/>
      <c r="D40" s="222">
        <v>1977974.14</v>
      </c>
      <c r="E40" s="222">
        <v>0</v>
      </c>
      <c r="F40" s="154"/>
      <c r="G40" s="151">
        <f>SUM(D40:F40)</f>
        <v>1977974.14</v>
      </c>
      <c r="H40" s="151"/>
      <c r="I40" s="151">
        <f t="shared" si="12"/>
        <v>1977974.14</v>
      </c>
      <c r="S40" s="301"/>
      <c r="T40" s="1" t="s">
        <v>130</v>
      </c>
      <c r="U40" s="1" t="s">
        <v>207</v>
      </c>
      <c r="W40" s="301"/>
      <c r="X40" s="312">
        <f>ROUND((X26+X27)*X39,2)</f>
        <v>-128419.8</v>
      </c>
      <c r="Z40" s="1" t="s">
        <v>19</v>
      </c>
      <c r="AA40" s="160">
        <f>P26+P27+Q26+Q27+T26+T27</f>
        <v>298119667.22499001</v>
      </c>
      <c r="AB40" s="306">
        <v>-4.2999999999999999E-4</v>
      </c>
      <c r="AC40" s="178">
        <f>AA40*AB40</f>
        <v>-128191.45690674571</v>
      </c>
      <c r="AD40" s="178">
        <f>X40-AC40</f>
        <v>-228.34309325429786</v>
      </c>
      <c r="AE40" s="179">
        <f>AD40/X40</f>
        <v>1.7780988076160984E-3</v>
      </c>
    </row>
    <row r="41" spans="1:31">
      <c r="A41" s="201"/>
      <c r="B41" s="201"/>
      <c r="C41" s="144">
        <f t="shared" ref="C41:I41" si="25">SUM(C26:C40)</f>
        <v>4218355.09</v>
      </c>
      <c r="D41" s="144">
        <f>SUM(D26:D40)</f>
        <v>56500519.440000005</v>
      </c>
      <c r="E41" s="144">
        <f t="shared" si="25"/>
        <v>-27787282</v>
      </c>
      <c r="F41" s="144">
        <f>SUM(F26:F40)</f>
        <v>28070791</v>
      </c>
      <c r="G41" s="144">
        <f t="shared" si="25"/>
        <v>56784028.440000005</v>
      </c>
      <c r="H41" s="144">
        <f>SUM(H26:H40)</f>
        <v>83073.386740000016</v>
      </c>
      <c r="I41" s="144">
        <f t="shared" si="25"/>
        <v>56867101.826740004</v>
      </c>
      <c r="S41" s="301"/>
      <c r="T41" s="1" t="s">
        <v>130</v>
      </c>
      <c r="U41" s="1" t="s">
        <v>208</v>
      </c>
      <c r="W41" s="301"/>
      <c r="X41" s="312">
        <f>ROUND(SUM(X28:X36)*X39,2)</f>
        <v>1138779.95</v>
      </c>
      <c r="Z41" s="1" t="s">
        <v>163</v>
      </c>
      <c r="AA41" s="160">
        <f>SUM(P28:Q36,T28:T36)</f>
        <v>175691548.33097994</v>
      </c>
      <c r="AB41" s="306">
        <v>6.4999999999999997E-3</v>
      </c>
      <c r="AC41" s="178">
        <f>AA41*AB41</f>
        <v>1141995.0641513695</v>
      </c>
      <c r="AD41" s="178">
        <f>X41-AC41</f>
        <v>-3215.1141513695475</v>
      </c>
      <c r="AE41" s="179">
        <f>AD41/X41</f>
        <v>-2.8232971184376293E-3</v>
      </c>
    </row>
    <row r="42" spans="1:31" ht="15.75" thickBot="1">
      <c r="A42" s="201"/>
      <c r="B42" s="301" t="s">
        <v>243</v>
      </c>
      <c r="C42" s="301" t="s">
        <v>243</v>
      </c>
      <c r="D42" s="301" t="s">
        <v>243</v>
      </c>
      <c r="E42" s="301" t="s">
        <v>243</v>
      </c>
      <c r="F42" s="301" t="s">
        <v>243</v>
      </c>
      <c r="J42" s="178"/>
      <c r="Z42" s="1" t="s">
        <v>189</v>
      </c>
    </row>
    <row r="43" spans="1:31">
      <c r="A43" s="201" t="s">
        <v>19</v>
      </c>
      <c r="B43" s="301"/>
      <c r="C43" s="146">
        <f>C26+C27</f>
        <v>1937178</v>
      </c>
      <c r="D43" s="145">
        <f t="shared" ref="D43:H43" si="26">D26+D27</f>
        <v>30686427.57</v>
      </c>
      <c r="E43" s="145">
        <f t="shared" si="26"/>
        <v>-12375719</v>
      </c>
      <c r="F43" s="145">
        <f t="shared" si="26"/>
        <v>12722190</v>
      </c>
      <c r="G43" s="145">
        <f t="shared" si="26"/>
        <v>31032898.57</v>
      </c>
      <c r="H43" s="145">
        <f t="shared" si="26"/>
        <v>4365.6591700000008</v>
      </c>
      <c r="I43" s="146">
        <f>I26+I27</f>
        <v>31037264.229170002</v>
      </c>
      <c r="J43" s="303"/>
      <c r="S43" s="178">
        <f>S37+V37</f>
        <v>-73303.313950000098</v>
      </c>
      <c r="T43" s="1" t="s">
        <v>230</v>
      </c>
    </row>
    <row r="44" spans="1:31" ht="6" customHeight="1">
      <c r="A44" s="201"/>
      <c r="B44" s="201"/>
      <c r="C44" s="150"/>
      <c r="D44" s="145"/>
      <c r="E44" s="201"/>
      <c r="F44" s="201"/>
      <c r="I44" s="161"/>
      <c r="J44" s="295"/>
    </row>
    <row r="45" spans="1:31" ht="15.75" thickBot="1">
      <c r="A45" s="201" t="s">
        <v>163</v>
      </c>
      <c r="B45" s="301"/>
      <c r="C45" s="152">
        <f>SUM(C28:C33,C35:C37)</f>
        <v>1606877.09</v>
      </c>
      <c r="D45" s="153">
        <f t="shared" ref="D45:H45" si="27">SUM(D28:D32,D35:D37)</f>
        <v>19750964.370000001</v>
      </c>
      <c r="E45" s="153">
        <f t="shared" si="27"/>
        <v>-9634804</v>
      </c>
      <c r="F45" s="153">
        <f t="shared" si="27"/>
        <v>9435538</v>
      </c>
      <c r="G45" s="153">
        <f t="shared" si="27"/>
        <v>19551698.370000001</v>
      </c>
      <c r="H45" s="153">
        <f t="shared" si="27"/>
        <v>62641.44789000001</v>
      </c>
      <c r="I45" s="152">
        <f>SUM(I28:I33,I35:I37)</f>
        <v>19617944.057890002</v>
      </c>
      <c r="J45" s="303"/>
      <c r="S45" s="178">
        <f>D82</f>
        <v>-73303.313949999996</v>
      </c>
    </row>
    <row r="46" spans="1:31">
      <c r="A46" s="201"/>
      <c r="B46" s="201"/>
      <c r="C46" s="159"/>
      <c r="D46" s="153"/>
      <c r="E46" s="153"/>
      <c r="F46" s="153"/>
      <c r="G46" s="153"/>
      <c r="H46" s="153"/>
      <c r="I46" s="159"/>
      <c r="M46" s="201" t="s">
        <v>220</v>
      </c>
    </row>
    <row r="47" spans="1:31">
      <c r="C47" s="162">
        <v>44501</v>
      </c>
      <c r="D47" s="162">
        <v>44409</v>
      </c>
      <c r="E47" s="162">
        <v>43739</v>
      </c>
      <c r="F47" s="162">
        <v>44409</v>
      </c>
      <c r="G47" s="162">
        <v>44470</v>
      </c>
      <c r="H47" s="162">
        <v>44287</v>
      </c>
      <c r="I47" s="162">
        <v>44470</v>
      </c>
      <c r="J47" s="162">
        <v>44378</v>
      </c>
      <c r="M47" s="407" t="s">
        <v>227</v>
      </c>
      <c r="N47" s="407" t="s">
        <v>228</v>
      </c>
      <c r="O47" s="407" t="s">
        <v>224</v>
      </c>
      <c r="P47" s="407" t="s">
        <v>225</v>
      </c>
      <c r="Q47" s="201"/>
    </row>
    <row r="48" spans="1:31" ht="40.9" customHeight="1">
      <c r="A48" s="408" t="s">
        <v>174</v>
      </c>
      <c r="B48" s="408"/>
      <c r="C48" s="143" t="s">
        <v>175</v>
      </c>
      <c r="D48" s="143" t="s">
        <v>187</v>
      </c>
      <c r="E48" s="143" t="s">
        <v>176</v>
      </c>
      <c r="F48" s="143" t="s">
        <v>177</v>
      </c>
      <c r="G48" s="143" t="s">
        <v>178</v>
      </c>
      <c r="H48" s="143" t="s">
        <v>260</v>
      </c>
      <c r="I48" s="143" t="s">
        <v>312</v>
      </c>
      <c r="J48" s="149" t="s">
        <v>179</v>
      </c>
      <c r="M48" s="407"/>
      <c r="N48" s="407"/>
      <c r="O48" s="407"/>
      <c r="P48" s="407"/>
      <c r="Q48" s="293" t="s">
        <v>226</v>
      </c>
    </row>
    <row r="49" spans="1:18">
      <c r="A49" s="299" t="s">
        <v>122</v>
      </c>
      <c r="B49" s="201"/>
      <c r="C49" s="148">
        <v>-4.1700000000000001E-3</v>
      </c>
      <c r="D49" s="148">
        <v>-4.4999999999999999E-4</v>
      </c>
      <c r="E49" s="148"/>
      <c r="F49" s="148">
        <v>2.5500000000000002E-3</v>
      </c>
      <c r="G49" s="148">
        <v>1.5299999999999999E-3</v>
      </c>
      <c r="H49" s="148">
        <v>-3.1700000000000001E-3</v>
      </c>
      <c r="I49" s="148">
        <v>-4.6100000000000004E-3</v>
      </c>
      <c r="J49" s="148">
        <v>-1.4999999999999999E-4</v>
      </c>
      <c r="M49" s="148">
        <f>SUM(C49:J49)</f>
        <v>-8.4700000000000018E-3</v>
      </c>
      <c r="N49" s="148">
        <f>SUM(C49:J49)</f>
        <v>-8.4700000000000018E-3</v>
      </c>
      <c r="O49" s="203">
        <f>-F3*M49</f>
        <v>-1134908.8943500002</v>
      </c>
      <c r="P49" s="203">
        <f>G3*N49</f>
        <v>-1136715.9773200003</v>
      </c>
      <c r="Q49" s="204">
        <f>P49-O49</f>
        <v>-1807.082970000105</v>
      </c>
    </row>
    <row r="50" spans="1:18">
      <c r="A50" s="299" t="s">
        <v>157</v>
      </c>
      <c r="B50" s="201"/>
      <c r="C50" s="148">
        <v>-4.1700000000000001E-3</v>
      </c>
      <c r="D50" s="148">
        <v>-4.4999999999999999E-4</v>
      </c>
      <c r="E50" s="148">
        <v>-3.0640000000000001E-2</v>
      </c>
      <c r="F50" s="148">
        <v>2.5500000000000002E-3</v>
      </c>
      <c r="G50" s="148">
        <v>1.5299999999999999E-3</v>
      </c>
      <c r="H50" s="148">
        <v>-3.1700000000000001E-3</v>
      </c>
      <c r="I50" s="148">
        <f>I49</f>
        <v>-4.6100000000000004E-3</v>
      </c>
      <c r="J50" s="148">
        <v>-1.4999999999999999E-4</v>
      </c>
      <c r="M50" s="148">
        <f t="shared" ref="M50:M61" si="28">SUM(C50:J50)</f>
        <v>-3.9110000000000006E-2</v>
      </c>
      <c r="N50" s="148">
        <f t="shared" ref="N50:N61" si="29">SUM(C50:J50)</f>
        <v>-3.9110000000000006E-2</v>
      </c>
      <c r="O50" s="203">
        <f t="shared" ref="O50:O63" si="30">-F4*M50</f>
        <v>-20826.075000000004</v>
      </c>
      <c r="P50" s="203">
        <f t="shared" ref="P50:P63" si="31">G4*N50</f>
        <v>-23384.651200000004</v>
      </c>
      <c r="Q50" s="204">
        <f t="shared" ref="Q50:Q63" si="32">P50-O50</f>
        <v>-2558.5761999999995</v>
      </c>
    </row>
    <row r="51" spans="1:18">
      <c r="A51" s="299" t="s">
        <v>123</v>
      </c>
      <c r="B51" s="201"/>
      <c r="C51" s="148">
        <v>0</v>
      </c>
      <c r="D51" s="148">
        <v>6.79E-3</v>
      </c>
      <c r="E51" s="148"/>
      <c r="F51" s="148">
        <v>3.2100000000000002E-3</v>
      </c>
      <c r="G51" s="148">
        <v>2.2200000000000002E-3</v>
      </c>
      <c r="H51" s="148">
        <v>-3.14E-3</v>
      </c>
      <c r="I51" s="148">
        <f>-0.00247</f>
        <v>-2.47E-3</v>
      </c>
      <c r="J51" s="148">
        <v>-1.4999999999999999E-4</v>
      </c>
      <c r="M51" s="148">
        <f t="shared" si="28"/>
        <v>6.4599999999999996E-3</v>
      </c>
      <c r="N51" s="148">
        <f t="shared" si="29"/>
        <v>6.4599999999999996E-3</v>
      </c>
      <c r="O51" s="203">
        <f t="shared" si="30"/>
        <v>183267.65475999998</v>
      </c>
      <c r="P51" s="203">
        <f t="shared" si="31"/>
        <v>174835.2488</v>
      </c>
      <c r="Q51" s="204">
        <f t="shared" si="32"/>
        <v>-8432.4059599999746</v>
      </c>
    </row>
    <row r="52" spans="1:18">
      <c r="A52" s="299" t="s">
        <v>124</v>
      </c>
      <c r="B52" s="201"/>
      <c r="C52" s="148">
        <v>-4.1700000000000001E-3</v>
      </c>
      <c r="D52" s="148">
        <v>6.79E-3</v>
      </c>
      <c r="E52" s="148"/>
      <c r="F52" s="148">
        <v>3.2100000000000002E-3</v>
      </c>
      <c r="G52" s="148">
        <v>2.2200000000000002E-3</v>
      </c>
      <c r="H52" s="148">
        <v>-3.14E-3</v>
      </c>
      <c r="I52" s="148">
        <f>I51</f>
        <v>-2.47E-3</v>
      </c>
      <c r="J52" s="148">
        <v>-1.4999999999999999E-4</v>
      </c>
      <c r="M52" s="148">
        <f t="shared" si="28"/>
        <v>2.2899999999999995E-3</v>
      </c>
      <c r="N52" s="148">
        <f t="shared" si="29"/>
        <v>2.2899999999999995E-3</v>
      </c>
      <c r="O52" s="203">
        <f t="shared" si="30"/>
        <v>8236.7887899999987</v>
      </c>
      <c r="P52" s="203">
        <f t="shared" si="31"/>
        <v>8606.2390699999978</v>
      </c>
      <c r="Q52" s="204">
        <f t="shared" si="32"/>
        <v>369.45027999999911</v>
      </c>
    </row>
    <row r="53" spans="1:18">
      <c r="A53" s="299" t="s">
        <v>280</v>
      </c>
      <c r="B53" s="201"/>
      <c r="C53" s="148">
        <v>0</v>
      </c>
      <c r="D53" s="148">
        <v>6.79E-3</v>
      </c>
      <c r="E53" s="148"/>
      <c r="F53" s="148">
        <v>3.2100000000000002E-3</v>
      </c>
      <c r="G53" s="148">
        <v>2.2200000000000002E-3</v>
      </c>
      <c r="H53" s="148">
        <v>-3.14E-3</v>
      </c>
      <c r="I53" s="148">
        <f>I51</f>
        <v>-2.47E-3</v>
      </c>
      <c r="J53" s="148">
        <v>-1.4999999999999999E-4</v>
      </c>
      <c r="M53" s="148">
        <f t="shared" si="28"/>
        <v>6.4599999999999996E-3</v>
      </c>
      <c r="N53" s="148">
        <f t="shared" si="29"/>
        <v>6.4599999999999996E-3</v>
      </c>
      <c r="O53" s="203">
        <f t="shared" si="30"/>
        <v>0</v>
      </c>
      <c r="P53" s="203">
        <f t="shared" si="31"/>
        <v>0</v>
      </c>
      <c r="Q53" s="204">
        <f t="shared" si="32"/>
        <v>0</v>
      </c>
    </row>
    <row r="54" spans="1:18" ht="14.45" customHeight="1">
      <c r="A54" s="299" t="s">
        <v>125</v>
      </c>
      <c r="B54" s="201"/>
      <c r="C54" s="148">
        <v>0</v>
      </c>
      <c r="D54" s="148">
        <v>6.79E-3</v>
      </c>
      <c r="E54" s="148"/>
      <c r="F54" s="148">
        <v>2.7299999999999998E-3</v>
      </c>
      <c r="G54" s="148">
        <v>1.6000000000000001E-3</v>
      </c>
      <c r="H54" s="148">
        <v>-3.2599999999999999E-3</v>
      </c>
      <c r="I54" s="148">
        <f>-0.0019</f>
        <v>-1.9E-3</v>
      </c>
      <c r="J54" s="148">
        <v>-1.6000000000000001E-4</v>
      </c>
      <c r="M54" s="148">
        <f t="shared" si="28"/>
        <v>5.8000000000000022E-3</v>
      </c>
      <c r="N54" s="148">
        <f t="shared" si="29"/>
        <v>5.8000000000000022E-3</v>
      </c>
      <c r="O54" s="203">
        <f t="shared" si="30"/>
        <v>340830.88100000011</v>
      </c>
      <c r="P54" s="203">
        <f t="shared" si="31"/>
        <v>288159.77600000013</v>
      </c>
      <c r="Q54" s="204">
        <f t="shared" si="32"/>
        <v>-52671.104999999981</v>
      </c>
    </row>
    <row r="55" spans="1:18">
      <c r="A55" s="299" t="s">
        <v>126</v>
      </c>
      <c r="B55" s="201"/>
      <c r="C55" s="148">
        <v>-4.1700000000000001E-3</v>
      </c>
      <c r="D55" s="148">
        <v>6.79E-3</v>
      </c>
      <c r="E55" s="148"/>
      <c r="F55" s="148">
        <v>2.7299999999999998E-3</v>
      </c>
      <c r="G55" s="148">
        <v>1.6000000000000001E-3</v>
      </c>
      <c r="H55" s="148">
        <v>-3.2599999999999999E-3</v>
      </c>
      <c r="I55" s="148">
        <f>I54</f>
        <v>-1.9E-3</v>
      </c>
      <c r="J55" s="148">
        <v>-1.6000000000000001E-4</v>
      </c>
      <c r="M55" s="148">
        <f t="shared" si="28"/>
        <v>1.6299999999999997E-3</v>
      </c>
      <c r="N55" s="148">
        <f t="shared" si="29"/>
        <v>1.6299999999999997E-3</v>
      </c>
      <c r="O55" s="203">
        <f t="shared" si="30"/>
        <v>2610.3015599999994</v>
      </c>
      <c r="P55" s="203">
        <f t="shared" si="31"/>
        <v>2457.4906899999996</v>
      </c>
      <c r="Q55" s="204">
        <f t="shared" si="32"/>
        <v>-152.8108699999998</v>
      </c>
    </row>
    <row r="56" spans="1:18">
      <c r="A56" s="299" t="s">
        <v>278</v>
      </c>
      <c r="B56" s="201"/>
      <c r="C56" s="148">
        <v>0</v>
      </c>
      <c r="D56" s="148">
        <v>6.79E-3</v>
      </c>
      <c r="E56" s="148"/>
      <c r="F56" s="148">
        <v>2.7299999999999998E-3</v>
      </c>
      <c r="G56" s="148">
        <v>1.6000000000000001E-3</v>
      </c>
      <c r="H56" s="148">
        <v>-3.2599999999999999E-3</v>
      </c>
      <c r="I56" s="148">
        <f>I54</f>
        <v>-1.9E-3</v>
      </c>
      <c r="J56" s="148">
        <v>-1.6000000000000001E-4</v>
      </c>
      <c r="M56" s="148">
        <f t="shared" si="28"/>
        <v>5.8000000000000022E-3</v>
      </c>
      <c r="N56" s="148">
        <f t="shared" si="29"/>
        <v>5.8000000000000022E-3</v>
      </c>
      <c r="O56" s="203">
        <f t="shared" si="30"/>
        <v>0</v>
      </c>
      <c r="P56" s="203">
        <f t="shared" si="31"/>
        <v>0</v>
      </c>
      <c r="Q56" s="204">
        <f t="shared" si="32"/>
        <v>0</v>
      </c>
    </row>
    <row r="57" spans="1:18">
      <c r="A57" s="299" t="s">
        <v>127</v>
      </c>
      <c r="B57" s="201"/>
      <c r="C57" s="148">
        <v>0</v>
      </c>
      <c r="D57" s="148"/>
      <c r="E57" s="148"/>
      <c r="F57" s="148">
        <v>1.82E-3</v>
      </c>
      <c r="G57" s="148">
        <v>1E-3</v>
      </c>
      <c r="H57" s="148">
        <v>-3.0100000000000001E-3</v>
      </c>
      <c r="I57" s="148">
        <f>-0.00229</f>
        <v>-2.2899999999999999E-3</v>
      </c>
      <c r="J57" s="148">
        <v>-1.6000000000000001E-4</v>
      </c>
      <c r="M57" s="148">
        <f t="shared" si="28"/>
        <v>-2.64E-3</v>
      </c>
      <c r="N57" s="148">
        <f t="shared" si="29"/>
        <v>-2.64E-3</v>
      </c>
      <c r="O57" s="203">
        <f t="shared" si="30"/>
        <v>-126671.99952</v>
      </c>
      <c r="P57" s="203">
        <f t="shared" si="31"/>
        <v>-142738.27919999999</v>
      </c>
      <c r="Q57" s="204">
        <f t="shared" si="32"/>
        <v>-16066.279679999992</v>
      </c>
    </row>
    <row r="58" spans="1:18">
      <c r="A58" s="299" t="s">
        <v>158</v>
      </c>
      <c r="B58" s="201"/>
      <c r="C58" s="148">
        <v>0</v>
      </c>
      <c r="D58" s="148"/>
      <c r="E58" s="148"/>
      <c r="F58" s="148">
        <v>1.82E-3</v>
      </c>
      <c r="G58" s="148">
        <v>0</v>
      </c>
      <c r="H58" s="148">
        <v>-3.0100000000000001E-3</v>
      </c>
      <c r="I58" s="148">
        <v>0</v>
      </c>
      <c r="J58" s="148">
        <v>-1.6000000000000001E-4</v>
      </c>
      <c r="M58" s="148">
        <f t="shared" si="28"/>
        <v>-1.3500000000000001E-3</v>
      </c>
      <c r="N58" s="148">
        <f t="shared" si="29"/>
        <v>-1.3500000000000001E-3</v>
      </c>
      <c r="O58" s="203">
        <f t="shared" si="30"/>
        <v>-47250</v>
      </c>
      <c r="P58" s="203">
        <f t="shared" si="31"/>
        <v>-47250</v>
      </c>
      <c r="Q58" s="204">
        <f t="shared" si="32"/>
        <v>0</v>
      </c>
    </row>
    <row r="59" spans="1:18">
      <c r="A59" s="299" t="s">
        <v>159</v>
      </c>
      <c r="B59" s="201"/>
      <c r="C59" s="148">
        <v>0</v>
      </c>
      <c r="D59" s="148"/>
      <c r="E59" s="148"/>
      <c r="F59" s="148">
        <v>2.3600000000000001E-3</v>
      </c>
      <c r="G59" s="148">
        <v>1.39E-3</v>
      </c>
      <c r="H59" s="148">
        <v>-3.0100000000000001E-3</v>
      </c>
      <c r="I59" s="148">
        <v>-3.65E-3</v>
      </c>
      <c r="J59" s="148">
        <v>-1.6000000000000001E-4</v>
      </c>
      <c r="M59" s="148">
        <f t="shared" si="28"/>
        <v>-3.0700000000000002E-3</v>
      </c>
      <c r="N59" s="148">
        <f t="shared" si="29"/>
        <v>-3.0700000000000002E-3</v>
      </c>
      <c r="O59" s="203">
        <f t="shared" si="30"/>
        <v>0</v>
      </c>
      <c r="P59" s="203">
        <f t="shared" si="31"/>
        <v>0</v>
      </c>
      <c r="Q59" s="204">
        <f t="shared" si="32"/>
        <v>0</v>
      </c>
    </row>
    <row r="60" spans="1:18">
      <c r="A60" s="299" t="s">
        <v>128</v>
      </c>
      <c r="B60" s="201"/>
      <c r="C60" s="148">
        <v>0</v>
      </c>
      <c r="D60" s="148">
        <v>6.79E-3</v>
      </c>
      <c r="E60" s="148"/>
      <c r="F60" s="148">
        <v>2.3600000000000001E-3</v>
      </c>
      <c r="G60" s="148">
        <v>1.39E-3</v>
      </c>
      <c r="H60" s="148">
        <v>-3.0100000000000001E-3</v>
      </c>
      <c r="I60" s="148">
        <f>I59</f>
        <v>-3.65E-3</v>
      </c>
      <c r="J60" s="148">
        <v>-1.6000000000000001E-4</v>
      </c>
      <c r="M60" s="148">
        <f t="shared" si="28"/>
        <v>3.7200000000000002E-3</v>
      </c>
      <c r="N60" s="148">
        <f t="shared" si="29"/>
        <v>3.7200000000000002E-3</v>
      </c>
      <c r="O60" s="203">
        <f t="shared" si="30"/>
        <v>7681.1006400000006</v>
      </c>
      <c r="P60" s="203">
        <f t="shared" si="31"/>
        <v>5931.8748000000005</v>
      </c>
      <c r="Q60" s="204">
        <f t="shared" si="32"/>
        <v>-1749.2258400000001</v>
      </c>
    </row>
    <row r="61" spans="1:18">
      <c r="A61" s="299" t="s">
        <v>129</v>
      </c>
      <c r="B61" s="201"/>
      <c r="C61" s="148">
        <v>-4.1700000000000001E-3</v>
      </c>
      <c r="D61" s="148">
        <v>6.79E-3</v>
      </c>
      <c r="E61" s="148"/>
      <c r="F61" s="148">
        <v>2.3600000000000001E-3</v>
      </c>
      <c r="G61" s="148">
        <v>1.39E-3</v>
      </c>
      <c r="H61" s="148">
        <v>-3.0100000000000001E-3</v>
      </c>
      <c r="I61" s="148">
        <f>I59</f>
        <v>-3.65E-3</v>
      </c>
      <c r="J61" s="148">
        <v>-1.6000000000000001E-4</v>
      </c>
      <c r="M61" s="148">
        <f t="shared" si="28"/>
        <v>-4.5000000000000031E-4</v>
      </c>
      <c r="N61" s="148">
        <f t="shared" si="29"/>
        <v>-4.5000000000000031E-4</v>
      </c>
      <c r="O61" s="203">
        <f t="shared" si="30"/>
        <v>-77.165550000000053</v>
      </c>
      <c r="P61" s="203">
        <f t="shared" si="31"/>
        <v>-82.516050000000064</v>
      </c>
      <c r="Q61" s="204">
        <f t="shared" si="32"/>
        <v>-5.3505000000000109</v>
      </c>
    </row>
    <row r="62" spans="1:18" ht="15" customHeight="1">
      <c r="A62" s="299" t="s">
        <v>171</v>
      </c>
      <c r="B62" s="201"/>
      <c r="C62" s="157">
        <v>0</v>
      </c>
      <c r="D62" s="157"/>
      <c r="E62" s="148"/>
      <c r="F62" s="157">
        <v>1.1180000000000001E-2</v>
      </c>
      <c r="G62" s="157"/>
      <c r="H62" s="157"/>
      <c r="I62" s="157"/>
      <c r="J62" s="157">
        <v>-1.8000000000000001E-4</v>
      </c>
      <c r="M62" s="148"/>
      <c r="N62" s="202"/>
      <c r="O62" s="203">
        <f t="shared" si="30"/>
        <v>0</v>
      </c>
      <c r="P62" s="203">
        <f t="shared" si="31"/>
        <v>0</v>
      </c>
      <c r="Q62" s="204">
        <f t="shared" si="32"/>
        <v>0</v>
      </c>
    </row>
    <row r="63" spans="1:18">
      <c r="A63" s="299" t="s">
        <v>162</v>
      </c>
      <c r="B63" s="201"/>
      <c r="C63" s="157">
        <v>-4.1700000000000001E-3</v>
      </c>
      <c r="D63" s="157"/>
      <c r="E63" s="148"/>
      <c r="F63" s="157">
        <v>1.1180000000000001E-2</v>
      </c>
      <c r="G63" s="157"/>
      <c r="H63" s="157"/>
      <c r="I63" s="157"/>
      <c r="J63" s="157">
        <v>-1.8000000000000001E-4</v>
      </c>
      <c r="M63" s="148"/>
      <c r="N63" s="202"/>
      <c r="O63" s="203">
        <f t="shared" si="30"/>
        <v>0</v>
      </c>
      <c r="P63" s="203">
        <f t="shared" si="31"/>
        <v>0</v>
      </c>
      <c r="Q63" s="204">
        <f t="shared" si="32"/>
        <v>0</v>
      </c>
    </row>
    <row r="64" spans="1:18" ht="7.15" customHeight="1">
      <c r="A64" s="299"/>
      <c r="B64" s="201"/>
      <c r="C64" s="148"/>
      <c r="D64" s="148"/>
      <c r="E64" s="148"/>
      <c r="F64" s="157"/>
      <c r="G64" s="232"/>
      <c r="H64" s="232"/>
      <c r="I64" s="148"/>
      <c r="M64" s="145"/>
      <c r="N64" s="201"/>
      <c r="P64" s="201"/>
      <c r="Q64" s="201"/>
      <c r="R64" s="201"/>
    </row>
    <row r="65" spans="1:17" ht="15" hidden="1" customHeight="1">
      <c r="A65" s="299"/>
      <c r="B65" s="201"/>
      <c r="C65" s="148"/>
      <c r="D65" s="148"/>
      <c r="E65" s="148"/>
      <c r="F65" s="157"/>
      <c r="G65" s="232"/>
      <c r="H65" s="148"/>
      <c r="J65" s="157"/>
      <c r="K65" s="148"/>
      <c r="L65" s="205"/>
      <c r="M65" s="206"/>
      <c r="O65" s="201"/>
      <c r="P65" s="201"/>
      <c r="Q65" s="201"/>
    </row>
    <row r="66" spans="1:17" ht="15" hidden="1" customHeight="1">
      <c r="E66" s="201"/>
      <c r="K66" s="201"/>
      <c r="L66" s="201"/>
      <c r="M66" s="206"/>
      <c r="O66" s="206"/>
      <c r="P66" s="201"/>
      <c r="Q66" s="201"/>
    </row>
    <row r="67" spans="1:17" ht="56.25" customHeight="1">
      <c r="A67" s="294" t="s">
        <v>180</v>
      </c>
      <c r="B67" s="136"/>
      <c r="C67" s="149" t="s">
        <v>219</v>
      </c>
      <c r="D67" s="149" t="s">
        <v>187</v>
      </c>
      <c r="E67" s="149" t="s">
        <v>181</v>
      </c>
      <c r="F67" s="149" t="s">
        <v>182</v>
      </c>
      <c r="G67" s="149" t="s">
        <v>183</v>
      </c>
      <c r="H67" s="149" t="s">
        <v>254</v>
      </c>
      <c r="I67" s="149" t="s">
        <v>313</v>
      </c>
      <c r="J67" s="149" t="s">
        <v>184</v>
      </c>
      <c r="K67" s="149" t="s">
        <v>185</v>
      </c>
      <c r="L67" s="201"/>
      <c r="M67" s="145"/>
      <c r="O67" s="173">
        <f>SUM(O49:O63)</f>
        <v>-787107.4076700001</v>
      </c>
      <c r="P67" s="173">
        <f>SUM(P49:P63)</f>
        <v>-870180.79441000009</v>
      </c>
      <c r="Q67" s="173">
        <f>SUM(Q49:Q63)</f>
        <v>-83073.386740000045</v>
      </c>
    </row>
    <row r="68" spans="1:17">
      <c r="A68" s="299" t="s">
        <v>122</v>
      </c>
      <c r="C68" s="145">
        <f>H3*C49</f>
        <v>-889.67367000000002</v>
      </c>
      <c r="D68" s="145">
        <f t="shared" ref="D68:D80" si="33">H3*D49</f>
        <v>-96.007949999999994</v>
      </c>
      <c r="E68" s="145">
        <f t="shared" ref="E68:E80" si="34">(E49*H3)</f>
        <v>0</v>
      </c>
      <c r="F68" s="145">
        <f t="shared" ref="F68:F80" si="35">F49*H3</f>
        <v>544.04505000000006</v>
      </c>
      <c r="G68" s="145">
        <f>(G49*H3)</f>
        <v>326.42703</v>
      </c>
      <c r="H68" s="145">
        <f>H49*H3</f>
        <v>-676.32267000000002</v>
      </c>
      <c r="I68" s="145">
        <f>I49*H3</f>
        <v>-983.54811000000007</v>
      </c>
      <c r="J68" s="145">
        <f>J49*H3</f>
        <v>-32.002649999999996</v>
      </c>
      <c r="K68" s="145">
        <f t="shared" ref="K68:K81" si="36">SUM(C68:J68)</f>
        <v>-1807.0829699999999</v>
      </c>
      <c r="L68" s="201"/>
      <c r="M68" s="145"/>
      <c r="O68" s="313">
        <v>-787107.4076700001</v>
      </c>
      <c r="P68" s="201"/>
      <c r="Q68" s="204">
        <f>K82</f>
        <v>-83073.386740000016</v>
      </c>
    </row>
    <row r="69" spans="1:17">
      <c r="A69" s="299" t="s">
        <v>157</v>
      </c>
      <c r="C69" s="145">
        <f t="shared" ref="C69:C79" si="37">H4*C50</f>
        <v>-272.8014</v>
      </c>
      <c r="D69" s="145">
        <f t="shared" si="33"/>
        <v>-29.439</v>
      </c>
      <c r="E69" s="145">
        <f t="shared" si="34"/>
        <v>-2004.4688000000001</v>
      </c>
      <c r="F69" s="145">
        <f t="shared" si="35"/>
        <v>166.821</v>
      </c>
      <c r="G69" s="145">
        <f t="shared" ref="G69:G80" si="38">(G50*H4)</f>
        <v>100.09259999999999</v>
      </c>
      <c r="H69" s="145">
        <f t="shared" ref="H69:H80" si="39">H50*H4</f>
        <v>-207.38140000000001</v>
      </c>
      <c r="I69" s="145">
        <f t="shared" ref="I69:I80" si="40">I50*H4</f>
        <v>-301.58620000000002</v>
      </c>
      <c r="J69" s="145">
        <f t="shared" ref="J69:J80" si="41">J50*H4</f>
        <v>-9.8129999999999988</v>
      </c>
      <c r="K69" s="145">
        <f t="shared" si="36"/>
        <v>-2558.5762000000009</v>
      </c>
      <c r="M69" s="145"/>
    </row>
    <row r="70" spans="1:17">
      <c r="A70" s="299" t="s">
        <v>123</v>
      </c>
      <c r="C70" s="145">
        <f t="shared" si="37"/>
        <v>0</v>
      </c>
      <c r="D70" s="145">
        <f t="shared" si="33"/>
        <v>-8863.1635399999996</v>
      </c>
      <c r="E70" s="145">
        <f t="shared" si="34"/>
        <v>0</v>
      </c>
      <c r="F70" s="145">
        <f t="shared" si="35"/>
        <v>-4190.0964600000007</v>
      </c>
      <c r="G70" s="145">
        <f t="shared" si="38"/>
        <v>-2897.8237200000003</v>
      </c>
      <c r="H70" s="145">
        <f t="shared" si="39"/>
        <v>4098.7236400000002</v>
      </c>
      <c r="I70" s="145">
        <f t="shared" si="40"/>
        <v>3224.1552200000001</v>
      </c>
      <c r="J70" s="145">
        <f t="shared" si="41"/>
        <v>195.79889999999997</v>
      </c>
      <c r="K70" s="145">
        <f t="shared" si="36"/>
        <v>-8432.4059600000001</v>
      </c>
      <c r="M70" s="145"/>
    </row>
    <row r="71" spans="1:17">
      <c r="A71" s="299" t="s">
        <v>124</v>
      </c>
      <c r="C71" s="145">
        <f t="shared" si="37"/>
        <v>-672.75444000000005</v>
      </c>
      <c r="D71" s="145">
        <f t="shared" si="33"/>
        <v>1095.4442799999999</v>
      </c>
      <c r="E71" s="145">
        <f t="shared" si="34"/>
        <v>0</v>
      </c>
      <c r="F71" s="145">
        <f t="shared" si="35"/>
        <v>517.87572</v>
      </c>
      <c r="G71" s="145">
        <f t="shared" si="38"/>
        <v>358.15704000000005</v>
      </c>
      <c r="H71" s="145">
        <f t="shared" si="39"/>
        <v>-506.58247999999998</v>
      </c>
      <c r="I71" s="145">
        <f t="shared" si="40"/>
        <v>-398.49004000000002</v>
      </c>
      <c r="J71" s="145">
        <f t="shared" si="41"/>
        <v>-24.199799999999996</v>
      </c>
      <c r="K71" s="145">
        <f t="shared" si="36"/>
        <v>369.45028000000002</v>
      </c>
      <c r="M71" s="145"/>
    </row>
    <row r="72" spans="1:17">
      <c r="A72" s="299" t="s">
        <v>280</v>
      </c>
      <c r="C72" s="145">
        <f t="shared" si="37"/>
        <v>0</v>
      </c>
      <c r="D72" s="145">
        <f t="shared" si="33"/>
        <v>0</v>
      </c>
      <c r="E72" s="145">
        <f t="shared" si="34"/>
        <v>0</v>
      </c>
      <c r="F72" s="145">
        <f t="shared" si="35"/>
        <v>0</v>
      </c>
      <c r="G72" s="145">
        <f t="shared" si="38"/>
        <v>0</v>
      </c>
      <c r="H72" s="145">
        <f t="shared" si="39"/>
        <v>0</v>
      </c>
      <c r="I72" s="145">
        <f t="shared" si="40"/>
        <v>0</v>
      </c>
      <c r="J72" s="145">
        <f t="shared" si="41"/>
        <v>0</v>
      </c>
      <c r="K72" s="145"/>
      <c r="M72" s="145"/>
    </row>
    <row r="73" spans="1:17">
      <c r="A73" s="299" t="s">
        <v>125</v>
      </c>
      <c r="C73" s="145">
        <f t="shared" si="37"/>
        <v>0</v>
      </c>
      <c r="D73" s="145">
        <f t="shared" si="33"/>
        <v>-61661.517749999999</v>
      </c>
      <c r="E73" s="145">
        <f t="shared" si="34"/>
        <v>0</v>
      </c>
      <c r="F73" s="145">
        <f t="shared" si="35"/>
        <v>-24791.74425</v>
      </c>
      <c r="G73" s="145">
        <f t="shared" si="38"/>
        <v>-14529.960000000001</v>
      </c>
      <c r="H73" s="145">
        <f t="shared" si="39"/>
        <v>29604.7935</v>
      </c>
      <c r="I73" s="145">
        <f t="shared" si="40"/>
        <v>17254.327499999999</v>
      </c>
      <c r="J73" s="145">
        <f t="shared" si="41"/>
        <v>1452.9960000000001</v>
      </c>
      <c r="K73" s="145">
        <f t="shared" si="36"/>
        <v>-52671.10500000001</v>
      </c>
      <c r="M73" s="145"/>
    </row>
    <row r="74" spans="1:17">
      <c r="A74" s="299" t="s">
        <v>126</v>
      </c>
      <c r="C74" s="145">
        <f t="shared" si="37"/>
        <v>390.93333000000001</v>
      </c>
      <c r="D74" s="145">
        <f t="shared" si="33"/>
        <v>-636.55570999999998</v>
      </c>
      <c r="E74" s="145">
        <f t="shared" si="34"/>
        <v>0</v>
      </c>
      <c r="F74" s="145">
        <f t="shared" si="35"/>
        <v>-255.93476999999999</v>
      </c>
      <c r="G74" s="145">
        <f t="shared" si="38"/>
        <v>-149.9984</v>
      </c>
      <c r="H74" s="145">
        <f t="shared" si="39"/>
        <v>305.62173999999999</v>
      </c>
      <c r="I74" s="145">
        <f t="shared" si="40"/>
        <v>178.12309999999999</v>
      </c>
      <c r="J74" s="145">
        <f t="shared" si="41"/>
        <v>14.999840000000001</v>
      </c>
      <c r="K74" s="145">
        <f t="shared" si="36"/>
        <v>-152.81087000000005</v>
      </c>
      <c r="M74" s="145"/>
    </row>
    <row r="75" spans="1:17">
      <c r="A75" s="299" t="s">
        <v>278</v>
      </c>
      <c r="C75" s="145">
        <f t="shared" si="37"/>
        <v>0</v>
      </c>
      <c r="D75" s="145">
        <f t="shared" si="33"/>
        <v>0</v>
      </c>
      <c r="E75" s="145">
        <f t="shared" si="34"/>
        <v>0</v>
      </c>
      <c r="F75" s="145">
        <f t="shared" si="35"/>
        <v>0</v>
      </c>
      <c r="G75" s="145">
        <f t="shared" si="38"/>
        <v>0</v>
      </c>
      <c r="H75" s="145">
        <f t="shared" si="39"/>
        <v>0</v>
      </c>
      <c r="I75" s="145">
        <f t="shared" si="40"/>
        <v>0</v>
      </c>
      <c r="J75" s="145">
        <f t="shared" si="41"/>
        <v>0</v>
      </c>
      <c r="K75" s="145"/>
      <c r="M75" s="145"/>
    </row>
    <row r="76" spans="1:17">
      <c r="A76" s="299" t="s">
        <v>127</v>
      </c>
      <c r="C76" s="145">
        <f t="shared" si="37"/>
        <v>0</v>
      </c>
      <c r="D76" s="145">
        <f t="shared" si="33"/>
        <v>0</v>
      </c>
      <c r="E76" s="145">
        <f t="shared" si="34"/>
        <v>0</v>
      </c>
      <c r="F76" s="145">
        <f t="shared" si="35"/>
        <v>11075.99584</v>
      </c>
      <c r="G76" s="145">
        <f t="shared" si="38"/>
        <v>6085.7120000000004</v>
      </c>
      <c r="H76" s="145">
        <f t="shared" si="39"/>
        <v>-18317.993119999999</v>
      </c>
      <c r="I76" s="145">
        <f t="shared" si="40"/>
        <v>-13936.280479999999</v>
      </c>
      <c r="J76" s="145">
        <f t="shared" si="41"/>
        <v>-973.71392000000003</v>
      </c>
      <c r="K76" s="145">
        <f t="shared" si="36"/>
        <v>-16066.27968</v>
      </c>
      <c r="M76" s="145"/>
    </row>
    <row r="77" spans="1:17">
      <c r="A77" s="299" t="s">
        <v>158</v>
      </c>
      <c r="C77" s="145">
        <f t="shared" si="37"/>
        <v>0</v>
      </c>
      <c r="D77" s="145">
        <f t="shared" si="33"/>
        <v>0</v>
      </c>
      <c r="E77" s="145">
        <f t="shared" si="34"/>
        <v>0</v>
      </c>
      <c r="F77" s="145">
        <f t="shared" si="35"/>
        <v>0</v>
      </c>
      <c r="G77" s="145">
        <f t="shared" si="38"/>
        <v>0</v>
      </c>
      <c r="H77" s="145">
        <f t="shared" si="39"/>
        <v>0</v>
      </c>
      <c r="I77" s="145">
        <f t="shared" si="40"/>
        <v>0</v>
      </c>
      <c r="J77" s="145">
        <f t="shared" si="41"/>
        <v>0</v>
      </c>
      <c r="K77" s="145">
        <f t="shared" si="36"/>
        <v>0</v>
      </c>
      <c r="M77" s="145"/>
    </row>
    <row r="78" spans="1:17">
      <c r="A78" s="299" t="s">
        <v>159</v>
      </c>
      <c r="C78" s="145">
        <f t="shared" si="37"/>
        <v>0</v>
      </c>
      <c r="D78" s="145">
        <f t="shared" si="33"/>
        <v>0</v>
      </c>
      <c r="E78" s="145">
        <f t="shared" si="34"/>
        <v>0</v>
      </c>
      <c r="F78" s="145">
        <f t="shared" si="35"/>
        <v>0</v>
      </c>
      <c r="G78" s="145">
        <f t="shared" si="38"/>
        <v>0</v>
      </c>
      <c r="H78" s="145">
        <f t="shared" si="39"/>
        <v>0</v>
      </c>
      <c r="I78" s="145">
        <f t="shared" si="40"/>
        <v>0</v>
      </c>
      <c r="J78" s="145">
        <f t="shared" si="41"/>
        <v>0</v>
      </c>
      <c r="K78" s="145">
        <f t="shared" si="36"/>
        <v>0</v>
      </c>
      <c r="M78" s="145"/>
    </row>
    <row r="79" spans="1:17">
      <c r="A79" s="299" t="s">
        <v>128</v>
      </c>
      <c r="C79" s="145">
        <f t="shared" si="37"/>
        <v>0</v>
      </c>
      <c r="D79" s="145">
        <f t="shared" si="33"/>
        <v>-3192.8073800000002</v>
      </c>
      <c r="E79" s="145">
        <f t="shared" si="34"/>
        <v>0</v>
      </c>
      <c r="F79" s="145">
        <f t="shared" si="35"/>
        <v>-1109.7239200000001</v>
      </c>
      <c r="G79" s="145">
        <f t="shared" si="38"/>
        <v>-653.60857999999996</v>
      </c>
      <c r="H79" s="145">
        <f t="shared" si="39"/>
        <v>1415.3682200000001</v>
      </c>
      <c r="I79" s="145">
        <f t="shared" si="40"/>
        <v>1716.3103000000001</v>
      </c>
      <c r="J79" s="145">
        <f t="shared" si="41"/>
        <v>75.235520000000008</v>
      </c>
      <c r="K79" s="145">
        <f t="shared" si="36"/>
        <v>-1749.2258400000003</v>
      </c>
      <c r="M79" s="145"/>
    </row>
    <row r="80" spans="1:17">
      <c r="A80" s="299" t="s">
        <v>129</v>
      </c>
      <c r="C80" s="145">
        <f>H15*C61</f>
        <v>-49.581299999999999</v>
      </c>
      <c r="D80" s="145">
        <f t="shared" si="33"/>
        <v>80.733100000000007</v>
      </c>
      <c r="E80" s="145">
        <f t="shared" si="34"/>
        <v>0</v>
      </c>
      <c r="F80" s="145">
        <f t="shared" si="35"/>
        <v>28.060400000000001</v>
      </c>
      <c r="G80" s="145">
        <f t="shared" si="38"/>
        <v>16.527100000000001</v>
      </c>
      <c r="H80" s="145">
        <f t="shared" si="39"/>
        <v>-35.788899999999998</v>
      </c>
      <c r="I80" s="145">
        <f t="shared" si="40"/>
        <v>-43.398499999999999</v>
      </c>
      <c r="J80" s="145">
        <f t="shared" si="41"/>
        <v>-1.9024000000000001</v>
      </c>
      <c r="K80" s="145">
        <f t="shared" si="36"/>
        <v>-5.3504999999999825</v>
      </c>
      <c r="M80" s="145"/>
    </row>
    <row r="81" spans="1:11">
      <c r="A81" s="299" t="s">
        <v>171</v>
      </c>
      <c r="C81" s="145"/>
      <c r="D81" s="145"/>
      <c r="E81" s="145"/>
      <c r="F81" s="145"/>
      <c r="G81" s="145"/>
      <c r="H81" s="145"/>
      <c r="I81" s="145"/>
      <c r="J81" s="145"/>
      <c r="K81" s="145">
        <f t="shared" si="36"/>
        <v>0</v>
      </c>
    </row>
    <row r="82" spans="1:11">
      <c r="A82" s="314"/>
      <c r="C82" s="163">
        <f t="shared" ref="C82:I82" si="42">SUM(C68:C81)</f>
        <v>-1493.8774800000001</v>
      </c>
      <c r="D82" s="163">
        <f t="shared" si="42"/>
        <v>-73303.313949999996</v>
      </c>
      <c r="E82" s="163">
        <f t="shared" si="42"/>
        <v>-2004.4688000000001</v>
      </c>
      <c r="F82" s="173">
        <f t="shared" si="42"/>
        <v>-18014.701390000002</v>
      </c>
      <c r="G82" s="163">
        <f t="shared" si="42"/>
        <v>-11344.474930000004</v>
      </c>
      <c r="H82" s="163">
        <f t="shared" si="42"/>
        <v>15680.438529999999</v>
      </c>
      <c r="I82" s="163">
        <f t="shared" si="42"/>
        <v>6709.6127899999992</v>
      </c>
      <c r="J82" s="163">
        <f>SUM(J68:J81)</f>
        <v>697.39849000000004</v>
      </c>
      <c r="K82" s="163">
        <f>SUM(K68:K81)</f>
        <v>-83073.386740000016</v>
      </c>
    </row>
    <row r="83" spans="1:11" ht="7.9" customHeight="1"/>
    <row r="84" spans="1:11">
      <c r="A84" s="201" t="s">
        <v>19</v>
      </c>
      <c r="B84" s="201"/>
      <c r="C84" s="145">
        <f t="shared" ref="C84:I84" si="43">C68+C69</f>
        <v>-1162.47507</v>
      </c>
      <c r="D84" s="145">
        <f t="shared" si="43"/>
        <v>-125.44694999999999</v>
      </c>
      <c r="E84" s="145">
        <f t="shared" si="43"/>
        <v>-2004.4688000000001</v>
      </c>
      <c r="F84" s="145">
        <f t="shared" si="43"/>
        <v>710.86605000000009</v>
      </c>
      <c r="G84" s="145">
        <f t="shared" si="43"/>
        <v>426.51963000000001</v>
      </c>
      <c r="H84" s="145">
        <f t="shared" si="43"/>
        <v>-883.70407</v>
      </c>
      <c r="I84" s="145">
        <f t="shared" si="43"/>
        <v>-1285.1343100000001</v>
      </c>
      <c r="J84" s="145">
        <f>J68+J69</f>
        <v>-41.815649999999991</v>
      </c>
      <c r="K84" s="145">
        <f>K68+K69</f>
        <v>-4365.6591700000008</v>
      </c>
    </row>
    <row r="85" spans="1:11" ht="10.9" customHeight="1">
      <c r="A85" s="201"/>
      <c r="B85" s="201"/>
      <c r="C85" s="145"/>
      <c r="D85" s="145"/>
      <c r="E85" s="145"/>
      <c r="F85" s="145"/>
      <c r="G85" s="145"/>
      <c r="H85" s="145"/>
      <c r="I85" s="145"/>
      <c r="J85" s="145"/>
      <c r="K85" s="145"/>
    </row>
    <row r="86" spans="1:11" ht="15.75" customHeight="1">
      <c r="A86" s="201" t="s">
        <v>163</v>
      </c>
      <c r="B86" s="201"/>
      <c r="C86" s="153">
        <f t="shared" ref="C86:I86" si="44">SUM(C70:C74,C78:C80)</f>
        <v>-331.40241000000003</v>
      </c>
      <c r="D86" s="153">
        <f t="shared" si="44"/>
        <v>-73177.866999999998</v>
      </c>
      <c r="E86" s="153">
        <f t="shared" si="44"/>
        <v>0</v>
      </c>
      <c r="F86" s="153">
        <f t="shared" si="44"/>
        <v>-29801.563280000002</v>
      </c>
      <c r="G86" s="153">
        <f t="shared" si="44"/>
        <v>-17856.706560000002</v>
      </c>
      <c r="H86" s="153">
        <f t="shared" si="44"/>
        <v>34882.135719999998</v>
      </c>
      <c r="I86" s="153">
        <f t="shared" si="44"/>
        <v>21931.027580000002</v>
      </c>
      <c r="J86" s="153">
        <f>SUM(J70:J74,J78:J80)</f>
        <v>1712.92806</v>
      </c>
      <c r="K86" s="153">
        <f>SUM(K70:K74,K78:K80)</f>
        <v>-62641.44789000001</v>
      </c>
    </row>
    <row r="87" spans="1:11" ht="7.9" customHeight="1"/>
    <row r="89" spans="1:11">
      <c r="A89" s="409" t="s">
        <v>244</v>
      </c>
      <c r="B89" s="409"/>
      <c r="C89" s="409"/>
      <c r="D89" s="409"/>
      <c r="E89" s="409"/>
      <c r="F89" s="409"/>
      <c r="G89" s="409"/>
      <c r="H89" s="409"/>
      <c r="I89" s="409"/>
    </row>
    <row r="90" spans="1:11" ht="15.75" customHeight="1">
      <c r="A90" s="315"/>
      <c r="B90" s="315"/>
      <c r="C90" s="315"/>
      <c r="D90" s="315"/>
      <c r="E90" s="315"/>
      <c r="F90" s="315"/>
      <c r="G90" s="315"/>
      <c r="H90" s="201"/>
      <c r="I90" s="201"/>
    </row>
    <row r="91" spans="1:11" ht="29.45" customHeight="1">
      <c r="A91" s="201"/>
      <c r="B91" s="201"/>
      <c r="C91" s="316" t="s">
        <v>245</v>
      </c>
      <c r="D91" s="316" t="s">
        <v>246</v>
      </c>
      <c r="E91" s="316" t="s">
        <v>247</v>
      </c>
      <c r="F91" s="316" t="s">
        <v>170</v>
      </c>
      <c r="G91" s="316" t="s">
        <v>248</v>
      </c>
      <c r="H91" s="316" t="s">
        <v>249</v>
      </c>
      <c r="I91" s="316" t="s">
        <v>250</v>
      </c>
    </row>
    <row r="92" spans="1:11">
      <c r="A92" s="201"/>
      <c r="B92" s="201"/>
      <c r="C92" s="317"/>
      <c r="D92" s="317"/>
      <c r="E92" s="317"/>
      <c r="F92" s="317"/>
      <c r="G92" s="317"/>
      <c r="H92" s="317"/>
      <c r="I92" s="317"/>
    </row>
    <row r="93" spans="1:11">
      <c r="A93" s="299" t="s">
        <v>122</v>
      </c>
      <c r="B93" s="201"/>
      <c r="C93" s="217">
        <v>6087</v>
      </c>
      <c r="D93" s="217">
        <v>6681399.8859999999</v>
      </c>
      <c r="E93" s="222">
        <v>54963</v>
      </c>
      <c r="F93" s="222">
        <v>695441.97</v>
      </c>
      <c r="G93" s="222">
        <v>-57851.12</v>
      </c>
      <c r="H93" s="222">
        <v>19140.89</v>
      </c>
      <c r="I93" s="145">
        <f t="shared" ref="I93:I104" si="45">SUM(F93:H93)</f>
        <v>656731.74</v>
      </c>
      <c r="J93" s="318"/>
    </row>
    <row r="94" spans="1:11">
      <c r="A94" s="299" t="s">
        <v>157</v>
      </c>
      <c r="B94" s="201"/>
      <c r="C94" s="217">
        <v>5</v>
      </c>
      <c r="D94" s="217">
        <v>9200.0990000000002</v>
      </c>
      <c r="E94" s="222">
        <v>45</v>
      </c>
      <c r="F94" s="222">
        <v>941.33</v>
      </c>
      <c r="G94" s="222">
        <v>-325.08</v>
      </c>
      <c r="H94" s="222">
        <v>15.33</v>
      </c>
      <c r="I94" s="145">
        <f t="shared" si="45"/>
        <v>631.58000000000004</v>
      </c>
      <c r="J94" s="318"/>
    </row>
    <row r="95" spans="1:11">
      <c r="A95" s="299" t="s">
        <v>123</v>
      </c>
      <c r="B95" s="201"/>
      <c r="C95" s="217">
        <v>790</v>
      </c>
      <c r="D95" s="217">
        <v>4001478.2390000001</v>
      </c>
      <c r="E95" s="222">
        <v>16430.43</v>
      </c>
      <c r="F95" s="222">
        <v>454836.52</v>
      </c>
      <c r="G95" s="222">
        <v>25025.16</v>
      </c>
      <c r="H95" s="222">
        <v>19311.29</v>
      </c>
      <c r="I95" s="145">
        <f t="shared" si="45"/>
        <v>499172.97</v>
      </c>
      <c r="J95" s="318"/>
    </row>
    <row r="96" spans="1:11">
      <c r="A96" s="299" t="s">
        <v>261</v>
      </c>
      <c r="B96" s="201"/>
      <c r="C96" s="217">
        <v>273</v>
      </c>
      <c r="D96" s="217">
        <v>292939</v>
      </c>
      <c r="E96" s="222">
        <v>5460</v>
      </c>
      <c r="F96" s="222">
        <v>40424.31</v>
      </c>
      <c r="G96" s="222">
        <v>1834.62</v>
      </c>
      <c r="H96" s="222">
        <v>2284</v>
      </c>
      <c r="I96" s="145">
        <f t="shared" si="45"/>
        <v>44542.93</v>
      </c>
      <c r="J96" s="181"/>
    </row>
    <row r="97" spans="1:10">
      <c r="A97" s="299" t="s">
        <v>124</v>
      </c>
      <c r="B97" s="201"/>
      <c r="C97" s="217">
        <v>781</v>
      </c>
      <c r="D97" s="217">
        <v>829455.21100000001</v>
      </c>
      <c r="E97" s="222">
        <v>15587.35</v>
      </c>
      <c r="F97" s="222">
        <v>108092.95</v>
      </c>
      <c r="G97" s="222">
        <v>1925.1</v>
      </c>
      <c r="H97" s="222">
        <v>2411.6999999999998</v>
      </c>
      <c r="I97" s="145">
        <f t="shared" si="45"/>
        <v>112429.75</v>
      </c>
      <c r="J97" s="181"/>
    </row>
    <row r="98" spans="1:10">
      <c r="A98" s="299" t="s">
        <v>280</v>
      </c>
      <c r="B98" s="201"/>
      <c r="C98" s="217">
        <v>1</v>
      </c>
      <c r="D98" s="217">
        <v>600.03499999999997</v>
      </c>
      <c r="E98" s="222">
        <v>20</v>
      </c>
      <c r="F98" s="222">
        <v>81.96</v>
      </c>
      <c r="G98" s="222">
        <v>4.1100000000000003</v>
      </c>
      <c r="H98" s="222">
        <v>0</v>
      </c>
      <c r="I98" s="145">
        <f t="shared" si="45"/>
        <v>86.07</v>
      </c>
      <c r="J98" s="181"/>
    </row>
    <row r="99" spans="1:10">
      <c r="A99" s="299" t="s">
        <v>125</v>
      </c>
      <c r="B99" s="201"/>
      <c r="C99" s="217">
        <v>42</v>
      </c>
      <c r="D99" s="217">
        <v>3480008.0660000001</v>
      </c>
      <c r="E99" s="222">
        <v>22146.66</v>
      </c>
      <c r="F99" s="222">
        <v>351792.15</v>
      </c>
      <c r="G99" s="222">
        <v>20241.95</v>
      </c>
      <c r="H99" s="222">
        <v>10218.19</v>
      </c>
      <c r="I99" s="145">
        <f t="shared" si="45"/>
        <v>382252.29000000004</v>
      </c>
      <c r="J99" s="318"/>
    </row>
    <row r="100" spans="1:10">
      <c r="A100" s="299" t="s">
        <v>126</v>
      </c>
      <c r="B100" s="201"/>
      <c r="C100" s="217">
        <v>2</v>
      </c>
      <c r="D100" s="217">
        <v>72090.28</v>
      </c>
      <c r="E100" s="222">
        <v>1100</v>
      </c>
      <c r="F100" s="222">
        <v>7451.2</v>
      </c>
      <c r="G100" s="222">
        <v>116.07</v>
      </c>
      <c r="H100" s="222">
        <v>407.89</v>
      </c>
      <c r="I100" s="145">
        <f t="shared" si="45"/>
        <v>7975.16</v>
      </c>
      <c r="J100" s="181"/>
    </row>
    <row r="101" spans="1:10">
      <c r="A101" s="299" t="s">
        <v>278</v>
      </c>
      <c r="B101" s="201"/>
      <c r="C101" s="217">
        <v>2</v>
      </c>
      <c r="D101" s="217">
        <v>15037.732</v>
      </c>
      <c r="E101" s="222">
        <v>1100</v>
      </c>
      <c r="F101" s="222">
        <v>2612.38</v>
      </c>
      <c r="G101" s="222">
        <v>88.8</v>
      </c>
      <c r="H101" s="222">
        <v>61.24</v>
      </c>
      <c r="I101" s="145">
        <f t="shared" si="45"/>
        <v>2762.42</v>
      </c>
      <c r="J101" s="181"/>
    </row>
    <row r="102" spans="1:10">
      <c r="A102" s="299" t="s">
        <v>159</v>
      </c>
      <c r="B102" s="201"/>
      <c r="C102" s="217">
        <v>3</v>
      </c>
      <c r="D102" s="217">
        <v>5802.91</v>
      </c>
      <c r="E102" s="222">
        <v>60</v>
      </c>
      <c r="F102" s="222">
        <v>501.19</v>
      </c>
      <c r="G102" s="222">
        <v>27.45</v>
      </c>
      <c r="H102" s="222">
        <v>0</v>
      </c>
      <c r="I102" s="145">
        <f t="shared" si="45"/>
        <v>528.64</v>
      </c>
      <c r="J102" s="181"/>
    </row>
    <row r="103" spans="1:10">
      <c r="A103" s="299" t="s">
        <v>128</v>
      </c>
      <c r="B103" s="201"/>
      <c r="C103" s="217">
        <v>14</v>
      </c>
      <c r="D103" s="217">
        <v>167804.285</v>
      </c>
      <c r="E103" s="222">
        <v>280</v>
      </c>
      <c r="F103" s="222">
        <v>14096.68</v>
      </c>
      <c r="G103" s="222">
        <v>758.54</v>
      </c>
      <c r="H103" s="222">
        <v>792.94</v>
      </c>
      <c r="I103" s="145">
        <f t="shared" si="45"/>
        <v>15648.160000000002</v>
      </c>
      <c r="J103" s="181"/>
    </row>
    <row r="104" spans="1:10">
      <c r="A104" s="299" t="s">
        <v>129</v>
      </c>
      <c r="B104" s="201"/>
      <c r="C104" s="217">
        <v>29</v>
      </c>
      <c r="D104" s="217">
        <v>8613.6059999999998</v>
      </c>
      <c r="E104" s="222">
        <v>580</v>
      </c>
      <c r="F104" s="222">
        <v>1446.44</v>
      </c>
      <c r="G104" s="222">
        <v>-2.1800000000000002</v>
      </c>
      <c r="H104" s="222">
        <v>8.2799999999999994</v>
      </c>
      <c r="I104" s="145">
        <f t="shared" si="45"/>
        <v>1452.54</v>
      </c>
      <c r="J104" s="181"/>
    </row>
    <row r="105" spans="1:10">
      <c r="A105" s="299" t="s">
        <v>251</v>
      </c>
      <c r="B105" s="201"/>
      <c r="C105" s="211">
        <f t="shared" ref="C105:I105" si="46">SUM(C93:C104)</f>
        <v>8029</v>
      </c>
      <c r="D105" s="211">
        <f t="shared" si="46"/>
        <v>15564429.348999999</v>
      </c>
      <c r="E105" s="144">
        <f t="shared" si="46"/>
        <v>117772.44</v>
      </c>
      <c r="F105" s="144">
        <f t="shared" si="46"/>
        <v>1677719.0799999996</v>
      </c>
      <c r="G105" s="144">
        <f>SUM(G93:G104)</f>
        <v>-8156.5800000000099</v>
      </c>
      <c r="H105" s="144">
        <f t="shared" si="46"/>
        <v>54651.75</v>
      </c>
      <c r="I105" s="144">
        <f t="shared" si="46"/>
        <v>1724214.2499999998</v>
      </c>
      <c r="J105" s="181"/>
    </row>
    <row r="106" spans="1:10" ht="15.75" thickBot="1">
      <c r="A106" s="299"/>
      <c r="B106" s="301" t="s">
        <v>243</v>
      </c>
      <c r="C106" s="301" t="s">
        <v>243</v>
      </c>
      <c r="D106" s="301" t="s">
        <v>243</v>
      </c>
      <c r="E106" s="301" t="s">
        <v>243</v>
      </c>
      <c r="F106" s="301" t="s">
        <v>243</v>
      </c>
      <c r="G106" s="301" t="s">
        <v>243</v>
      </c>
      <c r="H106" s="301" t="s">
        <v>243</v>
      </c>
      <c r="I106" s="301" t="s">
        <v>243</v>
      </c>
      <c r="J106" s="181"/>
    </row>
    <row r="107" spans="1:10">
      <c r="A107" s="299" t="s">
        <v>252</v>
      </c>
      <c r="B107" s="201"/>
      <c r="C107" s="319">
        <f>C93+C94</f>
        <v>6092</v>
      </c>
      <c r="D107" s="320">
        <f>D93+D94</f>
        <v>6690599.9850000003</v>
      </c>
      <c r="E107" s="212">
        <f t="shared" ref="E107:F107" si="47">E93+E94</f>
        <v>55008</v>
      </c>
      <c r="F107" s="213">
        <f t="shared" si="47"/>
        <v>696383.29999999993</v>
      </c>
      <c r="G107" s="145">
        <f>G93+G94</f>
        <v>-58176.200000000004</v>
      </c>
      <c r="H107" s="145">
        <f t="shared" ref="H107:I107" si="48">H93+H94</f>
        <v>19156.22</v>
      </c>
      <c r="I107" s="145">
        <f t="shared" si="48"/>
        <v>657363.31999999995</v>
      </c>
    </row>
    <row r="108" spans="1:10">
      <c r="A108" s="201"/>
      <c r="B108" s="201"/>
      <c r="C108" s="321"/>
      <c r="D108" s="301"/>
      <c r="E108" s="301"/>
      <c r="F108" s="322"/>
      <c r="G108" s="145"/>
      <c r="H108" s="145"/>
      <c r="I108" s="145"/>
    </row>
    <row r="109" spans="1:10" ht="15.75" thickBot="1">
      <c r="A109" s="299" t="s">
        <v>253</v>
      </c>
      <c r="B109" s="201"/>
      <c r="C109" s="323">
        <f>SUM(C95:C104)</f>
        <v>1937</v>
      </c>
      <c r="D109" s="324">
        <f>SUM(D95:D104)</f>
        <v>8873829.3640000019</v>
      </c>
      <c r="E109" s="214">
        <f>SUM(E95:E104)</f>
        <v>62764.44</v>
      </c>
      <c r="F109" s="215">
        <f>SUM(F95:F104)</f>
        <v>981335.77999999991</v>
      </c>
      <c r="G109" s="145">
        <f>SUM(G95:G104)</f>
        <v>50019.62</v>
      </c>
      <c r="H109" s="145">
        <f t="shared" ref="H109:I109" si="49">SUM(H95:H104)</f>
        <v>35495.53</v>
      </c>
      <c r="I109" s="145">
        <f t="shared" si="49"/>
        <v>1066850.93</v>
      </c>
    </row>
    <row r="110" spans="1:10">
      <c r="C110" s="301"/>
      <c r="D110" s="301"/>
      <c r="E110" s="301"/>
      <c r="F110" s="301"/>
    </row>
  </sheetData>
  <mergeCells count="8">
    <mergeCell ref="P47:P48"/>
    <mergeCell ref="A48:B48"/>
    <mergeCell ref="A89:I89"/>
    <mergeCell ref="A1:I1"/>
    <mergeCell ref="L1:M1"/>
    <mergeCell ref="M47:M48"/>
    <mergeCell ref="N47:N48"/>
    <mergeCell ref="O47:O48"/>
  </mergeCells>
  <printOptions horizontalCentered="1"/>
  <pageMargins left="0.7" right="0.7" top="0.75" bottom="0.5" header="0.3" footer="0.3"/>
  <pageSetup scale="72" fitToHeight="2" orientation="landscape" r:id="rId1"/>
  <headerFooter scaleWithDoc="0">
    <oddFooter>&amp;L&amp;F / &amp;A&amp;RPage &amp;P of &amp;N</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167"/>
  <sheetViews>
    <sheetView tabSelected="1" workbookViewId="0">
      <selection activeCell="J58" sqref="J58"/>
    </sheetView>
  </sheetViews>
  <sheetFormatPr defaultColWidth="9.140625" defaultRowHeight="15"/>
  <cols>
    <col min="1" max="1" width="5.28515625" style="134" customWidth="1"/>
    <col min="2" max="2" width="6" style="134" customWidth="1"/>
    <col min="3" max="3" width="23.85546875" style="134" customWidth="1"/>
    <col min="4" max="4" width="18.7109375" style="134" customWidth="1"/>
    <col min="5" max="5" width="17.7109375" style="134" customWidth="1"/>
    <col min="6" max="6" width="16.85546875" style="134" customWidth="1"/>
    <col min="7" max="7" width="17.7109375" style="134" customWidth="1"/>
    <col min="8" max="8" width="16.28515625" style="134" customWidth="1"/>
    <col min="9" max="10" width="17.28515625" style="134" customWidth="1"/>
    <col min="11" max="11" width="16.5703125" style="134" customWidth="1"/>
    <col min="12" max="12" width="14.5703125" style="134" customWidth="1"/>
    <col min="13" max="13" width="14.28515625" style="134" customWidth="1"/>
    <col min="14" max="14" width="14.85546875" style="134" customWidth="1"/>
    <col min="15" max="15" width="14.5703125" style="134" customWidth="1"/>
    <col min="16" max="16" width="17.42578125" style="134" customWidth="1"/>
    <col min="17" max="17" width="15" style="134" customWidth="1"/>
    <col min="18" max="18" width="17.28515625" style="134" customWidth="1"/>
    <col min="19" max="19" width="9.140625" style="134"/>
    <col min="20" max="20" width="10.5703125" style="134" bestFit="1" customWidth="1"/>
    <col min="21" max="16384" width="9.140625" style="134"/>
  </cols>
  <sheetData>
    <row r="1" spans="1:18" ht="15.75">
      <c r="A1" s="390" t="s">
        <v>20</v>
      </c>
      <c r="B1" s="390"/>
      <c r="C1" s="390"/>
      <c r="D1" s="390"/>
      <c r="E1" s="390"/>
      <c r="F1" s="390"/>
      <c r="G1" s="390"/>
      <c r="H1" s="390"/>
      <c r="I1" s="390"/>
      <c r="J1" s="390"/>
      <c r="K1" s="390"/>
      <c r="N1" s="112" t="s">
        <v>213</v>
      </c>
      <c r="O1" s="112"/>
      <c r="P1" s="112"/>
      <c r="Q1" s="112"/>
      <c r="R1" s="113"/>
    </row>
    <row r="2" spans="1:18" ht="15.75">
      <c r="A2" s="390" t="s">
        <v>48</v>
      </c>
      <c r="B2" s="390"/>
      <c r="C2" s="390"/>
      <c r="D2" s="390"/>
      <c r="E2" s="390"/>
      <c r="F2" s="390"/>
      <c r="G2" s="390"/>
      <c r="H2" s="390"/>
      <c r="I2" s="390"/>
      <c r="J2" s="390"/>
      <c r="K2" s="390"/>
      <c r="N2" s="391" t="s">
        <v>150</v>
      </c>
      <c r="O2" s="391"/>
      <c r="P2" s="391"/>
      <c r="Q2" s="391"/>
      <c r="R2" s="391"/>
    </row>
    <row r="3" spans="1:18" ht="15.75">
      <c r="A3" s="392" t="s">
        <v>71</v>
      </c>
      <c r="B3" s="392"/>
      <c r="C3" s="392"/>
      <c r="D3" s="392"/>
      <c r="E3" s="392"/>
      <c r="F3" s="392"/>
      <c r="G3" s="392"/>
      <c r="H3" s="392"/>
      <c r="I3" s="392"/>
      <c r="J3" s="392"/>
      <c r="K3" s="392"/>
      <c r="N3" s="393" t="s">
        <v>214</v>
      </c>
      <c r="O3" s="393"/>
      <c r="P3" s="393"/>
      <c r="Q3" s="393"/>
      <c r="R3" s="393"/>
    </row>
    <row r="4" spans="1:18" ht="15.75">
      <c r="A4" s="394" t="s">
        <v>326</v>
      </c>
      <c r="B4" s="394"/>
      <c r="C4" s="394"/>
      <c r="D4" s="394"/>
      <c r="E4" s="394"/>
      <c r="F4" s="394"/>
      <c r="G4" s="394"/>
      <c r="H4" s="394"/>
      <c r="I4" s="394"/>
      <c r="J4" s="394"/>
      <c r="K4" s="394"/>
      <c r="N4" s="112" t="s">
        <v>338</v>
      </c>
      <c r="O4" s="112"/>
      <c r="P4" s="112"/>
      <c r="Q4" s="112"/>
      <c r="R4" s="113"/>
    </row>
    <row r="5" spans="1:18" ht="15.75">
      <c r="A5" s="7"/>
      <c r="B5" s="8"/>
      <c r="C5" s="8"/>
      <c r="D5" s="8"/>
      <c r="E5" s="8"/>
      <c r="F5" s="8"/>
      <c r="G5" s="8"/>
      <c r="H5" s="8"/>
      <c r="I5" s="8"/>
      <c r="J5" s="8"/>
      <c r="K5" s="8"/>
      <c r="N5" s="393" t="str">
        <f>A4</f>
        <v>Washington Docket No. UE-220053 Compliance Filing</v>
      </c>
      <c r="O5" s="393"/>
      <c r="P5" s="393"/>
      <c r="Q5" s="393"/>
      <c r="R5" s="393"/>
    </row>
    <row r="6" spans="1:18" ht="15.75">
      <c r="A6" s="7"/>
      <c r="B6" s="8"/>
      <c r="C6" s="8"/>
      <c r="D6" s="8"/>
      <c r="E6" s="9" t="s">
        <v>21</v>
      </c>
      <c r="F6" s="277" t="s">
        <v>22</v>
      </c>
      <c r="G6" s="277" t="s">
        <v>23</v>
      </c>
      <c r="H6" s="277" t="s">
        <v>24</v>
      </c>
      <c r="I6" s="277" t="s">
        <v>26</v>
      </c>
      <c r="J6" s="94" t="s">
        <v>25</v>
      </c>
      <c r="K6" s="277" t="s">
        <v>27</v>
      </c>
    </row>
    <row r="7" spans="1:18" ht="15.75">
      <c r="A7" s="7"/>
      <c r="B7" s="8"/>
      <c r="C7" s="8"/>
      <c r="D7" s="8"/>
      <c r="E7" s="184" t="s">
        <v>28</v>
      </c>
      <c r="F7" s="278" t="s">
        <v>212</v>
      </c>
      <c r="G7" s="278" t="s">
        <v>287</v>
      </c>
      <c r="H7" s="278" t="s">
        <v>288</v>
      </c>
      <c r="I7" s="278" t="s">
        <v>29</v>
      </c>
      <c r="J7" s="95" t="s">
        <v>289</v>
      </c>
      <c r="K7" s="278" t="s">
        <v>30</v>
      </c>
      <c r="N7" s="114"/>
      <c r="O7" s="114"/>
      <c r="P7" s="114"/>
      <c r="Q7" s="114"/>
      <c r="R7" s="115"/>
    </row>
    <row r="8" spans="1:18" ht="15.75">
      <c r="A8" s="7"/>
      <c r="B8" s="8"/>
      <c r="C8" s="8"/>
      <c r="D8" s="8"/>
      <c r="E8" s="8"/>
      <c r="F8" s="8"/>
      <c r="G8" s="8"/>
      <c r="H8" s="8"/>
      <c r="I8" s="8"/>
      <c r="J8" s="96"/>
      <c r="K8" s="97"/>
      <c r="N8" s="207" t="s">
        <v>140</v>
      </c>
      <c r="O8" s="207"/>
      <c r="P8" s="207"/>
      <c r="Q8" s="207"/>
      <c r="R8" s="116"/>
    </row>
    <row r="9" spans="1:18" ht="15.75">
      <c r="A9" s="7">
        <v>1</v>
      </c>
      <c r="B9" s="8" t="s">
        <v>327</v>
      </c>
      <c r="C9" s="8"/>
      <c r="D9" s="8"/>
      <c r="E9" s="10">
        <f>SUM(F9:K9)</f>
        <v>550652000</v>
      </c>
      <c r="F9" s="10">
        <v>253459000</v>
      </c>
      <c r="G9" s="10">
        <v>81570000</v>
      </c>
      <c r="H9" s="10">
        <f>131153000</f>
        <v>131153000</v>
      </c>
      <c r="I9" s="10">
        <v>14579000</v>
      </c>
      <c r="J9" s="98">
        <f>41218000+21773000-1000</f>
        <v>62990000</v>
      </c>
      <c r="K9" s="99">
        <v>6901000</v>
      </c>
      <c r="N9" s="117" t="s">
        <v>141</v>
      </c>
      <c r="O9" s="207"/>
      <c r="P9" s="117" t="s">
        <v>142</v>
      </c>
      <c r="Q9" s="118"/>
      <c r="R9" s="119" t="s">
        <v>143</v>
      </c>
    </row>
    <row r="10" spans="1:18" ht="15.75">
      <c r="A10" s="7">
        <v>2</v>
      </c>
      <c r="B10" s="382" t="s">
        <v>131</v>
      </c>
      <c r="C10" s="8"/>
      <c r="D10" s="8"/>
      <c r="E10" s="10">
        <f>SUM(F10:K10)</f>
        <v>38000000</v>
      </c>
      <c r="F10" s="10">
        <v>26025000</v>
      </c>
      <c r="G10" s="10">
        <v>3264000</v>
      </c>
      <c r="H10" s="10">
        <v>5247000</v>
      </c>
      <c r="I10" s="10">
        <v>1497000</v>
      </c>
      <c r="J10" s="98">
        <f>823000+435000</f>
        <v>1258000</v>
      </c>
      <c r="K10" s="99">
        <v>709000</v>
      </c>
      <c r="N10" s="114"/>
      <c r="O10" s="114"/>
      <c r="P10" s="114"/>
      <c r="Q10" s="114"/>
      <c r="R10" s="115"/>
    </row>
    <row r="11" spans="1:18" ht="15.75">
      <c r="A11" s="7">
        <v>3</v>
      </c>
      <c r="B11" s="8" t="s">
        <v>291</v>
      </c>
      <c r="C11" s="8"/>
      <c r="D11" s="8"/>
      <c r="E11" s="10">
        <f>SUM(F11:K11)</f>
        <v>588652000</v>
      </c>
      <c r="F11" s="10">
        <f t="shared" ref="F11:K11" si="0">F9+F10</f>
        <v>279484000</v>
      </c>
      <c r="G11" s="10">
        <f t="shared" si="0"/>
        <v>84834000</v>
      </c>
      <c r="H11" s="10">
        <f t="shared" si="0"/>
        <v>136400000</v>
      </c>
      <c r="I11" s="10">
        <f t="shared" si="0"/>
        <v>16076000</v>
      </c>
      <c r="J11" s="98">
        <f>J9+J10</f>
        <v>64248000</v>
      </c>
      <c r="K11" s="99">
        <f t="shared" si="0"/>
        <v>7610000</v>
      </c>
      <c r="N11" s="120">
        <v>1</v>
      </c>
      <c r="O11" s="114"/>
      <c r="P11" s="121" t="s">
        <v>64</v>
      </c>
      <c r="Q11" s="114"/>
      <c r="R11" s="122">
        <v>1</v>
      </c>
    </row>
    <row r="12" spans="1:18" ht="15.75">
      <c r="A12" s="7"/>
      <c r="B12" s="8"/>
      <c r="C12" s="8"/>
      <c r="D12" s="8"/>
      <c r="E12" s="10"/>
      <c r="F12" s="10"/>
      <c r="G12" s="10"/>
      <c r="H12" s="10"/>
      <c r="I12" s="10"/>
      <c r="J12" s="98"/>
      <c r="K12" s="99"/>
      <c r="N12" s="120"/>
      <c r="O12" s="114"/>
      <c r="P12" s="114"/>
      <c r="Q12" s="114"/>
      <c r="R12" s="122"/>
    </row>
    <row r="13" spans="1:18" ht="15.75">
      <c r="A13" s="7">
        <v>4</v>
      </c>
      <c r="B13" s="8" t="s">
        <v>328</v>
      </c>
      <c r="C13" s="8"/>
      <c r="D13" s="8"/>
      <c r="E13" s="11">
        <f>SUM(F13:K13)</f>
        <v>5687021474</v>
      </c>
      <c r="F13" s="12">
        <v>2499403391</v>
      </c>
      <c r="G13" s="12">
        <v>634803427</v>
      </c>
      <c r="H13" s="12">
        <v>1300358712</v>
      </c>
      <c r="I13" s="12">
        <v>163276886</v>
      </c>
      <c r="J13" s="100">
        <f>620117686+451099448</f>
        <v>1071217134</v>
      </c>
      <c r="K13" s="101">
        <v>17961924</v>
      </c>
      <c r="N13" s="120"/>
      <c r="O13" s="114"/>
      <c r="P13" s="123" t="s">
        <v>144</v>
      </c>
      <c r="Q13" s="124"/>
      <c r="R13" s="122"/>
    </row>
    <row r="14" spans="1:18" ht="15.75">
      <c r="A14" s="7">
        <v>5</v>
      </c>
      <c r="B14" s="8" t="s">
        <v>132</v>
      </c>
      <c r="C14" s="8"/>
      <c r="D14" s="13"/>
      <c r="E14" s="13">
        <f t="shared" ref="E14:K14" si="1">$E$27</f>
        <v>1.311E-2</v>
      </c>
      <c r="F14" s="13">
        <f t="shared" si="1"/>
        <v>1.311E-2</v>
      </c>
      <c r="G14" s="13">
        <f t="shared" si="1"/>
        <v>1.311E-2</v>
      </c>
      <c r="H14" s="13">
        <f t="shared" si="1"/>
        <v>1.311E-2</v>
      </c>
      <c r="I14" s="13">
        <f t="shared" si="1"/>
        <v>1.311E-2</v>
      </c>
      <c r="J14" s="102">
        <f t="shared" si="1"/>
        <v>1.311E-2</v>
      </c>
      <c r="K14" s="103">
        <f t="shared" si="1"/>
        <v>1.311E-2</v>
      </c>
      <c r="N14" s="120">
        <v>2</v>
      </c>
      <c r="O14" s="114"/>
      <c r="P14" s="124" t="s">
        <v>145</v>
      </c>
      <c r="Q14" s="124"/>
      <c r="R14" s="387">
        <v>3.3262885794710221E-3</v>
      </c>
    </row>
    <row r="15" spans="1:18" ht="15.75">
      <c r="A15" s="7">
        <v>6</v>
      </c>
      <c r="B15" s="8" t="s">
        <v>53</v>
      </c>
      <c r="C15" s="8"/>
      <c r="D15" s="13"/>
      <c r="E15" s="10">
        <f>SUM(F15:K15)</f>
        <v>74556851.52414</v>
      </c>
      <c r="F15" s="10">
        <f t="shared" ref="F15:K15" si="2">F14*F13</f>
        <v>32767178.456009999</v>
      </c>
      <c r="G15" s="10">
        <f t="shared" si="2"/>
        <v>8322272.9279700005</v>
      </c>
      <c r="H15" s="10">
        <f t="shared" si="2"/>
        <v>17047702.71432</v>
      </c>
      <c r="I15" s="10">
        <f t="shared" si="2"/>
        <v>2140559.9754599999</v>
      </c>
      <c r="J15" s="98">
        <f t="shared" si="2"/>
        <v>14043656.626739999</v>
      </c>
      <c r="K15" s="99">
        <f t="shared" si="2"/>
        <v>235480.82363999999</v>
      </c>
      <c r="N15" s="120"/>
      <c r="O15" s="114"/>
      <c r="P15" s="124"/>
      <c r="Q15" s="124"/>
      <c r="R15" s="387"/>
    </row>
    <row r="16" spans="1:18" ht="15.75">
      <c r="A16" s="7"/>
      <c r="B16" s="8"/>
      <c r="C16" s="8"/>
      <c r="D16" s="8"/>
      <c r="E16" s="10"/>
      <c r="F16" s="10"/>
      <c r="G16" s="10"/>
      <c r="H16" s="10"/>
      <c r="I16" s="10"/>
      <c r="J16" s="98"/>
      <c r="K16" s="99"/>
      <c r="N16" s="120">
        <v>3</v>
      </c>
      <c r="O16" s="114"/>
      <c r="P16" s="124" t="s">
        <v>146</v>
      </c>
      <c r="Q16" s="124"/>
      <c r="R16" s="387">
        <v>2E-3</v>
      </c>
    </row>
    <row r="17" spans="1:18" ht="15.75">
      <c r="A17" s="7">
        <v>7</v>
      </c>
      <c r="B17" s="8" t="s">
        <v>56</v>
      </c>
      <c r="C17" s="8"/>
      <c r="D17" s="8"/>
      <c r="E17" s="10">
        <f>SUM(F17:K17)</f>
        <v>456516285.92624003</v>
      </c>
      <c r="F17" s="14">
        <f>F11-F15</f>
        <v>246716821.54399002</v>
      </c>
      <c r="G17" s="14">
        <f>G11-G15</f>
        <v>76511727.072029993</v>
      </c>
      <c r="H17" s="14">
        <f>H11-H15</f>
        <v>119352297.28568</v>
      </c>
      <c r="I17" s="14">
        <f>I11-I15</f>
        <v>13935440.02454</v>
      </c>
      <c r="J17" s="96"/>
      <c r="K17" s="97"/>
      <c r="N17" s="120"/>
      <c r="O17" s="114"/>
      <c r="P17" s="124"/>
      <c r="Q17" s="124"/>
      <c r="R17" s="387"/>
    </row>
    <row r="18" spans="1:18" ht="15.75">
      <c r="A18" s="7"/>
      <c r="B18" s="8"/>
      <c r="C18" s="8"/>
      <c r="D18" s="8"/>
      <c r="E18" s="8"/>
      <c r="F18" s="8"/>
      <c r="G18" s="8"/>
      <c r="H18" s="8"/>
      <c r="I18" s="8"/>
      <c r="J18" s="96"/>
      <c r="K18" s="97"/>
      <c r="N18" s="120">
        <v>4</v>
      </c>
      <c r="O18" s="114"/>
      <c r="P18" s="124" t="s">
        <v>147</v>
      </c>
      <c r="Q18" s="124"/>
      <c r="R18" s="387">
        <v>3.8605159538162764E-2</v>
      </c>
    </row>
    <row r="19" spans="1:18" ht="15.75">
      <c r="A19" s="7">
        <v>8</v>
      </c>
      <c r="B19" s="8" t="s">
        <v>329</v>
      </c>
      <c r="C19" s="8"/>
      <c r="D19" s="8"/>
      <c r="E19" s="11">
        <f>SUM(F19:K19)</f>
        <v>3137180</v>
      </c>
      <c r="F19" s="15">
        <v>2681552</v>
      </c>
      <c r="G19" s="15">
        <v>403355</v>
      </c>
      <c r="H19" s="15">
        <v>21942</v>
      </c>
      <c r="I19" s="15">
        <v>30331</v>
      </c>
      <c r="J19" s="96"/>
      <c r="K19" s="97"/>
      <c r="N19" s="120"/>
      <c r="O19" s="114"/>
      <c r="P19" s="124"/>
      <c r="Q19" s="124"/>
      <c r="R19" s="124"/>
    </row>
    <row r="20" spans="1:18" ht="15.75">
      <c r="A20" s="7">
        <v>9</v>
      </c>
      <c r="B20" s="8" t="s">
        <v>133</v>
      </c>
      <c r="C20" s="8"/>
      <c r="D20" s="8"/>
      <c r="E20" s="10"/>
      <c r="F20" s="279">
        <v>9</v>
      </c>
      <c r="G20" s="279">
        <v>21</v>
      </c>
      <c r="H20" s="279">
        <v>600</v>
      </c>
      <c r="I20" s="279">
        <v>21</v>
      </c>
      <c r="J20" s="96"/>
      <c r="K20" s="97"/>
      <c r="N20" s="120">
        <v>6</v>
      </c>
      <c r="O20" s="114"/>
      <c r="P20" s="124" t="s">
        <v>148</v>
      </c>
      <c r="Q20" s="124"/>
      <c r="R20" s="125">
        <f>SUM(R14:R18)</f>
        <v>4.393144811763379E-2</v>
      </c>
    </row>
    <row r="21" spans="1:18" ht="15.75">
      <c r="A21" s="7">
        <v>10</v>
      </c>
      <c r="B21" s="8" t="s">
        <v>54</v>
      </c>
      <c r="C21" s="8"/>
      <c r="D21" s="8"/>
      <c r="E21" s="10">
        <f>SUM(F21:K21)</f>
        <v>46406574</v>
      </c>
      <c r="F21" s="16">
        <f>F20*F19</f>
        <v>24133968</v>
      </c>
      <c r="G21" s="16">
        <f>G20*G19</f>
        <v>8470455</v>
      </c>
      <c r="H21" s="16">
        <f>H20*H19</f>
        <v>13165200</v>
      </c>
      <c r="I21" s="16">
        <f>I20*I19</f>
        <v>636951</v>
      </c>
      <c r="J21" s="96"/>
      <c r="K21" s="97"/>
      <c r="N21" s="114"/>
      <c r="O21" s="114"/>
      <c r="P21" s="124"/>
      <c r="Q21" s="124"/>
      <c r="R21" s="126"/>
    </row>
    <row r="22" spans="1:18" ht="15.75">
      <c r="A22" s="7"/>
      <c r="B22" s="8"/>
      <c r="C22" s="8"/>
      <c r="D22" s="8"/>
      <c r="E22" s="10"/>
      <c r="F22" s="16"/>
      <c r="G22" s="16"/>
      <c r="H22" s="16"/>
      <c r="I22" s="16"/>
      <c r="J22" s="395" t="s">
        <v>72</v>
      </c>
      <c r="K22" s="396"/>
      <c r="N22" s="120">
        <v>7</v>
      </c>
      <c r="O22" s="114"/>
      <c r="P22" s="124" t="s">
        <v>149</v>
      </c>
      <c r="Q22" s="124"/>
      <c r="R22" s="126">
        <f>R11-R20</f>
        <v>0.95606855188236617</v>
      </c>
    </row>
    <row r="23" spans="1:18" ht="15.75">
      <c r="A23" s="7">
        <v>11</v>
      </c>
      <c r="B23" s="8" t="s">
        <v>55</v>
      </c>
      <c r="C23" s="8"/>
      <c r="D23" s="8"/>
      <c r="E23" s="10">
        <f>SUM(F23:K23)</f>
        <v>410109711.92624003</v>
      </c>
      <c r="F23" s="14">
        <f>F17-F21</f>
        <v>222582853.54399002</v>
      </c>
      <c r="G23" s="14">
        <f>G17-G21</f>
        <v>68041272.072029993</v>
      </c>
      <c r="H23" s="14">
        <f>H17-H21</f>
        <v>106187097.28568</v>
      </c>
      <c r="I23" s="14">
        <f>I17-I21</f>
        <v>13298489.02454</v>
      </c>
      <c r="J23" s="395"/>
      <c r="K23" s="396"/>
      <c r="N23" s="114"/>
      <c r="O23" s="114"/>
      <c r="P23" s="124"/>
      <c r="Q23" s="124"/>
      <c r="R23" s="126"/>
    </row>
    <row r="24" spans="1:18" ht="15.75">
      <c r="A24" s="7"/>
      <c r="B24" s="8"/>
      <c r="C24" s="8"/>
      <c r="D24" s="8"/>
      <c r="E24" s="8"/>
      <c r="F24" s="11"/>
      <c r="G24" s="8"/>
      <c r="H24" s="8"/>
      <c r="I24" s="8"/>
      <c r="J24" s="8"/>
      <c r="K24" s="8"/>
      <c r="N24" s="120">
        <v>8</v>
      </c>
      <c r="O24" s="114"/>
      <c r="P24" s="124" t="s">
        <v>215</v>
      </c>
      <c r="Q24" s="127"/>
      <c r="R24" s="386">
        <v>0.20077439589529689</v>
      </c>
    </row>
    <row r="25" spans="1:18" ht="15.75">
      <c r="A25" s="7">
        <v>12</v>
      </c>
      <c r="B25" s="8" t="s">
        <v>294</v>
      </c>
      <c r="C25" s="8"/>
      <c r="D25" s="8"/>
      <c r="E25" s="280">
        <v>1.2529999999999999E-2</v>
      </c>
      <c r="F25" s="8"/>
      <c r="G25" s="8"/>
      <c r="H25" s="8"/>
      <c r="I25" s="8"/>
      <c r="J25" s="8"/>
      <c r="K25" s="8"/>
      <c r="N25" s="114"/>
      <c r="O25" s="114"/>
      <c r="P25" s="124"/>
      <c r="Q25" s="124"/>
      <c r="R25" s="126"/>
    </row>
    <row r="26" spans="1:18" ht="16.5" thickBot="1">
      <c r="A26" s="7">
        <v>13</v>
      </c>
      <c r="B26" s="8" t="s">
        <v>50</v>
      </c>
      <c r="C26" s="8"/>
      <c r="D26" s="8"/>
      <c r="E26" s="169">
        <f>1/R22</f>
        <v>1.0459501026690385</v>
      </c>
      <c r="F26" s="18"/>
      <c r="G26" s="8"/>
      <c r="H26" s="18"/>
      <c r="I26" s="8"/>
      <c r="J26" s="8"/>
      <c r="K26" s="8"/>
      <c r="N26" s="120">
        <v>9</v>
      </c>
      <c r="O26" s="114"/>
      <c r="P26" s="123" t="s">
        <v>150</v>
      </c>
      <c r="Q26" s="124"/>
      <c r="R26" s="185">
        <f>ROUND(R22-R24,6)</f>
        <v>0.75529400000000002</v>
      </c>
    </row>
    <row r="27" spans="1:18" ht="16.5" thickTop="1">
      <c r="A27" s="7">
        <v>14</v>
      </c>
      <c r="B27" s="8" t="s">
        <v>134</v>
      </c>
      <c r="C27" s="8"/>
      <c r="D27" s="8"/>
      <c r="E27" s="17">
        <f>ROUND(E25*E26,5)</f>
        <v>1.311E-2</v>
      </c>
      <c r="F27" s="18"/>
      <c r="G27" s="8"/>
      <c r="H27" s="18"/>
      <c r="I27" s="8"/>
      <c r="J27" s="8"/>
      <c r="K27" s="8"/>
      <c r="N27" s="114"/>
      <c r="O27" s="114"/>
      <c r="P27" s="114"/>
      <c r="Q27" s="114"/>
      <c r="R27" s="115"/>
    </row>
    <row r="28" spans="1:18" ht="15.75">
      <c r="A28" s="3"/>
      <c r="B28" s="2"/>
      <c r="C28" s="2"/>
      <c r="D28" s="2"/>
      <c r="E28" s="2"/>
      <c r="F28" s="4"/>
      <c r="G28" s="2"/>
      <c r="H28" s="2"/>
      <c r="I28" s="2"/>
      <c r="J28" s="2"/>
      <c r="K28" s="2"/>
      <c r="N28" s="114"/>
      <c r="O28" s="114"/>
      <c r="P28" s="114"/>
      <c r="Q28" s="114"/>
      <c r="R28" s="115"/>
    </row>
    <row r="29" spans="1:18" ht="15.6" customHeight="1">
      <c r="A29" s="3"/>
      <c r="B29" s="2"/>
      <c r="C29" s="2"/>
      <c r="D29" s="2"/>
      <c r="E29" s="2"/>
      <c r="F29" s="6" t="s">
        <v>19</v>
      </c>
      <c r="G29" s="2" t="s">
        <v>52</v>
      </c>
      <c r="H29" s="6"/>
      <c r="I29" s="2"/>
      <c r="J29" s="2"/>
      <c r="K29" s="2"/>
      <c r="N29" s="114"/>
      <c r="O29" s="114"/>
      <c r="P29" s="397" t="s">
        <v>216</v>
      </c>
      <c r="Q29" s="397"/>
      <c r="R29" s="397"/>
    </row>
    <row r="30" spans="1:18" ht="15.75">
      <c r="A30" s="3">
        <v>15</v>
      </c>
      <c r="B30" s="2" t="s">
        <v>60</v>
      </c>
      <c r="C30" s="2"/>
      <c r="D30" s="2"/>
      <c r="E30" s="2"/>
      <c r="F30" s="46">
        <f>ROUND(F19/12,0)</f>
        <v>223463</v>
      </c>
      <c r="G30" s="46">
        <f>ROUND((G19+H19+I19)/12,0)</f>
        <v>37969</v>
      </c>
      <c r="H30" s="2"/>
      <c r="I30" s="2"/>
      <c r="J30" s="2"/>
      <c r="K30" s="2"/>
      <c r="N30" s="114"/>
      <c r="O30" s="114"/>
      <c r="P30" s="208"/>
      <c r="Q30" s="208"/>
      <c r="R30" s="208"/>
    </row>
    <row r="31" spans="1:18" ht="15.75">
      <c r="A31" s="3">
        <v>16</v>
      </c>
      <c r="B31" s="2" t="s">
        <v>59</v>
      </c>
      <c r="C31" s="2"/>
      <c r="D31" s="2"/>
      <c r="E31" s="2"/>
      <c r="F31" s="47">
        <f>F13</f>
        <v>2499403391</v>
      </c>
      <c r="G31" s="47">
        <f>G13+H13+I13</f>
        <v>2098439025</v>
      </c>
      <c r="H31" s="2"/>
      <c r="I31" s="2"/>
      <c r="J31" s="2"/>
      <c r="K31" s="2"/>
      <c r="N31" s="114"/>
      <c r="O31" s="114"/>
      <c r="P31" s="168"/>
      <c r="Q31" s="168"/>
      <c r="R31" s="168"/>
    </row>
    <row r="32" spans="1:18" ht="15.75">
      <c r="A32" s="3">
        <v>17</v>
      </c>
      <c r="B32" s="2" t="s">
        <v>57</v>
      </c>
      <c r="C32" s="2"/>
      <c r="D32" s="2"/>
      <c r="E32" s="2"/>
      <c r="F32" s="47">
        <f>F21</f>
        <v>24133968</v>
      </c>
      <c r="G32" s="47">
        <f>G21+H21+I21</f>
        <v>22272606</v>
      </c>
      <c r="H32" s="2"/>
      <c r="I32" s="2"/>
      <c r="J32" s="2"/>
      <c r="K32" s="2"/>
    </row>
    <row r="33" spans="1:14" ht="15.75">
      <c r="A33" s="3">
        <v>18</v>
      </c>
      <c r="B33" s="2" t="s">
        <v>31</v>
      </c>
      <c r="C33" s="2"/>
      <c r="D33" s="2"/>
      <c r="E33" s="2"/>
      <c r="F33" s="5">
        <f>F19</f>
        <v>2681552</v>
      </c>
      <c r="G33" s="5">
        <f>G19+H19+I19</f>
        <v>455628</v>
      </c>
      <c r="H33" s="2"/>
      <c r="I33" s="2"/>
      <c r="J33" s="2"/>
      <c r="K33" s="2"/>
      <c r="N33" s="2" t="s">
        <v>258</v>
      </c>
    </row>
    <row r="34" spans="1:14" ht="15.75">
      <c r="A34" s="3">
        <v>19</v>
      </c>
      <c r="B34" s="2" t="s">
        <v>58</v>
      </c>
      <c r="C34" s="2"/>
      <c r="D34" s="2"/>
      <c r="E34" s="2"/>
      <c r="F34" s="48">
        <f>F32/F33</f>
        <v>9</v>
      </c>
      <c r="G34" s="48">
        <f>G32/G33</f>
        <v>48.883312702467805</v>
      </c>
      <c r="H34" s="2"/>
      <c r="I34" s="2"/>
      <c r="J34" s="2"/>
      <c r="K34" s="2"/>
    </row>
    <row r="35" spans="1:14" ht="15.75">
      <c r="A35" s="3"/>
      <c r="B35" s="2"/>
      <c r="C35" s="2"/>
      <c r="D35" s="2"/>
      <c r="E35" s="2"/>
      <c r="F35" s="2"/>
      <c r="G35" s="45"/>
      <c r="H35" s="4"/>
      <c r="I35" s="2"/>
      <c r="J35" s="2"/>
      <c r="K35" s="2"/>
    </row>
    <row r="36" spans="1:14" ht="15.75">
      <c r="A36" s="2" t="s">
        <v>255</v>
      </c>
      <c r="B36" s="2"/>
      <c r="C36" s="2"/>
      <c r="D36" s="2"/>
      <c r="E36" s="2"/>
      <c r="F36" s="2"/>
      <c r="G36" s="45"/>
      <c r="H36" s="4"/>
      <c r="I36" s="2"/>
      <c r="J36" s="2"/>
      <c r="K36" s="2"/>
    </row>
    <row r="37" spans="1:14" ht="15.75">
      <c r="A37" s="3"/>
      <c r="B37" s="2"/>
      <c r="C37" s="2"/>
      <c r="D37" s="2"/>
      <c r="E37" s="2"/>
      <c r="F37" s="2"/>
      <c r="G37" s="45"/>
      <c r="H37" s="4"/>
      <c r="I37" s="2"/>
      <c r="J37" s="2"/>
      <c r="K37" s="2"/>
    </row>
    <row r="38" spans="1:14" ht="15.75">
      <c r="A38" s="3"/>
      <c r="B38" s="2"/>
      <c r="C38" s="2"/>
      <c r="D38" s="2" t="s">
        <v>135</v>
      </c>
      <c r="E38" s="2"/>
      <c r="F38" s="2"/>
      <c r="G38" s="2"/>
      <c r="H38" s="2"/>
      <c r="I38" s="2"/>
      <c r="J38" s="2"/>
      <c r="K38" s="2"/>
    </row>
    <row r="39" spans="1:14" ht="15.75">
      <c r="A39" s="3"/>
      <c r="B39" s="2"/>
      <c r="C39" s="2"/>
      <c r="D39" s="2" t="s">
        <v>136</v>
      </c>
      <c r="E39" s="2"/>
      <c r="F39" s="104">
        <f>F23/F13</f>
        <v>8.9054393678699315E-2</v>
      </c>
      <c r="G39" s="104">
        <f>G23/G13</f>
        <v>0.10718479009098039</v>
      </c>
      <c r="H39" s="104">
        <f>H23/H13</f>
        <v>8.165984993660734E-2</v>
      </c>
      <c r="I39" s="104">
        <f>I23/I13</f>
        <v>8.144746847107312E-2</v>
      </c>
      <c r="J39" s="2"/>
      <c r="K39" s="2"/>
    </row>
    <row r="40" spans="1:14" ht="15.75">
      <c r="A40" s="3"/>
      <c r="B40" s="2"/>
      <c r="C40" s="2"/>
      <c r="D40" s="2" t="s">
        <v>137</v>
      </c>
      <c r="E40" s="2"/>
      <c r="F40" s="105">
        <f>F39+F14</f>
        <v>0.10216439367869931</v>
      </c>
      <c r="G40" s="105">
        <f>G39+G14</f>
        <v>0.12029479009098039</v>
      </c>
      <c r="H40" s="105">
        <f>H39+H14</f>
        <v>9.4769849936607337E-2</v>
      </c>
      <c r="I40" s="105">
        <f>I39+I14</f>
        <v>9.4557468471073117E-2</v>
      </c>
      <c r="J40" s="2"/>
      <c r="K40" s="2"/>
    </row>
    <row r="45" spans="1:14" ht="15.75">
      <c r="A45" s="390" t="s">
        <v>20</v>
      </c>
      <c r="B45" s="390"/>
      <c r="C45" s="390"/>
      <c r="D45" s="390"/>
      <c r="E45" s="390"/>
      <c r="F45" s="390"/>
    </row>
    <row r="46" spans="1:14" ht="15.75">
      <c r="A46" s="390" t="s">
        <v>48</v>
      </c>
      <c r="B46" s="390"/>
      <c r="C46" s="390"/>
      <c r="D46" s="390"/>
      <c r="E46" s="390"/>
      <c r="F46" s="390"/>
    </row>
    <row r="47" spans="1:14" ht="15.75">
      <c r="A47" s="392" t="s">
        <v>68</v>
      </c>
      <c r="B47" s="392"/>
      <c r="C47" s="392"/>
      <c r="D47" s="392"/>
      <c r="E47" s="392"/>
      <c r="F47" s="392"/>
    </row>
    <row r="48" spans="1:14" ht="15.75">
      <c r="A48" s="400" t="str">
        <f>A4</f>
        <v>Washington Docket No. UE-220053 Compliance Filing</v>
      </c>
      <c r="B48" s="400"/>
      <c r="C48" s="400"/>
      <c r="D48" s="400"/>
      <c r="E48" s="400"/>
      <c r="F48" s="400"/>
    </row>
    <row r="49" spans="1:6" ht="15.75">
      <c r="A49" s="23"/>
      <c r="C49" s="23"/>
      <c r="D49" s="23"/>
      <c r="E49" s="23"/>
      <c r="F49" s="23"/>
    </row>
    <row r="50" spans="1:6" ht="47.25">
      <c r="A50" s="106" t="s">
        <v>17</v>
      </c>
      <c r="C50" s="107"/>
      <c r="D50" s="106" t="s">
        <v>16</v>
      </c>
      <c r="E50" s="106" t="s">
        <v>19</v>
      </c>
      <c r="F50" s="106" t="s">
        <v>18</v>
      </c>
    </row>
    <row r="51" spans="1:6" ht="15.75">
      <c r="A51" s="23"/>
      <c r="B51" s="24" t="s">
        <v>14</v>
      </c>
      <c r="D51" s="24" t="s">
        <v>13</v>
      </c>
      <c r="E51" s="24" t="s">
        <v>12</v>
      </c>
      <c r="F51" s="24" t="s">
        <v>11</v>
      </c>
    </row>
    <row r="52" spans="1:6" ht="15.75">
      <c r="A52" s="24"/>
      <c r="B52" s="25"/>
      <c r="D52" s="24"/>
      <c r="E52" s="24"/>
      <c r="F52" s="24"/>
    </row>
    <row r="53" spans="1:6" ht="15.75">
      <c r="A53" s="24">
        <v>1</v>
      </c>
      <c r="B53" s="23" t="s">
        <v>62</v>
      </c>
      <c r="D53" s="24" t="s">
        <v>255</v>
      </c>
      <c r="E53" s="26">
        <f>F23</f>
        <v>222582853.54399002</v>
      </c>
      <c r="F53" s="26">
        <f>SUM(G23:I23)</f>
        <v>187526858.38225001</v>
      </c>
    </row>
    <row r="54" spans="1:6" ht="15.75">
      <c r="A54" s="24"/>
      <c r="B54" s="23"/>
      <c r="D54" s="23"/>
      <c r="E54" s="23"/>
      <c r="F54" s="23"/>
    </row>
    <row r="55" spans="1:6" ht="15.75">
      <c r="A55" s="24">
        <v>2</v>
      </c>
      <c r="B55" s="401" t="s">
        <v>330</v>
      </c>
      <c r="C55" s="401"/>
      <c r="D55" s="24" t="s">
        <v>51</v>
      </c>
      <c r="E55" s="27">
        <f>F30</f>
        <v>223463</v>
      </c>
      <c r="F55" s="27">
        <f>G30</f>
        <v>37969</v>
      </c>
    </row>
    <row r="56" spans="1:6" ht="15.75">
      <c r="A56" s="24"/>
      <c r="B56" s="401"/>
      <c r="C56" s="401"/>
      <c r="D56" s="23"/>
      <c r="E56" s="27"/>
      <c r="F56" s="27"/>
    </row>
    <row r="57" spans="1:6" ht="15.75">
      <c r="A57" s="24">
        <v>3</v>
      </c>
      <c r="B57" s="401" t="s">
        <v>63</v>
      </c>
      <c r="C57" s="401"/>
      <c r="D57" s="24" t="str">
        <f>"("&amp;A53&amp;") / ("&amp;A55&amp;")"</f>
        <v>(1) / (2)</v>
      </c>
      <c r="E57" s="28">
        <f>ROUND(E53/E55,2)</f>
        <v>996.06</v>
      </c>
      <c r="F57" s="28">
        <f>ROUND(F53/F55,2)</f>
        <v>4938.95</v>
      </c>
    </row>
    <row r="58" spans="1:6" ht="15.75">
      <c r="A58" s="24"/>
      <c r="B58" s="401"/>
      <c r="C58" s="401"/>
      <c r="D58" s="23"/>
      <c r="E58" s="29"/>
      <c r="F58" s="29"/>
    </row>
    <row r="59" spans="1:6" ht="24.6" customHeight="1">
      <c r="A59" s="24"/>
      <c r="B59" s="30" t="s">
        <v>295</v>
      </c>
      <c r="D59" s="23"/>
      <c r="E59" s="23"/>
      <c r="F59" s="23"/>
    </row>
    <row r="60" spans="1:6" ht="15.75">
      <c r="A60" s="2"/>
      <c r="C60" s="2"/>
      <c r="D60" s="2"/>
      <c r="E60" s="2"/>
      <c r="F60" s="2"/>
    </row>
    <row r="61" spans="1:6" ht="15.75">
      <c r="B61" s="2"/>
      <c r="C61" s="2"/>
      <c r="D61" s="2"/>
      <c r="E61" s="2"/>
      <c r="F61" s="2"/>
    </row>
    <row r="62" spans="1:6" ht="15.75">
      <c r="B62" s="2" t="s">
        <v>256</v>
      </c>
      <c r="C62" s="2"/>
      <c r="D62" s="2"/>
      <c r="E62" s="2"/>
      <c r="F62" s="2"/>
    </row>
    <row r="63" spans="1:6" ht="15.75">
      <c r="B63" s="2"/>
      <c r="C63" s="51" t="s">
        <v>64</v>
      </c>
      <c r="D63" s="2"/>
      <c r="E63" s="2"/>
      <c r="F63" s="2"/>
    </row>
    <row r="64" spans="1:6" ht="15.75">
      <c r="B64" s="2"/>
      <c r="C64" s="51" t="s">
        <v>65</v>
      </c>
      <c r="D64" s="2"/>
      <c r="E64" s="26">
        <f>E55*E57</f>
        <v>222582555.78</v>
      </c>
      <c r="F64" s="26">
        <f>F55*F57</f>
        <v>187526992.54999998</v>
      </c>
    </row>
    <row r="65" spans="1:17" ht="15.75">
      <c r="B65" s="2"/>
      <c r="C65" s="51" t="s">
        <v>67</v>
      </c>
      <c r="D65" s="2"/>
      <c r="E65" s="26">
        <f>F32</f>
        <v>24133968</v>
      </c>
      <c r="F65" s="26">
        <f>G32</f>
        <v>22272606</v>
      </c>
    </row>
    <row r="66" spans="1:17" ht="15.75">
      <c r="B66" s="2"/>
      <c r="C66" s="51" t="s">
        <v>66</v>
      </c>
      <c r="D66" s="2"/>
      <c r="E66" s="26">
        <f>F15</f>
        <v>32767178.456009999</v>
      </c>
      <c r="F66" s="26">
        <f>SUM(G15:I15)</f>
        <v>27510535.61775</v>
      </c>
    </row>
    <row r="67" spans="1:17" ht="15.75">
      <c r="B67" s="2"/>
      <c r="C67" s="51" t="s">
        <v>15</v>
      </c>
      <c r="D67" s="2"/>
      <c r="E67" s="52">
        <f>SUM(E64:E66)</f>
        <v>279483702.23601002</v>
      </c>
      <c r="F67" s="52">
        <f>SUM(F64:F66)</f>
        <v>237310134.16774997</v>
      </c>
    </row>
    <row r="70" spans="1:17" ht="18.75">
      <c r="B70" s="399" t="s">
        <v>20</v>
      </c>
      <c r="C70" s="399"/>
      <c r="D70" s="399"/>
      <c r="E70" s="399"/>
      <c r="F70" s="399"/>
      <c r="G70" s="399"/>
      <c r="H70" s="399"/>
      <c r="I70" s="399"/>
      <c r="J70" s="399"/>
      <c r="K70" s="399"/>
      <c r="L70" s="399"/>
      <c r="M70" s="399"/>
      <c r="N70" s="399"/>
      <c r="O70" s="399"/>
      <c r="P70" s="399"/>
      <c r="Q70" s="399"/>
    </row>
    <row r="71" spans="1:17" ht="18.75">
      <c r="B71" s="399" t="str">
        <f>A2</f>
        <v xml:space="preserve"> Electric Decoupling Mechanism</v>
      </c>
      <c r="C71" s="399"/>
      <c r="D71" s="399"/>
      <c r="E71" s="399"/>
      <c r="F71" s="399"/>
      <c r="G71" s="399"/>
      <c r="H71" s="399"/>
      <c r="I71" s="399"/>
      <c r="J71" s="399"/>
      <c r="K71" s="399"/>
      <c r="L71" s="399"/>
      <c r="M71" s="399"/>
      <c r="N71" s="399"/>
      <c r="O71" s="399"/>
      <c r="P71" s="399"/>
      <c r="Q71" s="399"/>
    </row>
    <row r="72" spans="1:17" ht="18.75">
      <c r="B72" s="398" t="s">
        <v>70</v>
      </c>
      <c r="C72" s="399"/>
      <c r="D72" s="399"/>
      <c r="E72" s="399"/>
      <c r="F72" s="399"/>
      <c r="G72" s="399"/>
      <c r="H72" s="399"/>
      <c r="I72" s="399"/>
      <c r="J72" s="399"/>
      <c r="K72" s="399"/>
      <c r="L72" s="399"/>
      <c r="M72" s="399"/>
      <c r="N72" s="399"/>
      <c r="O72" s="399"/>
      <c r="P72" s="399"/>
      <c r="Q72" s="399"/>
    </row>
    <row r="73" spans="1:17" ht="18.75">
      <c r="B73" s="398" t="str">
        <f>A4</f>
        <v>Washington Docket No. UE-220053 Compliance Filing</v>
      </c>
      <c r="C73" s="398"/>
      <c r="D73" s="398"/>
      <c r="E73" s="398"/>
      <c r="F73" s="398"/>
      <c r="G73" s="398"/>
      <c r="H73" s="398"/>
      <c r="I73" s="398"/>
      <c r="J73" s="398"/>
      <c r="K73" s="398"/>
      <c r="L73" s="398"/>
      <c r="M73" s="398"/>
      <c r="N73" s="398"/>
      <c r="O73" s="398"/>
      <c r="P73" s="398"/>
      <c r="Q73" s="398"/>
    </row>
    <row r="74" spans="1:17" ht="15.75">
      <c r="B74" s="390"/>
      <c r="C74" s="390"/>
      <c r="D74" s="390"/>
      <c r="E74" s="390"/>
      <c r="F74" s="390"/>
      <c r="G74" s="390"/>
      <c r="H74" s="390"/>
      <c r="I74" s="390"/>
      <c r="J74" s="390"/>
      <c r="K74" s="390"/>
      <c r="L74" s="390"/>
      <c r="M74" s="390"/>
      <c r="N74" s="390"/>
      <c r="O74" s="390"/>
      <c r="P74" s="390"/>
      <c r="Q74" s="390"/>
    </row>
    <row r="75" spans="1:17" ht="25.5">
      <c r="A75" s="108" t="s">
        <v>17</v>
      </c>
      <c r="B75" s="109"/>
      <c r="D75" s="110" t="s">
        <v>16</v>
      </c>
      <c r="E75" s="111" t="s">
        <v>32</v>
      </c>
      <c r="F75" s="111" t="s">
        <v>33</v>
      </c>
      <c r="G75" s="111" t="s">
        <v>34</v>
      </c>
      <c r="H75" s="111" t="s">
        <v>35</v>
      </c>
      <c r="I75" s="111" t="s">
        <v>36</v>
      </c>
      <c r="J75" s="111" t="s">
        <v>37</v>
      </c>
      <c r="K75" s="111" t="s">
        <v>38</v>
      </c>
      <c r="L75" s="111" t="s">
        <v>39</v>
      </c>
      <c r="M75" s="111" t="s">
        <v>40</v>
      </c>
      <c r="N75" s="111" t="s">
        <v>41</v>
      </c>
      <c r="O75" s="111" t="s">
        <v>42</v>
      </c>
      <c r="P75" s="111" t="s">
        <v>43</v>
      </c>
      <c r="Q75" s="108" t="s">
        <v>28</v>
      </c>
    </row>
    <row r="76" spans="1:17">
      <c r="A76" s="19"/>
      <c r="B76" s="20" t="s">
        <v>14</v>
      </c>
      <c r="D76" s="20" t="s">
        <v>13</v>
      </c>
      <c r="E76" s="20" t="s">
        <v>12</v>
      </c>
      <c r="F76" s="20" t="s">
        <v>11</v>
      </c>
      <c r="G76" s="20" t="s">
        <v>10</v>
      </c>
      <c r="H76" s="20" t="s">
        <v>9</v>
      </c>
      <c r="I76" s="20" t="s">
        <v>8</v>
      </c>
      <c r="J76" s="20" t="s">
        <v>7</v>
      </c>
      <c r="K76" s="20" t="s">
        <v>6</v>
      </c>
      <c r="L76" s="20" t="s">
        <v>5</v>
      </c>
      <c r="M76" s="20" t="s">
        <v>4</v>
      </c>
      <c r="N76" s="20" t="s">
        <v>3</v>
      </c>
      <c r="O76" s="20" t="s">
        <v>2</v>
      </c>
      <c r="P76" s="20" t="s">
        <v>1</v>
      </c>
      <c r="Q76" s="20" t="s">
        <v>0</v>
      </c>
    </row>
    <row r="77" spans="1:17">
      <c r="A77" s="20">
        <v>1</v>
      </c>
      <c r="B77" s="31" t="s">
        <v>44</v>
      </c>
      <c r="D77" s="20"/>
      <c r="E77" s="19"/>
      <c r="F77" s="19"/>
      <c r="G77" s="19"/>
      <c r="H77" s="19"/>
      <c r="I77" s="21"/>
      <c r="J77" s="21"/>
      <c r="K77" s="19"/>
      <c r="L77" s="19"/>
      <c r="M77" s="19"/>
      <c r="N77" s="19"/>
      <c r="O77" s="19"/>
      <c r="P77" s="19"/>
      <c r="Q77" s="32"/>
    </row>
    <row r="78" spans="1:17">
      <c r="A78" s="20">
        <f>A77+1</f>
        <v>2</v>
      </c>
      <c r="B78" s="33" t="s">
        <v>19</v>
      </c>
      <c r="D78" s="20"/>
      <c r="E78" s="19"/>
      <c r="F78" s="19"/>
      <c r="G78" s="19"/>
      <c r="H78" s="19"/>
      <c r="I78" s="19"/>
      <c r="J78" s="19"/>
      <c r="K78" s="19"/>
      <c r="L78" s="19"/>
      <c r="M78" s="19"/>
      <c r="N78" s="19"/>
      <c r="O78" s="19"/>
      <c r="P78" s="19"/>
      <c r="Q78" s="32"/>
    </row>
    <row r="79" spans="1:17">
      <c r="A79" s="20">
        <f>A78+1</f>
        <v>3</v>
      </c>
      <c r="B79" s="22" t="s">
        <v>45</v>
      </c>
      <c r="D79" s="20" t="s">
        <v>229</v>
      </c>
      <c r="E79" s="44">
        <f>E159</f>
        <v>269928495.26100004</v>
      </c>
      <c r="F79" s="44">
        <f t="shared" ref="F79:P79" si="3">F159</f>
        <v>231695828.95700002</v>
      </c>
      <c r="G79" s="44">
        <f t="shared" si="3"/>
        <v>237266610.39899999</v>
      </c>
      <c r="H79" s="44">
        <f t="shared" si="3"/>
        <v>182595902.25199997</v>
      </c>
      <c r="I79" s="44">
        <f t="shared" si="3"/>
        <v>169557271.69299999</v>
      </c>
      <c r="J79" s="44">
        <f t="shared" si="3"/>
        <v>145316369.39500001</v>
      </c>
      <c r="K79" s="44">
        <f t="shared" si="3"/>
        <v>202830168.56387001</v>
      </c>
      <c r="L79" s="44">
        <f t="shared" si="3"/>
        <v>207412725.53211004</v>
      </c>
      <c r="M79" s="44">
        <f t="shared" si="3"/>
        <v>155120594.86899003</v>
      </c>
      <c r="N79" s="44">
        <f t="shared" si="3"/>
        <v>174601947.65000001</v>
      </c>
      <c r="O79" s="44">
        <f t="shared" si="3"/>
        <v>234301988.097</v>
      </c>
      <c r="P79" s="44">
        <f t="shared" si="3"/>
        <v>288775488.708</v>
      </c>
      <c r="Q79" s="34">
        <f>SUM(E79:P79)</f>
        <v>2499403391.3769703</v>
      </c>
    </row>
    <row r="80" spans="1:17">
      <c r="A80" s="20">
        <f>A79+1</f>
        <v>4</v>
      </c>
      <c r="B80" s="19" t="s">
        <v>46</v>
      </c>
      <c r="D80" s="35" t="s">
        <v>49</v>
      </c>
      <c r="E80" s="36">
        <f>E79/$Q79</f>
        <v>0.10799717092177391</v>
      </c>
      <c r="F80" s="36">
        <f t="shared" ref="F80:P80" si="4">F79/$Q79</f>
        <v>9.2700453938871483E-2</v>
      </c>
      <c r="G80" s="36">
        <f t="shared" si="4"/>
        <v>9.4929298414804963E-2</v>
      </c>
      <c r="H80" s="36">
        <f t="shared" si="4"/>
        <v>7.3055795187748504E-2</v>
      </c>
      <c r="I80" s="36">
        <f t="shared" si="4"/>
        <v>6.7839098033546139E-2</v>
      </c>
      <c r="J80" s="36">
        <f t="shared" si="4"/>
        <v>5.8140422588985274E-2</v>
      </c>
      <c r="K80" s="36">
        <f t="shared" si="4"/>
        <v>8.1151433683590748E-2</v>
      </c>
      <c r="L80" s="36">
        <f t="shared" si="4"/>
        <v>8.2984894014184046E-2</v>
      </c>
      <c r="M80" s="36">
        <f t="shared" si="4"/>
        <v>6.206304888765117E-2</v>
      </c>
      <c r="N80" s="36">
        <f t="shared" si="4"/>
        <v>6.9857450082840916E-2</v>
      </c>
      <c r="O80" s="36">
        <f t="shared" si="4"/>
        <v>9.3743166431377228E-2</v>
      </c>
      <c r="P80" s="36">
        <f t="shared" si="4"/>
        <v>0.11553776781462552</v>
      </c>
      <c r="Q80" s="36">
        <f>SUM(E80:P80)</f>
        <v>1</v>
      </c>
    </row>
    <row r="81" spans="1:17">
      <c r="A81" s="20"/>
      <c r="B81" s="19"/>
      <c r="D81" s="37"/>
      <c r="E81" s="38"/>
      <c r="F81" s="38"/>
      <c r="G81" s="38"/>
      <c r="H81" s="38"/>
      <c r="I81" s="38"/>
      <c r="J81" s="38"/>
      <c r="K81" s="38"/>
      <c r="L81" s="38"/>
      <c r="M81" s="38"/>
      <c r="N81" s="38"/>
      <c r="O81" s="38"/>
      <c r="P81" s="38"/>
      <c r="Q81" s="38"/>
    </row>
    <row r="82" spans="1:17">
      <c r="A82" s="20">
        <v>5</v>
      </c>
      <c r="B82" s="33" t="s">
        <v>47</v>
      </c>
      <c r="D82" s="38"/>
      <c r="E82" s="38"/>
      <c r="F82" s="38"/>
      <c r="G82" s="38"/>
      <c r="H82" s="38"/>
      <c r="I82" s="38"/>
      <c r="J82" s="38"/>
      <c r="K82" s="38"/>
      <c r="L82" s="38"/>
      <c r="M82" s="38"/>
      <c r="N82" s="38"/>
      <c r="O82" s="38"/>
      <c r="P82" s="38"/>
      <c r="Q82" s="38"/>
    </row>
    <row r="83" spans="1:17">
      <c r="A83" s="20">
        <v>6</v>
      </c>
      <c r="B83" s="22" t="s">
        <v>45</v>
      </c>
      <c r="D83" s="20" t="s">
        <v>229</v>
      </c>
      <c r="E83" s="44">
        <f>E162</f>
        <v>170832384.995</v>
      </c>
      <c r="F83" s="44">
        <f t="shared" ref="F83:P83" si="5">F162</f>
        <v>156477575.62999997</v>
      </c>
      <c r="G83" s="44">
        <f t="shared" si="5"/>
        <v>170321875.039</v>
      </c>
      <c r="H83" s="44">
        <f t="shared" si="5"/>
        <v>156304005.32600001</v>
      </c>
      <c r="I83" s="44">
        <f t="shared" si="5"/>
        <v>178484305.109</v>
      </c>
      <c r="J83" s="44">
        <f t="shared" si="5"/>
        <v>191690895.789</v>
      </c>
      <c r="K83" s="44">
        <f t="shared" si="5"/>
        <v>188791635.19758999</v>
      </c>
      <c r="L83" s="44">
        <f t="shared" si="5"/>
        <v>196116119.62435997</v>
      </c>
      <c r="M83" s="44">
        <f t="shared" si="5"/>
        <v>177255645.53500998</v>
      </c>
      <c r="N83" s="44">
        <f t="shared" si="5"/>
        <v>187317715.77900001</v>
      </c>
      <c r="O83" s="44">
        <f t="shared" si="5"/>
        <v>153304398.38699999</v>
      </c>
      <c r="P83" s="44">
        <f t="shared" si="5"/>
        <v>171542468.69100001</v>
      </c>
      <c r="Q83" s="34">
        <f>SUM(E83:P83)</f>
        <v>2098439025.1019599</v>
      </c>
    </row>
    <row r="84" spans="1:17">
      <c r="A84" s="20">
        <v>7</v>
      </c>
      <c r="B84" s="19" t="s">
        <v>46</v>
      </c>
      <c r="D84" s="35" t="s">
        <v>49</v>
      </c>
      <c r="E84" s="39">
        <f>E83/$Q83</f>
        <v>8.1409268008966584E-2</v>
      </c>
      <c r="F84" s="39">
        <f t="shared" ref="F84:P84" si="6">F83/$Q83</f>
        <v>7.4568559657051253E-2</v>
      </c>
      <c r="G84" s="39">
        <f t="shared" si="6"/>
        <v>8.1165987194087907E-2</v>
      </c>
      <c r="H84" s="39">
        <f t="shared" si="6"/>
        <v>7.4485845648245813E-2</v>
      </c>
      <c r="I84" s="39">
        <f t="shared" si="6"/>
        <v>8.5055749999849398E-2</v>
      </c>
      <c r="J84" s="39">
        <f t="shared" si="6"/>
        <v>9.1349280820626197E-2</v>
      </c>
      <c r="K84" s="39">
        <f t="shared" si="6"/>
        <v>8.9967653545909868E-2</v>
      </c>
      <c r="L84" s="39">
        <f t="shared" si="6"/>
        <v>9.3458097794779135E-2</v>
      </c>
      <c r="M84" s="39">
        <f t="shared" si="6"/>
        <v>8.4470238789234015E-2</v>
      </c>
      <c r="N84" s="39">
        <f t="shared" si="6"/>
        <v>8.9265265055723284E-2</v>
      </c>
      <c r="O84" s="39">
        <f t="shared" si="6"/>
        <v>7.3056398853214799E-2</v>
      </c>
      <c r="P84" s="39">
        <f t="shared" si="6"/>
        <v>8.1747654632311761E-2</v>
      </c>
      <c r="Q84" s="39">
        <f>SUM(E84:P84)</f>
        <v>1</v>
      </c>
    </row>
    <row r="85" spans="1:17">
      <c r="A85" s="20"/>
      <c r="B85" s="19"/>
      <c r="D85" s="40"/>
      <c r="E85" s="39"/>
      <c r="F85" s="39"/>
      <c r="G85" s="39"/>
      <c r="H85" s="39"/>
      <c r="I85" s="39"/>
      <c r="J85" s="39"/>
      <c r="K85" s="39"/>
      <c r="L85" s="39"/>
      <c r="M85" s="39"/>
      <c r="N85" s="39"/>
      <c r="O85" s="39"/>
      <c r="P85" s="39"/>
      <c r="Q85" s="39"/>
    </row>
    <row r="86" spans="1:17">
      <c r="A86" s="20"/>
      <c r="B86" s="33"/>
      <c r="D86" s="20"/>
      <c r="E86" s="19"/>
      <c r="F86" s="19"/>
      <c r="G86" s="19"/>
      <c r="H86" s="19"/>
      <c r="I86" s="19"/>
      <c r="J86" s="19"/>
      <c r="K86" s="19"/>
      <c r="L86" s="19"/>
      <c r="M86" s="19"/>
      <c r="N86" s="19"/>
      <c r="O86" s="19"/>
      <c r="P86" s="19"/>
      <c r="Q86" s="32"/>
    </row>
    <row r="87" spans="1:17">
      <c r="A87" s="20"/>
      <c r="B87" s="22"/>
      <c r="D87" s="20"/>
      <c r="E87" s="44"/>
      <c r="F87" s="44"/>
      <c r="G87" s="44"/>
      <c r="H87" s="44"/>
      <c r="I87" s="44"/>
      <c r="J87" s="44"/>
      <c r="K87" s="44"/>
      <c r="L87" s="44"/>
      <c r="M87" s="44"/>
      <c r="N87" s="44"/>
      <c r="O87" s="44"/>
      <c r="P87" s="44"/>
      <c r="Q87" s="34"/>
    </row>
    <row r="88" spans="1:17">
      <c r="A88" s="20"/>
      <c r="B88" s="19"/>
      <c r="D88" s="35"/>
      <c r="E88" s="36"/>
      <c r="F88" s="36"/>
      <c r="G88" s="36"/>
      <c r="H88" s="36"/>
      <c r="I88" s="36"/>
      <c r="J88" s="36"/>
      <c r="K88" s="36"/>
      <c r="L88" s="36"/>
      <c r="M88" s="36"/>
      <c r="N88" s="36"/>
      <c r="O88" s="36"/>
      <c r="P88" s="36"/>
      <c r="Q88" s="36"/>
    </row>
    <row r="89" spans="1:17">
      <c r="A89" s="20"/>
      <c r="B89" s="19"/>
      <c r="D89" s="20"/>
      <c r="E89" s="39"/>
      <c r="F89" s="32"/>
      <c r="G89" s="32"/>
      <c r="H89" s="32"/>
      <c r="I89" s="32"/>
      <c r="J89" s="32"/>
      <c r="K89" s="32"/>
      <c r="L89" s="32"/>
      <c r="M89" s="32"/>
      <c r="N89" s="32"/>
      <c r="O89" s="32"/>
      <c r="P89" s="32"/>
      <c r="Q89" s="32"/>
    </row>
    <row r="90" spans="1:17">
      <c r="A90" s="20">
        <v>8</v>
      </c>
      <c r="B90" s="31" t="s">
        <v>69</v>
      </c>
      <c r="D90" s="20"/>
      <c r="E90" s="39"/>
      <c r="F90" s="32"/>
      <c r="G90" s="32"/>
      <c r="H90" s="32"/>
      <c r="I90" s="32"/>
      <c r="J90" s="32"/>
      <c r="K90" s="32"/>
      <c r="L90" s="32"/>
      <c r="M90" s="32"/>
      <c r="N90" s="32"/>
      <c r="O90" s="32"/>
      <c r="P90" s="32"/>
      <c r="Q90" s="32"/>
    </row>
    <row r="91" spans="1:17">
      <c r="A91" s="20">
        <f>A90+1</f>
        <v>9</v>
      </c>
      <c r="B91" s="33" t="s">
        <v>19</v>
      </c>
      <c r="D91" s="20"/>
      <c r="E91" s="39"/>
      <c r="F91" s="19"/>
      <c r="G91" s="19"/>
      <c r="H91" s="19"/>
      <c r="I91" s="19"/>
      <c r="J91" s="19"/>
      <c r="K91" s="19"/>
      <c r="L91" s="19"/>
      <c r="M91" s="19"/>
      <c r="N91" s="19"/>
      <c r="O91" s="19"/>
      <c r="P91" s="19"/>
      <c r="Q91" s="19"/>
    </row>
    <row r="92" spans="1:17">
      <c r="A92" s="20">
        <f>A91+1</f>
        <v>10</v>
      </c>
      <c r="B92" s="19" t="s">
        <v>318</v>
      </c>
      <c r="D92" s="20" t="s">
        <v>138</v>
      </c>
      <c r="E92" s="19"/>
      <c r="F92" s="19"/>
      <c r="G92" s="19"/>
      <c r="H92" s="19"/>
      <c r="I92" s="19"/>
      <c r="J92" s="19"/>
      <c r="K92" s="19"/>
      <c r="L92" s="19"/>
      <c r="M92" s="19"/>
      <c r="N92" s="19"/>
      <c r="O92" s="19"/>
      <c r="P92" s="19"/>
      <c r="Q92" s="41">
        <f>E57</f>
        <v>996.06</v>
      </c>
    </row>
    <row r="93" spans="1:17">
      <c r="A93" s="20">
        <f>A92+1</f>
        <v>11</v>
      </c>
      <c r="B93" s="19" t="s">
        <v>139</v>
      </c>
      <c r="D93" s="20" t="str">
        <f>"("&amp;A80&amp;") x ("&amp;A92&amp;")"</f>
        <v>(4) x (10)</v>
      </c>
      <c r="E93" s="42">
        <f>$Q92*E$80</f>
        <v>107.57166206834212</v>
      </c>
      <c r="F93" s="42">
        <f t="shared" ref="F93:P93" si="7">$Q92*F$80</f>
        <v>92.335214150352328</v>
      </c>
      <c r="G93" s="42">
        <f t="shared" si="7"/>
        <v>94.555276979050632</v>
      </c>
      <c r="H93" s="42">
        <f t="shared" si="7"/>
        <v>72.767955354708775</v>
      </c>
      <c r="I93" s="42">
        <f t="shared" si="7"/>
        <v>67.57181198729397</v>
      </c>
      <c r="J93" s="42">
        <f t="shared" si="7"/>
        <v>57.911349323984666</v>
      </c>
      <c r="K93" s="42">
        <f t="shared" si="7"/>
        <v>80.831697034877394</v>
      </c>
      <c r="L93" s="42">
        <f t="shared" si="7"/>
        <v>82.657933531768151</v>
      </c>
      <c r="M93" s="42">
        <f t="shared" si="7"/>
        <v>61.818520475033822</v>
      </c>
      <c r="N93" s="42">
        <f t="shared" si="7"/>
        <v>69.582211729514526</v>
      </c>
      <c r="O93" s="42">
        <f t="shared" si="7"/>
        <v>93.373818355637596</v>
      </c>
      <c r="P93" s="42">
        <f t="shared" si="7"/>
        <v>115.08254900943589</v>
      </c>
      <c r="Q93" s="41">
        <f>SUM(E93:P93)</f>
        <v>996.05999999999983</v>
      </c>
    </row>
    <row r="94" spans="1:17">
      <c r="A94" s="20"/>
      <c r="B94" s="19"/>
      <c r="D94" s="20"/>
      <c r="E94" s="42"/>
      <c r="F94" s="42"/>
      <c r="G94" s="42"/>
      <c r="H94" s="42"/>
      <c r="I94" s="42"/>
      <c r="J94" s="42"/>
      <c r="K94" s="42"/>
      <c r="L94" s="42"/>
      <c r="M94" s="42"/>
      <c r="N94" s="42"/>
      <c r="O94" s="42"/>
      <c r="P94" s="42"/>
      <c r="Q94" s="41"/>
    </row>
    <row r="95" spans="1:17">
      <c r="A95" s="20">
        <f>A93+1</f>
        <v>12</v>
      </c>
      <c r="B95" s="33" t="s">
        <v>47</v>
      </c>
      <c r="D95" s="43"/>
      <c r="E95" s="19"/>
      <c r="F95" s="19"/>
      <c r="G95" s="19"/>
      <c r="H95" s="19"/>
      <c r="I95" s="19"/>
      <c r="J95" s="19"/>
      <c r="K95" s="19"/>
      <c r="L95" s="19"/>
      <c r="M95" s="19"/>
      <c r="N95" s="19"/>
      <c r="O95" s="19"/>
      <c r="P95" s="19"/>
      <c r="Q95" s="41"/>
    </row>
    <row r="96" spans="1:17">
      <c r="A96" s="20">
        <f>A95+1</f>
        <v>13</v>
      </c>
      <c r="B96" s="19" t="s">
        <v>318</v>
      </c>
      <c r="D96" s="20" t="s">
        <v>138</v>
      </c>
      <c r="E96" s="19"/>
      <c r="F96" s="19"/>
      <c r="G96" s="19"/>
      <c r="H96" s="19"/>
      <c r="I96" s="19"/>
      <c r="J96" s="19"/>
      <c r="K96" s="19"/>
      <c r="L96" s="19"/>
      <c r="M96" s="19"/>
      <c r="N96" s="19"/>
      <c r="O96" s="19"/>
      <c r="P96" s="19"/>
      <c r="Q96" s="41">
        <f>F57</f>
        <v>4938.95</v>
      </c>
    </row>
    <row r="97" spans="1:17">
      <c r="A97" s="20">
        <f>A96+1</f>
        <v>14</v>
      </c>
      <c r="B97" s="19" t="s">
        <v>139</v>
      </c>
      <c r="D97" s="20" t="str">
        <f>"("&amp;A84&amp;") x ("&amp;A96&amp;")"</f>
        <v>(7) x (13)</v>
      </c>
      <c r="E97" s="42">
        <f>$Q96*E$84</f>
        <v>402.07630423288549</v>
      </c>
      <c r="F97" s="42">
        <f t="shared" ref="F97:P97" si="8">$Q96*F$84</f>
        <v>368.2903877181933</v>
      </c>
      <c r="G97" s="42">
        <f t="shared" si="8"/>
        <v>400.87475245224044</v>
      </c>
      <c r="H97" s="42">
        <f t="shared" si="8"/>
        <v>367.88186736440366</v>
      </c>
      <c r="I97" s="42">
        <f t="shared" si="8"/>
        <v>420.08609646175614</v>
      </c>
      <c r="J97" s="42">
        <f t="shared" si="8"/>
        <v>451.16953050903174</v>
      </c>
      <c r="K97" s="42">
        <f t="shared" si="8"/>
        <v>444.34574248057152</v>
      </c>
      <c r="L97" s="42">
        <f t="shared" si="8"/>
        <v>461.58487210352439</v>
      </c>
      <c r="M97" s="42">
        <f t="shared" si="8"/>
        <v>417.19428586808732</v>
      </c>
      <c r="N97" s="42">
        <f t="shared" si="8"/>
        <v>440.87668084696452</v>
      </c>
      <c r="O97" s="42">
        <f t="shared" si="8"/>
        <v>360.8219011160852</v>
      </c>
      <c r="P97" s="42">
        <f t="shared" si="8"/>
        <v>403.74757884625615</v>
      </c>
      <c r="Q97" s="41">
        <f>SUM(E97:P97)</f>
        <v>4938.9500000000007</v>
      </c>
    </row>
    <row r="98" spans="1:17">
      <c r="B98" s="20"/>
      <c r="C98" s="19"/>
      <c r="D98" s="20"/>
      <c r="E98" s="42"/>
      <c r="F98" s="42"/>
      <c r="G98" s="42"/>
      <c r="H98" s="42"/>
      <c r="I98" s="1"/>
      <c r="J98" s="42"/>
      <c r="K98" s="42"/>
      <c r="L98" s="42"/>
      <c r="M98" s="42"/>
      <c r="N98" s="42"/>
      <c r="O98" s="42"/>
      <c r="P98" s="42"/>
      <c r="Q98" s="41"/>
    </row>
    <row r="99" spans="1:17">
      <c r="B99" s="20"/>
      <c r="C99" s="33"/>
      <c r="D99" s="43"/>
      <c r="E99" s="19"/>
      <c r="F99" s="19"/>
      <c r="G99" s="19"/>
      <c r="H99" s="19"/>
      <c r="I99" s="19"/>
      <c r="J99" s="42"/>
      <c r="K99" s="19"/>
      <c r="L99" s="42"/>
      <c r="M99" s="19"/>
      <c r="N99" s="19"/>
      <c r="O99" s="19"/>
      <c r="P99" s="19"/>
      <c r="Q99" s="41"/>
    </row>
    <row r="100" spans="1:17">
      <c r="B100" s="20"/>
      <c r="C100" s="19"/>
      <c r="D100" s="20"/>
      <c r="E100" s="19"/>
      <c r="F100" s="19"/>
      <c r="G100" s="19"/>
      <c r="H100" s="19"/>
      <c r="I100" s="19"/>
      <c r="J100" s="42"/>
      <c r="K100" s="19"/>
      <c r="L100" s="42"/>
      <c r="M100" s="19"/>
      <c r="N100" s="19"/>
      <c r="O100" s="19"/>
      <c r="P100" s="19"/>
      <c r="Q100" s="41"/>
    </row>
    <row r="101" spans="1:17">
      <c r="B101" s="20"/>
      <c r="C101" s="19"/>
      <c r="D101" s="20"/>
      <c r="E101" s="42"/>
      <c r="F101" s="42"/>
      <c r="G101" s="42"/>
      <c r="H101" s="42"/>
      <c r="I101" s="42"/>
      <c r="J101" s="42"/>
      <c r="K101" s="42"/>
      <c r="L101" s="42"/>
      <c r="M101" s="42"/>
      <c r="N101" s="42"/>
      <c r="O101" s="42"/>
      <c r="P101" s="42"/>
      <c r="Q101" s="41"/>
    </row>
    <row r="102" spans="1:17">
      <c r="B102" s="20"/>
      <c r="C102" s="19"/>
      <c r="D102" s="43"/>
      <c r="E102" s="20"/>
      <c r="F102" s="20"/>
      <c r="G102" s="20"/>
      <c r="H102" s="20"/>
      <c r="I102" s="19"/>
      <c r="J102" s="42"/>
      <c r="K102" s="19"/>
      <c r="L102" s="42"/>
      <c r="M102" s="19"/>
      <c r="N102" s="19"/>
      <c r="O102" s="19"/>
      <c r="P102" s="19"/>
      <c r="Q102" s="41"/>
    </row>
    <row r="103" spans="1:17">
      <c r="B103" s="20"/>
      <c r="C103" s="22" t="s">
        <v>305</v>
      </c>
      <c r="D103" s="20"/>
      <c r="E103" s="20"/>
      <c r="F103" s="20"/>
      <c r="G103" s="20"/>
      <c r="H103" s="20"/>
      <c r="I103" s="19"/>
      <c r="J103" s="42"/>
      <c r="K103" s="19"/>
      <c r="L103" s="42"/>
      <c r="M103" s="19"/>
      <c r="N103" s="19"/>
      <c r="O103" s="19"/>
      <c r="P103" s="19"/>
      <c r="Q103" s="19"/>
    </row>
    <row r="104" spans="1:17">
      <c r="B104" s="1"/>
      <c r="C104" s="1"/>
      <c r="D104" s="1"/>
      <c r="E104" s="1"/>
      <c r="F104" s="1"/>
      <c r="G104" s="1"/>
      <c r="H104" s="1"/>
      <c r="I104" s="1"/>
      <c r="J104" s="42"/>
      <c r="K104" s="1"/>
      <c r="L104" s="1"/>
      <c r="M104" s="1"/>
      <c r="N104" s="1"/>
      <c r="O104" s="1"/>
      <c r="P104" s="1"/>
      <c r="Q104" s="1"/>
    </row>
    <row r="105" spans="1:17">
      <c r="B105" s="1"/>
      <c r="C105" s="1"/>
      <c r="D105" s="1"/>
      <c r="E105" s="1"/>
      <c r="F105" s="1"/>
      <c r="G105" s="1"/>
      <c r="H105" s="1"/>
      <c r="I105" s="42"/>
      <c r="J105" s="1"/>
      <c r="K105" s="1"/>
      <c r="L105" s="1"/>
      <c r="M105" s="1"/>
      <c r="N105" s="1"/>
      <c r="O105" s="1"/>
      <c r="P105" s="1"/>
      <c r="Q105" s="1"/>
    </row>
    <row r="106" spans="1:17" ht="15.75">
      <c r="B106" s="2" t="s">
        <v>257</v>
      </c>
      <c r="C106" s="1"/>
      <c r="D106" s="1"/>
      <c r="E106" s="1"/>
      <c r="F106" s="1"/>
      <c r="G106" s="1"/>
      <c r="H106" s="1"/>
      <c r="I106" s="1"/>
      <c r="J106" s="1"/>
      <c r="K106" s="1"/>
      <c r="L106" s="1"/>
      <c r="M106" s="1"/>
      <c r="N106" s="1"/>
      <c r="O106" s="1"/>
      <c r="P106" s="1"/>
      <c r="Q106" s="1"/>
    </row>
    <row r="108" spans="1:17">
      <c r="B108" s="147" t="s">
        <v>331</v>
      </c>
      <c r="C108" s="147"/>
      <c r="D108" s="147"/>
      <c r="E108" s="147"/>
    </row>
    <row r="109" spans="1:17">
      <c r="B109" s="147" t="s">
        <v>73</v>
      </c>
      <c r="C109" s="147"/>
      <c r="D109" s="147"/>
      <c r="E109" s="147"/>
    </row>
    <row r="110" spans="1:17">
      <c r="B110" s="147" t="s">
        <v>332</v>
      </c>
      <c r="C110" s="147"/>
      <c r="D110" s="147"/>
      <c r="E110" s="147"/>
    </row>
    <row r="111" spans="1:17">
      <c r="B111" s="147" t="s">
        <v>74</v>
      </c>
      <c r="C111" s="147"/>
      <c r="D111" s="147"/>
      <c r="E111" s="147"/>
    </row>
    <row r="112" spans="1:17">
      <c r="E112" s="89" t="s">
        <v>274</v>
      </c>
      <c r="F112" s="89" t="s">
        <v>275</v>
      </c>
      <c r="G112" s="89" t="s">
        <v>276</v>
      </c>
      <c r="H112" s="89" t="s">
        <v>277</v>
      </c>
      <c r="I112" s="89" t="s">
        <v>36</v>
      </c>
      <c r="J112" s="89" t="s">
        <v>282</v>
      </c>
      <c r="K112" s="89" t="s">
        <v>283</v>
      </c>
      <c r="L112" s="89" t="s">
        <v>284</v>
      </c>
      <c r="M112" s="89" t="s">
        <v>285</v>
      </c>
      <c r="N112" s="89" t="s">
        <v>299</v>
      </c>
      <c r="O112" s="89" t="s">
        <v>300</v>
      </c>
      <c r="P112" s="89" t="s">
        <v>218</v>
      </c>
      <c r="Q112" s="89" t="s">
        <v>61</v>
      </c>
    </row>
    <row r="113" spans="2:22">
      <c r="B113" s="134" t="s">
        <v>75</v>
      </c>
    </row>
    <row r="114" spans="2:22">
      <c r="C114" s="134" t="s">
        <v>209</v>
      </c>
      <c r="E114" s="90">
        <v>264341796.26100001</v>
      </c>
      <c r="F114" s="90">
        <v>251228086.95700002</v>
      </c>
      <c r="G114" s="90">
        <v>267228806.39899999</v>
      </c>
      <c r="H114" s="90">
        <v>191332085.25199997</v>
      </c>
      <c r="I114" s="90">
        <v>156354485.69299999</v>
      </c>
      <c r="J114" s="90">
        <v>169560071.39500001</v>
      </c>
      <c r="K114" s="90">
        <v>236523875.56387001</v>
      </c>
      <c r="L114" s="90">
        <v>232267594.53211004</v>
      </c>
      <c r="M114" s="90">
        <v>177986435.86899003</v>
      </c>
      <c r="N114" s="90">
        <v>157191097.65000001</v>
      </c>
      <c r="O114" s="90">
        <v>202929224.097</v>
      </c>
      <c r="P114" s="90">
        <v>266233832.708</v>
      </c>
      <c r="Q114" s="49">
        <f t="shared" ref="Q114:Q119" si="9">SUM(E114:P114)</f>
        <v>2573177392.3769703</v>
      </c>
    </row>
    <row r="115" spans="2:22">
      <c r="C115" s="134" t="s">
        <v>76</v>
      </c>
      <c r="E115" s="90">
        <v>59296712.553999998</v>
      </c>
      <c r="F115" s="90">
        <v>56442930.274999999</v>
      </c>
      <c r="G115" s="90">
        <v>63525007.321999997</v>
      </c>
      <c r="H115" s="90">
        <v>50175295.732999995</v>
      </c>
      <c r="I115" s="90">
        <v>46024648.298</v>
      </c>
      <c r="J115" s="90">
        <v>49395218.012999997</v>
      </c>
      <c r="K115" s="90">
        <v>56156052.786260001</v>
      </c>
      <c r="L115" s="90">
        <v>60285008.26235</v>
      </c>
      <c r="M115" s="90">
        <v>52327493.871009998</v>
      </c>
      <c r="N115" s="90">
        <v>44271731.127000004</v>
      </c>
      <c r="O115" s="90">
        <v>49599554.906000003</v>
      </c>
      <c r="P115" s="90">
        <v>59634926.119000003</v>
      </c>
      <c r="Q115" s="49">
        <f t="shared" si="9"/>
        <v>647134579.26662004</v>
      </c>
    </row>
    <row r="116" spans="2:22">
      <c r="C116" s="134" t="s">
        <v>77</v>
      </c>
      <c r="E116" s="90">
        <v>111568948.265</v>
      </c>
      <c r="F116" s="90">
        <v>103376773.05399999</v>
      </c>
      <c r="G116" s="90">
        <v>119100175.536</v>
      </c>
      <c r="H116" s="90">
        <v>101602262.568</v>
      </c>
      <c r="I116" s="90">
        <v>98477284.443000004</v>
      </c>
      <c r="J116" s="90">
        <v>108575433.53299999</v>
      </c>
      <c r="K116" s="90">
        <v>123641112.42707999</v>
      </c>
      <c r="L116" s="90">
        <v>120692566.97999999</v>
      </c>
      <c r="M116" s="90">
        <v>110590885.53499998</v>
      </c>
      <c r="N116" s="90">
        <v>104287056.476</v>
      </c>
      <c r="O116" s="90">
        <v>100869567.01800001</v>
      </c>
      <c r="P116" s="90">
        <v>111991937.552</v>
      </c>
      <c r="Q116" s="49">
        <f t="shared" si="9"/>
        <v>1314774003.3870802</v>
      </c>
    </row>
    <row r="117" spans="2:22">
      <c r="C117" s="134" t="s">
        <v>210</v>
      </c>
      <c r="E117" s="90">
        <v>83424071.430000007</v>
      </c>
      <c r="F117" s="90">
        <v>84550821.569999993</v>
      </c>
      <c r="G117" s="90">
        <v>79534755.620000005</v>
      </c>
      <c r="H117" s="90">
        <v>88913578.342000008</v>
      </c>
      <c r="I117" s="90">
        <v>83737853.36500001</v>
      </c>
      <c r="J117" s="90">
        <v>81398172.859999999</v>
      </c>
      <c r="K117" s="90">
        <v>87645833.030000001</v>
      </c>
      <c r="L117" s="90">
        <v>89295175.189999998</v>
      </c>
      <c r="M117" s="90">
        <v>91978388.568000004</v>
      </c>
      <c r="N117" s="90">
        <v>86063755.541999996</v>
      </c>
      <c r="O117" s="90">
        <v>86495234.502999991</v>
      </c>
      <c r="P117" s="90">
        <v>81011134.030000001</v>
      </c>
      <c r="Q117" s="49">
        <f t="shared" si="9"/>
        <v>1024048774.05</v>
      </c>
    </row>
    <row r="118" spans="2:22">
      <c r="C118" s="134" t="s">
        <v>231</v>
      </c>
      <c r="E118" s="90">
        <v>3729641.5759999999</v>
      </c>
      <c r="F118" s="90">
        <v>4141300.0010000002</v>
      </c>
      <c r="G118" s="90">
        <v>5492872.5810000002</v>
      </c>
      <c r="H118" s="90">
        <v>7862277.0249999994</v>
      </c>
      <c r="I118" s="90">
        <v>14915429.368000001</v>
      </c>
      <c r="J118" s="90">
        <v>22368327.243000001</v>
      </c>
      <c r="K118" s="90">
        <v>28193498.984249998</v>
      </c>
      <c r="L118" s="90">
        <v>29907052.382009998</v>
      </c>
      <c r="M118" s="90">
        <v>23539701.129000001</v>
      </c>
      <c r="N118" s="90">
        <v>14559925.575999999</v>
      </c>
      <c r="O118" s="90">
        <v>5237681.0630000001</v>
      </c>
      <c r="P118" s="90">
        <v>4320113.1199999992</v>
      </c>
      <c r="Q118" s="49">
        <f t="shared" si="9"/>
        <v>164267820.04826</v>
      </c>
    </row>
    <row r="119" spans="2:22">
      <c r="C119" s="134" t="s">
        <v>78</v>
      </c>
      <c r="E119" s="90">
        <v>1367409.406</v>
      </c>
      <c r="F119" s="90">
        <v>1307567.3510199999</v>
      </c>
      <c r="G119" s="90">
        <v>1624133.8885300001</v>
      </c>
      <c r="H119" s="90">
        <v>1369850.3105999997</v>
      </c>
      <c r="I119" s="90">
        <v>1370679.12693</v>
      </c>
      <c r="J119" s="90">
        <v>1441647.5807399999</v>
      </c>
      <c r="K119" s="90">
        <v>1425886.875</v>
      </c>
      <c r="L119" s="90">
        <v>1409719.08766</v>
      </c>
      <c r="M119" s="90">
        <v>1458852.8250000002</v>
      </c>
      <c r="N119" s="90">
        <v>1421335.6833100002</v>
      </c>
      <c r="O119" s="90">
        <v>1243812.5210000002</v>
      </c>
      <c r="P119" s="90">
        <v>1538901.825</v>
      </c>
      <c r="Q119" s="49">
        <f t="shared" si="9"/>
        <v>16979796.480789997</v>
      </c>
    </row>
    <row r="120" spans="2:22">
      <c r="B120" s="134" t="s">
        <v>79</v>
      </c>
      <c r="E120" s="186">
        <f t="shared" ref="E120:M120" si="10">SUM(E114:E119)</f>
        <v>523728579.49199998</v>
      </c>
      <c r="F120" s="186">
        <f t="shared" si="10"/>
        <v>501047479.20801997</v>
      </c>
      <c r="G120" s="186">
        <f t="shared" si="10"/>
        <v>536505751.34652996</v>
      </c>
      <c r="H120" s="186">
        <f t="shared" si="10"/>
        <v>441255349.23059994</v>
      </c>
      <c r="I120" s="186">
        <f t="shared" si="10"/>
        <v>400880380.29393005</v>
      </c>
      <c r="J120" s="186">
        <f t="shared" si="10"/>
        <v>432738870.62474</v>
      </c>
      <c r="K120" s="186">
        <f t="shared" si="10"/>
        <v>533586259.66645998</v>
      </c>
      <c r="L120" s="186">
        <f t="shared" si="10"/>
        <v>533857116.43413007</v>
      </c>
      <c r="M120" s="186">
        <f t="shared" si="10"/>
        <v>457881757.79700005</v>
      </c>
      <c r="N120" s="186">
        <f>SUM(N114:N119)</f>
        <v>407794902.05430996</v>
      </c>
      <c r="O120" s="186">
        <f>SUM(O114:O119)</f>
        <v>446375074.1080001</v>
      </c>
      <c r="P120" s="186">
        <f>SUM(P114:P119)</f>
        <v>524730845.35400003</v>
      </c>
      <c r="Q120" s="186">
        <f>SUM(Q114:Q119)</f>
        <v>5740382365.6097202</v>
      </c>
    </row>
    <row r="121" spans="2:22">
      <c r="E121" s="187"/>
      <c r="F121" s="187"/>
      <c r="G121" s="187"/>
      <c r="H121" s="187"/>
      <c r="I121" s="187"/>
      <c r="J121" s="187"/>
      <c r="K121" s="187"/>
      <c r="L121" s="187"/>
      <c r="M121" s="187"/>
      <c r="N121" s="187"/>
      <c r="O121" s="187"/>
      <c r="P121" s="187"/>
      <c r="Q121" s="187"/>
    </row>
    <row r="122" spans="2:22">
      <c r="B122" s="134" t="s">
        <v>80</v>
      </c>
    </row>
    <row r="123" spans="2:22">
      <c r="C123" s="134" t="s">
        <v>209</v>
      </c>
      <c r="E123" s="90">
        <v>-11634760</v>
      </c>
      <c r="F123" s="90">
        <v>-8051285</v>
      </c>
      <c r="G123" s="90">
        <v>-37007338</v>
      </c>
      <c r="H123" s="90">
        <v>-16120238</v>
      </c>
      <c r="I123" s="90">
        <v>8806095</v>
      </c>
      <c r="J123" s="90">
        <v>25858177</v>
      </c>
      <c r="K123" s="90">
        <v>15734061</v>
      </c>
      <c r="L123" s="90">
        <v>-18966736</v>
      </c>
      <c r="M123" s="90">
        <v>-22597879</v>
      </c>
      <c r="N123" s="90">
        <v>16515512</v>
      </c>
      <c r="O123" s="90">
        <v>27572158</v>
      </c>
      <c r="P123" s="90">
        <v>8477231</v>
      </c>
      <c r="Q123" s="49">
        <f t="shared" ref="Q123:Q128" si="11">SUM(E123:P123)</f>
        <v>-11415002</v>
      </c>
      <c r="R123" s="189">
        <v>-11415002</v>
      </c>
      <c r="S123" s="189">
        <f>R123-Q123</f>
        <v>0</v>
      </c>
      <c r="T123" s="147"/>
      <c r="U123" s="147"/>
      <c r="V123" s="147"/>
    </row>
    <row r="124" spans="2:22">
      <c r="C124" s="134" t="s">
        <v>76</v>
      </c>
      <c r="E124" s="90">
        <v>-2556256</v>
      </c>
      <c r="F124" s="90">
        <v>-1762785</v>
      </c>
      <c r="G124" s="90">
        <v>-7228360</v>
      </c>
      <c r="H124" s="90">
        <v>-2253385</v>
      </c>
      <c r="I124" s="90">
        <v>4648300</v>
      </c>
      <c r="J124" s="90">
        <v>7295277</v>
      </c>
      <c r="K124" s="90">
        <v>-1577722</v>
      </c>
      <c r="L124" s="90">
        <v>-2386401</v>
      </c>
      <c r="M124" s="90">
        <v>-3354671</v>
      </c>
      <c r="N124" s="90">
        <v>5988188</v>
      </c>
      <c r="O124" s="90">
        <v>2959812</v>
      </c>
      <c r="P124" s="90">
        <v>-734558</v>
      </c>
      <c r="Q124" s="49">
        <f t="shared" si="11"/>
        <v>-962561</v>
      </c>
      <c r="R124" s="189">
        <v>-962561</v>
      </c>
      <c r="S124" s="189">
        <f t="shared" ref="S124:S127" si="12">R124-Q124</f>
        <v>0</v>
      </c>
      <c r="T124" s="147"/>
      <c r="U124" s="147"/>
      <c r="V124" s="147"/>
    </row>
    <row r="125" spans="2:22">
      <c r="C125" s="134" t="s">
        <v>77</v>
      </c>
      <c r="E125" s="90">
        <v>-4684241</v>
      </c>
      <c r="F125" s="90">
        <v>-4650473</v>
      </c>
      <c r="G125" s="90">
        <v>-12337214</v>
      </c>
      <c r="H125" s="90">
        <v>-1717513</v>
      </c>
      <c r="I125" s="90">
        <v>11822715</v>
      </c>
      <c r="J125" s="90">
        <v>17232427</v>
      </c>
      <c r="K125" s="90">
        <v>-3319795</v>
      </c>
      <c r="L125" s="90">
        <v>-10189519</v>
      </c>
      <c r="M125" s="90">
        <v>-4311000</v>
      </c>
      <c r="N125" s="90">
        <v>18337538</v>
      </c>
      <c r="O125" s="90">
        <v>-3094543</v>
      </c>
      <c r="P125" s="90">
        <v>-6238151</v>
      </c>
      <c r="Q125" s="49">
        <f t="shared" si="11"/>
        <v>-3149769</v>
      </c>
      <c r="R125" s="189">
        <v>-3149769</v>
      </c>
      <c r="S125" s="189">
        <f t="shared" si="12"/>
        <v>0</v>
      </c>
      <c r="T125" s="147"/>
      <c r="U125" s="147"/>
      <c r="V125" s="147"/>
    </row>
    <row r="126" spans="2:22">
      <c r="C126" s="134" t="s">
        <v>210</v>
      </c>
      <c r="E126" s="90">
        <v>-1270</v>
      </c>
      <c r="F126" s="90">
        <v>-4186071</v>
      </c>
      <c r="G126" s="90">
        <v>9226438</v>
      </c>
      <c r="H126" s="90">
        <v>-4308625</v>
      </c>
      <c r="I126" s="90">
        <v>-3549476</v>
      </c>
      <c r="J126" s="90">
        <v>6966659</v>
      </c>
      <c r="K126" s="90">
        <v>1485092</v>
      </c>
      <c r="L126" s="90">
        <v>3372614</v>
      </c>
      <c r="M126" s="90">
        <v>-4084533</v>
      </c>
      <c r="N126" s="90">
        <v>853066</v>
      </c>
      <c r="O126" s="90">
        <v>-5661657</v>
      </c>
      <c r="P126" s="90">
        <v>2957744</v>
      </c>
      <c r="Q126" s="49">
        <f t="shared" si="11"/>
        <v>3069981</v>
      </c>
      <c r="R126" s="147"/>
      <c r="S126" s="189"/>
      <c r="T126" s="147"/>
      <c r="U126" s="147"/>
      <c r="V126" s="147"/>
    </row>
    <row r="127" spans="2:22">
      <c r="C127" s="134" t="s">
        <v>231</v>
      </c>
      <c r="E127" s="90">
        <v>-445451</v>
      </c>
      <c r="F127" s="90">
        <v>179363</v>
      </c>
      <c r="G127" s="90">
        <v>-338366</v>
      </c>
      <c r="H127" s="90">
        <v>15682</v>
      </c>
      <c r="I127" s="90">
        <v>1933551</v>
      </c>
      <c r="J127" s="90">
        <v>3740195</v>
      </c>
      <c r="K127" s="90">
        <v>892576</v>
      </c>
      <c r="L127" s="90">
        <v>-406727</v>
      </c>
      <c r="M127" s="90">
        <v>-1455377</v>
      </c>
      <c r="N127" s="90">
        <v>-998968</v>
      </c>
      <c r="O127" s="90">
        <v>-3383629</v>
      </c>
      <c r="P127" s="90">
        <v>-723783</v>
      </c>
      <c r="Q127" s="49">
        <f t="shared" si="11"/>
        <v>-990934</v>
      </c>
      <c r="R127" s="189">
        <v>-990934</v>
      </c>
      <c r="S127" s="189">
        <f t="shared" si="12"/>
        <v>0</v>
      </c>
      <c r="T127" s="147"/>
      <c r="U127" s="147"/>
      <c r="V127" s="147"/>
    </row>
    <row r="128" spans="2:22">
      <c r="C128" s="134" t="s">
        <v>78</v>
      </c>
      <c r="E128" s="90">
        <v>0</v>
      </c>
      <c r="F128" s="90">
        <v>0</v>
      </c>
      <c r="G128" s="90">
        <v>0</v>
      </c>
      <c r="H128" s="90">
        <v>0</v>
      </c>
      <c r="I128" s="90">
        <v>0</v>
      </c>
      <c r="J128" s="90">
        <v>0</v>
      </c>
      <c r="K128" s="90">
        <v>0</v>
      </c>
      <c r="L128" s="90">
        <v>0</v>
      </c>
      <c r="M128" s="90">
        <v>0</v>
      </c>
      <c r="N128" s="90">
        <v>0</v>
      </c>
      <c r="O128" s="90">
        <v>0</v>
      </c>
      <c r="P128" s="90">
        <v>0</v>
      </c>
      <c r="Q128" s="49">
        <f t="shared" si="11"/>
        <v>0</v>
      </c>
      <c r="R128" s="147"/>
      <c r="S128" s="147"/>
      <c r="T128" s="147"/>
      <c r="U128" s="147"/>
      <c r="V128" s="147"/>
    </row>
    <row r="129" spans="2:22">
      <c r="B129" s="134" t="s">
        <v>81</v>
      </c>
      <c r="E129" s="186">
        <f t="shared" ref="E129:M129" si="13">SUM(E123:E128)</f>
        <v>-19321978</v>
      </c>
      <c r="F129" s="186">
        <f t="shared" si="13"/>
        <v>-18471251</v>
      </c>
      <c r="G129" s="186">
        <f t="shared" si="13"/>
        <v>-47684840</v>
      </c>
      <c r="H129" s="186">
        <f t="shared" si="13"/>
        <v>-24384079</v>
      </c>
      <c r="I129" s="186">
        <f t="shared" si="13"/>
        <v>23661185</v>
      </c>
      <c r="J129" s="186">
        <f t="shared" si="13"/>
        <v>61092735</v>
      </c>
      <c r="K129" s="186">
        <f t="shared" si="13"/>
        <v>13214212</v>
      </c>
      <c r="L129" s="186">
        <f t="shared" si="13"/>
        <v>-28576769</v>
      </c>
      <c r="M129" s="186">
        <f t="shared" si="13"/>
        <v>-35803460</v>
      </c>
      <c r="N129" s="186">
        <f>SUM(N123:N128)</f>
        <v>40695336</v>
      </c>
      <c r="O129" s="186">
        <f>SUM(O123:O128)</f>
        <v>18392141</v>
      </c>
      <c r="P129" s="186">
        <f>SUM(P123:P128)</f>
        <v>3738483</v>
      </c>
      <c r="Q129" s="186">
        <f>SUM(Q123:Q128)</f>
        <v>-13448285</v>
      </c>
      <c r="R129" s="147"/>
      <c r="S129" s="147"/>
      <c r="T129" s="147"/>
      <c r="U129" s="147"/>
      <c r="V129" s="147"/>
    </row>
    <row r="130" spans="2:22">
      <c r="R130" s="147"/>
      <c r="S130" s="147"/>
      <c r="T130" s="147"/>
      <c r="U130" s="147"/>
      <c r="V130" s="147"/>
    </row>
    <row r="131" spans="2:22">
      <c r="B131" s="134" t="s">
        <v>82</v>
      </c>
      <c r="R131" s="147"/>
      <c r="S131" s="147"/>
      <c r="T131" s="147"/>
      <c r="U131" s="147"/>
      <c r="V131" s="147"/>
    </row>
    <row r="132" spans="2:22">
      <c r="C132" s="134" t="s">
        <v>333</v>
      </c>
      <c r="E132" s="90">
        <v>838521.6</v>
      </c>
      <c r="F132" s="90">
        <v>806805.3</v>
      </c>
      <c r="G132" s="90">
        <v>845913.59999999998</v>
      </c>
      <c r="H132" s="90">
        <v>0</v>
      </c>
      <c r="I132" s="90">
        <v>0</v>
      </c>
      <c r="J132" s="90">
        <v>0</v>
      </c>
      <c r="K132" s="90">
        <v>0</v>
      </c>
      <c r="L132" s="90">
        <v>0</v>
      </c>
      <c r="M132" s="90">
        <v>0</v>
      </c>
      <c r="N132" s="90">
        <v>919707.6</v>
      </c>
      <c r="O132" s="90">
        <v>800339.4</v>
      </c>
      <c r="P132" s="90">
        <v>766308.9</v>
      </c>
      <c r="Q132" s="90">
        <f>SUM(E132:P132)</f>
        <v>4977596.4000000004</v>
      </c>
      <c r="R132" s="147"/>
      <c r="S132" s="147"/>
      <c r="T132" s="147"/>
      <c r="U132" s="147"/>
      <c r="V132" s="147"/>
    </row>
    <row r="133" spans="2:22">
      <c r="C133" s="134" t="s">
        <v>334</v>
      </c>
      <c r="E133" s="90">
        <v>-40274177.600000001</v>
      </c>
      <c r="F133" s="90">
        <v>-36098993.299999997</v>
      </c>
      <c r="G133" s="90">
        <v>-41630381.600000001</v>
      </c>
      <c r="H133" s="90">
        <v>-38726952</v>
      </c>
      <c r="I133" s="90">
        <v>-34594216</v>
      </c>
      <c r="J133" s="90">
        <v>-37627620</v>
      </c>
      <c r="K133" s="90">
        <v>-37858230</v>
      </c>
      <c r="L133" s="90">
        <v>-40324196</v>
      </c>
      <c r="M133" s="90">
        <v>-38224942</v>
      </c>
      <c r="N133" s="90">
        <v>-39992353.600000001</v>
      </c>
      <c r="O133" s="90">
        <v>-38755481.399999999</v>
      </c>
      <c r="P133" s="90">
        <v>-40608172.899999999</v>
      </c>
      <c r="Q133" s="90"/>
      <c r="R133" s="147"/>
      <c r="S133" s="147"/>
      <c r="T133" s="147"/>
      <c r="U133" s="147"/>
      <c r="V133" s="147"/>
    </row>
    <row r="134" spans="2:22">
      <c r="C134" s="134" t="s">
        <v>335</v>
      </c>
      <c r="E134" s="209">
        <v>39435656</v>
      </c>
      <c r="F134" s="209">
        <v>35292188</v>
      </c>
      <c r="G134" s="209">
        <v>40784468</v>
      </c>
      <c r="H134" s="209">
        <v>38726952</v>
      </c>
      <c r="I134" s="209">
        <v>34594216</v>
      </c>
      <c r="J134" s="209">
        <v>37627620</v>
      </c>
      <c r="K134" s="209">
        <v>37858230</v>
      </c>
      <c r="L134" s="209">
        <v>40324196</v>
      </c>
      <c r="M134" s="209">
        <v>38224942</v>
      </c>
      <c r="N134" s="209">
        <v>39072646</v>
      </c>
      <c r="O134" s="209">
        <v>37955142</v>
      </c>
      <c r="P134" s="209">
        <v>39841864</v>
      </c>
      <c r="Q134" s="209">
        <f>SUM(E134:P134)</f>
        <v>459738120</v>
      </c>
      <c r="R134" s="147"/>
      <c r="S134" s="147"/>
      <c r="T134" s="147"/>
      <c r="U134" s="147"/>
      <c r="V134" s="147"/>
    </row>
    <row r="135" spans="2:22">
      <c r="B135" s="134" t="s">
        <v>82</v>
      </c>
      <c r="E135" s="90">
        <f>SUM(E132:E134)</f>
        <v>0</v>
      </c>
      <c r="F135" s="90">
        <f t="shared" ref="F135:M135" si="14">SUM(F132:F134)</f>
        <v>0</v>
      </c>
      <c r="G135" s="90">
        <f t="shared" si="14"/>
        <v>0</v>
      </c>
      <c r="H135" s="90">
        <f t="shared" si="14"/>
        <v>0</v>
      </c>
      <c r="I135" s="90">
        <f t="shared" si="14"/>
        <v>0</v>
      </c>
      <c r="J135" s="90">
        <f t="shared" si="14"/>
        <v>0</v>
      </c>
      <c r="K135" s="90">
        <f t="shared" si="14"/>
        <v>0</v>
      </c>
      <c r="L135" s="90">
        <f t="shared" si="14"/>
        <v>0</v>
      </c>
      <c r="M135" s="90">
        <f t="shared" si="14"/>
        <v>0</v>
      </c>
      <c r="N135" s="90">
        <f>SUM(N132:N134)</f>
        <v>0</v>
      </c>
      <c r="O135" s="90">
        <f>SUM(O132:O134)</f>
        <v>0</v>
      </c>
      <c r="P135" s="90">
        <f>SUM(P132:P134)</f>
        <v>0</v>
      </c>
      <c r="Q135" s="90">
        <f>SUM(E135:P135)</f>
        <v>0</v>
      </c>
      <c r="R135" s="147"/>
      <c r="S135" s="147"/>
      <c r="T135" s="147"/>
      <c r="U135" s="147"/>
      <c r="V135" s="147"/>
    </row>
    <row r="136" spans="2:22">
      <c r="E136" s="90"/>
      <c r="F136" s="90"/>
      <c r="G136" s="90"/>
      <c r="H136" s="90"/>
      <c r="I136" s="90"/>
      <c r="J136" s="90"/>
      <c r="K136" s="90"/>
      <c r="L136" s="90"/>
      <c r="M136" s="90"/>
      <c r="N136" s="90"/>
      <c r="O136" s="90"/>
      <c r="P136" s="90"/>
      <c r="Q136" s="90"/>
      <c r="R136" s="147"/>
      <c r="S136" s="147"/>
      <c r="T136" s="147"/>
      <c r="U136" s="147"/>
      <c r="V136" s="147"/>
    </row>
    <row r="137" spans="2:22">
      <c r="B137" s="134" t="s">
        <v>83</v>
      </c>
      <c r="E137" s="90"/>
      <c r="F137" s="90"/>
      <c r="G137" s="90"/>
      <c r="H137" s="90"/>
      <c r="I137" s="90"/>
      <c r="J137" s="90"/>
      <c r="K137" s="90"/>
      <c r="L137" s="90"/>
      <c r="M137" s="90"/>
      <c r="N137" s="90"/>
      <c r="O137" s="90"/>
      <c r="P137" s="90"/>
      <c r="Q137" s="90"/>
      <c r="R137" s="147"/>
      <c r="S137" s="147"/>
      <c r="T137" s="147"/>
      <c r="U137" s="147"/>
      <c r="V137" s="147"/>
    </row>
    <row r="138" spans="2:22">
      <c r="C138" s="134" t="s">
        <v>210</v>
      </c>
      <c r="E138" s="90">
        <v>1128020.1399999931</v>
      </c>
      <c r="F138" s="90">
        <v>-829994.94999999553</v>
      </c>
      <c r="G138" s="90">
        <v>152384.72199999541</v>
      </c>
      <c r="H138" s="90">
        <v>-867099.97700000554</v>
      </c>
      <c r="I138" s="90">
        <v>1209795.4949999973</v>
      </c>
      <c r="J138" s="90">
        <v>-718998.82999999076</v>
      </c>
      <c r="K138" s="90">
        <v>164250.16000000387</v>
      </c>
      <c r="L138" s="90">
        <v>-769097.34999999404</v>
      </c>
      <c r="M138" s="90">
        <v>408254.31199999154</v>
      </c>
      <c r="N138" s="90">
        <v>-421587.03899998218</v>
      </c>
      <c r="O138" s="90">
        <v>177556.52700000256</v>
      </c>
      <c r="P138" s="90">
        <v>-544806.60000000149</v>
      </c>
      <c r="Q138" s="90">
        <f>SUM(E138:P138)</f>
        <v>-911323.38999998569</v>
      </c>
      <c r="R138" s="147"/>
      <c r="S138" s="147"/>
      <c r="T138" s="147"/>
      <c r="U138" s="147"/>
      <c r="V138" s="147"/>
    </row>
    <row r="139" spans="2:22">
      <c r="R139" s="147"/>
      <c r="S139" s="147"/>
      <c r="T139" s="147"/>
      <c r="U139" s="147"/>
      <c r="V139" s="147"/>
    </row>
    <row r="140" spans="2:22">
      <c r="B140" s="134" t="s">
        <v>84</v>
      </c>
      <c r="R140" s="147"/>
      <c r="S140" s="147"/>
      <c r="T140" s="147"/>
      <c r="U140" s="147"/>
      <c r="V140" s="147"/>
    </row>
    <row r="141" spans="2:22">
      <c r="C141" s="134" t="s">
        <v>209</v>
      </c>
      <c r="E141" s="90">
        <v>17221459</v>
      </c>
      <c r="F141" s="90">
        <v>-11480973</v>
      </c>
      <c r="G141" s="90">
        <v>7045142</v>
      </c>
      <c r="H141" s="90">
        <v>7384055</v>
      </c>
      <c r="I141" s="90">
        <v>4396691</v>
      </c>
      <c r="J141" s="90">
        <v>-50101879</v>
      </c>
      <c r="K141" s="90">
        <v>-49427768</v>
      </c>
      <c r="L141" s="90">
        <v>-5888133</v>
      </c>
      <c r="M141" s="90">
        <v>-267962</v>
      </c>
      <c r="N141" s="90">
        <v>895338</v>
      </c>
      <c r="O141" s="90">
        <v>3800606</v>
      </c>
      <c r="P141" s="90">
        <v>14064425</v>
      </c>
      <c r="Q141" s="49">
        <f t="shared" ref="Q141:Q146" si="15">SUM(E141:P141)</f>
        <v>-62358999</v>
      </c>
      <c r="R141" s="189">
        <v>-62358999</v>
      </c>
      <c r="S141" s="189">
        <f>R141-Q141</f>
        <v>0</v>
      </c>
      <c r="T141" s="147"/>
      <c r="U141" s="147"/>
      <c r="V141" s="147"/>
    </row>
    <row r="142" spans="2:22">
      <c r="C142" s="134" t="s">
        <v>76</v>
      </c>
      <c r="E142" s="90">
        <v>2102546</v>
      </c>
      <c r="F142" s="90">
        <v>-1401696</v>
      </c>
      <c r="G142" s="90">
        <v>860133</v>
      </c>
      <c r="H142" s="90">
        <v>576085</v>
      </c>
      <c r="I142" s="90">
        <v>434125</v>
      </c>
      <c r="J142" s="90">
        <v>-7819915</v>
      </c>
      <c r="K142" s="90">
        <v>-7269720</v>
      </c>
      <c r="L142" s="90">
        <v>-864355</v>
      </c>
      <c r="M142" s="90">
        <v>-39379</v>
      </c>
      <c r="N142" s="90">
        <v>33554</v>
      </c>
      <c r="O142" s="90">
        <v>297171</v>
      </c>
      <c r="P142" s="90">
        <v>1722860</v>
      </c>
      <c r="Q142" s="49">
        <f t="shared" si="15"/>
        <v>-11368591</v>
      </c>
      <c r="R142" s="189">
        <v>-11368591</v>
      </c>
      <c r="S142" s="189">
        <f t="shared" ref="S142:S143" si="16">R142-Q142</f>
        <v>0</v>
      </c>
      <c r="T142" s="147"/>
      <c r="U142" s="147"/>
      <c r="V142" s="147"/>
    </row>
    <row r="143" spans="2:22">
      <c r="C143" s="134" t="s">
        <v>77</v>
      </c>
      <c r="E143" s="90">
        <v>981963</v>
      </c>
      <c r="F143" s="90">
        <v>-654642</v>
      </c>
      <c r="G143" s="90">
        <v>401713</v>
      </c>
      <c r="H143" s="90">
        <v>43301</v>
      </c>
      <c r="I143" s="90">
        <v>228252</v>
      </c>
      <c r="J143" s="90">
        <v>-9096067</v>
      </c>
      <c r="K143" s="90">
        <v>-7924368</v>
      </c>
      <c r="L143" s="90">
        <v>-921506</v>
      </c>
      <c r="M143" s="90">
        <v>-42008</v>
      </c>
      <c r="N143" s="90">
        <v>-81017</v>
      </c>
      <c r="O143" s="90">
        <v>18445</v>
      </c>
      <c r="P143" s="90">
        <v>802815</v>
      </c>
      <c r="Q143" s="49">
        <f t="shared" si="15"/>
        <v>-16243119</v>
      </c>
      <c r="R143" s="189">
        <v>-16243119</v>
      </c>
      <c r="S143" s="189">
        <f t="shared" si="16"/>
        <v>0</v>
      </c>
      <c r="T143" s="147"/>
      <c r="U143" s="147"/>
      <c r="V143" s="147"/>
    </row>
    <row r="144" spans="2:22">
      <c r="C144" s="134" t="s">
        <v>210</v>
      </c>
      <c r="E144" s="90">
        <v>0</v>
      </c>
      <c r="F144" s="90">
        <v>0</v>
      </c>
      <c r="G144" s="90">
        <v>0</v>
      </c>
      <c r="H144" s="90">
        <v>0</v>
      </c>
      <c r="I144" s="90">
        <v>0</v>
      </c>
      <c r="J144" s="90">
        <v>0</v>
      </c>
      <c r="K144" s="90">
        <v>0</v>
      </c>
      <c r="L144" s="90">
        <v>0</v>
      </c>
      <c r="M144" s="90">
        <v>0</v>
      </c>
      <c r="N144" s="90">
        <v>0</v>
      </c>
      <c r="O144" s="90">
        <v>0</v>
      </c>
      <c r="P144" s="90">
        <v>0</v>
      </c>
      <c r="Q144" s="49">
        <f t="shared" si="15"/>
        <v>0</v>
      </c>
      <c r="R144" s="147"/>
      <c r="S144" s="147"/>
      <c r="T144" s="147"/>
      <c r="U144" s="147"/>
      <c r="V144" s="147"/>
    </row>
    <row r="145" spans="2:22">
      <c r="C145" s="134" t="s">
        <v>231</v>
      </c>
      <c r="E145" s="90">
        <v>0</v>
      </c>
      <c r="F145" s="90">
        <v>0</v>
      </c>
      <c r="G145" s="90">
        <v>0</v>
      </c>
      <c r="H145" s="90">
        <v>0</v>
      </c>
      <c r="I145" s="90">
        <v>0</v>
      </c>
      <c r="J145" s="90">
        <v>0</v>
      </c>
      <c r="K145" s="90">
        <v>0</v>
      </c>
      <c r="L145" s="90">
        <v>0</v>
      </c>
      <c r="M145" s="90">
        <v>0</v>
      </c>
      <c r="N145" s="90">
        <v>0</v>
      </c>
      <c r="O145" s="90">
        <v>0</v>
      </c>
      <c r="P145" s="90">
        <v>0</v>
      </c>
      <c r="Q145" s="49">
        <f t="shared" si="15"/>
        <v>0</v>
      </c>
      <c r="R145" s="147"/>
      <c r="S145" s="147"/>
      <c r="T145" s="147"/>
      <c r="U145" s="147"/>
      <c r="V145" s="147"/>
    </row>
    <row r="146" spans="2:22">
      <c r="C146" s="134" t="s">
        <v>78</v>
      </c>
      <c r="E146" s="90">
        <v>0</v>
      </c>
      <c r="F146" s="90">
        <v>0</v>
      </c>
      <c r="G146" s="90">
        <v>0</v>
      </c>
      <c r="H146" s="90">
        <v>0</v>
      </c>
      <c r="I146" s="90">
        <v>0</v>
      </c>
      <c r="J146" s="90">
        <v>0</v>
      </c>
      <c r="K146" s="90">
        <v>0</v>
      </c>
      <c r="L146" s="90">
        <v>0</v>
      </c>
      <c r="M146" s="90">
        <v>0</v>
      </c>
      <c r="N146" s="90">
        <v>0</v>
      </c>
      <c r="O146" s="90">
        <v>0</v>
      </c>
      <c r="P146" s="90">
        <v>0</v>
      </c>
      <c r="Q146" s="49">
        <f t="shared" si="15"/>
        <v>0</v>
      </c>
      <c r="R146" s="147"/>
      <c r="S146" s="147"/>
      <c r="T146" s="147"/>
      <c r="U146" s="147"/>
      <c r="V146" s="147"/>
    </row>
    <row r="147" spans="2:22">
      <c r="B147" s="134" t="s">
        <v>85</v>
      </c>
      <c r="E147" s="186">
        <f t="shared" ref="E147:M147" si="17">SUM(E141:E146)</f>
        <v>20305968</v>
      </c>
      <c r="F147" s="186">
        <f t="shared" si="17"/>
        <v>-13537311</v>
      </c>
      <c r="G147" s="186">
        <f t="shared" si="17"/>
        <v>8306988</v>
      </c>
      <c r="H147" s="186">
        <f t="shared" si="17"/>
        <v>8003441</v>
      </c>
      <c r="I147" s="186">
        <f t="shared" si="17"/>
        <v>5059068</v>
      </c>
      <c r="J147" s="186">
        <f t="shared" si="17"/>
        <v>-67017861</v>
      </c>
      <c r="K147" s="186">
        <f t="shared" si="17"/>
        <v>-64621856</v>
      </c>
      <c r="L147" s="186">
        <f t="shared" si="17"/>
        <v>-7673994</v>
      </c>
      <c r="M147" s="186">
        <f t="shared" si="17"/>
        <v>-349349</v>
      </c>
      <c r="N147" s="186">
        <f>SUM(N141:N146)</f>
        <v>847875</v>
      </c>
      <c r="O147" s="186">
        <f>SUM(O141:O146)</f>
        <v>4116222</v>
      </c>
      <c r="P147" s="186">
        <f>SUM(P141:P146)</f>
        <v>16590100</v>
      </c>
      <c r="Q147" s="186">
        <f>SUM(Q141:Q146)</f>
        <v>-89970709</v>
      </c>
      <c r="R147" s="147"/>
      <c r="S147" s="147"/>
      <c r="T147" s="147"/>
      <c r="U147" s="147"/>
      <c r="V147" s="147"/>
    </row>
    <row r="148" spans="2:22">
      <c r="R148" s="147"/>
      <c r="S148" s="147"/>
      <c r="T148" s="147"/>
      <c r="U148" s="147"/>
      <c r="V148" s="147"/>
    </row>
    <row r="149" spans="2:22">
      <c r="B149" s="134" t="s">
        <v>86</v>
      </c>
      <c r="R149" s="383" t="s">
        <v>232</v>
      </c>
      <c r="S149" s="147"/>
      <c r="T149" s="147"/>
      <c r="U149" s="147"/>
      <c r="V149" s="147"/>
    </row>
    <row r="150" spans="2:22">
      <c r="C150" s="134" t="s">
        <v>209</v>
      </c>
      <c r="E150" s="49">
        <f>E114+E123+E141</f>
        <v>269928495.26100004</v>
      </c>
      <c r="F150" s="49">
        <f t="shared" ref="F150:P151" si="18">F114+F123+F141</f>
        <v>231695828.95700002</v>
      </c>
      <c r="G150" s="49">
        <f t="shared" si="18"/>
        <v>237266610.39899999</v>
      </c>
      <c r="H150" s="49">
        <f t="shared" si="18"/>
        <v>182595902.25199997</v>
      </c>
      <c r="I150" s="49">
        <f t="shared" si="18"/>
        <v>169557271.69299999</v>
      </c>
      <c r="J150" s="49">
        <f t="shared" si="18"/>
        <v>145316369.39500001</v>
      </c>
      <c r="K150" s="49">
        <f t="shared" si="18"/>
        <v>202830168.56387001</v>
      </c>
      <c r="L150" s="49">
        <f t="shared" si="18"/>
        <v>207412725.53211004</v>
      </c>
      <c r="M150" s="49">
        <f t="shared" si="18"/>
        <v>155120594.86899003</v>
      </c>
      <c r="N150" s="49">
        <f t="shared" si="18"/>
        <v>174601947.65000001</v>
      </c>
      <c r="O150" s="49">
        <f t="shared" si="18"/>
        <v>234301988.097</v>
      </c>
      <c r="P150" s="49">
        <f t="shared" si="18"/>
        <v>288775488.708</v>
      </c>
      <c r="Q150" s="49">
        <f t="shared" ref="Q150:Q156" si="19">SUM(E150:P150)</f>
        <v>2499403391.3769703</v>
      </c>
      <c r="R150" s="384">
        <v>2499403391</v>
      </c>
      <c r="S150" s="189">
        <f>R150-Q150</f>
        <v>-0.37697029113769531</v>
      </c>
      <c r="T150" s="147"/>
      <c r="U150" s="147"/>
      <c r="V150" s="147"/>
    </row>
    <row r="151" spans="2:22">
      <c r="C151" s="134" t="s">
        <v>76</v>
      </c>
      <c r="E151" s="49">
        <f>E115+E124+E142</f>
        <v>58843002.553999998</v>
      </c>
      <c r="F151" s="49">
        <f t="shared" si="18"/>
        <v>53278449.274999999</v>
      </c>
      <c r="G151" s="49">
        <f t="shared" si="18"/>
        <v>57156780.321999997</v>
      </c>
      <c r="H151" s="49">
        <f t="shared" si="18"/>
        <v>48497995.732999995</v>
      </c>
      <c r="I151" s="49">
        <f t="shared" si="18"/>
        <v>51107073.298</v>
      </c>
      <c r="J151" s="49">
        <f t="shared" si="18"/>
        <v>48870580.012999997</v>
      </c>
      <c r="K151" s="49">
        <f t="shared" si="18"/>
        <v>47308610.786260001</v>
      </c>
      <c r="L151" s="49">
        <f t="shared" si="18"/>
        <v>57034252.26235</v>
      </c>
      <c r="M151" s="49">
        <f t="shared" si="18"/>
        <v>48933443.871009998</v>
      </c>
      <c r="N151" s="49">
        <f t="shared" si="18"/>
        <v>50293473.127000004</v>
      </c>
      <c r="O151" s="49">
        <f t="shared" si="18"/>
        <v>52856537.906000003</v>
      </c>
      <c r="P151" s="49">
        <f t="shared" si="18"/>
        <v>60623228.119000003</v>
      </c>
      <c r="Q151" s="49">
        <f t="shared" si="19"/>
        <v>634803427.26662004</v>
      </c>
      <c r="R151" s="384">
        <v>634803427</v>
      </c>
      <c r="S151" s="189">
        <f t="shared" ref="S151:S156" si="20">R151-Q151</f>
        <v>-0.26662003993988037</v>
      </c>
      <c r="T151" s="147"/>
      <c r="U151" s="147"/>
      <c r="V151" s="147"/>
    </row>
    <row r="152" spans="2:22">
      <c r="C152" s="134" t="s">
        <v>77</v>
      </c>
      <c r="E152" s="49">
        <f>E116+E125+E143+E132</f>
        <v>108705191.86499999</v>
      </c>
      <c r="F152" s="49">
        <f t="shared" ref="F152:P152" si="21">F116+F125+F143+F132</f>
        <v>98878463.353999987</v>
      </c>
      <c r="G152" s="49">
        <f t="shared" si="21"/>
        <v>108010588.13599999</v>
      </c>
      <c r="H152" s="49">
        <f t="shared" si="21"/>
        <v>99928050.568000004</v>
      </c>
      <c r="I152" s="49">
        <f t="shared" si="21"/>
        <v>110528251.443</v>
      </c>
      <c r="J152" s="49">
        <f t="shared" si="21"/>
        <v>116711793.53299999</v>
      </c>
      <c r="K152" s="49">
        <f t="shared" si="21"/>
        <v>112396949.42707999</v>
      </c>
      <c r="L152" s="49">
        <f t="shared" si="21"/>
        <v>109581541.97999999</v>
      </c>
      <c r="M152" s="49">
        <f t="shared" si="21"/>
        <v>106237877.53499998</v>
      </c>
      <c r="N152" s="49">
        <f t="shared" si="21"/>
        <v>123463285.07599999</v>
      </c>
      <c r="O152" s="49">
        <f t="shared" si="21"/>
        <v>98593808.418000013</v>
      </c>
      <c r="P152" s="49">
        <f t="shared" si="21"/>
        <v>107322910.45200001</v>
      </c>
      <c r="Q152" s="49">
        <f t="shared" si="19"/>
        <v>1300358711.7870798</v>
      </c>
      <c r="R152" s="384">
        <v>1300358712</v>
      </c>
      <c r="S152" s="189">
        <f t="shared" si="20"/>
        <v>0.21292018890380859</v>
      </c>
      <c r="T152" s="147"/>
      <c r="U152" s="147"/>
      <c r="V152" s="147"/>
    </row>
    <row r="153" spans="2:22">
      <c r="C153" s="134" t="s">
        <v>210</v>
      </c>
      <c r="E153" s="49">
        <f>E117+E126+E138+E144+E133</f>
        <v>44276643.969999991</v>
      </c>
      <c r="F153" s="49">
        <f t="shared" ref="F153:O153" si="22">F117+F126+F138+F144+F133</f>
        <v>43435762.320000008</v>
      </c>
      <c r="G153" s="49">
        <f t="shared" si="22"/>
        <v>47283196.742000006</v>
      </c>
      <c r="H153" s="49">
        <f t="shared" si="22"/>
        <v>45010901.36500001</v>
      </c>
      <c r="I153" s="49">
        <f t="shared" si="22"/>
        <v>46803956.860000014</v>
      </c>
      <c r="J153" s="49">
        <f t="shared" si="22"/>
        <v>50018213.030000001</v>
      </c>
      <c r="K153" s="49">
        <f t="shared" si="22"/>
        <v>51436945.189999998</v>
      </c>
      <c r="L153" s="49">
        <f t="shared" si="22"/>
        <v>51574495.840000004</v>
      </c>
      <c r="M153" s="49">
        <f t="shared" si="22"/>
        <v>50077167.879999995</v>
      </c>
      <c r="N153" s="49">
        <f t="shared" si="22"/>
        <v>46502880.903000019</v>
      </c>
      <c r="O153" s="49">
        <f t="shared" si="22"/>
        <v>42255652.630000003</v>
      </c>
      <c r="P153" s="49">
        <f>P117+P126+P138+P144+P133</f>
        <v>42815898.530000009</v>
      </c>
      <c r="Q153" s="49">
        <f t="shared" si="19"/>
        <v>561491715.25999999</v>
      </c>
      <c r="R153" s="384">
        <v>561491715</v>
      </c>
      <c r="S153" s="189">
        <f t="shared" si="20"/>
        <v>-0.25999999046325684</v>
      </c>
      <c r="T153" s="147"/>
      <c r="U153" s="147"/>
      <c r="V153" s="147"/>
    </row>
    <row r="154" spans="2:22">
      <c r="C154" s="134" t="s">
        <v>336</v>
      </c>
      <c r="E154" s="49">
        <f>E134</f>
        <v>39435656</v>
      </c>
      <c r="F154" s="49">
        <f t="shared" ref="F154:P154" si="23">F134</f>
        <v>35292188</v>
      </c>
      <c r="G154" s="49">
        <f t="shared" si="23"/>
        <v>40784468</v>
      </c>
      <c r="H154" s="49">
        <f t="shared" si="23"/>
        <v>38726952</v>
      </c>
      <c r="I154" s="49">
        <f t="shared" si="23"/>
        <v>34594216</v>
      </c>
      <c r="J154" s="49">
        <f t="shared" si="23"/>
        <v>37627620</v>
      </c>
      <c r="K154" s="49">
        <f t="shared" si="23"/>
        <v>37858230</v>
      </c>
      <c r="L154" s="49">
        <f t="shared" si="23"/>
        <v>40324196</v>
      </c>
      <c r="M154" s="49">
        <f t="shared" si="23"/>
        <v>38224942</v>
      </c>
      <c r="N154" s="49">
        <f t="shared" si="23"/>
        <v>39072646</v>
      </c>
      <c r="O154" s="49">
        <f t="shared" si="23"/>
        <v>37955142</v>
      </c>
      <c r="P154" s="49">
        <f t="shared" si="23"/>
        <v>39841864</v>
      </c>
      <c r="Q154" s="49">
        <f t="shared" si="19"/>
        <v>459738120</v>
      </c>
      <c r="R154" s="384">
        <v>459738120</v>
      </c>
      <c r="S154" s="189">
        <f t="shared" si="20"/>
        <v>0</v>
      </c>
      <c r="T154" s="147"/>
      <c r="U154" s="147"/>
      <c r="V154" s="147"/>
    </row>
    <row r="155" spans="2:22">
      <c r="C155" s="134" t="s">
        <v>211</v>
      </c>
      <c r="E155" s="49">
        <f t="shared" ref="E155:P156" si="24">E118+E127+E145</f>
        <v>3284190.5759999999</v>
      </c>
      <c r="F155" s="49">
        <f t="shared" si="24"/>
        <v>4320663.0010000002</v>
      </c>
      <c r="G155" s="49">
        <f t="shared" si="24"/>
        <v>5154506.5810000002</v>
      </c>
      <c r="H155" s="49">
        <f t="shared" si="24"/>
        <v>7877959.0249999994</v>
      </c>
      <c r="I155" s="49">
        <f t="shared" si="24"/>
        <v>16848980.368000001</v>
      </c>
      <c r="J155" s="49">
        <f t="shared" si="24"/>
        <v>26108522.243000001</v>
      </c>
      <c r="K155" s="49">
        <f t="shared" si="24"/>
        <v>29086074.984249998</v>
      </c>
      <c r="L155" s="49">
        <f t="shared" si="24"/>
        <v>29500325.382009998</v>
      </c>
      <c r="M155" s="49">
        <f t="shared" si="24"/>
        <v>22084324.129000001</v>
      </c>
      <c r="N155" s="49">
        <f t="shared" si="24"/>
        <v>13560957.575999999</v>
      </c>
      <c r="O155" s="49">
        <f t="shared" si="24"/>
        <v>1854052.0630000001</v>
      </c>
      <c r="P155" s="49">
        <f t="shared" si="24"/>
        <v>3596330.1199999992</v>
      </c>
      <c r="Q155" s="49">
        <f t="shared" si="19"/>
        <v>163276886.04826</v>
      </c>
      <c r="R155" s="384">
        <v>163276886</v>
      </c>
      <c r="S155" s="189">
        <f t="shared" si="20"/>
        <v>-4.8260003328323364E-2</v>
      </c>
      <c r="T155" s="147"/>
      <c r="U155" s="147"/>
      <c r="V155" s="147"/>
    </row>
    <row r="156" spans="2:22">
      <c r="C156" s="134" t="s">
        <v>78</v>
      </c>
      <c r="E156" s="49">
        <f t="shared" si="24"/>
        <v>1367409.406</v>
      </c>
      <c r="F156" s="49">
        <f t="shared" si="24"/>
        <v>1307567.3510199999</v>
      </c>
      <c r="G156" s="49">
        <f t="shared" si="24"/>
        <v>1624133.8885300001</v>
      </c>
      <c r="H156" s="49">
        <f t="shared" si="24"/>
        <v>1369850.3105999997</v>
      </c>
      <c r="I156" s="49">
        <f t="shared" si="24"/>
        <v>1370679.12693</v>
      </c>
      <c r="J156" s="49">
        <f t="shared" si="24"/>
        <v>1441647.5807399999</v>
      </c>
      <c r="K156" s="49">
        <f t="shared" si="24"/>
        <v>1425886.875</v>
      </c>
      <c r="L156" s="49">
        <f t="shared" si="24"/>
        <v>1409719.08766</v>
      </c>
      <c r="M156" s="49">
        <f t="shared" si="24"/>
        <v>1458852.8250000002</v>
      </c>
      <c r="N156" s="49">
        <f t="shared" si="24"/>
        <v>1421335.6833100002</v>
      </c>
      <c r="O156" s="49">
        <f t="shared" si="24"/>
        <v>1243812.5210000002</v>
      </c>
      <c r="P156" s="49">
        <f t="shared" si="24"/>
        <v>1538901.825</v>
      </c>
      <c r="Q156" s="49">
        <f t="shared" si="19"/>
        <v>16979796.480789997</v>
      </c>
      <c r="R156" s="384">
        <v>16979796</v>
      </c>
      <c r="S156" s="189">
        <f t="shared" si="20"/>
        <v>-0.48078999668359756</v>
      </c>
      <c r="T156" s="147"/>
      <c r="U156" s="147"/>
      <c r="V156" s="147"/>
    </row>
    <row r="157" spans="2:22">
      <c r="B157" s="134" t="s">
        <v>87</v>
      </c>
      <c r="E157" s="50">
        <f t="shared" ref="E157:M157" si="25">SUM(E150:E156)</f>
        <v>525840589.63200003</v>
      </c>
      <c r="F157" s="50">
        <f t="shared" si="25"/>
        <v>468208922.25801992</v>
      </c>
      <c r="G157" s="50">
        <f t="shared" si="25"/>
        <v>497280284.06852996</v>
      </c>
      <c r="H157" s="50">
        <f t="shared" si="25"/>
        <v>424007611.25359994</v>
      </c>
      <c r="I157" s="50">
        <f t="shared" si="25"/>
        <v>430810428.78893006</v>
      </c>
      <c r="J157" s="50">
        <f t="shared" si="25"/>
        <v>426094745.79473996</v>
      </c>
      <c r="K157" s="50">
        <f t="shared" si="25"/>
        <v>482342865.82646</v>
      </c>
      <c r="L157" s="50">
        <f t="shared" si="25"/>
        <v>496837256.08412999</v>
      </c>
      <c r="M157" s="50">
        <f t="shared" si="25"/>
        <v>422137203.10900003</v>
      </c>
      <c r="N157" s="50">
        <f>SUM(N150:N156)</f>
        <v>448916526.01530993</v>
      </c>
      <c r="O157" s="50">
        <f>SUM(O150:O156)</f>
        <v>469060993.63500005</v>
      </c>
      <c r="P157" s="50">
        <f>SUM(P150:P156)</f>
        <v>544514621.75400007</v>
      </c>
      <c r="Q157" s="50">
        <f>SUM(Q150:Q156)</f>
        <v>5636052048.2197199</v>
      </c>
      <c r="R157" s="385">
        <f>SUM(R150:R156)</f>
        <v>5636052047</v>
      </c>
      <c r="S157" s="147"/>
      <c r="T157" s="147"/>
      <c r="U157" s="147"/>
      <c r="V157" s="147"/>
    </row>
    <row r="158" spans="2:22">
      <c r="R158" s="147"/>
      <c r="S158" s="147"/>
      <c r="T158" s="147"/>
      <c r="U158" s="147"/>
      <c r="V158" s="147"/>
    </row>
    <row r="159" spans="2:22">
      <c r="C159" s="134" t="s">
        <v>88</v>
      </c>
      <c r="E159" s="49">
        <f t="shared" ref="E159:M159" si="26">E150</f>
        <v>269928495.26100004</v>
      </c>
      <c r="F159" s="49">
        <f t="shared" si="26"/>
        <v>231695828.95700002</v>
      </c>
      <c r="G159" s="49">
        <f t="shared" si="26"/>
        <v>237266610.39899999</v>
      </c>
      <c r="H159" s="49">
        <f t="shared" si="26"/>
        <v>182595902.25199997</v>
      </c>
      <c r="I159" s="49">
        <f t="shared" si="26"/>
        <v>169557271.69299999</v>
      </c>
      <c r="J159" s="49">
        <f t="shared" si="26"/>
        <v>145316369.39500001</v>
      </c>
      <c r="K159" s="49">
        <f t="shared" si="26"/>
        <v>202830168.56387001</v>
      </c>
      <c r="L159" s="49">
        <f t="shared" si="26"/>
        <v>207412725.53211004</v>
      </c>
      <c r="M159" s="49">
        <f t="shared" si="26"/>
        <v>155120594.86899003</v>
      </c>
      <c r="N159" s="49">
        <f>N150</f>
        <v>174601947.65000001</v>
      </c>
      <c r="O159" s="49">
        <f>O150</f>
        <v>234301988.097</v>
      </c>
      <c r="P159" s="49">
        <f>P150</f>
        <v>288775488.708</v>
      </c>
      <c r="Q159" s="49">
        <f>SUM(E159:P159)</f>
        <v>2499403391.3769703</v>
      </c>
      <c r="R159" s="147"/>
      <c r="S159" s="147"/>
      <c r="T159" s="147" t="s">
        <v>337</v>
      </c>
      <c r="U159" s="147"/>
      <c r="V159" s="147"/>
    </row>
    <row r="160" spans="2:22">
      <c r="C160" s="134" t="s">
        <v>233</v>
      </c>
      <c r="E160" s="49">
        <v>223405</v>
      </c>
      <c r="F160" s="49">
        <v>223405</v>
      </c>
      <c r="G160" s="49">
        <v>223405</v>
      </c>
      <c r="H160" s="49">
        <v>224064</v>
      </c>
      <c r="I160" s="49">
        <v>223629</v>
      </c>
      <c r="J160" s="49">
        <v>223770</v>
      </c>
      <c r="K160" s="49">
        <v>223958</v>
      </c>
      <c r="L160" s="49">
        <v>224348</v>
      </c>
      <c r="M160" s="49">
        <v>224617</v>
      </c>
      <c r="N160" s="49">
        <v>221953</v>
      </c>
      <c r="O160" s="49">
        <v>222003</v>
      </c>
      <c r="P160" s="49">
        <v>222995</v>
      </c>
      <c r="Q160" s="49">
        <f>SUM(E160:P160)</f>
        <v>2681552</v>
      </c>
      <c r="R160" s="189">
        <v>2681552</v>
      </c>
      <c r="S160" s="189">
        <f>R160-Q160</f>
        <v>0</v>
      </c>
      <c r="T160" s="189">
        <f>E55*12</f>
        <v>2681556</v>
      </c>
      <c r="U160" s="189">
        <f>T160-Q160</f>
        <v>4</v>
      </c>
      <c r="V160" s="147"/>
    </row>
    <row r="161" spans="3:22">
      <c r="C161" s="134" t="s">
        <v>234</v>
      </c>
      <c r="E161" s="53">
        <f t="shared" ref="E161:M161" si="27">E159/E160</f>
        <v>1208.2473322486069</v>
      </c>
      <c r="F161" s="53">
        <f t="shared" si="27"/>
        <v>1037.111205913028</v>
      </c>
      <c r="G161" s="53">
        <f t="shared" si="27"/>
        <v>1062.047001629328</v>
      </c>
      <c r="H161" s="53">
        <f t="shared" si="27"/>
        <v>814.92744149885732</v>
      </c>
      <c r="I161" s="53">
        <f t="shared" si="27"/>
        <v>758.20788758613594</v>
      </c>
      <c r="J161" s="53">
        <f t="shared" si="27"/>
        <v>649.40058718773741</v>
      </c>
      <c r="K161" s="53">
        <f t="shared" si="27"/>
        <v>905.66163550250496</v>
      </c>
      <c r="L161" s="53">
        <f t="shared" si="27"/>
        <v>924.51336999710293</v>
      </c>
      <c r="M161" s="53">
        <f t="shared" si="27"/>
        <v>690.60042146849992</v>
      </c>
      <c r="N161" s="53">
        <f>N159/N160</f>
        <v>786.66180520200226</v>
      </c>
      <c r="O161" s="53">
        <f>O159/O160</f>
        <v>1055.4000986338024</v>
      </c>
      <c r="P161" s="53">
        <f>P159/P160</f>
        <v>1294.9863840355165</v>
      </c>
      <c r="Q161" s="53">
        <f>Q159/Q160</f>
        <v>932.07343783636134</v>
      </c>
      <c r="R161" s="147"/>
      <c r="S161" s="147"/>
      <c r="T161" s="147"/>
      <c r="U161" s="147"/>
      <c r="V161" s="147"/>
    </row>
    <row r="162" spans="3:22">
      <c r="C162" s="134" t="s">
        <v>91</v>
      </c>
      <c r="E162" s="49">
        <f t="shared" ref="E162:M162" si="28">E151+E152+E155</f>
        <v>170832384.995</v>
      </c>
      <c r="F162" s="49">
        <f t="shared" si="28"/>
        <v>156477575.62999997</v>
      </c>
      <c r="G162" s="49">
        <f t="shared" si="28"/>
        <v>170321875.039</v>
      </c>
      <c r="H162" s="49">
        <f t="shared" si="28"/>
        <v>156304005.32600001</v>
      </c>
      <c r="I162" s="49">
        <f t="shared" si="28"/>
        <v>178484305.109</v>
      </c>
      <c r="J162" s="49">
        <f t="shared" si="28"/>
        <v>191690895.789</v>
      </c>
      <c r="K162" s="49">
        <f t="shared" si="28"/>
        <v>188791635.19758999</v>
      </c>
      <c r="L162" s="49">
        <f t="shared" si="28"/>
        <v>196116119.62435997</v>
      </c>
      <c r="M162" s="49">
        <f t="shared" si="28"/>
        <v>177255645.53500998</v>
      </c>
      <c r="N162" s="49">
        <f>N151+N152+N155</f>
        <v>187317715.77900001</v>
      </c>
      <c r="O162" s="49">
        <f>O151+O152+O155</f>
        <v>153304398.38699999</v>
      </c>
      <c r="P162" s="49">
        <f>P151+P152+P155</f>
        <v>171542468.69100001</v>
      </c>
      <c r="Q162" s="49">
        <f>SUM(E162:P162)</f>
        <v>2098439025.1019599</v>
      </c>
      <c r="R162" s="147"/>
      <c r="S162" s="147"/>
      <c r="T162" s="147"/>
      <c r="U162" s="147"/>
      <c r="V162" s="147"/>
    </row>
    <row r="163" spans="3:22">
      <c r="C163" s="134" t="s">
        <v>92</v>
      </c>
      <c r="E163" s="49">
        <v>37889</v>
      </c>
      <c r="F163" s="49">
        <v>37889</v>
      </c>
      <c r="G163" s="49">
        <v>37889</v>
      </c>
      <c r="H163" s="49">
        <v>38021</v>
      </c>
      <c r="I163" s="49">
        <v>37820</v>
      </c>
      <c r="J163" s="49">
        <v>38221</v>
      </c>
      <c r="K163" s="49">
        <v>38142</v>
      </c>
      <c r="L163" s="49">
        <v>38125</v>
      </c>
      <c r="M163" s="49">
        <v>38161</v>
      </c>
      <c r="N163" s="49">
        <v>37796</v>
      </c>
      <c r="O163" s="49">
        <v>37725</v>
      </c>
      <c r="P163" s="49">
        <v>37950</v>
      </c>
      <c r="Q163" s="49">
        <f>SUM(E163:P163)</f>
        <v>455628</v>
      </c>
      <c r="R163" s="384">
        <f>403355+21942+30331</f>
        <v>455628</v>
      </c>
      <c r="S163" s="189">
        <f>R163-Q163</f>
        <v>0</v>
      </c>
      <c r="T163" s="189">
        <f>F55*12</f>
        <v>455628</v>
      </c>
      <c r="U163" s="189">
        <f>T163-Q163</f>
        <v>0</v>
      </c>
      <c r="V163" s="147"/>
    </row>
    <row r="164" spans="3:22">
      <c r="C164" s="134" t="s">
        <v>93</v>
      </c>
      <c r="E164" s="49">
        <f t="shared" ref="E164:M164" si="29">E162/E163</f>
        <v>4508.7594023331312</v>
      </c>
      <c r="F164" s="49">
        <f t="shared" si="29"/>
        <v>4129.8945770540249</v>
      </c>
      <c r="G164" s="49">
        <f t="shared" si="29"/>
        <v>4495.2855720393782</v>
      </c>
      <c r="H164" s="49">
        <f t="shared" si="29"/>
        <v>4110.991434365219</v>
      </c>
      <c r="I164" s="49">
        <f t="shared" si="29"/>
        <v>4719.3100240349022</v>
      </c>
      <c r="J164" s="49">
        <f t="shared" si="29"/>
        <v>5015.329159074854</v>
      </c>
      <c r="K164" s="49">
        <f t="shared" si="29"/>
        <v>4949.7046614647898</v>
      </c>
      <c r="L164" s="49">
        <f t="shared" si="29"/>
        <v>5144.0293671963273</v>
      </c>
      <c r="M164" s="49">
        <f t="shared" si="29"/>
        <v>4644.942363538953</v>
      </c>
      <c r="N164" s="49">
        <f>N162/N163</f>
        <v>4956.0195729442275</v>
      </c>
      <c r="O164" s="49">
        <f>O162/O163</f>
        <v>4063.7348810337971</v>
      </c>
      <c r="P164" s="49">
        <f>P162/P163</f>
        <v>4520.2231539130435</v>
      </c>
      <c r="Q164" s="49">
        <f>Q162/Q163</f>
        <v>4605.5971650161091</v>
      </c>
      <c r="R164" s="147"/>
      <c r="S164" s="147"/>
      <c r="T164" s="147"/>
      <c r="U164" s="147"/>
      <c r="V164" s="147"/>
    </row>
    <row r="165" spans="3:22">
      <c r="R165" s="147"/>
      <c r="S165" s="147"/>
      <c r="T165" s="147"/>
      <c r="U165" s="147"/>
      <c r="V165" s="147"/>
    </row>
    <row r="166" spans="3:22">
      <c r="C166" s="134" t="s">
        <v>94</v>
      </c>
      <c r="E166" s="54">
        <f>E157/$Q157</f>
        <v>9.3299455919343258E-2</v>
      </c>
      <c r="F166" s="54">
        <f t="shared" ref="F166:P166" si="30">F157/$Q157</f>
        <v>8.3073917389729357E-2</v>
      </c>
      <c r="G166" s="54">
        <f t="shared" si="30"/>
        <v>8.8232024795726949E-2</v>
      </c>
      <c r="H166" s="54">
        <f t="shared" si="30"/>
        <v>7.5231315755420095E-2</v>
      </c>
      <c r="I166" s="54">
        <f t="shared" si="30"/>
        <v>7.6438333979724632E-2</v>
      </c>
      <c r="J166" s="54">
        <f t="shared" si="30"/>
        <v>7.560163429103392E-2</v>
      </c>
      <c r="K166" s="54">
        <f t="shared" si="30"/>
        <v>8.5581691173135882E-2</v>
      </c>
      <c r="L166" s="54">
        <f t="shared" si="30"/>
        <v>8.8153418711075918E-2</v>
      </c>
      <c r="M166" s="54">
        <f t="shared" si="30"/>
        <v>7.4899450803038989E-2</v>
      </c>
      <c r="N166" s="54">
        <f t="shared" si="30"/>
        <v>7.9650883663700517E-2</v>
      </c>
      <c r="O166" s="54">
        <f t="shared" si="30"/>
        <v>8.3225099701335098E-2</v>
      </c>
      <c r="P166" s="54">
        <f t="shared" si="30"/>
        <v>9.6612773816735401E-2</v>
      </c>
      <c r="Q166" s="54">
        <f>SUM(E166:P166)</f>
        <v>1</v>
      </c>
      <c r="R166" s="147"/>
      <c r="S166" s="147"/>
      <c r="T166" s="147"/>
      <c r="U166" s="147"/>
      <c r="V166" s="147"/>
    </row>
    <row r="167" spans="3:22">
      <c r="R167" s="147"/>
      <c r="S167" s="147"/>
      <c r="T167" s="147"/>
      <c r="U167" s="147"/>
      <c r="V167" s="147"/>
    </row>
  </sheetData>
  <mergeCells count="20">
    <mergeCell ref="B72:Q72"/>
    <mergeCell ref="B73:Q73"/>
    <mergeCell ref="B74:Q74"/>
    <mergeCell ref="A47:F47"/>
    <mergeCell ref="A48:F48"/>
    <mergeCell ref="B55:C56"/>
    <mergeCell ref="B57:C58"/>
    <mergeCell ref="B70:Q70"/>
    <mergeCell ref="B71:Q71"/>
    <mergeCell ref="A46:F46"/>
    <mergeCell ref="A1:K1"/>
    <mergeCell ref="A2:K2"/>
    <mergeCell ref="N2:R2"/>
    <mergeCell ref="A3:K3"/>
    <mergeCell ref="N3:R3"/>
    <mergeCell ref="A4:K4"/>
    <mergeCell ref="N5:R5"/>
    <mergeCell ref="J22:K23"/>
    <mergeCell ref="P29:R29"/>
    <mergeCell ref="A45:F45"/>
  </mergeCells>
  <pageMargins left="0.7" right="0.7" top="0.75" bottom="0.75" header="0.3" footer="0.3"/>
  <pageSetup paperSize="0" orientation="portrait" horizontalDpi="0" verticalDpi="0" copies="0"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171"/>
  <sheetViews>
    <sheetView workbookViewId="0">
      <selection activeCell="B41" sqref="B41"/>
    </sheetView>
  </sheetViews>
  <sheetFormatPr defaultRowHeight="15"/>
  <cols>
    <col min="1" max="1" width="5.28515625" customWidth="1"/>
    <col min="2" max="2" width="6" customWidth="1"/>
    <col min="3" max="3" width="22.140625" customWidth="1"/>
    <col min="4" max="4" width="18.7109375" customWidth="1"/>
    <col min="5" max="5" width="17.7109375" customWidth="1"/>
    <col min="6" max="6" width="20.28515625" customWidth="1"/>
    <col min="7" max="7" width="17.7109375" customWidth="1"/>
    <col min="8" max="8" width="16.28515625" customWidth="1"/>
    <col min="9" max="10" width="17.28515625" customWidth="1"/>
    <col min="11" max="11" width="16.5703125" customWidth="1"/>
    <col min="12" max="12" width="14.5703125" customWidth="1"/>
    <col min="13" max="13" width="14.28515625" customWidth="1"/>
    <col min="14" max="14" width="14.85546875" customWidth="1"/>
    <col min="15" max="15" width="14.5703125" customWidth="1"/>
    <col min="16" max="16" width="17.42578125" customWidth="1"/>
    <col min="17" max="17" width="15" customWidth="1"/>
    <col min="18" max="18" width="17.28515625" customWidth="1"/>
  </cols>
  <sheetData>
    <row r="1" spans="1:18" ht="15.75">
      <c r="A1" s="390" t="s">
        <v>20</v>
      </c>
      <c r="B1" s="390"/>
      <c r="C1" s="390"/>
      <c r="D1" s="390"/>
      <c r="E1" s="390"/>
      <c r="F1" s="390"/>
      <c r="G1" s="390"/>
      <c r="H1" s="390"/>
      <c r="I1" s="390"/>
      <c r="J1" s="390"/>
      <c r="K1" s="390"/>
      <c r="N1" s="112" t="s">
        <v>213</v>
      </c>
      <c r="O1" s="112"/>
      <c r="P1" s="112"/>
      <c r="Q1" s="112"/>
      <c r="R1" s="113"/>
    </row>
    <row r="2" spans="1:18" ht="15.75">
      <c r="A2" s="390" t="s">
        <v>48</v>
      </c>
      <c r="B2" s="390"/>
      <c r="C2" s="390"/>
      <c r="D2" s="390"/>
      <c r="E2" s="390"/>
      <c r="F2" s="390"/>
      <c r="G2" s="390"/>
      <c r="H2" s="390"/>
      <c r="I2" s="390"/>
      <c r="J2" s="390"/>
      <c r="K2" s="390"/>
      <c r="N2" s="391" t="s">
        <v>150</v>
      </c>
      <c r="O2" s="391"/>
      <c r="P2" s="391"/>
      <c r="Q2" s="391"/>
      <c r="R2" s="391"/>
    </row>
    <row r="3" spans="1:18" ht="15.75">
      <c r="A3" s="392" t="s">
        <v>71</v>
      </c>
      <c r="B3" s="392"/>
      <c r="C3" s="392"/>
      <c r="D3" s="392"/>
      <c r="E3" s="392"/>
      <c r="F3" s="392"/>
      <c r="G3" s="392"/>
      <c r="H3" s="392"/>
      <c r="I3" s="392"/>
      <c r="J3" s="392"/>
      <c r="K3" s="392"/>
      <c r="N3" s="393" t="s">
        <v>214</v>
      </c>
      <c r="O3" s="393"/>
      <c r="P3" s="393"/>
      <c r="Q3" s="393"/>
      <c r="R3" s="393"/>
    </row>
    <row r="4" spans="1:18" ht="15.75">
      <c r="A4" s="394" t="s">
        <v>286</v>
      </c>
      <c r="B4" s="394"/>
      <c r="C4" s="394"/>
      <c r="D4" s="394"/>
      <c r="E4" s="394"/>
      <c r="F4" s="394"/>
      <c r="G4" s="394"/>
      <c r="H4" s="394"/>
      <c r="I4" s="394"/>
      <c r="J4" s="394"/>
      <c r="K4" s="394"/>
      <c r="N4" s="112" t="s">
        <v>303</v>
      </c>
      <c r="O4" s="112"/>
      <c r="P4" s="112"/>
      <c r="Q4" s="112"/>
      <c r="R4" s="113"/>
    </row>
    <row r="5" spans="1:18" ht="15.75">
      <c r="A5" s="7"/>
      <c r="B5" s="8"/>
      <c r="C5" s="8"/>
      <c r="D5" s="8"/>
      <c r="E5" s="8"/>
      <c r="F5" s="8"/>
      <c r="G5" s="8"/>
      <c r="H5" s="8"/>
      <c r="I5" s="8"/>
      <c r="J5" s="8"/>
      <c r="K5" s="8"/>
      <c r="N5" s="393"/>
      <c r="O5" s="393"/>
      <c r="P5" s="393"/>
      <c r="Q5" s="393"/>
      <c r="R5" s="393"/>
    </row>
    <row r="6" spans="1:18" ht="15.75">
      <c r="A6" s="7"/>
      <c r="B6" s="8"/>
      <c r="C6" s="8"/>
      <c r="D6" s="8"/>
      <c r="E6" s="277" t="s">
        <v>21</v>
      </c>
      <c r="F6" s="277" t="s">
        <v>22</v>
      </c>
      <c r="G6" s="277" t="s">
        <v>23</v>
      </c>
      <c r="H6" s="277" t="s">
        <v>24</v>
      </c>
      <c r="I6" s="277" t="s">
        <v>26</v>
      </c>
      <c r="J6" s="94" t="s">
        <v>25</v>
      </c>
      <c r="K6" s="277" t="s">
        <v>27</v>
      </c>
      <c r="N6" s="393" t="str">
        <f>A4</f>
        <v>Washington Docket No. UE-200900 Compliance Filing</v>
      </c>
      <c r="O6" s="393"/>
      <c r="P6" s="393"/>
      <c r="Q6" s="393"/>
      <c r="R6" s="393"/>
    </row>
    <row r="7" spans="1:18" ht="15.75">
      <c r="A7" s="7"/>
      <c r="B7" s="8"/>
      <c r="C7" s="8"/>
      <c r="D7" s="8"/>
      <c r="E7" s="278" t="s">
        <v>28</v>
      </c>
      <c r="F7" s="278" t="s">
        <v>212</v>
      </c>
      <c r="G7" s="278" t="s">
        <v>287</v>
      </c>
      <c r="H7" s="278" t="s">
        <v>288</v>
      </c>
      <c r="I7" s="278" t="s">
        <v>29</v>
      </c>
      <c r="J7" s="95" t="s">
        <v>289</v>
      </c>
      <c r="K7" s="278" t="s">
        <v>30</v>
      </c>
      <c r="N7" s="114"/>
      <c r="O7" s="114"/>
      <c r="P7" s="114"/>
      <c r="Q7" s="114"/>
      <c r="R7" s="115"/>
    </row>
    <row r="8" spans="1:18" ht="15.75">
      <c r="A8" s="7"/>
      <c r="B8" s="8"/>
      <c r="C8" s="8"/>
      <c r="D8" s="8"/>
      <c r="E8" s="8"/>
      <c r="F8" s="8"/>
      <c r="G8" s="8"/>
      <c r="H8" s="8"/>
      <c r="I8" s="8"/>
      <c r="J8" s="96"/>
      <c r="K8" s="8"/>
      <c r="N8" s="183" t="s">
        <v>140</v>
      </c>
      <c r="O8" s="183"/>
      <c r="P8" s="183"/>
      <c r="Q8" s="183"/>
      <c r="R8" s="116"/>
    </row>
    <row r="9" spans="1:18" ht="15.75">
      <c r="A9" s="7">
        <v>1</v>
      </c>
      <c r="B9" s="8" t="s">
        <v>290</v>
      </c>
      <c r="C9" s="8"/>
      <c r="D9" s="8"/>
      <c r="E9" s="10">
        <f>SUM(F9:K9)</f>
        <v>530579000</v>
      </c>
      <c r="F9" s="10">
        <v>232554000</v>
      </c>
      <c r="G9" s="10">
        <v>77796000</v>
      </c>
      <c r="H9" s="10">
        <v>133266000</v>
      </c>
      <c r="I9" s="10">
        <v>12229000</v>
      </c>
      <c r="J9" s="98">
        <v>68105000</v>
      </c>
      <c r="K9" s="99">
        <v>6629000</v>
      </c>
      <c r="N9" s="117" t="s">
        <v>141</v>
      </c>
      <c r="O9" s="183"/>
      <c r="P9" s="117" t="s">
        <v>142</v>
      </c>
      <c r="Q9" s="118"/>
      <c r="R9" s="119" t="s">
        <v>143</v>
      </c>
    </row>
    <row r="10" spans="1:18" ht="15.75">
      <c r="A10" s="7">
        <v>2</v>
      </c>
      <c r="B10" s="166" t="s">
        <v>131</v>
      </c>
      <c r="C10" s="8"/>
      <c r="D10" s="8"/>
      <c r="E10" s="10">
        <f>SUM(F10:K10)</f>
        <v>13578000</v>
      </c>
      <c r="F10" s="10">
        <f>9070000+1659000</f>
        <v>10729000</v>
      </c>
      <c r="G10" s="10">
        <f>386000+1044000</f>
        <v>1430000</v>
      </c>
      <c r="H10" s="10">
        <f>638000+1786000</f>
        <v>2424000</v>
      </c>
      <c r="I10" s="10">
        <f>73000+328000</f>
        <v>401000</v>
      </c>
      <c r="J10" s="98">
        <f>198000+1172000-3009000</f>
        <v>-1639000</v>
      </c>
      <c r="K10" s="99">
        <f>55000+178000</f>
        <v>233000</v>
      </c>
      <c r="N10" s="114"/>
      <c r="O10" s="114"/>
      <c r="P10" s="114"/>
      <c r="Q10" s="114"/>
      <c r="R10" s="115"/>
    </row>
    <row r="11" spans="1:18" ht="15.75">
      <c r="A11" s="7">
        <v>3</v>
      </c>
      <c r="B11" s="8" t="s">
        <v>291</v>
      </c>
      <c r="C11" s="8"/>
      <c r="D11" s="8"/>
      <c r="E11" s="10">
        <f>SUM(F11:K11)</f>
        <v>544157000</v>
      </c>
      <c r="F11" s="10">
        <f t="shared" ref="F11:K11" si="0">F9+F10</f>
        <v>243283000</v>
      </c>
      <c r="G11" s="10">
        <f t="shared" si="0"/>
        <v>79226000</v>
      </c>
      <c r="H11" s="10">
        <f t="shared" si="0"/>
        <v>135690000</v>
      </c>
      <c r="I11" s="10">
        <f t="shared" si="0"/>
        <v>12630000</v>
      </c>
      <c r="J11" s="98">
        <f>J9+J10</f>
        <v>66466000</v>
      </c>
      <c r="K11" s="99">
        <f t="shared" si="0"/>
        <v>6862000</v>
      </c>
      <c r="N11" s="120">
        <v>1</v>
      </c>
      <c r="O11" s="114"/>
      <c r="P11" s="121" t="s">
        <v>64</v>
      </c>
      <c r="Q11" s="114"/>
      <c r="R11" s="122">
        <v>1</v>
      </c>
    </row>
    <row r="12" spans="1:18" ht="15.75">
      <c r="A12" s="7"/>
      <c r="B12" s="8"/>
      <c r="C12" s="8"/>
      <c r="D12" s="8"/>
      <c r="E12" s="10"/>
      <c r="F12" s="10"/>
      <c r="G12" s="10"/>
      <c r="H12" s="10"/>
      <c r="I12" s="10"/>
      <c r="J12" s="98"/>
      <c r="K12" s="99"/>
      <c r="N12" s="120"/>
      <c r="O12" s="114"/>
      <c r="P12" s="114"/>
      <c r="Q12" s="114"/>
      <c r="R12" s="122"/>
    </row>
    <row r="13" spans="1:18" ht="15.75">
      <c r="A13" s="7">
        <v>4</v>
      </c>
      <c r="B13" s="8" t="s">
        <v>292</v>
      </c>
      <c r="C13" s="8"/>
      <c r="D13" s="8"/>
      <c r="E13" s="11">
        <f>SUM(F13:K13)</f>
        <v>5615755915</v>
      </c>
      <c r="F13" s="12">
        <v>2395485525</v>
      </c>
      <c r="G13" s="12">
        <f>621898154-1</f>
        <v>621898153</v>
      </c>
      <c r="H13" s="12">
        <v>1369570126</v>
      </c>
      <c r="I13" s="12">
        <v>139623053</v>
      </c>
      <c r="J13" s="100">
        <f>620117686+451099448</f>
        <v>1071217134</v>
      </c>
      <c r="K13" s="101">
        <v>17961924</v>
      </c>
      <c r="N13" s="120"/>
      <c r="O13" s="114"/>
      <c r="P13" s="123" t="s">
        <v>144</v>
      </c>
      <c r="Q13" s="124"/>
      <c r="R13" s="122"/>
    </row>
    <row r="14" spans="1:18" ht="15.75">
      <c r="A14" s="7">
        <v>5</v>
      </c>
      <c r="B14" s="8" t="s">
        <v>132</v>
      </c>
      <c r="C14" s="8"/>
      <c r="D14" s="13"/>
      <c r="E14" s="13">
        <f t="shared" ref="E14:K14" si="1">$E$27</f>
        <v>1.3599999999999999E-2</v>
      </c>
      <c r="F14" s="13">
        <f t="shared" si="1"/>
        <v>1.3599999999999999E-2</v>
      </c>
      <c r="G14" s="13">
        <f t="shared" si="1"/>
        <v>1.3599999999999999E-2</v>
      </c>
      <c r="H14" s="13">
        <f t="shared" si="1"/>
        <v>1.3599999999999999E-2</v>
      </c>
      <c r="I14" s="13">
        <f t="shared" si="1"/>
        <v>1.3599999999999999E-2</v>
      </c>
      <c r="J14" s="102">
        <f t="shared" si="1"/>
        <v>1.3599999999999999E-2</v>
      </c>
      <c r="K14" s="13">
        <f t="shared" si="1"/>
        <v>1.3599999999999999E-2</v>
      </c>
      <c r="N14" s="120">
        <v>2</v>
      </c>
      <c r="O14" s="114"/>
      <c r="P14" s="124" t="s">
        <v>145</v>
      </c>
      <c r="Q14" s="124"/>
      <c r="R14" s="124">
        <v>3.3262885794710221E-3</v>
      </c>
    </row>
    <row r="15" spans="1:18" ht="15.75">
      <c r="A15" s="7">
        <v>6</v>
      </c>
      <c r="B15" s="8" t="s">
        <v>53</v>
      </c>
      <c r="C15" s="8"/>
      <c r="D15" s="13"/>
      <c r="E15" s="10">
        <f>SUM(F15:K15)</f>
        <v>76374280.443999991</v>
      </c>
      <c r="F15" s="10">
        <f>F14*F13</f>
        <v>32578603.139999997</v>
      </c>
      <c r="G15" s="10">
        <f t="shared" ref="G15:K15" si="2">G14*G13</f>
        <v>8457814.8807999995</v>
      </c>
      <c r="H15" s="10">
        <f t="shared" si="2"/>
        <v>18626153.713599999</v>
      </c>
      <c r="I15" s="10">
        <f t="shared" si="2"/>
        <v>1898873.5207999998</v>
      </c>
      <c r="J15" s="98">
        <f>J14*J13</f>
        <v>14568553.022399999</v>
      </c>
      <c r="K15" s="99">
        <f t="shared" si="2"/>
        <v>244282.16639999999</v>
      </c>
      <c r="N15" s="120"/>
      <c r="O15" s="114"/>
      <c r="P15" s="124"/>
      <c r="Q15" s="124"/>
      <c r="R15" s="124"/>
    </row>
    <row r="16" spans="1:18" ht="15.75">
      <c r="A16" s="7"/>
      <c r="B16" s="8"/>
      <c r="C16" s="8"/>
      <c r="D16" s="8"/>
      <c r="E16" s="10"/>
      <c r="F16" s="10"/>
      <c r="G16" s="10"/>
      <c r="H16" s="10"/>
      <c r="I16" s="10"/>
      <c r="J16" s="98"/>
      <c r="K16" s="99"/>
      <c r="N16" s="120">
        <v>3</v>
      </c>
      <c r="O16" s="114"/>
      <c r="P16" s="124" t="s">
        <v>146</v>
      </c>
      <c r="Q16" s="124"/>
      <c r="R16" s="124">
        <v>2E-3</v>
      </c>
    </row>
    <row r="17" spans="1:18" ht="15.75">
      <c r="A17" s="7">
        <v>7</v>
      </c>
      <c r="B17" s="8" t="s">
        <v>56</v>
      </c>
      <c r="C17" s="8"/>
      <c r="D17" s="8"/>
      <c r="E17" s="10">
        <f>SUM(F17:K17)</f>
        <v>409267554.74480003</v>
      </c>
      <c r="F17" s="14">
        <f t="shared" ref="F17:I17" si="3">F11-F15</f>
        <v>210704396.86000001</v>
      </c>
      <c r="G17" s="14">
        <f t="shared" si="3"/>
        <v>70768185.119200006</v>
      </c>
      <c r="H17" s="14">
        <f t="shared" si="3"/>
        <v>117063846.28640001</v>
      </c>
      <c r="I17" s="14">
        <f t="shared" si="3"/>
        <v>10731126.4792</v>
      </c>
      <c r="J17" s="96"/>
      <c r="K17" s="8"/>
      <c r="N17" s="120"/>
      <c r="O17" s="114"/>
      <c r="P17" s="124"/>
      <c r="Q17" s="124"/>
      <c r="R17" s="124"/>
    </row>
    <row r="18" spans="1:18" ht="15.75">
      <c r="A18" s="7"/>
      <c r="B18" s="8"/>
      <c r="C18" s="8"/>
      <c r="D18" s="8"/>
      <c r="E18" s="8"/>
      <c r="F18" s="8"/>
      <c r="G18" s="8"/>
      <c r="H18" s="8"/>
      <c r="I18" s="8"/>
      <c r="J18" s="96"/>
      <c r="K18" s="8"/>
      <c r="N18" s="120">
        <v>4</v>
      </c>
      <c r="O18" s="114"/>
      <c r="P18" s="124" t="s">
        <v>147</v>
      </c>
      <c r="Q18" s="124"/>
      <c r="R18" s="124">
        <v>3.8605159538162764E-2</v>
      </c>
    </row>
    <row r="19" spans="1:18" ht="15.75">
      <c r="A19" s="7">
        <v>8</v>
      </c>
      <c r="B19" s="8" t="s">
        <v>293</v>
      </c>
      <c r="C19" s="8"/>
      <c r="D19" s="8"/>
      <c r="E19" s="11">
        <f>SUM(F19:K19)</f>
        <v>3063751</v>
      </c>
      <c r="F19" s="15">
        <v>2619517</v>
      </c>
      <c r="G19" s="15">
        <v>391801</v>
      </c>
      <c r="H19" s="15">
        <v>22941</v>
      </c>
      <c r="I19" s="15">
        <v>29492</v>
      </c>
      <c r="J19" s="96"/>
      <c r="K19" s="8"/>
      <c r="N19" s="120"/>
      <c r="O19" s="114"/>
      <c r="P19" s="124"/>
      <c r="Q19" s="124"/>
      <c r="R19" s="124"/>
    </row>
    <row r="20" spans="1:18" ht="15.75">
      <c r="A20" s="7">
        <v>9</v>
      </c>
      <c r="B20" s="8" t="s">
        <v>133</v>
      </c>
      <c r="C20" s="8"/>
      <c r="D20" s="8"/>
      <c r="E20" s="10"/>
      <c r="F20" s="279">
        <v>9</v>
      </c>
      <c r="G20" s="279">
        <v>20</v>
      </c>
      <c r="H20" s="279">
        <v>550</v>
      </c>
      <c r="I20" s="279">
        <v>20</v>
      </c>
      <c r="J20" s="96"/>
      <c r="K20" s="8"/>
      <c r="N20" s="120">
        <v>6</v>
      </c>
      <c r="O20" s="114"/>
      <c r="P20" s="124" t="s">
        <v>148</v>
      </c>
      <c r="Q20" s="124"/>
      <c r="R20" s="125">
        <f>SUM(R14:R18)</f>
        <v>4.393144811763379E-2</v>
      </c>
    </row>
    <row r="21" spans="1:18" ht="15.75">
      <c r="A21" s="7">
        <v>10</v>
      </c>
      <c r="B21" s="8" t="s">
        <v>54</v>
      </c>
      <c r="C21" s="8"/>
      <c r="D21" s="8"/>
      <c r="E21" s="10">
        <f>SUM(F21:K21)</f>
        <v>44619063</v>
      </c>
      <c r="F21" s="16">
        <f>F20*F19</f>
        <v>23575653</v>
      </c>
      <c r="G21" s="16">
        <f>G20*G19</f>
        <v>7836020</v>
      </c>
      <c r="H21" s="16">
        <f>H20*H19</f>
        <v>12617550</v>
      </c>
      <c r="I21" s="16">
        <f>I20*I19</f>
        <v>589840</v>
      </c>
      <c r="J21" s="96"/>
      <c r="K21" s="8"/>
      <c r="N21" s="114"/>
      <c r="O21" s="114"/>
      <c r="P21" s="124"/>
      <c r="Q21" s="124"/>
      <c r="R21" s="126"/>
    </row>
    <row r="22" spans="1:18" ht="15.75">
      <c r="A22" s="7"/>
      <c r="B22" s="8"/>
      <c r="C22" s="8"/>
      <c r="D22" s="8"/>
      <c r="E22" s="10"/>
      <c r="F22" s="16"/>
      <c r="G22" s="16"/>
      <c r="H22" s="16"/>
      <c r="I22" s="16"/>
      <c r="J22" s="395" t="s">
        <v>72</v>
      </c>
      <c r="K22" s="402"/>
      <c r="N22" s="120">
        <v>7</v>
      </c>
      <c r="O22" s="114"/>
      <c r="P22" s="124" t="s">
        <v>149</v>
      </c>
      <c r="Q22" s="124"/>
      <c r="R22" s="126">
        <f>R11-R20</f>
        <v>0.95606855188236617</v>
      </c>
    </row>
    <row r="23" spans="1:18" ht="15.75">
      <c r="A23" s="7">
        <v>11</v>
      </c>
      <c r="B23" s="8" t="s">
        <v>55</v>
      </c>
      <c r="C23" s="8"/>
      <c r="D23" s="8"/>
      <c r="E23" s="10">
        <f>SUM(F23:K23)</f>
        <v>364648491.74480003</v>
      </c>
      <c r="F23" s="14">
        <f>F17-F21</f>
        <v>187128743.86000001</v>
      </c>
      <c r="G23" s="14">
        <f>G17-G21</f>
        <v>62932165.119200006</v>
      </c>
      <c r="H23" s="14">
        <f>H17-H21</f>
        <v>104446296.28640001</v>
      </c>
      <c r="I23" s="14">
        <f>I17-I21</f>
        <v>10141286.4792</v>
      </c>
      <c r="J23" s="395"/>
      <c r="K23" s="402"/>
      <c r="N23" s="114"/>
      <c r="O23" s="114"/>
      <c r="P23" s="124"/>
      <c r="Q23" s="124"/>
      <c r="R23" s="126"/>
    </row>
    <row r="24" spans="1:18" ht="15.75">
      <c r="A24" s="7"/>
      <c r="B24" s="8"/>
      <c r="C24" s="8"/>
      <c r="D24" s="8"/>
      <c r="E24" s="8"/>
      <c r="F24" s="11"/>
      <c r="G24" s="8"/>
      <c r="H24" s="8"/>
      <c r="I24" s="8"/>
      <c r="J24" s="8"/>
      <c r="K24" s="8"/>
      <c r="N24" s="120">
        <v>8</v>
      </c>
      <c r="O24" s="114"/>
      <c r="P24" s="124" t="s">
        <v>215</v>
      </c>
      <c r="Q24" s="127"/>
      <c r="R24" s="128">
        <v>0.20077439589529689</v>
      </c>
    </row>
    <row r="25" spans="1:18" ht="15.75">
      <c r="A25" s="7">
        <v>12</v>
      </c>
      <c r="B25" s="8" t="s">
        <v>294</v>
      </c>
      <c r="C25" s="8"/>
      <c r="D25" s="8"/>
      <c r="E25" s="280">
        <v>1.2999999999999999E-2</v>
      </c>
      <c r="F25" s="8"/>
      <c r="G25" s="8"/>
      <c r="H25" s="8"/>
      <c r="I25" s="8"/>
      <c r="J25" s="8"/>
      <c r="K25" s="8"/>
      <c r="N25" s="114"/>
      <c r="O25" s="114"/>
      <c r="P25" s="124"/>
      <c r="Q25" s="124"/>
      <c r="R25" s="126"/>
    </row>
    <row r="26" spans="1:18" ht="16.5" thickBot="1">
      <c r="A26" s="7">
        <v>13</v>
      </c>
      <c r="B26" s="8" t="s">
        <v>50</v>
      </c>
      <c r="C26" s="8"/>
      <c r="D26" s="8"/>
      <c r="E26" s="281">
        <f>1/R22</f>
        <v>1.0459501026690385</v>
      </c>
      <c r="F26" s="18"/>
      <c r="G26" s="8"/>
      <c r="H26" s="18"/>
      <c r="I26" s="8"/>
      <c r="J26" s="8"/>
      <c r="K26" s="8"/>
      <c r="N26" s="120">
        <v>9</v>
      </c>
      <c r="O26" s="114"/>
      <c r="P26" s="123" t="s">
        <v>150</v>
      </c>
      <c r="Q26" s="124"/>
      <c r="R26" s="185">
        <f>ROUND(R22-R24,6)</f>
        <v>0.75529400000000002</v>
      </c>
    </row>
    <row r="27" spans="1:18" ht="16.5" thickTop="1">
      <c r="A27" s="7">
        <v>14</v>
      </c>
      <c r="B27" s="8" t="s">
        <v>134</v>
      </c>
      <c r="C27" s="8"/>
      <c r="D27" s="8"/>
      <c r="E27" s="17">
        <f>ROUND(E25*E26,5)</f>
        <v>1.3599999999999999E-2</v>
      </c>
      <c r="F27" s="18"/>
      <c r="G27" s="8"/>
      <c r="H27" s="18"/>
      <c r="I27" s="8"/>
      <c r="J27" s="8"/>
      <c r="K27" s="8"/>
      <c r="N27" s="114"/>
      <c r="O27" s="114"/>
      <c r="P27" s="114"/>
      <c r="Q27" s="114"/>
      <c r="R27" s="115"/>
    </row>
    <row r="28" spans="1:18" ht="15.75">
      <c r="A28" s="3"/>
      <c r="B28" s="2"/>
      <c r="C28" s="2"/>
      <c r="D28" s="2"/>
      <c r="E28" s="2"/>
      <c r="F28" s="4"/>
      <c r="G28" s="2"/>
      <c r="H28" s="2"/>
      <c r="I28" s="2"/>
      <c r="J28" s="2"/>
      <c r="K28" s="2"/>
      <c r="N28" s="114"/>
      <c r="O28" s="114"/>
      <c r="P28" s="114"/>
      <c r="Q28" s="114"/>
      <c r="R28" s="115"/>
    </row>
    <row r="29" spans="1:18" ht="15.6" customHeight="1">
      <c r="A29" s="3"/>
      <c r="B29" s="2"/>
      <c r="C29" s="2"/>
      <c r="D29" s="2"/>
      <c r="E29" s="2"/>
      <c r="F29" s="6" t="s">
        <v>19</v>
      </c>
      <c r="G29" s="2" t="s">
        <v>52</v>
      </c>
      <c r="H29" s="6"/>
      <c r="I29" s="2"/>
      <c r="J29" s="2"/>
      <c r="K29" s="2"/>
      <c r="N29" s="114"/>
      <c r="O29" s="114"/>
      <c r="P29" s="397" t="s">
        <v>216</v>
      </c>
      <c r="Q29" s="397"/>
      <c r="R29" s="397"/>
    </row>
    <row r="30" spans="1:18" ht="15.75">
      <c r="A30" s="3">
        <v>15</v>
      </c>
      <c r="B30" s="2" t="s">
        <v>60</v>
      </c>
      <c r="C30" s="2"/>
      <c r="D30" s="2"/>
      <c r="E30" s="2"/>
      <c r="F30" s="46">
        <f>ROUND(F19/12,0)</f>
        <v>218293</v>
      </c>
      <c r="G30" s="46">
        <f>ROUND((G19+H19+I19)/12,1)</f>
        <v>37019.5</v>
      </c>
      <c r="H30" s="2"/>
      <c r="I30" s="2"/>
      <c r="J30" s="2"/>
      <c r="K30" s="2"/>
      <c r="N30" s="114"/>
      <c r="O30" s="114"/>
      <c r="P30" s="167"/>
      <c r="Q30" s="167"/>
      <c r="R30" s="167"/>
    </row>
    <row r="31" spans="1:18" ht="15.75">
      <c r="A31" s="3">
        <v>16</v>
      </c>
      <c r="B31" s="2" t="s">
        <v>59</v>
      </c>
      <c r="C31" s="2"/>
      <c r="D31" s="2"/>
      <c r="E31" s="2"/>
      <c r="F31" s="47">
        <f>F13</f>
        <v>2395485525</v>
      </c>
      <c r="G31" s="47">
        <f>G13+H13+I13</f>
        <v>2131091332</v>
      </c>
      <c r="H31" s="2"/>
      <c r="I31" s="2"/>
      <c r="J31" s="2"/>
      <c r="K31" s="2"/>
      <c r="N31" s="114"/>
      <c r="O31" s="114"/>
      <c r="P31" s="168"/>
      <c r="Q31" s="168"/>
      <c r="R31" s="168"/>
    </row>
    <row r="32" spans="1:18" ht="15.75">
      <c r="A32" s="3">
        <v>17</v>
      </c>
      <c r="B32" s="2" t="s">
        <v>57</v>
      </c>
      <c r="C32" s="2"/>
      <c r="D32" s="2"/>
      <c r="E32" s="2"/>
      <c r="F32" s="47">
        <f>F21</f>
        <v>23575653</v>
      </c>
      <c r="G32" s="47">
        <f>G21+H21+I21</f>
        <v>21043410</v>
      </c>
      <c r="H32" s="2"/>
      <c r="I32" s="2"/>
      <c r="J32" s="2"/>
      <c r="K32" s="2"/>
      <c r="N32" s="134"/>
      <c r="O32" s="134"/>
      <c r="P32" s="134"/>
      <c r="Q32" s="134"/>
      <c r="R32" s="134"/>
    </row>
    <row r="33" spans="1:18" ht="15.75">
      <c r="A33" s="3">
        <v>18</v>
      </c>
      <c r="B33" s="2" t="s">
        <v>31</v>
      </c>
      <c r="C33" s="2"/>
      <c r="D33" s="2"/>
      <c r="E33" s="2"/>
      <c r="F33" s="5">
        <f>F19</f>
        <v>2619517</v>
      </c>
      <c r="G33" s="5">
        <f>G19+H19+I19</f>
        <v>444234</v>
      </c>
      <c r="H33" s="2"/>
      <c r="I33" s="2"/>
      <c r="J33" s="2"/>
      <c r="K33" s="2"/>
      <c r="N33" s="2" t="s">
        <v>304</v>
      </c>
      <c r="O33" s="134"/>
      <c r="P33" s="134"/>
      <c r="Q33" s="134"/>
      <c r="R33" s="134"/>
    </row>
    <row r="34" spans="1:18" ht="15.75">
      <c r="A34" s="3">
        <v>19</v>
      </c>
      <c r="B34" s="2" t="s">
        <v>58</v>
      </c>
      <c r="C34" s="2"/>
      <c r="D34" s="2"/>
      <c r="E34" s="2"/>
      <c r="F34" s="48">
        <f>F32/F33</f>
        <v>9</v>
      </c>
      <c r="G34" s="48">
        <f>G32/G33</f>
        <v>47.370102243412255</v>
      </c>
      <c r="H34" s="2"/>
      <c r="I34" s="2"/>
      <c r="J34" s="2"/>
      <c r="K34" s="2"/>
      <c r="N34" s="134"/>
      <c r="O34" s="134"/>
      <c r="P34" s="134"/>
      <c r="Q34" s="134"/>
      <c r="R34" s="134"/>
    </row>
    <row r="35" spans="1:18" ht="15.75">
      <c r="A35" s="3"/>
      <c r="B35" s="2"/>
      <c r="C35" s="2"/>
      <c r="D35" s="2"/>
      <c r="E35" s="2"/>
      <c r="F35" s="2"/>
      <c r="G35" s="45"/>
      <c r="H35" s="4"/>
      <c r="I35" s="2"/>
      <c r="J35" s="2"/>
      <c r="K35" s="2"/>
    </row>
    <row r="36" spans="1:18" ht="15.75">
      <c r="A36" s="2" t="s">
        <v>255</v>
      </c>
      <c r="B36" s="2"/>
      <c r="C36" s="2"/>
      <c r="D36" s="2"/>
      <c r="E36" s="2"/>
      <c r="F36" s="2"/>
      <c r="G36" s="45"/>
      <c r="H36" s="4"/>
      <c r="I36" s="2"/>
      <c r="J36" s="2"/>
      <c r="K36" s="2"/>
    </row>
    <row r="37" spans="1:18" ht="15.75">
      <c r="A37" s="3"/>
      <c r="B37" s="2"/>
      <c r="C37" s="2"/>
      <c r="D37" s="2"/>
      <c r="E37" s="2"/>
      <c r="F37" s="2"/>
      <c r="G37" s="45"/>
      <c r="H37" s="4"/>
      <c r="I37" s="2"/>
      <c r="J37" s="2"/>
      <c r="K37" s="2"/>
    </row>
    <row r="38" spans="1:18" ht="15.75">
      <c r="A38" s="3"/>
      <c r="B38" s="2"/>
      <c r="C38" s="2"/>
      <c r="D38" s="2" t="s">
        <v>135</v>
      </c>
      <c r="E38" s="2"/>
      <c r="F38" s="2"/>
      <c r="G38" s="2"/>
      <c r="H38" s="2"/>
      <c r="I38" s="2"/>
      <c r="J38" s="2"/>
      <c r="K38" s="2"/>
    </row>
    <row r="39" spans="1:18" ht="15.75">
      <c r="A39" s="3"/>
      <c r="B39" s="2"/>
      <c r="C39" s="2"/>
      <c r="D39" s="2" t="s">
        <v>136</v>
      </c>
      <c r="E39" s="2"/>
      <c r="F39" s="104">
        <f>F23/F13</f>
        <v>7.811725093183354E-2</v>
      </c>
      <c r="G39" s="104">
        <f t="shared" ref="G39:I39" si="4">G23/G13</f>
        <v>0.10119368391049073</v>
      </c>
      <c r="H39" s="104">
        <f t="shared" si="4"/>
        <v>7.6262101738045651E-2</v>
      </c>
      <c r="I39" s="104">
        <f t="shared" si="4"/>
        <v>7.2633324234788077E-2</v>
      </c>
      <c r="J39" s="2"/>
      <c r="K39" s="2"/>
    </row>
    <row r="40" spans="1:18" ht="15.75">
      <c r="A40" s="3"/>
      <c r="B40" s="2"/>
      <c r="C40" s="2"/>
      <c r="D40" s="2" t="s">
        <v>137</v>
      </c>
      <c r="E40" s="2"/>
      <c r="F40" s="105">
        <f>F39+F14</f>
        <v>9.1717250931833541E-2</v>
      </c>
      <c r="G40" s="105">
        <f t="shared" ref="G40:I40" si="5">G39+G14</f>
        <v>0.11479368391049073</v>
      </c>
      <c r="H40" s="105">
        <f t="shared" si="5"/>
        <v>8.9862101738045652E-2</v>
      </c>
      <c r="I40" s="105">
        <f t="shared" si="5"/>
        <v>8.6233324234788078E-2</v>
      </c>
      <c r="J40" s="2"/>
      <c r="K40" s="2"/>
    </row>
    <row r="44" spans="1:18">
      <c r="B44" s="134"/>
      <c r="C44" s="134"/>
      <c r="D44" s="134"/>
      <c r="E44" s="134"/>
      <c r="F44" s="134"/>
    </row>
    <row r="45" spans="1:18" ht="15.75">
      <c r="A45" s="390" t="s">
        <v>20</v>
      </c>
      <c r="B45" s="390"/>
      <c r="C45" s="390"/>
      <c r="D45" s="390"/>
      <c r="E45" s="390"/>
      <c r="F45" s="390"/>
    </row>
    <row r="46" spans="1:18" ht="15.75">
      <c r="A46" s="390" t="s">
        <v>48</v>
      </c>
      <c r="B46" s="390"/>
      <c r="C46" s="390"/>
      <c r="D46" s="390"/>
      <c r="E46" s="390"/>
      <c r="F46" s="390"/>
    </row>
    <row r="47" spans="1:18" ht="15.75">
      <c r="A47" s="392" t="s">
        <v>68</v>
      </c>
      <c r="B47" s="392"/>
      <c r="C47" s="392"/>
      <c r="D47" s="392"/>
      <c r="E47" s="392"/>
      <c r="F47" s="392"/>
    </row>
    <row r="48" spans="1:18" ht="15.75">
      <c r="A48" s="400" t="str">
        <f>A4</f>
        <v>Washington Docket No. UE-200900 Compliance Filing</v>
      </c>
      <c r="B48" s="400"/>
      <c r="C48" s="400"/>
      <c r="D48" s="400"/>
      <c r="E48" s="400"/>
      <c r="F48" s="400"/>
    </row>
    <row r="49" spans="1:6" ht="15.75">
      <c r="A49" s="23"/>
      <c r="C49" s="23"/>
      <c r="D49" s="23"/>
      <c r="E49" s="23"/>
      <c r="F49" s="23"/>
    </row>
    <row r="50" spans="1:6" ht="47.25">
      <c r="A50" s="106" t="s">
        <v>17</v>
      </c>
      <c r="C50" s="107"/>
      <c r="D50" s="106" t="s">
        <v>16</v>
      </c>
      <c r="E50" s="106" t="s">
        <v>19</v>
      </c>
      <c r="F50" s="106" t="s">
        <v>18</v>
      </c>
    </row>
    <row r="51" spans="1:6" ht="15.75">
      <c r="A51" s="23"/>
      <c r="B51" s="24" t="s">
        <v>14</v>
      </c>
      <c r="D51" s="24" t="s">
        <v>13</v>
      </c>
      <c r="E51" s="24" t="s">
        <v>12</v>
      </c>
      <c r="F51" s="24" t="s">
        <v>11</v>
      </c>
    </row>
    <row r="52" spans="1:6" ht="15.75">
      <c r="A52" s="24"/>
      <c r="B52" s="25"/>
      <c r="D52" s="24"/>
      <c r="E52" s="24"/>
      <c r="F52" s="24"/>
    </row>
    <row r="53" spans="1:6" ht="15.75">
      <c r="A53" s="24">
        <v>1</v>
      </c>
      <c r="B53" s="23" t="s">
        <v>62</v>
      </c>
      <c r="D53" s="24" t="s">
        <v>255</v>
      </c>
      <c r="E53" s="26">
        <f>F23</f>
        <v>187128743.86000001</v>
      </c>
      <c r="F53" s="26">
        <f>SUM(G23:I23)</f>
        <v>177519747.88480002</v>
      </c>
    </row>
    <row r="54" spans="1:6" ht="15.75">
      <c r="A54" s="24"/>
      <c r="B54" s="23"/>
      <c r="D54" s="23"/>
      <c r="E54" s="23"/>
      <c r="F54" s="29"/>
    </row>
    <row r="55" spans="1:6" ht="15.75">
      <c r="A55" s="24">
        <v>2</v>
      </c>
      <c r="B55" s="401" t="s">
        <v>296</v>
      </c>
      <c r="C55" s="401"/>
      <c r="D55" s="24" t="s">
        <v>51</v>
      </c>
      <c r="E55" s="27">
        <f>F30</f>
        <v>218293</v>
      </c>
      <c r="F55" s="290">
        <f>G30</f>
        <v>37019.5</v>
      </c>
    </row>
    <row r="56" spans="1:6" ht="15.75">
      <c r="A56" s="24"/>
      <c r="B56" s="401"/>
      <c r="C56" s="401"/>
      <c r="D56" s="23"/>
      <c r="E56" s="27"/>
      <c r="F56" s="27"/>
    </row>
    <row r="57" spans="1:6" ht="15.75">
      <c r="A57" s="24">
        <v>3</v>
      </c>
      <c r="B57" s="401" t="s">
        <v>63</v>
      </c>
      <c r="C57" s="401"/>
      <c r="D57" s="24" t="str">
        <f>"("&amp;A53&amp;") / ("&amp;A55&amp;")"</f>
        <v>(1) / (2)</v>
      </c>
      <c r="E57" s="28">
        <f>ROUND(E53/E55,2)</f>
        <v>857.24</v>
      </c>
      <c r="F57" s="284">
        <f>ROUND(F53/F55,2)</f>
        <v>4795.3</v>
      </c>
    </row>
    <row r="58" spans="1:6" ht="15.75">
      <c r="A58" s="24"/>
      <c r="B58" s="401"/>
      <c r="C58" s="401"/>
      <c r="D58" s="23"/>
      <c r="E58" s="29"/>
      <c r="F58" s="29"/>
    </row>
    <row r="59" spans="1:6" ht="24.6" customHeight="1">
      <c r="A59" s="24"/>
      <c r="B59" s="30" t="s">
        <v>295</v>
      </c>
      <c r="D59" s="23"/>
      <c r="E59" s="23"/>
      <c r="F59" s="23"/>
    </row>
    <row r="60" spans="1:6" ht="15.75">
      <c r="A60" s="2"/>
      <c r="C60" s="2"/>
      <c r="D60" s="2"/>
      <c r="E60" s="2"/>
      <c r="F60" s="2"/>
    </row>
    <row r="61" spans="1:6" ht="15.75">
      <c r="B61" s="2"/>
      <c r="C61" s="2"/>
      <c r="D61" s="2"/>
      <c r="E61" s="2"/>
      <c r="F61" s="2"/>
    </row>
    <row r="62" spans="1:6" ht="15.75">
      <c r="B62" s="2" t="s">
        <v>256</v>
      </c>
      <c r="C62" s="2"/>
      <c r="D62" s="2"/>
      <c r="E62" s="2"/>
      <c r="F62" s="2"/>
    </row>
    <row r="63" spans="1:6" ht="15.75">
      <c r="B63" s="2"/>
      <c r="C63" s="51" t="s">
        <v>64</v>
      </c>
      <c r="D63" s="2"/>
      <c r="E63" s="2"/>
      <c r="F63" s="2"/>
    </row>
    <row r="64" spans="1:6" ht="15.75">
      <c r="B64" s="2"/>
      <c r="C64" s="51" t="s">
        <v>65</v>
      </c>
      <c r="D64" s="2"/>
      <c r="E64" s="26">
        <f>E55*E57</f>
        <v>187129491.31999999</v>
      </c>
      <c r="F64" s="26">
        <f>F55*F57</f>
        <v>177519608.34999999</v>
      </c>
    </row>
    <row r="65" spans="1:17" ht="15.75">
      <c r="B65" s="2"/>
      <c r="C65" s="51" t="s">
        <v>67</v>
      </c>
      <c r="D65" s="2"/>
      <c r="E65" s="26">
        <f>F32</f>
        <v>23575653</v>
      </c>
      <c r="F65" s="26">
        <f>G32</f>
        <v>21043410</v>
      </c>
    </row>
    <row r="66" spans="1:17" ht="15.75">
      <c r="B66" s="2"/>
      <c r="C66" s="51" t="s">
        <v>66</v>
      </c>
      <c r="D66" s="2"/>
      <c r="E66" s="26">
        <f>F15</f>
        <v>32578603.139999997</v>
      </c>
      <c r="F66" s="26">
        <f>SUM(G15:I15)</f>
        <v>28982842.115199994</v>
      </c>
    </row>
    <row r="67" spans="1:17" ht="15.75">
      <c r="B67" s="2"/>
      <c r="C67" s="51" t="s">
        <v>15</v>
      </c>
      <c r="D67" s="2"/>
      <c r="E67" s="52">
        <f>SUM(E64:E66)</f>
        <v>243283747.45999998</v>
      </c>
      <c r="F67" s="52">
        <f>SUM(F64:F66)</f>
        <v>227545860.46519998</v>
      </c>
    </row>
    <row r="70" spans="1:17" ht="18.75">
      <c r="B70" s="399" t="s">
        <v>20</v>
      </c>
      <c r="C70" s="399"/>
      <c r="D70" s="399"/>
      <c r="E70" s="399"/>
      <c r="F70" s="399"/>
      <c r="G70" s="399"/>
      <c r="H70" s="399"/>
      <c r="I70" s="399"/>
      <c r="J70" s="399"/>
      <c r="K70" s="399"/>
      <c r="L70" s="399"/>
      <c r="M70" s="399"/>
      <c r="N70" s="399"/>
      <c r="O70" s="399"/>
      <c r="P70" s="399"/>
      <c r="Q70" s="399"/>
    </row>
    <row r="71" spans="1:17" ht="18.75">
      <c r="B71" s="399" t="str">
        <f>A2</f>
        <v xml:space="preserve"> Electric Decoupling Mechanism</v>
      </c>
      <c r="C71" s="399"/>
      <c r="D71" s="399"/>
      <c r="E71" s="399"/>
      <c r="F71" s="399"/>
      <c r="G71" s="399"/>
      <c r="H71" s="399"/>
      <c r="I71" s="399"/>
      <c r="J71" s="399"/>
      <c r="K71" s="399"/>
      <c r="L71" s="399"/>
      <c r="M71" s="399"/>
      <c r="N71" s="399"/>
      <c r="O71" s="399"/>
      <c r="P71" s="399"/>
      <c r="Q71" s="399"/>
    </row>
    <row r="72" spans="1:17" ht="18.75">
      <c r="B72" s="398" t="s">
        <v>70</v>
      </c>
      <c r="C72" s="399"/>
      <c r="D72" s="399"/>
      <c r="E72" s="399"/>
      <c r="F72" s="399"/>
      <c r="G72" s="399"/>
      <c r="H72" s="399"/>
      <c r="I72" s="399"/>
      <c r="J72" s="399"/>
      <c r="K72" s="399"/>
      <c r="L72" s="399"/>
      <c r="M72" s="399"/>
      <c r="N72" s="399"/>
      <c r="O72" s="399"/>
      <c r="P72" s="399"/>
      <c r="Q72" s="399"/>
    </row>
    <row r="73" spans="1:17" ht="18.75">
      <c r="B73" s="398" t="str">
        <f>A4</f>
        <v>Washington Docket No. UE-200900 Compliance Filing</v>
      </c>
      <c r="C73" s="398"/>
      <c r="D73" s="398"/>
      <c r="E73" s="398"/>
      <c r="F73" s="398"/>
      <c r="G73" s="398"/>
      <c r="H73" s="398"/>
      <c r="I73" s="398"/>
      <c r="J73" s="398"/>
      <c r="K73" s="398"/>
      <c r="L73" s="398"/>
      <c r="M73" s="398"/>
      <c r="N73" s="398"/>
      <c r="O73" s="398"/>
      <c r="P73" s="398"/>
      <c r="Q73" s="398"/>
    </row>
    <row r="74" spans="1:17" ht="15.75">
      <c r="B74" s="390"/>
      <c r="C74" s="390"/>
      <c r="D74" s="390"/>
      <c r="E74" s="390"/>
      <c r="F74" s="390"/>
      <c r="G74" s="390"/>
      <c r="H74" s="390"/>
      <c r="I74" s="390"/>
      <c r="J74" s="390"/>
      <c r="K74" s="390"/>
      <c r="L74" s="390"/>
      <c r="M74" s="390"/>
      <c r="N74" s="390"/>
      <c r="O74" s="390"/>
      <c r="P74" s="390"/>
      <c r="Q74" s="390"/>
    </row>
    <row r="75" spans="1:17" ht="25.5">
      <c r="A75" s="108" t="s">
        <v>17</v>
      </c>
      <c r="B75" s="109"/>
      <c r="D75" s="110" t="s">
        <v>16</v>
      </c>
      <c r="E75" s="111" t="s">
        <v>32</v>
      </c>
      <c r="F75" s="111" t="s">
        <v>33</v>
      </c>
      <c r="G75" s="111" t="s">
        <v>34</v>
      </c>
      <c r="H75" s="111" t="s">
        <v>35</v>
      </c>
      <c r="I75" s="111" t="s">
        <v>36</v>
      </c>
      <c r="J75" s="111" t="s">
        <v>37</v>
      </c>
      <c r="K75" s="111" t="s">
        <v>38</v>
      </c>
      <c r="L75" s="111" t="s">
        <v>39</v>
      </c>
      <c r="M75" s="111" t="s">
        <v>40</v>
      </c>
      <c r="N75" s="111" t="s">
        <v>41</v>
      </c>
      <c r="O75" s="111" t="s">
        <v>42</v>
      </c>
      <c r="P75" s="111" t="s">
        <v>43</v>
      </c>
      <c r="Q75" s="108" t="s">
        <v>28</v>
      </c>
    </row>
    <row r="76" spans="1:17">
      <c r="A76" s="19"/>
      <c r="B76" s="20" t="s">
        <v>14</v>
      </c>
      <c r="D76" s="20" t="s">
        <v>13</v>
      </c>
      <c r="E76" s="20" t="s">
        <v>12</v>
      </c>
      <c r="F76" s="20" t="s">
        <v>11</v>
      </c>
      <c r="G76" s="20" t="s">
        <v>10</v>
      </c>
      <c r="H76" s="20" t="s">
        <v>9</v>
      </c>
      <c r="I76" s="20" t="s">
        <v>8</v>
      </c>
      <c r="J76" s="20" t="s">
        <v>7</v>
      </c>
      <c r="K76" s="20" t="s">
        <v>6</v>
      </c>
      <c r="L76" s="20" t="s">
        <v>5</v>
      </c>
      <c r="M76" s="20" t="s">
        <v>4</v>
      </c>
      <c r="N76" s="20" t="s">
        <v>3</v>
      </c>
      <c r="O76" s="20" t="s">
        <v>2</v>
      </c>
      <c r="P76" s="20" t="s">
        <v>1</v>
      </c>
      <c r="Q76" s="20" t="s">
        <v>0</v>
      </c>
    </row>
    <row r="77" spans="1:17">
      <c r="A77" s="20">
        <v>1</v>
      </c>
      <c r="B77" s="31" t="s">
        <v>44</v>
      </c>
      <c r="D77" s="20"/>
      <c r="E77" s="19"/>
      <c r="F77" s="19"/>
      <c r="G77" s="19"/>
      <c r="H77" s="19"/>
      <c r="I77" s="21"/>
      <c r="J77" s="21"/>
      <c r="K77" s="19"/>
      <c r="L77" s="19"/>
      <c r="M77" s="19"/>
      <c r="N77" s="19"/>
      <c r="O77" s="19"/>
      <c r="P77" s="19"/>
      <c r="Q77" s="32"/>
    </row>
    <row r="78" spans="1:17">
      <c r="A78" s="20">
        <f>A77+1</f>
        <v>2</v>
      </c>
      <c r="B78" s="33" t="s">
        <v>19</v>
      </c>
      <c r="D78" s="20"/>
      <c r="E78" s="19"/>
      <c r="F78" s="19"/>
      <c r="G78" s="19"/>
      <c r="H78" s="19"/>
      <c r="I78" s="19"/>
      <c r="J78" s="19"/>
      <c r="K78" s="19"/>
      <c r="L78" s="19"/>
      <c r="M78" s="19"/>
      <c r="N78" s="19"/>
      <c r="O78" s="19"/>
      <c r="P78" s="19"/>
      <c r="Q78" s="32"/>
    </row>
    <row r="79" spans="1:17">
      <c r="A79" s="20">
        <f>A78+1</f>
        <v>3</v>
      </c>
      <c r="B79" s="22" t="s">
        <v>45</v>
      </c>
      <c r="D79" s="20" t="s">
        <v>229</v>
      </c>
      <c r="E79" s="44">
        <f>E160</f>
        <v>274360635.00099999</v>
      </c>
      <c r="F79" s="44">
        <f t="shared" ref="F79:P79" si="6">F160</f>
        <v>207193378.29500002</v>
      </c>
      <c r="G79" s="44">
        <f t="shared" si="6"/>
        <v>229428046.38</v>
      </c>
      <c r="H79" s="44">
        <f t="shared" si="6"/>
        <v>169631983.23899999</v>
      </c>
      <c r="I79" s="44">
        <f t="shared" si="6"/>
        <v>168765600.24200001</v>
      </c>
      <c r="J79" s="44">
        <f t="shared" si="6"/>
        <v>147189238.35699999</v>
      </c>
      <c r="K79" s="44">
        <f t="shared" si="6"/>
        <v>194257187.32800001</v>
      </c>
      <c r="L79" s="44">
        <f t="shared" si="6"/>
        <v>178597371.602</v>
      </c>
      <c r="M79" s="44">
        <f t="shared" si="6"/>
        <v>154091917.74200001</v>
      </c>
      <c r="N79" s="44">
        <f t="shared" si="6"/>
        <v>172757206.697</v>
      </c>
      <c r="O79" s="44">
        <f t="shared" si="6"/>
        <v>218913345.961</v>
      </c>
      <c r="P79" s="44">
        <f t="shared" si="6"/>
        <v>280299613.98699999</v>
      </c>
      <c r="Q79" s="34">
        <f>SUM(E79:P79)</f>
        <v>2395485524.8310003</v>
      </c>
    </row>
    <row r="80" spans="1:17">
      <c r="A80" s="20">
        <f>A79+1</f>
        <v>4</v>
      </c>
      <c r="B80" s="19" t="s">
        <v>46</v>
      </c>
      <c r="D80" s="35" t="s">
        <v>49</v>
      </c>
      <c r="E80" s="36">
        <f>E79/$Q79</f>
        <v>0.11453237022601333</v>
      </c>
      <c r="F80" s="36">
        <f t="shared" ref="F80:P80" si="7">F79/$Q79</f>
        <v>8.6493270841040609E-2</v>
      </c>
      <c r="G80" s="36">
        <f t="shared" si="7"/>
        <v>9.5775175429701653E-2</v>
      </c>
      <c r="H80" s="36">
        <f t="shared" si="7"/>
        <v>7.0813194853668507E-2</v>
      </c>
      <c r="I80" s="36">
        <f t="shared" si="7"/>
        <v>7.0451521619570759E-2</v>
      </c>
      <c r="J80" s="36">
        <f t="shared" si="7"/>
        <v>6.1444428209343524E-2</v>
      </c>
      <c r="K80" s="36">
        <f t="shared" si="7"/>
        <v>8.1093033255421026E-2</v>
      </c>
      <c r="L80" s="36">
        <f t="shared" si="7"/>
        <v>7.4555813320808906E-2</v>
      </c>
      <c r="M80" s="36">
        <f t="shared" si="7"/>
        <v>6.4325964880489556E-2</v>
      </c>
      <c r="N80" s="36">
        <f t="shared" si="7"/>
        <v>7.2117825345318201E-2</v>
      </c>
      <c r="O80" s="36">
        <f t="shared" si="7"/>
        <v>9.1385793690589787E-2</v>
      </c>
      <c r="P80" s="36">
        <f t="shared" si="7"/>
        <v>0.11701160832803401</v>
      </c>
      <c r="Q80" s="36">
        <f>SUM(E80:P80)</f>
        <v>0.99999999999999989</v>
      </c>
    </row>
    <row r="81" spans="1:17">
      <c r="A81" s="20"/>
      <c r="B81" s="19"/>
      <c r="D81" s="37"/>
      <c r="E81" s="38"/>
      <c r="F81" s="38"/>
      <c r="G81" s="38"/>
      <c r="H81" s="38"/>
      <c r="I81" s="38"/>
      <c r="J81" s="38"/>
      <c r="K81" s="38"/>
      <c r="L81" s="38"/>
      <c r="M81" s="38"/>
      <c r="N81" s="38"/>
      <c r="O81" s="38"/>
      <c r="P81" s="38"/>
      <c r="Q81" s="38"/>
    </row>
    <row r="82" spans="1:17">
      <c r="A82" s="20">
        <v>5</v>
      </c>
      <c r="B82" s="33" t="s">
        <v>47</v>
      </c>
      <c r="D82" s="38"/>
      <c r="E82" s="38"/>
      <c r="F82" s="38"/>
      <c r="G82" s="38"/>
      <c r="H82" s="38"/>
      <c r="I82" s="38"/>
      <c r="J82" s="38"/>
      <c r="K82" s="38"/>
      <c r="L82" s="38"/>
      <c r="M82" s="38"/>
      <c r="N82" s="38"/>
      <c r="O82" s="38"/>
      <c r="P82" s="38"/>
      <c r="Q82" s="38"/>
    </row>
    <row r="83" spans="1:17">
      <c r="A83" s="20">
        <v>6</v>
      </c>
      <c r="B83" s="22" t="s">
        <v>45</v>
      </c>
      <c r="D83" s="20" t="s">
        <v>229</v>
      </c>
      <c r="E83" s="44">
        <f>E163</f>
        <v>179816968.33199999</v>
      </c>
      <c r="F83" s="44">
        <f t="shared" ref="F83:P83" si="8">F163</f>
        <v>169080975.83200002</v>
      </c>
      <c r="G83" s="44">
        <f t="shared" si="8"/>
        <v>165320800.23899999</v>
      </c>
      <c r="H83" s="44">
        <f t="shared" si="8"/>
        <v>161641994.10200003</v>
      </c>
      <c r="I83" s="44">
        <f t="shared" si="8"/>
        <v>174637011.808</v>
      </c>
      <c r="J83" s="44">
        <f t="shared" si="8"/>
        <v>181579984.44</v>
      </c>
      <c r="K83" s="44">
        <f t="shared" si="8"/>
        <v>203004360.49900001</v>
      </c>
      <c r="L83" s="44">
        <f t="shared" si="8"/>
        <v>194109759.51300001</v>
      </c>
      <c r="M83" s="44">
        <f t="shared" si="8"/>
        <v>173098756.25199997</v>
      </c>
      <c r="N83" s="44">
        <f t="shared" si="8"/>
        <v>186883169.097</v>
      </c>
      <c r="O83" s="44">
        <f t="shared" si="8"/>
        <v>162591051.52900001</v>
      </c>
      <c r="P83" s="44">
        <f t="shared" si="8"/>
        <v>179326501.192</v>
      </c>
      <c r="Q83" s="34">
        <f>SUM(E83:P83)</f>
        <v>2131091332.8350003</v>
      </c>
    </row>
    <row r="84" spans="1:17">
      <c r="A84" s="20">
        <v>7</v>
      </c>
      <c r="B84" s="19" t="s">
        <v>46</v>
      </c>
      <c r="D84" s="35" t="s">
        <v>49</v>
      </c>
      <c r="E84" s="39">
        <f>E83/$Q83</f>
        <v>8.4377879803391009E-2</v>
      </c>
      <c r="F84" s="39">
        <f t="shared" ref="F84:P84" si="9">F83/$Q83</f>
        <v>7.93400889144769E-2</v>
      </c>
      <c r="G84" s="39">
        <f t="shared" si="9"/>
        <v>7.7575652292233288E-2</v>
      </c>
      <c r="H84" s="39">
        <f t="shared" si="9"/>
        <v>7.5849397729456744E-2</v>
      </c>
      <c r="I84" s="39">
        <f t="shared" si="9"/>
        <v>8.1947220711408739E-2</v>
      </c>
      <c r="J84" s="39">
        <f t="shared" si="9"/>
        <v>8.5205163027172251E-2</v>
      </c>
      <c r="K84" s="39">
        <f t="shared" si="9"/>
        <v>9.525840463577992E-2</v>
      </c>
      <c r="L84" s="39">
        <f t="shared" si="9"/>
        <v>9.1084674092674831E-2</v>
      </c>
      <c r="M84" s="39">
        <f t="shared" si="9"/>
        <v>8.1225404835993553E-2</v>
      </c>
      <c r="N84" s="39">
        <f t="shared" si="9"/>
        <v>8.7693646075876291E-2</v>
      </c>
      <c r="O84" s="39">
        <f t="shared" si="9"/>
        <v>7.6294736421598799E-2</v>
      </c>
      <c r="P84" s="39">
        <f t="shared" si="9"/>
        <v>8.414773145993755E-2</v>
      </c>
      <c r="Q84" s="39">
        <f>SUM(E84:P84)</f>
        <v>0.99999999999999989</v>
      </c>
    </row>
    <row r="85" spans="1:17">
      <c r="A85" s="20"/>
      <c r="B85" s="19"/>
      <c r="D85" s="40"/>
      <c r="E85" s="39"/>
      <c r="F85" s="39"/>
      <c r="G85" s="39"/>
      <c r="H85" s="39"/>
      <c r="I85" s="39"/>
      <c r="J85" s="39"/>
      <c r="K85" s="39"/>
      <c r="L85" s="39"/>
      <c r="M85" s="39"/>
      <c r="N85" s="39"/>
      <c r="O85" s="39"/>
      <c r="P85" s="39"/>
      <c r="Q85" s="39"/>
    </row>
    <row r="86" spans="1:17">
      <c r="A86" s="20"/>
      <c r="B86" s="33"/>
      <c r="D86" s="20"/>
      <c r="E86" s="19"/>
      <c r="F86" s="19"/>
      <c r="G86" s="19"/>
      <c r="H86" s="19"/>
      <c r="I86" s="19"/>
      <c r="J86" s="19"/>
      <c r="K86" s="19"/>
      <c r="L86" s="19"/>
      <c r="M86" s="19"/>
      <c r="N86" s="19"/>
      <c r="O86" s="19"/>
      <c r="P86" s="19"/>
      <c r="Q86" s="32"/>
    </row>
    <row r="87" spans="1:17">
      <c r="A87" s="20"/>
      <c r="B87" s="22"/>
      <c r="D87" s="20"/>
      <c r="E87" s="44"/>
      <c r="F87" s="44"/>
      <c r="G87" s="44"/>
      <c r="H87" s="44"/>
      <c r="I87" s="44"/>
      <c r="J87" s="44"/>
      <c r="K87" s="44"/>
      <c r="L87" s="44"/>
      <c r="M87" s="44"/>
      <c r="N87" s="44"/>
      <c r="O87" s="44"/>
      <c r="P87" s="44"/>
      <c r="Q87" s="34"/>
    </row>
    <row r="88" spans="1:17">
      <c r="A88" s="20"/>
      <c r="B88" s="19"/>
      <c r="D88" s="35"/>
      <c r="E88" s="36"/>
      <c r="F88" s="36"/>
      <c r="G88" s="36"/>
      <c r="H88" s="36"/>
      <c r="I88" s="36"/>
      <c r="J88" s="36"/>
      <c r="K88" s="36"/>
      <c r="L88" s="36"/>
      <c r="M88" s="36"/>
      <c r="N88" s="36"/>
      <c r="O88" s="36"/>
      <c r="P88" s="36"/>
      <c r="Q88" s="36"/>
    </row>
    <row r="89" spans="1:17">
      <c r="A89" s="20"/>
      <c r="B89" s="19"/>
      <c r="D89" s="20"/>
      <c r="E89" s="39"/>
      <c r="F89" s="32"/>
      <c r="G89" s="32"/>
      <c r="H89" s="32"/>
      <c r="I89" s="32"/>
      <c r="J89" s="32"/>
      <c r="K89" s="32"/>
      <c r="L89" s="32"/>
      <c r="M89" s="32"/>
      <c r="N89" s="32"/>
      <c r="O89" s="32"/>
      <c r="P89" s="32"/>
      <c r="Q89" s="32"/>
    </row>
    <row r="90" spans="1:17">
      <c r="A90" s="20">
        <v>8</v>
      </c>
      <c r="B90" s="31" t="s">
        <v>69</v>
      </c>
      <c r="D90" s="20"/>
      <c r="E90" s="39"/>
      <c r="F90" s="32"/>
      <c r="G90" s="32"/>
      <c r="H90" s="32"/>
      <c r="I90" s="32"/>
      <c r="J90" s="32"/>
      <c r="K90" s="32"/>
      <c r="L90" s="32"/>
      <c r="M90" s="32"/>
      <c r="N90" s="32"/>
      <c r="O90" s="32"/>
      <c r="P90" s="32"/>
      <c r="Q90" s="32"/>
    </row>
    <row r="91" spans="1:17">
      <c r="A91" s="20">
        <f>A90+1</f>
        <v>9</v>
      </c>
      <c r="B91" s="33" t="s">
        <v>19</v>
      </c>
      <c r="D91" s="20"/>
      <c r="E91" s="39"/>
      <c r="F91" s="19"/>
      <c r="G91" s="19"/>
      <c r="H91" s="19"/>
      <c r="I91" s="19"/>
      <c r="J91" s="19"/>
      <c r="K91" s="19"/>
      <c r="L91" s="19"/>
      <c r="M91" s="19"/>
      <c r="N91" s="19"/>
      <c r="O91" s="19"/>
      <c r="P91" s="19"/>
      <c r="Q91" s="19"/>
    </row>
    <row r="92" spans="1:17">
      <c r="A92" s="20">
        <f>A91+1</f>
        <v>10</v>
      </c>
      <c r="B92" s="19" t="s">
        <v>217</v>
      </c>
      <c r="D92" s="20" t="s">
        <v>138</v>
      </c>
      <c r="E92" s="19"/>
      <c r="F92" s="19"/>
      <c r="G92" s="19"/>
      <c r="H92" s="19"/>
      <c r="I92" s="19"/>
      <c r="J92" s="19"/>
      <c r="K92" s="19"/>
      <c r="L92" s="19"/>
      <c r="M92" s="19"/>
      <c r="N92" s="19"/>
      <c r="O92" s="19"/>
      <c r="P92" s="19"/>
      <c r="Q92" s="41">
        <f>E57</f>
        <v>857.24</v>
      </c>
    </row>
    <row r="93" spans="1:17">
      <c r="A93" s="20">
        <f>A92+1</f>
        <v>11</v>
      </c>
      <c r="B93" s="19" t="s">
        <v>139</v>
      </c>
      <c r="D93" s="20" t="str">
        <f>"("&amp;A80&amp;") x ("&amp;A92&amp;")"</f>
        <v>(4) x (10)</v>
      </c>
      <c r="E93" s="42">
        <f>$Q92*E$80</f>
        <v>98.181729052547666</v>
      </c>
      <c r="F93" s="42">
        <f t="shared" ref="F93:P93" si="10">$Q92*F$80</f>
        <v>74.145491495773655</v>
      </c>
      <c r="G93" s="42">
        <f t="shared" si="10"/>
        <v>82.102311385357453</v>
      </c>
      <c r="H93" s="42">
        <f t="shared" si="10"/>
        <v>60.703903156358791</v>
      </c>
      <c r="I93" s="42">
        <f t="shared" si="10"/>
        <v>60.393862393160838</v>
      </c>
      <c r="J93" s="42">
        <f t="shared" si="10"/>
        <v>52.672621638177645</v>
      </c>
      <c r="K93" s="42">
        <f t="shared" si="10"/>
        <v>69.516191827877122</v>
      </c>
      <c r="L93" s="42">
        <f>$Q92*L$80</f>
        <v>63.91222541113023</v>
      </c>
      <c r="M93" s="42">
        <f t="shared" si="10"/>
        <v>55.142790134150864</v>
      </c>
      <c r="N93" s="42">
        <f t="shared" si="10"/>
        <v>61.822284599020577</v>
      </c>
      <c r="O93" s="42">
        <f t="shared" si="10"/>
        <v>78.339557783321183</v>
      </c>
      <c r="P93" s="42">
        <f t="shared" si="10"/>
        <v>100.30703112312388</v>
      </c>
      <c r="Q93" s="41">
        <f>SUM(E93:P93)</f>
        <v>857.2399999999999</v>
      </c>
    </row>
    <row r="94" spans="1:17">
      <c r="A94" s="20"/>
      <c r="B94" s="19"/>
      <c r="D94" s="20"/>
      <c r="E94" s="42"/>
      <c r="F94" s="42"/>
      <c r="G94" s="42"/>
      <c r="H94" s="42"/>
      <c r="I94" s="42"/>
      <c r="J94" s="42"/>
      <c r="K94" s="42"/>
      <c r="L94" s="42"/>
      <c r="M94" s="42"/>
      <c r="N94" s="42"/>
      <c r="O94" s="42"/>
      <c r="P94" s="42"/>
      <c r="Q94" s="41"/>
    </row>
    <row r="95" spans="1:17">
      <c r="A95" s="20">
        <f>A93+1</f>
        <v>12</v>
      </c>
      <c r="B95" s="33" t="s">
        <v>47</v>
      </c>
      <c r="D95" s="43"/>
      <c r="E95" s="19"/>
      <c r="F95" s="19"/>
      <c r="G95" s="19"/>
      <c r="H95" s="19"/>
      <c r="I95" s="19"/>
      <c r="J95" s="19"/>
      <c r="K95" s="19"/>
      <c r="L95" s="19"/>
      <c r="M95" s="19"/>
      <c r="N95" s="19"/>
      <c r="O95" s="19"/>
      <c r="P95" s="19"/>
      <c r="Q95" s="41"/>
    </row>
    <row r="96" spans="1:17">
      <c r="A96" s="20">
        <f>A95+1</f>
        <v>13</v>
      </c>
      <c r="B96" s="19" t="s">
        <v>217</v>
      </c>
      <c r="D96" s="20" t="s">
        <v>138</v>
      </c>
      <c r="E96" s="19"/>
      <c r="F96" s="19"/>
      <c r="G96" s="19"/>
      <c r="H96" s="19"/>
      <c r="I96" s="19"/>
      <c r="J96" s="19"/>
      <c r="K96" s="19"/>
      <c r="L96" s="19"/>
      <c r="M96" s="19"/>
      <c r="N96" s="19"/>
      <c r="O96" s="19"/>
      <c r="P96" s="19"/>
      <c r="Q96" s="41">
        <f>F57</f>
        <v>4795.3</v>
      </c>
    </row>
    <row r="97" spans="1:18">
      <c r="A97" s="20">
        <f>A96+1</f>
        <v>14</v>
      </c>
      <c r="B97" s="19" t="s">
        <v>139</v>
      </c>
      <c r="D97" s="20" t="str">
        <f>"("&amp;A84&amp;") x ("&amp;A96&amp;")"</f>
        <v>(7) x (13)</v>
      </c>
      <c r="E97" s="42">
        <f>$Q96*E$84</f>
        <v>404.61724702120091</v>
      </c>
      <c r="F97" s="42">
        <f t="shared" ref="F97:P97" si="11">$Q96*F$84</f>
        <v>380.45952837159109</v>
      </c>
      <c r="G97" s="42">
        <f t="shared" si="11"/>
        <v>371.9985254369463</v>
      </c>
      <c r="H97" s="42">
        <f t="shared" si="11"/>
        <v>363.72061693206393</v>
      </c>
      <c r="I97" s="42">
        <f t="shared" si="11"/>
        <v>392.96150747741837</v>
      </c>
      <c r="J97" s="42">
        <f t="shared" si="11"/>
        <v>408.58431826419911</v>
      </c>
      <c r="K97" s="42">
        <f t="shared" si="11"/>
        <v>456.79262774995544</v>
      </c>
      <c r="L97" s="42">
        <f t="shared" si="11"/>
        <v>436.77833767660366</v>
      </c>
      <c r="M97" s="42">
        <f t="shared" si="11"/>
        <v>389.50018381003991</v>
      </c>
      <c r="N97" s="42">
        <f t="shared" si="11"/>
        <v>420.51734102764959</v>
      </c>
      <c r="O97" s="42">
        <f t="shared" si="11"/>
        <v>365.85614956249276</v>
      </c>
      <c r="P97" s="42">
        <f t="shared" si="11"/>
        <v>403.51361666983854</v>
      </c>
      <c r="Q97" s="41">
        <f>SUM(E97:P97)</f>
        <v>4795.3</v>
      </c>
    </row>
    <row r="98" spans="1:18">
      <c r="B98" s="20"/>
      <c r="C98" s="19"/>
      <c r="D98" s="20"/>
      <c r="E98" s="42"/>
      <c r="F98" s="42"/>
      <c r="G98" s="42"/>
      <c r="H98" s="42"/>
      <c r="I98" s="1"/>
      <c r="J98" s="42"/>
      <c r="K98" s="42"/>
      <c r="L98" s="42"/>
      <c r="M98" s="42"/>
      <c r="N98" s="42"/>
      <c r="O98" s="42"/>
      <c r="P98" s="42"/>
      <c r="Q98" s="41"/>
    </row>
    <row r="99" spans="1:18">
      <c r="B99" s="20"/>
      <c r="C99" s="33"/>
      <c r="D99" s="43"/>
      <c r="E99" s="19"/>
      <c r="F99" s="19"/>
      <c r="G99" s="19"/>
      <c r="H99" s="19"/>
      <c r="I99" s="19"/>
      <c r="J99" s="42"/>
      <c r="K99" s="19"/>
      <c r="L99" s="42"/>
      <c r="M99" s="19"/>
      <c r="N99" s="19"/>
      <c r="O99" s="19"/>
      <c r="P99" s="19"/>
      <c r="Q99" s="41"/>
    </row>
    <row r="100" spans="1:18">
      <c r="B100" s="20"/>
      <c r="C100" s="19"/>
      <c r="D100" s="20"/>
      <c r="E100" s="19"/>
      <c r="F100" s="19"/>
      <c r="G100" s="19"/>
      <c r="H100" s="19"/>
      <c r="I100" s="19"/>
      <c r="J100" s="42"/>
      <c r="K100" s="19"/>
      <c r="L100" s="42"/>
      <c r="M100" s="19"/>
      <c r="N100" s="19"/>
      <c r="O100" s="19"/>
      <c r="P100" s="19"/>
      <c r="Q100" s="41"/>
    </row>
    <row r="101" spans="1:18">
      <c r="B101" s="20"/>
      <c r="C101" s="19"/>
      <c r="D101" s="20"/>
      <c r="E101" s="42"/>
      <c r="F101" s="42"/>
      <c r="G101" s="42"/>
      <c r="H101" s="42"/>
      <c r="I101" s="42"/>
      <c r="J101" s="42"/>
      <c r="K101" s="42"/>
      <c r="L101" s="42"/>
      <c r="M101" s="42"/>
      <c r="N101" s="42"/>
      <c r="O101" s="42"/>
      <c r="P101" s="42"/>
      <c r="Q101" s="41"/>
    </row>
    <row r="102" spans="1:18">
      <c r="B102" s="20"/>
      <c r="C102" s="19"/>
      <c r="D102" s="43"/>
      <c r="E102" s="20"/>
      <c r="F102" s="20"/>
      <c r="G102" s="20"/>
      <c r="H102" s="20"/>
      <c r="I102" s="19"/>
      <c r="J102" s="42"/>
      <c r="K102" s="19"/>
      <c r="L102" s="42"/>
      <c r="M102" s="19"/>
      <c r="N102" s="19"/>
      <c r="O102" s="19"/>
      <c r="P102" s="19"/>
      <c r="Q102" s="41"/>
    </row>
    <row r="103" spans="1:18">
      <c r="B103" s="20"/>
      <c r="C103" s="22" t="s">
        <v>305</v>
      </c>
      <c r="D103" s="20"/>
      <c r="E103" s="20"/>
      <c r="F103" s="20"/>
      <c r="G103" s="20"/>
      <c r="H103" s="20"/>
      <c r="I103" s="19"/>
      <c r="J103" s="42"/>
      <c r="K103" s="19"/>
      <c r="L103" s="42"/>
      <c r="M103" s="19"/>
      <c r="N103" s="19"/>
      <c r="O103" s="19"/>
      <c r="P103" s="19"/>
      <c r="Q103" s="19"/>
    </row>
    <row r="104" spans="1:18">
      <c r="B104" s="1"/>
      <c r="C104" s="1"/>
      <c r="D104" s="1"/>
      <c r="E104" s="1"/>
      <c r="F104" s="1"/>
      <c r="G104" s="1"/>
      <c r="H104" s="1"/>
      <c r="I104" s="1"/>
      <c r="J104" s="42"/>
      <c r="K104" s="1"/>
      <c r="L104" s="1"/>
      <c r="M104" s="1"/>
      <c r="N104" s="1"/>
      <c r="O104" s="1"/>
      <c r="P104" s="1"/>
      <c r="Q104" s="1"/>
    </row>
    <row r="105" spans="1:18">
      <c r="B105" s="1"/>
      <c r="C105" s="1"/>
      <c r="D105" s="1"/>
      <c r="E105" s="1"/>
      <c r="F105" s="1"/>
      <c r="G105" s="1"/>
      <c r="H105" s="1"/>
      <c r="I105" s="42"/>
      <c r="J105" s="1"/>
      <c r="K105" s="1"/>
      <c r="L105" s="1"/>
      <c r="M105" s="1"/>
      <c r="N105" s="1"/>
      <c r="O105" s="1"/>
      <c r="P105" s="1"/>
      <c r="Q105" s="1"/>
    </row>
    <row r="106" spans="1:18" ht="15.75">
      <c r="B106" s="2" t="s">
        <v>257</v>
      </c>
      <c r="C106" s="1"/>
      <c r="D106" s="1"/>
      <c r="E106" s="1"/>
      <c r="F106" s="1"/>
      <c r="G106" s="1"/>
      <c r="H106" s="1"/>
      <c r="I106" s="1"/>
      <c r="J106" s="1"/>
      <c r="K106" s="1"/>
      <c r="L106" s="1"/>
      <c r="M106" s="1"/>
      <c r="N106" s="1"/>
      <c r="O106" s="1"/>
      <c r="P106" s="1"/>
      <c r="Q106" s="1"/>
    </row>
    <row r="108" spans="1:18">
      <c r="B108" s="134" t="s">
        <v>297</v>
      </c>
      <c r="C108" s="134"/>
      <c r="D108" s="134"/>
      <c r="E108" s="134"/>
      <c r="F108" s="134"/>
      <c r="G108" s="134"/>
      <c r="H108" s="134"/>
      <c r="I108" s="134"/>
      <c r="J108" s="134"/>
      <c r="K108" s="134"/>
      <c r="L108" s="134"/>
      <c r="M108" s="134"/>
      <c r="N108" s="134"/>
      <c r="O108" s="134"/>
      <c r="P108" s="134"/>
      <c r="Q108" s="134"/>
      <c r="R108" s="134"/>
    </row>
    <row r="109" spans="1:18">
      <c r="B109" s="134" t="s">
        <v>73</v>
      </c>
      <c r="C109" s="134"/>
      <c r="D109" s="134"/>
      <c r="E109" s="134"/>
      <c r="F109" s="134"/>
      <c r="G109" s="134"/>
      <c r="H109" s="134"/>
      <c r="I109" s="134"/>
      <c r="J109" s="134"/>
      <c r="K109" s="134"/>
      <c r="L109" s="134"/>
      <c r="M109" s="134"/>
      <c r="N109" s="134"/>
      <c r="O109" s="134"/>
      <c r="P109" s="134"/>
      <c r="Q109" s="134"/>
      <c r="R109" s="134"/>
    </row>
    <row r="110" spans="1:18">
      <c r="B110" s="134" t="s">
        <v>298</v>
      </c>
      <c r="C110" s="134"/>
      <c r="D110" s="134"/>
      <c r="E110" s="134"/>
      <c r="F110" s="134"/>
      <c r="G110" s="134"/>
      <c r="H110" s="134"/>
      <c r="I110" s="134"/>
      <c r="J110" s="134"/>
      <c r="K110" s="134"/>
      <c r="L110" s="134"/>
      <c r="M110" s="134"/>
      <c r="N110" s="134"/>
      <c r="O110" s="134"/>
      <c r="P110" s="134"/>
      <c r="Q110" s="134"/>
      <c r="R110" s="134"/>
    </row>
    <row r="111" spans="1:18">
      <c r="B111" s="134" t="s">
        <v>74</v>
      </c>
      <c r="C111" s="134"/>
      <c r="D111" s="134"/>
      <c r="E111" s="134"/>
      <c r="F111" s="134"/>
      <c r="G111" s="134"/>
      <c r="H111" s="134"/>
      <c r="I111" s="134"/>
      <c r="J111" s="134"/>
      <c r="K111" s="134"/>
      <c r="L111" s="134"/>
      <c r="M111" s="134"/>
      <c r="N111" s="134"/>
      <c r="O111" s="134"/>
      <c r="P111" s="134"/>
      <c r="Q111" s="134"/>
      <c r="R111" s="134"/>
    </row>
    <row r="112" spans="1:18">
      <c r="B112" s="134"/>
      <c r="C112" s="134"/>
      <c r="D112" s="134"/>
      <c r="E112" s="89" t="s">
        <v>274</v>
      </c>
      <c r="F112" s="89" t="s">
        <v>275</v>
      </c>
      <c r="G112" s="89" t="s">
        <v>276</v>
      </c>
      <c r="H112" s="89" t="s">
        <v>277</v>
      </c>
      <c r="I112" s="89" t="s">
        <v>36</v>
      </c>
      <c r="J112" s="89" t="s">
        <v>282</v>
      </c>
      <c r="K112" s="89" t="s">
        <v>283</v>
      </c>
      <c r="L112" s="89" t="s">
        <v>284</v>
      </c>
      <c r="M112" s="89" t="s">
        <v>285</v>
      </c>
      <c r="N112" s="89" t="s">
        <v>299</v>
      </c>
      <c r="O112" s="89" t="s">
        <v>300</v>
      </c>
      <c r="P112" s="89" t="s">
        <v>218</v>
      </c>
      <c r="Q112" s="89" t="s">
        <v>61</v>
      </c>
      <c r="R112" s="89" t="s">
        <v>232</v>
      </c>
    </row>
    <row r="113" spans="2:18">
      <c r="B113" s="134" t="s">
        <v>75</v>
      </c>
      <c r="C113" s="134"/>
      <c r="D113" s="134"/>
      <c r="E113" s="134"/>
      <c r="F113" s="134"/>
      <c r="G113" s="134"/>
      <c r="H113" s="134"/>
      <c r="I113" s="134"/>
      <c r="J113" s="134"/>
      <c r="K113" s="134"/>
      <c r="L113" s="134"/>
      <c r="M113" s="134"/>
      <c r="N113" s="134"/>
      <c r="O113" s="134"/>
      <c r="P113" s="134"/>
      <c r="Q113" s="134"/>
      <c r="R113" s="134"/>
    </row>
    <row r="114" spans="2:18">
      <c r="B114" s="134"/>
      <c r="C114" s="134" t="s">
        <v>209</v>
      </c>
      <c r="D114" s="134"/>
      <c r="E114" s="90">
        <v>268421353.00099999</v>
      </c>
      <c r="F114" s="90">
        <v>248463642.29500002</v>
      </c>
      <c r="G114" s="90">
        <v>272094704.38</v>
      </c>
      <c r="H114" s="90">
        <v>189257389.23899999</v>
      </c>
      <c r="I114" s="90">
        <v>159137014.24200001</v>
      </c>
      <c r="J114" s="90">
        <v>150640891.35699999</v>
      </c>
      <c r="K114" s="90">
        <v>167011451.32800001</v>
      </c>
      <c r="L114" s="90">
        <v>182841597.602</v>
      </c>
      <c r="M114" s="90">
        <v>175504029.74200001</v>
      </c>
      <c r="N114" s="90">
        <v>166990370.697</v>
      </c>
      <c r="O114" s="90">
        <v>197141568.961</v>
      </c>
      <c r="P114" s="90">
        <v>258761011.98699999</v>
      </c>
      <c r="Q114" s="49">
        <f t="shared" ref="Q114:Q119" si="12">SUM(E114:P114)</f>
        <v>2436265024.8310003</v>
      </c>
      <c r="R114" s="134"/>
    </row>
    <row r="115" spans="2:18">
      <c r="B115" s="134"/>
      <c r="C115" s="134" t="s">
        <v>76</v>
      </c>
      <c r="D115" s="134"/>
      <c r="E115" s="90">
        <v>59920327.123000003</v>
      </c>
      <c r="F115" s="90">
        <v>57839488.487000003</v>
      </c>
      <c r="G115" s="90">
        <v>61576960.423999995</v>
      </c>
      <c r="H115" s="90">
        <v>49969768.848000005</v>
      </c>
      <c r="I115" s="90">
        <v>45483877.745000005</v>
      </c>
      <c r="J115" s="90">
        <v>45253592.461000003</v>
      </c>
      <c r="K115" s="90">
        <v>48403035.067000002</v>
      </c>
      <c r="L115" s="90">
        <v>51264596.408000007</v>
      </c>
      <c r="M115" s="90">
        <v>51101182.038999997</v>
      </c>
      <c r="N115" s="90">
        <v>46524849.420999996</v>
      </c>
      <c r="O115" s="90">
        <v>49608710.002999999</v>
      </c>
      <c r="P115" s="90">
        <v>60149114.509999998</v>
      </c>
      <c r="Q115" s="49">
        <f t="shared" si="12"/>
        <v>627095502.53600001</v>
      </c>
      <c r="R115" s="134"/>
    </row>
    <row r="116" spans="2:18">
      <c r="B116" s="134"/>
      <c r="C116" s="134" t="s">
        <v>77</v>
      </c>
      <c r="D116" s="134"/>
      <c r="E116" s="90">
        <v>120581416.625</v>
      </c>
      <c r="F116" s="90">
        <v>113255795.15000001</v>
      </c>
      <c r="G116" s="90">
        <v>119857363.82800001</v>
      </c>
      <c r="H116" s="90">
        <v>108672042.67399999</v>
      </c>
      <c r="I116" s="90">
        <v>107356121.802</v>
      </c>
      <c r="J116" s="90">
        <v>110519103.513</v>
      </c>
      <c r="K116" s="90">
        <v>116480751.57000001</v>
      </c>
      <c r="L116" s="90">
        <v>118121978.582</v>
      </c>
      <c r="M116" s="90">
        <v>117306042.24399999</v>
      </c>
      <c r="N116" s="90">
        <v>113212430.59299999</v>
      </c>
      <c r="O116" s="90">
        <v>107981227.42200001</v>
      </c>
      <c r="P116" s="90">
        <v>122684702.25399999</v>
      </c>
      <c r="Q116" s="49">
        <f t="shared" si="12"/>
        <v>1376028976.257</v>
      </c>
      <c r="R116" s="134"/>
    </row>
    <row r="117" spans="2:18">
      <c r="B117" s="134"/>
      <c r="C117" s="134" t="s">
        <v>210</v>
      </c>
      <c r="D117" s="134"/>
      <c r="E117" s="90">
        <v>92475540.937000006</v>
      </c>
      <c r="F117" s="90">
        <v>91334911.620000005</v>
      </c>
      <c r="G117" s="90">
        <v>85256588.480000004</v>
      </c>
      <c r="H117" s="90">
        <v>90115026.299999997</v>
      </c>
      <c r="I117" s="90">
        <v>81790111.900000006</v>
      </c>
      <c r="J117" s="90">
        <v>92286223.400000006</v>
      </c>
      <c r="K117" s="90">
        <v>90638942</v>
      </c>
      <c r="L117" s="90">
        <v>96199701.689999998</v>
      </c>
      <c r="M117" s="90">
        <v>98369017.341000006</v>
      </c>
      <c r="N117" s="90">
        <v>91866248.393999994</v>
      </c>
      <c r="O117" s="90">
        <v>93890910.769999996</v>
      </c>
      <c r="P117" s="90">
        <v>82979731.170000002</v>
      </c>
      <c r="Q117" s="49">
        <f t="shared" si="12"/>
        <v>1087202954.0019999</v>
      </c>
      <c r="R117" s="134"/>
    </row>
    <row r="118" spans="2:18">
      <c r="B118" s="134"/>
      <c r="C118" s="134" t="s">
        <v>211</v>
      </c>
      <c r="D118" s="134"/>
      <c r="E118" s="90">
        <v>4367812.5839999998</v>
      </c>
      <c r="F118" s="90">
        <v>4176908.1949999998</v>
      </c>
      <c r="G118" s="90">
        <v>4399346.9869999997</v>
      </c>
      <c r="H118" s="90">
        <v>4615683.58</v>
      </c>
      <c r="I118" s="90">
        <v>11922026.261</v>
      </c>
      <c r="J118" s="90">
        <v>18540612.465999998</v>
      </c>
      <c r="K118" s="90">
        <v>23327966.862</v>
      </c>
      <c r="L118" s="90">
        <v>25106392.523000002</v>
      </c>
      <c r="M118" s="90">
        <v>24282322.968999997</v>
      </c>
      <c r="N118" s="90">
        <v>10323876.083000001</v>
      </c>
      <c r="O118" s="90">
        <v>4196695.1040000003</v>
      </c>
      <c r="P118" s="90">
        <v>4300335.4280000003</v>
      </c>
      <c r="Q118" s="49">
        <f t="shared" si="12"/>
        <v>139559979.042</v>
      </c>
      <c r="R118" s="134"/>
    </row>
    <row r="119" spans="2:18">
      <c r="B119" s="134"/>
      <c r="C119" s="134" t="s">
        <v>78</v>
      </c>
      <c r="D119" s="134"/>
      <c r="E119" s="90">
        <v>1588090.1563400002</v>
      </c>
      <c r="F119" s="90">
        <v>1465578.93729</v>
      </c>
      <c r="G119" s="90">
        <v>1457300.8660000002</v>
      </c>
      <c r="H119" s="90">
        <v>1504467.78492</v>
      </c>
      <c r="I119" s="90">
        <v>1481576.6810000001</v>
      </c>
      <c r="J119" s="90">
        <v>1502970.93799</v>
      </c>
      <c r="K119" s="90">
        <v>1517745.8740000001</v>
      </c>
      <c r="L119" s="90">
        <v>1485522.635</v>
      </c>
      <c r="M119" s="90">
        <v>1534874.4569999999</v>
      </c>
      <c r="N119" s="90">
        <v>1490310.2049999998</v>
      </c>
      <c r="O119" s="90">
        <v>1428253.1512200001</v>
      </c>
      <c r="P119" s="90">
        <v>1505231.9742100001</v>
      </c>
      <c r="Q119" s="49">
        <f t="shared" si="12"/>
        <v>17961923.65997</v>
      </c>
      <c r="R119" s="134"/>
    </row>
    <row r="120" spans="2:18">
      <c r="B120" s="134" t="s">
        <v>79</v>
      </c>
      <c r="C120" s="134"/>
      <c r="D120" s="134"/>
      <c r="E120" s="186">
        <f t="shared" ref="E120:M120" si="13">SUM(E114:E119)</f>
        <v>547354540.42633998</v>
      </c>
      <c r="F120" s="186">
        <f t="shared" si="13"/>
        <v>516536324.68429005</v>
      </c>
      <c r="G120" s="186">
        <f t="shared" si="13"/>
        <v>544642264.96500003</v>
      </c>
      <c r="H120" s="186">
        <f t="shared" si="13"/>
        <v>444134378.42592001</v>
      </c>
      <c r="I120" s="186">
        <f t="shared" si="13"/>
        <v>407170728.63099998</v>
      </c>
      <c r="J120" s="186">
        <f t="shared" si="13"/>
        <v>418743394.13498998</v>
      </c>
      <c r="K120" s="186">
        <f t="shared" si="13"/>
        <v>447379892.70100003</v>
      </c>
      <c r="L120" s="186">
        <f t="shared" si="13"/>
        <v>475019789.44</v>
      </c>
      <c r="M120" s="186">
        <f t="shared" si="13"/>
        <v>468097468.792</v>
      </c>
      <c r="N120" s="186">
        <f>SUM(N114:N119)</f>
        <v>430408085.39299995</v>
      </c>
      <c r="O120" s="186">
        <f>SUM(O114:O119)</f>
        <v>454247365.41121995</v>
      </c>
      <c r="P120" s="186">
        <f>SUM(P114:P119)</f>
        <v>530380127.32321</v>
      </c>
      <c r="Q120" s="186">
        <f>SUM(Q114:Q119)</f>
        <v>5684114360.3279705</v>
      </c>
      <c r="R120" s="134"/>
    </row>
    <row r="121" spans="2:18">
      <c r="B121" s="134"/>
      <c r="C121" s="134"/>
      <c r="D121" s="134"/>
      <c r="E121" s="187"/>
      <c r="F121" s="187"/>
      <c r="G121" s="187"/>
      <c r="H121" s="187"/>
      <c r="I121" s="187"/>
      <c r="J121" s="187"/>
      <c r="K121" s="187"/>
      <c r="L121" s="187"/>
      <c r="M121" s="187"/>
      <c r="N121" s="187"/>
      <c r="O121" s="187"/>
      <c r="P121" s="187"/>
      <c r="Q121" s="187"/>
      <c r="R121" s="134"/>
    </row>
    <row r="122" spans="2:18">
      <c r="B122" s="134" t="s">
        <v>80</v>
      </c>
      <c r="C122" s="134"/>
      <c r="D122" s="134"/>
      <c r="E122" s="134"/>
      <c r="F122" s="134"/>
      <c r="G122" s="134"/>
      <c r="H122" s="134"/>
      <c r="I122" s="134"/>
      <c r="J122" s="134"/>
      <c r="K122" s="134"/>
      <c r="L122" s="134"/>
      <c r="M122" s="134"/>
      <c r="N122" s="134"/>
      <c r="O122" s="134"/>
      <c r="P122" s="134"/>
      <c r="Q122" s="134"/>
      <c r="R122" s="134"/>
    </row>
    <row r="123" spans="2:18">
      <c r="B123" s="134"/>
      <c r="C123" s="134" t="s">
        <v>209</v>
      </c>
      <c r="D123" s="134"/>
      <c r="E123" s="90">
        <v>-744659</v>
      </c>
      <c r="F123" s="90">
        <v>-2683367</v>
      </c>
      <c r="G123" s="90">
        <v>-20846183</v>
      </c>
      <c r="H123" s="90">
        <v>-23671293</v>
      </c>
      <c r="I123" s="90">
        <v>-2222282</v>
      </c>
      <c r="J123" s="90">
        <v>1855413</v>
      </c>
      <c r="K123" s="90">
        <v>12095334</v>
      </c>
      <c r="L123" s="90">
        <v>7754773</v>
      </c>
      <c r="M123" s="90">
        <v>-21671300</v>
      </c>
      <c r="N123" s="90">
        <v>21863253</v>
      </c>
      <c r="O123" s="90">
        <v>22946150</v>
      </c>
      <c r="P123" s="90">
        <v>402730</v>
      </c>
      <c r="Q123" s="49">
        <f t="shared" ref="Q123:Q128" si="14">SUM(E123:P123)</f>
        <v>-4921431</v>
      </c>
      <c r="R123" s="49">
        <v>-4921431</v>
      </c>
    </row>
    <row r="124" spans="2:18">
      <c r="B124" s="134"/>
      <c r="C124" s="134" t="s">
        <v>76</v>
      </c>
      <c r="D124" s="134"/>
      <c r="E124" s="90">
        <v>-1292707</v>
      </c>
      <c r="F124" s="90">
        <v>581461</v>
      </c>
      <c r="G124" s="90">
        <v>-5503135</v>
      </c>
      <c r="H124" s="90">
        <v>-2343069</v>
      </c>
      <c r="I124" s="90">
        <v>1099299</v>
      </c>
      <c r="J124" s="90">
        <v>1707800</v>
      </c>
      <c r="K124" s="90">
        <v>2646801</v>
      </c>
      <c r="L124" s="90">
        <v>1310656</v>
      </c>
      <c r="M124" s="90">
        <v>-5243733</v>
      </c>
      <c r="N124" s="90">
        <v>5116676</v>
      </c>
      <c r="O124" s="90">
        <v>3081066</v>
      </c>
      <c r="P124" s="90">
        <v>-2249056</v>
      </c>
      <c r="Q124" s="49">
        <f t="shared" si="14"/>
        <v>-1087941</v>
      </c>
      <c r="R124" s="49">
        <v>-1087941</v>
      </c>
    </row>
    <row r="125" spans="2:18">
      <c r="B125" s="134"/>
      <c r="C125" s="134" t="s">
        <v>77</v>
      </c>
      <c r="D125" s="134"/>
      <c r="E125" s="90">
        <v>-4855163</v>
      </c>
      <c r="F125" s="90">
        <v>-391203</v>
      </c>
      <c r="G125" s="90">
        <v>-10975898</v>
      </c>
      <c r="H125" s="90">
        <v>164290</v>
      </c>
      <c r="I125" s="90">
        <v>6455952</v>
      </c>
      <c r="J125" s="90">
        <v>5885973</v>
      </c>
      <c r="K125" s="90">
        <v>5568586</v>
      </c>
      <c r="L125" s="90">
        <v>341680</v>
      </c>
      <c r="M125" s="90">
        <v>-12220860</v>
      </c>
      <c r="N125" s="90">
        <v>15456139</v>
      </c>
      <c r="O125" s="90">
        <v>-344627</v>
      </c>
      <c r="P125" s="90">
        <v>-8756371</v>
      </c>
      <c r="Q125" s="49">
        <f t="shared" si="14"/>
        <v>-3671502</v>
      </c>
      <c r="R125" s="49">
        <v>-3671502</v>
      </c>
    </row>
    <row r="126" spans="2:18">
      <c r="B126" s="134"/>
      <c r="C126" s="134" t="s">
        <v>210</v>
      </c>
      <c r="D126" s="134"/>
      <c r="E126" s="90">
        <v>-1031038</v>
      </c>
      <c r="F126" s="90">
        <v>-6550179</v>
      </c>
      <c r="G126" s="90">
        <v>4553432</v>
      </c>
      <c r="H126" s="90">
        <v>-10032940</v>
      </c>
      <c r="I126" s="90">
        <v>12560606</v>
      </c>
      <c r="J126" s="90">
        <v>-820004</v>
      </c>
      <c r="K126" s="90">
        <v>4580814</v>
      </c>
      <c r="L126" s="90">
        <v>-1007572</v>
      </c>
      <c r="M126" s="90">
        <v>-2841277</v>
      </c>
      <c r="N126" s="90">
        <v>1800578</v>
      </c>
      <c r="O126" s="90">
        <v>-10126123</v>
      </c>
      <c r="P126" s="90">
        <v>7291439</v>
      </c>
      <c r="Q126" s="49">
        <f t="shared" si="14"/>
        <v>-1622264</v>
      </c>
      <c r="R126" s="134"/>
    </row>
    <row r="127" spans="2:18">
      <c r="B127" s="134"/>
      <c r="C127" s="134" t="s">
        <v>211</v>
      </c>
      <c r="D127" s="134"/>
      <c r="E127" s="90">
        <v>-27568</v>
      </c>
      <c r="F127" s="90">
        <v>68064</v>
      </c>
      <c r="G127" s="90">
        <v>-376525</v>
      </c>
      <c r="H127" s="90">
        <v>201549</v>
      </c>
      <c r="I127" s="90">
        <v>1215463</v>
      </c>
      <c r="J127" s="90">
        <v>2150665</v>
      </c>
      <c r="K127" s="90">
        <v>1965064</v>
      </c>
      <c r="L127" s="90">
        <v>1604802</v>
      </c>
      <c r="M127" s="90">
        <v>-2204896</v>
      </c>
      <c r="N127" s="90">
        <v>-2381165</v>
      </c>
      <c r="O127" s="90">
        <v>-1828420</v>
      </c>
      <c r="P127" s="90">
        <v>-323959</v>
      </c>
      <c r="Q127" s="49">
        <f t="shared" si="14"/>
        <v>63074</v>
      </c>
      <c r="R127" s="49">
        <v>63074</v>
      </c>
    </row>
    <row r="128" spans="2:18">
      <c r="B128" s="134"/>
      <c r="C128" s="134" t="s">
        <v>78</v>
      </c>
      <c r="D128" s="134"/>
      <c r="E128" s="90">
        <v>0</v>
      </c>
      <c r="F128" s="90">
        <v>0</v>
      </c>
      <c r="G128" s="90">
        <v>0</v>
      </c>
      <c r="H128" s="90">
        <v>0</v>
      </c>
      <c r="I128" s="90">
        <v>0</v>
      </c>
      <c r="J128" s="90">
        <v>0</v>
      </c>
      <c r="K128" s="90">
        <v>0</v>
      </c>
      <c r="L128" s="90">
        <v>0</v>
      </c>
      <c r="M128" s="90">
        <v>0</v>
      </c>
      <c r="N128" s="90">
        <v>0</v>
      </c>
      <c r="O128" s="90">
        <v>0</v>
      </c>
      <c r="P128" s="90">
        <v>0</v>
      </c>
      <c r="Q128" s="49">
        <f t="shared" si="14"/>
        <v>0</v>
      </c>
      <c r="R128" s="134"/>
    </row>
    <row r="129" spans="2:18">
      <c r="B129" s="134" t="s">
        <v>81</v>
      </c>
      <c r="C129" s="134"/>
      <c r="D129" s="134"/>
      <c r="E129" s="186">
        <f t="shared" ref="E129:M129" si="15">SUM(E123:E128)</f>
        <v>-7951135</v>
      </c>
      <c r="F129" s="186">
        <f t="shared" si="15"/>
        <v>-8975224</v>
      </c>
      <c r="G129" s="186">
        <f t="shared" si="15"/>
        <v>-33148309</v>
      </c>
      <c r="H129" s="186">
        <f t="shared" si="15"/>
        <v>-35681463</v>
      </c>
      <c r="I129" s="186">
        <f t="shared" si="15"/>
        <v>19109038</v>
      </c>
      <c r="J129" s="186">
        <f t="shared" si="15"/>
        <v>10779847</v>
      </c>
      <c r="K129" s="186">
        <f t="shared" si="15"/>
        <v>26856599</v>
      </c>
      <c r="L129" s="186">
        <f t="shared" si="15"/>
        <v>10004339</v>
      </c>
      <c r="M129" s="186">
        <f t="shared" si="15"/>
        <v>-44182066</v>
      </c>
      <c r="N129" s="186">
        <f>SUM(N123:N128)</f>
        <v>41855481</v>
      </c>
      <c r="O129" s="186">
        <f>SUM(O123:O128)</f>
        <v>13728046</v>
      </c>
      <c r="P129" s="186">
        <f>SUM(P123:P128)</f>
        <v>-3635217</v>
      </c>
      <c r="Q129" s="186">
        <f>SUM(Q123:Q128)</f>
        <v>-11240064</v>
      </c>
      <c r="R129" s="134"/>
    </row>
    <row r="130" spans="2:18">
      <c r="B130" s="134"/>
      <c r="C130" s="134"/>
      <c r="D130" s="134"/>
      <c r="E130" s="134"/>
      <c r="F130" s="134"/>
      <c r="G130" s="134"/>
      <c r="H130" s="134"/>
      <c r="I130" s="134"/>
      <c r="J130" s="134"/>
      <c r="K130" s="134"/>
      <c r="L130" s="134"/>
      <c r="M130" s="134"/>
      <c r="N130" s="134"/>
      <c r="O130" s="134"/>
      <c r="P130" s="134"/>
      <c r="Q130" s="134"/>
      <c r="R130" s="134"/>
    </row>
    <row r="131" spans="2:18">
      <c r="B131" s="134" t="s">
        <v>82</v>
      </c>
      <c r="C131" s="134"/>
      <c r="D131" s="134"/>
      <c r="E131" s="134"/>
      <c r="F131" s="134"/>
      <c r="G131" s="134"/>
      <c r="H131" s="134"/>
      <c r="I131" s="134"/>
      <c r="J131" s="134"/>
      <c r="K131" s="134"/>
      <c r="L131" s="134"/>
      <c r="M131" s="134"/>
      <c r="N131" s="134"/>
      <c r="O131" s="134"/>
      <c r="P131" s="134"/>
      <c r="Q131" s="134"/>
      <c r="R131" s="134"/>
    </row>
    <row r="132" spans="2:18">
      <c r="B132" s="134"/>
      <c r="C132" s="134" t="s">
        <v>76</v>
      </c>
      <c r="D132" s="134"/>
      <c r="E132" s="90"/>
      <c r="F132" s="90"/>
      <c r="G132" s="90"/>
      <c r="H132" s="90"/>
      <c r="I132" s="90"/>
      <c r="J132" s="90"/>
      <c r="K132" s="90"/>
      <c r="L132" s="90"/>
      <c r="M132" s="90"/>
      <c r="N132" s="90"/>
      <c r="O132" s="90"/>
      <c r="P132" s="90"/>
      <c r="Q132" s="90">
        <f>SUM(E132:P132)</f>
        <v>0</v>
      </c>
      <c r="R132" s="134"/>
    </row>
    <row r="133" spans="2:18">
      <c r="B133" s="134"/>
      <c r="C133" s="134" t="s">
        <v>77</v>
      </c>
      <c r="D133" s="134"/>
      <c r="E133" s="188"/>
      <c r="F133" s="188"/>
      <c r="G133" s="188"/>
      <c r="H133" s="188"/>
      <c r="I133" s="188"/>
      <c r="J133" s="188"/>
      <c r="K133" s="188"/>
      <c r="L133" s="188"/>
      <c r="M133" s="188"/>
      <c r="N133" s="188"/>
      <c r="O133" s="188"/>
      <c r="P133" s="188"/>
      <c r="Q133" s="188">
        <f>SUM(E133:P133)</f>
        <v>0</v>
      </c>
      <c r="R133" s="134"/>
    </row>
    <row r="134" spans="2:18">
      <c r="B134" s="134" t="s">
        <v>82</v>
      </c>
      <c r="C134" s="134"/>
      <c r="D134" s="134"/>
      <c r="E134" s="90">
        <f t="shared" ref="E134:M134" si="16">SUM(E132:E133)</f>
        <v>0</v>
      </c>
      <c r="F134" s="90">
        <f t="shared" si="16"/>
        <v>0</v>
      </c>
      <c r="G134" s="90">
        <f t="shared" si="16"/>
        <v>0</v>
      </c>
      <c r="H134" s="90">
        <f t="shared" si="16"/>
        <v>0</v>
      </c>
      <c r="I134" s="90">
        <f t="shared" si="16"/>
        <v>0</v>
      </c>
      <c r="J134" s="90">
        <f t="shared" si="16"/>
        <v>0</v>
      </c>
      <c r="K134" s="90">
        <f t="shared" si="16"/>
        <v>0</v>
      </c>
      <c r="L134" s="90">
        <f t="shared" si="16"/>
        <v>0</v>
      </c>
      <c r="M134" s="90">
        <f t="shared" si="16"/>
        <v>0</v>
      </c>
      <c r="N134" s="90">
        <f>SUM(N132:N133)</f>
        <v>0</v>
      </c>
      <c r="O134" s="90">
        <f>SUM(O132:O133)</f>
        <v>0</v>
      </c>
      <c r="P134" s="90">
        <f>SUM(P132:P133)</f>
        <v>0</v>
      </c>
      <c r="Q134" s="90">
        <f>SUM(E134:P134)</f>
        <v>0</v>
      </c>
      <c r="R134" s="134"/>
    </row>
    <row r="135" spans="2:18">
      <c r="B135" s="134"/>
      <c r="C135" s="134"/>
      <c r="D135" s="134"/>
      <c r="E135" s="90"/>
      <c r="F135" s="90"/>
      <c r="G135" s="90"/>
      <c r="H135" s="90"/>
      <c r="I135" s="90"/>
      <c r="J135" s="90"/>
      <c r="K135" s="90"/>
      <c r="L135" s="90"/>
      <c r="M135" s="90"/>
      <c r="N135" s="90"/>
      <c r="O135" s="90"/>
      <c r="P135" s="90"/>
      <c r="Q135" s="90"/>
      <c r="R135" s="134"/>
    </row>
    <row r="136" spans="2:18">
      <c r="B136" s="134" t="s">
        <v>83</v>
      </c>
      <c r="C136" s="134"/>
      <c r="D136" s="134"/>
      <c r="E136" s="90"/>
      <c r="F136" s="90"/>
      <c r="G136" s="90"/>
      <c r="H136" s="90"/>
      <c r="I136" s="90"/>
      <c r="J136" s="90"/>
      <c r="K136" s="90"/>
      <c r="L136" s="90"/>
      <c r="M136" s="90"/>
      <c r="N136" s="90"/>
      <c r="O136" s="90"/>
      <c r="P136" s="90"/>
      <c r="Q136" s="90"/>
      <c r="R136" s="134"/>
    </row>
    <row r="137" spans="2:18">
      <c r="B137" s="134"/>
      <c r="C137" s="134" t="s">
        <v>210</v>
      </c>
      <c r="D137" s="134"/>
      <c r="E137" s="90">
        <v>-190141.06699998677</v>
      </c>
      <c r="F137" s="90">
        <v>471855.8599999845</v>
      </c>
      <c r="G137" s="90">
        <v>305005.81999997795</v>
      </c>
      <c r="H137" s="90">
        <v>1708025.599999994</v>
      </c>
      <c r="I137" s="90">
        <v>-2064494.5</v>
      </c>
      <c r="J137" s="90">
        <v>-803849.79999998212</v>
      </c>
      <c r="K137" s="90">
        <v>1096031.5899999887</v>
      </c>
      <c r="L137" s="90">
        <v>3037374.1509999782</v>
      </c>
      <c r="M137" s="90">
        <v>-3661491.9470000118</v>
      </c>
      <c r="N137" s="90">
        <v>224084.37600000203</v>
      </c>
      <c r="O137" s="90">
        <v>-785056.59999999404</v>
      </c>
      <c r="P137" s="90">
        <v>983547.82999999821</v>
      </c>
      <c r="Q137" s="90">
        <f>SUM(E137:P137)</f>
        <v>320891.31299994886</v>
      </c>
      <c r="R137" s="134"/>
    </row>
    <row r="138" spans="2:18">
      <c r="B138" s="134"/>
      <c r="C138" s="134"/>
      <c r="D138" s="134"/>
      <c r="E138" s="134"/>
      <c r="F138" s="134"/>
      <c r="G138" s="134"/>
      <c r="H138" s="134"/>
      <c r="I138" s="134"/>
      <c r="J138" s="134"/>
      <c r="K138" s="134"/>
      <c r="L138" s="134"/>
      <c r="M138" s="134"/>
      <c r="N138" s="134"/>
      <c r="O138" s="134"/>
      <c r="P138" s="134"/>
      <c r="Q138" s="134"/>
      <c r="R138" s="134"/>
    </row>
    <row r="139" spans="2:18">
      <c r="B139" s="134" t="s">
        <v>84</v>
      </c>
      <c r="C139" s="134"/>
      <c r="D139" s="134"/>
      <c r="E139" s="134"/>
      <c r="F139" s="134"/>
      <c r="G139" s="134"/>
      <c r="H139" s="134"/>
      <c r="I139" s="134"/>
      <c r="J139" s="134"/>
      <c r="K139" s="134"/>
      <c r="L139" s="134"/>
      <c r="M139" s="134"/>
      <c r="N139" s="134"/>
      <c r="O139" s="134"/>
      <c r="P139" s="134"/>
      <c r="Q139" s="134"/>
      <c r="R139" s="134"/>
    </row>
    <row r="140" spans="2:18">
      <c r="B140" s="134"/>
      <c r="C140" s="134" t="s">
        <v>209</v>
      </c>
      <c r="D140" s="134"/>
      <c r="E140" s="90">
        <v>6683941</v>
      </c>
      <c r="F140" s="90">
        <v>-38586897</v>
      </c>
      <c r="G140" s="90">
        <v>-21820475</v>
      </c>
      <c r="H140" s="90">
        <v>4045887</v>
      </c>
      <c r="I140" s="90">
        <v>11850868</v>
      </c>
      <c r="J140" s="90">
        <v>-5307066</v>
      </c>
      <c r="K140" s="90">
        <v>15150402</v>
      </c>
      <c r="L140" s="90">
        <v>-11998999</v>
      </c>
      <c r="M140" s="90">
        <v>259188</v>
      </c>
      <c r="N140" s="90">
        <v>-16096417</v>
      </c>
      <c r="O140" s="90">
        <v>-1174373</v>
      </c>
      <c r="P140" s="90">
        <v>21135872</v>
      </c>
      <c r="Q140" s="49">
        <f t="shared" ref="Q140:Q145" si="17">SUM(E140:P140)</f>
        <v>-35858069</v>
      </c>
      <c r="R140" s="49">
        <v>-35858069</v>
      </c>
    </row>
    <row r="141" spans="2:18">
      <c r="B141" s="134"/>
      <c r="C141" s="134" t="s">
        <v>76</v>
      </c>
      <c r="D141" s="134"/>
      <c r="E141" s="90">
        <v>725103</v>
      </c>
      <c r="F141" s="90">
        <v>-4189699</v>
      </c>
      <c r="G141" s="90">
        <v>-2358273</v>
      </c>
      <c r="H141" s="90">
        <v>328552</v>
      </c>
      <c r="I141" s="90">
        <v>965607</v>
      </c>
      <c r="J141" s="90">
        <v>-966044</v>
      </c>
      <c r="K141" s="90">
        <v>2098785</v>
      </c>
      <c r="L141" s="90">
        <v>-1659958</v>
      </c>
      <c r="M141" s="90">
        <v>36202</v>
      </c>
      <c r="N141" s="90">
        <v>-1272492</v>
      </c>
      <c r="O141" s="90">
        <v>-93919</v>
      </c>
      <c r="P141" s="90">
        <v>2276728</v>
      </c>
      <c r="Q141" s="49">
        <f t="shared" si="17"/>
        <v>-4109408</v>
      </c>
      <c r="R141" s="49">
        <v>-4109408</v>
      </c>
    </row>
    <row r="142" spans="2:18">
      <c r="B142" s="134"/>
      <c r="C142" s="134" t="s">
        <v>77</v>
      </c>
      <c r="D142" s="134"/>
      <c r="E142" s="90">
        <v>397747</v>
      </c>
      <c r="F142" s="90">
        <v>-2259839</v>
      </c>
      <c r="G142" s="90">
        <v>-1299040</v>
      </c>
      <c r="H142" s="90">
        <v>33177</v>
      </c>
      <c r="I142" s="90">
        <v>138665</v>
      </c>
      <c r="J142" s="90">
        <v>-1511718</v>
      </c>
      <c r="K142" s="90">
        <v>2513371</v>
      </c>
      <c r="L142" s="90">
        <v>-1980388</v>
      </c>
      <c r="M142" s="90">
        <v>42496</v>
      </c>
      <c r="N142" s="90">
        <v>-97145</v>
      </c>
      <c r="O142" s="90">
        <v>-9681</v>
      </c>
      <c r="P142" s="90">
        <v>1245007</v>
      </c>
      <c r="Q142" s="49">
        <f t="shared" si="17"/>
        <v>-2787348</v>
      </c>
      <c r="R142" s="49">
        <v>-2787348</v>
      </c>
    </row>
    <row r="143" spans="2:18">
      <c r="B143" s="134"/>
      <c r="C143" s="134" t="s">
        <v>210</v>
      </c>
      <c r="D143" s="134"/>
      <c r="E143" s="90">
        <v>0</v>
      </c>
      <c r="F143" s="90">
        <v>0</v>
      </c>
      <c r="G143" s="90">
        <v>0</v>
      </c>
      <c r="H143" s="90">
        <v>0</v>
      </c>
      <c r="I143" s="90">
        <v>0</v>
      </c>
      <c r="J143" s="90">
        <v>0</v>
      </c>
      <c r="K143" s="90">
        <v>0</v>
      </c>
      <c r="L143" s="90">
        <v>0</v>
      </c>
      <c r="M143" s="90">
        <v>0</v>
      </c>
      <c r="N143" s="90">
        <v>0</v>
      </c>
      <c r="O143" s="90">
        <v>0</v>
      </c>
      <c r="P143" s="90">
        <v>0</v>
      </c>
      <c r="Q143" s="49">
        <f t="shared" si="17"/>
        <v>0</v>
      </c>
      <c r="R143" s="134"/>
    </row>
    <row r="144" spans="2:18">
      <c r="B144" s="134"/>
      <c r="C144" s="134" t="s">
        <v>211</v>
      </c>
      <c r="D144" s="134"/>
      <c r="E144" s="90">
        <v>0</v>
      </c>
      <c r="F144" s="90">
        <v>0</v>
      </c>
      <c r="G144" s="90">
        <v>0</v>
      </c>
      <c r="H144" s="90">
        <v>0</v>
      </c>
      <c r="I144" s="90">
        <v>0</v>
      </c>
      <c r="J144" s="90">
        <v>0</v>
      </c>
      <c r="K144" s="90">
        <v>0</v>
      </c>
      <c r="L144" s="90">
        <v>0</v>
      </c>
      <c r="M144" s="90">
        <v>0</v>
      </c>
      <c r="N144" s="90">
        <v>0</v>
      </c>
      <c r="O144" s="90">
        <v>0</v>
      </c>
      <c r="P144" s="90">
        <v>0</v>
      </c>
      <c r="Q144" s="49">
        <f t="shared" si="17"/>
        <v>0</v>
      </c>
      <c r="R144" s="134"/>
    </row>
    <row r="145" spans="1:18">
      <c r="B145" s="134"/>
      <c r="C145" s="134" t="s">
        <v>78</v>
      </c>
      <c r="D145" s="134"/>
      <c r="E145" s="90">
        <v>0</v>
      </c>
      <c r="F145" s="90">
        <v>0</v>
      </c>
      <c r="G145" s="90">
        <v>0</v>
      </c>
      <c r="H145" s="90">
        <v>0</v>
      </c>
      <c r="I145" s="90">
        <v>0</v>
      </c>
      <c r="J145" s="90">
        <v>0</v>
      </c>
      <c r="K145" s="90">
        <v>0</v>
      </c>
      <c r="L145" s="90">
        <v>0</v>
      </c>
      <c r="M145" s="90">
        <v>0</v>
      </c>
      <c r="N145" s="90">
        <v>0</v>
      </c>
      <c r="O145" s="90">
        <v>0</v>
      </c>
      <c r="P145" s="90">
        <v>0</v>
      </c>
      <c r="Q145" s="49">
        <f t="shared" si="17"/>
        <v>0</v>
      </c>
      <c r="R145" s="134"/>
    </row>
    <row r="146" spans="1:18">
      <c r="B146" s="134" t="s">
        <v>85</v>
      </c>
      <c r="C146" s="134"/>
      <c r="D146" s="134"/>
      <c r="E146" s="186">
        <f t="shared" ref="E146:M146" si="18">SUM(E140:E145)</f>
        <v>7806791</v>
      </c>
      <c r="F146" s="186">
        <f t="shared" si="18"/>
        <v>-45036435</v>
      </c>
      <c r="G146" s="186">
        <f t="shared" si="18"/>
        <v>-25477788</v>
      </c>
      <c r="H146" s="186">
        <f t="shared" si="18"/>
        <v>4407616</v>
      </c>
      <c r="I146" s="186">
        <f t="shared" si="18"/>
        <v>12955140</v>
      </c>
      <c r="J146" s="186">
        <f t="shared" si="18"/>
        <v>-7784828</v>
      </c>
      <c r="K146" s="186">
        <f t="shared" si="18"/>
        <v>19762558</v>
      </c>
      <c r="L146" s="186">
        <f t="shared" si="18"/>
        <v>-15639345</v>
      </c>
      <c r="M146" s="186">
        <f t="shared" si="18"/>
        <v>337886</v>
      </c>
      <c r="N146" s="186">
        <f>SUM(N140:N145)</f>
        <v>-17466054</v>
      </c>
      <c r="O146" s="186">
        <f>SUM(O140:O145)</f>
        <v>-1277973</v>
      </c>
      <c r="P146" s="186">
        <f>SUM(P140:P145)</f>
        <v>24657607</v>
      </c>
      <c r="Q146" s="186">
        <f>SUM(Q140:Q145)</f>
        <v>-42754825</v>
      </c>
      <c r="R146" s="134"/>
    </row>
    <row r="147" spans="1:18">
      <c r="B147" s="134"/>
      <c r="C147" s="134"/>
      <c r="D147" s="134"/>
      <c r="E147" s="134"/>
      <c r="F147" s="134"/>
      <c r="G147" s="134"/>
      <c r="H147" s="134"/>
      <c r="I147" s="134"/>
      <c r="J147" s="134"/>
      <c r="K147" s="134"/>
      <c r="L147" s="134"/>
      <c r="M147" s="134"/>
      <c r="N147" s="134"/>
      <c r="O147" s="134"/>
      <c r="P147" s="134"/>
      <c r="Q147" s="134"/>
      <c r="R147" s="134"/>
    </row>
    <row r="148" spans="1:18">
      <c r="B148" s="134" t="s">
        <v>86</v>
      </c>
      <c r="C148" s="134"/>
      <c r="D148" s="134"/>
      <c r="E148" s="134"/>
      <c r="F148" s="134"/>
      <c r="G148" s="134"/>
      <c r="H148" s="134"/>
      <c r="I148" s="134"/>
      <c r="J148" s="134"/>
      <c r="K148" s="134"/>
      <c r="L148" s="134"/>
      <c r="M148" s="134"/>
      <c r="N148" s="134"/>
      <c r="O148" s="134"/>
      <c r="P148" s="134"/>
      <c r="Q148" s="134"/>
      <c r="R148" s="89"/>
    </row>
    <row r="149" spans="1:18">
      <c r="B149" s="134"/>
      <c r="C149" s="134" t="s">
        <v>209</v>
      </c>
      <c r="D149" s="134"/>
      <c r="E149" s="49">
        <f t="shared" ref="E149:P149" si="19">E114+E123+E140</f>
        <v>274360635.00099999</v>
      </c>
      <c r="F149" s="49">
        <f t="shared" si="19"/>
        <v>207193378.29500002</v>
      </c>
      <c r="G149" s="49">
        <f t="shared" si="19"/>
        <v>229428046.38</v>
      </c>
      <c r="H149" s="49">
        <f t="shared" si="19"/>
        <v>169631983.23899999</v>
      </c>
      <c r="I149" s="49">
        <f t="shared" si="19"/>
        <v>168765600.24200001</v>
      </c>
      <c r="J149" s="49">
        <f t="shared" si="19"/>
        <v>147189238.35699999</v>
      </c>
      <c r="K149" s="49">
        <f t="shared" si="19"/>
        <v>194257187.32800001</v>
      </c>
      <c r="L149" s="49">
        <f t="shared" si="19"/>
        <v>178597371.602</v>
      </c>
      <c r="M149" s="49">
        <f t="shared" si="19"/>
        <v>154091917.74200001</v>
      </c>
      <c r="N149" s="49">
        <f t="shared" si="19"/>
        <v>172757206.697</v>
      </c>
      <c r="O149" s="49">
        <f t="shared" si="19"/>
        <v>218913345.961</v>
      </c>
      <c r="P149" s="49">
        <f t="shared" si="19"/>
        <v>280299613.98699999</v>
      </c>
      <c r="Q149" s="49">
        <f t="shared" ref="Q149:Q154" si="20">SUM(E149:P149)</f>
        <v>2395485524.8310003</v>
      </c>
      <c r="R149" s="90">
        <v>2395485525</v>
      </c>
    </row>
    <row r="150" spans="1:18">
      <c r="B150" s="134"/>
      <c r="C150" s="134" t="s">
        <v>76</v>
      </c>
      <c r="D150" s="134"/>
      <c r="E150" s="49">
        <f t="shared" ref="E150:M151" si="21">E115+E124+E141+E132</f>
        <v>59352723.123000003</v>
      </c>
      <c r="F150" s="49">
        <f t="shared" si="21"/>
        <v>54231250.487000003</v>
      </c>
      <c r="G150" s="49">
        <f t="shared" si="21"/>
        <v>53715552.423999995</v>
      </c>
      <c r="H150" s="49">
        <f t="shared" si="21"/>
        <v>47955251.848000005</v>
      </c>
      <c r="I150" s="49">
        <f t="shared" si="21"/>
        <v>47548783.745000005</v>
      </c>
      <c r="J150" s="49">
        <f t="shared" si="21"/>
        <v>45995348.461000003</v>
      </c>
      <c r="K150" s="49">
        <f t="shared" si="21"/>
        <v>53148621.067000002</v>
      </c>
      <c r="L150" s="49">
        <f t="shared" si="21"/>
        <v>50915294.408000007</v>
      </c>
      <c r="M150" s="49">
        <f t="shared" si="21"/>
        <v>45893651.038999997</v>
      </c>
      <c r="N150" s="49">
        <f t="shared" ref="N150:P151" si="22">N115+N124+N141+N132</f>
        <v>50369033.420999996</v>
      </c>
      <c r="O150" s="49">
        <f t="shared" si="22"/>
        <v>52595857.002999999</v>
      </c>
      <c r="P150" s="49">
        <f t="shared" si="22"/>
        <v>60176786.509999998</v>
      </c>
      <c r="Q150" s="49">
        <f t="shared" si="20"/>
        <v>621898153.53600001</v>
      </c>
      <c r="R150" s="90">
        <v>621898154</v>
      </c>
    </row>
    <row r="151" spans="1:18">
      <c r="B151" s="134"/>
      <c r="C151" s="134" t="s">
        <v>77</v>
      </c>
      <c r="D151" s="134"/>
      <c r="E151" s="49">
        <f t="shared" si="21"/>
        <v>116124000.625</v>
      </c>
      <c r="F151" s="49">
        <f t="shared" si="21"/>
        <v>110604753.15000001</v>
      </c>
      <c r="G151" s="49">
        <f t="shared" si="21"/>
        <v>107582425.82800001</v>
      </c>
      <c r="H151" s="49">
        <f t="shared" si="21"/>
        <v>108869509.67399999</v>
      </c>
      <c r="I151" s="49">
        <f t="shared" si="21"/>
        <v>113950738.802</v>
      </c>
      <c r="J151" s="49">
        <f t="shared" si="21"/>
        <v>114893358.513</v>
      </c>
      <c r="K151" s="49">
        <f t="shared" si="21"/>
        <v>124562708.57000001</v>
      </c>
      <c r="L151" s="49">
        <f t="shared" si="21"/>
        <v>116483270.582</v>
      </c>
      <c r="M151" s="49">
        <f t="shared" si="21"/>
        <v>105127678.24399999</v>
      </c>
      <c r="N151" s="49">
        <f t="shared" si="22"/>
        <v>128571424.59299999</v>
      </c>
      <c r="O151" s="49">
        <f t="shared" si="22"/>
        <v>107626919.42200001</v>
      </c>
      <c r="P151" s="49">
        <f t="shared" si="22"/>
        <v>115173338.25399999</v>
      </c>
      <c r="Q151" s="49">
        <f t="shared" si="20"/>
        <v>1369570126.257</v>
      </c>
      <c r="R151" s="90">
        <v>1369570126</v>
      </c>
    </row>
    <row r="152" spans="1:18">
      <c r="B152" s="134"/>
      <c r="C152" s="134" t="s">
        <v>210</v>
      </c>
      <c r="D152" s="134"/>
      <c r="E152" s="49">
        <f t="shared" ref="E152:M152" si="23">E117+E126+E137+E143</f>
        <v>91254361.87000002</v>
      </c>
      <c r="F152" s="49">
        <f t="shared" si="23"/>
        <v>85256588.479999989</v>
      </c>
      <c r="G152" s="49">
        <f t="shared" si="23"/>
        <v>90115026.299999982</v>
      </c>
      <c r="H152" s="49">
        <f t="shared" si="23"/>
        <v>81790111.899999991</v>
      </c>
      <c r="I152" s="49">
        <f t="shared" si="23"/>
        <v>92286223.400000006</v>
      </c>
      <c r="J152" s="49">
        <f t="shared" si="23"/>
        <v>90662369.600000024</v>
      </c>
      <c r="K152" s="49">
        <f t="shared" si="23"/>
        <v>96315787.589999989</v>
      </c>
      <c r="L152" s="49">
        <f t="shared" si="23"/>
        <v>98229503.840999976</v>
      </c>
      <c r="M152" s="49">
        <f t="shared" si="23"/>
        <v>91866248.393999994</v>
      </c>
      <c r="N152" s="49">
        <f>N117+N126+N137+N143</f>
        <v>93890910.769999996</v>
      </c>
      <c r="O152" s="49">
        <f>O117+O126+O137+O143</f>
        <v>82979731.170000002</v>
      </c>
      <c r="P152" s="49">
        <f>P117+P126+P137+P143</f>
        <v>91254718</v>
      </c>
      <c r="Q152" s="49">
        <f t="shared" si="20"/>
        <v>1085901581.3150001</v>
      </c>
      <c r="R152" s="90">
        <v>1085901581</v>
      </c>
    </row>
    <row r="153" spans="1:18">
      <c r="B153" s="134"/>
      <c r="C153" s="134" t="s">
        <v>211</v>
      </c>
      <c r="D153" s="134"/>
      <c r="E153" s="49">
        <f t="shared" ref="E153:P154" si="24">E118+E127+E144</f>
        <v>4340244.5839999998</v>
      </c>
      <c r="F153" s="49">
        <f t="shared" si="24"/>
        <v>4244972.1950000003</v>
      </c>
      <c r="G153" s="49">
        <f t="shared" si="24"/>
        <v>4022821.9869999997</v>
      </c>
      <c r="H153" s="49">
        <f t="shared" si="24"/>
        <v>4817232.58</v>
      </c>
      <c r="I153" s="49">
        <f t="shared" si="24"/>
        <v>13137489.261</v>
      </c>
      <c r="J153" s="49">
        <f t="shared" si="24"/>
        <v>20691277.465999998</v>
      </c>
      <c r="K153" s="49">
        <f t="shared" si="24"/>
        <v>25293030.862</v>
      </c>
      <c r="L153" s="49">
        <f t="shared" si="24"/>
        <v>26711194.523000002</v>
      </c>
      <c r="M153" s="49">
        <f t="shared" si="24"/>
        <v>22077426.968999997</v>
      </c>
      <c r="N153" s="49">
        <f t="shared" si="24"/>
        <v>7942711.0830000006</v>
      </c>
      <c r="O153" s="49">
        <f t="shared" si="24"/>
        <v>2368275.1040000003</v>
      </c>
      <c r="P153" s="49">
        <f t="shared" si="24"/>
        <v>3976376.4280000003</v>
      </c>
      <c r="Q153" s="49">
        <f t="shared" si="20"/>
        <v>139623053.042</v>
      </c>
      <c r="R153" s="90">
        <v>139623053</v>
      </c>
    </row>
    <row r="154" spans="1:18">
      <c r="B154" s="134"/>
      <c r="C154" s="134" t="s">
        <v>78</v>
      </c>
      <c r="D154" s="134"/>
      <c r="E154" s="49">
        <f t="shared" si="24"/>
        <v>1588090.1563400002</v>
      </c>
      <c r="F154" s="49">
        <f t="shared" si="24"/>
        <v>1465578.93729</v>
      </c>
      <c r="G154" s="49">
        <f t="shared" si="24"/>
        <v>1457300.8660000002</v>
      </c>
      <c r="H154" s="49">
        <f t="shared" si="24"/>
        <v>1504467.78492</v>
      </c>
      <c r="I154" s="49">
        <f t="shared" si="24"/>
        <v>1481576.6810000001</v>
      </c>
      <c r="J154" s="49">
        <f t="shared" si="24"/>
        <v>1502970.93799</v>
      </c>
      <c r="K154" s="49">
        <f t="shared" si="24"/>
        <v>1517745.8740000001</v>
      </c>
      <c r="L154" s="49">
        <f t="shared" si="24"/>
        <v>1485522.635</v>
      </c>
      <c r="M154" s="49">
        <f t="shared" si="24"/>
        <v>1534874.4569999999</v>
      </c>
      <c r="N154" s="49">
        <f t="shared" si="24"/>
        <v>1490310.2049999998</v>
      </c>
      <c r="O154" s="49">
        <f t="shared" si="24"/>
        <v>1428253.1512200001</v>
      </c>
      <c r="P154" s="49">
        <f>P119+P128+P145</f>
        <v>1505231.9742100001</v>
      </c>
      <c r="Q154" s="49">
        <f t="shared" si="20"/>
        <v>17961923.65997</v>
      </c>
      <c r="R154" s="90">
        <v>17961924</v>
      </c>
    </row>
    <row r="155" spans="1:18">
      <c r="B155" s="134" t="s">
        <v>87</v>
      </c>
      <c r="C155" s="134"/>
      <c r="D155" s="134"/>
      <c r="E155" s="50">
        <f t="shared" ref="E155:M155" si="25">SUM(E149:E154)</f>
        <v>547020055.35934007</v>
      </c>
      <c r="F155" s="50">
        <f t="shared" si="25"/>
        <v>462996521.54429007</v>
      </c>
      <c r="G155" s="50">
        <f t="shared" si="25"/>
        <v>486321173.78500003</v>
      </c>
      <c r="H155" s="50">
        <f t="shared" si="25"/>
        <v>414568557.02591997</v>
      </c>
      <c r="I155" s="50">
        <f t="shared" si="25"/>
        <v>437170412.13099998</v>
      </c>
      <c r="J155" s="50">
        <f t="shared" si="25"/>
        <v>420934563.33499002</v>
      </c>
      <c r="K155" s="50">
        <f t="shared" si="25"/>
        <v>495095081.29100001</v>
      </c>
      <c r="L155" s="50">
        <f t="shared" si="25"/>
        <v>472422157.59099996</v>
      </c>
      <c r="M155" s="50">
        <f t="shared" si="25"/>
        <v>420591796.84499997</v>
      </c>
      <c r="N155" s="50">
        <f>SUM(N149:N154)</f>
        <v>455021596.76899993</v>
      </c>
      <c r="O155" s="50">
        <f>SUM(O149:O154)</f>
        <v>465912381.81121999</v>
      </c>
      <c r="P155" s="50">
        <f>SUM(P149:P154)</f>
        <v>552386065.15320992</v>
      </c>
      <c r="Q155" s="50">
        <f>SUM(Q149:Q154)</f>
        <v>5630440362.6409712</v>
      </c>
      <c r="R155" s="50">
        <f>SUM(R149:R154)</f>
        <v>5630440363</v>
      </c>
    </row>
    <row r="156" spans="1:18">
      <c r="B156" s="134"/>
      <c r="C156" s="134"/>
      <c r="D156" s="134"/>
      <c r="E156" s="134"/>
      <c r="F156" s="134"/>
      <c r="G156" s="134"/>
      <c r="H156" s="134"/>
      <c r="I156" s="134"/>
      <c r="J156" s="134"/>
      <c r="K156" s="134"/>
      <c r="L156" s="134"/>
      <c r="M156" s="134"/>
      <c r="N156" s="134"/>
      <c r="O156" s="134"/>
      <c r="P156" s="134"/>
      <c r="Q156" s="134"/>
      <c r="R156" s="134"/>
    </row>
    <row r="157" spans="1:18" s="134" customFormat="1">
      <c r="C157" s="134" t="s">
        <v>301</v>
      </c>
      <c r="E157" s="49">
        <v>89976453.070000023</v>
      </c>
      <c r="F157" s="49">
        <v>84137574.079999998</v>
      </c>
      <c r="G157" s="49">
        <v>88907190.299999997</v>
      </c>
      <c r="H157" s="49">
        <v>80646023.5</v>
      </c>
      <c r="I157" s="49">
        <v>91050835.400000006</v>
      </c>
      <c r="J157" s="49">
        <v>89419992.800000027</v>
      </c>
      <c r="K157" s="49">
        <v>94953576.389999986</v>
      </c>
      <c r="L157" s="49">
        <v>96798580.640999973</v>
      </c>
      <c r="M157" s="49">
        <v>90648727.194000006</v>
      </c>
      <c r="N157" s="49">
        <v>92712575.569999993</v>
      </c>
      <c r="O157" s="49">
        <v>81800228.370000005</v>
      </c>
      <c r="P157" s="49">
        <v>90165376.600000009</v>
      </c>
      <c r="Q157" s="49">
        <f t="shared" ref="Q157" si="26">SUM(E157:P157)</f>
        <v>1071217133.915</v>
      </c>
    </row>
    <row r="158" spans="1:18" s="134" customFormat="1">
      <c r="B158" s="282" t="s">
        <v>302</v>
      </c>
      <c r="C158" s="282"/>
      <c r="D158" s="282"/>
      <c r="E158" s="283">
        <f>E155-E152+E157</f>
        <v>545742146.55934012</v>
      </c>
      <c r="F158" s="283">
        <f t="shared" ref="F158:P158" si="27">F155-F152+F157</f>
        <v>461877507.14429003</v>
      </c>
      <c r="G158" s="283">
        <f t="shared" si="27"/>
        <v>485113337.78500003</v>
      </c>
      <c r="H158" s="283">
        <f t="shared" si="27"/>
        <v>413424468.62592</v>
      </c>
      <c r="I158" s="283">
        <f t="shared" si="27"/>
        <v>435935024.13099992</v>
      </c>
      <c r="J158" s="283">
        <f t="shared" si="27"/>
        <v>419692186.53499001</v>
      </c>
      <c r="K158" s="283">
        <f t="shared" si="27"/>
        <v>493732870.09100002</v>
      </c>
      <c r="L158" s="283">
        <f t="shared" si="27"/>
        <v>470991234.39099997</v>
      </c>
      <c r="M158" s="283">
        <f t="shared" si="27"/>
        <v>419374275.64499998</v>
      </c>
      <c r="N158" s="283">
        <f t="shared" si="27"/>
        <v>453843261.56899995</v>
      </c>
      <c r="O158" s="283">
        <f t="shared" si="27"/>
        <v>464732879.01121998</v>
      </c>
      <c r="P158" s="283">
        <f t="shared" si="27"/>
        <v>551296723.75320995</v>
      </c>
      <c r="Q158" s="283">
        <f>SUM(E158:P158)</f>
        <v>5615755915.2409697</v>
      </c>
    </row>
    <row r="159" spans="1:18" s="134" customFormat="1">
      <c r="A159" s="282"/>
      <c r="B159" s="282"/>
      <c r="C159" s="282"/>
      <c r="D159" s="283"/>
      <c r="E159" s="283"/>
      <c r="F159" s="283"/>
      <c r="G159" s="283"/>
      <c r="H159" s="283"/>
      <c r="I159" s="283"/>
      <c r="J159" s="283"/>
      <c r="K159" s="283"/>
      <c r="L159" s="283"/>
      <c r="M159" s="283"/>
      <c r="N159" s="283"/>
      <c r="O159" s="283"/>
      <c r="P159" s="283"/>
    </row>
    <row r="160" spans="1:18">
      <c r="B160" s="134"/>
      <c r="C160" s="134" t="s">
        <v>88</v>
      </c>
      <c r="D160" s="134"/>
      <c r="E160" s="49">
        <f t="shared" ref="E160:M160" si="28">E149</f>
        <v>274360635.00099999</v>
      </c>
      <c r="F160" s="49">
        <f t="shared" si="28"/>
        <v>207193378.29500002</v>
      </c>
      <c r="G160" s="49">
        <f t="shared" si="28"/>
        <v>229428046.38</v>
      </c>
      <c r="H160" s="49">
        <f t="shared" si="28"/>
        <v>169631983.23899999</v>
      </c>
      <c r="I160" s="49">
        <f t="shared" si="28"/>
        <v>168765600.24200001</v>
      </c>
      <c r="J160" s="49">
        <f t="shared" si="28"/>
        <v>147189238.35699999</v>
      </c>
      <c r="K160" s="49">
        <f t="shared" si="28"/>
        <v>194257187.32800001</v>
      </c>
      <c r="L160" s="49">
        <f t="shared" si="28"/>
        <v>178597371.602</v>
      </c>
      <c r="M160" s="49">
        <f t="shared" si="28"/>
        <v>154091917.74200001</v>
      </c>
      <c r="N160" s="49">
        <f>N149</f>
        <v>172757206.697</v>
      </c>
      <c r="O160" s="49">
        <f>O149</f>
        <v>218913345.961</v>
      </c>
      <c r="P160" s="49">
        <f>P149</f>
        <v>280299613.98699999</v>
      </c>
      <c r="Q160" s="49">
        <f>SUM(E160:P160)</f>
        <v>2395485524.8310003</v>
      </c>
      <c r="R160" s="134"/>
    </row>
    <row r="161" spans="2:18">
      <c r="B161" s="134"/>
      <c r="C161" s="134" t="s">
        <v>89</v>
      </c>
      <c r="D161" s="134"/>
      <c r="E161" s="49">
        <v>208217</v>
      </c>
      <c r="F161" s="189">
        <v>210418</v>
      </c>
      <c r="G161" s="49">
        <v>209750</v>
      </c>
      <c r="H161" s="49">
        <v>209405</v>
      </c>
      <c r="I161" s="49">
        <v>209004</v>
      </c>
      <c r="J161" s="49">
        <v>208965</v>
      </c>
      <c r="K161" s="49">
        <v>209204</v>
      </c>
      <c r="L161" s="49">
        <v>209512</v>
      </c>
      <c r="M161" s="49">
        <v>210314</v>
      </c>
      <c r="N161" s="49">
        <v>210674</v>
      </c>
      <c r="O161" s="49">
        <v>211346</v>
      </c>
      <c r="P161" s="49">
        <v>211562</v>
      </c>
      <c r="Q161" s="49">
        <f>SUM(E161:P161)</f>
        <v>2518371</v>
      </c>
      <c r="R161" s="49">
        <v>2619517</v>
      </c>
    </row>
    <row r="162" spans="2:18">
      <c r="B162" s="134"/>
      <c r="C162" s="134" t="s">
        <v>90</v>
      </c>
      <c r="D162" s="134"/>
      <c r="E162" s="53">
        <f t="shared" ref="E162:M162" si="29">E160/E161</f>
        <v>1317.6668331644389</v>
      </c>
      <c r="F162" s="53">
        <f t="shared" si="29"/>
        <v>984.67516227223916</v>
      </c>
      <c r="G162" s="53">
        <f t="shared" si="29"/>
        <v>1093.816669272944</v>
      </c>
      <c r="H162" s="53">
        <f t="shared" si="29"/>
        <v>810.06653727943456</v>
      </c>
      <c r="I162" s="53">
        <f t="shared" si="29"/>
        <v>807.47545617308765</v>
      </c>
      <c r="J162" s="53">
        <f t="shared" si="29"/>
        <v>704.37268612925607</v>
      </c>
      <c r="K162" s="53">
        <f t="shared" si="29"/>
        <v>928.55388677080748</v>
      </c>
      <c r="L162" s="53">
        <f t="shared" si="29"/>
        <v>852.44459315934171</v>
      </c>
      <c r="M162" s="53">
        <f t="shared" si="29"/>
        <v>732.67551252888541</v>
      </c>
      <c r="N162" s="53">
        <f>N160/N161</f>
        <v>820.02148673780346</v>
      </c>
      <c r="O162" s="53">
        <f>O160/O161</f>
        <v>1035.8054846602254</v>
      </c>
      <c r="P162" s="53">
        <f>P160/P161</f>
        <v>1324.9052948402832</v>
      </c>
      <c r="Q162" s="53">
        <f>Q160/Q161</f>
        <v>951.20437966884163</v>
      </c>
      <c r="R162" s="134"/>
    </row>
    <row r="163" spans="2:18">
      <c r="B163" s="134"/>
      <c r="C163" s="134" t="s">
        <v>91</v>
      </c>
      <c r="D163" s="134"/>
      <c r="E163" s="49">
        <f t="shared" ref="E163:M163" si="30">E150+E151+E153</f>
        <v>179816968.33199999</v>
      </c>
      <c r="F163" s="49">
        <f t="shared" si="30"/>
        <v>169080975.83200002</v>
      </c>
      <c r="G163" s="49">
        <f t="shared" si="30"/>
        <v>165320800.23899999</v>
      </c>
      <c r="H163" s="49">
        <f t="shared" si="30"/>
        <v>161641994.10200003</v>
      </c>
      <c r="I163" s="49">
        <f t="shared" si="30"/>
        <v>174637011.808</v>
      </c>
      <c r="J163" s="49">
        <f t="shared" si="30"/>
        <v>181579984.44</v>
      </c>
      <c r="K163" s="49">
        <f t="shared" si="30"/>
        <v>203004360.49900001</v>
      </c>
      <c r="L163" s="49">
        <f t="shared" si="30"/>
        <v>194109759.51300001</v>
      </c>
      <c r="M163" s="49">
        <f t="shared" si="30"/>
        <v>173098756.25199997</v>
      </c>
      <c r="N163" s="49">
        <f>N150+N151+N153</f>
        <v>186883169.097</v>
      </c>
      <c r="O163" s="49">
        <f>O150+O151+O153</f>
        <v>162591051.52900001</v>
      </c>
      <c r="P163" s="49">
        <f>P150+P151+P153</f>
        <v>179326501.192</v>
      </c>
      <c r="Q163" s="49">
        <f>SUM(E163:P163)</f>
        <v>2131091332.8350003</v>
      </c>
      <c r="R163" s="134"/>
    </row>
    <row r="164" spans="2:18">
      <c r="B164" s="134"/>
      <c r="C164" s="134" t="s">
        <v>92</v>
      </c>
      <c r="D164" s="134"/>
      <c r="E164" s="49">
        <v>37058</v>
      </c>
      <c r="F164" s="49">
        <v>36002</v>
      </c>
      <c r="G164" s="49">
        <v>37683</v>
      </c>
      <c r="H164" s="49">
        <v>36937</v>
      </c>
      <c r="I164" s="49">
        <v>37134</v>
      </c>
      <c r="J164" s="49">
        <v>36980</v>
      </c>
      <c r="K164" s="49">
        <v>37030</v>
      </c>
      <c r="L164" s="49">
        <v>37108</v>
      </c>
      <c r="M164" s="49">
        <v>36403</v>
      </c>
      <c r="N164" s="49">
        <v>37917</v>
      </c>
      <c r="O164" s="49">
        <v>36879</v>
      </c>
      <c r="P164" s="49">
        <v>37103</v>
      </c>
      <c r="Q164" s="49">
        <f>SUM(E164:P164)</f>
        <v>444234</v>
      </c>
      <c r="R164" s="90">
        <f>391801+22941+29492</f>
        <v>444234</v>
      </c>
    </row>
    <row r="165" spans="2:18">
      <c r="B165" s="134"/>
      <c r="C165" s="134" t="s">
        <v>93</v>
      </c>
      <c r="D165" s="134"/>
      <c r="E165" s="49">
        <f t="shared" ref="E165:M165" si="31">E163/E164</f>
        <v>4852.3117365211283</v>
      </c>
      <c r="F165" s="49">
        <f t="shared" si="31"/>
        <v>4696.4328601744355</v>
      </c>
      <c r="G165" s="49">
        <f t="shared" si="31"/>
        <v>4387.1454034710614</v>
      </c>
      <c r="H165" s="49">
        <f t="shared" si="31"/>
        <v>4376.1538322549213</v>
      </c>
      <c r="I165" s="49">
        <f t="shared" si="31"/>
        <v>4702.8871602305162</v>
      </c>
      <c r="J165" s="49">
        <f t="shared" si="31"/>
        <v>4910.2213207138993</v>
      </c>
      <c r="K165" s="49">
        <f t="shared" si="31"/>
        <v>5482.1593437483125</v>
      </c>
      <c r="L165" s="49">
        <f t="shared" si="31"/>
        <v>5230.9410238493047</v>
      </c>
      <c r="M165" s="49">
        <f t="shared" si="31"/>
        <v>4755.0684353487341</v>
      </c>
      <c r="N165" s="49">
        <f>N163/N164</f>
        <v>4928.7435476699111</v>
      </c>
      <c r="O165" s="49">
        <f>O163/O164</f>
        <v>4408.7706154993357</v>
      </c>
      <c r="P165" s="49">
        <f>P163/P164</f>
        <v>4833.2075894671589</v>
      </c>
      <c r="Q165" s="49">
        <f>Q163/Q164</f>
        <v>4797.2269858565533</v>
      </c>
      <c r="R165" s="134"/>
    </row>
    <row r="166" spans="2:18">
      <c r="B166" s="134"/>
      <c r="C166" s="134"/>
      <c r="D166" s="134"/>
      <c r="E166" s="134"/>
      <c r="F166" s="134"/>
      <c r="G166" s="134"/>
      <c r="H166" s="134"/>
      <c r="I166" s="134"/>
      <c r="J166" s="134"/>
      <c r="K166" s="134"/>
      <c r="L166" s="134"/>
      <c r="M166" s="134"/>
      <c r="N166" s="134"/>
      <c r="O166" s="134"/>
      <c r="P166" s="134"/>
      <c r="Q166" s="134"/>
      <c r="R166" s="134"/>
    </row>
    <row r="167" spans="2:18">
      <c r="B167" s="134"/>
      <c r="C167" s="134" t="s">
        <v>94</v>
      </c>
      <c r="D167" s="134"/>
      <c r="E167" s="54">
        <f>E155/$Q155</f>
        <v>9.7154044821950489E-2</v>
      </c>
      <c r="F167" s="54">
        <f t="shared" ref="F167:P167" si="32">F155/$Q155</f>
        <v>8.2230960941591519E-2</v>
      </c>
      <c r="G167" s="54">
        <f t="shared" si="32"/>
        <v>8.6373559164542854E-2</v>
      </c>
      <c r="H167" s="54">
        <f t="shared" si="32"/>
        <v>7.362986379833808E-2</v>
      </c>
      <c r="I167" s="54">
        <f t="shared" si="32"/>
        <v>7.764408891206942E-2</v>
      </c>
      <c r="J167" s="54">
        <f t="shared" si="32"/>
        <v>7.4760504724989157E-2</v>
      </c>
      <c r="K167" s="54">
        <f t="shared" si="32"/>
        <v>8.7931857795004606E-2</v>
      </c>
      <c r="L167" s="54">
        <f t="shared" si="32"/>
        <v>8.3905010472290889E-2</v>
      </c>
      <c r="M167" s="54">
        <f t="shared" si="32"/>
        <v>7.4699627339222974E-2</v>
      </c>
      <c r="N167" s="54">
        <f t="shared" si="32"/>
        <v>8.0814566439270652E-2</v>
      </c>
      <c r="O167" s="54">
        <f t="shared" si="32"/>
        <v>8.2748835224796286E-2</v>
      </c>
      <c r="P167" s="54">
        <f t="shared" si="32"/>
        <v>9.8107080365932867E-2</v>
      </c>
      <c r="Q167" s="54">
        <f>SUM(E167:P167)</f>
        <v>0.99999999999999978</v>
      </c>
      <c r="R167" s="134"/>
    </row>
    <row r="171" spans="2:18">
      <c r="E171" s="49"/>
      <c r="F171" s="49"/>
      <c r="G171" s="49"/>
      <c r="H171" s="49"/>
      <c r="I171" s="49"/>
      <c r="J171" s="49"/>
      <c r="K171" s="49"/>
      <c r="L171" s="49"/>
      <c r="M171" s="49"/>
      <c r="N171" s="49"/>
      <c r="O171" s="49"/>
      <c r="P171" s="49"/>
      <c r="Q171" s="49"/>
    </row>
  </sheetData>
  <mergeCells count="21">
    <mergeCell ref="A1:K1"/>
    <mergeCell ref="A2:K2"/>
    <mergeCell ref="A3:K3"/>
    <mergeCell ref="A4:K4"/>
    <mergeCell ref="J22:K23"/>
    <mergeCell ref="N6:R6"/>
    <mergeCell ref="P29:R29"/>
    <mergeCell ref="B73:Q73"/>
    <mergeCell ref="B74:Q74"/>
    <mergeCell ref="N2:R2"/>
    <mergeCell ref="N3:R3"/>
    <mergeCell ref="N5:R5"/>
    <mergeCell ref="A48:F48"/>
    <mergeCell ref="B55:C56"/>
    <mergeCell ref="B57:C58"/>
    <mergeCell ref="B70:Q70"/>
    <mergeCell ref="B71:Q71"/>
    <mergeCell ref="B72:Q72"/>
    <mergeCell ref="A45:F45"/>
    <mergeCell ref="A46:F46"/>
    <mergeCell ref="A47:F47"/>
  </mergeCells>
  <pageMargins left="0.7" right="0.7" top="0.75" bottom="0.75" header="0.3" footer="0.3"/>
  <pageSetup paperSize="0" orientation="portrait" horizontalDpi="0" verticalDpi="0" copies="0"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V72"/>
  <sheetViews>
    <sheetView zoomScaleNormal="100" zoomScaleSheetLayoutView="85" workbookViewId="0">
      <selection activeCell="I22" sqref="I22"/>
    </sheetView>
  </sheetViews>
  <sheetFormatPr defaultRowHeight="15"/>
  <cols>
    <col min="2" max="2" width="34.5703125" customWidth="1"/>
    <col min="3" max="3" width="20.28515625" customWidth="1"/>
    <col min="4" max="4" width="15" customWidth="1"/>
    <col min="5" max="8" width="15.7109375" customWidth="1"/>
    <col min="9" max="9" width="15" customWidth="1"/>
    <col min="10" max="10" width="16.85546875" customWidth="1"/>
    <col min="11" max="11" width="15.42578125" customWidth="1"/>
    <col min="12" max="12" width="16.5703125" customWidth="1"/>
    <col min="13" max="13" width="15" bestFit="1" customWidth="1"/>
    <col min="14" max="14" width="16" customWidth="1"/>
    <col min="15" max="15" width="14.5703125" customWidth="1"/>
    <col min="16" max="16" width="2.85546875" style="134" customWidth="1"/>
    <col min="17" max="17" width="14.28515625" bestFit="1" customWidth="1"/>
    <col min="18" max="18" width="16.5703125" bestFit="1" customWidth="1"/>
    <col min="19" max="19" width="12" bestFit="1" customWidth="1"/>
    <col min="20" max="21" width="15.28515625" bestFit="1" customWidth="1"/>
    <col min="22" max="22" width="11.28515625" bestFit="1" customWidth="1"/>
  </cols>
  <sheetData>
    <row r="1" spans="1:17" ht="15.75">
      <c r="A1" s="400" t="s">
        <v>20</v>
      </c>
      <c r="B1" s="400"/>
      <c r="C1" s="400"/>
      <c r="D1" s="400"/>
      <c r="E1" s="400"/>
      <c r="F1" s="400"/>
      <c r="G1" s="400"/>
      <c r="H1" s="400"/>
      <c r="I1" s="400"/>
      <c r="J1" s="400"/>
      <c r="K1" s="400"/>
      <c r="L1" s="400"/>
      <c r="M1" s="400"/>
      <c r="N1" s="400"/>
      <c r="O1" s="400"/>
      <c r="P1" s="400"/>
      <c r="Q1" s="400"/>
    </row>
    <row r="2" spans="1:17" ht="15.75">
      <c r="A2" s="403" t="s">
        <v>325</v>
      </c>
      <c r="B2" s="403"/>
      <c r="C2" s="403"/>
      <c r="D2" s="403"/>
      <c r="E2" s="403"/>
      <c r="F2" s="403"/>
      <c r="G2" s="403"/>
      <c r="H2" s="403"/>
      <c r="I2" s="403"/>
      <c r="J2" s="403"/>
      <c r="K2" s="403"/>
      <c r="L2" s="403"/>
      <c r="M2" s="403"/>
      <c r="N2" s="403"/>
      <c r="O2" s="403"/>
      <c r="P2" s="403"/>
      <c r="Q2" s="403"/>
    </row>
    <row r="3" spans="1:17" ht="17.25" customHeight="1">
      <c r="A3" s="404" t="s">
        <v>348</v>
      </c>
      <c r="B3" s="404"/>
      <c r="C3" s="404"/>
      <c r="D3" s="404"/>
      <c r="E3" s="404"/>
      <c r="F3" s="404"/>
      <c r="G3" s="404"/>
      <c r="H3" s="404"/>
      <c r="I3" s="404"/>
      <c r="J3" s="404"/>
      <c r="K3" s="404"/>
      <c r="L3" s="404"/>
      <c r="M3" s="404"/>
      <c r="N3" s="404"/>
      <c r="O3" s="404"/>
      <c r="P3" s="404"/>
      <c r="Q3" s="404"/>
    </row>
    <row r="4" spans="1:17" ht="0.75" customHeight="1">
      <c r="A4" s="56"/>
      <c r="B4" s="57"/>
      <c r="C4" s="57"/>
      <c r="D4" s="58" t="str">
        <f>TEXT(D7,"YYYYMM")</f>
        <v>202201</v>
      </c>
      <c r="E4" s="58">
        <f>D4+1</f>
        <v>202202</v>
      </c>
      <c r="F4" s="58">
        <f t="shared" ref="F4:O4" si="0">E4+1</f>
        <v>202203</v>
      </c>
      <c r="G4" s="58">
        <f>F4+1</f>
        <v>202204</v>
      </c>
      <c r="H4" s="58">
        <f t="shared" si="0"/>
        <v>202205</v>
      </c>
      <c r="I4" s="58">
        <f t="shared" si="0"/>
        <v>202206</v>
      </c>
      <c r="J4" s="58">
        <f t="shared" si="0"/>
        <v>202207</v>
      </c>
      <c r="K4" s="58">
        <f t="shared" si="0"/>
        <v>202208</v>
      </c>
      <c r="L4" s="58">
        <f t="shared" si="0"/>
        <v>202209</v>
      </c>
      <c r="M4" s="58">
        <f t="shared" si="0"/>
        <v>202210</v>
      </c>
      <c r="N4" s="58">
        <f t="shared" si="0"/>
        <v>202211</v>
      </c>
      <c r="O4" s="58">
        <f t="shared" si="0"/>
        <v>202212</v>
      </c>
      <c r="P4" s="58"/>
      <c r="Q4" s="19"/>
    </row>
    <row r="5" spans="1:17">
      <c r="A5" s="20"/>
      <c r="B5" s="59"/>
      <c r="C5" s="60"/>
      <c r="D5" s="60"/>
      <c r="E5" s="60"/>
      <c r="F5" s="60"/>
      <c r="G5" s="60"/>
      <c r="H5" s="60"/>
      <c r="I5" s="60"/>
      <c r="J5" s="60"/>
      <c r="K5" s="60"/>
      <c r="L5" s="60"/>
      <c r="M5" s="60"/>
      <c r="N5" s="60"/>
      <c r="O5" s="60"/>
      <c r="P5" s="60"/>
      <c r="Q5" s="19"/>
    </row>
    <row r="6" spans="1:17">
      <c r="A6" s="19"/>
      <c r="B6" s="19"/>
      <c r="C6" s="19"/>
      <c r="D6" s="276"/>
      <c r="E6" s="276"/>
      <c r="F6" s="276"/>
      <c r="G6" s="19"/>
      <c r="H6" s="190"/>
      <c r="I6" s="276"/>
      <c r="J6" s="276"/>
      <c r="K6" s="276"/>
      <c r="L6" s="19"/>
      <c r="M6" s="19"/>
      <c r="N6" s="19"/>
      <c r="O6" s="19"/>
      <c r="P6" s="19"/>
      <c r="Q6" s="19"/>
    </row>
    <row r="7" spans="1:17">
      <c r="A7" s="61" t="s">
        <v>17</v>
      </c>
      <c r="B7" s="62"/>
      <c r="C7" s="63" t="s">
        <v>16</v>
      </c>
      <c r="D7" s="93">
        <v>44562</v>
      </c>
      <c r="E7" s="64">
        <f>EDATE(D7,1)</f>
        <v>44593</v>
      </c>
      <c r="F7" s="64">
        <f t="shared" ref="F7:O7" si="1">EDATE(E7,1)</f>
        <v>44621</v>
      </c>
      <c r="G7" s="191">
        <f>EDATE(F7,1)</f>
        <v>44652</v>
      </c>
      <c r="H7" s="191">
        <f t="shared" si="1"/>
        <v>44682</v>
      </c>
      <c r="I7" s="64">
        <f t="shared" si="1"/>
        <v>44713</v>
      </c>
      <c r="J7" s="64">
        <f t="shared" si="1"/>
        <v>44743</v>
      </c>
      <c r="K7" s="64">
        <f t="shared" si="1"/>
        <v>44774</v>
      </c>
      <c r="L7" s="64">
        <f t="shared" si="1"/>
        <v>44805</v>
      </c>
      <c r="M7" s="64">
        <f t="shared" si="1"/>
        <v>44835</v>
      </c>
      <c r="N7" s="64">
        <f t="shared" si="1"/>
        <v>44866</v>
      </c>
      <c r="O7" s="64">
        <f t="shared" si="1"/>
        <v>44896</v>
      </c>
      <c r="P7" s="191"/>
      <c r="Q7" s="64" t="s">
        <v>15</v>
      </c>
    </row>
    <row r="8" spans="1:17">
      <c r="A8" s="20"/>
      <c r="B8" s="20" t="s">
        <v>14</v>
      </c>
      <c r="C8" s="20" t="s">
        <v>13</v>
      </c>
      <c r="D8" s="20" t="s">
        <v>12</v>
      </c>
      <c r="E8" s="20" t="s">
        <v>11</v>
      </c>
      <c r="F8" s="20" t="s">
        <v>10</v>
      </c>
      <c r="G8" s="192" t="s">
        <v>9</v>
      </c>
      <c r="H8" s="192" t="s">
        <v>8</v>
      </c>
      <c r="I8" s="20" t="s">
        <v>7</v>
      </c>
      <c r="J8" s="20" t="s">
        <v>6</v>
      </c>
      <c r="K8" s="20" t="s">
        <v>5</v>
      </c>
      <c r="L8" s="20" t="s">
        <v>4</v>
      </c>
      <c r="M8" s="20" t="s">
        <v>3</v>
      </c>
      <c r="N8" s="20" t="s">
        <v>2</v>
      </c>
      <c r="O8" s="20" t="s">
        <v>1</v>
      </c>
      <c r="P8" s="20"/>
      <c r="Q8" s="20" t="s">
        <v>0</v>
      </c>
    </row>
    <row r="9" spans="1:17" hidden="1">
      <c r="A9" s="65" t="s">
        <v>95</v>
      </c>
      <c r="B9" s="20"/>
      <c r="C9" s="20"/>
      <c r="D9" s="20"/>
      <c r="E9" s="20"/>
      <c r="F9" s="20"/>
      <c r="G9" s="192"/>
      <c r="H9" s="192"/>
      <c r="I9" s="20"/>
      <c r="J9" s="20"/>
      <c r="K9" s="20"/>
      <c r="L9" s="20"/>
      <c r="M9" s="20"/>
      <c r="N9" s="20"/>
      <c r="O9" s="20"/>
      <c r="P9" s="20"/>
      <c r="Q9" s="20"/>
    </row>
    <row r="10" spans="1:17" hidden="1">
      <c r="A10" s="55"/>
      <c r="B10" s="66" t="s">
        <v>96</v>
      </c>
      <c r="C10" s="55" t="s">
        <v>97</v>
      </c>
      <c r="D10" s="67"/>
      <c r="E10" s="67"/>
      <c r="F10" s="67"/>
      <c r="G10" s="193"/>
      <c r="H10" s="193"/>
      <c r="I10" s="67"/>
      <c r="J10" s="67"/>
      <c r="K10" s="67"/>
      <c r="L10" s="67"/>
      <c r="M10" s="67"/>
      <c r="N10" s="67"/>
      <c r="O10" s="67"/>
      <c r="P10" s="67"/>
      <c r="Q10" s="68"/>
    </row>
    <row r="11" spans="1:17" hidden="1">
      <c r="A11" s="20"/>
      <c r="B11" s="20"/>
      <c r="C11" s="20"/>
      <c r="D11" s="20"/>
      <c r="E11" s="20"/>
      <c r="F11" s="20"/>
      <c r="G11" s="192"/>
      <c r="H11" s="192"/>
      <c r="I11" s="20"/>
      <c r="J11" s="20"/>
      <c r="K11" s="20"/>
      <c r="L11" s="20"/>
      <c r="M11" s="20"/>
      <c r="N11" s="20"/>
      <c r="O11" s="20"/>
      <c r="P11" s="20"/>
      <c r="Q11" s="20"/>
    </row>
    <row r="12" spans="1:17">
      <c r="A12" s="20"/>
      <c r="B12" s="69" t="s">
        <v>98</v>
      </c>
      <c r="C12" s="20"/>
      <c r="D12" s="20"/>
      <c r="E12" s="20"/>
      <c r="F12" s="20"/>
      <c r="G12" s="192"/>
      <c r="H12" s="192"/>
      <c r="I12" s="20"/>
      <c r="J12" s="20"/>
      <c r="K12" s="20"/>
      <c r="L12" s="20"/>
      <c r="M12" s="20"/>
      <c r="N12" s="20"/>
      <c r="O12" s="20"/>
      <c r="P12" s="20"/>
      <c r="Q12" s="19"/>
    </row>
    <row r="13" spans="1:17" s="134" customFormat="1">
      <c r="A13" s="20">
        <v>1</v>
      </c>
      <c r="B13" s="19" t="s">
        <v>99</v>
      </c>
      <c r="C13" s="20" t="s">
        <v>100</v>
      </c>
      <c r="D13" s="261">
        <f>'01.2022 Base Rate Revenue'!$C21+'01.2022 Base Rate Revenue'!$D21</f>
        <v>225340</v>
      </c>
      <c r="E13" s="261">
        <f>'02.2022 Base Rate Revenue'!$C21+'02.2022 Base Rate Revenue'!$D21</f>
        <v>225717</v>
      </c>
      <c r="F13" s="261">
        <f>'03.2022 Base Rate Revenue'!$C21+'03.2022 Base Rate Revenue'!$D21</f>
        <v>227174</v>
      </c>
      <c r="G13" s="261">
        <f>'04.2022 Base Rate Revenue'!$C21+'04.2022 Base Rate Revenue'!$D21</f>
        <v>226203</v>
      </c>
      <c r="H13" s="261">
        <f>'05.2022 Base Rate Revenue'!$C21+'05.2022 Base Rate Revenue'!$D21</f>
        <v>226093</v>
      </c>
      <c r="I13" s="261">
        <f>'06.2022 Base Rate Revenue'!$C21+'06.2022 Base Rate Revenue'!$D21</f>
        <v>226925</v>
      </c>
      <c r="J13" s="261">
        <f>'07.2022 Base Rate Revenue'!$C21+'07.2022 Base Rate Revenue'!$D21</f>
        <v>226281</v>
      </c>
      <c r="K13" s="261">
        <f>'08.2022 Base Rate Revenue'!$C21+'08.2022 Base Rate Revenue'!$D21</f>
        <v>227405</v>
      </c>
      <c r="L13" s="261">
        <f>'09.2022 Base Rate Revenue'!$C21+'09.2022 Base Rate Revenue'!$D21</f>
        <v>227331</v>
      </c>
      <c r="M13" s="261">
        <f>'10.2022 Base Rate Revenue'!$C21+'10.2022 Base Rate Revenue'!$D21</f>
        <v>227745</v>
      </c>
      <c r="N13" s="261">
        <f>'11.2022 Base Rate Revenue'!$C21+'11.2022 Base Rate Revenue'!$D21</f>
        <v>228126</v>
      </c>
      <c r="O13" s="261">
        <f>'12.2022 Base Rate Revenue'!$C21+'12.2022 Base Rate Revenue'!$D21</f>
        <v>228468</v>
      </c>
      <c r="P13" s="131"/>
      <c r="Q13" s="19"/>
    </row>
    <row r="14" spans="1:17" s="134" customFormat="1">
      <c r="A14" s="20">
        <v>2</v>
      </c>
      <c r="B14" s="74" t="s">
        <v>186</v>
      </c>
      <c r="C14" s="20" t="s">
        <v>100</v>
      </c>
      <c r="D14" s="262">
        <f>'01.2022 Base Rate Revenue'!$I21</f>
        <v>298119667.22499001</v>
      </c>
      <c r="E14" s="262">
        <f>'02.2022 Base Rate Revenue'!$I21</f>
        <v>244172703.83928001</v>
      </c>
      <c r="F14" s="262">
        <f>'03.2022 Base Rate Revenue'!$I21</f>
        <v>232185970.01601002</v>
      </c>
      <c r="G14" s="262">
        <f>'04.2022 Base Rate Revenue'!$I21</f>
        <v>201122967.58998999</v>
      </c>
      <c r="H14" s="133">
        <f>'05.2022 Base Rate Revenue'!$I21</f>
        <v>170060698.62600002</v>
      </c>
      <c r="I14" s="133">
        <f>'06.2022 Base Rate Revenue'!$I21</f>
        <v>152339120.14699998</v>
      </c>
      <c r="J14" s="133">
        <f>'07.2022 Base Rate Revenue'!$I21</f>
        <v>204164001.06898001</v>
      </c>
      <c r="K14" s="133">
        <f>'08.2022 Base Rate Revenue'!$I21</f>
        <v>243398035.01300001</v>
      </c>
      <c r="L14" s="133">
        <f>'09.2022 Base Rate Revenue'!$I21</f>
        <v>165011835.56900001</v>
      </c>
      <c r="M14" s="133">
        <f>'10.2022 Base Rate Revenue'!$I21</f>
        <v>157554287.55700001</v>
      </c>
      <c r="N14" s="133">
        <f>'11.2022 Base Rate Revenue'!$I21</f>
        <v>259935819.27400002</v>
      </c>
      <c r="O14" s="133">
        <f>'12.2022 Base Rate Revenue'!$I21</f>
        <v>326483028.91565001</v>
      </c>
      <c r="P14" s="133"/>
      <c r="Q14" s="19"/>
    </row>
    <row r="15" spans="1:17" s="134" customFormat="1">
      <c r="A15" s="20">
        <v>3</v>
      </c>
      <c r="B15" s="19" t="s">
        <v>102</v>
      </c>
      <c r="C15" s="20" t="s">
        <v>100</v>
      </c>
      <c r="D15" s="263">
        <f>'01.2022 Base Rate Revenue'!$I43</f>
        <v>31037264.229170002</v>
      </c>
      <c r="E15" s="263">
        <f>'02.2022 Base Rate Revenue'!$I43</f>
        <v>24795548.982310001</v>
      </c>
      <c r="F15" s="263">
        <f>'03.2022 Base Rate Revenue'!$I43</f>
        <v>23925578.689579997</v>
      </c>
      <c r="G15" s="263">
        <f>'04.2022 Base Rate Revenue'!$I43</f>
        <v>20482252.189550001</v>
      </c>
      <c r="H15" s="132">
        <f>'05.2022 Base Rate Revenue'!$I43</f>
        <v>17165401.033779997</v>
      </c>
      <c r="I15" s="132">
        <f>'06.2022 Base Rate Revenue'!$I43</f>
        <v>15556304.946920002</v>
      </c>
      <c r="J15" s="132">
        <f>'07.2022 Base Rate Revenue'!$I43</f>
        <v>20538173.126369998</v>
      </c>
      <c r="K15" s="132">
        <f>'08.2022 Base Rate Revenue'!$I43</f>
        <v>24510120.166219998</v>
      </c>
      <c r="L15" s="132">
        <f>'09.2022 Base Rate Revenue'!$I43</f>
        <v>16867526.951429997</v>
      </c>
      <c r="M15" s="132">
        <f>'10.2022 Base Rate Revenue'!$I43</f>
        <v>16166683.32683</v>
      </c>
      <c r="N15" s="132">
        <f>'11.2022 Base Rate Revenue'!$I43</f>
        <v>26202119.328389999</v>
      </c>
      <c r="O15" s="132">
        <f>'12.2022 Base Rate Revenue'!$I43</f>
        <v>34651045.973140009</v>
      </c>
      <c r="P15" s="132"/>
      <c r="Q15" s="19"/>
    </row>
    <row r="16" spans="1:17" s="134" customFormat="1">
      <c r="A16" s="20">
        <v>4</v>
      </c>
      <c r="B16" s="19" t="s">
        <v>103</v>
      </c>
      <c r="C16" s="20" t="s">
        <v>100</v>
      </c>
      <c r="D16" s="263">
        <f>'01.2022 Base Rate Revenue'!$C43</f>
        <v>1937178</v>
      </c>
      <c r="E16" s="263">
        <f>'02.2022 Base Rate Revenue'!$C43</f>
        <v>1949427</v>
      </c>
      <c r="F16" s="263">
        <f>'03.2022 Base Rate Revenue'!$C43</f>
        <v>2319363</v>
      </c>
      <c r="G16" s="263">
        <f>'04.2022 Base Rate Revenue'!$C43</f>
        <v>2070486</v>
      </c>
      <c r="H16" s="132">
        <f>'05.2022 Base Rate Revenue'!$C43</f>
        <v>2071053</v>
      </c>
      <c r="I16" s="132">
        <f>'06.2022 Base Rate Revenue'!$C43</f>
        <v>2110131</v>
      </c>
      <c r="J16" s="132">
        <f>'07.2022 Base Rate Revenue'!$C43</f>
        <v>2082672</v>
      </c>
      <c r="K16" s="132">
        <f>'08.2022 Base Rate Revenue'!$C43</f>
        <v>2108088</v>
      </c>
      <c r="L16" s="132">
        <f>'09.2022 Base Rate Revenue'!$C43</f>
        <v>2090421</v>
      </c>
      <c r="M16" s="132">
        <f>'10.2022 Base Rate Revenue'!$C43</f>
        <v>2091636</v>
      </c>
      <c r="N16" s="132">
        <f>'11.2022 Base Rate Revenue'!$C43</f>
        <v>2080899</v>
      </c>
      <c r="O16" s="132">
        <f>'12.2022 Base Rate Revenue'!$C43</f>
        <v>2089683</v>
      </c>
      <c r="P16" s="132"/>
      <c r="Q16" s="19"/>
    </row>
    <row r="17" spans="1:22" s="134" customFormat="1" ht="21" customHeight="1">
      <c r="A17" s="20">
        <v>5</v>
      </c>
      <c r="B17" s="19" t="s">
        <v>235</v>
      </c>
      <c r="C17" s="20" t="s">
        <v>100</v>
      </c>
      <c r="D17" s="261">
        <f>'01.2022 Base Rate Revenue'!$C$107</f>
        <v>6092</v>
      </c>
      <c r="E17" s="261">
        <f>'02.2022 Base Rate Revenue'!$C$107</f>
        <v>5979</v>
      </c>
      <c r="F17" s="261">
        <f>'03.2022 Base Rate Revenue'!$C$107</f>
        <v>6581</v>
      </c>
      <c r="G17" s="261">
        <f>'04.2022 Base Rate Revenue'!$C$107</f>
        <v>6766</v>
      </c>
      <c r="H17" s="261">
        <f>'05.2022 Base Rate Revenue'!$C$107</f>
        <v>6807</v>
      </c>
      <c r="I17" s="261">
        <f>'06.2022 Base Rate Revenue'!$C$107</f>
        <v>7293</v>
      </c>
      <c r="J17" s="131">
        <f>'07.2022 Base Rate Revenue'!$C$107</f>
        <v>7741</v>
      </c>
      <c r="K17" s="131">
        <f>'08.2022 Base Rate Revenue'!$C$107</f>
        <v>7757</v>
      </c>
      <c r="L17" s="131">
        <f>'09.2022 Base Rate Revenue'!$C$107</f>
        <v>8065</v>
      </c>
      <c r="M17" s="131">
        <f>'10.2022 Base Rate Revenue'!$C$107</f>
        <v>8610</v>
      </c>
      <c r="N17" s="131">
        <f>'11.2022 Base Rate Revenue'!$C$107</f>
        <v>8513</v>
      </c>
      <c r="O17" s="131">
        <f>'12.2022 Base Rate Revenue'!$C$107</f>
        <v>6982</v>
      </c>
      <c r="P17" s="131"/>
      <c r="Q17" s="19"/>
      <c r="T17" s="242"/>
      <c r="U17" s="242"/>
      <c r="V17" s="242"/>
    </row>
    <row r="18" spans="1:22" s="134" customFormat="1">
      <c r="A18" s="20">
        <v>6</v>
      </c>
      <c r="B18" s="74" t="s">
        <v>236</v>
      </c>
      <c r="C18" s="20" t="s">
        <v>100</v>
      </c>
      <c r="D18" s="262">
        <f>'01.2022 Base Rate Revenue'!$D$107</f>
        <v>6690599.9850000003</v>
      </c>
      <c r="E18" s="262">
        <f>'02.2022 Base Rate Revenue'!$D$107</f>
        <v>5966653.227</v>
      </c>
      <c r="F18" s="262">
        <f>'03.2022 Base Rate Revenue'!$D$107</f>
        <v>5382277.3329999996</v>
      </c>
      <c r="G18" s="262">
        <f>'04.2022 Base Rate Revenue'!$D$107</f>
        <v>4504116.16</v>
      </c>
      <c r="H18" s="262">
        <f>'05.2022 Base Rate Revenue'!$D$107</f>
        <v>4066390.9069999997</v>
      </c>
      <c r="I18" s="262">
        <f>'06.2022 Base Rate Revenue'!$D$107</f>
        <v>3357455.7379999999</v>
      </c>
      <c r="J18" s="133">
        <f>'07.2022 Base Rate Revenue'!$D$107</f>
        <v>3676368.3820000002</v>
      </c>
      <c r="K18" s="133">
        <f>'08.2022 Base Rate Revenue'!$D$107</f>
        <v>4956756.1220000004</v>
      </c>
      <c r="L18" s="133">
        <f>'09.2022 Base Rate Revenue'!$D$107</f>
        <v>4566925.0290000001</v>
      </c>
      <c r="M18" s="133">
        <f>'10.2022 Base Rate Revenue'!$D$107</f>
        <v>3815378.9539999999</v>
      </c>
      <c r="N18" s="133">
        <f>'11.2022 Base Rate Revenue'!$D$107</f>
        <v>6192117.0650000004</v>
      </c>
      <c r="O18" s="133">
        <f>'12.2022 Base Rate Revenue'!$D$107</f>
        <v>8787345</v>
      </c>
      <c r="P18" s="133"/>
      <c r="Q18" s="19"/>
      <c r="T18" s="242"/>
      <c r="U18" s="242"/>
      <c r="V18" s="242"/>
    </row>
    <row r="19" spans="1:22" s="134" customFormat="1">
      <c r="A19" s="20">
        <v>7</v>
      </c>
      <c r="B19" s="19" t="s">
        <v>237</v>
      </c>
      <c r="C19" s="20" t="s">
        <v>100</v>
      </c>
      <c r="D19" s="263">
        <f>'01.2022 Base Rate Revenue'!$F$107</f>
        <v>696383.29999999993</v>
      </c>
      <c r="E19" s="263">
        <f>'02.2022 Base Rate Revenue'!$F$107</f>
        <v>621044.6</v>
      </c>
      <c r="F19" s="263">
        <f>'03.2022 Base Rate Revenue'!$F$107</f>
        <v>561826.1100000001</v>
      </c>
      <c r="G19" s="263">
        <f>'04.2022 Base Rate Revenue'!$F$107</f>
        <v>469930.2</v>
      </c>
      <c r="H19" s="263">
        <f>'05.2022 Base Rate Revenue'!$F$107</f>
        <v>426599.63</v>
      </c>
      <c r="I19" s="263">
        <f>'06.2022 Base Rate Revenue'!$F$107</f>
        <v>359723.98</v>
      </c>
      <c r="J19" s="132">
        <f>'07.2022 Base Rate Revenue'!$F$107</f>
        <v>392623.11</v>
      </c>
      <c r="K19" s="132">
        <f>'08.2022 Base Rate Revenue'!$F$107</f>
        <v>514009.98</v>
      </c>
      <c r="L19" s="132">
        <f>'09.2022 Base Rate Revenue'!$F$107</f>
        <v>477865.14999999997</v>
      </c>
      <c r="M19" s="132">
        <f>'10.2022 Base Rate Revenue'!$F$107</f>
        <v>410645.26</v>
      </c>
      <c r="N19" s="132">
        <f>'11.2022 Base Rate Revenue'!$F$107</f>
        <v>643597.42999999993</v>
      </c>
      <c r="O19" s="132">
        <f>'12.2022 Base Rate Revenue'!$F$107</f>
        <v>923716.27419354825</v>
      </c>
      <c r="P19" s="132"/>
      <c r="Q19" s="19"/>
      <c r="T19" s="242"/>
      <c r="U19" s="242"/>
      <c r="V19" s="242"/>
    </row>
    <row r="20" spans="1:22" s="134" customFormat="1">
      <c r="A20" s="20">
        <v>8</v>
      </c>
      <c r="B20" s="19" t="s">
        <v>238</v>
      </c>
      <c r="C20" s="20" t="s">
        <v>100</v>
      </c>
      <c r="D20" s="263">
        <f>'01.2022 Base Rate Revenue'!$E$107</f>
        <v>55008</v>
      </c>
      <c r="E20" s="263">
        <f>'02.2022 Base Rate Revenue'!$E$107</f>
        <v>53775</v>
      </c>
      <c r="F20" s="263">
        <f>'03.2022 Base Rate Revenue'!$E$107</f>
        <v>59247</v>
      </c>
      <c r="G20" s="263">
        <f>'04.2022 Base Rate Revenue'!$E$107</f>
        <v>61031</v>
      </c>
      <c r="H20" s="263">
        <f>'05.2022 Base Rate Revenue'!$E$107</f>
        <v>61281</v>
      </c>
      <c r="I20" s="263">
        <f>'06.2022 Base Rate Revenue'!$E$107</f>
        <v>65457</v>
      </c>
      <c r="J20" s="132">
        <f>'07.2022 Base Rate Revenue'!$E$107</f>
        <v>69561</v>
      </c>
      <c r="K20" s="132">
        <f>'08.2022 Base Rate Revenue'!$E$107</f>
        <v>70137</v>
      </c>
      <c r="L20" s="132">
        <f>'09.2022 Base Rate Revenue'!$E$107</f>
        <v>72702</v>
      </c>
      <c r="M20" s="132">
        <f>'10.2022 Base Rate Revenue'!$E$107</f>
        <v>77431</v>
      </c>
      <c r="N20" s="132">
        <f>'11.2022 Base Rate Revenue'!$E$107</f>
        <v>76563</v>
      </c>
      <c r="O20" s="132">
        <f>'12.2022 Base Rate Revenue'!$E$107</f>
        <v>62874.580645161288</v>
      </c>
      <c r="P20" s="132"/>
      <c r="Q20" s="19"/>
      <c r="S20" s="165"/>
      <c r="T20" s="172"/>
      <c r="U20" s="172"/>
    </row>
    <row r="21" spans="1:22" s="134" customFormat="1">
      <c r="A21" s="20"/>
      <c r="B21" s="19"/>
      <c r="C21" s="20"/>
      <c r="D21" s="263"/>
      <c r="E21" s="263"/>
      <c r="F21" s="263"/>
      <c r="G21" s="263"/>
      <c r="H21" s="192"/>
      <c r="I21" s="20"/>
      <c r="J21" s="20"/>
      <c r="K21" s="20"/>
      <c r="L21" s="20"/>
      <c r="M21" s="20"/>
      <c r="N21" s="20"/>
      <c r="O21" s="20"/>
      <c r="P21" s="20"/>
      <c r="Q21" s="19"/>
      <c r="T21" s="242"/>
    </row>
    <row r="22" spans="1:22" ht="15" customHeight="1">
      <c r="A22" s="20">
        <v>9</v>
      </c>
      <c r="B22" s="19" t="s">
        <v>239</v>
      </c>
      <c r="C22" s="20" t="str">
        <f>"("&amp;A13&amp;") - ("&amp;A17&amp;")"</f>
        <v>(1) - (5)</v>
      </c>
      <c r="D22" s="267">
        <f t="shared" ref="D22:F22" si="2">D13-D17</f>
        <v>219248</v>
      </c>
      <c r="E22" s="267">
        <f t="shared" si="2"/>
        <v>219738</v>
      </c>
      <c r="F22" s="267">
        <f t="shared" si="2"/>
        <v>220593</v>
      </c>
      <c r="G22" s="267">
        <f>G13-G17</f>
        <v>219437</v>
      </c>
      <c r="H22" s="219">
        <f t="shared" ref="H22:M22" si="3">H13-H17</f>
        <v>219286</v>
      </c>
      <c r="I22" s="219">
        <f t="shared" si="3"/>
        <v>219632</v>
      </c>
      <c r="J22" s="219">
        <f t="shared" si="3"/>
        <v>218540</v>
      </c>
      <c r="K22" s="219">
        <f t="shared" si="3"/>
        <v>219648</v>
      </c>
      <c r="L22" s="219">
        <f t="shared" si="3"/>
        <v>219266</v>
      </c>
      <c r="M22" s="219">
        <f t="shared" si="3"/>
        <v>219135</v>
      </c>
      <c r="N22" s="219">
        <f>N13-N17</f>
        <v>219613</v>
      </c>
      <c r="O22" s="219">
        <f>O13-O17</f>
        <v>221486</v>
      </c>
      <c r="P22" s="219"/>
      <c r="Q22" s="357">
        <f>SUM(D22:O22)</f>
        <v>2635622</v>
      </c>
      <c r="T22" s="49"/>
    </row>
    <row r="23" spans="1:22" ht="25.5">
      <c r="A23" s="70">
        <f t="shared" ref="A23:A24" si="4">A22+1</f>
        <v>10</v>
      </c>
      <c r="B23" s="129" t="s">
        <v>101</v>
      </c>
      <c r="C23" s="129" t="s">
        <v>259</v>
      </c>
      <c r="D23" s="130">
        <f>'UE-200900 Auth Base'!E93</f>
        <v>98.181729052547666</v>
      </c>
      <c r="E23" s="130">
        <f>'UE-200900 Auth Base'!F93</f>
        <v>74.145491495773655</v>
      </c>
      <c r="F23" s="130">
        <f>'UE-200900 Auth Base'!G93</f>
        <v>82.102311385357453</v>
      </c>
      <c r="G23" s="130">
        <f>'UE-200900 Auth Base'!H93</f>
        <v>60.703903156358791</v>
      </c>
      <c r="H23" s="130">
        <f>'UE-200900 Auth Base'!I93</f>
        <v>60.393862393160838</v>
      </c>
      <c r="I23" s="130">
        <f>'UE-200900 Auth Base'!J93</f>
        <v>52.672621638177645</v>
      </c>
      <c r="J23" s="130">
        <f>'UE-200900 Auth Base'!K93</f>
        <v>69.516191827877122</v>
      </c>
      <c r="K23" s="130">
        <f>'UE-200900 Auth Base'!L93</f>
        <v>63.91222541113023</v>
      </c>
      <c r="L23" s="130">
        <f>'UE-200900 Auth Base'!M93</f>
        <v>55.142790134150864</v>
      </c>
      <c r="M23" s="130">
        <f>'UE-200900 Auth Base'!N93</f>
        <v>61.822284599020577</v>
      </c>
      <c r="N23" s="130">
        <f>'UE-200900 Auth Base'!O93</f>
        <v>78.339557783321183</v>
      </c>
      <c r="O23" s="130">
        <f>('UE-200900 Auth Base'!P93/31*20)+('UE-220053 RY1 Auth Base'!P93/31*11)</f>
        <v>105.54995682471846</v>
      </c>
      <c r="P23" s="130"/>
      <c r="Q23" s="71">
        <f>Q24/Q22</f>
        <v>71.873577141799544</v>
      </c>
      <c r="T23" s="241"/>
    </row>
    <row r="24" spans="1:22">
      <c r="A24" s="20">
        <f t="shared" si="4"/>
        <v>11</v>
      </c>
      <c r="B24" s="19" t="s">
        <v>55</v>
      </c>
      <c r="C24" s="20" t="str">
        <f>"("&amp;A22&amp;") x ("&amp;A23&amp;")"</f>
        <v>(9) x (10)</v>
      </c>
      <c r="D24" s="194">
        <f t="shared" ref="D24:F24" si="5">D22*D23</f>
        <v>21526147.731312972</v>
      </c>
      <c r="E24" s="194">
        <f t="shared" si="5"/>
        <v>16292582.010298312</v>
      </c>
      <c r="F24" s="194">
        <f t="shared" si="5"/>
        <v>18111195.175430156</v>
      </c>
      <c r="G24" s="194">
        <f>G22*G23</f>
        <v>13320682.396921905</v>
      </c>
      <c r="H24" s="194">
        <f t="shared" ref="H24:M24" si="6">H22*H23</f>
        <v>13243528.508746667</v>
      </c>
      <c r="I24" s="72">
        <f t="shared" si="6"/>
        <v>11568593.235636232</v>
      </c>
      <c r="J24" s="72">
        <f t="shared" si="6"/>
        <v>15192068.562064266</v>
      </c>
      <c r="K24" s="72">
        <f t="shared" si="6"/>
        <v>14038192.487103933</v>
      </c>
      <c r="L24" s="72">
        <f t="shared" si="6"/>
        <v>12090939.021554723</v>
      </c>
      <c r="M24" s="72">
        <f t="shared" si="6"/>
        <v>13547426.335606374</v>
      </c>
      <c r="N24" s="72">
        <f>N22*N23</f>
        <v>17204385.303468514</v>
      </c>
      <c r="O24" s="244">
        <f>O22*O23+'Annual Adjustment (Dec Only)'!D17</f>
        <v>23295840.365479916</v>
      </c>
      <c r="P24" s="245" t="s">
        <v>263</v>
      </c>
      <c r="Q24" s="73">
        <f>SUM(D24:O24)</f>
        <v>189431581.13362399</v>
      </c>
      <c r="T24" s="172"/>
      <c r="U24" s="172"/>
      <c r="V24" s="172"/>
    </row>
    <row r="25" spans="1:22">
      <c r="A25" s="20"/>
      <c r="B25" s="19"/>
      <c r="C25" s="20"/>
      <c r="D25" s="195"/>
      <c r="E25" s="195"/>
      <c r="F25" s="195"/>
      <c r="G25" s="195"/>
      <c r="H25" s="195"/>
      <c r="I25" s="38"/>
      <c r="J25" s="38"/>
      <c r="K25" s="38"/>
      <c r="L25" s="38"/>
      <c r="M25" s="38"/>
      <c r="N25" s="38"/>
      <c r="O25" s="38"/>
      <c r="P25" s="38"/>
      <c r="Q25" s="19"/>
    </row>
    <row r="26" spans="1:22" ht="26.25">
      <c r="A26" s="225">
        <v>12</v>
      </c>
      <c r="B26" s="87" t="s">
        <v>240</v>
      </c>
      <c r="C26" s="225" t="str">
        <f>"("&amp;A15&amp;") - ("&amp;A19&amp;")"</f>
        <v>(3) - (7)</v>
      </c>
      <c r="D26" s="268">
        <f t="shared" ref="D26:F26" si="7">D15-D19</f>
        <v>30340880.929170001</v>
      </c>
      <c r="E26" s="268">
        <f t="shared" si="7"/>
        <v>24174504.382309999</v>
      </c>
      <c r="F26" s="268">
        <f t="shared" si="7"/>
        <v>23363752.579579998</v>
      </c>
      <c r="G26" s="268">
        <f>G15-G19</f>
        <v>20012321.989550002</v>
      </c>
      <c r="H26" s="226">
        <f>H15-H19</f>
        <v>16738801.403779997</v>
      </c>
      <c r="I26" s="226">
        <f t="shared" ref="I26:O26" si="8">I15-I19</f>
        <v>15196580.966920001</v>
      </c>
      <c r="J26" s="226">
        <f t="shared" si="8"/>
        <v>20145550.016369998</v>
      </c>
      <c r="K26" s="226">
        <f>K15-K19</f>
        <v>23996110.186219998</v>
      </c>
      <c r="L26" s="226">
        <f t="shared" si="8"/>
        <v>16389661.801429996</v>
      </c>
      <c r="M26" s="226">
        <f t="shared" si="8"/>
        <v>15756038.06683</v>
      </c>
      <c r="N26" s="226">
        <f>N15-N19</f>
        <v>25558521.898389999</v>
      </c>
      <c r="O26" s="226">
        <f t="shared" si="8"/>
        <v>33727329.698946461</v>
      </c>
      <c r="P26" s="226"/>
      <c r="Q26" s="227">
        <f>SUM(D26:O26)</f>
        <v>265400053.91949642</v>
      </c>
    </row>
    <row r="27" spans="1:22" ht="25.5">
      <c r="A27" s="225">
        <v>13</v>
      </c>
      <c r="B27" s="228" t="s">
        <v>241</v>
      </c>
      <c r="C27" s="225" t="str">
        <f t="shared" ref="C27" si="9">"("&amp;A16&amp;") - ("&amp;A20&amp;")"</f>
        <v>(4) - (8)</v>
      </c>
      <c r="D27" s="268">
        <f t="shared" ref="D27:F27" si="10">D16-D20</f>
        <v>1882170</v>
      </c>
      <c r="E27" s="268">
        <f t="shared" si="10"/>
        <v>1895652</v>
      </c>
      <c r="F27" s="268">
        <f t="shared" si="10"/>
        <v>2260116</v>
      </c>
      <c r="G27" s="268">
        <f>G16-G20</f>
        <v>2009455</v>
      </c>
      <c r="H27" s="226">
        <f>H16-H20</f>
        <v>2009772</v>
      </c>
      <c r="I27" s="226">
        <f t="shared" ref="I27:O27" si="11">I16-I20</f>
        <v>2044674</v>
      </c>
      <c r="J27" s="226">
        <f t="shared" si="11"/>
        <v>2013111</v>
      </c>
      <c r="K27" s="226">
        <f t="shared" si="11"/>
        <v>2037951</v>
      </c>
      <c r="L27" s="226">
        <f t="shared" si="11"/>
        <v>2017719</v>
      </c>
      <c r="M27" s="226">
        <f t="shared" si="11"/>
        <v>2014205</v>
      </c>
      <c r="N27" s="226">
        <f>N16-N20</f>
        <v>2004336</v>
      </c>
      <c r="O27" s="226">
        <f t="shared" si="11"/>
        <v>2026808.4193548388</v>
      </c>
      <c r="P27" s="226"/>
      <c r="Q27" s="227">
        <f>SUM(D27:O27)</f>
        <v>24215969.419354837</v>
      </c>
    </row>
    <row r="28" spans="1:22">
      <c r="A28" s="20">
        <v>14</v>
      </c>
      <c r="B28" s="74" t="s">
        <v>242</v>
      </c>
      <c r="C28" s="20" t="str">
        <f>"("&amp;A14&amp;") - ("&amp;A18&amp;")"</f>
        <v>(2) - (6)</v>
      </c>
      <c r="D28" s="269">
        <f t="shared" ref="D28:F28" si="12">D14-D18</f>
        <v>291429067.23999</v>
      </c>
      <c r="E28" s="269">
        <f t="shared" si="12"/>
        <v>238206050.61228001</v>
      </c>
      <c r="F28" s="269">
        <f t="shared" si="12"/>
        <v>226803692.68301001</v>
      </c>
      <c r="G28" s="269">
        <f>G14-G18</f>
        <v>196618851.42998999</v>
      </c>
      <c r="H28" s="220">
        <f t="shared" ref="H28:O28" si="13">H14-H18</f>
        <v>165994307.71900001</v>
      </c>
      <c r="I28" s="220">
        <f t="shared" si="13"/>
        <v>148981664.40899998</v>
      </c>
      <c r="J28" s="220">
        <f t="shared" si="13"/>
        <v>200487632.68698001</v>
      </c>
      <c r="K28" s="220">
        <f t="shared" si="13"/>
        <v>238441278.891</v>
      </c>
      <c r="L28" s="220">
        <f t="shared" si="13"/>
        <v>160444910.53999999</v>
      </c>
      <c r="M28" s="220">
        <f t="shared" si="13"/>
        <v>153738908.60300002</v>
      </c>
      <c r="N28" s="220">
        <f>N14-N18</f>
        <v>253743702.20900002</v>
      </c>
      <c r="O28" s="220">
        <f t="shared" si="13"/>
        <v>317695683.91565001</v>
      </c>
      <c r="P28" s="220"/>
      <c r="Q28" s="92">
        <f>SUM(D28:O28)</f>
        <v>2592585750.9389</v>
      </c>
    </row>
    <row r="29" spans="1:22">
      <c r="A29" s="225">
        <v>15</v>
      </c>
      <c r="B29" s="229" t="s">
        <v>104</v>
      </c>
      <c r="C29" s="129" t="s">
        <v>255</v>
      </c>
      <c r="D29" s="289">
        <f>'UE-200900 Auth Base'!E27</f>
        <v>1.3599999999999999E-2</v>
      </c>
      <c r="E29" s="270">
        <f>D29</f>
        <v>1.3599999999999999E-2</v>
      </c>
      <c r="F29" s="270">
        <f t="shared" ref="F29:N29" si="14">E29</f>
        <v>1.3599999999999999E-2</v>
      </c>
      <c r="G29" s="270">
        <f t="shared" si="14"/>
        <v>1.3599999999999999E-2</v>
      </c>
      <c r="H29" s="270">
        <f t="shared" si="14"/>
        <v>1.3599999999999999E-2</v>
      </c>
      <c r="I29" s="270">
        <f t="shared" si="14"/>
        <v>1.3599999999999999E-2</v>
      </c>
      <c r="J29" s="270">
        <f t="shared" si="14"/>
        <v>1.3599999999999999E-2</v>
      </c>
      <c r="K29" s="270">
        <f t="shared" si="14"/>
        <v>1.3599999999999999E-2</v>
      </c>
      <c r="L29" s="270">
        <f t="shared" si="14"/>
        <v>1.3599999999999999E-2</v>
      </c>
      <c r="M29" s="270">
        <f t="shared" si="14"/>
        <v>1.3599999999999999E-2</v>
      </c>
      <c r="N29" s="270">
        <f t="shared" si="14"/>
        <v>1.3599999999999999E-2</v>
      </c>
      <c r="O29" s="289">
        <f>('UE-200900 Auth Base'!E27/31*20)+('UE-220053 RY1 Auth Base'!E27/31*11)</f>
        <v>1.3426129032258066E-2</v>
      </c>
      <c r="P29" s="230"/>
      <c r="Q29" s="231"/>
    </row>
    <row r="30" spans="1:22">
      <c r="A30" s="20">
        <v>16</v>
      </c>
      <c r="B30" s="19" t="s">
        <v>105</v>
      </c>
      <c r="C30" s="20" t="str">
        <f>"("&amp;A28&amp;") x ("&amp;A29&amp;")"</f>
        <v>(14) x (15)</v>
      </c>
      <c r="D30" s="194">
        <f>D28*D29</f>
        <v>3963435.3144638636</v>
      </c>
      <c r="E30" s="194">
        <f t="shared" ref="E30:F30" si="15">E28*E29</f>
        <v>3239602.288327008</v>
      </c>
      <c r="F30" s="194">
        <f t="shared" si="15"/>
        <v>3084530.2204889362</v>
      </c>
      <c r="G30" s="194">
        <f t="shared" ref="G30:O30" si="16">G28*G29</f>
        <v>2674016.3794478639</v>
      </c>
      <c r="H30" s="194">
        <f>H28*H29</f>
        <v>2257522.5849784003</v>
      </c>
      <c r="I30" s="72">
        <f t="shared" si="16"/>
        <v>2026150.6359623997</v>
      </c>
      <c r="J30" s="72">
        <f t="shared" si="16"/>
        <v>2726631.804542928</v>
      </c>
      <c r="K30" s="72">
        <f t="shared" si="16"/>
        <v>3242801.3929176</v>
      </c>
      <c r="L30" s="72">
        <f t="shared" si="16"/>
        <v>2182050.7833439996</v>
      </c>
      <c r="M30" s="72">
        <f>M28*M29</f>
        <v>2090849.1570008001</v>
      </c>
      <c r="N30" s="72">
        <f>N28*N29</f>
        <v>3450914.3500424</v>
      </c>
      <c r="O30" s="72">
        <f t="shared" si="16"/>
        <v>4265423.2452429906</v>
      </c>
      <c r="P30" s="72"/>
      <c r="Q30" s="73">
        <f>SUM(D30:O30)</f>
        <v>35203928.156759188</v>
      </c>
    </row>
    <row r="31" spans="1:22">
      <c r="A31" s="20">
        <v>17</v>
      </c>
      <c r="B31" s="19" t="s">
        <v>106</v>
      </c>
      <c r="C31" s="20" t="str">
        <f>"("&amp;A26&amp;") - ("&amp;A27&amp;") -("&amp;A30&amp;")"</f>
        <v>(12) - (13) -(16)</v>
      </c>
      <c r="D31" s="194">
        <f t="shared" ref="D31:F31" si="17">D26-D27-D30</f>
        <v>24495275.614706136</v>
      </c>
      <c r="E31" s="194">
        <f t="shared" si="17"/>
        <v>19039250.093982991</v>
      </c>
      <c r="F31" s="194">
        <f t="shared" si="17"/>
        <v>18019106.359091062</v>
      </c>
      <c r="G31" s="194">
        <f t="shared" ref="G31:O31" si="18">G26-G27-G30</f>
        <v>15328850.610102138</v>
      </c>
      <c r="H31" s="194">
        <f>H26-H27-H30</f>
        <v>12471506.818801597</v>
      </c>
      <c r="I31" s="72">
        <f t="shared" si="18"/>
        <v>11125756.330957603</v>
      </c>
      <c r="J31" s="72">
        <f t="shared" si="18"/>
        <v>15405807.21182707</v>
      </c>
      <c r="K31" s="72">
        <f>K26-K27-K30</f>
        <v>18715357.793302398</v>
      </c>
      <c r="L31" s="72">
        <f t="shared" si="18"/>
        <v>12189892.018085998</v>
      </c>
      <c r="M31" s="72">
        <f t="shared" si="18"/>
        <v>11650983.909829199</v>
      </c>
      <c r="N31" s="72">
        <f>N26-N27-N30</f>
        <v>20103271.5483476</v>
      </c>
      <c r="O31" s="72">
        <f t="shared" si="18"/>
        <v>27435098.034348633</v>
      </c>
      <c r="P31" s="72"/>
      <c r="Q31" s="73">
        <f>SUM(D31:O31)</f>
        <v>205980156.34338239</v>
      </c>
    </row>
    <row r="32" spans="1:22">
      <c r="A32" s="20">
        <v>18</v>
      </c>
      <c r="B32" s="75" t="s">
        <v>107</v>
      </c>
      <c r="C32" s="20" t="str">
        <f>"("&amp;A31&amp;") / ("&amp;A22&amp;")"</f>
        <v>(17) / (9)</v>
      </c>
      <c r="D32" s="196">
        <f t="shared" ref="D32:F32" si="19">D31/D22</f>
        <v>111.72405501854583</v>
      </c>
      <c r="E32" s="196">
        <f t="shared" si="19"/>
        <v>86.645232476781402</v>
      </c>
      <c r="F32" s="196">
        <f t="shared" si="19"/>
        <v>81.684851101762348</v>
      </c>
      <c r="G32" s="196">
        <f>G31/G22</f>
        <v>69.855359898750606</v>
      </c>
      <c r="H32" s="196">
        <f>H31/H22</f>
        <v>56.873246895841945</v>
      </c>
      <c r="I32" s="71">
        <f t="shared" ref="I32:O32" si="20">I31/I22</f>
        <v>50.656353950961623</v>
      </c>
      <c r="J32" s="71">
        <f t="shared" si="20"/>
        <v>70.494221706905236</v>
      </c>
      <c r="K32" s="71">
        <f t="shared" si="20"/>
        <v>85.206137972129952</v>
      </c>
      <c r="L32" s="71">
        <f t="shared" si="20"/>
        <v>55.59408215631241</v>
      </c>
      <c r="M32" s="71">
        <f t="shared" si="20"/>
        <v>53.168064936359777</v>
      </c>
      <c r="N32" s="71">
        <f t="shared" si="20"/>
        <v>91.539533398968189</v>
      </c>
      <c r="O32" s="71">
        <f t="shared" si="20"/>
        <v>123.86831688842018</v>
      </c>
      <c r="P32" s="71"/>
      <c r="Q32" s="71">
        <f>Q31/Q22</f>
        <v>78.152389205805079</v>
      </c>
    </row>
    <row r="33" spans="1:19">
      <c r="A33" s="20">
        <v>19</v>
      </c>
      <c r="B33" s="19" t="s">
        <v>108</v>
      </c>
      <c r="C33" s="20" t="str">
        <f>"("&amp;A$24&amp;") - ("&amp;A31&amp;")"</f>
        <v>(11) - (17)</v>
      </c>
      <c r="D33" s="197">
        <f t="shared" ref="D33:F33" si="21">IF(D10="",D24-D31,-D10)</f>
        <v>-2969127.8833931647</v>
      </c>
      <c r="E33" s="197">
        <f t="shared" si="21"/>
        <v>-2746668.0836846791</v>
      </c>
      <c r="F33" s="197">
        <f t="shared" si="21"/>
        <v>92088.816339094192</v>
      </c>
      <c r="G33" s="197">
        <f t="shared" ref="G33:O33" si="22">IF(G10="",G24-G31,-G10)</f>
        <v>-2008168.2131802328</v>
      </c>
      <c r="H33" s="197">
        <f>IF(H10="",H24-H31,-H10)</f>
        <v>772021.68994507007</v>
      </c>
      <c r="I33" s="76">
        <f t="shared" si="22"/>
        <v>442836.90467862971</v>
      </c>
      <c r="J33" s="76">
        <f t="shared" si="22"/>
        <v>-213738.64976280369</v>
      </c>
      <c r="K33" s="76">
        <f t="shared" si="22"/>
        <v>-4677165.3061984647</v>
      </c>
      <c r="L33" s="76">
        <f t="shared" si="22"/>
        <v>-98952.99653127417</v>
      </c>
      <c r="M33" s="76">
        <f t="shared" si="22"/>
        <v>1896442.4257771745</v>
      </c>
      <c r="N33" s="76">
        <f>IF(N10="",N24-N31,-N10)</f>
        <v>-2898886.2448790856</v>
      </c>
      <c r="O33" s="76">
        <f t="shared" si="22"/>
        <v>-4139257.6688687168</v>
      </c>
      <c r="P33" s="71"/>
      <c r="Q33" s="73">
        <f>SUM(D33:O33)</f>
        <v>-16548575.209758453</v>
      </c>
    </row>
    <row r="34" spans="1:19">
      <c r="A34" s="20">
        <v>20</v>
      </c>
      <c r="B34" s="19" t="s">
        <v>109</v>
      </c>
      <c r="C34" s="77" t="s">
        <v>110</v>
      </c>
      <c r="D34" s="76">
        <f>IF(D10="",D33*-'UE-200900 Auth Base'!$R$20,0)</f>
        <v>130438.08756390665</v>
      </c>
      <c r="E34" s="76">
        <f>IF(E10="",E33*-'UE-200900 Auth Base'!$R$20,0)</f>
        <v>120665.1064147541</v>
      </c>
      <c r="F34" s="76">
        <f>IF(F10="",F33*-'UE-200900 Auth Base'!$R$20,0)</f>
        <v>-4045.5950572152233</v>
      </c>
      <c r="G34" s="76">
        <f>IF(G10="",G33*-'UE-200900 Auth Base'!$R$20,0)</f>
        <v>88221.737668808753</v>
      </c>
      <c r="H34" s="76">
        <f>IF(H10="",H33*-'UE-200900 Auth Base'!$R$20,0)</f>
        <v>-33916.030817509803</v>
      </c>
      <c r="I34" s="76">
        <f>IF(I10="",I33*-'UE-200900 Auth Base'!$R$20,0)</f>
        <v>-19454.466502462761</v>
      </c>
      <c r="J34" s="76">
        <f>IF(J10="",J33*-'UE-200900 Auth Base'!$R$20,0)</f>
        <v>9389.8484027877093</v>
      </c>
      <c r="K34" s="76">
        <f>IF(K10="",K33*-'UE-200900 Auth Base'!$R$20,0)</f>
        <v>205474.6449868546</v>
      </c>
      <c r="L34" s="76">
        <f>IF(L10="",L33*-'UE-200900 Auth Base'!$R$20,0)</f>
        <v>4347.1484331980673</v>
      </c>
      <c r="M34" s="76">
        <f>IF(M10="",M33*-'UE-200900 Auth Base'!$R$20,0)</f>
        <v>-83313.462036109515</v>
      </c>
      <c r="N34" s="76">
        <f>IF(N10="",N33*-'UE-200900 Auth Base'!$R$20,0)</f>
        <v>127352.27066582779</v>
      </c>
      <c r="O34" s="76">
        <f>IF(O10="",O33*-'UE-200900 Auth Base'!$R$20,0)</f>
        <v>181843.5835254238</v>
      </c>
      <c r="P34" s="71"/>
      <c r="Q34" s="73">
        <f>SUM(D34:O34)</f>
        <v>727002.87324826408</v>
      </c>
    </row>
    <row r="35" spans="1:19">
      <c r="A35" s="20">
        <v>21</v>
      </c>
      <c r="B35" s="19"/>
      <c r="C35" s="20" t="s">
        <v>111</v>
      </c>
      <c r="D35" s="273">
        <v>3.2500000000000001E-2</v>
      </c>
      <c r="E35" s="273">
        <f>D35</f>
        <v>3.2500000000000001E-2</v>
      </c>
      <c r="F35" s="273">
        <v>3.2500000000000001E-2</v>
      </c>
      <c r="G35" s="273">
        <v>3.2500000000000001E-2</v>
      </c>
      <c r="H35" s="273">
        <v>3.2500000000000001E-2</v>
      </c>
      <c r="I35" s="273">
        <v>3.2500000000000001E-2</v>
      </c>
      <c r="J35" s="273">
        <v>3.5999999999999997E-2</v>
      </c>
      <c r="K35" s="273">
        <v>3.5999999999999997E-2</v>
      </c>
      <c r="L35" s="273">
        <v>3.5999999999999997E-2</v>
      </c>
      <c r="M35" s="273">
        <v>4.9099999999999998E-2</v>
      </c>
      <c r="N35" s="273">
        <v>4.9099999999999998E-2</v>
      </c>
      <c r="O35" s="273">
        <v>4.9099999999999998E-2</v>
      </c>
      <c r="P35" s="78"/>
      <c r="Q35" s="73"/>
    </row>
    <row r="36" spans="1:19">
      <c r="A36" s="20">
        <v>22</v>
      </c>
      <c r="B36" s="19" t="s">
        <v>112</v>
      </c>
      <c r="C36" s="20" t="s">
        <v>113</v>
      </c>
      <c r="D36" s="271">
        <f>(C37+(D33+D34)/2)*D35/12</f>
        <v>-3844.0590985187869</v>
      </c>
      <c r="E36" s="271">
        <f t="shared" ref="E36" si="23">(D38+(E33+E34)/2)*E35/12</f>
        <v>-11254.574888815754</v>
      </c>
      <c r="F36" s="271">
        <f t="shared" ref="F36" si="24">(E38+(F33+F34)/2)*F35/12</f>
        <v>-14721.876532040109</v>
      </c>
      <c r="G36" s="271">
        <f>(F38+(G33+G34)/2)*G35/12</f>
        <v>-17242.450604416896</v>
      </c>
      <c r="H36" s="198">
        <f>(G38+(H33+H34)/2)*H35/12</f>
        <v>-18889.558346990339</v>
      </c>
      <c r="I36" s="79">
        <f t="shared" ref="I36:O36" si="25">(H38+(I33+I34)/2)*I35/12</f>
        <v>-17367.869102414643</v>
      </c>
      <c r="J36" s="79">
        <f t="shared" si="25"/>
        <v>-18961.808157834617</v>
      </c>
      <c r="K36" s="79">
        <f t="shared" si="25"/>
        <v>-26032.752776165555</v>
      </c>
      <c r="L36" s="79">
        <f t="shared" si="25"/>
        <v>-32960.295798458588</v>
      </c>
      <c r="M36" s="79">
        <f t="shared" si="25"/>
        <v>-41573.231883564542</v>
      </c>
      <c r="N36" s="79">
        <f t="shared" si="25"/>
        <v>-43704.072607945818</v>
      </c>
      <c r="O36" s="79">
        <f t="shared" si="25"/>
        <v>-57649.201343542773</v>
      </c>
      <c r="P36" s="79"/>
      <c r="Q36" s="73">
        <f>SUM(D36:O36)</f>
        <v>-304201.75114070845</v>
      </c>
    </row>
    <row r="37" spans="1:19" ht="15.75" thickBot="1">
      <c r="A37" s="20">
        <v>23</v>
      </c>
      <c r="B37" s="80" t="s">
        <v>114</v>
      </c>
      <c r="C37" s="20"/>
      <c r="D37" s="85">
        <f>D33+D34+D36</f>
        <v>-2842533.8549277768</v>
      </c>
      <c r="E37" s="85">
        <f t="shared" ref="E37:F37" si="26">E33+E34+E36</f>
        <v>-2637257.5521587408</v>
      </c>
      <c r="F37" s="85">
        <f t="shared" si="26"/>
        <v>73321.344749838856</v>
      </c>
      <c r="G37" s="85">
        <f t="shared" ref="G37:O37" si="27">G33+G34+G36</f>
        <v>-1937188.9261158409</v>
      </c>
      <c r="H37" s="81">
        <f t="shared" si="27"/>
        <v>719216.10078056983</v>
      </c>
      <c r="I37" s="81">
        <f t="shared" si="27"/>
        <v>406014.56907375233</v>
      </c>
      <c r="J37" s="81">
        <f t="shared" si="27"/>
        <v>-223310.60951785062</v>
      </c>
      <c r="K37" s="81">
        <f t="shared" si="27"/>
        <v>-4497723.4139877753</v>
      </c>
      <c r="L37" s="81">
        <f t="shared" si="27"/>
        <v>-127566.14389653469</v>
      </c>
      <c r="M37" s="81">
        <f t="shared" si="27"/>
        <v>1771555.7318575005</v>
      </c>
      <c r="N37" s="81">
        <f t="shared" si="27"/>
        <v>-2815238.0468212035</v>
      </c>
      <c r="O37" s="81">
        <f t="shared" si="27"/>
        <v>-4015063.2866868358</v>
      </c>
      <c r="P37" s="81"/>
      <c r="Q37" s="82">
        <f>SUM(D37:O37)</f>
        <v>-16125774.087650897</v>
      </c>
    </row>
    <row r="38" spans="1:19" ht="27" thickBot="1">
      <c r="A38" s="20">
        <v>24</v>
      </c>
      <c r="B38" s="87" t="s">
        <v>120</v>
      </c>
      <c r="C38" s="20" t="str">
        <f>"Σ(("&amp;A33&amp;") ,("&amp;A34&amp;") , ("&amp;A36&amp;"))"</f>
        <v>Σ((19) ,(20) , (22))</v>
      </c>
      <c r="D38" s="194">
        <f>C37+D33+D34+D36</f>
        <v>-2842533.8549277768</v>
      </c>
      <c r="E38" s="194">
        <f t="shared" ref="E38" si="28">D38+E33+E34+E36</f>
        <v>-5479791.4070865177</v>
      </c>
      <c r="F38" s="194">
        <f t="shared" ref="F38" si="29">E38+F33+F34+F36</f>
        <v>-5406470.0623366795</v>
      </c>
      <c r="G38" s="194">
        <f>F38+G33+G34+G36</f>
        <v>-7343658.9884525202</v>
      </c>
      <c r="H38" s="194">
        <f>G38+H33+H34+H36</f>
        <v>-6624442.8876719503</v>
      </c>
      <c r="I38" s="72">
        <f t="shared" ref="I38:M38" si="30">H38+I33+I34+I36</f>
        <v>-6218428.3185981978</v>
      </c>
      <c r="J38" s="72">
        <f t="shared" si="30"/>
        <v>-6441738.9281160478</v>
      </c>
      <c r="K38" s="72">
        <f t="shared" si="30"/>
        <v>-10939462.342103824</v>
      </c>
      <c r="L38" s="72">
        <f t="shared" si="30"/>
        <v>-11067028.486000359</v>
      </c>
      <c r="M38" s="72">
        <f t="shared" si="30"/>
        <v>-9295472.7541428581</v>
      </c>
      <c r="N38" s="72">
        <f>M38+N33+N34+N36</f>
        <v>-12110710.800964061</v>
      </c>
      <c r="O38" s="83">
        <f>N38+O33+O34+O36</f>
        <v>-16125774.087650897</v>
      </c>
      <c r="P38" s="85"/>
      <c r="Q38" s="73"/>
    </row>
    <row r="39" spans="1:19">
      <c r="A39" s="20"/>
      <c r="B39" s="246"/>
      <c r="C39" s="247"/>
      <c r="D39" s="248"/>
      <c r="E39" s="248"/>
      <c r="F39" s="248"/>
      <c r="G39" s="249"/>
      <c r="H39" s="249"/>
      <c r="I39" s="248"/>
      <c r="J39" s="248"/>
      <c r="K39" s="248"/>
      <c r="L39" s="248"/>
      <c r="M39" s="248"/>
      <c r="N39" s="248"/>
      <c r="O39" s="248"/>
      <c r="P39" s="272" t="s">
        <v>264</v>
      </c>
      <c r="Q39" s="250"/>
    </row>
    <row r="40" spans="1:19" hidden="1">
      <c r="A40" s="65" t="s">
        <v>115</v>
      </c>
      <c r="B40" s="19"/>
      <c r="C40" s="20"/>
      <c r="D40" s="38"/>
      <c r="E40" s="38"/>
      <c r="F40" s="38"/>
      <c r="G40" s="195"/>
      <c r="H40" s="195"/>
      <c r="I40" s="38"/>
      <c r="J40" s="38"/>
      <c r="K40" s="38"/>
      <c r="L40" s="38"/>
      <c r="M40" s="38"/>
      <c r="N40" s="38"/>
      <c r="O40" s="38"/>
      <c r="P40" s="38"/>
      <c r="Q40" s="84"/>
    </row>
    <row r="41" spans="1:19" ht="9" hidden="1" customHeight="1">
      <c r="A41" s="55"/>
      <c r="B41" s="66" t="s">
        <v>116</v>
      </c>
      <c r="C41" s="55" t="s">
        <v>117</v>
      </c>
      <c r="D41" s="67"/>
      <c r="E41" s="67"/>
      <c r="F41" s="67"/>
      <c r="G41" s="193"/>
      <c r="H41" s="193"/>
      <c r="I41" s="67"/>
      <c r="J41" s="67"/>
      <c r="K41" s="67"/>
      <c r="L41" s="67"/>
      <c r="M41" s="67"/>
      <c r="N41" s="67"/>
      <c r="O41" s="67"/>
      <c r="P41" s="67"/>
      <c r="Q41" s="55"/>
    </row>
    <row r="42" spans="1:19" hidden="1">
      <c r="A42" s="20"/>
      <c r="B42" s="19"/>
      <c r="C42" s="20"/>
      <c r="D42" s="72"/>
      <c r="E42" s="72"/>
      <c r="F42" s="72"/>
      <c r="G42" s="194"/>
      <c r="H42" s="199"/>
      <c r="I42" s="72"/>
      <c r="J42" s="72"/>
      <c r="K42" s="72"/>
      <c r="L42" s="72"/>
      <c r="M42" s="72"/>
      <c r="N42" s="72"/>
      <c r="O42" s="72"/>
      <c r="P42" s="72"/>
      <c r="Q42" s="73"/>
    </row>
    <row r="43" spans="1:19">
      <c r="A43" s="20"/>
      <c r="B43" s="69" t="s">
        <v>52</v>
      </c>
      <c r="C43" s="20"/>
      <c r="D43" s="72"/>
      <c r="E43" s="72"/>
      <c r="F43" s="72"/>
      <c r="G43" s="194"/>
      <c r="H43" s="194"/>
      <c r="I43" s="72"/>
      <c r="J43" s="72"/>
      <c r="K43" s="72"/>
      <c r="L43" s="72"/>
      <c r="M43" s="72"/>
      <c r="N43" s="72"/>
      <c r="O43" s="72"/>
      <c r="P43" s="72"/>
      <c r="Q43" s="73"/>
    </row>
    <row r="44" spans="1:19" s="134" customFormat="1">
      <c r="A44" s="20">
        <v>25</v>
      </c>
      <c r="B44" s="19" t="s">
        <v>99</v>
      </c>
      <c r="C44" s="20" t="s">
        <v>100</v>
      </c>
      <c r="D44" s="261">
        <f>'01.2022 Base Rate Revenue'!$C$23+'01.2022 Base Rate Revenue'!$D$23</f>
        <v>38010</v>
      </c>
      <c r="E44" s="261">
        <f>'02.2022 Base Rate Revenue'!$C$23+'02.2022 Base Rate Revenue'!$D$23</f>
        <v>38075</v>
      </c>
      <c r="F44" s="261">
        <f>'03.2022 Base Rate Revenue'!$C$23+'03.2022 Base Rate Revenue'!$D$23</f>
        <v>39207</v>
      </c>
      <c r="G44" s="261">
        <f>'04.2022 Base Rate Revenue'!$C$23+'04.2022 Base Rate Revenue'!$D$23</f>
        <v>38504</v>
      </c>
      <c r="H44" s="261">
        <f>'05.2022 Base Rate Revenue'!$C$23+'05.2022 Base Rate Revenue'!$D$23</f>
        <v>38259</v>
      </c>
      <c r="I44" s="261">
        <f>'06.2022 Base Rate Revenue'!$C$23+'06.2022 Base Rate Revenue'!$D$23</f>
        <v>39067</v>
      </c>
      <c r="J44" s="261">
        <f>'07.2022 Base Rate Revenue'!$C$23+'07.2022 Base Rate Revenue'!$D$23</f>
        <v>38514</v>
      </c>
      <c r="K44" s="261">
        <f>'08.2022 Base Rate Revenue'!$C$23+'08.2022 Base Rate Revenue'!$D$23</f>
        <v>38529</v>
      </c>
      <c r="L44" s="261">
        <f>'09.2022 Base Rate Revenue'!$C$23+'09.2022 Base Rate Revenue'!$D$23</f>
        <v>38653</v>
      </c>
      <c r="M44" s="261">
        <f>'10.2022 Base Rate Revenue'!$C$23+'10.2022 Base Rate Revenue'!$D$23</f>
        <v>38878</v>
      </c>
      <c r="N44" s="261">
        <f>'11.2022 Base Rate Revenue'!$C$23+'11.2022 Base Rate Revenue'!$D$23</f>
        <v>38679</v>
      </c>
      <c r="O44" s="261">
        <f>'12.2022 Base Rate Revenue'!$C$23+'12.2022 Base Rate Revenue'!$D$23</f>
        <v>38428</v>
      </c>
      <c r="P44" s="131"/>
      <c r="Q44" s="73"/>
      <c r="S44" s="49"/>
    </row>
    <row r="45" spans="1:19" s="134" customFormat="1">
      <c r="A45" s="20">
        <v>26</v>
      </c>
      <c r="B45" s="74" t="s">
        <v>186</v>
      </c>
      <c r="C45" s="20" t="s">
        <v>100</v>
      </c>
      <c r="D45" s="262">
        <f>'01.2022 Base Rate Revenue'!$I$23</f>
        <v>175691548.33098</v>
      </c>
      <c r="E45" s="262">
        <f>'02.2022 Base Rate Revenue'!$I$23</f>
        <v>164561731.08000001</v>
      </c>
      <c r="F45" s="262">
        <f>'03.2022 Base Rate Revenue'!$I$23</f>
        <v>175406919.12400001</v>
      </c>
      <c r="G45" s="262">
        <f>'04.2022 Base Rate Revenue'!$I$23</f>
        <v>170901383.97299999</v>
      </c>
      <c r="H45" s="133">
        <f>'05.2022 Base Rate Revenue'!$I$23</f>
        <v>155518259.10000002</v>
      </c>
      <c r="I45" s="133">
        <f>'06.2022 Base Rate Revenue'!$I$23</f>
        <v>172150215.82100001</v>
      </c>
      <c r="J45" s="133">
        <f>'07.2022 Base Rate Revenue'!$I$23</f>
        <v>200818470.63599995</v>
      </c>
      <c r="K45" s="133">
        <f>'08.2022 Base Rate Revenue'!$I$23</f>
        <v>205401549.125</v>
      </c>
      <c r="L45" s="133">
        <f>'09.2022 Base Rate Revenue'!$I$23</f>
        <v>172924993.604</v>
      </c>
      <c r="M45" s="133">
        <f>'10.2022 Base Rate Revenue'!$I$23</f>
        <v>187334259.98899999</v>
      </c>
      <c r="N45" s="133">
        <f>'11.2022 Base Rate Revenue'!$I$23</f>
        <v>182018076.22400004</v>
      </c>
      <c r="O45" s="133">
        <f>'12.2022 Base Rate Revenue'!$I$23</f>
        <v>189904324.08634001</v>
      </c>
      <c r="P45" s="133"/>
      <c r="Q45" s="73"/>
    </row>
    <row r="46" spans="1:19" s="134" customFormat="1">
      <c r="A46" s="20">
        <v>27</v>
      </c>
      <c r="B46" s="19" t="s">
        <v>102</v>
      </c>
      <c r="C46" s="20" t="s">
        <v>100</v>
      </c>
      <c r="D46" s="263">
        <f>'01.2022 Base Rate Revenue'!$I$45</f>
        <v>19617944.057890002</v>
      </c>
      <c r="E46" s="263">
        <f>'02.2022 Base Rate Revenue'!$I$45</f>
        <v>17655935.685240004</v>
      </c>
      <c r="F46" s="263">
        <f>'03.2022 Base Rate Revenue'!$I$45</f>
        <v>19148228.383530002</v>
      </c>
      <c r="G46" s="263">
        <f>'04.2022 Base Rate Revenue'!$I$45</f>
        <v>18770512.797969997</v>
      </c>
      <c r="H46" s="132">
        <f>'05.2022 Base Rate Revenue'!$I$45</f>
        <v>16893514.008789998</v>
      </c>
      <c r="I46" s="132">
        <f>'06.2022 Base Rate Revenue'!$I$45</f>
        <v>18511594.353249997</v>
      </c>
      <c r="J46" s="132">
        <f>'07.2022 Base Rate Revenue'!$I$45</f>
        <v>21264456.67396</v>
      </c>
      <c r="K46" s="132">
        <f>'08.2022 Base Rate Revenue'!$I$45</f>
        <v>20829651.195060004</v>
      </c>
      <c r="L46" s="132">
        <f>'09.2022 Base Rate Revenue'!$I$45</f>
        <v>18508859.535399999</v>
      </c>
      <c r="M46" s="132">
        <f>'10.2022 Base Rate Revenue'!$I$45</f>
        <v>19759671.476660002</v>
      </c>
      <c r="N46" s="132">
        <f>'11.2022 Base Rate Revenue'!$I$45</f>
        <v>19526881.488760002</v>
      </c>
      <c r="O46" s="132">
        <f>'12.2022 Base Rate Revenue'!$I$45</f>
        <v>20374499.537430003</v>
      </c>
      <c r="P46" s="132"/>
      <c r="Q46" s="73"/>
    </row>
    <row r="47" spans="1:19" s="134" customFormat="1">
      <c r="A47" s="20">
        <v>28</v>
      </c>
      <c r="B47" s="19" t="s">
        <v>103</v>
      </c>
      <c r="C47" s="20" t="s">
        <v>100</v>
      </c>
      <c r="D47" s="263">
        <f>'01.2022 Base Rate Revenue'!$C$45</f>
        <v>1606877.09</v>
      </c>
      <c r="E47" s="263">
        <f>'02.2022 Base Rate Revenue'!$C$45</f>
        <v>1593727.1800000002</v>
      </c>
      <c r="F47" s="263">
        <f>'03.2022 Base Rate Revenue'!$C$45</f>
        <v>1899297.2399999998</v>
      </c>
      <c r="G47" s="263">
        <f>'04.2022 Base Rate Revenue'!$C$45</f>
        <v>1696030.42</v>
      </c>
      <c r="H47" s="132">
        <f>'05.2022 Base Rate Revenue'!$C$45</f>
        <v>1687528.9699999997</v>
      </c>
      <c r="I47" s="132">
        <f>'06.2022 Base Rate Revenue'!$C$45</f>
        <v>1711619.23</v>
      </c>
      <c r="J47" s="132">
        <f>'07.2022 Base Rate Revenue'!$C$45</f>
        <v>1681984.8199999998</v>
      </c>
      <c r="K47" s="132">
        <f>'08.2022 Base Rate Revenue'!$C$45</f>
        <v>1680573.54</v>
      </c>
      <c r="L47" s="132">
        <f>'09.2022 Base Rate Revenue'!$C$45</f>
        <v>1691520.3699999999</v>
      </c>
      <c r="M47" s="132">
        <f>'10.2022 Base Rate Revenue'!$C$45</f>
        <v>1694725.01</v>
      </c>
      <c r="N47" s="132">
        <f>'11.2022 Base Rate Revenue'!$C$45</f>
        <v>1620156.6500000001</v>
      </c>
      <c r="O47" s="132">
        <f>'12.2022 Base Rate Revenue'!$C$45</f>
        <v>1719490.07</v>
      </c>
      <c r="P47" s="132"/>
      <c r="Q47" s="73"/>
    </row>
    <row r="48" spans="1:19" s="134" customFormat="1" ht="23.25" customHeight="1">
      <c r="A48" s="20">
        <v>29</v>
      </c>
      <c r="B48" s="19" t="s">
        <v>235</v>
      </c>
      <c r="C48" s="20" t="s">
        <v>100</v>
      </c>
      <c r="D48" s="264">
        <f>'01.2022 Base Rate Revenue'!$C$109</f>
        <v>1937</v>
      </c>
      <c r="E48" s="264">
        <f>'02.2022 Base Rate Revenue'!$C$109</f>
        <v>1887</v>
      </c>
      <c r="F48" s="264">
        <f>'03.2022 Base Rate Revenue'!$C$109</f>
        <v>2022</v>
      </c>
      <c r="G48" s="264">
        <f>'04.2022 Base Rate Revenue'!$C$109</f>
        <v>2082</v>
      </c>
      <c r="H48" s="264">
        <f>'05.2022 Base Rate Revenue'!$C$109</f>
        <v>2158</v>
      </c>
      <c r="I48" s="264">
        <f>'06.2022 Base Rate Revenue'!$C$109</f>
        <v>2246</v>
      </c>
      <c r="J48" s="216">
        <f>'07.2022 Base Rate Revenue'!$C$109</f>
        <v>2344</v>
      </c>
      <c r="K48" s="216">
        <f>'08.2022 Base Rate Revenue'!$C$109</f>
        <v>2326</v>
      </c>
      <c r="L48" s="216">
        <f>'09.2022 Base Rate Revenue'!$C$109</f>
        <v>2470</v>
      </c>
      <c r="M48" s="216">
        <f>'10.2022 Base Rate Revenue'!$C$109</f>
        <v>2596</v>
      </c>
      <c r="N48" s="216">
        <f>'11.2022 Base Rate Revenue'!$C$109</f>
        <v>2611</v>
      </c>
      <c r="O48" s="216">
        <f>'12.2022 Base Rate Revenue'!$C$109</f>
        <v>2129</v>
      </c>
      <c r="P48" s="216"/>
      <c r="Q48" s="73"/>
    </row>
    <row r="49" spans="1:17" s="134" customFormat="1">
      <c r="A49" s="20">
        <v>30</v>
      </c>
      <c r="B49" s="74" t="s">
        <v>236</v>
      </c>
      <c r="C49" s="20" t="s">
        <v>100</v>
      </c>
      <c r="D49" s="265">
        <f>'01.2022 Base Rate Revenue'!$D$109</f>
        <v>8873829.3640000019</v>
      </c>
      <c r="E49" s="265">
        <f>'02.2022 Base Rate Revenue'!$D$109</f>
        <v>6284484.1509999996</v>
      </c>
      <c r="F49" s="265">
        <f>'03.2022 Base Rate Revenue'!$D$109</f>
        <v>5640903.7770000007</v>
      </c>
      <c r="G49" s="265">
        <f>'04.2022 Base Rate Revenue'!$D$109</f>
        <v>5606647.3969999999</v>
      </c>
      <c r="H49" s="265">
        <f>'05.2022 Base Rate Revenue'!$D$109</f>
        <v>6138318.4510000004</v>
      </c>
      <c r="I49" s="265">
        <f>'06.2022 Base Rate Revenue'!$D$109</f>
        <v>5626401.2499999991</v>
      </c>
      <c r="J49" s="217">
        <f>'07.2022 Base Rate Revenue'!$D$109</f>
        <v>5938704.1190000009</v>
      </c>
      <c r="K49" s="217">
        <f>'08.2022 Base Rate Revenue'!$D$109</f>
        <v>7662893.3140000002</v>
      </c>
      <c r="L49" s="217">
        <f>'09.2022 Base Rate Revenue'!$D$109</f>
        <v>7458600.4960000012</v>
      </c>
      <c r="M49" s="217">
        <f>'10.2022 Base Rate Revenue'!$D$109</f>
        <v>7426669.1900000004</v>
      </c>
      <c r="N49" s="217">
        <f>'11.2022 Base Rate Revenue'!$D$109</f>
        <v>7484846.7660000008</v>
      </c>
      <c r="O49" s="217">
        <f>'12.2022 Base Rate Revenue'!$D$109</f>
        <v>7087127</v>
      </c>
      <c r="P49" s="217"/>
      <c r="Q49" s="73"/>
    </row>
    <row r="50" spans="1:17" s="134" customFormat="1">
      <c r="A50" s="20">
        <v>31</v>
      </c>
      <c r="B50" s="19" t="s">
        <v>237</v>
      </c>
      <c r="C50" s="20" t="s">
        <v>100</v>
      </c>
      <c r="D50" s="266">
        <f>'01.2022 Base Rate Revenue'!$F$109</f>
        <v>981335.77999999991</v>
      </c>
      <c r="E50" s="266">
        <f>'02.2022 Base Rate Revenue'!$F$109</f>
        <v>710415.92999999993</v>
      </c>
      <c r="F50" s="266">
        <f>'03.2022 Base Rate Revenue'!$F$109</f>
        <v>662659.22</v>
      </c>
      <c r="G50" s="266">
        <f>'04.2022 Base Rate Revenue'!$F$109</f>
        <v>673347.92</v>
      </c>
      <c r="H50" s="266">
        <f>'05.2022 Base Rate Revenue'!$F$109</f>
        <v>722235.12000000011</v>
      </c>
      <c r="I50" s="266">
        <f>'06.2022 Base Rate Revenue'!$F$109</f>
        <v>675099.61</v>
      </c>
      <c r="J50" s="218">
        <f>'07.2022 Base Rate Revenue'!$F$109</f>
        <v>712237.15</v>
      </c>
      <c r="K50" s="218">
        <f>'08.2022 Base Rate Revenue'!$F$109</f>
        <v>867549.07000000007</v>
      </c>
      <c r="L50" s="218">
        <f>'09.2022 Base Rate Revenue'!$F$109</f>
        <v>856429.06999999983</v>
      </c>
      <c r="M50" s="218">
        <f>'10.2022 Base Rate Revenue'!$F$109</f>
        <v>862763.18</v>
      </c>
      <c r="N50" s="218">
        <f>'11.2022 Base Rate Revenue'!$F$109</f>
        <v>871139.43</v>
      </c>
      <c r="O50" s="218">
        <f>'12.2022 Base Rate Revenue'!$F$109</f>
        <v>810774.49645161291</v>
      </c>
      <c r="P50" s="218"/>
      <c r="Q50" s="73"/>
    </row>
    <row r="51" spans="1:17" s="134" customFormat="1">
      <c r="A51" s="20">
        <v>32</v>
      </c>
      <c r="B51" s="19" t="s">
        <v>238</v>
      </c>
      <c r="C51" s="20" t="s">
        <v>100</v>
      </c>
      <c r="D51" s="266">
        <f>'01.2022 Base Rate Revenue'!$E$109</f>
        <v>62764.44</v>
      </c>
      <c r="E51" s="266">
        <f>'02.2022 Base Rate Revenue'!$E$109</f>
        <v>58297.46</v>
      </c>
      <c r="F51" s="266">
        <f>'03.2022 Base Rate Revenue'!$E$109</f>
        <v>64238.189999999995</v>
      </c>
      <c r="G51" s="266">
        <f>'04.2022 Base Rate Revenue'!$E$109</f>
        <v>66333.149999999994</v>
      </c>
      <c r="H51" s="266">
        <f>'05.2022 Base Rate Revenue'!$E$109</f>
        <v>70696.679999999993</v>
      </c>
      <c r="I51" s="266">
        <f>'06.2022 Base Rate Revenue'!$E$109</f>
        <v>69765.23000000001</v>
      </c>
      <c r="J51" s="218">
        <f>'07.2022 Base Rate Revenue'!$E$109</f>
        <v>72621.81</v>
      </c>
      <c r="K51" s="218">
        <f>'08.2022 Base Rate Revenue'!$E$109</f>
        <v>71793.209999999992</v>
      </c>
      <c r="L51" s="218">
        <f>'09.2022 Base Rate Revenue'!$E$109</f>
        <v>75255.37</v>
      </c>
      <c r="M51" s="218">
        <f>'10.2022 Base Rate Revenue'!$E$109</f>
        <v>79240.989999999991</v>
      </c>
      <c r="N51" s="218">
        <f>'11.2022 Base Rate Revenue'!$E$109</f>
        <v>78059.600000000006</v>
      </c>
      <c r="O51" s="218">
        <f>'12.2022 Base Rate Revenue'!$E$109</f>
        <v>63790.424193548381</v>
      </c>
      <c r="P51" s="218"/>
      <c r="Q51" s="73"/>
    </row>
    <row r="52" spans="1:17" s="134" customFormat="1">
      <c r="A52" s="20"/>
      <c r="B52" s="69"/>
      <c r="C52" s="20"/>
      <c r="D52" s="194"/>
      <c r="E52" s="194"/>
      <c r="F52" s="194"/>
      <c r="G52" s="194"/>
      <c r="H52" s="194"/>
      <c r="I52" s="72"/>
      <c r="J52" s="72"/>
      <c r="K52" s="72"/>
      <c r="L52" s="72"/>
      <c r="M52" s="72"/>
      <c r="N52" s="72"/>
      <c r="O52" s="72"/>
      <c r="P52" s="72"/>
      <c r="Q52" s="73"/>
    </row>
    <row r="53" spans="1:17" ht="15" customHeight="1">
      <c r="A53" s="20">
        <v>33</v>
      </c>
      <c r="B53" s="19" t="s">
        <v>239</v>
      </c>
      <c r="C53" s="20" t="str">
        <f>"("&amp;A44&amp;") - ("&amp;A48&amp;")"</f>
        <v>(25) - (29)</v>
      </c>
      <c r="D53" s="267">
        <f>D44-D48</f>
        <v>36073</v>
      </c>
      <c r="E53" s="267">
        <f t="shared" ref="E53:F53" si="31">E44-E48</f>
        <v>36188</v>
      </c>
      <c r="F53" s="267">
        <f t="shared" si="31"/>
        <v>37185</v>
      </c>
      <c r="G53" s="267">
        <f>G44-G48</f>
        <v>36422</v>
      </c>
      <c r="H53" s="219">
        <f t="shared" ref="H53:O53" si="32">H44-H48</f>
        <v>36101</v>
      </c>
      <c r="I53" s="219">
        <f t="shared" si="32"/>
        <v>36821</v>
      </c>
      <c r="J53" s="219">
        <f t="shared" si="32"/>
        <v>36170</v>
      </c>
      <c r="K53" s="219">
        <f t="shared" si="32"/>
        <v>36203</v>
      </c>
      <c r="L53" s="219">
        <f t="shared" si="32"/>
        <v>36183</v>
      </c>
      <c r="M53" s="219">
        <f t="shared" si="32"/>
        <v>36282</v>
      </c>
      <c r="N53" s="219">
        <f t="shared" si="32"/>
        <v>36068</v>
      </c>
      <c r="O53" s="219">
        <f t="shared" si="32"/>
        <v>36299</v>
      </c>
      <c r="P53" s="219"/>
      <c r="Q53" s="91">
        <f>SUM(D53:O53)</f>
        <v>435995</v>
      </c>
    </row>
    <row r="54" spans="1:17" ht="25.5">
      <c r="A54" s="70">
        <f t="shared" ref="A54:A62" si="33">A53+1</f>
        <v>34</v>
      </c>
      <c r="B54" s="129" t="s">
        <v>101</v>
      </c>
      <c r="C54" s="129" t="s">
        <v>257</v>
      </c>
      <c r="D54" s="130">
        <f>'UE-200900 Auth Base'!E97</f>
        <v>404.61724702120091</v>
      </c>
      <c r="E54" s="130">
        <f>'UE-200900 Auth Base'!F97</f>
        <v>380.45952837159109</v>
      </c>
      <c r="F54" s="130">
        <f>'UE-200900 Auth Base'!G97</f>
        <v>371.9985254369463</v>
      </c>
      <c r="G54" s="130">
        <f>'UE-200900 Auth Base'!H97</f>
        <v>363.72061693206393</v>
      </c>
      <c r="H54" s="130">
        <f>'UE-200900 Auth Base'!I97</f>
        <v>392.96150747741837</v>
      </c>
      <c r="I54" s="130">
        <f>'UE-200900 Auth Base'!J97</f>
        <v>408.58431826419911</v>
      </c>
      <c r="J54" s="130">
        <f>'UE-200900 Auth Base'!K97</f>
        <v>456.79262774995544</v>
      </c>
      <c r="K54" s="130">
        <f>'UE-200900 Auth Base'!L97</f>
        <v>436.77833767660366</v>
      </c>
      <c r="L54" s="130">
        <f>'UE-200900 Auth Base'!M97</f>
        <v>389.50018381003991</v>
      </c>
      <c r="M54" s="130">
        <f>'UE-200900 Auth Base'!N97</f>
        <v>420.51734102764959</v>
      </c>
      <c r="N54" s="130">
        <f>'UE-200900 Auth Base'!O97</f>
        <v>365.85614956249276</v>
      </c>
      <c r="O54" s="130">
        <f>('UE-200900 Auth Base'!P97/31*20)+('UE-220053 RY1 Auth Base'!P97/31*11)</f>
        <v>403.59663550663186</v>
      </c>
      <c r="P54" s="130"/>
      <c r="Q54" s="71">
        <f>Q55/Q53</f>
        <v>399.61525156973278</v>
      </c>
    </row>
    <row r="55" spans="1:17">
      <c r="A55" s="20">
        <f t="shared" si="33"/>
        <v>35</v>
      </c>
      <c r="B55" s="19" t="s">
        <v>55</v>
      </c>
      <c r="C55" s="20" t="str">
        <f>"("&amp;A53&amp;") x ("&amp;A54&amp;")"</f>
        <v>(33) x (34)</v>
      </c>
      <c r="D55" s="194">
        <f t="shared" ref="D55:F55" si="34">D53*D54</f>
        <v>14595757.951795781</v>
      </c>
      <c r="E55" s="194">
        <f t="shared" si="34"/>
        <v>13768069.412711138</v>
      </c>
      <c r="F55" s="194">
        <f t="shared" si="34"/>
        <v>13832765.168372847</v>
      </c>
      <c r="G55" s="194">
        <f t="shared" ref="G55:N55" si="35">G53*G54</f>
        <v>13247432.309899632</v>
      </c>
      <c r="H55" s="194">
        <f t="shared" si="35"/>
        <v>14186303.38144228</v>
      </c>
      <c r="I55" s="72">
        <f t="shared" si="35"/>
        <v>15044483.182806075</v>
      </c>
      <c r="J55" s="72">
        <f t="shared" si="35"/>
        <v>16522189.345715888</v>
      </c>
      <c r="K55" s="72">
        <f t="shared" si="35"/>
        <v>15812686.158906082</v>
      </c>
      <c r="L55" s="72">
        <f t="shared" si="35"/>
        <v>14093285.150798675</v>
      </c>
      <c r="M55" s="72">
        <f>M53*M54</f>
        <v>15257210.167165183</v>
      </c>
      <c r="N55" s="72">
        <f t="shared" si="35"/>
        <v>13195699.602419989</v>
      </c>
      <c r="O55" s="244">
        <f>O53*O54+'Annual Adjustment (Dec Only)'!D31</f>
        <v>14674369.77611208</v>
      </c>
      <c r="P55" s="245" t="s">
        <v>263</v>
      </c>
      <c r="Q55" s="73">
        <f>SUM(D55:O55)</f>
        <v>174230251.60814565</v>
      </c>
    </row>
    <row r="56" spans="1:17">
      <c r="A56" s="20"/>
      <c r="B56" s="19"/>
      <c r="C56" s="20"/>
      <c r="D56" s="195"/>
      <c r="E56" s="195"/>
      <c r="F56" s="195"/>
      <c r="G56" s="195"/>
      <c r="H56" s="195"/>
      <c r="I56" s="72"/>
      <c r="J56" s="38"/>
      <c r="K56" s="38"/>
      <c r="L56" s="38"/>
      <c r="M56" s="38"/>
      <c r="N56" s="38"/>
      <c r="O56" s="38"/>
      <c r="P56" s="38"/>
      <c r="Q56" s="19"/>
    </row>
    <row r="57" spans="1:17" ht="25.5">
      <c r="A57" s="225">
        <v>36</v>
      </c>
      <c r="B57" s="228" t="s">
        <v>240</v>
      </c>
      <c r="C57" s="225" t="str">
        <f>"("&amp;A46&amp;") - ("&amp;A50&amp;")"</f>
        <v>(27) - (31)</v>
      </c>
      <c r="D57" s="268">
        <f t="shared" ref="D57:F57" si="36">D46-D50</f>
        <v>18636608.27789</v>
      </c>
      <c r="E57" s="268">
        <f t="shared" si="36"/>
        <v>16945519.755240005</v>
      </c>
      <c r="F57" s="268">
        <f t="shared" si="36"/>
        <v>18485569.163530003</v>
      </c>
      <c r="G57" s="268">
        <f>G46-G50</f>
        <v>18097164.877969995</v>
      </c>
      <c r="H57" s="226">
        <f t="shared" ref="H57:O57" si="37">H46-H50</f>
        <v>16171278.888789997</v>
      </c>
      <c r="I57" s="226">
        <f t="shared" si="37"/>
        <v>17836494.743249997</v>
      </c>
      <c r="J57" s="226">
        <f t="shared" si="37"/>
        <v>20552219.523960002</v>
      </c>
      <c r="K57" s="226">
        <f t="shared" si="37"/>
        <v>19962102.125060003</v>
      </c>
      <c r="L57" s="226">
        <f t="shared" si="37"/>
        <v>17652430.465399999</v>
      </c>
      <c r="M57" s="226">
        <f t="shared" si="37"/>
        <v>18896908.296660002</v>
      </c>
      <c r="N57" s="226">
        <f t="shared" si="37"/>
        <v>18655742.058760002</v>
      </c>
      <c r="O57" s="226">
        <f t="shared" si="37"/>
        <v>19563725.040978391</v>
      </c>
      <c r="P57" s="226"/>
      <c r="Q57" s="227">
        <f>SUM(D57:O57)</f>
        <v>221455763.21748844</v>
      </c>
    </row>
    <row r="58" spans="1:17" ht="25.5">
      <c r="A58" s="225">
        <f t="shared" si="33"/>
        <v>37</v>
      </c>
      <c r="B58" s="228" t="s">
        <v>241</v>
      </c>
      <c r="C58" s="225" t="str">
        <f t="shared" ref="C58" si="38">"("&amp;A47&amp;") - ("&amp;A51&amp;")"</f>
        <v>(28) - (32)</v>
      </c>
      <c r="D58" s="268">
        <f t="shared" ref="D58:F58" si="39">D47-D51</f>
        <v>1544112.6500000001</v>
      </c>
      <c r="E58" s="268">
        <f t="shared" si="39"/>
        <v>1535429.7200000002</v>
      </c>
      <c r="F58" s="268">
        <f t="shared" si="39"/>
        <v>1835059.0499999998</v>
      </c>
      <c r="G58" s="268">
        <f>G47-G51</f>
        <v>1629697.27</v>
      </c>
      <c r="H58" s="226">
        <f t="shared" ref="H58:O58" si="40">H47-H51</f>
        <v>1616832.2899999998</v>
      </c>
      <c r="I58" s="226">
        <f t="shared" si="40"/>
        <v>1641854</v>
      </c>
      <c r="J58" s="226">
        <f t="shared" si="40"/>
        <v>1609363.0099999998</v>
      </c>
      <c r="K58" s="226">
        <f t="shared" si="40"/>
        <v>1608780.33</v>
      </c>
      <c r="L58" s="226">
        <f t="shared" si="40"/>
        <v>1616265</v>
      </c>
      <c r="M58" s="226">
        <f t="shared" si="40"/>
        <v>1615484.02</v>
      </c>
      <c r="N58" s="226">
        <f t="shared" si="40"/>
        <v>1542097.05</v>
      </c>
      <c r="O58" s="226">
        <f t="shared" si="40"/>
        <v>1655699.6458064518</v>
      </c>
      <c r="P58" s="226"/>
      <c r="Q58" s="227">
        <f>SUM(D58:O58)</f>
        <v>19450674.035806451</v>
      </c>
    </row>
    <row r="59" spans="1:17">
      <c r="A59" s="20">
        <f t="shared" si="33"/>
        <v>38</v>
      </c>
      <c r="B59" s="74" t="s">
        <v>242</v>
      </c>
      <c r="C59" s="20" t="str">
        <f>"("&amp;A45&amp;") - ("&amp;A49&amp;")"</f>
        <v>(26) - (30)</v>
      </c>
      <c r="D59" s="269">
        <f t="shared" ref="D59:F59" si="41">D45-D49</f>
        <v>166817718.96698001</v>
      </c>
      <c r="E59" s="269">
        <f t="shared" si="41"/>
        <v>158277246.92900002</v>
      </c>
      <c r="F59" s="269">
        <f t="shared" si="41"/>
        <v>169766015.347</v>
      </c>
      <c r="G59" s="269">
        <f>G45-G49</f>
        <v>165294736.57599998</v>
      </c>
      <c r="H59" s="220">
        <f t="shared" ref="H59:O59" si="42">H45-H49</f>
        <v>149379940.64900002</v>
      </c>
      <c r="I59" s="220">
        <f t="shared" si="42"/>
        <v>166523814.57100001</v>
      </c>
      <c r="J59" s="220">
        <f t="shared" si="42"/>
        <v>194879766.51699996</v>
      </c>
      <c r="K59" s="220">
        <f t="shared" si="42"/>
        <v>197738655.81099999</v>
      </c>
      <c r="L59" s="220">
        <f t="shared" si="42"/>
        <v>165466393.10800001</v>
      </c>
      <c r="M59" s="220">
        <f t="shared" si="42"/>
        <v>179907590.79899999</v>
      </c>
      <c r="N59" s="220">
        <f t="shared" si="42"/>
        <v>174533229.45800003</v>
      </c>
      <c r="O59" s="220">
        <f t="shared" si="42"/>
        <v>182817197.08634001</v>
      </c>
      <c r="P59" s="220"/>
      <c r="Q59" s="92">
        <f>SUM(D59:O59)</f>
        <v>2071402305.81832</v>
      </c>
    </row>
    <row r="60" spans="1:17">
      <c r="A60" s="225">
        <f t="shared" si="33"/>
        <v>39</v>
      </c>
      <c r="B60" s="229" t="s">
        <v>104</v>
      </c>
      <c r="C60" s="129" t="s">
        <v>255</v>
      </c>
      <c r="D60" s="270">
        <f t="shared" ref="D60:F60" si="43">D29</f>
        <v>1.3599999999999999E-2</v>
      </c>
      <c r="E60" s="270">
        <f t="shared" si="43"/>
        <v>1.3599999999999999E-2</v>
      </c>
      <c r="F60" s="270">
        <f t="shared" si="43"/>
        <v>1.3599999999999999E-2</v>
      </c>
      <c r="G60" s="270">
        <f t="shared" ref="G60:O60" si="44">G29</f>
        <v>1.3599999999999999E-2</v>
      </c>
      <c r="H60" s="230">
        <f t="shared" si="44"/>
        <v>1.3599999999999999E-2</v>
      </c>
      <c r="I60" s="230">
        <f t="shared" si="44"/>
        <v>1.3599999999999999E-2</v>
      </c>
      <c r="J60" s="230">
        <f t="shared" si="44"/>
        <v>1.3599999999999999E-2</v>
      </c>
      <c r="K60" s="230">
        <f t="shared" si="44"/>
        <v>1.3599999999999999E-2</v>
      </c>
      <c r="L60" s="230">
        <f t="shared" si="44"/>
        <v>1.3599999999999999E-2</v>
      </c>
      <c r="M60" s="230">
        <f t="shared" si="44"/>
        <v>1.3599999999999999E-2</v>
      </c>
      <c r="N60" s="230">
        <f t="shared" si="44"/>
        <v>1.3599999999999999E-2</v>
      </c>
      <c r="O60" s="230">
        <f t="shared" si="44"/>
        <v>1.3426129032258066E-2</v>
      </c>
      <c r="P60" s="230"/>
      <c r="Q60" s="231"/>
    </row>
    <row r="61" spans="1:17">
      <c r="A61" s="20">
        <f t="shared" si="33"/>
        <v>40</v>
      </c>
      <c r="B61" s="19" t="s">
        <v>105</v>
      </c>
      <c r="C61" s="20" t="str">
        <f>"("&amp;A59&amp;") x ("&amp;A60&amp;")"</f>
        <v>(38) x (39)</v>
      </c>
      <c r="D61" s="194">
        <f t="shared" ref="D61:F61" si="45">D59*D60</f>
        <v>2268720.9779509278</v>
      </c>
      <c r="E61" s="194">
        <f t="shared" si="45"/>
        <v>2152570.5582344001</v>
      </c>
      <c r="F61" s="194">
        <f t="shared" si="45"/>
        <v>2308817.8087192001</v>
      </c>
      <c r="G61" s="194">
        <f t="shared" ref="G61:O61" si="46">G59*G60</f>
        <v>2248008.4174335995</v>
      </c>
      <c r="H61" s="194">
        <f t="shared" si="46"/>
        <v>2031567.1928264</v>
      </c>
      <c r="I61" s="72">
        <f t="shared" si="46"/>
        <v>2264723.8781655999</v>
      </c>
      <c r="J61" s="72">
        <f t="shared" si="46"/>
        <v>2650364.8246311992</v>
      </c>
      <c r="K61" s="72">
        <f t="shared" si="46"/>
        <v>2689245.7190295998</v>
      </c>
      <c r="L61" s="72">
        <f t="shared" si="46"/>
        <v>2250342.9462688002</v>
      </c>
      <c r="M61" s="72">
        <f>M59*M60</f>
        <v>2446743.2348663998</v>
      </c>
      <c r="N61" s="72">
        <f t="shared" si="46"/>
        <v>2373651.9206288005</v>
      </c>
      <c r="O61" s="72">
        <f t="shared" si="46"/>
        <v>2454527.2773969541</v>
      </c>
      <c r="P61" s="72"/>
      <c r="Q61" s="73">
        <f>SUM(D61:O61)</f>
        <v>28139284.756151885</v>
      </c>
    </row>
    <row r="62" spans="1:17">
      <c r="A62" s="20">
        <f t="shared" si="33"/>
        <v>41</v>
      </c>
      <c r="B62" s="19" t="s">
        <v>106</v>
      </c>
      <c r="C62" s="20" t="str">
        <f>"("&amp;A57&amp;") - ("&amp;A58&amp;") -("&amp;A61&amp;")"</f>
        <v>(36) - (37) -(40)</v>
      </c>
      <c r="D62" s="194">
        <f t="shared" ref="D62:F62" si="47">D57-D58-D61</f>
        <v>14823774.649939075</v>
      </c>
      <c r="E62" s="194">
        <f t="shared" si="47"/>
        <v>13257519.477005605</v>
      </c>
      <c r="F62" s="194">
        <f t="shared" si="47"/>
        <v>14341692.304810803</v>
      </c>
      <c r="G62" s="194">
        <f t="shared" ref="G62:O62" si="48">G57-G58-G61</f>
        <v>14219459.190536397</v>
      </c>
      <c r="H62" s="194">
        <f t="shared" si="48"/>
        <v>12522879.405963598</v>
      </c>
      <c r="I62" s="72">
        <f t="shared" si="48"/>
        <v>13929916.865084399</v>
      </c>
      <c r="J62" s="72">
        <f t="shared" si="48"/>
        <v>16292491.689328805</v>
      </c>
      <c r="K62" s="72">
        <f t="shared" si="48"/>
        <v>15664076.076030402</v>
      </c>
      <c r="L62" s="72">
        <f t="shared" si="48"/>
        <v>13785822.519131199</v>
      </c>
      <c r="M62" s="72">
        <f t="shared" si="48"/>
        <v>14834681.041793603</v>
      </c>
      <c r="N62" s="72">
        <f t="shared" si="48"/>
        <v>14739993.088131201</v>
      </c>
      <c r="O62" s="72">
        <f t="shared" si="48"/>
        <v>15453498.117774986</v>
      </c>
      <c r="P62" s="72"/>
      <c r="Q62" s="73">
        <f>SUM(D62:O62)</f>
        <v>173865804.42553008</v>
      </c>
    </row>
    <row r="63" spans="1:17" ht="25.5">
      <c r="A63" s="225">
        <v>42</v>
      </c>
      <c r="B63" s="70" t="s">
        <v>118</v>
      </c>
      <c r="C63" s="225" t="str">
        <f>"("&amp;A62&amp;") / ("&amp;A53&amp;")"</f>
        <v>(41) / (33)</v>
      </c>
      <c r="D63" s="196">
        <f t="shared" ref="D63:F63" si="49">D62/D53</f>
        <v>410.93822664982326</v>
      </c>
      <c r="E63" s="196">
        <f t="shared" si="49"/>
        <v>366.35126221414845</v>
      </c>
      <c r="F63" s="196">
        <f t="shared" si="49"/>
        <v>385.6848811297782</v>
      </c>
      <c r="G63" s="196">
        <f t="shared" ref="G63:O63" si="50">G62/G53</f>
        <v>390.40852206184167</v>
      </c>
      <c r="H63" s="196">
        <f t="shared" si="50"/>
        <v>346.88455737967365</v>
      </c>
      <c r="I63" s="71">
        <f t="shared" si="50"/>
        <v>378.3144636235952</v>
      </c>
      <c r="J63" s="71">
        <f t="shared" si="50"/>
        <v>450.44212577630094</v>
      </c>
      <c r="K63" s="71">
        <f t="shared" si="50"/>
        <v>432.67342695440715</v>
      </c>
      <c r="L63" s="71">
        <f t="shared" si="50"/>
        <v>381.00275043891327</v>
      </c>
      <c r="M63" s="71">
        <f t="shared" si="50"/>
        <v>408.87164549345692</v>
      </c>
      <c r="N63" s="71">
        <f t="shared" si="50"/>
        <v>408.67231585148056</v>
      </c>
      <c r="O63" s="71">
        <f t="shared" si="50"/>
        <v>425.7279296337361</v>
      </c>
      <c r="P63" s="71"/>
      <c r="Q63" s="71">
        <f>Q62/Q53</f>
        <v>398.77935395022894</v>
      </c>
    </row>
    <row r="64" spans="1:17">
      <c r="A64" s="20">
        <v>43</v>
      </c>
      <c r="B64" s="19" t="s">
        <v>108</v>
      </c>
      <c r="C64" s="20" t="str">
        <f>"("&amp;A$55&amp;") - ("&amp;A62&amp;")"</f>
        <v>(35) - (41)</v>
      </c>
      <c r="D64" s="197">
        <f t="shared" ref="D64:F64" si="51">IF(D41="",D55-D62,-D41)</f>
        <v>-228016.69814329408</v>
      </c>
      <c r="E64" s="197">
        <f t="shared" si="51"/>
        <v>510549.93570553325</v>
      </c>
      <c r="F64" s="197">
        <f t="shared" si="51"/>
        <v>-508927.13643795624</v>
      </c>
      <c r="G64" s="197">
        <f t="shared" ref="G64:O64" si="52">IF(G41="",G55-G62,-G41)</f>
        <v>-972026.88063676469</v>
      </c>
      <c r="H64" s="197">
        <f t="shared" si="52"/>
        <v>1663423.9754786827</v>
      </c>
      <c r="I64" s="76">
        <f t="shared" si="52"/>
        <v>1114566.3177216761</v>
      </c>
      <c r="J64" s="76">
        <f t="shared" si="52"/>
        <v>229697.65638708323</v>
      </c>
      <c r="K64" s="76">
        <f t="shared" si="52"/>
        <v>148610.08287568018</v>
      </c>
      <c r="L64" s="76">
        <f t="shared" si="52"/>
        <v>307462.63166747615</v>
      </c>
      <c r="M64" s="76">
        <f t="shared" si="52"/>
        <v>422529.12537157908</v>
      </c>
      <c r="N64" s="76">
        <f t="shared" si="52"/>
        <v>-1544293.4857112113</v>
      </c>
      <c r="O64" s="76">
        <f t="shared" si="52"/>
        <v>-779128.34166290611</v>
      </c>
      <c r="P64" s="71"/>
      <c r="Q64" s="73">
        <f>SUM(D64:O64)</f>
        <v>364447.18261557817</v>
      </c>
    </row>
    <row r="65" spans="1:17">
      <c r="A65" s="20">
        <v>44</v>
      </c>
      <c r="B65" s="19" t="s">
        <v>109</v>
      </c>
      <c r="C65" s="77" t="s">
        <v>110</v>
      </c>
      <c r="D65" s="76">
        <f>IF(D41="",D64*-'UE-200900 Auth Base'!$R$20,0)</f>
        <v>10017.103744436288</v>
      </c>
      <c r="E65" s="76">
        <f>IF(E41="",E64*-'UE-200900 Auth Base'!$R$20,0)</f>
        <v>-22429.198011908902</v>
      </c>
      <c r="F65" s="76">
        <f>IF(F41="",F64*-'UE-200900 Auth Base'!$R$20,0)</f>
        <v>22357.906090080007</v>
      </c>
      <c r="G65" s="76">
        <f>IF(G41="",G64*-'UE-200900 Auth Base'!$R$20,0)</f>
        <v>42702.548475639443</v>
      </c>
      <c r="H65" s="76">
        <f>IF(H41="",H64*-'UE-200900 Auth Base'!$R$20,0)</f>
        <v>-73076.624076369888</v>
      </c>
      <c r="I65" s="76">
        <f>IF(I41="",I64*-'UE-200900 Auth Base'!$R$20,0)</f>
        <v>-48964.512360651948</v>
      </c>
      <c r="J65" s="76">
        <f>IF(J41="",J64*-'UE-200900 Auth Base'!$R$20,0)</f>
        <v>-10090.950674311222</v>
      </c>
      <c r="K65" s="76">
        <f>IF(K41="",K64*-'UE-200900 Auth Base'!$R$20,0)</f>
        <v>-6528.6561456102017</v>
      </c>
      <c r="L65" s="76">
        <f>IF(L41="",L64*-'UE-200900 Auth Base'!$R$20,0)</f>
        <v>-13507.278651210876</v>
      </c>
      <c r="M65" s="76">
        <f>IF(M41="",M64*-'UE-200900 Auth Base'!$R$20,0)</f>
        <v>-18562.31634945071</v>
      </c>
      <c r="N65" s="76">
        <f>IF(N41="",N64*-'UE-200900 Auth Base'!$R$20,0)</f>
        <v>67843.049145921919</v>
      </c>
      <c r="O65" s="76">
        <f>IF(O41="",O64*-'UE-200900 Auth Base'!$R$20,0)</f>
        <v>34228.236318742012</v>
      </c>
      <c r="P65" s="71"/>
      <c r="Q65" s="73">
        <f>SUM(D65:O65)</f>
        <v>-16010.692494694085</v>
      </c>
    </row>
    <row r="66" spans="1:17">
      <c r="A66" s="20">
        <v>45</v>
      </c>
      <c r="B66" s="19"/>
      <c r="C66" s="20" t="s">
        <v>111</v>
      </c>
      <c r="D66" s="171">
        <f t="shared" ref="D66:F66" si="53">D35</f>
        <v>3.2500000000000001E-2</v>
      </c>
      <c r="E66" s="171">
        <f t="shared" si="53"/>
        <v>3.2500000000000001E-2</v>
      </c>
      <c r="F66" s="171">
        <f t="shared" si="53"/>
        <v>3.2500000000000001E-2</v>
      </c>
      <c r="G66" s="171">
        <f t="shared" ref="G66:O66" si="54">G35</f>
        <v>3.2500000000000001E-2</v>
      </c>
      <c r="H66" s="171">
        <f>H35</f>
        <v>3.2500000000000001E-2</v>
      </c>
      <c r="I66" s="171">
        <f>I35</f>
        <v>3.2500000000000001E-2</v>
      </c>
      <c r="J66" s="78">
        <f t="shared" si="54"/>
        <v>3.5999999999999997E-2</v>
      </c>
      <c r="K66" s="78">
        <f t="shared" si="54"/>
        <v>3.5999999999999997E-2</v>
      </c>
      <c r="L66" s="78">
        <f t="shared" si="54"/>
        <v>3.5999999999999997E-2</v>
      </c>
      <c r="M66" s="78">
        <f t="shared" si="54"/>
        <v>4.9099999999999998E-2</v>
      </c>
      <c r="N66" s="78">
        <f t="shared" si="54"/>
        <v>4.9099999999999998E-2</v>
      </c>
      <c r="O66" s="78">
        <f t="shared" si="54"/>
        <v>4.9099999999999998E-2</v>
      </c>
      <c r="P66" s="78"/>
      <c r="Q66" s="73"/>
    </row>
    <row r="67" spans="1:17">
      <c r="A67" s="20">
        <v>46</v>
      </c>
      <c r="B67" s="19" t="s">
        <v>112</v>
      </c>
      <c r="C67" s="20" t="s">
        <v>113</v>
      </c>
      <c r="D67" s="271">
        <f>(C68+(D64+D65)/2)*D66/12</f>
        <v>-295.2077840817866</v>
      </c>
      <c r="E67" s="271">
        <f t="shared" ref="E67" si="55">(D69+(E64+E65)/2)*E66/12</f>
        <v>69.781743047988286</v>
      </c>
      <c r="F67" s="271">
        <f t="shared" ref="F67" si="56">(E69+(F64+F65)/2)*F66/12</f>
        <v>72.071734799443703</v>
      </c>
      <c r="G67" s="271">
        <f>(F69+(G64+G65)/2)*G66/12</f>
        <v>-1845.0889368164142</v>
      </c>
      <c r="H67" s="198">
        <f t="shared" ref="H67:O67" si="57">(G69+(H64+H65)/2)*H66/12</f>
        <v>-954.95071413118342</v>
      </c>
      <c r="I67" s="79">
        <f t="shared" si="57"/>
        <v>2639.0607774683967</v>
      </c>
      <c r="J67" s="79">
        <f t="shared" si="57"/>
        <v>4858.9972716773227</v>
      </c>
      <c r="K67" s="79">
        <f t="shared" si="57"/>
        <v>5416.1064621566175</v>
      </c>
      <c r="L67" s="79">
        <f t="shared" si="57"/>
        <v>6086.40995116259</v>
      </c>
      <c r="M67" s="79">
        <f t="shared" si="57"/>
        <v>9753.9228895004762</v>
      </c>
      <c r="N67" s="79">
        <f t="shared" si="57"/>
        <v>7599.7099359746326</v>
      </c>
      <c r="O67" s="79">
        <f t="shared" si="57"/>
        <v>3086.2924321395708</v>
      </c>
      <c r="P67" s="79"/>
      <c r="Q67" s="73">
        <f>SUM(D67:O67)</f>
        <v>36487.105762897656</v>
      </c>
    </row>
    <row r="68" spans="1:17" ht="15.75" thickBot="1">
      <c r="A68" s="20">
        <v>47</v>
      </c>
      <c r="B68" s="80" t="s">
        <v>119</v>
      </c>
      <c r="C68" s="20"/>
      <c r="D68" s="85">
        <f t="shared" ref="D68:F68" si="58">D64+D65+D67</f>
        <v>-218294.80218293957</v>
      </c>
      <c r="E68" s="85">
        <f t="shared" si="58"/>
        <v>488190.51943667233</v>
      </c>
      <c r="F68" s="85">
        <f t="shared" si="58"/>
        <v>-486497.15861307684</v>
      </c>
      <c r="G68" s="85">
        <f t="shared" ref="G68:Q68" si="59">G64+G65+G67</f>
        <v>-931169.4210979417</v>
      </c>
      <c r="H68" s="81">
        <f t="shared" si="59"/>
        <v>1589392.4006881816</v>
      </c>
      <c r="I68" s="81">
        <f t="shared" si="59"/>
        <v>1068240.8661384925</v>
      </c>
      <c r="J68" s="81">
        <f t="shared" si="59"/>
        <v>224465.70298444934</v>
      </c>
      <c r="K68" s="81">
        <f t="shared" si="59"/>
        <v>147497.53319222658</v>
      </c>
      <c r="L68" s="81">
        <f t="shared" si="59"/>
        <v>300041.76296742784</v>
      </c>
      <c r="M68" s="81">
        <f t="shared" si="59"/>
        <v>413720.7319116288</v>
      </c>
      <c r="N68" s="81">
        <f t="shared" si="59"/>
        <v>-1468850.7266293149</v>
      </c>
      <c r="O68" s="81">
        <f t="shared" si="59"/>
        <v>-741813.81291202444</v>
      </c>
      <c r="P68" s="81"/>
      <c r="Q68" s="81">
        <f t="shared" si="59"/>
        <v>384923.59588378173</v>
      </c>
    </row>
    <row r="69" spans="1:17" ht="27" thickBot="1">
      <c r="A69" s="20">
        <v>48</v>
      </c>
      <c r="B69" s="87" t="s">
        <v>120</v>
      </c>
      <c r="C69" s="20" t="str">
        <f>"Σ(("&amp;A64&amp;") ,("&amp;A65&amp;") , ("&amp;A67&amp;"))"</f>
        <v>Σ((43) ,(44) , (46))</v>
      </c>
      <c r="D69" s="194">
        <f>C68+D64+D65+D67</f>
        <v>-218294.80218293957</v>
      </c>
      <c r="E69" s="194">
        <f>D69+E64+E65+E67</f>
        <v>269895.71725373273</v>
      </c>
      <c r="F69" s="194">
        <f t="shared" ref="F69" si="60">E69+F64+F65+F67</f>
        <v>-216601.44135934405</v>
      </c>
      <c r="G69" s="194">
        <f>F69+G64+G65+G67</f>
        <v>-1147770.8624572856</v>
      </c>
      <c r="H69" s="194">
        <f t="shared" ref="H69:N69" si="61">G69+H64+H65+H67</f>
        <v>441621.53823089594</v>
      </c>
      <c r="I69" s="72">
        <f t="shared" si="61"/>
        <v>1509862.4043693885</v>
      </c>
      <c r="J69" s="72">
        <f t="shared" si="61"/>
        <v>1734328.1073538377</v>
      </c>
      <c r="K69" s="72">
        <f t="shared" si="61"/>
        <v>1881825.6405460644</v>
      </c>
      <c r="L69" s="72">
        <f t="shared" si="61"/>
        <v>2181867.4035134921</v>
      </c>
      <c r="M69" s="72">
        <f t="shared" si="61"/>
        <v>2595588.1354251211</v>
      </c>
      <c r="N69" s="72">
        <f t="shared" si="61"/>
        <v>1126737.4087958061</v>
      </c>
      <c r="O69" s="83">
        <f>N69+O64+O65+O67</f>
        <v>384923.59588378161</v>
      </c>
      <c r="P69" s="85"/>
      <c r="Q69" s="73"/>
    </row>
    <row r="70" spans="1:17" ht="15.75" thickBot="1">
      <c r="A70" s="20"/>
      <c r="B70" s="19"/>
      <c r="C70" s="20"/>
      <c r="D70" s="194"/>
      <c r="E70" s="194"/>
      <c r="F70" s="194"/>
      <c r="G70" s="194"/>
      <c r="H70" s="194"/>
      <c r="I70" s="72"/>
      <c r="J70" s="72"/>
      <c r="K70" s="72"/>
      <c r="L70" s="72"/>
      <c r="M70" s="72"/>
      <c r="N70" s="72"/>
      <c r="O70" s="85"/>
      <c r="P70" s="85"/>
    </row>
    <row r="71" spans="1:17" ht="28.9" customHeight="1" thickBot="1">
      <c r="A71" s="69">
        <v>49</v>
      </c>
      <c r="B71" s="88" t="s">
        <v>121</v>
      </c>
      <c r="C71" s="69" t="str">
        <f>"("&amp;A$38&amp;") + ("&amp;A69&amp;")"</f>
        <v>(24) + (48)</v>
      </c>
      <c r="D71" s="200">
        <f>D38+D69</f>
        <v>-3060828.6571107162</v>
      </c>
      <c r="E71" s="200">
        <f t="shared" ref="E71:F71" si="62">E38+E69</f>
        <v>-5209895.6898327852</v>
      </c>
      <c r="F71" s="200">
        <f t="shared" si="62"/>
        <v>-5623071.5036960235</v>
      </c>
      <c r="G71" s="200">
        <f t="shared" ref="G71:O71" si="63">G38+G69</f>
        <v>-8491429.8509098068</v>
      </c>
      <c r="H71" s="200">
        <f t="shared" si="63"/>
        <v>-6182821.3494410543</v>
      </c>
      <c r="I71" s="73">
        <f t="shared" si="63"/>
        <v>-4708565.9142288091</v>
      </c>
      <c r="J71" s="73">
        <f t="shared" si="63"/>
        <v>-4707410.8207622096</v>
      </c>
      <c r="K71" s="73">
        <f t="shared" si="63"/>
        <v>-9057636.7015577592</v>
      </c>
      <c r="L71" s="73">
        <f t="shared" si="63"/>
        <v>-8885161.0824868679</v>
      </c>
      <c r="M71" s="73">
        <f t="shared" si="63"/>
        <v>-6699884.6187177375</v>
      </c>
      <c r="N71" s="73">
        <f t="shared" si="63"/>
        <v>-10983973.392168256</v>
      </c>
      <c r="O71" s="86">
        <f t="shared" si="63"/>
        <v>-15740850.491767116</v>
      </c>
      <c r="P71" s="243"/>
      <c r="Q71" s="80"/>
    </row>
    <row r="72" spans="1:17">
      <c r="A72" s="19"/>
      <c r="B72" s="246"/>
      <c r="C72" s="247"/>
      <c r="D72" s="248"/>
      <c r="E72" s="248"/>
      <c r="F72" s="248"/>
      <c r="G72" s="249"/>
      <c r="H72" s="249"/>
      <c r="I72" s="248"/>
      <c r="J72" s="248"/>
      <c r="K72" s="248"/>
      <c r="L72" s="248"/>
      <c r="M72" s="248"/>
      <c r="N72" s="248"/>
      <c r="O72" s="248"/>
      <c r="P72" s="272" t="s">
        <v>264</v>
      </c>
      <c r="Q72" s="250"/>
    </row>
  </sheetData>
  <mergeCells count="3">
    <mergeCell ref="A1:Q1"/>
    <mergeCell ref="A2:Q2"/>
    <mergeCell ref="A3:Q3"/>
  </mergeCells>
  <printOptions horizontalCentered="1"/>
  <pageMargins left="0.7" right="0.7" top="0.75" bottom="0.75" header="0.3" footer="0.3"/>
  <pageSetup scale="72" orientation="portrait" useFirstPageNumber="1" r:id="rId1"/>
  <headerFooter scaleWithDoc="0">
    <oddFooter>&amp;L&amp;F / &amp;A&amp;RPage &amp;P</oddFooter>
  </headerFooter>
  <rowBreaks count="1" manualBreakCount="1">
    <brk id="39" max="16"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89192-DD15-4995-AAD5-525586485D54}">
  <sheetPr>
    <tabColor rgb="FF92D050"/>
    <pageSetUpPr fitToPage="1"/>
  </sheetPr>
  <dimension ref="A1:O54"/>
  <sheetViews>
    <sheetView view="pageBreakPreview" zoomScale="85" zoomScaleNormal="85" zoomScaleSheetLayoutView="85" workbookViewId="0">
      <selection activeCell="L18" sqref="L18"/>
    </sheetView>
  </sheetViews>
  <sheetFormatPr defaultRowHeight="15"/>
  <cols>
    <col min="1" max="1" width="10.7109375" style="165" bestFit="1" customWidth="1"/>
    <col min="2" max="2" width="85.7109375" bestFit="1" customWidth="1"/>
    <col min="3" max="3" width="6.28515625" style="134" customWidth="1"/>
    <col min="4" max="4" width="18" bestFit="1" customWidth="1"/>
    <col min="5" max="5" width="2.28515625" style="252" bestFit="1" customWidth="1"/>
    <col min="6" max="14" width="10.5703125" customWidth="1"/>
  </cols>
  <sheetData>
    <row r="1" spans="1:15" ht="45.75" customHeight="1">
      <c r="A1" s="259" t="s">
        <v>270</v>
      </c>
      <c r="B1" s="406" t="s">
        <v>273</v>
      </c>
      <c r="C1" s="406"/>
      <c r="D1" s="406"/>
    </row>
    <row r="2" spans="1:15">
      <c r="A2" s="260"/>
      <c r="B2" s="252"/>
      <c r="C2" s="252"/>
      <c r="D2" s="252"/>
      <c r="F2" s="134"/>
      <c r="G2" s="134"/>
      <c r="H2" s="134"/>
      <c r="I2" s="134"/>
      <c r="J2" s="134"/>
      <c r="K2" s="134"/>
      <c r="L2" s="134"/>
      <c r="M2" s="134"/>
      <c r="N2" s="134"/>
      <c r="O2" s="134"/>
    </row>
    <row r="3" spans="1:15" ht="100.5" customHeight="1">
      <c r="A3" s="259" t="s">
        <v>271</v>
      </c>
      <c r="B3" s="406" t="s">
        <v>340</v>
      </c>
      <c r="C3" s="406"/>
      <c r="D3" s="406"/>
      <c r="F3" s="134"/>
      <c r="G3" s="134"/>
      <c r="H3" s="134"/>
      <c r="I3" s="134"/>
      <c r="J3" s="134"/>
      <c r="K3" s="134"/>
      <c r="L3" s="134"/>
      <c r="M3" s="134"/>
      <c r="N3" s="134"/>
      <c r="O3" s="134"/>
    </row>
    <row r="4" spans="1:15">
      <c r="A4" s="251"/>
      <c r="B4" s="252"/>
      <c r="C4" s="252"/>
      <c r="D4" s="252"/>
      <c r="F4" s="134"/>
      <c r="G4" s="134"/>
      <c r="H4" s="134"/>
      <c r="I4" s="134"/>
      <c r="J4" s="134"/>
      <c r="K4" s="134"/>
      <c r="L4" s="134"/>
      <c r="M4" s="134"/>
      <c r="N4" s="134"/>
      <c r="O4" s="134"/>
    </row>
    <row r="5" spans="1:15">
      <c r="A5" s="251"/>
      <c r="B5" s="405" t="s">
        <v>19</v>
      </c>
      <c r="C5" s="405"/>
      <c r="D5" s="405"/>
      <c r="F5" s="134"/>
      <c r="G5" s="134"/>
      <c r="H5" s="134"/>
      <c r="I5" s="134"/>
      <c r="J5" s="134"/>
      <c r="K5" s="134"/>
      <c r="L5" s="134"/>
      <c r="M5" s="134"/>
      <c r="N5" s="134"/>
      <c r="O5" s="134"/>
    </row>
    <row r="6" spans="1:15">
      <c r="A6" s="251"/>
      <c r="B6" s="252" t="s">
        <v>342</v>
      </c>
      <c r="C6" s="252"/>
      <c r="D6" s="253">
        <f>AVERAGE('Deferral Calc'!D22:O22)</f>
        <v>219635.16666666666</v>
      </c>
    </row>
    <row r="7" spans="1:15">
      <c r="A7" s="251"/>
      <c r="B7" s="252" t="s">
        <v>343</v>
      </c>
      <c r="C7" s="252"/>
      <c r="D7" s="254">
        <f>SUM('Deferral Calc'!D23:O23)</f>
        <v>862.48292570159447</v>
      </c>
    </row>
    <row r="8" spans="1:15">
      <c r="A8" s="251"/>
      <c r="B8" s="252" t="s">
        <v>306</v>
      </c>
      <c r="C8" s="252"/>
      <c r="D8" s="255">
        <f>D6*D7</f>
        <v>189431581.13362399</v>
      </c>
    </row>
    <row r="9" spans="1:15" s="134" customFormat="1">
      <c r="A9" s="251"/>
      <c r="B9" s="252"/>
      <c r="C9" s="252"/>
      <c r="D9" s="255"/>
      <c r="E9" s="252"/>
    </row>
    <row r="10" spans="1:15">
      <c r="A10" s="251"/>
      <c r="B10" s="252" t="s">
        <v>341</v>
      </c>
      <c r="C10" s="252"/>
      <c r="D10" s="256">
        <f>SUM('Deferral Calc'!D24:N24)</f>
        <v>166135740.76814407</v>
      </c>
    </row>
    <row r="11" spans="1:15" s="134" customFormat="1">
      <c r="A11" s="251"/>
      <c r="B11" s="252" t="s">
        <v>272</v>
      </c>
      <c r="C11" s="252"/>
      <c r="D11" s="258">
        <f>D8-D10</f>
        <v>23295840.365479916</v>
      </c>
      <c r="E11" s="252"/>
    </row>
    <row r="12" spans="1:15" s="134" customFormat="1">
      <c r="A12" s="251"/>
      <c r="B12" s="252"/>
      <c r="C12" s="252"/>
      <c r="D12" s="255"/>
      <c r="E12" s="252"/>
    </row>
    <row r="13" spans="1:15">
      <c r="A13" s="251"/>
      <c r="B13" s="252" t="s">
        <v>268</v>
      </c>
      <c r="C13" s="252"/>
      <c r="D13" s="253">
        <f>'Deferral Calc'!O22</f>
        <v>221486</v>
      </c>
    </row>
    <row r="14" spans="1:15">
      <c r="A14" s="251"/>
      <c r="B14" s="252" t="s">
        <v>269</v>
      </c>
      <c r="C14" s="252"/>
      <c r="D14" s="254">
        <f>'Deferral Calc'!O23</f>
        <v>105.54995682471846</v>
      </c>
    </row>
    <row r="15" spans="1:15">
      <c r="A15" s="251"/>
      <c r="B15" s="252" t="s">
        <v>267</v>
      </c>
      <c r="C15" s="252"/>
      <c r="D15" s="255">
        <f>D13*D14</f>
        <v>23377837.737279594</v>
      </c>
    </row>
    <row r="16" spans="1:15">
      <c r="A16" s="251"/>
      <c r="B16" s="252"/>
      <c r="C16" s="252"/>
      <c r="D16" s="252"/>
    </row>
    <row r="17" spans="1:5">
      <c r="A17" s="251"/>
      <c r="B17" s="252" t="s">
        <v>262</v>
      </c>
      <c r="C17" s="252"/>
      <c r="D17" s="257">
        <f>D11-D15</f>
        <v>-81997.37179967761</v>
      </c>
    </row>
    <row r="18" spans="1:5">
      <c r="A18" s="251"/>
      <c r="B18" s="252"/>
      <c r="C18" s="252"/>
      <c r="D18" s="252"/>
    </row>
    <row r="19" spans="1:5">
      <c r="A19" s="251"/>
      <c r="B19" s="405" t="s">
        <v>163</v>
      </c>
      <c r="C19" s="405"/>
      <c r="D19" s="405"/>
    </row>
    <row r="20" spans="1:5">
      <c r="A20" s="251"/>
      <c r="B20" s="252" t="s">
        <v>344</v>
      </c>
      <c r="C20" s="252"/>
      <c r="D20" s="253">
        <f>AVERAGE('Deferral Calc'!D53:O53)</f>
        <v>36332.916666666664</v>
      </c>
    </row>
    <row r="21" spans="1:5">
      <c r="A21" s="251"/>
      <c r="B21" s="252" t="s">
        <v>345</v>
      </c>
      <c r="C21" s="252"/>
      <c r="D21" s="254">
        <f>SUM('Deferral Calc'!D54:O54)</f>
        <v>4795.3830188367938</v>
      </c>
    </row>
    <row r="22" spans="1:5">
      <c r="A22" s="251"/>
      <c r="B22" s="252" t="s">
        <v>306</v>
      </c>
      <c r="C22" s="252"/>
      <c r="D22" s="255">
        <f>D20*D21</f>
        <v>174230251.60814565</v>
      </c>
    </row>
    <row r="23" spans="1:5" s="134" customFormat="1">
      <c r="A23" s="251"/>
      <c r="B23" s="252"/>
      <c r="C23" s="252"/>
      <c r="D23" s="255"/>
      <c r="E23" s="252"/>
    </row>
    <row r="24" spans="1:5">
      <c r="A24" s="251"/>
      <c r="B24" s="252" t="s">
        <v>346</v>
      </c>
      <c r="C24" s="252"/>
      <c r="D24" s="256">
        <f>SUM('Deferral Calc'!D55:N55)</f>
        <v>159555881.83203357</v>
      </c>
    </row>
    <row r="25" spans="1:5">
      <c r="A25" s="251"/>
      <c r="B25" s="252" t="s">
        <v>272</v>
      </c>
      <c r="C25" s="252"/>
      <c r="D25" s="258">
        <f>D22-D24</f>
        <v>14674369.77611208</v>
      </c>
    </row>
    <row r="26" spans="1:5">
      <c r="A26" s="251"/>
      <c r="B26" s="252"/>
      <c r="C26" s="252"/>
      <c r="D26" s="255"/>
    </row>
    <row r="27" spans="1:5">
      <c r="A27" s="251"/>
      <c r="B27" s="252" t="s">
        <v>265</v>
      </c>
      <c r="C27" s="252"/>
      <c r="D27" s="253">
        <f>'Deferral Calc'!O53</f>
        <v>36299</v>
      </c>
    </row>
    <row r="28" spans="1:5">
      <c r="A28" s="251"/>
      <c r="B28" s="252" t="s">
        <v>266</v>
      </c>
      <c r="C28" s="252"/>
      <c r="D28" s="254">
        <f>'Deferral Calc'!O54</f>
        <v>403.59663550663186</v>
      </c>
    </row>
    <row r="29" spans="1:5">
      <c r="A29" s="251"/>
      <c r="B29" s="252" t="s">
        <v>267</v>
      </c>
      <c r="C29" s="252"/>
      <c r="D29" s="255">
        <f>D27*D28</f>
        <v>14650154.272255229</v>
      </c>
    </row>
    <row r="30" spans="1:5">
      <c r="A30" s="251"/>
      <c r="B30" s="252"/>
      <c r="C30" s="252"/>
      <c r="D30" s="252"/>
    </row>
    <row r="31" spans="1:5">
      <c r="A31" s="251"/>
      <c r="B31" s="252" t="s">
        <v>262</v>
      </c>
      <c r="C31" s="252"/>
      <c r="D31" s="257">
        <f>D25-D29</f>
        <v>24215.503856850788</v>
      </c>
    </row>
    <row r="32" spans="1:5">
      <c r="A32" s="251"/>
      <c r="B32" s="252"/>
      <c r="C32" s="252"/>
      <c r="D32" s="252"/>
    </row>
    <row r="33" spans="1:4">
      <c r="A33" s="251"/>
      <c r="B33" s="252"/>
      <c r="C33" s="252"/>
      <c r="D33" s="252"/>
    </row>
    <row r="34" spans="1:4">
      <c r="A34" s="251"/>
      <c r="B34" s="252"/>
      <c r="C34" s="252"/>
      <c r="D34" s="252"/>
    </row>
    <row r="35" spans="1:4">
      <c r="A35" s="251"/>
      <c r="B35" s="252"/>
      <c r="C35" s="252"/>
      <c r="D35" s="252"/>
    </row>
    <row r="36" spans="1:4">
      <c r="A36" s="251"/>
      <c r="B36" s="252"/>
      <c r="C36" s="252"/>
      <c r="D36" s="252"/>
    </row>
    <row r="37" spans="1:4">
      <c r="A37" s="251"/>
      <c r="B37" s="252"/>
      <c r="C37" s="252"/>
      <c r="D37" s="252"/>
    </row>
    <row r="38" spans="1:4">
      <c r="A38" s="251"/>
      <c r="B38" s="252"/>
      <c r="C38" s="252"/>
      <c r="D38" s="252"/>
    </row>
    <row r="39" spans="1:4">
      <c r="A39" s="251"/>
      <c r="B39" s="252"/>
      <c r="C39" s="252"/>
      <c r="D39" s="252"/>
    </row>
    <row r="40" spans="1:4">
      <c r="A40" s="251"/>
      <c r="B40" s="252"/>
      <c r="C40" s="252"/>
      <c r="D40" s="252"/>
    </row>
    <row r="41" spans="1:4">
      <c r="A41" s="251"/>
      <c r="B41" s="252"/>
      <c r="C41" s="252"/>
      <c r="D41" s="252"/>
    </row>
    <row r="42" spans="1:4">
      <c r="A42" s="251"/>
      <c r="B42" s="252"/>
      <c r="C42" s="252"/>
      <c r="D42" s="252"/>
    </row>
    <row r="43" spans="1:4">
      <c r="A43" s="251"/>
      <c r="B43" s="252"/>
      <c r="C43" s="252"/>
      <c r="D43" s="252"/>
    </row>
    <row r="44" spans="1:4">
      <c r="A44" s="251"/>
      <c r="B44" s="252"/>
      <c r="C44" s="252"/>
      <c r="D44" s="252"/>
    </row>
    <row r="45" spans="1:4">
      <c r="A45" s="251"/>
      <c r="B45" s="252"/>
      <c r="C45" s="252"/>
      <c r="D45" s="252"/>
    </row>
    <row r="46" spans="1:4">
      <c r="A46" s="251"/>
      <c r="B46" s="252"/>
      <c r="C46" s="252"/>
      <c r="D46" s="252"/>
    </row>
    <row r="47" spans="1:4">
      <c r="A47" s="251"/>
      <c r="B47" s="252"/>
      <c r="C47" s="252"/>
      <c r="D47" s="252"/>
    </row>
    <row r="48" spans="1:4">
      <c r="A48" s="251"/>
      <c r="B48" s="252"/>
      <c r="C48" s="252"/>
      <c r="D48" s="252"/>
    </row>
    <row r="49" spans="1:4">
      <c r="A49" s="251"/>
      <c r="B49" s="252"/>
      <c r="C49" s="252"/>
      <c r="D49" s="252"/>
    </row>
    <row r="50" spans="1:4">
      <c r="A50" s="251"/>
      <c r="B50" s="252"/>
      <c r="C50" s="252"/>
      <c r="D50" s="252"/>
    </row>
    <row r="51" spans="1:4">
      <c r="A51" s="251"/>
      <c r="B51" s="252"/>
      <c r="C51" s="252"/>
      <c r="D51" s="252"/>
    </row>
    <row r="52" spans="1:4">
      <c r="A52" s="251"/>
      <c r="B52" s="252"/>
      <c r="C52" s="252"/>
      <c r="D52" s="252"/>
    </row>
    <row r="53" spans="1:4">
      <c r="A53" s="251"/>
      <c r="B53" s="252"/>
      <c r="C53" s="252"/>
      <c r="D53" s="252"/>
    </row>
    <row r="54" spans="1:4">
      <c r="A54" s="251"/>
      <c r="B54" s="252"/>
      <c r="C54" s="252"/>
      <c r="D54" s="252"/>
    </row>
  </sheetData>
  <mergeCells count="4">
    <mergeCell ref="B5:D5"/>
    <mergeCell ref="B19:D19"/>
    <mergeCell ref="B3:D3"/>
    <mergeCell ref="B1:D1"/>
  </mergeCells>
  <phoneticPr fontId="140" type="noConversion"/>
  <pageMargins left="0.7" right="0.7" top="0.75" bottom="0.75" header="0.3" footer="0.3"/>
  <pageSetup scale="74" fitToHeight="0" orientation="portrait" horizontalDpi="1200" verticalDpi="1200" r:id="rId1"/>
  <headerFooter>
    <oddFooter>&amp;L&amp;F &amp;A&amp;R&amp;P of &amp;N</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AE110"/>
  <sheetViews>
    <sheetView zoomScaleNormal="100" zoomScaleSheetLayoutView="85" workbookViewId="0">
      <selection activeCell="G25" sqref="G25"/>
    </sheetView>
  </sheetViews>
  <sheetFormatPr defaultColWidth="9.140625" defaultRowHeight="15"/>
  <cols>
    <col min="1" max="1" width="14.7109375" style="1" customWidth="1"/>
    <col min="2" max="2" width="4.85546875" style="1" customWidth="1"/>
    <col min="3" max="3" width="18.7109375" style="1" customWidth="1"/>
    <col min="4" max="4" width="17" style="1" customWidth="1"/>
    <col min="5" max="5" width="18.140625" style="1" customWidth="1"/>
    <col min="6" max="6" width="16.28515625" style="1" customWidth="1"/>
    <col min="7" max="7" width="16.5703125" style="1" customWidth="1"/>
    <col min="8" max="8" width="14.42578125" style="1" customWidth="1"/>
    <col min="9" max="9" width="20.42578125" style="1" customWidth="1"/>
    <col min="10" max="10" width="15.140625" style="1" customWidth="1"/>
    <col min="11" max="11" width="15.85546875" style="1" customWidth="1"/>
    <col min="12" max="12" width="15" style="1" bestFit="1" customWidth="1"/>
    <col min="13" max="13" width="15.7109375" style="1" customWidth="1"/>
    <col min="14" max="14" width="13.5703125" style="1" customWidth="1"/>
    <col min="15" max="15" width="15.28515625" style="1" customWidth="1"/>
    <col min="16" max="16" width="15.42578125" style="1" customWidth="1"/>
    <col min="17" max="17" width="16" style="1" customWidth="1"/>
    <col min="18" max="18" width="13.42578125" style="1" bestFit="1" customWidth="1"/>
    <col min="19" max="19" width="17.7109375" style="1" customWidth="1"/>
    <col min="20" max="20" width="14.7109375" style="1" customWidth="1"/>
    <col min="21" max="21" width="10.5703125" style="1" customWidth="1"/>
    <col min="22" max="22" width="14.7109375" style="1" customWidth="1"/>
    <col min="23" max="23" width="2.85546875" style="1" customWidth="1"/>
    <col min="24" max="24" width="18.5703125" style="1" customWidth="1"/>
    <col min="25" max="25" width="1.7109375" style="1" customWidth="1"/>
    <col min="26" max="26" width="14.7109375" style="1" customWidth="1"/>
    <col min="27" max="27" width="13.7109375" style="1" customWidth="1"/>
    <col min="28" max="28" width="13.5703125" style="1" customWidth="1"/>
    <col min="29" max="29" width="13.140625" style="1" customWidth="1"/>
    <col min="30" max="30" width="18" style="1" customWidth="1"/>
    <col min="31" max="16384" width="9.140625" style="1"/>
  </cols>
  <sheetData>
    <row r="1" spans="1:20">
      <c r="A1" s="410" t="s">
        <v>151</v>
      </c>
      <c r="B1" s="410"/>
      <c r="C1" s="410"/>
      <c r="D1" s="410"/>
      <c r="E1" s="410"/>
      <c r="F1" s="410"/>
      <c r="G1" s="410"/>
      <c r="H1" s="410"/>
      <c r="I1" s="410"/>
      <c r="L1" s="411" t="s">
        <v>220</v>
      </c>
      <c r="M1" s="411"/>
    </row>
    <row r="2" spans="1:20" ht="26.45" customHeight="1">
      <c r="A2" s="135"/>
      <c r="B2" s="136"/>
      <c r="C2" s="137" t="s">
        <v>152</v>
      </c>
      <c r="D2" s="149" t="s">
        <v>314</v>
      </c>
      <c r="E2" s="137" t="s">
        <v>153</v>
      </c>
      <c r="F2" s="138" t="s">
        <v>154</v>
      </c>
      <c r="G2" s="138" t="s">
        <v>155</v>
      </c>
      <c r="H2" s="138" t="s">
        <v>81</v>
      </c>
      <c r="I2" s="138" t="s">
        <v>156</v>
      </c>
      <c r="J2" s="175" t="s">
        <v>315</v>
      </c>
      <c r="K2" s="175" t="s">
        <v>316</v>
      </c>
      <c r="L2" s="175" t="s">
        <v>221</v>
      </c>
      <c r="M2" s="175" t="s">
        <v>222</v>
      </c>
      <c r="N2" s="175"/>
      <c r="O2" s="175"/>
      <c r="P2" s="175"/>
      <c r="Q2" s="175"/>
    </row>
    <row r="3" spans="1:20">
      <c r="A3" s="299" t="s">
        <v>122</v>
      </c>
      <c r="B3" s="201"/>
      <c r="C3" s="217">
        <v>228035</v>
      </c>
      <c r="D3" s="217">
        <f>J3+K3</f>
        <v>-388</v>
      </c>
      <c r="E3" s="217">
        <v>305339495.43765002</v>
      </c>
      <c r="F3" s="155">
        <v>-130519840</v>
      </c>
      <c r="G3" s="155">
        <v>149914440</v>
      </c>
      <c r="H3" s="140">
        <f>SUM(F3:G3)</f>
        <v>19394600</v>
      </c>
      <c r="I3" s="140">
        <f>E3+H3</f>
        <v>324734095.43765002</v>
      </c>
      <c r="J3" s="274">
        <v>-783</v>
      </c>
      <c r="K3" s="217">
        <v>395</v>
      </c>
      <c r="L3" s="160">
        <f>I3/(D3+C3)</f>
        <v>1426.4808911940418</v>
      </c>
      <c r="M3" s="174">
        <f t="shared" ref="M3:M10" si="0">D26/E3</f>
        <v>0.10352441063902505</v>
      </c>
      <c r="N3" s="160"/>
      <c r="O3" s="237"/>
      <c r="P3" s="160"/>
      <c r="Q3" s="237"/>
    </row>
    <row r="4" spans="1:20">
      <c r="A4" s="299" t="s">
        <v>157</v>
      </c>
      <c r="B4" s="201"/>
      <c r="C4" s="217">
        <v>821</v>
      </c>
      <c r="D4" s="217"/>
      <c r="E4" s="217">
        <v>1588520.4779999999</v>
      </c>
      <c r="F4" s="155">
        <v>-619535</v>
      </c>
      <c r="G4" s="155">
        <v>779948</v>
      </c>
      <c r="H4" s="140">
        <f t="shared" ref="H4:H18" si="1">SUM(F4:G4)</f>
        <v>160413</v>
      </c>
      <c r="I4" s="140">
        <f t="shared" ref="I4:I18" si="2">E4+H4</f>
        <v>1748933.4779999999</v>
      </c>
      <c r="J4" s="274">
        <v>0</v>
      </c>
      <c r="K4" s="217">
        <v>0</v>
      </c>
      <c r="L4" s="160">
        <f t="shared" ref="L4:L15" si="3">I4/(D4+C4)</f>
        <v>2130.2478416565164</v>
      </c>
      <c r="M4" s="174">
        <f t="shared" si="0"/>
        <v>0.10492853086153291</v>
      </c>
      <c r="N4" s="160"/>
      <c r="O4" s="237"/>
      <c r="P4" s="160"/>
      <c r="Q4" s="237"/>
    </row>
    <row r="5" spans="1:20">
      <c r="A5" s="299" t="s">
        <v>123</v>
      </c>
      <c r="B5" s="201"/>
      <c r="C5" s="217">
        <v>24291</v>
      </c>
      <c r="D5" s="217">
        <f>J5+K5</f>
        <v>-432</v>
      </c>
      <c r="E5" s="217">
        <v>61418079.641249999</v>
      </c>
      <c r="F5" s="155">
        <v>-29801689</v>
      </c>
      <c r="G5" s="155">
        <v>30004600</v>
      </c>
      <c r="H5" s="140">
        <f t="shared" si="1"/>
        <v>202911</v>
      </c>
      <c r="I5" s="140">
        <f t="shared" si="2"/>
        <v>61620990.641249999</v>
      </c>
      <c r="J5" s="274">
        <v>-735</v>
      </c>
      <c r="K5" s="217">
        <v>303</v>
      </c>
      <c r="L5" s="160">
        <f t="shared" si="3"/>
        <v>2582.7147257324282</v>
      </c>
      <c r="M5" s="174">
        <f t="shared" si="0"/>
        <v>0.12107984364599796</v>
      </c>
      <c r="N5" s="160"/>
      <c r="O5" s="237"/>
      <c r="P5" s="160"/>
      <c r="Q5" s="237"/>
    </row>
    <row r="6" spans="1:20">
      <c r="A6" s="299" t="s">
        <v>124</v>
      </c>
      <c r="B6" s="201"/>
      <c r="C6" s="217">
        <v>10630</v>
      </c>
      <c r="D6" s="217">
        <f>J6+K6</f>
        <v>-313</v>
      </c>
      <c r="E6" s="217">
        <v>8480260.6490700003</v>
      </c>
      <c r="F6" s="155">
        <v>-3371436</v>
      </c>
      <c r="G6" s="155">
        <v>4163723</v>
      </c>
      <c r="H6" s="140">
        <f t="shared" si="1"/>
        <v>792287</v>
      </c>
      <c r="I6" s="140">
        <f t="shared" si="2"/>
        <v>9272547.6490700003</v>
      </c>
      <c r="J6" s="274">
        <v>-414</v>
      </c>
      <c r="K6" s="217">
        <v>101</v>
      </c>
      <c r="L6" s="160">
        <f t="shared" si="3"/>
        <v>898.76394776291556</v>
      </c>
      <c r="M6" s="174">
        <f t="shared" si="0"/>
        <v>0.14241171586305462</v>
      </c>
      <c r="N6" s="160"/>
      <c r="O6" s="237"/>
      <c r="P6" s="160"/>
      <c r="Q6" s="237"/>
    </row>
    <row r="7" spans="1:20">
      <c r="A7" s="299" t="s">
        <v>280</v>
      </c>
      <c r="B7" s="201"/>
      <c r="C7" s="217">
        <v>12</v>
      </c>
      <c r="D7" s="217"/>
      <c r="E7" s="217">
        <v>22047.439999999999</v>
      </c>
      <c r="F7" s="155">
        <v>0</v>
      </c>
      <c r="G7" s="155">
        <v>0</v>
      </c>
      <c r="H7" s="140">
        <f t="shared" si="1"/>
        <v>0</v>
      </c>
      <c r="I7" s="140">
        <f t="shared" si="2"/>
        <v>22047.439999999999</v>
      </c>
      <c r="J7" s="274">
        <v>0</v>
      </c>
      <c r="K7" s="217">
        <v>0</v>
      </c>
      <c r="L7" s="160">
        <f t="shared" si="3"/>
        <v>1837.2866666666666</v>
      </c>
      <c r="M7" s="174">
        <f t="shared" si="0"/>
        <v>0.12631353118548003</v>
      </c>
      <c r="N7" s="160"/>
      <c r="O7" s="237"/>
      <c r="P7" s="160"/>
      <c r="Q7" s="237"/>
    </row>
    <row r="8" spans="1:20">
      <c r="A8" s="299" t="s">
        <v>125</v>
      </c>
      <c r="B8" s="201"/>
      <c r="C8" s="217">
        <v>1664</v>
      </c>
      <c r="D8" s="217">
        <f>J8+K8</f>
        <v>-44</v>
      </c>
      <c r="E8" s="217">
        <v>117235080.323</v>
      </c>
      <c r="F8" s="155">
        <v>-64197637</v>
      </c>
      <c r="G8" s="155">
        <v>57180341</v>
      </c>
      <c r="H8" s="140">
        <f t="shared" si="1"/>
        <v>-7017296</v>
      </c>
      <c r="I8" s="140">
        <f t="shared" si="2"/>
        <v>110217784.323</v>
      </c>
      <c r="J8" s="274">
        <v>-48</v>
      </c>
      <c r="K8" s="217">
        <v>4</v>
      </c>
      <c r="L8" s="160">
        <f t="shared" si="3"/>
        <v>68035.669335185186</v>
      </c>
      <c r="M8" s="174">
        <f t="shared" si="0"/>
        <v>9.7344824676689104E-2</v>
      </c>
      <c r="N8" s="160"/>
      <c r="O8" s="237"/>
      <c r="P8" s="160"/>
      <c r="Q8" s="237"/>
    </row>
    <row r="9" spans="1:20">
      <c r="A9" s="299" t="s">
        <v>126</v>
      </c>
      <c r="B9" s="201"/>
      <c r="C9" s="217">
        <v>44</v>
      </c>
      <c r="D9" s="217">
        <f>J9+K9</f>
        <v>-3</v>
      </c>
      <c r="E9" s="217">
        <v>3700444.58</v>
      </c>
      <c r="F9" s="155">
        <v>-1390715</v>
      </c>
      <c r="G9" s="155">
        <v>1816881</v>
      </c>
      <c r="H9" s="140">
        <f t="shared" si="1"/>
        <v>426166</v>
      </c>
      <c r="I9" s="140">
        <f t="shared" si="2"/>
        <v>4126610.58</v>
      </c>
      <c r="J9" s="274">
        <v>-3</v>
      </c>
      <c r="K9" s="217">
        <v>0</v>
      </c>
      <c r="L9" s="160">
        <f t="shared" si="3"/>
        <v>100649.03853658537</v>
      </c>
      <c r="M9" s="174">
        <f t="shared" si="0"/>
        <v>9.4398411447091587E-2</v>
      </c>
      <c r="N9" s="160"/>
      <c r="O9" s="237"/>
      <c r="P9" s="160"/>
      <c r="Q9" s="237"/>
    </row>
    <row r="10" spans="1:20">
      <c r="A10" s="299" t="s">
        <v>278</v>
      </c>
      <c r="B10" s="201"/>
      <c r="C10" s="217">
        <v>2</v>
      </c>
      <c r="D10" s="217"/>
      <c r="E10" s="217">
        <v>18179.060000000001</v>
      </c>
      <c r="F10" s="155"/>
      <c r="G10" s="155"/>
      <c r="H10" s="140">
        <f t="shared" si="1"/>
        <v>0</v>
      </c>
      <c r="I10" s="140">
        <f t="shared" si="2"/>
        <v>18179.060000000001</v>
      </c>
      <c r="J10" s="274">
        <v>0</v>
      </c>
      <c r="K10" s="217">
        <v>0</v>
      </c>
      <c r="L10" s="160">
        <f t="shared" si="3"/>
        <v>9089.5300000000007</v>
      </c>
      <c r="M10" s="174">
        <f t="shared" si="0"/>
        <v>0.15981079329734318</v>
      </c>
      <c r="N10" s="160"/>
      <c r="O10" s="237"/>
      <c r="P10" s="160"/>
      <c r="Q10" s="237"/>
    </row>
    <row r="11" spans="1:20">
      <c r="A11" s="299" t="s">
        <v>307</v>
      </c>
      <c r="B11" s="201"/>
      <c r="C11" s="217">
        <f>21+1</f>
        <v>22</v>
      </c>
      <c r="D11" s="217">
        <f>J11+K11</f>
        <v>0</v>
      </c>
      <c r="E11" s="217">
        <f>50784060.24+38401122-E12</f>
        <v>56122447.940000013</v>
      </c>
      <c r="F11" s="155">
        <v>-51049441</v>
      </c>
      <c r="G11" s="155">
        <f>48873135+37639530-G12</f>
        <v>51512665</v>
      </c>
      <c r="H11" s="140">
        <f t="shared" si="1"/>
        <v>463224</v>
      </c>
      <c r="I11" s="140">
        <f t="shared" si="2"/>
        <v>56585671.940000013</v>
      </c>
      <c r="J11" s="274">
        <v>0</v>
      </c>
      <c r="K11" s="217">
        <v>0</v>
      </c>
      <c r="L11" s="160">
        <f t="shared" si="3"/>
        <v>2572075.997272728</v>
      </c>
      <c r="M11" s="174">
        <f>I34/(I11+I12)</f>
        <v>6.189519131634514E-2</v>
      </c>
      <c r="N11" s="160"/>
      <c r="O11" s="237"/>
      <c r="P11" s="160"/>
      <c r="Q11" s="237"/>
    </row>
    <row r="12" spans="1:20">
      <c r="A12" s="299" t="s">
        <v>308</v>
      </c>
      <c r="B12" s="201"/>
      <c r="C12" s="139"/>
      <c r="D12" s="217">
        <f>J12+K12</f>
        <v>0</v>
      </c>
      <c r="E12" s="217">
        <f>661612.3+32401122</f>
        <v>33062734.300000001</v>
      </c>
      <c r="F12" s="155">
        <v>-38401122</v>
      </c>
      <c r="G12" s="155">
        <v>35000000</v>
      </c>
      <c r="H12" s="140">
        <f>SUM(F12:G12)</f>
        <v>-3401122</v>
      </c>
      <c r="I12" s="140">
        <f t="shared" si="2"/>
        <v>29661612.300000001</v>
      </c>
      <c r="J12" s="275">
        <v>0</v>
      </c>
      <c r="K12" s="217">
        <v>0</v>
      </c>
      <c r="L12" s="160"/>
      <c r="N12" s="160"/>
      <c r="O12" s="237"/>
      <c r="P12" s="160"/>
    </row>
    <row r="13" spans="1:20">
      <c r="A13" s="299" t="s">
        <v>159</v>
      </c>
      <c r="B13" s="201"/>
      <c r="C13" s="217">
        <v>55</v>
      </c>
      <c r="D13" s="217"/>
      <c r="E13" s="217">
        <v>18899.151999999998</v>
      </c>
      <c r="F13" s="155">
        <v>0</v>
      </c>
      <c r="G13" s="155">
        <v>0</v>
      </c>
      <c r="H13" s="140">
        <f t="shared" si="1"/>
        <v>0</v>
      </c>
      <c r="I13" s="140">
        <f t="shared" si="2"/>
        <v>18899.151999999998</v>
      </c>
      <c r="J13" s="274">
        <v>0</v>
      </c>
      <c r="K13" s="217">
        <v>0</v>
      </c>
      <c r="L13" s="160">
        <f t="shared" si="3"/>
        <v>343.62094545454545</v>
      </c>
      <c r="M13" s="174">
        <f>I35/I13</f>
        <v>0.13593731612931628</v>
      </c>
      <c r="N13" s="160"/>
      <c r="O13" s="237"/>
      <c r="P13" s="160"/>
      <c r="Q13" s="237"/>
    </row>
    <row r="14" spans="1:20">
      <c r="A14" s="299" t="s">
        <v>128</v>
      </c>
      <c r="B14" s="201"/>
      <c r="C14" s="217">
        <v>1290</v>
      </c>
      <c r="D14" s="217">
        <f>J14+K14</f>
        <v>14</v>
      </c>
      <c r="E14" s="217">
        <v>4985904.9040099997</v>
      </c>
      <c r="F14" s="155">
        <v>-3095495</v>
      </c>
      <c r="G14" s="155">
        <v>2319523</v>
      </c>
      <c r="H14" s="140">
        <f t="shared" si="1"/>
        <v>-775972</v>
      </c>
      <c r="I14" s="140">
        <f t="shared" si="2"/>
        <v>4209932.9040099997</v>
      </c>
      <c r="J14" s="274">
        <v>-16</v>
      </c>
      <c r="K14" s="217">
        <v>30</v>
      </c>
      <c r="L14" s="160">
        <f t="shared" si="3"/>
        <v>3228.4761533819014</v>
      </c>
      <c r="M14" s="174">
        <f>I36/I14</f>
        <v>9.9555395398530672E-2</v>
      </c>
      <c r="N14" s="160"/>
      <c r="O14" s="237"/>
      <c r="P14" s="160"/>
      <c r="Q14" s="237"/>
    </row>
    <row r="15" spans="1:20">
      <c r="A15" s="299" t="s">
        <v>129</v>
      </c>
      <c r="B15" s="201"/>
      <c r="C15" s="217">
        <v>1263</v>
      </c>
      <c r="D15" s="217">
        <f>J15+K15</f>
        <v>-45</v>
      </c>
      <c r="E15" s="217">
        <v>418654.33701000002</v>
      </c>
      <c r="F15" s="155">
        <v>-215391</v>
      </c>
      <c r="G15" s="155">
        <v>194069</v>
      </c>
      <c r="H15" s="140">
        <f t="shared" si="1"/>
        <v>-21322</v>
      </c>
      <c r="I15" s="140">
        <f t="shared" si="2"/>
        <v>397332.33701000002</v>
      </c>
      <c r="J15" s="274">
        <v>-46</v>
      </c>
      <c r="K15" s="217">
        <v>1</v>
      </c>
      <c r="L15" s="160">
        <f t="shared" si="3"/>
        <v>326.21702545977013</v>
      </c>
      <c r="M15" s="174">
        <f>I37/I15</f>
        <v>0.16325318107286965</v>
      </c>
      <c r="N15" s="160"/>
      <c r="O15" s="237"/>
      <c r="P15" s="160"/>
      <c r="Q15" s="237"/>
      <c r="S15" s="170"/>
    </row>
    <row r="16" spans="1:20">
      <c r="A16" s="299" t="s">
        <v>160</v>
      </c>
      <c r="B16" s="201"/>
      <c r="C16" s="217">
        <v>498</v>
      </c>
      <c r="D16" s="217">
        <f>J16+K16</f>
        <v>0</v>
      </c>
      <c r="E16" s="217">
        <v>867226.68</v>
      </c>
      <c r="F16" s="155">
        <v>0</v>
      </c>
      <c r="G16" s="155"/>
      <c r="H16" s="140">
        <f t="shared" si="1"/>
        <v>0</v>
      </c>
      <c r="I16" s="140">
        <f t="shared" si="2"/>
        <v>867226.68</v>
      </c>
      <c r="J16" s="217">
        <v>0</v>
      </c>
      <c r="K16" s="217">
        <v>0</v>
      </c>
      <c r="O16" s="237"/>
      <c r="S16" s="160"/>
      <c r="T16" s="160"/>
    </row>
    <row r="17" spans="1:31">
      <c r="A17" s="299" t="s">
        <v>161</v>
      </c>
      <c r="B17" s="201"/>
      <c r="C17" s="217">
        <v>0</v>
      </c>
      <c r="D17" s="217"/>
      <c r="E17" s="217">
        <v>333589.87540999998</v>
      </c>
      <c r="F17" s="217">
        <v>0</v>
      </c>
      <c r="G17" s="155"/>
      <c r="H17" s="140">
        <f t="shared" si="1"/>
        <v>0</v>
      </c>
      <c r="I17" s="140">
        <f t="shared" si="2"/>
        <v>333589.87540999998</v>
      </c>
      <c r="J17" s="170"/>
      <c r="K17" s="274"/>
      <c r="O17" s="237"/>
      <c r="S17" s="160"/>
      <c r="T17" s="160"/>
    </row>
    <row r="18" spans="1:31">
      <c r="A18" s="299" t="s">
        <v>162</v>
      </c>
      <c r="B18" s="201"/>
      <c r="C18" s="217">
        <v>0</v>
      </c>
      <c r="D18" s="217"/>
      <c r="E18" s="217">
        <v>189738.114</v>
      </c>
      <c r="F18" s="217"/>
      <c r="G18" s="155"/>
      <c r="H18" s="140">
        <f t="shared" si="1"/>
        <v>0</v>
      </c>
      <c r="I18" s="140">
        <f t="shared" si="2"/>
        <v>189738.114</v>
      </c>
      <c r="J18" s="170"/>
      <c r="K18" s="274"/>
      <c r="T18" s="170"/>
    </row>
    <row r="19" spans="1:31">
      <c r="A19" s="201"/>
      <c r="B19" s="201"/>
      <c r="C19" s="141">
        <f>SUM(C3:C18)</f>
        <v>268627</v>
      </c>
      <c r="D19" s="141">
        <f>SUM(D3:D18)</f>
        <v>-1211</v>
      </c>
      <c r="E19" s="141">
        <f t="shared" ref="E19:K19" si="4">SUM(E3:E18)</f>
        <v>593801302.91139996</v>
      </c>
      <c r="F19" s="141">
        <f t="shared" si="4"/>
        <v>-322662301</v>
      </c>
      <c r="G19" s="141">
        <f t="shared" si="4"/>
        <v>332886190</v>
      </c>
      <c r="H19" s="300">
        <f t="shared" si="4"/>
        <v>10223889</v>
      </c>
      <c r="I19" s="300">
        <f t="shared" si="4"/>
        <v>604025191.91139996</v>
      </c>
      <c r="J19" s="141">
        <f t="shared" si="4"/>
        <v>-2045</v>
      </c>
      <c r="K19" s="141">
        <f t="shared" si="4"/>
        <v>834</v>
      </c>
    </row>
    <row r="20" spans="1:31" ht="15.75" thickBot="1">
      <c r="A20" s="301"/>
      <c r="B20" s="301" t="s">
        <v>243</v>
      </c>
      <c r="C20" s="210" t="s">
        <v>243</v>
      </c>
      <c r="D20" s="210" t="s">
        <v>243</v>
      </c>
      <c r="E20" s="210" t="s">
        <v>243</v>
      </c>
      <c r="F20" s="210" t="s">
        <v>243</v>
      </c>
      <c r="G20" s="210" t="s">
        <v>243</v>
      </c>
      <c r="H20" s="301"/>
      <c r="I20" s="201"/>
      <c r="J20" s="181" t="str">
        <f>IF(J19=-'11.2022 Base Rate Revenue'!K19,"ties to prior month calc", "ERROR")</f>
        <v>ties to prior month calc</v>
      </c>
      <c r="K20" s="301" t="s">
        <v>243</v>
      </c>
    </row>
    <row r="21" spans="1:31">
      <c r="A21" s="201" t="s">
        <v>19</v>
      </c>
      <c r="B21" s="301"/>
      <c r="C21" s="302">
        <f t="shared" ref="C21" si="5">C3+C4</f>
        <v>228856</v>
      </c>
      <c r="D21" s="302">
        <f>D3+D4</f>
        <v>-388</v>
      </c>
      <c r="E21" s="44">
        <f t="shared" ref="E21:H21" si="6">E3+E4</f>
        <v>306928015.91565001</v>
      </c>
      <c r="F21" s="44">
        <f t="shared" si="6"/>
        <v>-131139375</v>
      </c>
      <c r="G21" s="44">
        <f t="shared" si="6"/>
        <v>150694388</v>
      </c>
      <c r="H21" s="44">
        <f t="shared" si="6"/>
        <v>19555013</v>
      </c>
      <c r="I21" s="302">
        <f>I3+I4</f>
        <v>326483028.91565001</v>
      </c>
      <c r="J21" s="44">
        <f t="shared" ref="J21:K21" si="7">J3+J4</f>
        <v>-783</v>
      </c>
      <c r="K21" s="44">
        <f t="shared" si="7"/>
        <v>395</v>
      </c>
    </row>
    <row r="22" spans="1:31" ht="7.15" customHeight="1">
      <c r="A22" s="201"/>
      <c r="B22" s="201"/>
      <c r="C22" s="304"/>
      <c r="D22" s="304"/>
      <c r="E22" s="201"/>
      <c r="F22" s="201"/>
      <c r="G22" s="201"/>
      <c r="H22" s="201"/>
      <c r="I22" s="304"/>
      <c r="J22" s="201"/>
      <c r="K22" s="201"/>
    </row>
    <row r="23" spans="1:31" ht="15.75" thickBot="1">
      <c r="A23" s="201" t="s">
        <v>163</v>
      </c>
      <c r="B23" s="301"/>
      <c r="C23" s="305">
        <f>SUM(C5:C10,C13:C15)</f>
        <v>39251</v>
      </c>
      <c r="D23" s="305">
        <f>SUM(D5:D9,D13:D15)</f>
        <v>-823</v>
      </c>
      <c r="E23" s="44">
        <f t="shared" ref="E23:H23" si="8">SUM(E5:E9,E13:E15)</f>
        <v>196279371.02634001</v>
      </c>
      <c r="F23" s="44">
        <f t="shared" si="8"/>
        <v>-102072363</v>
      </c>
      <c r="G23" s="44">
        <f t="shared" si="8"/>
        <v>95679137</v>
      </c>
      <c r="H23" s="44">
        <f t="shared" si="8"/>
        <v>-6393226</v>
      </c>
      <c r="I23" s="305">
        <f>SUM(I5:I10,I13:I15)</f>
        <v>189904324.08634001</v>
      </c>
      <c r="J23" s="44">
        <f t="shared" ref="J23:K23" si="9">SUM(J5:J9,J13:J15)</f>
        <v>-1262</v>
      </c>
      <c r="K23" s="44">
        <f t="shared" si="9"/>
        <v>439</v>
      </c>
      <c r="Z23" s="1" t="s">
        <v>223</v>
      </c>
    </row>
    <row r="24" spans="1:31">
      <c r="A24" s="201"/>
      <c r="B24" s="201"/>
      <c r="C24" s="201"/>
      <c r="D24" s="201"/>
      <c r="E24" s="201"/>
      <c r="N24" s="1" t="s">
        <v>320</v>
      </c>
      <c r="Z24" s="1" t="s">
        <v>188</v>
      </c>
      <c r="AA24" s="306" t="s">
        <v>218</v>
      </c>
      <c r="AC24" s="1" t="s">
        <v>190</v>
      </c>
      <c r="AD24" s="306" t="s">
        <v>300</v>
      </c>
    </row>
    <row r="25" spans="1:31" ht="53.45" customHeight="1">
      <c r="A25" s="135"/>
      <c r="B25" s="142"/>
      <c r="C25" s="149" t="s">
        <v>164</v>
      </c>
      <c r="D25" s="149" t="s">
        <v>165</v>
      </c>
      <c r="E25" s="138" t="s">
        <v>166</v>
      </c>
      <c r="F25" s="138" t="s">
        <v>167</v>
      </c>
      <c r="G25" s="138" t="s">
        <v>168</v>
      </c>
      <c r="H25" s="138" t="s">
        <v>169</v>
      </c>
      <c r="I25" s="138" t="s">
        <v>170</v>
      </c>
      <c r="O25" s="175" t="str">
        <f>AA24&amp;" Billed Schedule 75 Revenue"</f>
        <v>December Billed Schedule 75 Revenue</v>
      </c>
      <c r="P25" s="175" t="str">
        <f>AA24&amp;" Billed kWhs"</f>
        <v>December Billed kWhs</v>
      </c>
      <c r="Q25" s="175" t="str">
        <f>AA24&amp;" Unbilled kWhs"</f>
        <v>December Unbilled kWhs</v>
      </c>
      <c r="R25" s="175" t="s">
        <v>321</v>
      </c>
      <c r="S25" s="175" t="s">
        <v>191</v>
      </c>
      <c r="T25" s="175" t="str">
        <f>AD24&amp;" Unbilled kWhs reversal"</f>
        <v>November Unbilled kWhs reversal</v>
      </c>
      <c r="U25" s="175" t="s">
        <v>321</v>
      </c>
      <c r="V25" s="175" t="str">
        <f>AD24&amp;" Schedule 75 Unbilled Reversal"</f>
        <v>November Schedule 75 Unbilled Reversal</v>
      </c>
      <c r="X25" s="175" t="str">
        <f>"Total "&amp;AA24&amp;" Schedule 75 Revenue"</f>
        <v>Total December Schedule 75 Revenue</v>
      </c>
      <c r="Z25" s="175" t="str">
        <f>"Calendar "&amp;AA24&amp;" Usage"</f>
        <v>Calendar December Usage</v>
      </c>
      <c r="AA25" s="175" t="str">
        <f>R25</f>
        <v>10/1/2022 rate</v>
      </c>
      <c r="AB25" s="175" t="s">
        <v>192</v>
      </c>
      <c r="AC25" s="175" t="s">
        <v>193</v>
      </c>
      <c r="AD25" s="175" t="str">
        <f>"implied "&amp;AD24&amp;" unbilled/Cancel-Rebill True-up kWhs"</f>
        <v>implied November unbilled/Cancel-Rebill True-up kWhs</v>
      </c>
    </row>
    <row r="26" spans="1:31">
      <c r="A26" s="299" t="s">
        <v>122</v>
      </c>
      <c r="B26" s="201"/>
      <c r="C26" s="222">
        <v>2082258</v>
      </c>
      <c r="D26" s="222">
        <v>31610091.309999999</v>
      </c>
      <c r="E26" s="222">
        <v>-12334223</v>
      </c>
      <c r="F26" s="222">
        <v>14447832</v>
      </c>
      <c r="G26" s="151">
        <f>SUM(D26:F26)</f>
        <v>33723700.310000002</v>
      </c>
      <c r="H26" s="151">
        <f t="shared" ref="H26:H33" si="10">-L68</f>
        <v>740001.31359999999</v>
      </c>
      <c r="I26" s="151">
        <f>SUM(G26:H26)</f>
        <v>34463701.623600006</v>
      </c>
      <c r="L26" s="178"/>
      <c r="N26" s="1" t="s">
        <v>194</v>
      </c>
      <c r="O26" s="182">
        <v>-714483.75</v>
      </c>
      <c r="P26" s="176">
        <f t="shared" ref="P26:P33" si="11">E3</f>
        <v>305339495.43765002</v>
      </c>
      <c r="Q26" s="176">
        <f t="shared" ref="Q26:Q33" si="12">G3</f>
        <v>149914440</v>
      </c>
      <c r="R26" s="180">
        <v>-2.3400000000000001E-3</v>
      </c>
      <c r="S26" s="177">
        <f>Q26*R26</f>
        <v>-350799.78960000002</v>
      </c>
      <c r="T26" s="176">
        <f>F3</f>
        <v>-130519840</v>
      </c>
      <c r="U26" s="180">
        <v>-2.3400000000000001E-3</v>
      </c>
      <c r="V26" s="177">
        <f>T26*U26</f>
        <v>305416.42560000002</v>
      </c>
      <c r="X26" s="178">
        <f>O26+S26+V26</f>
        <v>-759867.11400000006</v>
      </c>
      <c r="Z26" s="240">
        <f>P26+Q26+T26</f>
        <v>324734095.43765002</v>
      </c>
      <c r="AA26" s="1">
        <f>R26</f>
        <v>-2.3400000000000001E-3</v>
      </c>
      <c r="AB26" s="170">
        <f>Z26*AA26</f>
        <v>-759877.78332410112</v>
      </c>
      <c r="AC26" s="178">
        <f>X26-AB26</f>
        <v>10.669324101065286</v>
      </c>
      <c r="AD26" s="240">
        <f>AC26/U26</f>
        <v>-4559.5402141304639</v>
      </c>
      <c r="AE26" s="179">
        <f>AC26/X26</f>
        <v>-1.404103941924941E-5</v>
      </c>
    </row>
    <row r="27" spans="1:31">
      <c r="A27" s="299" t="s">
        <v>157</v>
      </c>
      <c r="B27" s="201"/>
      <c r="C27" s="222">
        <v>7425</v>
      </c>
      <c r="D27" s="222">
        <v>166681.12</v>
      </c>
      <c r="E27" s="222">
        <v>-38188</v>
      </c>
      <c r="F27" s="222">
        <v>49628</v>
      </c>
      <c r="G27" s="151">
        <f t="shared" ref="G27:G37" si="13">SUM(D27:F27)</f>
        <v>178121.12</v>
      </c>
      <c r="H27" s="151">
        <f t="shared" si="10"/>
        <v>9223.2295400000003</v>
      </c>
      <c r="I27" s="151">
        <f t="shared" ref="I27:I40" si="14">SUM(G27:H27)</f>
        <v>187344.34954</v>
      </c>
      <c r="L27" s="178"/>
      <c r="N27" s="1" t="s">
        <v>195</v>
      </c>
      <c r="O27" s="182">
        <v>-3717.24</v>
      </c>
      <c r="P27" s="176">
        <f t="shared" si="11"/>
        <v>1588520.4779999999</v>
      </c>
      <c r="Q27" s="176">
        <f t="shared" si="12"/>
        <v>779948</v>
      </c>
      <c r="R27" s="180">
        <v>-2.3400000000000001E-3</v>
      </c>
      <c r="S27" s="177">
        <f>Q27*R27</f>
        <v>-1825.0783200000001</v>
      </c>
      <c r="T27" s="176">
        <f t="shared" ref="T27:T33" si="15">F4</f>
        <v>-619535</v>
      </c>
      <c r="U27" s="180">
        <v>-2.3400000000000001E-3</v>
      </c>
      <c r="V27" s="177">
        <f t="shared" ref="V27:V36" si="16">T27*U27</f>
        <v>1449.7119</v>
      </c>
      <c r="X27" s="178">
        <f t="shared" ref="X27:X36" si="17">O27+S27+V27</f>
        <v>-4092.6064200000001</v>
      </c>
      <c r="Z27" s="240">
        <f t="shared" ref="Z27:Z36" si="18">P27+Q27+T27</f>
        <v>1748933.4780000001</v>
      </c>
      <c r="AA27" s="1">
        <f t="shared" ref="AA27:AA36" si="19">R27</f>
        <v>-2.3400000000000001E-3</v>
      </c>
      <c r="AB27" s="170">
        <f t="shared" ref="AB27:AB36" si="20">Z27*AA27</f>
        <v>-4092.5043385200006</v>
      </c>
      <c r="AC27" s="178">
        <f t="shared" ref="AC27:AC36" si="21">X27-AB27</f>
        <v>-0.10208147999946959</v>
      </c>
      <c r="AD27" s="240">
        <f t="shared" ref="AD27:AD36" si="22">AC27/U27</f>
        <v>43.62456410233743</v>
      </c>
      <c r="AE27" s="179">
        <f t="shared" ref="AE27:AE37" si="23">AC27/X27</f>
        <v>2.4942901790069908E-5</v>
      </c>
    </row>
    <row r="28" spans="1:31">
      <c r="A28" s="299" t="s">
        <v>123</v>
      </c>
      <c r="B28" s="201"/>
      <c r="C28" s="222">
        <v>500396.17</v>
      </c>
      <c r="D28" s="222">
        <v>7436491.4800000004</v>
      </c>
      <c r="E28" s="222">
        <v>-3844606</v>
      </c>
      <c r="F28" s="222">
        <v>3851797</v>
      </c>
      <c r="G28" s="151">
        <f t="shared" si="13"/>
        <v>7443682.4800000004</v>
      </c>
      <c r="H28" s="151">
        <f t="shared" si="10"/>
        <v>-49668.414249999994</v>
      </c>
      <c r="I28" s="151">
        <f t="shared" si="14"/>
        <v>7394014.0657500001</v>
      </c>
      <c r="L28" s="178"/>
      <c r="N28" s="1" t="s">
        <v>196</v>
      </c>
      <c r="O28" s="182">
        <v>81060.02</v>
      </c>
      <c r="P28" s="176">
        <f t="shared" si="11"/>
        <v>61418079.641249999</v>
      </c>
      <c r="Q28" s="176">
        <f t="shared" si="12"/>
        <v>30004600</v>
      </c>
      <c r="R28" s="224">
        <v>1.32E-3</v>
      </c>
      <c r="S28" s="177">
        <f>Q28*R28</f>
        <v>39606.072</v>
      </c>
      <c r="T28" s="176">
        <f t="shared" si="15"/>
        <v>-29801689</v>
      </c>
      <c r="U28" s="224">
        <v>1.32E-3</v>
      </c>
      <c r="V28" s="177">
        <f t="shared" si="16"/>
        <v>-39338.229480000002</v>
      </c>
      <c r="X28" s="178">
        <f t="shared" si="17"/>
        <v>81327.862519999995</v>
      </c>
      <c r="Z28" s="240">
        <f t="shared" si="18"/>
        <v>61620990.641249999</v>
      </c>
      <c r="AA28" s="308">
        <f t="shared" si="19"/>
        <v>1.32E-3</v>
      </c>
      <c r="AB28" s="170">
        <f t="shared" si="20"/>
        <v>81339.707646449999</v>
      </c>
      <c r="AC28" s="178">
        <f t="shared" si="21"/>
        <v>-11.84512645000359</v>
      </c>
      <c r="AD28" s="240">
        <f t="shared" si="22"/>
        <v>-8973.580643942114</v>
      </c>
      <c r="AE28" s="179">
        <f t="shared" si="23"/>
        <v>-1.4564659740185179E-4</v>
      </c>
    </row>
    <row r="29" spans="1:31">
      <c r="A29" s="299" t="s">
        <v>124</v>
      </c>
      <c r="B29" s="201"/>
      <c r="C29" s="222">
        <v>217381.66</v>
      </c>
      <c r="D29" s="222">
        <v>1207688.47</v>
      </c>
      <c r="E29" s="222">
        <v>-487608</v>
      </c>
      <c r="F29" s="222">
        <v>575619</v>
      </c>
      <c r="G29" s="151">
        <f t="shared" si="13"/>
        <v>1295699.47</v>
      </c>
      <c r="H29" s="151">
        <f t="shared" si="10"/>
        <v>-6382.8021200000003</v>
      </c>
      <c r="I29" s="151">
        <f t="shared" si="14"/>
        <v>1289316.6678800001</v>
      </c>
      <c r="L29" s="178"/>
      <c r="N29" s="1" t="s">
        <v>197</v>
      </c>
      <c r="O29" s="182">
        <v>11194.69</v>
      </c>
      <c r="P29" s="176">
        <f t="shared" si="11"/>
        <v>8480260.6490700003</v>
      </c>
      <c r="Q29" s="176">
        <f t="shared" si="12"/>
        <v>4163723</v>
      </c>
      <c r="R29" s="224">
        <v>1.32E-3</v>
      </c>
      <c r="S29" s="177">
        <f t="shared" ref="S29:S36" si="24">Q29*R29</f>
        <v>5496.1143599999996</v>
      </c>
      <c r="T29" s="176">
        <f t="shared" si="15"/>
        <v>-3371436</v>
      </c>
      <c r="U29" s="224">
        <v>1.32E-3</v>
      </c>
      <c r="V29" s="177">
        <f t="shared" si="16"/>
        <v>-4450.2955199999997</v>
      </c>
      <c r="X29" s="178">
        <f t="shared" si="17"/>
        <v>12240.508840000002</v>
      </c>
      <c r="Z29" s="240">
        <f t="shared" si="18"/>
        <v>9272547.6490700003</v>
      </c>
      <c r="AA29" s="308">
        <f t="shared" si="19"/>
        <v>1.32E-3</v>
      </c>
      <c r="AB29" s="170">
        <f t="shared" si="20"/>
        <v>12239.762896772399</v>
      </c>
      <c r="AC29" s="178">
        <f t="shared" si="21"/>
        <v>0.74594322760276555</v>
      </c>
      <c r="AD29" s="240">
        <f t="shared" si="22"/>
        <v>565.10850575967083</v>
      </c>
      <c r="AE29" s="179">
        <f t="shared" si="23"/>
        <v>6.094054073676609E-5</v>
      </c>
    </row>
    <row r="30" spans="1:31">
      <c r="A30" s="299" t="s">
        <v>280</v>
      </c>
      <c r="B30" s="201"/>
      <c r="C30" s="222">
        <v>244</v>
      </c>
      <c r="D30" s="222">
        <v>2784.89</v>
      </c>
      <c r="E30" s="222">
        <v>0</v>
      </c>
      <c r="F30" s="222">
        <v>0</v>
      </c>
      <c r="G30" s="151">
        <f t="shared" ref="G30" si="25">SUM(D30:F30)</f>
        <v>2784.89</v>
      </c>
      <c r="H30" s="151">
        <f t="shared" si="10"/>
        <v>0</v>
      </c>
      <c r="I30" s="151">
        <f t="shared" si="14"/>
        <v>2784.89</v>
      </c>
      <c r="L30" s="178"/>
      <c r="N30" s="1" t="s">
        <v>281</v>
      </c>
      <c r="O30" s="182">
        <v>29.1</v>
      </c>
      <c r="P30" s="176">
        <f t="shared" si="11"/>
        <v>22047.439999999999</v>
      </c>
      <c r="Q30" s="176">
        <f t="shared" si="12"/>
        <v>0</v>
      </c>
      <c r="R30" s="224">
        <v>1.32E-3</v>
      </c>
      <c r="S30" s="177">
        <f t="shared" si="24"/>
        <v>0</v>
      </c>
      <c r="T30" s="176">
        <f t="shared" si="15"/>
        <v>0</v>
      </c>
      <c r="U30" s="224">
        <v>1.32E-3</v>
      </c>
      <c r="V30" s="177">
        <f t="shared" si="16"/>
        <v>0</v>
      </c>
      <c r="X30" s="178">
        <f t="shared" si="17"/>
        <v>29.1</v>
      </c>
      <c r="Z30" s="240">
        <f t="shared" si="18"/>
        <v>22047.439999999999</v>
      </c>
      <c r="AA30" s="308">
        <f t="shared" si="19"/>
        <v>1.32E-3</v>
      </c>
      <c r="AB30" s="170">
        <f t="shared" si="20"/>
        <v>29.102620799999997</v>
      </c>
      <c r="AC30" s="178">
        <f t="shared" si="21"/>
        <v>-2.6207999999954268E-3</v>
      </c>
      <c r="AD30" s="240">
        <f t="shared" si="22"/>
        <v>-1.985454545451081</v>
      </c>
      <c r="AE30" s="179">
        <f t="shared" si="23"/>
        <v>-9.0061855669945927E-5</v>
      </c>
    </row>
    <row r="31" spans="1:31">
      <c r="A31" s="299" t="s">
        <v>125</v>
      </c>
      <c r="B31" s="201"/>
      <c r="C31" s="222">
        <v>922575.28</v>
      </c>
      <c r="D31" s="222">
        <v>11412228.34</v>
      </c>
      <c r="E31" s="222">
        <v>-5863844</v>
      </c>
      <c r="F31" s="222">
        <v>5311951</v>
      </c>
      <c r="G31" s="151">
        <f t="shared" si="13"/>
        <v>10860335.34</v>
      </c>
      <c r="H31" s="151">
        <f t="shared" si="10"/>
        <v>-43221.45226000002</v>
      </c>
      <c r="I31" s="151">
        <f t="shared" si="14"/>
        <v>10817113.887739999</v>
      </c>
      <c r="L31" s="178"/>
      <c r="N31" s="1" t="s">
        <v>198</v>
      </c>
      <c r="O31" s="182">
        <v>154750.82</v>
      </c>
      <c r="P31" s="176">
        <f t="shared" si="11"/>
        <v>117235080.323</v>
      </c>
      <c r="Q31" s="176">
        <f t="shared" si="12"/>
        <v>57180341</v>
      </c>
      <c r="R31" s="224">
        <v>1.32E-3</v>
      </c>
      <c r="S31" s="177">
        <f t="shared" si="24"/>
        <v>75478.05012</v>
      </c>
      <c r="T31" s="176">
        <f t="shared" si="15"/>
        <v>-64197637</v>
      </c>
      <c r="U31" s="224">
        <v>1.32E-3</v>
      </c>
      <c r="V31" s="177">
        <f t="shared" si="16"/>
        <v>-84740.880839999998</v>
      </c>
      <c r="X31" s="178">
        <f t="shared" si="17"/>
        <v>145487.98928000001</v>
      </c>
      <c r="Z31" s="240">
        <f t="shared" si="18"/>
        <v>110217784.32300001</v>
      </c>
      <c r="AA31" s="308">
        <f t="shared" si="19"/>
        <v>1.32E-3</v>
      </c>
      <c r="AB31" s="170">
        <f t="shared" si="20"/>
        <v>145487.47530636002</v>
      </c>
      <c r="AC31" s="178">
        <f t="shared" si="21"/>
        <v>0.51397363998694345</v>
      </c>
      <c r="AD31" s="240">
        <f t="shared" si="22"/>
        <v>389.37396968707839</v>
      </c>
      <c r="AE31" s="179">
        <f t="shared" si="23"/>
        <v>3.532756501279096E-6</v>
      </c>
    </row>
    <row r="32" spans="1:31">
      <c r="A32" s="299" t="s">
        <v>126</v>
      </c>
      <c r="B32" s="201"/>
      <c r="C32" s="222">
        <v>24286.06</v>
      </c>
      <c r="D32" s="222">
        <v>349316.09</v>
      </c>
      <c r="E32" s="222">
        <v>-116853</v>
      </c>
      <c r="F32" s="222">
        <v>150935</v>
      </c>
      <c r="G32" s="151">
        <f t="shared" si="13"/>
        <v>383398.09</v>
      </c>
      <c r="H32" s="151">
        <f t="shared" si="10"/>
        <v>-1589.676760000001</v>
      </c>
      <c r="I32" s="151">
        <f t="shared" si="14"/>
        <v>381808.41324000002</v>
      </c>
      <c r="L32" s="178"/>
      <c r="N32" s="1" t="s">
        <v>199</v>
      </c>
      <c r="O32" s="182">
        <v>4884.6000000000004</v>
      </c>
      <c r="P32" s="176">
        <f t="shared" si="11"/>
        <v>3700444.58</v>
      </c>
      <c r="Q32" s="176">
        <f t="shared" si="12"/>
        <v>1816881</v>
      </c>
      <c r="R32" s="224">
        <v>1.32E-3</v>
      </c>
      <c r="S32" s="177">
        <f t="shared" si="24"/>
        <v>2398.2829200000001</v>
      </c>
      <c r="T32" s="176">
        <f t="shared" si="15"/>
        <v>-1390715</v>
      </c>
      <c r="U32" s="224">
        <v>1.32E-3</v>
      </c>
      <c r="V32" s="177">
        <f t="shared" si="16"/>
        <v>-1835.7438</v>
      </c>
      <c r="X32" s="178">
        <f t="shared" si="17"/>
        <v>5447.1391199999998</v>
      </c>
      <c r="Z32" s="240">
        <f t="shared" si="18"/>
        <v>4126610.58</v>
      </c>
      <c r="AA32" s="308">
        <f t="shared" si="19"/>
        <v>1.32E-3</v>
      </c>
      <c r="AB32" s="170">
        <f t="shared" si="20"/>
        <v>5447.1259656000002</v>
      </c>
      <c r="AC32" s="178">
        <f t="shared" si="21"/>
        <v>1.3154399999621091E-2</v>
      </c>
      <c r="AD32" s="240">
        <f t="shared" si="22"/>
        <v>9.9654545451674927</v>
      </c>
      <c r="AE32" s="179">
        <f t="shared" si="23"/>
        <v>2.4149190446270615E-6</v>
      </c>
    </row>
    <row r="33" spans="1:31">
      <c r="A33" s="299" t="s">
        <v>278</v>
      </c>
      <c r="B33" s="201"/>
      <c r="C33" s="222">
        <v>1130</v>
      </c>
      <c r="D33" s="222">
        <v>2905.21</v>
      </c>
      <c r="E33" s="222">
        <v>0</v>
      </c>
      <c r="F33" s="222">
        <v>0</v>
      </c>
      <c r="G33" s="151">
        <f t="shared" ref="G33" si="26">SUM(D33:F33)</f>
        <v>2905.21</v>
      </c>
      <c r="H33" s="151">
        <f t="shared" si="10"/>
        <v>0</v>
      </c>
      <c r="I33" s="151">
        <f t="shared" si="14"/>
        <v>2905.21</v>
      </c>
      <c r="L33" s="178"/>
      <c r="N33" s="1" t="s">
        <v>279</v>
      </c>
      <c r="O33" s="182">
        <v>24</v>
      </c>
      <c r="P33" s="176">
        <f t="shared" si="11"/>
        <v>18179.060000000001</v>
      </c>
      <c r="Q33" s="176">
        <f t="shared" si="12"/>
        <v>0</v>
      </c>
      <c r="R33" s="224">
        <v>1.32E-3</v>
      </c>
      <c r="S33" s="177">
        <f t="shared" si="24"/>
        <v>0</v>
      </c>
      <c r="T33" s="176">
        <f t="shared" si="15"/>
        <v>0</v>
      </c>
      <c r="U33" s="224">
        <v>1.32E-3</v>
      </c>
      <c r="V33" s="177">
        <f t="shared" si="16"/>
        <v>0</v>
      </c>
      <c r="X33" s="178">
        <f t="shared" si="17"/>
        <v>24</v>
      </c>
      <c r="Z33" s="240">
        <f t="shared" si="18"/>
        <v>18179.060000000001</v>
      </c>
      <c r="AA33" s="308">
        <f t="shared" si="19"/>
        <v>1.32E-3</v>
      </c>
      <c r="AB33" s="170">
        <f t="shared" si="20"/>
        <v>23.996359200000001</v>
      </c>
      <c r="AC33" s="178">
        <f t="shared" si="21"/>
        <v>3.6407999999994445E-3</v>
      </c>
      <c r="AD33" s="240">
        <f t="shared" si="22"/>
        <v>2.7581818181813973</v>
      </c>
      <c r="AE33" s="179">
        <f t="shared" si="23"/>
        <v>1.5169999999997685E-4</v>
      </c>
    </row>
    <row r="34" spans="1:31">
      <c r="A34" s="299" t="s">
        <v>307</v>
      </c>
      <c r="B34" s="201"/>
      <c r="C34" s="222">
        <f>643650+30650</f>
        <v>674300</v>
      </c>
      <c r="D34" s="222">
        <f>3697055.99-118288.62+1937799.5</f>
        <v>5516566.8700000001</v>
      </c>
      <c r="E34" s="222">
        <v>-5687250</v>
      </c>
      <c r="F34" s="222">
        <f>3587097+1962186</f>
        <v>5549283</v>
      </c>
      <c r="G34" s="151">
        <f t="shared" si="13"/>
        <v>5378599.8700000001</v>
      </c>
      <c r="H34" s="151">
        <f>-L76-L77</f>
        <v>-40307.711450000003</v>
      </c>
      <c r="I34" s="151">
        <f t="shared" si="14"/>
        <v>5338292.1585499998</v>
      </c>
      <c r="J34" s="170"/>
      <c r="L34" s="178"/>
      <c r="N34" s="1" t="s">
        <v>200</v>
      </c>
      <c r="O34" s="182">
        <v>24.96</v>
      </c>
      <c r="P34" s="176">
        <f>E13</f>
        <v>18899.151999999998</v>
      </c>
      <c r="Q34" s="176">
        <f>G13</f>
        <v>0</v>
      </c>
      <c r="R34" s="224">
        <v>1.32E-3</v>
      </c>
      <c r="S34" s="177">
        <f t="shared" si="24"/>
        <v>0</v>
      </c>
      <c r="T34" s="176">
        <f>F13</f>
        <v>0</v>
      </c>
      <c r="U34" s="224">
        <v>1.32E-3</v>
      </c>
      <c r="V34" s="177">
        <f t="shared" si="16"/>
        <v>0</v>
      </c>
      <c r="X34" s="178">
        <f t="shared" si="17"/>
        <v>24.96</v>
      </c>
      <c r="Z34" s="240">
        <f t="shared" si="18"/>
        <v>18899.151999999998</v>
      </c>
      <c r="AA34" s="308">
        <f t="shared" si="19"/>
        <v>1.32E-3</v>
      </c>
      <c r="AB34" s="170">
        <f t="shared" si="20"/>
        <v>24.946880639999996</v>
      </c>
      <c r="AC34" s="178">
        <f t="shared" si="21"/>
        <v>1.3119360000004576E-2</v>
      </c>
      <c r="AD34" s="240">
        <f t="shared" si="22"/>
        <v>9.9389090909125581</v>
      </c>
      <c r="AE34" s="179">
        <f t="shared" si="23"/>
        <v>5.2561538461556791E-4</v>
      </c>
    </row>
    <row r="35" spans="1:31">
      <c r="A35" s="299" t="s">
        <v>159</v>
      </c>
      <c r="B35" s="201"/>
      <c r="C35" s="222">
        <v>1123</v>
      </c>
      <c r="D35" s="222">
        <v>2569.1</v>
      </c>
      <c r="E35" s="156">
        <v>0</v>
      </c>
      <c r="F35" s="156">
        <v>0</v>
      </c>
      <c r="G35" s="151">
        <f t="shared" si="13"/>
        <v>2569.1</v>
      </c>
      <c r="H35" s="151">
        <f>-L78</f>
        <v>0</v>
      </c>
      <c r="I35" s="151">
        <f t="shared" si="14"/>
        <v>2569.1</v>
      </c>
      <c r="L35" s="178"/>
      <c r="N35" s="1" t="s">
        <v>201</v>
      </c>
      <c r="O35" s="182">
        <v>6671.53</v>
      </c>
      <c r="P35" s="176">
        <f>E14</f>
        <v>4985904.9040099997</v>
      </c>
      <c r="Q35" s="176">
        <f>G14</f>
        <v>2319523</v>
      </c>
      <c r="R35" s="224">
        <v>1.32E-3</v>
      </c>
      <c r="S35" s="177">
        <f t="shared" si="24"/>
        <v>3061.77036</v>
      </c>
      <c r="T35" s="176">
        <f>F14</f>
        <v>-3095495</v>
      </c>
      <c r="U35" s="224">
        <v>1.32E-3</v>
      </c>
      <c r="V35" s="177">
        <f t="shared" si="16"/>
        <v>-4086.0533999999998</v>
      </c>
      <c r="X35" s="178">
        <f>O35+S35+V35</f>
        <v>5647.2469599999995</v>
      </c>
      <c r="Z35" s="240">
        <f t="shared" si="18"/>
        <v>4209932.9040099997</v>
      </c>
      <c r="AA35" s="308">
        <f t="shared" si="19"/>
        <v>1.32E-3</v>
      </c>
      <c r="AB35" s="170">
        <f t="shared" si="20"/>
        <v>5557.1114332931993</v>
      </c>
      <c r="AC35" s="178">
        <f t="shared" si="21"/>
        <v>90.135526706800192</v>
      </c>
      <c r="AD35" s="240">
        <f t="shared" si="22"/>
        <v>68284.489929394083</v>
      </c>
      <c r="AE35" s="179">
        <f t="shared" si="23"/>
        <v>1.596096776805387E-2</v>
      </c>
    </row>
    <row r="36" spans="1:31">
      <c r="A36" s="299" t="s">
        <v>128</v>
      </c>
      <c r="B36" s="201"/>
      <c r="C36" s="222">
        <v>26520.6</v>
      </c>
      <c r="D36" s="222">
        <v>480619.19</v>
      </c>
      <c r="E36" s="222">
        <v>-308762</v>
      </c>
      <c r="F36" s="222">
        <v>238672</v>
      </c>
      <c r="G36" s="151">
        <f t="shared" si="13"/>
        <v>410529.19</v>
      </c>
      <c r="H36" s="151">
        <f>-L79</f>
        <v>8592.3448599999992</v>
      </c>
      <c r="I36" s="151">
        <f t="shared" si="14"/>
        <v>419121.53486000001</v>
      </c>
      <c r="L36" s="178"/>
      <c r="N36" s="1" t="s">
        <v>202</v>
      </c>
      <c r="O36" s="182">
        <v>552.63</v>
      </c>
      <c r="P36" s="176">
        <f>E15</f>
        <v>418654.33701000002</v>
      </c>
      <c r="Q36" s="176">
        <f>G15</f>
        <v>194069</v>
      </c>
      <c r="R36" s="224">
        <v>1.32E-3</v>
      </c>
      <c r="S36" s="177">
        <f t="shared" si="24"/>
        <v>256.17108000000002</v>
      </c>
      <c r="T36" s="176">
        <f>F15</f>
        <v>-215391</v>
      </c>
      <c r="U36" s="224">
        <v>1.32E-3</v>
      </c>
      <c r="V36" s="177">
        <f t="shared" si="16"/>
        <v>-284.31612000000001</v>
      </c>
      <c r="X36" s="178">
        <f t="shared" si="17"/>
        <v>524.48496</v>
      </c>
      <c r="Z36" s="240">
        <f t="shared" si="18"/>
        <v>397332.33701000002</v>
      </c>
      <c r="AA36" s="308">
        <f t="shared" si="19"/>
        <v>1.32E-3</v>
      </c>
      <c r="AB36" s="170">
        <f t="shared" si="20"/>
        <v>524.47868485319998</v>
      </c>
      <c r="AC36" s="178">
        <f t="shared" si="21"/>
        <v>6.2751468000215027E-3</v>
      </c>
      <c r="AD36" s="240">
        <f t="shared" si="22"/>
        <v>4.7538990909253807</v>
      </c>
      <c r="AE36" s="179">
        <f t="shared" si="23"/>
        <v>1.196439798773544E-5</v>
      </c>
    </row>
    <row r="37" spans="1:31">
      <c r="A37" s="299" t="s">
        <v>129</v>
      </c>
      <c r="B37" s="201"/>
      <c r="C37" s="222">
        <v>25833.3</v>
      </c>
      <c r="D37" s="222">
        <v>65643.759999999995</v>
      </c>
      <c r="E37" s="222">
        <v>-31210</v>
      </c>
      <c r="F37" s="222">
        <v>29841</v>
      </c>
      <c r="G37" s="151">
        <f t="shared" si="13"/>
        <v>64274.759999999995</v>
      </c>
      <c r="H37" s="151">
        <f>-L80</f>
        <v>591.0079599999998</v>
      </c>
      <c r="I37" s="151">
        <f t="shared" si="14"/>
        <v>64865.767959999997</v>
      </c>
      <c r="L37" s="178"/>
      <c r="O37" s="239">
        <f>SUM(O26:O36)</f>
        <v>-459008.64</v>
      </c>
      <c r="P37" s="309">
        <f>SUM(P26:P36)</f>
        <v>503225566.00199008</v>
      </c>
      <c r="Q37" s="309">
        <f>SUM(Q26:Q36)</f>
        <v>246373525</v>
      </c>
      <c r="S37" s="163">
        <f>SUM(S26:S36)</f>
        <v>-226328.40708</v>
      </c>
      <c r="T37" s="309">
        <f>SUM(T26:T36)</f>
        <v>-233211738</v>
      </c>
      <c r="V37" s="163">
        <f>SUM(V26:V36)</f>
        <v>172130.61834000004</v>
      </c>
      <c r="X37" s="163">
        <f>SUM(X26:X36)</f>
        <v>-513206.42874000006</v>
      </c>
      <c r="Z37" s="309">
        <f>SUM(Z26:Z36)</f>
        <v>516387353.00199008</v>
      </c>
      <c r="AB37" s="309">
        <f>SUM(AB26:AB36)</f>
        <v>-513296.57986865228</v>
      </c>
      <c r="AC37" s="163">
        <f>SUM(AC26:AC36)</f>
        <v>90.151128652251771</v>
      </c>
      <c r="AD37" s="309">
        <f>SUM(AD26:AD36)</f>
        <v>55774.907100870318</v>
      </c>
      <c r="AE37" s="179">
        <f t="shared" si="23"/>
        <v>-1.7566250850283875E-4</v>
      </c>
    </row>
    <row r="38" spans="1:31">
      <c r="A38" s="299" t="s">
        <v>171</v>
      </c>
      <c r="B38" s="201"/>
      <c r="C38" s="151"/>
      <c r="D38" s="222">
        <v>577891.93999999994</v>
      </c>
      <c r="E38" s="154">
        <v>0</v>
      </c>
      <c r="F38" s="154"/>
      <c r="G38" s="151">
        <f>SUM(D38:F38)</f>
        <v>577891.93999999994</v>
      </c>
      <c r="H38" s="151"/>
      <c r="I38" s="151">
        <f t="shared" si="14"/>
        <v>577891.93999999994</v>
      </c>
      <c r="L38" s="178"/>
      <c r="N38" s="301"/>
      <c r="O38" s="210" t="s">
        <v>243</v>
      </c>
      <c r="U38" s="310"/>
    </row>
    <row r="39" spans="1:31">
      <c r="A39" s="299" t="s">
        <v>172</v>
      </c>
      <c r="B39" s="201"/>
      <c r="C39" s="164"/>
      <c r="D39" s="222">
        <v>-1482638.04</v>
      </c>
      <c r="E39" s="154">
        <v>0</v>
      </c>
      <c r="F39" s="154"/>
      <c r="G39" s="151">
        <f>SUM(D39:F39)</f>
        <v>-1482638.04</v>
      </c>
      <c r="H39" s="151"/>
      <c r="I39" s="151">
        <f t="shared" si="14"/>
        <v>-1482638.04</v>
      </c>
      <c r="L39" s="178"/>
      <c r="O39" s="164"/>
      <c r="U39" s="223" t="s">
        <v>322</v>
      </c>
      <c r="V39" s="1" t="s">
        <v>203</v>
      </c>
      <c r="X39" s="180">
        <v>0.95719799999999999</v>
      </c>
      <c r="AA39" s="1" t="s">
        <v>204</v>
      </c>
      <c r="AB39" s="1" t="s">
        <v>205</v>
      </c>
      <c r="AD39" s="1" t="s">
        <v>206</v>
      </c>
    </row>
    <row r="40" spans="1:31">
      <c r="A40" s="299" t="s">
        <v>173</v>
      </c>
      <c r="B40" s="201"/>
      <c r="C40" s="164"/>
      <c r="D40" s="222">
        <v>2081993.4</v>
      </c>
      <c r="E40" s="154"/>
      <c r="F40" s="154"/>
      <c r="G40" s="151">
        <f>SUM(D40:F40)</f>
        <v>2081993.4</v>
      </c>
      <c r="H40" s="151"/>
      <c r="I40" s="151">
        <f t="shared" si="14"/>
        <v>2081993.4</v>
      </c>
      <c r="S40" s="301"/>
      <c r="T40" s="1" t="s">
        <v>130</v>
      </c>
      <c r="U40" s="1" t="s">
        <v>207</v>
      </c>
      <c r="W40" s="301"/>
      <c r="X40" s="312">
        <f>ROUND((X26+X27)*X39,2)</f>
        <v>-731260.72</v>
      </c>
      <c r="Z40" s="1" t="s">
        <v>19</v>
      </c>
      <c r="AA40" s="160">
        <f>P26+P27+Q26+Q27+T26+T27</f>
        <v>326483028.91565001</v>
      </c>
      <c r="AB40" s="180">
        <v>-2.3400000000000001E-3</v>
      </c>
      <c r="AC40" s="178">
        <f>AA40*AB40</f>
        <v>-763970.28766262101</v>
      </c>
      <c r="AD40" s="178">
        <f>X40-AC40</f>
        <v>32709.567662621033</v>
      </c>
      <c r="AE40" s="179">
        <f>AD40/X40</f>
        <v>-4.4730376961340183E-2</v>
      </c>
    </row>
    <row r="41" spans="1:31">
      <c r="A41" s="201"/>
      <c r="B41" s="201"/>
      <c r="C41" s="144">
        <f t="shared" ref="C41:I41" si="27">SUM(C26:C40)</f>
        <v>4483473.0699999994</v>
      </c>
      <c r="D41" s="144">
        <f>SUM(D26:D40)</f>
        <v>59430833.129999995</v>
      </c>
      <c r="E41" s="144">
        <f t="shared" si="27"/>
        <v>-28712544</v>
      </c>
      <c r="F41" s="144">
        <f>SUM(F26:F40)</f>
        <v>30205558</v>
      </c>
      <c r="G41" s="144">
        <f t="shared" si="27"/>
        <v>60923847.129999995</v>
      </c>
      <c r="H41" s="144">
        <f>SUM(H26:H40)</f>
        <v>617237.8391199999</v>
      </c>
      <c r="I41" s="144">
        <f t="shared" si="27"/>
        <v>61541084.969120011</v>
      </c>
      <c r="S41" s="301"/>
      <c r="T41" s="1" t="s">
        <v>130</v>
      </c>
      <c r="U41" s="1" t="s">
        <v>208</v>
      </c>
      <c r="W41" s="301"/>
      <c r="X41" s="312">
        <f>ROUND(SUM(X28:X36)*X39,2)</f>
        <v>240020.55</v>
      </c>
      <c r="Z41" s="1" t="s">
        <v>163</v>
      </c>
      <c r="AA41" s="160">
        <f>SUM(P28:Q36,T28:T36)</f>
        <v>189904324.08634001</v>
      </c>
      <c r="AB41" s="180">
        <v>1.2600000000000001E-3</v>
      </c>
      <c r="AC41" s="178">
        <f>AA41*AB41</f>
        <v>239279.44834878843</v>
      </c>
      <c r="AD41" s="178">
        <f>X41-AC41</f>
        <v>741.10165121156024</v>
      </c>
      <c r="AE41" s="179">
        <f>AD41/X41</f>
        <v>3.0876591658987543E-3</v>
      </c>
    </row>
    <row r="42" spans="1:31" ht="15.75" thickBot="1">
      <c r="A42" s="201"/>
      <c r="B42" s="301" t="s">
        <v>243</v>
      </c>
      <c r="C42" s="210" t="s">
        <v>243</v>
      </c>
      <c r="D42" s="210" t="s">
        <v>243</v>
      </c>
      <c r="E42" s="210" t="s">
        <v>243</v>
      </c>
      <c r="F42" s="210" t="s">
        <v>243</v>
      </c>
      <c r="J42" s="178"/>
      <c r="Z42" s="1" t="s">
        <v>189</v>
      </c>
    </row>
    <row r="43" spans="1:31">
      <c r="A43" s="201" t="s">
        <v>19</v>
      </c>
      <c r="B43" s="301"/>
      <c r="C43" s="146">
        <f>C26+C27</f>
        <v>2089683</v>
      </c>
      <c r="D43" s="145">
        <f t="shared" ref="D43:H43" si="28">D26+D27</f>
        <v>31776772.43</v>
      </c>
      <c r="E43" s="145">
        <f t="shared" si="28"/>
        <v>-12372411</v>
      </c>
      <c r="F43" s="145">
        <f t="shared" si="28"/>
        <v>14497460</v>
      </c>
      <c r="G43" s="145">
        <f t="shared" si="28"/>
        <v>33901821.43</v>
      </c>
      <c r="H43" s="145">
        <f t="shared" si="28"/>
        <v>749224.54313999997</v>
      </c>
      <c r="I43" s="146">
        <f>I26+I27</f>
        <v>34651045.973140009</v>
      </c>
      <c r="J43" s="303"/>
      <c r="S43" s="178">
        <f>S37+V37</f>
        <v>-54197.78873999996</v>
      </c>
      <c r="T43" s="1" t="s">
        <v>230</v>
      </c>
    </row>
    <row r="44" spans="1:31" ht="6" customHeight="1">
      <c r="A44" s="201"/>
      <c r="B44" s="201"/>
      <c r="C44" s="150"/>
      <c r="D44" s="145"/>
      <c r="E44" s="201"/>
      <c r="F44" s="201"/>
      <c r="I44" s="161"/>
      <c r="J44" s="380"/>
    </row>
    <row r="45" spans="1:31" ht="15.75" thickBot="1">
      <c r="A45" s="201" t="s">
        <v>163</v>
      </c>
      <c r="B45" s="301"/>
      <c r="C45" s="152">
        <f>SUM(C28:C33,C35:C37)</f>
        <v>1719490.07</v>
      </c>
      <c r="D45" s="153">
        <f t="shared" ref="D45:H45" si="29">SUM(D28:D32,D35:D37)</f>
        <v>20957341.320000004</v>
      </c>
      <c r="E45" s="153">
        <f t="shared" si="29"/>
        <v>-10652883</v>
      </c>
      <c r="F45" s="153">
        <f t="shared" si="29"/>
        <v>10158815</v>
      </c>
      <c r="G45" s="153">
        <f t="shared" si="29"/>
        <v>20463273.320000004</v>
      </c>
      <c r="H45" s="153">
        <f t="shared" si="29"/>
        <v>-91678.992570000017</v>
      </c>
      <c r="I45" s="152">
        <f>SUM(I28:I33,I35:I37)</f>
        <v>20374499.537430003</v>
      </c>
      <c r="J45" s="303"/>
      <c r="S45" s="178">
        <f>D82</f>
        <v>-54197.788740000004</v>
      </c>
    </row>
    <row r="46" spans="1:31">
      <c r="A46" s="201"/>
      <c r="B46" s="201"/>
      <c r="C46" s="159"/>
      <c r="D46" s="153"/>
      <c r="E46" s="153"/>
      <c r="F46" s="153"/>
      <c r="G46" s="153"/>
      <c r="H46" s="153"/>
      <c r="I46" s="159"/>
      <c r="M46" s="201" t="s">
        <v>220</v>
      </c>
    </row>
    <row r="47" spans="1:31">
      <c r="C47" s="162">
        <v>44880</v>
      </c>
      <c r="D47" s="162">
        <v>44835</v>
      </c>
      <c r="E47" s="162">
        <v>43739</v>
      </c>
      <c r="F47" s="162">
        <v>44409</v>
      </c>
      <c r="G47" s="162">
        <v>44835</v>
      </c>
      <c r="H47" s="376">
        <v>44880</v>
      </c>
      <c r="I47" s="162">
        <v>44470</v>
      </c>
      <c r="J47" s="162">
        <v>44743</v>
      </c>
      <c r="K47" s="285">
        <v>44916</v>
      </c>
      <c r="L47" s="285">
        <v>44916</v>
      </c>
      <c r="M47" s="285"/>
      <c r="N47" s="407" t="s">
        <v>227</v>
      </c>
      <c r="O47" s="407" t="s">
        <v>228</v>
      </c>
      <c r="P47" s="407" t="s">
        <v>224</v>
      </c>
      <c r="Q47" s="407" t="s">
        <v>225</v>
      </c>
      <c r="R47" s="201"/>
    </row>
    <row r="48" spans="1:31" ht="40.9" customHeight="1">
      <c r="A48" s="408" t="s">
        <v>174</v>
      </c>
      <c r="B48" s="408"/>
      <c r="C48" s="143" t="s">
        <v>175</v>
      </c>
      <c r="D48" s="143" t="s">
        <v>187</v>
      </c>
      <c r="E48" s="143" t="s">
        <v>176</v>
      </c>
      <c r="F48" s="143" t="s">
        <v>177</v>
      </c>
      <c r="G48" s="143" t="s">
        <v>178</v>
      </c>
      <c r="H48" s="373" t="s">
        <v>323</v>
      </c>
      <c r="I48" s="143" t="s">
        <v>312</v>
      </c>
      <c r="J48" s="143" t="s">
        <v>179</v>
      </c>
      <c r="K48" s="291" t="s">
        <v>339</v>
      </c>
      <c r="L48" s="291" t="s">
        <v>178</v>
      </c>
      <c r="M48" s="291"/>
      <c r="N48" s="407"/>
      <c r="O48" s="407"/>
      <c r="P48" s="407"/>
      <c r="Q48" s="407"/>
      <c r="R48" s="378" t="s">
        <v>226</v>
      </c>
      <c r="T48" s="388"/>
    </row>
    <row r="49" spans="1:20">
      <c r="A49" s="299" t="s">
        <v>122</v>
      </c>
      <c r="B49" s="201"/>
      <c r="C49" s="148">
        <v>-4.2599999999999999E-3</v>
      </c>
      <c r="D49" s="148">
        <v>-2.3400000000000001E-3</v>
      </c>
      <c r="E49" s="148"/>
      <c r="F49" s="148">
        <v>2.5500000000000002E-3</v>
      </c>
      <c r="G49" s="148">
        <v>1.58E-3</v>
      </c>
      <c r="H49" s="374">
        <v>9.3999999999999997E-4</v>
      </c>
      <c r="I49" s="148">
        <v>-4.6100000000000004E-3</v>
      </c>
      <c r="J49" s="148">
        <v>-6.2E-4</v>
      </c>
      <c r="K49" s="287">
        <v>-5.0899999999999999E-3</v>
      </c>
      <c r="L49" s="287">
        <v>1.7899999999999999E-3</v>
      </c>
      <c r="M49" s="287"/>
      <c r="N49" s="148">
        <f>SUM(C49:J49)-H49</f>
        <v>-7.7000000000000002E-3</v>
      </c>
      <c r="O49" s="148">
        <f>SUM(C49:L49)-G49</f>
        <v>-1.1639999999999999E-2</v>
      </c>
      <c r="P49" s="203">
        <f>-F3*N49</f>
        <v>-1005002.768</v>
      </c>
      <c r="Q49" s="203">
        <f t="shared" ref="Q49:Q63" si="30">G3*O49</f>
        <v>-1745004.0815999999</v>
      </c>
      <c r="R49" s="204">
        <f>Q49-P49</f>
        <v>-740001.31359999988</v>
      </c>
      <c r="T49" s="388"/>
    </row>
    <row r="50" spans="1:20">
      <c r="A50" s="299" t="s">
        <v>157</v>
      </c>
      <c r="B50" s="201"/>
      <c r="C50" s="148">
        <v>-4.2599999999999999E-3</v>
      </c>
      <c r="D50" s="148">
        <v>-2.3400000000000001E-3</v>
      </c>
      <c r="E50" s="148">
        <v>-3.0640000000000001E-2</v>
      </c>
      <c r="F50" s="148">
        <v>2.5500000000000002E-3</v>
      </c>
      <c r="G50" s="148">
        <v>1.58E-3</v>
      </c>
      <c r="H50" s="374">
        <v>9.3999999999999997E-4</v>
      </c>
      <c r="I50" s="148">
        <f>I49</f>
        <v>-4.6100000000000004E-3</v>
      </c>
      <c r="J50" s="148">
        <v>-6.2E-4</v>
      </c>
      <c r="K50" s="287">
        <v>-5.0899999999999999E-3</v>
      </c>
      <c r="L50" s="287">
        <v>1.7899999999999999E-3</v>
      </c>
      <c r="M50" s="287"/>
      <c r="N50" s="148">
        <f t="shared" ref="N50:N61" si="31">SUM(C50:J50)-H50</f>
        <v>-3.8340000000000006E-2</v>
      </c>
      <c r="O50" s="148">
        <f t="shared" ref="O50:O61" si="32">SUM(C50:L50)-G50</f>
        <v>-4.2279999999999998E-2</v>
      </c>
      <c r="P50" s="203">
        <f t="shared" ref="P50:P63" si="33">-F4*N50</f>
        <v>-23752.971900000004</v>
      </c>
      <c r="Q50" s="203">
        <f t="shared" si="30"/>
        <v>-32976.201439999997</v>
      </c>
      <c r="R50" s="204">
        <f t="shared" ref="R50:R63" si="34">Q50-P50</f>
        <v>-9223.229539999993</v>
      </c>
      <c r="T50" s="388"/>
    </row>
    <row r="51" spans="1:20">
      <c r="A51" s="299" t="s">
        <v>123</v>
      </c>
      <c r="B51" s="201"/>
      <c r="C51" s="148">
        <v>0</v>
      </c>
      <c r="D51" s="148">
        <v>1.32E-3</v>
      </c>
      <c r="E51" s="148"/>
      <c r="F51" s="148">
        <v>3.2100000000000002E-3</v>
      </c>
      <c r="G51" s="148">
        <v>2.2899999999999999E-3</v>
      </c>
      <c r="H51" s="374">
        <v>1.32E-3</v>
      </c>
      <c r="I51" s="148">
        <f>-0.00247</f>
        <v>-2.47E-3</v>
      </c>
      <c r="J51" s="148">
        <v>-5.9999999999999995E-4</v>
      </c>
      <c r="K51" s="287">
        <v>0</v>
      </c>
      <c r="L51" s="287">
        <v>2.5999999999999999E-3</v>
      </c>
      <c r="M51" s="287"/>
      <c r="N51" s="148">
        <f t="shared" si="31"/>
        <v>3.7499999999999999E-3</v>
      </c>
      <c r="O51" s="148">
        <f t="shared" si="32"/>
        <v>5.3799999999999994E-3</v>
      </c>
      <c r="P51" s="203">
        <f t="shared" si="33"/>
        <v>111756.33374999999</v>
      </c>
      <c r="Q51" s="203">
        <f t="shared" si="30"/>
        <v>161424.74799999999</v>
      </c>
      <c r="R51" s="204">
        <f t="shared" si="34"/>
        <v>49668.414250000002</v>
      </c>
      <c r="T51" s="388"/>
    </row>
    <row r="52" spans="1:20">
      <c r="A52" s="299" t="s">
        <v>124</v>
      </c>
      <c r="B52" s="201"/>
      <c r="C52" s="148">
        <v>-4.2599999999999999E-3</v>
      </c>
      <c r="D52" s="148">
        <v>1.32E-3</v>
      </c>
      <c r="E52" s="148"/>
      <c r="F52" s="148">
        <v>3.2100000000000002E-3</v>
      </c>
      <c r="G52" s="148">
        <v>2.2899999999999999E-3</v>
      </c>
      <c r="H52" s="374">
        <v>1.32E-3</v>
      </c>
      <c r="I52" s="148">
        <f>I51</f>
        <v>-2.47E-3</v>
      </c>
      <c r="J52" s="148">
        <v>-5.9999999999999995E-4</v>
      </c>
      <c r="K52" s="287">
        <v>0</v>
      </c>
      <c r="L52" s="287">
        <v>2.5999999999999999E-3</v>
      </c>
      <c r="M52" s="287"/>
      <c r="N52" s="148">
        <f t="shared" si="31"/>
        <v>-5.0999999999999971E-4</v>
      </c>
      <c r="O52" s="148">
        <f t="shared" si="32"/>
        <v>1.1200000000000003E-3</v>
      </c>
      <c r="P52" s="203">
        <f t="shared" si="33"/>
        <v>-1719.4323599999991</v>
      </c>
      <c r="Q52" s="203">
        <f t="shared" si="30"/>
        <v>4663.3697600000014</v>
      </c>
      <c r="R52" s="204">
        <f t="shared" si="34"/>
        <v>6382.8021200000003</v>
      </c>
      <c r="T52" s="388"/>
    </row>
    <row r="53" spans="1:20">
      <c r="A53" s="299" t="s">
        <v>280</v>
      </c>
      <c r="B53" s="201"/>
      <c r="C53" s="148">
        <v>0</v>
      </c>
      <c r="D53" s="148">
        <v>1.32E-3</v>
      </c>
      <c r="E53" s="148"/>
      <c r="F53" s="148">
        <v>3.2100000000000002E-3</v>
      </c>
      <c r="G53" s="148">
        <v>2.2899999999999999E-3</v>
      </c>
      <c r="H53" s="374">
        <v>1.32E-3</v>
      </c>
      <c r="I53" s="148">
        <f>I51</f>
        <v>-2.47E-3</v>
      </c>
      <c r="J53" s="148">
        <v>-5.9999999999999995E-4</v>
      </c>
      <c r="K53" s="287">
        <v>0</v>
      </c>
      <c r="L53" s="287">
        <v>2.5999999999999999E-3</v>
      </c>
      <c r="M53" s="287"/>
      <c r="N53" s="148">
        <f t="shared" si="31"/>
        <v>3.7499999999999999E-3</v>
      </c>
      <c r="O53" s="148">
        <f t="shared" si="32"/>
        <v>5.3799999999999994E-3</v>
      </c>
      <c r="P53" s="203">
        <f t="shared" si="33"/>
        <v>0</v>
      </c>
      <c r="Q53" s="203">
        <f t="shared" si="30"/>
        <v>0</v>
      </c>
      <c r="R53" s="204">
        <f t="shared" si="34"/>
        <v>0</v>
      </c>
      <c r="T53" s="388"/>
    </row>
    <row r="54" spans="1:20" ht="14.45" customHeight="1">
      <c r="A54" s="299" t="s">
        <v>125</v>
      </c>
      <c r="B54" s="201"/>
      <c r="C54" s="148">
        <v>0</v>
      </c>
      <c r="D54" s="148">
        <v>1.32E-3</v>
      </c>
      <c r="E54" s="148"/>
      <c r="F54" s="148">
        <v>2.7299999999999998E-3</v>
      </c>
      <c r="G54" s="148">
        <v>1.64E-3</v>
      </c>
      <c r="H54" s="374">
        <v>9.2000000000000003E-4</v>
      </c>
      <c r="I54" s="148">
        <f>-0.0019</f>
        <v>-1.9E-3</v>
      </c>
      <c r="J54" s="148">
        <v>-6.6E-4</v>
      </c>
      <c r="K54" s="287">
        <v>0</v>
      </c>
      <c r="L54" s="287">
        <v>1.8600000000000001E-3</v>
      </c>
      <c r="M54" s="287"/>
      <c r="N54" s="148">
        <f t="shared" si="31"/>
        <v>3.13E-3</v>
      </c>
      <c r="O54" s="148">
        <f t="shared" si="32"/>
        <v>4.2700000000000004E-3</v>
      </c>
      <c r="P54" s="203">
        <f t="shared" si="33"/>
        <v>200938.60381</v>
      </c>
      <c r="Q54" s="203">
        <f t="shared" si="30"/>
        <v>244160.05607000002</v>
      </c>
      <c r="R54" s="204">
        <f t="shared" si="34"/>
        <v>43221.45226000002</v>
      </c>
      <c r="T54" s="388"/>
    </row>
    <row r="55" spans="1:20">
      <c r="A55" s="299" t="s">
        <v>126</v>
      </c>
      <c r="B55" s="201"/>
      <c r="C55" s="148">
        <v>-4.2599999999999999E-3</v>
      </c>
      <c r="D55" s="148">
        <v>1.32E-3</v>
      </c>
      <c r="E55" s="148"/>
      <c r="F55" s="148">
        <v>2.7299999999999998E-3</v>
      </c>
      <c r="G55" s="148">
        <v>1.64E-3</v>
      </c>
      <c r="H55" s="374">
        <v>9.2000000000000003E-4</v>
      </c>
      <c r="I55" s="148">
        <f>I54</f>
        <v>-1.9E-3</v>
      </c>
      <c r="J55" s="148">
        <v>-6.6E-4</v>
      </c>
      <c r="K55" s="287">
        <v>0</v>
      </c>
      <c r="L55" s="287">
        <v>1.8600000000000001E-3</v>
      </c>
      <c r="M55" s="287"/>
      <c r="N55" s="148">
        <f t="shared" si="31"/>
        <v>-1.1300000000000004E-3</v>
      </c>
      <c r="O55" s="148">
        <f t="shared" si="32"/>
        <v>9.9999999999998094E-6</v>
      </c>
      <c r="P55" s="203">
        <f t="shared" si="33"/>
        <v>-1571.5079500000004</v>
      </c>
      <c r="Q55" s="203">
        <f t="shared" si="30"/>
        <v>18.168809999999652</v>
      </c>
      <c r="R55" s="204">
        <f t="shared" si="34"/>
        <v>1589.6767600000001</v>
      </c>
      <c r="T55" s="388"/>
    </row>
    <row r="56" spans="1:20">
      <c r="A56" s="299" t="s">
        <v>278</v>
      </c>
      <c r="B56" s="201"/>
      <c r="C56" s="148">
        <v>0</v>
      </c>
      <c r="D56" s="148">
        <v>1.32E-3</v>
      </c>
      <c r="E56" s="148"/>
      <c r="F56" s="148">
        <v>2.7299999999999998E-3</v>
      </c>
      <c r="G56" s="148">
        <v>1.64E-3</v>
      </c>
      <c r="H56" s="374">
        <v>9.2000000000000003E-4</v>
      </c>
      <c r="I56" s="148">
        <f>I54</f>
        <v>-1.9E-3</v>
      </c>
      <c r="J56" s="148">
        <v>-6.6E-4</v>
      </c>
      <c r="K56" s="287">
        <v>0</v>
      </c>
      <c r="L56" s="287">
        <v>1.8600000000000001E-3</v>
      </c>
      <c r="M56" s="287"/>
      <c r="N56" s="148">
        <f t="shared" si="31"/>
        <v>3.13E-3</v>
      </c>
      <c r="O56" s="148">
        <f t="shared" si="32"/>
        <v>4.2700000000000004E-3</v>
      </c>
      <c r="P56" s="203">
        <f t="shared" si="33"/>
        <v>0</v>
      </c>
      <c r="Q56" s="203">
        <f t="shared" si="30"/>
        <v>0</v>
      </c>
      <c r="R56" s="204">
        <f t="shared" si="34"/>
        <v>0</v>
      </c>
      <c r="T56" s="388"/>
    </row>
    <row r="57" spans="1:20">
      <c r="A57" s="299" t="s">
        <v>127</v>
      </c>
      <c r="B57" s="201"/>
      <c r="C57" s="148">
        <v>0</v>
      </c>
      <c r="D57" s="148"/>
      <c r="E57" s="148"/>
      <c r="F57" s="148">
        <v>1.82E-3</v>
      </c>
      <c r="G57" s="148">
        <v>1.0399999999999999E-3</v>
      </c>
      <c r="H57" s="374">
        <v>4.2999999999999999E-4</v>
      </c>
      <c r="I57" s="148">
        <f>-0.00229</f>
        <v>-2.2899999999999999E-3</v>
      </c>
      <c r="J57" s="148">
        <v>-6.2E-4</v>
      </c>
      <c r="K57" s="287">
        <v>0</v>
      </c>
      <c r="L57" s="287">
        <v>1.1800000000000001E-3</v>
      </c>
      <c r="M57" s="287"/>
      <c r="N57" s="148">
        <f t="shared" si="31"/>
        <v>-5.0000000000000402E-5</v>
      </c>
      <c r="O57" s="148">
        <f t="shared" si="32"/>
        <v>5.1999999999999985E-4</v>
      </c>
      <c r="P57" s="203">
        <f t="shared" si="33"/>
        <v>-2552.4720500000203</v>
      </c>
      <c r="Q57" s="203">
        <f t="shared" si="30"/>
        <v>26786.585799999993</v>
      </c>
      <c r="R57" s="204">
        <f t="shared" si="34"/>
        <v>29339.057850000012</v>
      </c>
      <c r="T57" s="388"/>
    </row>
    <row r="58" spans="1:20">
      <c r="A58" s="299" t="s">
        <v>158</v>
      </c>
      <c r="B58" s="201"/>
      <c r="C58" s="148">
        <v>0</v>
      </c>
      <c r="D58" s="148"/>
      <c r="E58" s="148"/>
      <c r="F58" s="148">
        <v>1.82E-3</v>
      </c>
      <c r="G58" s="148">
        <v>0</v>
      </c>
      <c r="H58" s="374">
        <v>4.2999999999999999E-4</v>
      </c>
      <c r="I58" s="148">
        <v>0</v>
      </c>
      <c r="J58" s="148">
        <v>-6.2E-4</v>
      </c>
      <c r="K58" s="287">
        <v>0</v>
      </c>
      <c r="L58" s="287">
        <v>0</v>
      </c>
      <c r="M58" s="287"/>
      <c r="N58" s="148">
        <f t="shared" si="31"/>
        <v>1.1999999999999999E-3</v>
      </c>
      <c r="O58" s="148">
        <f t="shared" si="32"/>
        <v>1.6299999999999999E-3</v>
      </c>
      <c r="P58" s="203">
        <f t="shared" si="33"/>
        <v>46081.346399999995</v>
      </c>
      <c r="Q58" s="203">
        <f t="shared" si="30"/>
        <v>57050</v>
      </c>
      <c r="R58" s="204">
        <f t="shared" si="34"/>
        <v>10968.653600000005</v>
      </c>
      <c r="T58" s="388"/>
    </row>
    <row r="59" spans="1:20">
      <c r="A59" s="299" t="s">
        <v>159</v>
      </c>
      <c r="B59" s="201"/>
      <c r="C59" s="148">
        <v>0</v>
      </c>
      <c r="D59" s="148"/>
      <c r="E59" s="148"/>
      <c r="F59" s="148">
        <v>2.3600000000000001E-3</v>
      </c>
      <c r="G59" s="148">
        <v>1.4300000000000001E-3</v>
      </c>
      <c r="H59" s="374">
        <v>8.7000000000000001E-4</v>
      </c>
      <c r="I59" s="148">
        <v>-3.65E-3</v>
      </c>
      <c r="J59" s="148">
        <v>-6.0999999999999997E-4</v>
      </c>
      <c r="K59" s="287">
        <v>-4.4799999999999996E-3</v>
      </c>
      <c r="L59" s="287">
        <v>1.6199999999999999E-3</v>
      </c>
      <c r="M59" s="287"/>
      <c r="N59" s="148">
        <f t="shared" si="31"/>
        <v>-4.6999999999999993E-4</v>
      </c>
      <c r="O59" s="148">
        <f t="shared" si="32"/>
        <v>-3.8899999999999994E-3</v>
      </c>
      <c r="P59" s="203">
        <f t="shared" si="33"/>
        <v>0</v>
      </c>
      <c r="Q59" s="203">
        <f t="shared" si="30"/>
        <v>0</v>
      </c>
      <c r="R59" s="204">
        <f t="shared" si="34"/>
        <v>0</v>
      </c>
      <c r="T59" s="388"/>
    </row>
    <row r="60" spans="1:20">
      <c r="A60" s="299" t="s">
        <v>128</v>
      </c>
      <c r="B60" s="201"/>
      <c r="C60" s="148">
        <v>0</v>
      </c>
      <c r="D60" s="148">
        <v>1.32E-3</v>
      </c>
      <c r="E60" s="148"/>
      <c r="F60" s="148">
        <v>2.3600000000000001E-3</v>
      </c>
      <c r="G60" s="148">
        <v>1.4300000000000001E-3</v>
      </c>
      <c r="H60" s="374">
        <v>8.7000000000000001E-4</v>
      </c>
      <c r="I60" s="148">
        <f>I59</f>
        <v>-3.65E-3</v>
      </c>
      <c r="J60" s="148">
        <v>-6.0999999999999997E-4</v>
      </c>
      <c r="K60" s="287">
        <v>-4.4799999999999996E-3</v>
      </c>
      <c r="L60" s="287">
        <v>1.6199999999999999E-3</v>
      </c>
      <c r="M60" s="287"/>
      <c r="N60" s="148">
        <f t="shared" si="31"/>
        <v>8.5000000000000017E-4</v>
      </c>
      <c r="O60" s="148">
        <f t="shared" si="32"/>
        <v>-2.5699999999999994E-3</v>
      </c>
      <c r="P60" s="203">
        <f t="shared" si="33"/>
        <v>2631.1707500000007</v>
      </c>
      <c r="Q60" s="203">
        <f t="shared" si="30"/>
        <v>-5961.1741099999981</v>
      </c>
      <c r="R60" s="204">
        <f t="shared" si="34"/>
        <v>-8592.3448599999992</v>
      </c>
      <c r="T60" s="388"/>
    </row>
    <row r="61" spans="1:20">
      <c r="A61" s="299" t="s">
        <v>129</v>
      </c>
      <c r="B61" s="201"/>
      <c r="C61" s="148">
        <v>-4.2599999999999999E-3</v>
      </c>
      <c r="D61" s="148">
        <v>1.32E-3</v>
      </c>
      <c r="E61" s="148"/>
      <c r="F61" s="148">
        <v>2.3600000000000001E-3</v>
      </c>
      <c r="G61" s="148">
        <v>1.4300000000000001E-3</v>
      </c>
      <c r="H61" s="374">
        <v>8.7000000000000001E-4</v>
      </c>
      <c r="I61" s="148">
        <f>I59</f>
        <v>-3.65E-3</v>
      </c>
      <c r="J61" s="148">
        <v>-6.0999999999999997E-4</v>
      </c>
      <c r="K61" s="287">
        <v>-4.4799999999999996E-3</v>
      </c>
      <c r="L61" s="287">
        <v>1.6199999999999999E-3</v>
      </c>
      <c r="M61" s="287"/>
      <c r="N61" s="148">
        <f t="shared" si="31"/>
        <v>-3.4099999999999998E-3</v>
      </c>
      <c r="O61" s="148">
        <f t="shared" si="32"/>
        <v>-6.8299999999999993E-3</v>
      </c>
      <c r="P61" s="203">
        <f t="shared" si="33"/>
        <v>-734.48330999999996</v>
      </c>
      <c r="Q61" s="203">
        <f t="shared" si="30"/>
        <v>-1325.4912699999998</v>
      </c>
      <c r="R61" s="204">
        <f t="shared" si="34"/>
        <v>-591.0079599999998</v>
      </c>
    </row>
    <row r="62" spans="1:20" ht="15" customHeight="1">
      <c r="A62" s="299" t="s">
        <v>171</v>
      </c>
      <c r="B62" s="201"/>
      <c r="C62" s="157"/>
      <c r="D62" s="157"/>
      <c r="E62" s="148"/>
      <c r="F62" s="157"/>
      <c r="G62" s="157"/>
      <c r="H62" s="375"/>
      <c r="I62" s="157"/>
      <c r="J62" s="157"/>
      <c r="K62" s="287"/>
      <c r="L62" s="287"/>
      <c r="M62" s="287"/>
      <c r="N62" s="148"/>
      <c r="O62" s="202"/>
      <c r="P62" s="203">
        <f t="shared" si="33"/>
        <v>0</v>
      </c>
      <c r="Q62" s="203">
        <f t="shared" si="30"/>
        <v>0</v>
      </c>
      <c r="R62" s="204">
        <f t="shared" si="34"/>
        <v>0</v>
      </c>
    </row>
    <row r="63" spans="1:20">
      <c r="A63" s="299" t="s">
        <v>162</v>
      </c>
      <c r="B63" s="201"/>
      <c r="C63" s="157"/>
      <c r="D63" s="157"/>
      <c r="E63" s="148"/>
      <c r="F63" s="157"/>
      <c r="G63" s="157"/>
      <c r="H63" s="375"/>
      <c r="I63" s="157"/>
      <c r="J63" s="157"/>
      <c r="K63" s="287"/>
      <c r="L63" s="287"/>
      <c r="M63" s="287"/>
      <c r="N63" s="148"/>
      <c r="O63" s="202"/>
      <c r="P63" s="203">
        <f t="shared" si="33"/>
        <v>0</v>
      </c>
      <c r="Q63" s="203">
        <f t="shared" si="30"/>
        <v>0</v>
      </c>
      <c r="R63" s="204">
        <f t="shared" si="34"/>
        <v>0</v>
      </c>
    </row>
    <row r="64" spans="1:20" ht="7.15" customHeight="1">
      <c r="A64" s="299"/>
      <c r="B64" s="201"/>
      <c r="C64" s="148"/>
      <c r="D64" s="148"/>
      <c r="E64" s="148"/>
      <c r="F64" s="157"/>
      <c r="G64" s="232"/>
      <c r="H64" s="232"/>
      <c r="I64" s="148"/>
      <c r="N64" s="145"/>
      <c r="O64" s="201"/>
      <c r="Q64" s="201"/>
      <c r="R64" s="201"/>
      <c r="S64" s="201"/>
    </row>
    <row r="65" spans="1:18" ht="15" hidden="1" customHeight="1">
      <c r="A65" s="299"/>
      <c r="B65" s="201"/>
      <c r="C65" s="148"/>
      <c r="D65" s="148"/>
      <c r="E65" s="148"/>
      <c r="F65" s="157"/>
      <c r="G65" s="232"/>
      <c r="H65" s="148"/>
      <c r="J65" s="157"/>
      <c r="K65" s="157"/>
      <c r="L65" s="148"/>
      <c r="M65" s="205"/>
      <c r="N65" s="206"/>
      <c r="P65" s="201"/>
      <c r="Q65" s="201"/>
      <c r="R65" s="201"/>
    </row>
    <row r="66" spans="1:18" ht="15" hidden="1" customHeight="1">
      <c r="E66" s="201"/>
      <c r="L66" s="201"/>
      <c r="M66" s="201"/>
      <c r="N66" s="206"/>
      <c r="P66" s="206"/>
      <c r="Q66" s="201"/>
      <c r="R66" s="201"/>
    </row>
    <row r="67" spans="1:18" ht="56.25" customHeight="1">
      <c r="A67" s="379" t="s">
        <v>180</v>
      </c>
      <c r="B67" s="136"/>
      <c r="C67" s="149" t="s">
        <v>219</v>
      </c>
      <c r="D67" s="149" t="s">
        <v>187</v>
      </c>
      <c r="E67" s="286" t="s">
        <v>339</v>
      </c>
      <c r="F67" s="149" t="s">
        <v>181</v>
      </c>
      <c r="G67" s="149" t="s">
        <v>182</v>
      </c>
      <c r="H67" s="286" t="s">
        <v>183</v>
      </c>
      <c r="I67" s="373" t="s">
        <v>324</v>
      </c>
      <c r="J67" s="149" t="s">
        <v>313</v>
      </c>
      <c r="K67" s="149" t="s">
        <v>184</v>
      </c>
      <c r="L67" s="149" t="s">
        <v>185</v>
      </c>
      <c r="M67" s="201"/>
      <c r="N67" s="201"/>
      <c r="P67" s="173">
        <f>SUM(P49:P63)</f>
        <v>-673926.18085999996</v>
      </c>
      <c r="Q67" s="173">
        <f>SUM(Q49:Q63)</f>
        <v>-1291164.0199800003</v>
      </c>
      <c r="R67" s="173">
        <f>SUM(R49:R63)</f>
        <v>-617237.83911999979</v>
      </c>
    </row>
    <row r="68" spans="1:18">
      <c r="A68" s="299" t="s">
        <v>122</v>
      </c>
      <c r="C68" s="145">
        <f>C49*H3</f>
        <v>-82620.995999999999</v>
      </c>
      <c r="D68" s="145">
        <f>D49*H3</f>
        <v>-45383.364000000001</v>
      </c>
      <c r="E68" s="288">
        <f>K49*G3</f>
        <v>-763064.49959999998</v>
      </c>
      <c r="F68" s="145">
        <f>(E49*H3)</f>
        <v>0</v>
      </c>
      <c r="G68" s="145">
        <f>F49*H3</f>
        <v>49456.23</v>
      </c>
      <c r="H68" s="288">
        <f>(G49*F3)+(L49*G3)</f>
        <v>62125.50039999999</v>
      </c>
      <c r="I68" s="377">
        <f>H49*G3</f>
        <v>140919.5736</v>
      </c>
      <c r="J68" s="145">
        <f>I49*H3</f>
        <v>-89409.106000000014</v>
      </c>
      <c r="K68" s="145">
        <f>J49*H3</f>
        <v>-12024.652</v>
      </c>
      <c r="L68" s="145">
        <f t="shared" ref="L68:L80" si="35">SUM(C68:K68)</f>
        <v>-740001.31359999999</v>
      </c>
      <c r="M68" s="201"/>
      <c r="N68" s="201"/>
      <c r="P68" s="342">
        <f>'11.2022 Base Rate Revenue'!P67</f>
        <v>-673926.18085999996</v>
      </c>
      <c r="Q68" s="201"/>
      <c r="R68" s="204">
        <f>L82</f>
        <v>-617237.8391199999</v>
      </c>
    </row>
    <row r="69" spans="1:18">
      <c r="A69" s="299" t="s">
        <v>157</v>
      </c>
      <c r="C69" s="145">
        <f t="shared" ref="C69:C80" si="36">C50*H4</f>
        <v>-683.35937999999999</v>
      </c>
      <c r="D69" s="145">
        <f t="shared" ref="D69:D80" si="37">(F4*D50)+(D50*G4)</f>
        <v>-375.36642000000006</v>
      </c>
      <c r="E69" s="288">
        <f t="shared" ref="E69:E80" si="38">K50*G4</f>
        <v>-3969.93532</v>
      </c>
      <c r="F69" s="145">
        <f t="shared" ref="F69:F80" si="39">(E50*H4)</f>
        <v>-4915.0543200000002</v>
      </c>
      <c r="G69" s="145">
        <f t="shared" ref="G69:G80" si="40">F50*H4</f>
        <v>409.05315000000002</v>
      </c>
      <c r="H69" s="288">
        <f t="shared" ref="H69:H80" si="41">(G50*F4)+(L50*G4)</f>
        <v>417.2416199999999</v>
      </c>
      <c r="I69" s="377">
        <f t="shared" ref="I69:I80" si="42">H50*G4</f>
        <v>733.15111999999999</v>
      </c>
      <c r="J69" s="145">
        <f t="shared" ref="J69:J80" si="43">I50*H4</f>
        <v>-739.50393000000008</v>
      </c>
      <c r="K69" s="145">
        <f t="shared" ref="K69:K80" si="44">J50*H4</f>
        <v>-99.456059999999994</v>
      </c>
      <c r="L69" s="145">
        <f t="shared" si="35"/>
        <v>-9223.2295400000003</v>
      </c>
    </row>
    <row r="70" spans="1:18">
      <c r="A70" s="299" t="s">
        <v>123</v>
      </c>
      <c r="C70" s="145">
        <f t="shared" si="36"/>
        <v>0</v>
      </c>
      <c r="D70" s="145">
        <f t="shared" si="37"/>
        <v>267.84251999999833</v>
      </c>
      <c r="E70" s="288">
        <f t="shared" si="38"/>
        <v>0</v>
      </c>
      <c r="F70" s="145">
        <f t="shared" si="39"/>
        <v>0</v>
      </c>
      <c r="G70" s="145">
        <f t="shared" si="40"/>
        <v>651.34431000000006</v>
      </c>
      <c r="H70" s="288">
        <f t="shared" si="41"/>
        <v>9766.0921899999958</v>
      </c>
      <c r="I70" s="377">
        <f t="shared" si="42"/>
        <v>39606.072</v>
      </c>
      <c r="J70" s="145">
        <f t="shared" si="43"/>
        <v>-501.19016999999997</v>
      </c>
      <c r="K70" s="145">
        <f t="shared" si="44"/>
        <v>-121.74659999999999</v>
      </c>
      <c r="L70" s="145">
        <f t="shared" si="35"/>
        <v>49668.414249999994</v>
      </c>
    </row>
    <row r="71" spans="1:18">
      <c r="A71" s="299" t="s">
        <v>124</v>
      </c>
      <c r="C71" s="145">
        <f t="shared" si="36"/>
        <v>-3375.1426200000001</v>
      </c>
      <c r="D71" s="145">
        <f t="shared" si="37"/>
        <v>1045.8188399999999</v>
      </c>
      <c r="E71" s="288">
        <f t="shared" si="38"/>
        <v>0</v>
      </c>
      <c r="F71" s="145">
        <f t="shared" si="39"/>
        <v>0</v>
      </c>
      <c r="G71" s="145">
        <f t="shared" si="40"/>
        <v>2543.24127</v>
      </c>
      <c r="H71" s="288">
        <f t="shared" si="41"/>
        <v>3105.0913600000003</v>
      </c>
      <c r="I71" s="377">
        <f t="shared" si="42"/>
        <v>5496.1143599999996</v>
      </c>
      <c r="J71" s="145">
        <f t="shared" si="43"/>
        <v>-1956.9488899999999</v>
      </c>
      <c r="K71" s="145">
        <f t="shared" si="44"/>
        <v>-475.37219999999996</v>
      </c>
      <c r="L71" s="145">
        <f t="shared" si="35"/>
        <v>6382.8021200000003</v>
      </c>
      <c r="O71" s="145"/>
    </row>
    <row r="72" spans="1:18">
      <c r="A72" s="299" t="s">
        <v>280</v>
      </c>
      <c r="C72" s="145">
        <f t="shared" si="36"/>
        <v>0</v>
      </c>
      <c r="D72" s="145">
        <f t="shared" si="37"/>
        <v>0</v>
      </c>
      <c r="E72" s="288">
        <f t="shared" si="38"/>
        <v>0</v>
      </c>
      <c r="F72" s="145">
        <f t="shared" si="39"/>
        <v>0</v>
      </c>
      <c r="G72" s="145">
        <f t="shared" si="40"/>
        <v>0</v>
      </c>
      <c r="H72" s="288">
        <f t="shared" si="41"/>
        <v>0</v>
      </c>
      <c r="I72" s="377">
        <f t="shared" si="42"/>
        <v>0</v>
      </c>
      <c r="J72" s="145">
        <f t="shared" si="43"/>
        <v>0</v>
      </c>
      <c r="K72" s="145">
        <f t="shared" si="44"/>
        <v>0</v>
      </c>
      <c r="L72" s="145">
        <f t="shared" si="35"/>
        <v>0</v>
      </c>
      <c r="O72" s="145"/>
    </row>
    <row r="73" spans="1:18">
      <c r="A73" s="299" t="s">
        <v>125</v>
      </c>
      <c r="C73" s="145">
        <f t="shared" si="36"/>
        <v>0</v>
      </c>
      <c r="D73" s="145">
        <f t="shared" si="37"/>
        <v>-9262.8307199999981</v>
      </c>
      <c r="E73" s="288">
        <f t="shared" si="38"/>
        <v>0</v>
      </c>
      <c r="F73" s="145">
        <f t="shared" si="39"/>
        <v>0</v>
      </c>
      <c r="G73" s="145">
        <f t="shared" si="40"/>
        <v>-19157.218079999999</v>
      </c>
      <c r="H73" s="288">
        <f t="shared" si="41"/>
        <v>1071.3095800000156</v>
      </c>
      <c r="I73" s="377">
        <f t="shared" si="42"/>
        <v>52605.913720000004</v>
      </c>
      <c r="J73" s="145">
        <f t="shared" si="43"/>
        <v>13332.8624</v>
      </c>
      <c r="K73" s="145">
        <f t="shared" si="44"/>
        <v>4631.41536</v>
      </c>
      <c r="L73" s="145">
        <f t="shared" si="35"/>
        <v>43221.45226000002</v>
      </c>
      <c r="N73" s="145"/>
    </row>
    <row r="74" spans="1:18">
      <c r="A74" s="299" t="s">
        <v>126</v>
      </c>
      <c r="C74" s="145">
        <f t="shared" si="36"/>
        <v>-1815.4671599999999</v>
      </c>
      <c r="D74" s="145">
        <f t="shared" si="37"/>
        <v>562.53912000000014</v>
      </c>
      <c r="E74" s="288">
        <f t="shared" si="38"/>
        <v>0</v>
      </c>
      <c r="F74" s="145">
        <f t="shared" si="39"/>
        <v>0</v>
      </c>
      <c r="G74" s="145">
        <f t="shared" si="40"/>
        <v>1163.43318</v>
      </c>
      <c r="H74" s="288">
        <f t="shared" si="41"/>
        <v>1098.6260600000005</v>
      </c>
      <c r="I74" s="377">
        <f t="shared" si="42"/>
        <v>1671.53052</v>
      </c>
      <c r="J74" s="145">
        <f t="shared" si="43"/>
        <v>-809.71540000000005</v>
      </c>
      <c r="K74" s="145">
        <f t="shared" si="44"/>
        <v>-281.26956000000001</v>
      </c>
      <c r="L74" s="145">
        <f t="shared" si="35"/>
        <v>1589.676760000001</v>
      </c>
      <c r="N74" s="145"/>
    </row>
    <row r="75" spans="1:18">
      <c r="A75" s="299" t="s">
        <v>278</v>
      </c>
      <c r="C75" s="145">
        <f t="shared" si="36"/>
        <v>0</v>
      </c>
      <c r="D75" s="145">
        <f t="shared" si="37"/>
        <v>0</v>
      </c>
      <c r="E75" s="288">
        <f t="shared" si="38"/>
        <v>0</v>
      </c>
      <c r="F75" s="145">
        <f t="shared" si="39"/>
        <v>0</v>
      </c>
      <c r="G75" s="145">
        <f t="shared" si="40"/>
        <v>0</v>
      </c>
      <c r="H75" s="288">
        <f t="shared" si="41"/>
        <v>0</v>
      </c>
      <c r="I75" s="377">
        <f t="shared" si="42"/>
        <v>0</v>
      </c>
      <c r="J75" s="145">
        <f t="shared" si="43"/>
        <v>0</v>
      </c>
      <c r="K75" s="145">
        <f t="shared" si="44"/>
        <v>0</v>
      </c>
      <c r="L75" s="145">
        <f t="shared" si="35"/>
        <v>0</v>
      </c>
      <c r="N75" s="145"/>
    </row>
    <row r="76" spans="1:18">
      <c r="A76" s="299" t="s">
        <v>127</v>
      </c>
      <c r="C76" s="145">
        <f t="shared" si="36"/>
        <v>0</v>
      </c>
      <c r="D76" s="145">
        <f t="shared" si="37"/>
        <v>0</v>
      </c>
      <c r="E76" s="288">
        <f t="shared" si="38"/>
        <v>0</v>
      </c>
      <c r="F76" s="145">
        <f t="shared" si="39"/>
        <v>0</v>
      </c>
      <c r="G76" s="145">
        <f t="shared" si="40"/>
        <v>843.06768</v>
      </c>
      <c r="H76" s="288">
        <f t="shared" si="41"/>
        <v>7693.5260600000038</v>
      </c>
      <c r="I76" s="377">
        <f t="shared" si="42"/>
        <v>22150.445950000001</v>
      </c>
      <c r="J76" s="145">
        <f t="shared" si="43"/>
        <v>-1060.78296</v>
      </c>
      <c r="K76" s="145">
        <f t="shared" si="44"/>
        <v>-287.19887999999997</v>
      </c>
      <c r="L76" s="145">
        <f t="shared" si="35"/>
        <v>29339.057850000005</v>
      </c>
      <c r="N76" s="145"/>
    </row>
    <row r="77" spans="1:18">
      <c r="A77" s="299" t="s">
        <v>158</v>
      </c>
      <c r="C77" s="145">
        <f t="shared" si="36"/>
        <v>0</v>
      </c>
      <c r="D77" s="145">
        <f t="shared" si="37"/>
        <v>0</v>
      </c>
      <c r="E77" s="288">
        <f t="shared" si="38"/>
        <v>0</v>
      </c>
      <c r="F77" s="145">
        <f t="shared" si="39"/>
        <v>0</v>
      </c>
      <c r="G77" s="145">
        <f t="shared" si="40"/>
        <v>-6190.0420400000003</v>
      </c>
      <c r="H77" s="288">
        <f t="shared" si="41"/>
        <v>0</v>
      </c>
      <c r="I77" s="377">
        <f t="shared" si="42"/>
        <v>15050</v>
      </c>
      <c r="J77" s="145">
        <f t="shared" si="43"/>
        <v>0</v>
      </c>
      <c r="K77" s="145">
        <f t="shared" si="44"/>
        <v>2108.6956399999999</v>
      </c>
      <c r="L77" s="145">
        <f t="shared" si="35"/>
        <v>10968.6536</v>
      </c>
      <c r="N77" s="145"/>
    </row>
    <row r="78" spans="1:18">
      <c r="A78" s="299" t="s">
        <v>159</v>
      </c>
      <c r="C78" s="145">
        <f t="shared" si="36"/>
        <v>0</v>
      </c>
      <c r="D78" s="145">
        <f t="shared" si="37"/>
        <v>0</v>
      </c>
      <c r="E78" s="288">
        <f t="shared" si="38"/>
        <v>0</v>
      </c>
      <c r="F78" s="145">
        <f t="shared" si="39"/>
        <v>0</v>
      </c>
      <c r="G78" s="145">
        <f t="shared" si="40"/>
        <v>0</v>
      </c>
      <c r="H78" s="288">
        <f t="shared" si="41"/>
        <v>0</v>
      </c>
      <c r="I78" s="377">
        <f t="shared" si="42"/>
        <v>0</v>
      </c>
      <c r="J78" s="145">
        <f t="shared" si="43"/>
        <v>0</v>
      </c>
      <c r="K78" s="145">
        <f t="shared" si="44"/>
        <v>0</v>
      </c>
      <c r="L78" s="145">
        <f t="shared" si="35"/>
        <v>0</v>
      </c>
      <c r="N78" s="145"/>
    </row>
    <row r="79" spans="1:18">
      <c r="A79" s="299" t="s">
        <v>128</v>
      </c>
      <c r="C79" s="145">
        <f t="shared" si="36"/>
        <v>0</v>
      </c>
      <c r="D79" s="145">
        <f t="shared" si="37"/>
        <v>-1024.2830399999998</v>
      </c>
      <c r="E79" s="288">
        <f t="shared" si="38"/>
        <v>-10391.463039999999</v>
      </c>
      <c r="F79" s="145">
        <f t="shared" si="39"/>
        <v>0</v>
      </c>
      <c r="G79" s="145">
        <f t="shared" si="40"/>
        <v>-1831.2939200000001</v>
      </c>
      <c r="H79" s="288">
        <f t="shared" si="41"/>
        <v>-668.93059000000039</v>
      </c>
      <c r="I79" s="377">
        <f t="shared" si="42"/>
        <v>2017.9850100000001</v>
      </c>
      <c r="J79" s="145">
        <f t="shared" si="43"/>
        <v>2832.2977999999998</v>
      </c>
      <c r="K79" s="145">
        <f t="shared" si="44"/>
        <v>473.34291999999999</v>
      </c>
      <c r="L79" s="145">
        <f t="shared" si="35"/>
        <v>-8592.3448599999992</v>
      </c>
      <c r="N79" s="145"/>
    </row>
    <row r="80" spans="1:18">
      <c r="A80" s="299" t="s">
        <v>129</v>
      </c>
      <c r="C80" s="145">
        <f t="shared" si="36"/>
        <v>90.831720000000004</v>
      </c>
      <c r="D80" s="145">
        <f t="shared" si="37"/>
        <v>-28.145039999999995</v>
      </c>
      <c r="E80" s="288">
        <f t="shared" si="38"/>
        <v>-869.4291199999999</v>
      </c>
      <c r="F80" s="145">
        <f t="shared" si="39"/>
        <v>0</v>
      </c>
      <c r="G80" s="145">
        <f t="shared" si="40"/>
        <v>-50.319920000000003</v>
      </c>
      <c r="H80" s="288">
        <f t="shared" si="41"/>
        <v>6.3826499999999555</v>
      </c>
      <c r="I80" s="377">
        <f t="shared" si="42"/>
        <v>168.84003000000001</v>
      </c>
      <c r="J80" s="145">
        <f t="shared" si="43"/>
        <v>77.825299999999999</v>
      </c>
      <c r="K80" s="145">
        <f t="shared" si="44"/>
        <v>13.00642</v>
      </c>
      <c r="L80" s="145">
        <f t="shared" si="35"/>
        <v>-591.0079599999998</v>
      </c>
      <c r="N80" s="145"/>
    </row>
    <row r="81" spans="1:12">
      <c r="A81" s="299" t="s">
        <v>171</v>
      </c>
      <c r="C81" s="145"/>
      <c r="D81" s="145"/>
      <c r="E81" s="288"/>
      <c r="F81" s="145"/>
      <c r="G81" s="145"/>
      <c r="H81" s="288"/>
      <c r="I81" s="377"/>
      <c r="J81" s="145"/>
      <c r="K81" s="145"/>
      <c r="L81" s="145"/>
    </row>
    <row r="82" spans="1:12">
      <c r="A82" s="314"/>
      <c r="C82" s="163">
        <f t="shared" ref="C82:J82" si="45">SUM(C68:C81)</f>
        <v>-88404.133439999991</v>
      </c>
      <c r="D82" s="163">
        <f t="shared" si="45"/>
        <v>-54197.788740000004</v>
      </c>
      <c r="E82" s="163">
        <f t="shared" ref="E82" si="46">SUM(E68:E81)</f>
        <v>-778295.32707999996</v>
      </c>
      <c r="F82" s="163">
        <f t="shared" si="45"/>
        <v>-4915.0543200000002</v>
      </c>
      <c r="G82" s="173">
        <f t="shared" si="45"/>
        <v>27837.495630000001</v>
      </c>
      <c r="H82" s="163">
        <f t="shared" si="45"/>
        <v>84614.839330000003</v>
      </c>
      <c r="I82" s="163">
        <f>SUM(I68:I81)</f>
        <v>280419.62631000002</v>
      </c>
      <c r="J82" s="163">
        <f t="shared" si="45"/>
        <v>-78234.261850000024</v>
      </c>
      <c r="K82" s="163">
        <f>SUM(K68:K81)</f>
        <v>-6063.2349600000007</v>
      </c>
      <c r="L82" s="163">
        <f>SUM(L68:L81)</f>
        <v>-617237.8391199999</v>
      </c>
    </row>
    <row r="83" spans="1:12" ht="7.9" customHeight="1"/>
    <row r="84" spans="1:12">
      <c r="A84" s="201" t="s">
        <v>19</v>
      </c>
      <c r="B84" s="201"/>
      <c r="C84" s="145">
        <f t="shared" ref="C84:J84" si="47">C68+C69</f>
        <v>-83304.355379999994</v>
      </c>
      <c r="D84" s="145">
        <f t="shared" si="47"/>
        <v>-45758.73042</v>
      </c>
      <c r="E84" s="145">
        <f t="shared" ref="E84" si="48">E68+E69</f>
        <v>-767034.43492000003</v>
      </c>
      <c r="F84" s="145">
        <f t="shared" si="47"/>
        <v>-4915.0543200000002</v>
      </c>
      <c r="G84" s="145">
        <f t="shared" si="47"/>
        <v>49865.283150000003</v>
      </c>
      <c r="H84" s="145">
        <f t="shared" si="47"/>
        <v>62542.742019999991</v>
      </c>
      <c r="I84" s="145">
        <f t="shared" si="47"/>
        <v>141652.72472</v>
      </c>
      <c r="J84" s="145">
        <f t="shared" si="47"/>
        <v>-90148.609930000021</v>
      </c>
      <c r="K84" s="145">
        <f>K68+K69</f>
        <v>-12124.10806</v>
      </c>
      <c r="L84" s="145">
        <f>L68+L69</f>
        <v>-749224.54313999997</v>
      </c>
    </row>
    <row r="85" spans="1:12" ht="10.9" customHeight="1">
      <c r="A85" s="201"/>
      <c r="B85" s="201"/>
      <c r="C85" s="145"/>
      <c r="D85" s="145"/>
      <c r="E85" s="145"/>
      <c r="F85" s="145"/>
      <c r="G85" s="145"/>
      <c r="H85" s="145"/>
      <c r="I85" s="145"/>
      <c r="J85" s="145"/>
      <c r="K85" s="145"/>
      <c r="L85" s="145"/>
    </row>
    <row r="86" spans="1:12" ht="15.75" customHeight="1">
      <c r="A86" s="201" t="s">
        <v>163</v>
      </c>
      <c r="B86" s="201"/>
      <c r="C86" s="153">
        <f t="shared" ref="C86:J86" si="49">SUM(C70:C74,C78:C80)</f>
        <v>-5099.7780599999996</v>
      </c>
      <c r="D86" s="153">
        <f t="shared" si="49"/>
        <v>-8439.0583199999983</v>
      </c>
      <c r="E86" s="153">
        <f t="shared" ref="E86" si="50">SUM(E70:E74,E78:E80)</f>
        <v>-11260.892159999999</v>
      </c>
      <c r="F86" s="153">
        <f t="shared" si="49"/>
        <v>0</v>
      </c>
      <c r="G86" s="153">
        <f t="shared" si="49"/>
        <v>-16680.813160000002</v>
      </c>
      <c r="H86" s="153">
        <f t="shared" si="49"/>
        <v>14378.571250000012</v>
      </c>
      <c r="I86" s="153">
        <f t="shared" si="49"/>
        <v>101566.45564000001</v>
      </c>
      <c r="J86" s="153">
        <f t="shared" si="49"/>
        <v>12975.13104</v>
      </c>
      <c r="K86" s="153">
        <f>SUM(K70:K74,K78:K80)</f>
        <v>4239.3763399999989</v>
      </c>
      <c r="L86" s="153">
        <f>SUM(L70:L74,L78:L80)</f>
        <v>91678.992570000017</v>
      </c>
    </row>
    <row r="87" spans="1:12" ht="7.9" customHeight="1"/>
    <row r="88" spans="1:12">
      <c r="A88" s="389" t="s">
        <v>347</v>
      </c>
    </row>
    <row r="89" spans="1:12">
      <c r="A89" s="409" t="s">
        <v>244</v>
      </c>
      <c r="B89" s="409"/>
      <c r="C89" s="409"/>
      <c r="D89" s="409"/>
      <c r="E89" s="409"/>
      <c r="F89" s="409"/>
      <c r="G89" s="409"/>
      <c r="H89" s="409"/>
      <c r="I89" s="409"/>
    </row>
    <row r="90" spans="1:12" ht="15.75" customHeight="1">
      <c r="A90" s="381"/>
      <c r="B90" s="381"/>
      <c r="C90" s="381"/>
      <c r="D90" s="381"/>
      <c r="E90" s="381"/>
      <c r="F90" s="381"/>
      <c r="G90" s="381"/>
      <c r="H90" s="201"/>
      <c r="I90" s="201"/>
    </row>
    <row r="91" spans="1:12" ht="29.45" customHeight="1">
      <c r="A91" s="201"/>
      <c r="B91" s="201"/>
      <c r="C91" s="316" t="s">
        <v>245</v>
      </c>
      <c r="D91" s="316" t="s">
        <v>246</v>
      </c>
      <c r="E91" s="316" t="s">
        <v>247</v>
      </c>
      <c r="F91" s="316" t="s">
        <v>170</v>
      </c>
      <c r="G91" s="316" t="s">
        <v>248</v>
      </c>
      <c r="H91" s="316" t="s">
        <v>249</v>
      </c>
      <c r="I91" s="316" t="s">
        <v>250</v>
      </c>
    </row>
    <row r="92" spans="1:12">
      <c r="A92" s="201"/>
      <c r="B92" s="201"/>
      <c r="C92" s="317"/>
      <c r="D92" s="317"/>
      <c r="E92" s="317"/>
      <c r="F92" s="317"/>
      <c r="G92" s="317"/>
      <c r="H92" s="317"/>
      <c r="I92" s="317"/>
    </row>
    <row r="93" spans="1:12">
      <c r="A93" s="299" t="s">
        <v>122</v>
      </c>
      <c r="B93" s="201"/>
      <c r="C93" s="217">
        <v>6977</v>
      </c>
      <c r="D93" s="217">
        <v>8778896</v>
      </c>
      <c r="E93" s="337">
        <v>62830.741935483871</v>
      </c>
      <c r="F93" s="337">
        <v>922846.5064516128</v>
      </c>
      <c r="G93" s="337">
        <v>-61799.354193548381</v>
      </c>
      <c r="H93" s="337">
        <v>23314.000322580643</v>
      </c>
      <c r="I93" s="145">
        <f t="shared" ref="I93:I104" si="51">SUM(F93:H93)</f>
        <v>884361.15258064505</v>
      </c>
      <c r="J93" s="318"/>
    </row>
    <row r="94" spans="1:12">
      <c r="A94" s="299" t="s">
        <v>157</v>
      </c>
      <c r="B94" s="201"/>
      <c r="C94" s="217">
        <v>5</v>
      </c>
      <c r="D94" s="217">
        <v>8449</v>
      </c>
      <c r="E94" s="337">
        <v>43.838709677419352</v>
      </c>
      <c r="F94" s="337">
        <v>869.76774193548397</v>
      </c>
      <c r="G94" s="337">
        <v>-316.99935483870968</v>
      </c>
      <c r="H94" s="337">
        <v>10.213225806451613</v>
      </c>
      <c r="I94" s="145">
        <f t="shared" si="51"/>
        <v>562.98161290322594</v>
      </c>
      <c r="J94" s="318"/>
    </row>
    <row r="95" spans="1:12">
      <c r="A95" s="299" t="s">
        <v>123</v>
      </c>
      <c r="B95" s="201"/>
      <c r="C95" s="217">
        <v>898</v>
      </c>
      <c r="D95" s="217">
        <v>2923080</v>
      </c>
      <c r="E95" s="337">
        <v>18435.586774193551</v>
      </c>
      <c r="F95" s="337">
        <v>347390.03677419352</v>
      </c>
      <c r="G95" s="337">
        <v>15353.342258064515</v>
      </c>
      <c r="H95" s="337">
        <v>12001.493548387096</v>
      </c>
      <c r="I95" s="145">
        <f t="shared" si="51"/>
        <v>374744.87258064514</v>
      </c>
      <c r="J95" s="318"/>
    </row>
    <row r="96" spans="1:12">
      <c r="A96" s="299" t="s">
        <v>261</v>
      </c>
      <c r="B96" s="201"/>
      <c r="C96" s="217">
        <v>246</v>
      </c>
      <c r="D96" s="217">
        <v>271337</v>
      </c>
      <c r="E96" s="337">
        <v>5068.3870967741932</v>
      </c>
      <c r="F96" s="337">
        <v>37453.038709677421</v>
      </c>
      <c r="G96" s="337">
        <v>1350.1432258064515</v>
      </c>
      <c r="H96" s="337">
        <v>2201.8735483870969</v>
      </c>
      <c r="I96" s="145">
        <f t="shared" si="51"/>
        <v>41005.055483870972</v>
      </c>
      <c r="J96" s="181"/>
    </row>
    <row r="97" spans="1:10">
      <c r="A97" s="299" t="s">
        <v>124</v>
      </c>
      <c r="B97" s="201"/>
      <c r="C97" s="217">
        <v>896</v>
      </c>
      <c r="D97" s="217">
        <v>737143</v>
      </c>
      <c r="E97" s="337">
        <v>18133.258064516129</v>
      </c>
      <c r="F97" s="337">
        <v>103301.72612903226</v>
      </c>
      <c r="G97" s="337">
        <v>387.89290322580644</v>
      </c>
      <c r="H97" s="337">
        <v>1935.498064516129</v>
      </c>
      <c r="I97" s="145">
        <f t="shared" si="51"/>
        <v>105625.11709677419</v>
      </c>
      <c r="J97" s="181"/>
    </row>
    <row r="98" spans="1:10">
      <c r="A98" s="299" t="s">
        <v>280</v>
      </c>
      <c r="B98" s="201"/>
      <c r="C98" s="217">
        <v>4</v>
      </c>
      <c r="D98" s="217">
        <v>1429</v>
      </c>
      <c r="E98" s="337">
        <v>73.903225806451616</v>
      </c>
      <c r="F98" s="337">
        <v>259.38419354838709</v>
      </c>
      <c r="G98" s="337">
        <v>7.8796774193548389</v>
      </c>
      <c r="H98" s="337">
        <v>3.62</v>
      </c>
      <c r="I98" s="145">
        <f t="shared" si="51"/>
        <v>270.88387096774193</v>
      </c>
      <c r="J98" s="181"/>
    </row>
    <row r="99" spans="1:10">
      <c r="A99" s="299" t="s">
        <v>125</v>
      </c>
      <c r="B99" s="201"/>
      <c r="C99" s="217">
        <v>34</v>
      </c>
      <c r="D99" s="217">
        <v>2903507</v>
      </c>
      <c r="E99" s="337">
        <v>19802.246129032257</v>
      </c>
      <c r="F99" s="337">
        <v>297189.40354838711</v>
      </c>
      <c r="G99" s="337">
        <v>11866.551290322581</v>
      </c>
      <c r="H99" s="337">
        <v>8457.7506451612899</v>
      </c>
      <c r="I99" s="145">
        <f t="shared" si="51"/>
        <v>317513.70548387099</v>
      </c>
      <c r="J99" s="318"/>
    </row>
    <row r="100" spans="1:10">
      <c r="A100" s="299" t="s">
        <v>126</v>
      </c>
      <c r="B100" s="201"/>
      <c r="C100" s="217">
        <v>2</v>
      </c>
      <c r="D100" s="217">
        <v>88753</v>
      </c>
      <c r="E100" s="337">
        <v>1271.1074193548388</v>
      </c>
      <c r="F100" s="337">
        <v>8808.0351612903214</v>
      </c>
      <c r="G100" s="337">
        <v>-17.250967741935483</v>
      </c>
      <c r="H100" s="337">
        <v>466.97419354838706</v>
      </c>
      <c r="I100" s="145">
        <f t="shared" si="51"/>
        <v>9257.7583870967737</v>
      </c>
      <c r="J100" s="181"/>
    </row>
    <row r="101" spans="1:10">
      <c r="A101" s="299" t="s">
        <v>278</v>
      </c>
      <c r="B101" s="201"/>
      <c r="C101" s="217">
        <v>0</v>
      </c>
      <c r="D101" s="217"/>
      <c r="E101" s="337">
        <v>0</v>
      </c>
      <c r="F101" s="337">
        <v>0</v>
      </c>
      <c r="G101" s="337">
        <v>0</v>
      </c>
      <c r="H101" s="337">
        <v>0</v>
      </c>
      <c r="I101" s="145">
        <f t="shared" si="51"/>
        <v>0</v>
      </c>
      <c r="J101" s="181"/>
    </row>
    <row r="102" spans="1:10">
      <c r="A102" s="299" t="s">
        <v>159</v>
      </c>
      <c r="B102" s="201"/>
      <c r="C102" s="217">
        <v>2</v>
      </c>
      <c r="D102" s="217">
        <v>3924</v>
      </c>
      <c r="E102" s="337">
        <v>39.354838709677423</v>
      </c>
      <c r="F102" s="337">
        <v>337.76774193548385</v>
      </c>
      <c r="G102" s="337">
        <v>9.7096774193548399</v>
      </c>
      <c r="H102" s="337">
        <v>0</v>
      </c>
      <c r="I102" s="145">
        <f t="shared" si="51"/>
        <v>347.47741935483867</v>
      </c>
      <c r="J102" s="181"/>
    </row>
    <row r="103" spans="1:10">
      <c r="A103" s="299" t="s">
        <v>128</v>
      </c>
      <c r="B103" s="201"/>
      <c r="C103" s="217">
        <v>19</v>
      </c>
      <c r="D103" s="217">
        <v>152169</v>
      </c>
      <c r="E103" s="337">
        <v>404.87096774193549</v>
      </c>
      <c r="F103" s="337">
        <v>14896.33935483871</v>
      </c>
      <c r="G103" s="337">
        <v>309.73322580645163</v>
      </c>
      <c r="H103" s="337">
        <v>855.84096774193551</v>
      </c>
      <c r="I103" s="145">
        <f t="shared" si="51"/>
        <v>16061.913548387098</v>
      </c>
      <c r="J103" s="181"/>
    </row>
    <row r="104" spans="1:10">
      <c r="A104" s="299" t="s">
        <v>129</v>
      </c>
      <c r="B104" s="201"/>
      <c r="C104" s="217">
        <v>28</v>
      </c>
      <c r="D104" s="217">
        <v>5785</v>
      </c>
      <c r="E104" s="337">
        <v>561.70967741935488</v>
      </c>
      <c r="F104" s="337">
        <v>1138.7648387096774</v>
      </c>
      <c r="G104" s="337">
        <v>-14.373225806451613</v>
      </c>
      <c r="H104" s="337">
        <v>2.7870967741935488</v>
      </c>
      <c r="I104" s="145">
        <f t="shared" si="51"/>
        <v>1127.1787096774194</v>
      </c>
      <c r="J104" s="181"/>
    </row>
    <row r="105" spans="1:10">
      <c r="A105" s="299" t="s">
        <v>251</v>
      </c>
      <c r="B105" s="201"/>
      <c r="C105" s="211">
        <f t="shared" ref="C105:I105" si="52">SUM(C93:C104)</f>
        <v>9111</v>
      </c>
      <c r="D105" s="211">
        <f t="shared" si="52"/>
        <v>15874472</v>
      </c>
      <c r="E105" s="144">
        <f t="shared" si="52"/>
        <v>126665.00483870969</v>
      </c>
      <c r="F105" s="144">
        <f t="shared" si="52"/>
        <v>1734490.7706451614</v>
      </c>
      <c r="G105" s="144">
        <f>SUM(G93:G104)</f>
        <v>-32862.725483870956</v>
      </c>
      <c r="H105" s="144">
        <f t="shared" si="52"/>
        <v>49250.051612903218</v>
      </c>
      <c r="I105" s="144">
        <f t="shared" si="52"/>
        <v>1750878.0967741935</v>
      </c>
      <c r="J105" s="181"/>
    </row>
    <row r="106" spans="1:10" ht="15.75" thickBot="1">
      <c r="A106" s="299"/>
      <c r="B106" s="301" t="s">
        <v>243</v>
      </c>
      <c r="C106" s="301" t="s">
        <v>243</v>
      </c>
      <c r="D106" s="301" t="s">
        <v>243</v>
      </c>
      <c r="E106" s="301" t="s">
        <v>243</v>
      </c>
      <c r="F106" s="301" t="s">
        <v>243</v>
      </c>
      <c r="G106" s="301" t="s">
        <v>243</v>
      </c>
      <c r="H106" s="301" t="s">
        <v>243</v>
      </c>
      <c r="I106" s="301" t="s">
        <v>243</v>
      </c>
      <c r="J106" s="181"/>
    </row>
    <row r="107" spans="1:10">
      <c r="A107" s="299" t="s">
        <v>252</v>
      </c>
      <c r="B107" s="201"/>
      <c r="C107" s="319">
        <f>C93+C94</f>
        <v>6982</v>
      </c>
      <c r="D107" s="320">
        <f>D93+D94</f>
        <v>8787345</v>
      </c>
      <c r="E107" s="212">
        <f t="shared" ref="E107:F107" si="53">E93+E94</f>
        <v>62874.580645161288</v>
      </c>
      <c r="F107" s="213">
        <f t="shared" si="53"/>
        <v>923716.27419354825</v>
      </c>
      <c r="G107" s="145">
        <f>G93+G94</f>
        <v>-62116.353548387087</v>
      </c>
      <c r="H107" s="145">
        <f t="shared" ref="H107:I107" si="54">H93+H94</f>
        <v>23324.213548387095</v>
      </c>
      <c r="I107" s="145">
        <f t="shared" si="54"/>
        <v>884924.13419354823</v>
      </c>
    </row>
    <row r="108" spans="1:10">
      <c r="A108" s="201"/>
      <c r="B108" s="201"/>
      <c r="C108" s="321"/>
      <c r="D108" s="301"/>
      <c r="E108" s="301"/>
      <c r="F108" s="322"/>
      <c r="G108" s="145"/>
      <c r="H108" s="145"/>
      <c r="I108" s="145"/>
    </row>
    <row r="109" spans="1:10" ht="15.75" thickBot="1">
      <c r="A109" s="299" t="s">
        <v>253</v>
      </c>
      <c r="B109" s="201"/>
      <c r="C109" s="323">
        <f>SUM(C95:C104)</f>
        <v>2129</v>
      </c>
      <c r="D109" s="324">
        <f>SUM(D95:D104)</f>
        <v>7087127</v>
      </c>
      <c r="E109" s="214">
        <f>SUM(E95:E104)</f>
        <v>63790.424193548381</v>
      </c>
      <c r="F109" s="215">
        <f>SUM(F95:F104)</f>
        <v>810774.49645161291</v>
      </c>
      <c r="G109" s="145">
        <f>SUM(G95:G104)</f>
        <v>29253.628064516124</v>
      </c>
      <c r="H109" s="145">
        <f t="shared" ref="H109:I109" si="55">SUM(H95:H104)</f>
        <v>25925.838064516131</v>
      </c>
      <c r="I109" s="145">
        <f t="shared" si="55"/>
        <v>865953.96258064522</v>
      </c>
    </row>
    <row r="110" spans="1:10">
      <c r="C110" s="301"/>
      <c r="D110" s="301"/>
      <c r="E110" s="301"/>
      <c r="F110" s="301"/>
    </row>
  </sheetData>
  <mergeCells count="8">
    <mergeCell ref="Q47:Q48"/>
    <mergeCell ref="A48:B48"/>
    <mergeCell ref="A89:I89"/>
    <mergeCell ref="A1:I1"/>
    <mergeCell ref="L1:M1"/>
    <mergeCell ref="N47:N48"/>
    <mergeCell ref="O47:O48"/>
    <mergeCell ref="P47:P48"/>
  </mergeCells>
  <pageMargins left="0.7" right="0.7" top="0.75" bottom="0.75" header="0.3" footer="0.3"/>
  <pageSetup scale="61" fitToHeight="2" orientation="landscape" r:id="rId1"/>
  <headerFooter scaleWithDoc="0">
    <oddFooter>&amp;C&amp;F / &amp;A&amp;RPage &amp;P</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E110"/>
  <sheetViews>
    <sheetView view="pageBreakPreview" zoomScale="85" zoomScaleNormal="100" zoomScaleSheetLayoutView="85" workbookViewId="0">
      <selection activeCell="G25" sqref="G25"/>
    </sheetView>
  </sheetViews>
  <sheetFormatPr defaultColWidth="9.140625" defaultRowHeight="15"/>
  <cols>
    <col min="1" max="1" width="14.7109375" style="1" customWidth="1"/>
    <col min="2" max="2" width="4.85546875" style="1" customWidth="1"/>
    <col min="3" max="3" width="18.7109375" style="1" customWidth="1"/>
    <col min="4" max="4" width="17" style="1" customWidth="1"/>
    <col min="5" max="5" width="18.140625" style="1" customWidth="1"/>
    <col min="6" max="6" width="16.28515625" style="1" customWidth="1"/>
    <col min="7" max="7" width="16.5703125" style="1" customWidth="1"/>
    <col min="8" max="8" width="14.42578125" style="1" customWidth="1"/>
    <col min="9" max="9" width="20.42578125" style="1" customWidth="1"/>
    <col min="10" max="10" width="15.140625" style="1" customWidth="1"/>
    <col min="11" max="11" width="15.85546875" style="1" customWidth="1"/>
    <col min="12" max="12" width="15" style="1" bestFit="1" customWidth="1"/>
    <col min="13" max="13" width="15.7109375" style="1" customWidth="1"/>
    <col min="14" max="14" width="13.5703125" style="1" customWidth="1"/>
    <col min="15" max="15" width="15.28515625" style="1" customWidth="1"/>
    <col min="16" max="16" width="15.42578125" style="1" customWidth="1"/>
    <col min="17" max="17" width="16" style="1" customWidth="1"/>
    <col min="18" max="18" width="10.85546875" style="1" customWidth="1"/>
    <col min="19" max="19" width="17.7109375" style="1" customWidth="1"/>
    <col min="20" max="20" width="14.7109375" style="1" customWidth="1"/>
    <col min="21" max="21" width="10.5703125" style="1" customWidth="1"/>
    <col min="22" max="22" width="14.7109375" style="1" customWidth="1"/>
    <col min="23" max="23" width="2.85546875" style="1" customWidth="1"/>
    <col min="24" max="24" width="18.5703125" style="1" customWidth="1"/>
    <col min="25" max="25" width="1.7109375" style="1" customWidth="1"/>
    <col min="26" max="26" width="14.7109375" style="1" customWidth="1"/>
    <col min="27" max="27" width="13.7109375" style="1" customWidth="1"/>
    <col min="28" max="28" width="13.5703125" style="1" customWidth="1"/>
    <col min="29" max="29" width="13.140625" style="1" customWidth="1"/>
    <col min="30" max="30" width="18" style="1" customWidth="1"/>
    <col min="31" max="16384" width="9.140625" style="1"/>
  </cols>
  <sheetData>
    <row r="1" spans="1:20">
      <c r="A1" s="410" t="s">
        <v>151</v>
      </c>
      <c r="B1" s="410"/>
      <c r="C1" s="410"/>
      <c r="D1" s="410"/>
      <c r="E1" s="410"/>
      <c r="F1" s="410"/>
      <c r="G1" s="410"/>
      <c r="H1" s="410"/>
      <c r="I1" s="410"/>
      <c r="L1" s="411" t="s">
        <v>220</v>
      </c>
      <c r="M1" s="411"/>
    </row>
    <row r="2" spans="1:20" ht="26.45" customHeight="1">
      <c r="A2" s="135"/>
      <c r="B2" s="136"/>
      <c r="C2" s="137" t="s">
        <v>152</v>
      </c>
      <c r="D2" s="149" t="s">
        <v>314</v>
      </c>
      <c r="E2" s="137" t="s">
        <v>153</v>
      </c>
      <c r="F2" s="138" t="s">
        <v>154</v>
      </c>
      <c r="G2" s="138" t="s">
        <v>155</v>
      </c>
      <c r="H2" s="138" t="s">
        <v>81</v>
      </c>
      <c r="I2" s="138" t="s">
        <v>156</v>
      </c>
      <c r="J2" s="175" t="s">
        <v>315</v>
      </c>
      <c r="K2" s="175" t="s">
        <v>316</v>
      </c>
      <c r="L2" s="175" t="s">
        <v>221</v>
      </c>
      <c r="M2" s="175" t="s">
        <v>222</v>
      </c>
      <c r="N2" s="175"/>
      <c r="O2" s="175"/>
      <c r="P2" s="175"/>
      <c r="Q2" s="175"/>
    </row>
    <row r="3" spans="1:20">
      <c r="A3" s="299" t="s">
        <v>122</v>
      </c>
      <c r="B3" s="201"/>
      <c r="C3" s="217">
        <v>226548</v>
      </c>
      <c r="D3" s="217">
        <f>J3+K3</f>
        <v>783</v>
      </c>
      <c r="E3" s="217">
        <v>201555845.21200001</v>
      </c>
      <c r="F3" s="155">
        <v>-73438366</v>
      </c>
      <c r="G3" s="155">
        <v>130519840</v>
      </c>
      <c r="H3" s="140">
        <f>SUM(F3:G3)</f>
        <v>57081474</v>
      </c>
      <c r="I3" s="140">
        <f>E3+H3</f>
        <v>258637319.21200001</v>
      </c>
      <c r="J3" s="274">
        <v>0</v>
      </c>
      <c r="K3" s="217">
        <v>783</v>
      </c>
      <c r="L3" s="160">
        <f>I3/(D3+C3)</f>
        <v>1137.7124950490695</v>
      </c>
      <c r="M3" s="174">
        <f t="shared" ref="M3:M10" si="0">D26/E3</f>
        <v>0.10146880279501996</v>
      </c>
      <c r="N3" s="160"/>
      <c r="O3" s="237"/>
      <c r="P3" s="160"/>
      <c r="Q3" s="237"/>
    </row>
    <row r="4" spans="1:20">
      <c r="A4" s="299" t="s">
        <v>157</v>
      </c>
      <c r="B4" s="201"/>
      <c r="C4" s="217">
        <v>795</v>
      </c>
      <c r="D4" s="217"/>
      <c r="E4" s="217">
        <v>956710.06200000003</v>
      </c>
      <c r="F4" s="155">
        <v>-277745</v>
      </c>
      <c r="G4" s="155">
        <v>619535</v>
      </c>
      <c r="H4" s="140">
        <f t="shared" ref="H4:H18" si="1">SUM(F4:G4)</f>
        <v>341790</v>
      </c>
      <c r="I4" s="140">
        <f t="shared" ref="I4:I18" si="2">E4+H4</f>
        <v>1298500.0619999999</v>
      </c>
      <c r="J4" s="274">
        <v>0</v>
      </c>
      <c r="K4" s="217"/>
      <c r="L4" s="160">
        <f t="shared" ref="L4:L15" si="3">I4/(D4+C4)</f>
        <v>1633.3334113207545</v>
      </c>
      <c r="M4" s="174">
        <f t="shared" si="0"/>
        <v>0.1013138607504266</v>
      </c>
      <c r="N4" s="160"/>
      <c r="O4" s="237"/>
      <c r="P4" s="160"/>
      <c r="Q4" s="237"/>
    </row>
    <row r="5" spans="1:20">
      <c r="A5" s="299" t="s">
        <v>123</v>
      </c>
      <c r="B5" s="201"/>
      <c r="C5" s="217">
        <v>23223</v>
      </c>
      <c r="D5" s="217">
        <f>J5+K5</f>
        <v>735</v>
      </c>
      <c r="E5" s="217">
        <v>46251978.575000003</v>
      </c>
      <c r="F5" s="155">
        <v>-21635449</v>
      </c>
      <c r="G5" s="155">
        <v>29801689</v>
      </c>
      <c r="H5" s="140">
        <f t="shared" si="1"/>
        <v>8166240</v>
      </c>
      <c r="I5" s="140">
        <f t="shared" si="2"/>
        <v>54418218.575000003</v>
      </c>
      <c r="J5" s="274">
        <v>0</v>
      </c>
      <c r="K5" s="217">
        <v>735</v>
      </c>
      <c r="L5" s="160">
        <f t="shared" si="3"/>
        <v>2271.4007252274814</v>
      </c>
      <c r="M5" s="174">
        <f t="shared" si="0"/>
        <v>0.12533892794660839</v>
      </c>
      <c r="N5" s="160"/>
      <c r="O5" s="237"/>
      <c r="P5" s="160"/>
      <c r="Q5" s="237"/>
    </row>
    <row r="6" spans="1:20">
      <c r="A6" s="299" t="s">
        <v>124</v>
      </c>
      <c r="B6" s="201"/>
      <c r="C6" s="217">
        <v>10089</v>
      </c>
      <c r="D6" s="217">
        <f>J6+K6</f>
        <v>414</v>
      </c>
      <c r="E6" s="217">
        <v>5206305.7230000002</v>
      </c>
      <c r="F6" s="155">
        <v>-1967592</v>
      </c>
      <c r="G6" s="155">
        <v>3371436</v>
      </c>
      <c r="H6" s="140">
        <f t="shared" si="1"/>
        <v>1403844</v>
      </c>
      <c r="I6" s="140">
        <f t="shared" si="2"/>
        <v>6610149.7230000002</v>
      </c>
      <c r="J6" s="274">
        <v>0</v>
      </c>
      <c r="K6" s="217">
        <v>414</v>
      </c>
      <c r="L6" s="160">
        <f t="shared" si="3"/>
        <v>629.35825221365326</v>
      </c>
      <c r="M6" s="174">
        <f t="shared" si="0"/>
        <v>0.15634356169367811</v>
      </c>
      <c r="N6" s="160"/>
      <c r="O6" s="237"/>
      <c r="P6" s="160"/>
      <c r="Q6" s="237"/>
    </row>
    <row r="7" spans="1:20">
      <c r="A7" s="299" t="s">
        <v>280</v>
      </c>
      <c r="B7" s="201"/>
      <c r="C7" s="217">
        <v>11</v>
      </c>
      <c r="D7" s="217"/>
      <c r="E7" s="217">
        <v>25962.47</v>
      </c>
      <c r="F7" s="155">
        <v>0</v>
      </c>
      <c r="G7" s="155">
        <v>0</v>
      </c>
      <c r="H7" s="140">
        <f t="shared" si="1"/>
        <v>0</v>
      </c>
      <c r="I7" s="140">
        <f t="shared" si="2"/>
        <v>25962.47</v>
      </c>
      <c r="J7" s="274">
        <v>0</v>
      </c>
      <c r="K7" s="217"/>
      <c r="L7" s="160">
        <f t="shared" si="3"/>
        <v>2360.2245454545455</v>
      </c>
      <c r="M7" s="174">
        <f t="shared" si="0"/>
        <v>0.1231069308890872</v>
      </c>
      <c r="N7" s="160"/>
      <c r="O7" s="237"/>
      <c r="P7" s="160"/>
      <c r="Q7" s="237"/>
    </row>
    <row r="8" spans="1:20">
      <c r="A8" s="299" t="s">
        <v>125</v>
      </c>
      <c r="B8" s="201"/>
      <c r="C8" s="217">
        <v>1574</v>
      </c>
      <c r="D8" s="217">
        <f>J8+K8</f>
        <v>48</v>
      </c>
      <c r="E8" s="217">
        <v>99782719.620000005</v>
      </c>
      <c r="F8" s="155">
        <v>-49961918</v>
      </c>
      <c r="G8" s="155">
        <v>64197637</v>
      </c>
      <c r="H8" s="140">
        <f t="shared" si="1"/>
        <v>14235719</v>
      </c>
      <c r="I8" s="140">
        <f t="shared" si="2"/>
        <v>114018438.62</v>
      </c>
      <c r="J8" s="274">
        <v>0</v>
      </c>
      <c r="K8" s="217">
        <v>48</v>
      </c>
      <c r="L8" s="160">
        <f t="shared" si="3"/>
        <v>70294.968323057954</v>
      </c>
      <c r="M8" s="174">
        <f t="shared" si="0"/>
        <v>9.8956630843532026E-2</v>
      </c>
      <c r="N8" s="160"/>
      <c r="O8" s="237"/>
      <c r="P8" s="160"/>
      <c r="Q8" s="237"/>
    </row>
    <row r="9" spans="1:20">
      <c r="A9" s="299" t="s">
        <v>126</v>
      </c>
      <c r="B9" s="201"/>
      <c r="C9" s="217">
        <v>39</v>
      </c>
      <c r="D9" s="217">
        <f>J9+K9</f>
        <v>3</v>
      </c>
      <c r="E9" s="217">
        <v>2147597.84</v>
      </c>
      <c r="F9" s="155">
        <v>-1010170</v>
      </c>
      <c r="G9" s="155">
        <v>1390715</v>
      </c>
      <c r="H9" s="140">
        <f t="shared" si="1"/>
        <v>380545</v>
      </c>
      <c r="I9" s="140">
        <f t="shared" si="2"/>
        <v>2528142.84</v>
      </c>
      <c r="J9" s="274">
        <v>0</v>
      </c>
      <c r="K9" s="217">
        <v>3</v>
      </c>
      <c r="L9" s="160">
        <f t="shared" si="3"/>
        <v>60193.877142857142</v>
      </c>
      <c r="M9" s="174">
        <f t="shared" si="0"/>
        <v>0.1000781226339844</v>
      </c>
      <c r="N9" s="160"/>
      <c r="O9" s="237"/>
      <c r="P9" s="160"/>
      <c r="Q9" s="237"/>
    </row>
    <row r="10" spans="1:20">
      <c r="A10" s="299" t="s">
        <v>278</v>
      </c>
      <c r="B10" s="201"/>
      <c r="C10" s="217">
        <v>3</v>
      </c>
      <c r="D10" s="217"/>
      <c r="E10" s="217">
        <v>26353.360000000001</v>
      </c>
      <c r="F10" s="155">
        <v>0</v>
      </c>
      <c r="G10" s="155"/>
      <c r="H10" s="140">
        <f t="shared" si="1"/>
        <v>0</v>
      </c>
      <c r="I10" s="140">
        <f t="shared" si="2"/>
        <v>26353.360000000001</v>
      </c>
      <c r="J10" s="274">
        <v>0</v>
      </c>
      <c r="K10" s="217"/>
      <c r="L10" s="160">
        <f t="shared" si="3"/>
        <v>8784.4533333333329</v>
      </c>
      <c r="M10" s="174">
        <f t="shared" si="0"/>
        <v>0.15812063433277579</v>
      </c>
      <c r="N10" s="160"/>
      <c r="O10" s="237"/>
      <c r="P10" s="160"/>
      <c r="Q10" s="237"/>
    </row>
    <row r="11" spans="1:20">
      <c r="A11" s="299" t="s">
        <v>307</v>
      </c>
      <c r="B11" s="201"/>
      <c r="C11" s="217">
        <f>21+1</f>
        <v>22</v>
      </c>
      <c r="D11" s="217">
        <f t="shared" ref="D11:D16" si="4">J11+K11</f>
        <v>0</v>
      </c>
      <c r="E11" s="217">
        <f>52918387.3+37705990-E12</f>
        <v>57101443.199999996</v>
      </c>
      <c r="F11" s="155">
        <v>-55846823</v>
      </c>
      <c r="G11" s="155">
        <v>51049441</v>
      </c>
      <c r="H11" s="140">
        <f t="shared" si="1"/>
        <v>-4797382</v>
      </c>
      <c r="I11" s="140">
        <f t="shared" si="2"/>
        <v>52304061.199999996</v>
      </c>
      <c r="J11" s="274">
        <v>0</v>
      </c>
      <c r="K11" s="217">
        <v>0</v>
      </c>
      <c r="L11" s="160">
        <f t="shared" si="3"/>
        <v>2377457.3272727272</v>
      </c>
      <c r="M11" s="174">
        <f>I34/(I11+I12)</f>
        <v>6.108190175273373E-2</v>
      </c>
      <c r="N11" s="160"/>
      <c r="O11" s="237"/>
      <c r="P11" s="160"/>
      <c r="Q11" s="237"/>
    </row>
    <row r="12" spans="1:20">
      <c r="A12" s="299" t="s">
        <v>308</v>
      </c>
      <c r="B12" s="201"/>
      <c r="C12" s="139"/>
      <c r="D12" s="217">
        <f t="shared" si="4"/>
        <v>0</v>
      </c>
      <c r="E12" s="217">
        <f>1816944.1+31705990</f>
        <v>33522934.100000001</v>
      </c>
      <c r="F12" s="155">
        <v>-35000000</v>
      </c>
      <c r="G12" s="155">
        <v>38401122</v>
      </c>
      <c r="H12" s="140">
        <f>SUM(F12:G12)</f>
        <v>3401122</v>
      </c>
      <c r="I12" s="140">
        <f t="shared" si="2"/>
        <v>36924056.100000001</v>
      </c>
      <c r="J12" s="275">
        <v>0</v>
      </c>
      <c r="K12" s="217">
        <v>0</v>
      </c>
      <c r="L12" s="160"/>
      <c r="N12" s="160"/>
      <c r="O12" s="237"/>
      <c r="P12" s="160"/>
    </row>
    <row r="13" spans="1:20">
      <c r="A13" s="299" t="s">
        <v>159</v>
      </c>
      <c r="B13" s="201"/>
      <c r="C13" s="217">
        <v>58</v>
      </c>
      <c r="D13" s="217"/>
      <c r="E13" s="217">
        <v>724557.46200000006</v>
      </c>
      <c r="F13" s="155">
        <v>0</v>
      </c>
      <c r="G13" s="155">
        <v>0</v>
      </c>
      <c r="H13" s="140">
        <f t="shared" si="1"/>
        <v>0</v>
      </c>
      <c r="I13" s="140">
        <f t="shared" si="2"/>
        <v>724557.46200000006</v>
      </c>
      <c r="J13" s="274">
        <v>0</v>
      </c>
      <c r="K13" s="217"/>
      <c r="L13" s="160">
        <f t="shared" si="3"/>
        <v>12492.370034482759</v>
      </c>
      <c r="M13" s="174">
        <f>I35/I13</f>
        <v>7.7631013342596686E-2</v>
      </c>
      <c r="N13" s="160"/>
      <c r="O13" s="237"/>
      <c r="P13" s="160"/>
      <c r="Q13" s="237"/>
    </row>
    <row r="14" spans="1:20">
      <c r="A14" s="299" t="s">
        <v>128</v>
      </c>
      <c r="B14" s="201"/>
      <c r="C14" s="217">
        <v>1209</v>
      </c>
      <c r="D14" s="217">
        <f>J14+K14</f>
        <v>16</v>
      </c>
      <c r="E14" s="217">
        <v>5255600.8839999996</v>
      </c>
      <c r="F14" s="155">
        <v>-5068248</v>
      </c>
      <c r="G14" s="155">
        <v>3095495</v>
      </c>
      <c r="H14" s="140">
        <f t="shared" si="1"/>
        <v>-1972753</v>
      </c>
      <c r="I14" s="140">
        <f t="shared" si="2"/>
        <v>3282847.8839999996</v>
      </c>
      <c r="J14" s="274">
        <v>0</v>
      </c>
      <c r="K14" s="217">
        <v>16</v>
      </c>
      <c r="L14" s="160">
        <f t="shared" si="3"/>
        <v>2679.8758236734689</v>
      </c>
      <c r="M14" s="174">
        <f>I36/I14</f>
        <v>0.10373797753767625</v>
      </c>
      <c r="N14" s="160"/>
      <c r="O14" s="237"/>
      <c r="P14" s="160"/>
      <c r="Q14" s="237"/>
    </row>
    <row r="15" spans="1:20">
      <c r="A15" s="299" t="s">
        <v>129</v>
      </c>
      <c r="B15" s="201"/>
      <c r="C15" s="217">
        <v>1211</v>
      </c>
      <c r="D15" s="217">
        <f>J15+K15</f>
        <v>46</v>
      </c>
      <c r="E15" s="217">
        <v>401589.29</v>
      </c>
      <c r="F15" s="155">
        <v>-233575</v>
      </c>
      <c r="G15" s="155">
        <v>215391</v>
      </c>
      <c r="H15" s="140">
        <f t="shared" si="1"/>
        <v>-18184</v>
      </c>
      <c r="I15" s="140">
        <f t="shared" si="2"/>
        <v>383405.29</v>
      </c>
      <c r="J15" s="274">
        <v>0</v>
      </c>
      <c r="K15" s="217">
        <v>46</v>
      </c>
      <c r="L15" s="160">
        <f t="shared" si="3"/>
        <v>305.0161416070008</v>
      </c>
      <c r="M15" s="174">
        <f>I37/I15</f>
        <v>0.16679820539252341</v>
      </c>
      <c r="N15" s="160"/>
      <c r="O15" s="237"/>
      <c r="P15" s="160"/>
      <c r="Q15" s="237"/>
      <c r="S15" s="170"/>
    </row>
    <row r="16" spans="1:20">
      <c r="A16" s="299" t="s">
        <v>160</v>
      </c>
      <c r="B16" s="201"/>
      <c r="C16" s="217">
        <v>502</v>
      </c>
      <c r="D16" s="217">
        <f t="shared" si="4"/>
        <v>0</v>
      </c>
      <c r="E16" s="217">
        <v>859653.66799999995</v>
      </c>
      <c r="F16" s="155">
        <v>0</v>
      </c>
      <c r="G16" s="155"/>
      <c r="H16" s="140">
        <f t="shared" si="1"/>
        <v>0</v>
      </c>
      <c r="I16" s="140">
        <f t="shared" si="2"/>
        <v>859653.66799999995</v>
      </c>
      <c r="J16" s="217">
        <v>0</v>
      </c>
      <c r="K16" s="217">
        <v>0</v>
      </c>
      <c r="O16" s="237"/>
      <c r="S16" s="160"/>
      <c r="T16" s="160"/>
    </row>
    <row r="17" spans="1:31">
      <c r="A17" s="299" t="s">
        <v>161</v>
      </c>
      <c r="B17" s="201"/>
      <c r="C17" s="217">
        <v>0</v>
      </c>
      <c r="D17" s="217"/>
      <c r="E17" s="217">
        <v>345912.76400000002</v>
      </c>
      <c r="F17" s="217">
        <v>0</v>
      </c>
      <c r="G17" s="155"/>
      <c r="H17" s="140">
        <f t="shared" si="1"/>
        <v>0</v>
      </c>
      <c r="I17" s="140">
        <f t="shared" si="2"/>
        <v>345912.76400000002</v>
      </c>
      <c r="J17" s="170"/>
      <c r="K17" s="274"/>
      <c r="O17" s="237"/>
      <c r="S17" s="160"/>
      <c r="T17" s="160"/>
    </row>
    <row r="18" spans="1:31">
      <c r="A18" s="299" t="s">
        <v>162</v>
      </c>
      <c r="B18" s="201"/>
      <c r="C18" s="217">
        <v>0</v>
      </c>
      <c r="D18" s="217"/>
      <c r="E18" s="217">
        <v>179952.70699999999</v>
      </c>
      <c r="F18" s="217"/>
      <c r="G18" s="155"/>
      <c r="H18" s="140">
        <f t="shared" si="1"/>
        <v>0</v>
      </c>
      <c r="I18" s="140">
        <f t="shared" si="2"/>
        <v>179952.70699999999</v>
      </c>
      <c r="J18" s="170"/>
      <c r="K18" s="274"/>
      <c r="T18" s="170"/>
    </row>
    <row r="19" spans="1:31">
      <c r="A19" s="201"/>
      <c r="B19" s="201"/>
      <c r="C19" s="300">
        <f>SUM(C3:C18)</f>
        <v>265284</v>
      </c>
      <c r="D19" s="141">
        <f>SUM(D3:D18)</f>
        <v>2045</v>
      </c>
      <c r="E19" s="300">
        <f t="shared" ref="E19:K19" si="5">SUM(E3:E18)</f>
        <v>454345116.9370001</v>
      </c>
      <c r="F19" s="300">
        <f t="shared" si="5"/>
        <v>-244439886</v>
      </c>
      <c r="G19" s="300">
        <f t="shared" si="5"/>
        <v>322662301</v>
      </c>
      <c r="H19" s="300">
        <f t="shared" si="5"/>
        <v>78222415</v>
      </c>
      <c r="I19" s="300">
        <f t="shared" si="5"/>
        <v>532567531.9370001</v>
      </c>
      <c r="J19" s="300">
        <f t="shared" si="5"/>
        <v>0</v>
      </c>
      <c r="K19" s="300">
        <f t="shared" si="5"/>
        <v>2045</v>
      </c>
    </row>
    <row r="20" spans="1:31" ht="15.75" thickBot="1">
      <c r="A20" s="301"/>
      <c r="B20" s="301" t="s">
        <v>243</v>
      </c>
      <c r="C20" s="210" t="s">
        <v>243</v>
      </c>
      <c r="D20" s="210" t="s">
        <v>243</v>
      </c>
      <c r="E20" s="210" t="s">
        <v>243</v>
      </c>
      <c r="F20" s="210" t="s">
        <v>243</v>
      </c>
      <c r="G20" s="210" t="s">
        <v>243</v>
      </c>
      <c r="H20" s="301"/>
      <c r="I20" s="201"/>
      <c r="J20" s="181" t="str">
        <f>IF(J19=-'10.2022 Base Rate Revenue'!K19,"ties to prior month calc", "ERROR")</f>
        <v>ties to prior month calc</v>
      </c>
      <c r="K20" s="301" t="s">
        <v>243</v>
      </c>
    </row>
    <row r="21" spans="1:31">
      <c r="A21" s="201" t="s">
        <v>19</v>
      </c>
      <c r="B21" s="301"/>
      <c r="C21" s="302">
        <f t="shared" ref="C21" si="6">C3+C4</f>
        <v>227343</v>
      </c>
      <c r="D21" s="302">
        <f>D3+D4</f>
        <v>783</v>
      </c>
      <c r="E21" s="44">
        <f t="shared" ref="E21:H21" si="7">E3+E4</f>
        <v>202512555.27400002</v>
      </c>
      <c r="F21" s="44">
        <f t="shared" si="7"/>
        <v>-73716111</v>
      </c>
      <c r="G21" s="44">
        <f t="shared" si="7"/>
        <v>131139375</v>
      </c>
      <c r="H21" s="44">
        <f t="shared" si="7"/>
        <v>57423264</v>
      </c>
      <c r="I21" s="302">
        <f>I3+I4</f>
        <v>259935819.27400002</v>
      </c>
      <c r="J21" s="44">
        <f t="shared" ref="J21:K21" si="8">J3+J4</f>
        <v>0</v>
      </c>
      <c r="K21" s="44">
        <f t="shared" si="8"/>
        <v>783</v>
      </c>
    </row>
    <row r="22" spans="1:31" ht="7.15" customHeight="1">
      <c r="A22" s="201"/>
      <c r="B22" s="201"/>
      <c r="C22" s="304"/>
      <c r="D22" s="304"/>
      <c r="E22" s="201"/>
      <c r="F22" s="201"/>
      <c r="G22" s="201"/>
      <c r="H22" s="201"/>
      <c r="I22" s="304"/>
      <c r="J22" s="201"/>
      <c r="K22" s="201"/>
    </row>
    <row r="23" spans="1:31" ht="15.75" thickBot="1">
      <c r="A23" s="201" t="s">
        <v>163</v>
      </c>
      <c r="B23" s="301"/>
      <c r="C23" s="305">
        <f>SUM(C5:C10,C13:C15)</f>
        <v>37417</v>
      </c>
      <c r="D23" s="305">
        <f>SUM(D5:D9,D13:D15)</f>
        <v>1262</v>
      </c>
      <c r="E23" s="44">
        <f t="shared" ref="E23:H23" si="9">SUM(E5:E9,E13:E15)</f>
        <v>159796311.86400002</v>
      </c>
      <c r="F23" s="44">
        <f t="shared" si="9"/>
        <v>-79876952</v>
      </c>
      <c r="G23" s="44">
        <f t="shared" si="9"/>
        <v>102072363</v>
      </c>
      <c r="H23" s="44">
        <f t="shared" si="9"/>
        <v>22195411</v>
      </c>
      <c r="I23" s="305">
        <f>SUM(I5:I10,I13:I15)</f>
        <v>182018076.22400004</v>
      </c>
      <c r="J23" s="44">
        <f t="shared" ref="J23:K23" si="10">SUM(J5:J9,J13:J15)</f>
        <v>0</v>
      </c>
      <c r="K23" s="44">
        <f t="shared" si="10"/>
        <v>1262</v>
      </c>
      <c r="Z23" s="1" t="s">
        <v>223</v>
      </c>
    </row>
    <row r="24" spans="1:31">
      <c r="A24" s="201"/>
      <c r="B24" s="201"/>
      <c r="C24" s="201"/>
      <c r="D24" s="201"/>
      <c r="E24" s="201"/>
      <c r="N24" s="1" t="s">
        <v>320</v>
      </c>
      <c r="Z24" s="1" t="s">
        <v>188</v>
      </c>
      <c r="AA24" s="306" t="s">
        <v>300</v>
      </c>
      <c r="AC24" s="1" t="s">
        <v>190</v>
      </c>
      <c r="AD24" s="306" t="s">
        <v>299</v>
      </c>
    </row>
    <row r="25" spans="1:31" ht="53.45" customHeight="1">
      <c r="A25" s="135"/>
      <c r="B25" s="142"/>
      <c r="C25" s="149" t="s">
        <v>164</v>
      </c>
      <c r="D25" s="149" t="s">
        <v>165</v>
      </c>
      <c r="E25" s="138" t="s">
        <v>166</v>
      </c>
      <c r="F25" s="138" t="s">
        <v>167</v>
      </c>
      <c r="G25" s="138" t="s">
        <v>168</v>
      </c>
      <c r="H25" s="138" t="s">
        <v>169</v>
      </c>
      <c r="I25" s="138" t="s">
        <v>170</v>
      </c>
      <c r="O25" s="175" t="str">
        <f>AA24&amp;" Billed Schedule 75 Revenue"</f>
        <v>November Billed Schedule 75 Revenue</v>
      </c>
      <c r="P25" s="175" t="str">
        <f>AA24&amp;" Billed kWhs"</f>
        <v>November Billed kWhs</v>
      </c>
      <c r="Q25" s="175" t="str">
        <f>AA24&amp;" Unbilled kWhs"</f>
        <v>November Unbilled kWhs</v>
      </c>
      <c r="R25" s="175" t="s">
        <v>321</v>
      </c>
      <c r="S25" s="175" t="s">
        <v>191</v>
      </c>
      <c r="T25" s="175" t="str">
        <f>AD24&amp;" Unbilled kWhs reversal"</f>
        <v>October Unbilled kWhs reversal</v>
      </c>
      <c r="U25" s="175" t="s">
        <v>321</v>
      </c>
      <c r="V25" s="175" t="str">
        <f>AD24&amp;" Schedule 75 Unbilled Reversal"</f>
        <v>October Schedule 75 Unbilled Reversal</v>
      </c>
      <c r="X25" s="175" t="str">
        <f>"Total "&amp;AA24&amp;" Schedule 75 Revenue"</f>
        <v>Total November Schedule 75 Revenue</v>
      </c>
      <c r="Z25" s="175" t="str">
        <f>"Calendar "&amp;AA24&amp;" Usage"</f>
        <v>Calendar November Usage</v>
      </c>
      <c r="AA25" s="175" t="str">
        <f>R25</f>
        <v>10/1/2022 rate</v>
      </c>
      <c r="AB25" s="175" t="s">
        <v>192</v>
      </c>
      <c r="AC25" s="175" t="s">
        <v>193</v>
      </c>
      <c r="AD25" s="175" t="str">
        <f>"implied "&amp;AD24&amp;" unbilled/Cancel-Rebill True-up kWhs"</f>
        <v>implied October unbilled/Cancel-Rebill True-up kWhs</v>
      </c>
    </row>
    <row r="26" spans="1:31">
      <c r="A26" s="299" t="s">
        <v>122</v>
      </c>
      <c r="B26" s="201"/>
      <c r="C26" s="222">
        <v>2073690</v>
      </c>
      <c r="D26" s="222">
        <v>20451630.309999999</v>
      </c>
      <c r="E26" s="222">
        <v>-7159750</v>
      </c>
      <c r="F26" s="222">
        <v>12334223</v>
      </c>
      <c r="G26" s="151">
        <f>SUM(D26:F26)</f>
        <v>25626103.309999999</v>
      </c>
      <c r="H26" s="151">
        <f>-K68</f>
        <v>446136.80273999996</v>
      </c>
      <c r="I26" s="151">
        <f>SUM(G26:H26)</f>
        <v>26072240.112739999</v>
      </c>
      <c r="L26" s="178"/>
      <c r="N26" s="1" t="s">
        <v>194</v>
      </c>
      <c r="O26" s="182">
        <v>-471504.63</v>
      </c>
      <c r="P26" s="176">
        <f t="shared" ref="P26:P33" si="11">E3</f>
        <v>201555845.21200001</v>
      </c>
      <c r="Q26" s="176">
        <f t="shared" ref="Q26:Q33" si="12">G3</f>
        <v>130519840</v>
      </c>
      <c r="R26" s="180">
        <v>-2.3400000000000001E-3</v>
      </c>
      <c r="S26" s="177">
        <f>Q26*R26</f>
        <v>-305416.42560000002</v>
      </c>
      <c r="T26" s="176">
        <f>F3</f>
        <v>-73438366</v>
      </c>
      <c r="U26" s="180">
        <v>-2.3400000000000001E-3</v>
      </c>
      <c r="V26" s="177">
        <f>T26*U26</f>
        <v>171845.77644000002</v>
      </c>
      <c r="X26" s="178">
        <f>O26+S26+V26</f>
        <v>-605075.27916000003</v>
      </c>
      <c r="Z26" s="240">
        <f>P26+Q26+T26</f>
        <v>258637319.21200001</v>
      </c>
      <c r="AA26" s="1">
        <f>R26</f>
        <v>-2.3400000000000001E-3</v>
      </c>
      <c r="AB26" s="170">
        <f>Z26*AA26</f>
        <v>-605211.32695608004</v>
      </c>
      <c r="AC26" s="178">
        <f>X26-AB26</f>
        <v>136.04779608000536</v>
      </c>
      <c r="AD26" s="240">
        <f>AC26/U26</f>
        <v>-58140.083794874081</v>
      </c>
      <c r="AE26" s="179">
        <f>AC26/X26</f>
        <v>-2.2484441319247855E-4</v>
      </c>
    </row>
    <row r="27" spans="1:31">
      <c r="A27" s="299" t="s">
        <v>157</v>
      </c>
      <c r="B27" s="201"/>
      <c r="C27" s="222">
        <v>7209</v>
      </c>
      <c r="D27" s="222">
        <v>96927.99</v>
      </c>
      <c r="E27" s="222">
        <v>-18366</v>
      </c>
      <c r="F27" s="222">
        <v>38188</v>
      </c>
      <c r="G27" s="151">
        <f t="shared" ref="G27:G37" si="13">SUM(D27:F27)</f>
        <v>116749.99</v>
      </c>
      <c r="H27" s="151">
        <f t="shared" ref="H27:H30" si="14">-K69</f>
        <v>13129.22565</v>
      </c>
      <c r="I27" s="151">
        <f t="shared" ref="I27:I40" si="15">SUM(G27:H27)</f>
        <v>129879.21565</v>
      </c>
      <c r="L27" s="178"/>
      <c r="N27" s="1" t="s">
        <v>195</v>
      </c>
      <c r="O27" s="182">
        <v>-2239.73</v>
      </c>
      <c r="P27" s="176">
        <f t="shared" si="11"/>
        <v>956710.06200000003</v>
      </c>
      <c r="Q27" s="176">
        <f t="shared" si="12"/>
        <v>619535</v>
      </c>
      <c r="R27" s="180">
        <v>-2.3400000000000001E-3</v>
      </c>
      <c r="S27" s="177">
        <f>Q27*R27</f>
        <v>-1449.7119</v>
      </c>
      <c r="T27" s="176">
        <f t="shared" ref="T27:T33" si="16">F4</f>
        <v>-277745</v>
      </c>
      <c r="U27" s="180">
        <v>-2.3400000000000001E-3</v>
      </c>
      <c r="V27" s="177">
        <f t="shared" ref="V27:V36" si="17">T27*U27</f>
        <v>649.92330000000004</v>
      </c>
      <c r="X27" s="178">
        <f t="shared" ref="X27:X36" si="18">O27+S27+V27</f>
        <v>-3039.5185999999999</v>
      </c>
      <c r="Z27" s="240">
        <f t="shared" ref="Z27:Z36" si="19">P27+Q27+T27</f>
        <v>1298500.0619999999</v>
      </c>
      <c r="AA27" s="1">
        <f t="shared" ref="AA27:AA36" si="20">R27</f>
        <v>-2.3400000000000001E-3</v>
      </c>
      <c r="AB27" s="170">
        <f t="shared" ref="AB27:AB36" si="21">Z27*AA27</f>
        <v>-3038.4901450799998</v>
      </c>
      <c r="AC27" s="178">
        <f t="shared" ref="AC27:AC36" si="22">X27-AB27</f>
        <v>-1.0284549200000583</v>
      </c>
      <c r="AD27" s="240">
        <f t="shared" ref="AD27:AD36" si="23">AC27/U27</f>
        <v>439.51064957267448</v>
      </c>
      <c r="AE27" s="179">
        <f t="shared" ref="AE27:AE37" si="24">AC27/X27</f>
        <v>3.383611207380203E-4</v>
      </c>
    </row>
    <row r="28" spans="1:31">
      <c r="A28" s="299" t="s">
        <v>123</v>
      </c>
      <c r="B28" s="201"/>
      <c r="C28" s="222">
        <v>471521.67</v>
      </c>
      <c r="D28" s="222">
        <v>5797173.4100000001</v>
      </c>
      <c r="E28" s="222">
        <v>-2836584</v>
      </c>
      <c r="F28" s="222">
        <v>3844606</v>
      </c>
      <c r="G28" s="151">
        <f t="shared" si="13"/>
        <v>6805195.4100000001</v>
      </c>
      <c r="H28" s="151">
        <f t="shared" si="14"/>
        <v>-30623.4</v>
      </c>
      <c r="I28" s="151">
        <f t="shared" si="15"/>
        <v>6774572.0099999998</v>
      </c>
      <c r="L28" s="178"/>
      <c r="N28" s="1" t="s">
        <v>196</v>
      </c>
      <c r="O28" s="182">
        <v>62915.199999999997</v>
      </c>
      <c r="P28" s="176">
        <f t="shared" si="11"/>
        <v>46251978.575000003</v>
      </c>
      <c r="Q28" s="176">
        <f t="shared" si="12"/>
        <v>29801689</v>
      </c>
      <c r="R28" s="224">
        <v>1.32E-3</v>
      </c>
      <c r="S28" s="177">
        <f>Q28*R28</f>
        <v>39338.229480000002</v>
      </c>
      <c r="T28" s="176">
        <f t="shared" si="16"/>
        <v>-21635449</v>
      </c>
      <c r="U28" s="224">
        <v>1.32E-3</v>
      </c>
      <c r="V28" s="177">
        <f t="shared" si="17"/>
        <v>-28558.792679999999</v>
      </c>
      <c r="X28" s="178">
        <f t="shared" si="18"/>
        <v>73694.636799999993</v>
      </c>
      <c r="Z28" s="240">
        <f t="shared" si="19"/>
        <v>54418218.575000003</v>
      </c>
      <c r="AA28" s="308">
        <f t="shared" si="20"/>
        <v>1.32E-3</v>
      </c>
      <c r="AB28" s="170">
        <f t="shared" si="21"/>
        <v>71832.048519000004</v>
      </c>
      <c r="AC28" s="178">
        <f t="shared" si="22"/>
        <v>1862.5882809999894</v>
      </c>
      <c r="AD28" s="240">
        <f t="shared" si="23"/>
        <v>1411051.7280302949</v>
      </c>
      <c r="AE28" s="179">
        <f t="shared" si="24"/>
        <v>2.5274407499352648E-2</v>
      </c>
    </row>
    <row r="29" spans="1:31">
      <c r="A29" s="299" t="s">
        <v>124</v>
      </c>
      <c r="B29" s="201"/>
      <c r="C29" s="222">
        <v>203740.98</v>
      </c>
      <c r="D29" s="222">
        <v>813972.38</v>
      </c>
      <c r="E29" s="222">
        <v>-321491</v>
      </c>
      <c r="F29" s="222">
        <v>487608</v>
      </c>
      <c r="G29" s="151">
        <f t="shared" si="13"/>
        <v>980089.38</v>
      </c>
      <c r="H29" s="151">
        <f t="shared" si="14"/>
        <v>893.0437199999983</v>
      </c>
      <c r="I29" s="151">
        <f t="shared" si="15"/>
        <v>980982.42371999996</v>
      </c>
      <c r="L29" s="178"/>
      <c r="N29" s="1" t="s">
        <v>197</v>
      </c>
      <c r="O29" s="182">
        <v>6906.84</v>
      </c>
      <c r="P29" s="176">
        <f t="shared" si="11"/>
        <v>5206305.7230000002</v>
      </c>
      <c r="Q29" s="176">
        <f t="shared" si="12"/>
        <v>3371436</v>
      </c>
      <c r="R29" s="224">
        <v>1.32E-3</v>
      </c>
      <c r="S29" s="177">
        <f t="shared" ref="S29:S36" si="25">Q29*R29</f>
        <v>4450.2955199999997</v>
      </c>
      <c r="T29" s="176">
        <f t="shared" si="16"/>
        <v>-1967592</v>
      </c>
      <c r="U29" s="224">
        <v>1.32E-3</v>
      </c>
      <c r="V29" s="177">
        <f t="shared" si="17"/>
        <v>-2597.2214399999998</v>
      </c>
      <c r="X29" s="178">
        <f t="shared" si="18"/>
        <v>8759.9140800000005</v>
      </c>
      <c r="Z29" s="240">
        <f t="shared" si="19"/>
        <v>6610149.7230000012</v>
      </c>
      <c r="AA29" s="308">
        <f t="shared" si="20"/>
        <v>1.32E-3</v>
      </c>
      <c r="AB29" s="170">
        <f t="shared" si="21"/>
        <v>8725.3976343600007</v>
      </c>
      <c r="AC29" s="178">
        <f t="shared" si="22"/>
        <v>34.516445639999802</v>
      </c>
      <c r="AD29" s="240">
        <f t="shared" si="23"/>
        <v>26148.822454545305</v>
      </c>
      <c r="AE29" s="179">
        <f t="shared" si="24"/>
        <v>3.9402721676009634E-3</v>
      </c>
    </row>
    <row r="30" spans="1:31">
      <c r="A30" s="299" t="s">
        <v>280</v>
      </c>
      <c r="B30" s="201"/>
      <c r="C30" s="222">
        <v>223.36</v>
      </c>
      <c r="D30" s="222">
        <v>3196.16</v>
      </c>
      <c r="E30" s="222">
        <v>0</v>
      </c>
      <c r="F30" s="222">
        <v>0</v>
      </c>
      <c r="G30" s="151">
        <f t="shared" ref="G30" si="26">SUM(D30:F30)</f>
        <v>3196.16</v>
      </c>
      <c r="H30" s="151">
        <f t="shared" si="14"/>
        <v>0</v>
      </c>
      <c r="I30" s="151">
        <f t="shared" si="15"/>
        <v>3196.16</v>
      </c>
      <c r="L30" s="178"/>
      <c r="N30" s="1" t="s">
        <v>281</v>
      </c>
      <c r="O30" s="182">
        <v>34.270000000000003</v>
      </c>
      <c r="P30" s="176">
        <f t="shared" si="11"/>
        <v>25962.47</v>
      </c>
      <c r="Q30" s="176">
        <f t="shared" si="12"/>
        <v>0</v>
      </c>
      <c r="R30" s="224">
        <v>1.32E-3</v>
      </c>
      <c r="S30" s="177">
        <f t="shared" si="25"/>
        <v>0</v>
      </c>
      <c r="T30" s="176">
        <f t="shared" si="16"/>
        <v>0</v>
      </c>
      <c r="U30" s="224">
        <v>1.32E-3</v>
      </c>
      <c r="V30" s="177">
        <f t="shared" si="17"/>
        <v>0</v>
      </c>
      <c r="X30" s="178">
        <f t="shared" si="18"/>
        <v>34.270000000000003</v>
      </c>
      <c r="Z30" s="240">
        <f t="shared" si="19"/>
        <v>25962.47</v>
      </c>
      <c r="AA30" s="308">
        <f t="shared" si="20"/>
        <v>1.32E-3</v>
      </c>
      <c r="AB30" s="170">
        <f t="shared" si="21"/>
        <v>34.270460400000005</v>
      </c>
      <c r="AC30" s="178">
        <f t="shared" si="22"/>
        <v>-4.6040000000147074E-4</v>
      </c>
      <c r="AD30" s="240">
        <f t="shared" si="23"/>
        <v>-0.34878787878899298</v>
      </c>
      <c r="AE30" s="179">
        <f t="shared" si="24"/>
        <v>-1.3434490808330046E-5</v>
      </c>
    </row>
    <row r="31" spans="1:31">
      <c r="A31" s="299" t="s">
        <v>125</v>
      </c>
      <c r="B31" s="201"/>
      <c r="C31" s="222">
        <v>866598.34</v>
      </c>
      <c r="D31" s="222">
        <v>9874161.75</v>
      </c>
      <c r="E31" s="222">
        <v>-4634497</v>
      </c>
      <c r="F31" s="222">
        <v>5863844</v>
      </c>
      <c r="G31" s="151">
        <f t="shared" si="13"/>
        <v>11103508.75</v>
      </c>
      <c r="H31" s="151">
        <f>-K73</f>
        <v>-44557.800470000002</v>
      </c>
      <c r="I31" s="151">
        <f t="shared" si="15"/>
        <v>11058950.94953</v>
      </c>
      <c r="L31" s="178"/>
      <c r="N31" s="1" t="s">
        <v>198</v>
      </c>
      <c r="O31" s="182">
        <v>138026.78</v>
      </c>
      <c r="P31" s="176">
        <f t="shared" si="11"/>
        <v>99782719.620000005</v>
      </c>
      <c r="Q31" s="176">
        <f t="shared" si="12"/>
        <v>64197637</v>
      </c>
      <c r="R31" s="224">
        <v>1.32E-3</v>
      </c>
      <c r="S31" s="177">
        <f t="shared" si="25"/>
        <v>84740.880839999998</v>
      </c>
      <c r="T31" s="176">
        <f t="shared" si="16"/>
        <v>-49961918</v>
      </c>
      <c r="U31" s="224">
        <v>1.32E-3</v>
      </c>
      <c r="V31" s="177">
        <f t="shared" si="17"/>
        <v>-65949.731759999995</v>
      </c>
      <c r="X31" s="178">
        <f t="shared" si="18"/>
        <v>156817.92908</v>
      </c>
      <c r="Z31" s="240">
        <f t="shared" si="19"/>
        <v>114018438.62</v>
      </c>
      <c r="AA31" s="308">
        <f t="shared" si="20"/>
        <v>1.32E-3</v>
      </c>
      <c r="AB31" s="170">
        <f t="shared" si="21"/>
        <v>150504.33897840002</v>
      </c>
      <c r="AC31" s="178">
        <f t="shared" si="22"/>
        <v>6313.5901015999843</v>
      </c>
      <c r="AD31" s="240">
        <f t="shared" si="23"/>
        <v>4783022.8042424126</v>
      </c>
      <c r="AE31" s="179">
        <f t="shared" si="24"/>
        <v>4.0260639447541317E-2</v>
      </c>
    </row>
    <row r="32" spans="1:31">
      <c r="A32" s="299" t="s">
        <v>126</v>
      </c>
      <c r="B32" s="201"/>
      <c r="C32" s="222">
        <v>21450</v>
      </c>
      <c r="D32" s="222">
        <v>214927.56</v>
      </c>
      <c r="E32" s="222">
        <v>-88044</v>
      </c>
      <c r="F32" s="222">
        <v>116853</v>
      </c>
      <c r="G32" s="151">
        <f t="shared" si="13"/>
        <v>243736.56</v>
      </c>
      <c r="H32" s="151">
        <f>-K74</f>
        <v>520.93114999999966</v>
      </c>
      <c r="I32" s="151">
        <f t="shared" si="15"/>
        <v>244257.49114999999</v>
      </c>
      <c r="L32" s="178"/>
      <c r="N32" s="1" t="s">
        <v>199</v>
      </c>
      <c r="O32" s="182">
        <v>3160.26</v>
      </c>
      <c r="P32" s="176">
        <f t="shared" si="11"/>
        <v>2147597.84</v>
      </c>
      <c r="Q32" s="176">
        <f t="shared" si="12"/>
        <v>1390715</v>
      </c>
      <c r="R32" s="224">
        <v>1.32E-3</v>
      </c>
      <c r="S32" s="177">
        <f t="shared" si="25"/>
        <v>1835.7438</v>
      </c>
      <c r="T32" s="176">
        <f t="shared" si="16"/>
        <v>-1010170</v>
      </c>
      <c r="U32" s="224">
        <v>1.32E-3</v>
      </c>
      <c r="V32" s="177">
        <f t="shared" si="17"/>
        <v>-1333.4244000000001</v>
      </c>
      <c r="X32" s="178">
        <f t="shared" si="18"/>
        <v>3662.5794000000005</v>
      </c>
      <c r="Z32" s="240">
        <f t="shared" si="19"/>
        <v>2528142.84</v>
      </c>
      <c r="AA32" s="308">
        <f t="shared" si="20"/>
        <v>1.32E-3</v>
      </c>
      <c r="AB32" s="170">
        <f t="shared" si="21"/>
        <v>3337.1485487999998</v>
      </c>
      <c r="AC32" s="178">
        <f t="shared" si="22"/>
        <v>325.43085120000069</v>
      </c>
      <c r="AD32" s="240">
        <f t="shared" si="23"/>
        <v>246538.52363636415</v>
      </c>
      <c r="AE32" s="179">
        <f t="shared" si="24"/>
        <v>8.8852913659701313E-2</v>
      </c>
    </row>
    <row r="33" spans="1:31">
      <c r="A33" s="299" t="s">
        <v>278</v>
      </c>
      <c r="B33" s="201"/>
      <c r="C33" s="222">
        <v>1650</v>
      </c>
      <c r="D33" s="222">
        <v>4167.01</v>
      </c>
      <c r="E33" s="222">
        <v>0</v>
      </c>
      <c r="F33" s="222">
        <v>0</v>
      </c>
      <c r="G33" s="151">
        <f t="shared" ref="G33" si="27">SUM(D33:F33)</f>
        <v>4167.01</v>
      </c>
      <c r="H33" s="151">
        <f>-K75</f>
        <v>0</v>
      </c>
      <c r="I33" s="151">
        <f t="shared" si="15"/>
        <v>4167.01</v>
      </c>
      <c r="L33" s="178"/>
      <c r="N33" s="1" t="s">
        <v>279</v>
      </c>
      <c r="O33" s="182">
        <v>34.78</v>
      </c>
      <c r="P33" s="176">
        <f t="shared" si="11"/>
        <v>26353.360000000001</v>
      </c>
      <c r="Q33" s="176">
        <f t="shared" si="12"/>
        <v>0</v>
      </c>
      <c r="R33" s="224">
        <v>1.32E-3</v>
      </c>
      <c r="S33" s="177">
        <f t="shared" si="25"/>
        <v>0</v>
      </c>
      <c r="T33" s="176">
        <f t="shared" si="16"/>
        <v>0</v>
      </c>
      <c r="U33" s="224">
        <v>1.32E-3</v>
      </c>
      <c r="V33" s="177">
        <f t="shared" si="17"/>
        <v>0</v>
      </c>
      <c r="X33" s="178">
        <f t="shared" si="18"/>
        <v>34.78</v>
      </c>
      <c r="Z33" s="240">
        <f t="shared" si="19"/>
        <v>26353.360000000001</v>
      </c>
      <c r="AA33" s="308">
        <f t="shared" si="20"/>
        <v>1.32E-3</v>
      </c>
      <c r="AB33" s="170">
        <f t="shared" si="21"/>
        <v>34.7864352</v>
      </c>
      <c r="AC33" s="178">
        <f t="shared" si="22"/>
        <v>-6.435199999998531E-3</v>
      </c>
      <c r="AD33" s="240">
        <f t="shared" si="23"/>
        <v>-4.8751515151504021</v>
      </c>
      <c r="AE33" s="179">
        <f t="shared" si="24"/>
        <v>-1.8502587694072832E-4</v>
      </c>
    </row>
    <row r="34" spans="1:31">
      <c r="A34" s="299" t="s">
        <v>307</v>
      </c>
      <c r="B34" s="201"/>
      <c r="C34" s="222">
        <f>643650+30650</f>
        <v>674300</v>
      </c>
      <c r="D34" s="222">
        <f>3822063.31+1923802.75-117162.75</f>
        <v>5628703.3100000005</v>
      </c>
      <c r="E34" s="222">
        <v>-5861409</v>
      </c>
      <c r="F34" s="222">
        <f>3699548+1987702</f>
        <v>5687250</v>
      </c>
      <c r="G34" s="151">
        <f t="shared" si="13"/>
        <v>5454544.3100000005</v>
      </c>
      <c r="H34" s="151">
        <f>-K76-K77</f>
        <v>-4321.2154999999975</v>
      </c>
      <c r="I34" s="151">
        <f t="shared" si="15"/>
        <v>5450223.0945000006</v>
      </c>
      <c r="J34" s="170"/>
      <c r="L34" s="178"/>
      <c r="N34" s="1" t="s">
        <v>200</v>
      </c>
      <c r="O34" s="182">
        <v>1211.3699999999999</v>
      </c>
      <c r="P34" s="176">
        <f>E13</f>
        <v>724557.46200000006</v>
      </c>
      <c r="Q34" s="176">
        <f>G13</f>
        <v>0</v>
      </c>
      <c r="R34" s="224">
        <v>1.32E-3</v>
      </c>
      <c r="S34" s="177">
        <f t="shared" si="25"/>
        <v>0</v>
      </c>
      <c r="T34" s="176">
        <f>F13</f>
        <v>0</v>
      </c>
      <c r="U34" s="224">
        <v>1.32E-3</v>
      </c>
      <c r="V34" s="177">
        <f t="shared" si="17"/>
        <v>0</v>
      </c>
      <c r="X34" s="178">
        <f t="shared" si="18"/>
        <v>1211.3699999999999</v>
      </c>
      <c r="Z34" s="240">
        <f t="shared" si="19"/>
        <v>724557.46200000006</v>
      </c>
      <c r="AA34" s="308">
        <f t="shared" si="20"/>
        <v>1.32E-3</v>
      </c>
      <c r="AB34" s="170">
        <f t="shared" si="21"/>
        <v>956.41584984000008</v>
      </c>
      <c r="AC34" s="178">
        <f t="shared" si="22"/>
        <v>254.95415015999981</v>
      </c>
      <c r="AD34" s="240">
        <f t="shared" si="23"/>
        <v>193147.08345454533</v>
      </c>
      <c r="AE34" s="179">
        <f t="shared" si="24"/>
        <v>0.21046761118403118</v>
      </c>
    </row>
    <row r="35" spans="1:31">
      <c r="A35" s="299" t="s">
        <v>159</v>
      </c>
      <c r="B35" s="201"/>
      <c r="C35" s="222">
        <v>1160</v>
      </c>
      <c r="D35" s="222">
        <v>56248.13</v>
      </c>
      <c r="E35" s="156">
        <v>0</v>
      </c>
      <c r="F35" s="156">
        <v>0</v>
      </c>
      <c r="G35" s="151">
        <f t="shared" si="13"/>
        <v>56248.13</v>
      </c>
      <c r="H35" s="151">
        <f>-K78</f>
        <v>0</v>
      </c>
      <c r="I35" s="151">
        <f t="shared" si="15"/>
        <v>56248.13</v>
      </c>
      <c r="L35" s="178"/>
      <c r="N35" s="1" t="s">
        <v>201</v>
      </c>
      <c r="O35" s="182">
        <v>10829.48</v>
      </c>
      <c r="P35" s="176">
        <f>E14</f>
        <v>5255600.8839999996</v>
      </c>
      <c r="Q35" s="176">
        <f>G14</f>
        <v>3095495</v>
      </c>
      <c r="R35" s="224">
        <v>1.32E-3</v>
      </c>
      <c r="S35" s="177">
        <f t="shared" si="25"/>
        <v>4086.0533999999998</v>
      </c>
      <c r="T35" s="176">
        <f>F14</f>
        <v>-5068248</v>
      </c>
      <c r="U35" s="224">
        <v>1.32E-3</v>
      </c>
      <c r="V35" s="177">
        <f t="shared" si="17"/>
        <v>-6690.0873599999995</v>
      </c>
      <c r="X35" s="178">
        <f>O35+S35+V35</f>
        <v>8225.4460400000007</v>
      </c>
      <c r="Z35" s="240">
        <f t="shared" si="19"/>
        <v>3282847.8839999996</v>
      </c>
      <c r="AA35" s="308">
        <f t="shared" si="20"/>
        <v>1.32E-3</v>
      </c>
      <c r="AB35" s="170">
        <f t="shared" si="21"/>
        <v>4333.3592068799999</v>
      </c>
      <c r="AC35" s="178">
        <f t="shared" si="22"/>
        <v>3892.0868331200008</v>
      </c>
      <c r="AD35" s="240">
        <f t="shared" si="23"/>
        <v>2948550.631151516</v>
      </c>
      <c r="AE35" s="179">
        <f t="shared" si="24"/>
        <v>0.47317638632518466</v>
      </c>
    </row>
    <row r="36" spans="1:31">
      <c r="A36" s="299" t="s">
        <v>128</v>
      </c>
      <c r="B36" s="201"/>
      <c r="C36" s="222">
        <v>28959.48</v>
      </c>
      <c r="D36" s="222">
        <v>512150.16</v>
      </c>
      <c r="E36" s="222">
        <v>-482033</v>
      </c>
      <c r="F36" s="222">
        <v>308762</v>
      </c>
      <c r="G36" s="151">
        <f t="shared" si="13"/>
        <v>338879.16</v>
      </c>
      <c r="H36" s="151">
        <f>-K79</f>
        <v>1676.8400500000005</v>
      </c>
      <c r="I36" s="151">
        <f t="shared" si="15"/>
        <v>340556.00004999997</v>
      </c>
      <c r="L36" s="178"/>
      <c r="N36" s="1" t="s">
        <v>202</v>
      </c>
      <c r="O36" s="182">
        <v>559.51</v>
      </c>
      <c r="P36" s="176">
        <f>E15</f>
        <v>401589.29</v>
      </c>
      <c r="Q36" s="176">
        <f>G15</f>
        <v>215391</v>
      </c>
      <c r="R36" s="224">
        <v>1.32E-3</v>
      </c>
      <c r="S36" s="177">
        <f t="shared" si="25"/>
        <v>284.31612000000001</v>
      </c>
      <c r="T36" s="176">
        <f>F15</f>
        <v>-233575</v>
      </c>
      <c r="U36" s="224">
        <v>1.32E-3</v>
      </c>
      <c r="V36" s="177">
        <f t="shared" si="17"/>
        <v>-308.31900000000002</v>
      </c>
      <c r="X36" s="178">
        <f t="shared" si="18"/>
        <v>535.50711999999999</v>
      </c>
      <c r="Z36" s="240">
        <f t="shared" si="19"/>
        <v>383405.29000000004</v>
      </c>
      <c r="AA36" s="308">
        <f t="shared" si="20"/>
        <v>1.32E-3</v>
      </c>
      <c r="AB36" s="170">
        <f t="shared" si="21"/>
        <v>506.09498280000003</v>
      </c>
      <c r="AC36" s="178">
        <f t="shared" si="22"/>
        <v>29.412137199999961</v>
      </c>
      <c r="AD36" s="240">
        <f t="shared" si="23"/>
        <v>22281.92212121209</v>
      </c>
      <c r="AE36" s="179">
        <f t="shared" si="24"/>
        <v>5.4923895689752852E-2</v>
      </c>
    </row>
    <row r="37" spans="1:31">
      <c r="A37" s="299" t="s">
        <v>129</v>
      </c>
      <c r="B37" s="201"/>
      <c r="C37" s="222">
        <v>24852.82</v>
      </c>
      <c r="D37" s="222">
        <v>63807.3</v>
      </c>
      <c r="E37" s="222">
        <v>-31025</v>
      </c>
      <c r="F37" s="222">
        <v>31210</v>
      </c>
      <c r="G37" s="151">
        <f t="shared" si="13"/>
        <v>63992.3</v>
      </c>
      <c r="H37" s="151">
        <f>-K80</f>
        <v>-40.985690000000034</v>
      </c>
      <c r="I37" s="151">
        <f t="shared" si="15"/>
        <v>63951.314310000002</v>
      </c>
      <c r="L37" s="178"/>
      <c r="O37" s="239">
        <f>SUM(O26:O36)</f>
        <v>-250065.86999999985</v>
      </c>
      <c r="P37" s="309">
        <f>SUM(P26:P36)</f>
        <v>362335220.49800009</v>
      </c>
      <c r="Q37" s="309">
        <f>SUM(Q26:Q36)</f>
        <v>233211738</v>
      </c>
      <c r="S37" s="163">
        <f>SUM(S26:S36)</f>
        <v>-172130.61834000004</v>
      </c>
      <c r="T37" s="309">
        <f>SUM(T26:T36)</f>
        <v>-153593063</v>
      </c>
      <c r="V37" s="163">
        <f>SUM(V26:V36)</f>
        <v>67058.123099999997</v>
      </c>
      <c r="X37" s="163">
        <f>SUM(X26:X36)</f>
        <v>-355138.3652399999</v>
      </c>
      <c r="Z37" s="309">
        <f>SUM(Z26:Z36)</f>
        <v>441953895.49800009</v>
      </c>
      <c r="AB37" s="309">
        <f>SUM(AB26:AB36)</f>
        <v>-367985.95648548013</v>
      </c>
      <c r="AC37" s="163">
        <f>SUM(AC26:AC36)</f>
        <v>12847.59124547998</v>
      </c>
      <c r="AD37" s="309">
        <f>SUM(AD26:AD36)</f>
        <v>9573035.7180061955</v>
      </c>
      <c r="AE37" s="179">
        <f t="shared" si="24"/>
        <v>-3.6176297755939918E-2</v>
      </c>
    </row>
    <row r="38" spans="1:31">
      <c r="A38" s="299" t="s">
        <v>171</v>
      </c>
      <c r="B38" s="201"/>
      <c r="C38" s="151"/>
      <c r="D38" s="222">
        <v>579178.37</v>
      </c>
      <c r="E38" s="154">
        <v>0</v>
      </c>
      <c r="F38" s="154"/>
      <c r="G38" s="151">
        <f>SUM(D38:F38)</f>
        <v>579178.37</v>
      </c>
      <c r="H38" s="151"/>
      <c r="I38" s="151">
        <f t="shared" si="15"/>
        <v>579178.37</v>
      </c>
      <c r="L38" s="178"/>
      <c r="N38" s="301"/>
      <c r="O38" s="210" t="s">
        <v>243</v>
      </c>
      <c r="U38" s="310"/>
    </row>
    <row r="39" spans="1:31">
      <c r="A39" s="299" t="s">
        <v>172</v>
      </c>
      <c r="B39" s="201"/>
      <c r="C39" s="164"/>
      <c r="D39" s="222">
        <v>-968264.24</v>
      </c>
      <c r="E39" s="154">
        <v>0</v>
      </c>
      <c r="F39" s="154"/>
      <c r="G39" s="151">
        <f>SUM(D39:F39)</f>
        <v>-968264.24</v>
      </c>
      <c r="H39" s="151"/>
      <c r="I39" s="151">
        <f t="shared" si="15"/>
        <v>-968264.24</v>
      </c>
      <c r="L39" s="178"/>
      <c r="O39" s="164"/>
      <c r="U39" s="223" t="s">
        <v>322</v>
      </c>
      <c r="V39" s="1" t="s">
        <v>203</v>
      </c>
      <c r="X39" s="180">
        <v>0.95719799999999999</v>
      </c>
      <c r="AA39" s="1" t="s">
        <v>204</v>
      </c>
      <c r="AB39" s="1" t="s">
        <v>205</v>
      </c>
      <c r="AD39" s="1" t="s">
        <v>206</v>
      </c>
    </row>
    <row r="40" spans="1:31">
      <c r="A40" s="299" t="s">
        <v>173</v>
      </c>
      <c r="B40" s="201"/>
      <c r="C40" s="164"/>
      <c r="D40" s="222">
        <v>1592204.79</v>
      </c>
      <c r="E40" s="154"/>
      <c r="F40" s="154"/>
      <c r="G40" s="151">
        <f>SUM(D40:F40)</f>
        <v>1592204.79</v>
      </c>
      <c r="H40" s="151"/>
      <c r="I40" s="151">
        <f t="shared" si="15"/>
        <v>1592204.79</v>
      </c>
      <c r="S40" s="301"/>
      <c r="T40" s="1" t="s">
        <v>130</v>
      </c>
      <c r="U40" s="1" t="s">
        <v>207</v>
      </c>
      <c r="W40" s="301"/>
      <c r="X40" s="312">
        <f>ROUND((X26+X27)*X39,2)</f>
        <v>-582086.27</v>
      </c>
      <c r="Z40" s="1" t="s">
        <v>19</v>
      </c>
      <c r="AA40" s="160">
        <f>P26+P27+Q26+Q27+T26+T27</f>
        <v>259935819.27400005</v>
      </c>
      <c r="AB40" s="180">
        <v>-2.3400000000000001E-3</v>
      </c>
      <c r="AC40" s="178">
        <f>AA40*AB40</f>
        <v>-608249.81710116018</v>
      </c>
      <c r="AD40" s="178">
        <f>X40-AC40</f>
        <v>26163.547101160162</v>
      </c>
      <c r="AE40" s="179">
        <f>AD40/X40</f>
        <v>-4.4947885647878556E-2</v>
      </c>
    </row>
    <row r="41" spans="1:31">
      <c r="A41" s="201"/>
      <c r="B41" s="201"/>
      <c r="C41" s="144">
        <f t="shared" ref="C41:I41" si="28">SUM(C26:C40)</f>
        <v>4375355.6500000004</v>
      </c>
      <c r="D41" s="144">
        <f>SUM(D26:D40)</f>
        <v>44720184.389999993</v>
      </c>
      <c r="E41" s="144">
        <f t="shared" si="28"/>
        <v>-21433199</v>
      </c>
      <c r="F41" s="144">
        <f>SUM(F26:F40)</f>
        <v>28712544</v>
      </c>
      <c r="G41" s="144">
        <f t="shared" si="28"/>
        <v>51999529.389999993</v>
      </c>
      <c r="H41" s="144">
        <f>SUM(H26:H40)</f>
        <v>382813.44164999994</v>
      </c>
      <c r="I41" s="144">
        <f t="shared" si="28"/>
        <v>52382342.831649989</v>
      </c>
      <c r="S41" s="301"/>
      <c r="T41" s="1" t="s">
        <v>130</v>
      </c>
      <c r="U41" s="1" t="s">
        <v>208</v>
      </c>
      <c r="W41" s="301"/>
      <c r="X41" s="312">
        <f>ROUND(SUM(X28:X36)*X39,2)</f>
        <v>242148.54</v>
      </c>
      <c r="Z41" s="1" t="s">
        <v>163</v>
      </c>
      <c r="AA41" s="160">
        <f>SUM(P28:Q36,T28:T36)</f>
        <v>182018076.22400004</v>
      </c>
      <c r="AB41" s="180">
        <v>1.2600000000000001E-3</v>
      </c>
      <c r="AC41" s="178">
        <f>AA41*AB41</f>
        <v>229342.77604224006</v>
      </c>
      <c r="AD41" s="178">
        <f>X41-AC41</f>
        <v>12805.763957759948</v>
      </c>
      <c r="AE41" s="179">
        <f>AD41/X41</f>
        <v>5.2883919753387514E-2</v>
      </c>
    </row>
    <row r="42" spans="1:31" ht="15.75" thickBot="1">
      <c r="A42" s="201"/>
      <c r="B42" s="301" t="s">
        <v>243</v>
      </c>
      <c r="C42" s="210" t="s">
        <v>243</v>
      </c>
      <c r="D42" s="210" t="s">
        <v>243</v>
      </c>
      <c r="E42" s="210" t="s">
        <v>243</v>
      </c>
      <c r="F42" s="210" t="s">
        <v>243</v>
      </c>
      <c r="J42" s="178"/>
      <c r="Z42" s="1" t="s">
        <v>189</v>
      </c>
    </row>
    <row r="43" spans="1:31">
      <c r="A43" s="201" t="s">
        <v>19</v>
      </c>
      <c r="B43" s="301"/>
      <c r="C43" s="146">
        <f>C26+C27</f>
        <v>2080899</v>
      </c>
      <c r="D43" s="145">
        <f t="shared" ref="D43:H43" si="29">D26+D27</f>
        <v>20548558.299999997</v>
      </c>
      <c r="E43" s="145">
        <f t="shared" si="29"/>
        <v>-7178116</v>
      </c>
      <c r="F43" s="145">
        <f t="shared" si="29"/>
        <v>12372411</v>
      </c>
      <c r="G43" s="145">
        <f t="shared" si="29"/>
        <v>25742853.299999997</v>
      </c>
      <c r="H43" s="145">
        <f t="shared" si="29"/>
        <v>459266.02838999993</v>
      </c>
      <c r="I43" s="146">
        <f>I26+I27</f>
        <v>26202119.328389999</v>
      </c>
      <c r="J43" s="303"/>
      <c r="S43" s="178">
        <f>S37+V37</f>
        <v>-105072.49524000005</v>
      </c>
      <c r="T43" s="1" t="s">
        <v>230</v>
      </c>
    </row>
    <row r="44" spans="1:31" ht="6" customHeight="1">
      <c r="A44" s="201"/>
      <c r="B44" s="201"/>
      <c r="C44" s="150"/>
      <c r="D44" s="145"/>
      <c r="E44" s="201"/>
      <c r="F44" s="201"/>
      <c r="I44" s="161"/>
      <c r="J44" s="369"/>
    </row>
    <row r="45" spans="1:31" ht="15.75" thickBot="1">
      <c r="A45" s="201" t="s">
        <v>163</v>
      </c>
      <c r="B45" s="301"/>
      <c r="C45" s="152">
        <f>SUM(C28:C33,C35:C37)</f>
        <v>1620156.6500000001</v>
      </c>
      <c r="D45" s="153">
        <f t="shared" ref="D45:H45" si="30">SUM(D28:D32,D35:D37)</f>
        <v>17335636.850000001</v>
      </c>
      <c r="E45" s="153">
        <f t="shared" si="30"/>
        <v>-8393674</v>
      </c>
      <c r="F45" s="153">
        <f t="shared" si="30"/>
        <v>10652883</v>
      </c>
      <c r="G45" s="153">
        <f t="shared" si="30"/>
        <v>19594845.849999998</v>
      </c>
      <c r="H45" s="153">
        <f t="shared" si="30"/>
        <v>-72131.371240000008</v>
      </c>
      <c r="I45" s="152">
        <f>SUM(I28:I33,I35:I37)</f>
        <v>19526881.488760002</v>
      </c>
      <c r="J45" s="303"/>
      <c r="S45" s="178">
        <f>D82</f>
        <v>-105072.49524</v>
      </c>
    </row>
    <row r="46" spans="1:31">
      <c r="A46" s="201"/>
      <c r="B46" s="201"/>
      <c r="C46" s="159"/>
      <c r="D46" s="153"/>
      <c r="E46" s="153"/>
      <c r="F46" s="153"/>
      <c r="G46" s="153"/>
      <c r="H46" s="153"/>
      <c r="I46" s="159"/>
      <c r="M46" s="201" t="s">
        <v>220</v>
      </c>
    </row>
    <row r="47" spans="1:31">
      <c r="C47" s="285">
        <v>44501</v>
      </c>
      <c r="D47" s="162">
        <v>44835</v>
      </c>
      <c r="E47" s="162">
        <v>43739</v>
      </c>
      <c r="F47" s="162">
        <v>44409</v>
      </c>
      <c r="G47" s="162">
        <v>44835</v>
      </c>
      <c r="H47" s="376">
        <v>44880</v>
      </c>
      <c r="I47" s="162">
        <v>44470</v>
      </c>
      <c r="J47" s="162">
        <v>44743</v>
      </c>
      <c r="K47" s="285">
        <v>44880</v>
      </c>
      <c r="L47" s="221"/>
      <c r="M47" s="407" t="s">
        <v>227</v>
      </c>
      <c r="N47" s="407" t="s">
        <v>228</v>
      </c>
      <c r="O47" s="407" t="s">
        <v>224</v>
      </c>
      <c r="P47" s="407" t="s">
        <v>225</v>
      </c>
      <c r="Q47" s="201"/>
    </row>
    <row r="48" spans="1:31" ht="40.9" customHeight="1">
      <c r="A48" s="408" t="s">
        <v>174</v>
      </c>
      <c r="B48" s="408"/>
      <c r="C48" s="291" t="s">
        <v>175</v>
      </c>
      <c r="D48" s="143" t="s">
        <v>187</v>
      </c>
      <c r="E48" s="143" t="s">
        <v>176</v>
      </c>
      <c r="F48" s="143" t="s">
        <v>177</v>
      </c>
      <c r="G48" s="143" t="s">
        <v>178</v>
      </c>
      <c r="H48" s="373" t="s">
        <v>323</v>
      </c>
      <c r="I48" s="143" t="s">
        <v>312</v>
      </c>
      <c r="J48" s="143" t="s">
        <v>179</v>
      </c>
      <c r="K48" s="291" t="s">
        <v>175</v>
      </c>
      <c r="L48" s="368"/>
      <c r="M48" s="407"/>
      <c r="N48" s="407"/>
      <c r="O48" s="407"/>
      <c r="P48" s="407"/>
      <c r="Q48" s="366" t="s">
        <v>226</v>
      </c>
    </row>
    <row r="49" spans="1:18">
      <c r="A49" s="299" t="s">
        <v>122</v>
      </c>
      <c r="B49" s="201"/>
      <c r="C49" s="287">
        <v>-4.1700000000000001E-3</v>
      </c>
      <c r="D49" s="148">
        <v>-2.3400000000000001E-3</v>
      </c>
      <c r="E49" s="148"/>
      <c r="F49" s="148">
        <v>2.5500000000000002E-3</v>
      </c>
      <c r="G49" s="148">
        <v>1.58E-3</v>
      </c>
      <c r="H49" s="374">
        <v>-9.3999999999999997E-4</v>
      </c>
      <c r="I49" s="148">
        <v>-4.6100000000000004E-3</v>
      </c>
      <c r="J49" s="148">
        <v>-6.2E-4</v>
      </c>
      <c r="K49" s="287">
        <v>-4.2599999999999999E-3</v>
      </c>
      <c r="L49" s="148"/>
      <c r="M49" s="148">
        <f>SUM(C49:J49)-H49</f>
        <v>-7.6100000000000004E-3</v>
      </c>
      <c r="N49" s="148">
        <f>SUM(C49:K49)-H49-C49</f>
        <v>-7.7000000000000002E-3</v>
      </c>
      <c r="O49" s="203">
        <f>-F3*M49</f>
        <v>-558865.96526000008</v>
      </c>
      <c r="P49" s="203">
        <f>G3*N49</f>
        <v>-1005002.768</v>
      </c>
      <c r="Q49" s="204">
        <f>P49-O49</f>
        <v>-446136.80273999996</v>
      </c>
    </row>
    <row r="50" spans="1:18">
      <c r="A50" s="299" t="s">
        <v>157</v>
      </c>
      <c r="B50" s="201"/>
      <c r="C50" s="287">
        <v>-4.1700000000000001E-3</v>
      </c>
      <c r="D50" s="148">
        <v>-2.3400000000000001E-3</v>
      </c>
      <c r="E50" s="148">
        <v>-3.0640000000000001E-2</v>
      </c>
      <c r="F50" s="148">
        <v>2.5500000000000002E-3</v>
      </c>
      <c r="G50" s="148">
        <v>1.58E-3</v>
      </c>
      <c r="H50" s="374">
        <v>-9.3999999999999997E-4</v>
      </c>
      <c r="I50" s="148">
        <f>I49</f>
        <v>-4.6100000000000004E-3</v>
      </c>
      <c r="J50" s="148">
        <v>-6.2E-4</v>
      </c>
      <c r="K50" s="287">
        <v>-4.2599999999999999E-3</v>
      </c>
      <c r="L50" s="148"/>
      <c r="M50" s="148">
        <f t="shared" ref="M50:M61" si="31">SUM(C50:J50)-H50</f>
        <v>-3.8250000000000013E-2</v>
      </c>
      <c r="N50" s="148">
        <f t="shared" ref="N50:N61" si="32">SUM(C50:K50)-H50-C50</f>
        <v>-3.8340000000000013E-2</v>
      </c>
      <c r="O50" s="203">
        <f t="shared" ref="O50:O63" si="33">-F4*M50</f>
        <v>-10623.746250000004</v>
      </c>
      <c r="P50" s="203">
        <f t="shared" ref="P50:P63" si="34">G4*N50</f>
        <v>-23752.971900000008</v>
      </c>
      <c r="Q50" s="204">
        <f t="shared" ref="Q50:Q63" si="35">P50-O50</f>
        <v>-13129.225650000004</v>
      </c>
    </row>
    <row r="51" spans="1:18">
      <c r="A51" s="299" t="s">
        <v>123</v>
      </c>
      <c r="B51" s="201"/>
      <c r="C51" s="287">
        <v>0</v>
      </c>
      <c r="D51" s="148">
        <v>1.32E-3</v>
      </c>
      <c r="E51" s="148"/>
      <c r="F51" s="148">
        <v>3.2100000000000002E-3</v>
      </c>
      <c r="G51" s="148">
        <v>2.2899999999999999E-3</v>
      </c>
      <c r="H51" s="374">
        <v>-1.32E-3</v>
      </c>
      <c r="I51" s="148">
        <f>-0.00247</f>
        <v>-2.47E-3</v>
      </c>
      <c r="J51" s="148">
        <v>-5.9999999999999995E-4</v>
      </c>
      <c r="K51" s="287">
        <v>0</v>
      </c>
      <c r="L51" s="148"/>
      <c r="M51" s="148">
        <f t="shared" si="31"/>
        <v>3.7499999999999999E-3</v>
      </c>
      <c r="N51" s="148">
        <f t="shared" si="32"/>
        <v>3.7499999999999999E-3</v>
      </c>
      <c r="O51" s="203">
        <f t="shared" si="33"/>
        <v>81132.933749999997</v>
      </c>
      <c r="P51" s="203">
        <f t="shared" si="34"/>
        <v>111756.33374999999</v>
      </c>
      <c r="Q51" s="204">
        <f t="shared" si="35"/>
        <v>30623.399999999994</v>
      </c>
    </row>
    <row r="52" spans="1:18">
      <c r="A52" s="299" t="s">
        <v>124</v>
      </c>
      <c r="B52" s="201"/>
      <c r="C52" s="287">
        <v>-4.1700000000000001E-3</v>
      </c>
      <c r="D52" s="148">
        <v>1.32E-3</v>
      </c>
      <c r="E52" s="148"/>
      <c r="F52" s="148">
        <v>3.2100000000000002E-3</v>
      </c>
      <c r="G52" s="148">
        <v>2.2899999999999999E-3</v>
      </c>
      <c r="H52" s="374">
        <v>-1.32E-3</v>
      </c>
      <c r="I52" s="148">
        <f>I51</f>
        <v>-2.47E-3</v>
      </c>
      <c r="J52" s="148">
        <v>-5.9999999999999995E-4</v>
      </c>
      <c r="K52" s="287">
        <v>-4.2599999999999999E-3</v>
      </c>
      <c r="L52" s="148"/>
      <c r="M52" s="148">
        <f t="shared" si="31"/>
        <v>-4.199999999999998E-4</v>
      </c>
      <c r="N52" s="148">
        <f t="shared" si="32"/>
        <v>-5.1000000000000004E-4</v>
      </c>
      <c r="O52" s="203">
        <f t="shared" si="33"/>
        <v>-826.38863999999955</v>
      </c>
      <c r="P52" s="203">
        <f t="shared" si="34"/>
        <v>-1719.43236</v>
      </c>
      <c r="Q52" s="204">
        <f t="shared" si="35"/>
        <v>-893.04372000000046</v>
      </c>
    </row>
    <row r="53" spans="1:18">
      <c r="A53" s="299" t="s">
        <v>280</v>
      </c>
      <c r="B53" s="201"/>
      <c r="C53" s="287">
        <v>0</v>
      </c>
      <c r="D53" s="148">
        <v>1.32E-3</v>
      </c>
      <c r="E53" s="148"/>
      <c r="F53" s="148">
        <v>3.2100000000000002E-3</v>
      </c>
      <c r="G53" s="148">
        <v>2.2899999999999999E-3</v>
      </c>
      <c r="H53" s="374">
        <v>-1.32E-3</v>
      </c>
      <c r="I53" s="148">
        <f>I51</f>
        <v>-2.47E-3</v>
      </c>
      <c r="J53" s="148">
        <v>-5.9999999999999995E-4</v>
      </c>
      <c r="K53" s="287">
        <v>0</v>
      </c>
      <c r="L53" s="148"/>
      <c r="M53" s="148">
        <f t="shared" si="31"/>
        <v>3.7499999999999999E-3</v>
      </c>
      <c r="N53" s="148">
        <f t="shared" si="32"/>
        <v>3.7499999999999999E-3</v>
      </c>
      <c r="O53" s="203">
        <f t="shared" si="33"/>
        <v>0</v>
      </c>
      <c r="P53" s="203">
        <f t="shared" si="34"/>
        <v>0</v>
      </c>
      <c r="Q53" s="204">
        <f t="shared" si="35"/>
        <v>0</v>
      </c>
    </row>
    <row r="54" spans="1:18" ht="14.45" customHeight="1">
      <c r="A54" s="299" t="s">
        <v>125</v>
      </c>
      <c r="B54" s="201"/>
      <c r="C54" s="287">
        <v>0</v>
      </c>
      <c r="D54" s="148">
        <v>1.32E-3</v>
      </c>
      <c r="E54" s="148"/>
      <c r="F54" s="148">
        <v>2.7299999999999998E-3</v>
      </c>
      <c r="G54" s="148">
        <v>1.64E-3</v>
      </c>
      <c r="H54" s="374">
        <v>-9.2000000000000003E-4</v>
      </c>
      <c r="I54" s="148">
        <f>-0.0019</f>
        <v>-1.9E-3</v>
      </c>
      <c r="J54" s="148">
        <v>-6.6E-4</v>
      </c>
      <c r="K54" s="287">
        <v>0</v>
      </c>
      <c r="L54" s="148"/>
      <c r="M54" s="148">
        <f t="shared" si="31"/>
        <v>3.13E-3</v>
      </c>
      <c r="N54" s="148">
        <f t="shared" si="32"/>
        <v>3.13E-3</v>
      </c>
      <c r="O54" s="203">
        <f t="shared" si="33"/>
        <v>156380.80333999998</v>
      </c>
      <c r="P54" s="203">
        <f t="shared" si="34"/>
        <v>200938.60381</v>
      </c>
      <c r="Q54" s="204">
        <f t="shared" si="35"/>
        <v>44557.800470000017</v>
      </c>
    </row>
    <row r="55" spans="1:18">
      <c r="A55" s="299" t="s">
        <v>126</v>
      </c>
      <c r="B55" s="201"/>
      <c r="C55" s="287">
        <v>-4.1700000000000001E-3</v>
      </c>
      <c r="D55" s="148">
        <v>1.32E-3</v>
      </c>
      <c r="E55" s="148"/>
      <c r="F55" s="148">
        <v>2.7299999999999998E-3</v>
      </c>
      <c r="G55" s="148">
        <v>1.64E-3</v>
      </c>
      <c r="H55" s="374">
        <v>-9.2000000000000003E-4</v>
      </c>
      <c r="I55" s="148">
        <f>I54</f>
        <v>-1.9E-3</v>
      </c>
      <c r="J55" s="148">
        <v>-6.6E-4</v>
      </c>
      <c r="K55" s="287">
        <v>-4.2599999999999999E-3</v>
      </c>
      <c r="L55" s="148"/>
      <c r="M55" s="148">
        <f t="shared" si="31"/>
        <v>-1.0400000000000003E-3</v>
      </c>
      <c r="N55" s="148">
        <f t="shared" si="32"/>
        <v>-1.1299999999999999E-3</v>
      </c>
      <c r="O55" s="203">
        <f t="shared" si="33"/>
        <v>-1050.5768000000003</v>
      </c>
      <c r="P55" s="203">
        <f t="shared" si="34"/>
        <v>-1571.5079499999999</v>
      </c>
      <c r="Q55" s="204">
        <f t="shared" si="35"/>
        <v>-520.93114999999966</v>
      </c>
    </row>
    <row r="56" spans="1:18">
      <c r="A56" s="299" t="s">
        <v>278</v>
      </c>
      <c r="B56" s="201"/>
      <c r="C56" s="287">
        <v>0</v>
      </c>
      <c r="D56" s="148">
        <v>1.32E-3</v>
      </c>
      <c r="E56" s="148"/>
      <c r="F56" s="148">
        <v>2.7299999999999998E-3</v>
      </c>
      <c r="G56" s="148">
        <v>1.64E-3</v>
      </c>
      <c r="H56" s="374">
        <v>-9.2000000000000003E-4</v>
      </c>
      <c r="I56" s="148">
        <f>I54</f>
        <v>-1.9E-3</v>
      </c>
      <c r="J56" s="148">
        <v>-6.6E-4</v>
      </c>
      <c r="K56" s="287">
        <v>0</v>
      </c>
      <c r="L56" s="148"/>
      <c r="M56" s="148">
        <f t="shared" si="31"/>
        <v>3.13E-3</v>
      </c>
      <c r="N56" s="148">
        <f t="shared" si="32"/>
        <v>3.13E-3</v>
      </c>
      <c r="O56" s="203">
        <f t="shared" si="33"/>
        <v>0</v>
      </c>
      <c r="P56" s="203">
        <f t="shared" si="34"/>
        <v>0</v>
      </c>
      <c r="Q56" s="204">
        <f t="shared" si="35"/>
        <v>0</v>
      </c>
    </row>
    <row r="57" spans="1:18">
      <c r="A57" s="299" t="s">
        <v>127</v>
      </c>
      <c r="B57" s="201"/>
      <c r="C57" s="287">
        <v>0</v>
      </c>
      <c r="D57" s="148"/>
      <c r="E57" s="148"/>
      <c r="F57" s="148">
        <v>1.82E-3</v>
      </c>
      <c r="G57" s="148">
        <v>1.0399999999999999E-3</v>
      </c>
      <c r="H57" s="374">
        <v>-4.2999999999999999E-4</v>
      </c>
      <c r="I57" s="148">
        <f>-0.00229</f>
        <v>-2.2899999999999999E-3</v>
      </c>
      <c r="J57" s="148">
        <v>-6.2E-4</v>
      </c>
      <c r="K57" s="287">
        <v>0</v>
      </c>
      <c r="L57" s="148"/>
      <c r="M57" s="148">
        <f t="shared" si="31"/>
        <v>-5.0000000000000077E-5</v>
      </c>
      <c r="N57" s="148">
        <f t="shared" si="32"/>
        <v>-5.0000000000000077E-5</v>
      </c>
      <c r="O57" s="203">
        <f t="shared" si="33"/>
        <v>-2792.3411500000043</v>
      </c>
      <c r="P57" s="203">
        <f t="shared" si="34"/>
        <v>-2552.4720500000039</v>
      </c>
      <c r="Q57" s="204">
        <f t="shared" si="35"/>
        <v>239.86910000000034</v>
      </c>
    </row>
    <row r="58" spans="1:18">
      <c r="A58" s="299" t="s">
        <v>158</v>
      </c>
      <c r="B58" s="201"/>
      <c r="C58" s="287">
        <v>0</v>
      </c>
      <c r="D58" s="148"/>
      <c r="E58" s="148"/>
      <c r="F58" s="148">
        <v>1.82E-3</v>
      </c>
      <c r="G58" s="148">
        <v>0</v>
      </c>
      <c r="H58" s="374">
        <v>-4.2999999999999999E-4</v>
      </c>
      <c r="I58" s="148">
        <v>0</v>
      </c>
      <c r="J58" s="148">
        <v>-6.2E-4</v>
      </c>
      <c r="K58" s="287">
        <v>0</v>
      </c>
      <c r="L58" s="148"/>
      <c r="M58" s="148">
        <f t="shared" si="31"/>
        <v>1.1999999999999999E-3</v>
      </c>
      <c r="N58" s="148">
        <f t="shared" si="32"/>
        <v>1.1999999999999999E-3</v>
      </c>
      <c r="O58" s="203">
        <f t="shared" si="33"/>
        <v>41999.999999999993</v>
      </c>
      <c r="P58" s="203">
        <f t="shared" si="34"/>
        <v>46081.346399999995</v>
      </c>
      <c r="Q58" s="204">
        <f t="shared" si="35"/>
        <v>4081.3464000000022</v>
      </c>
    </row>
    <row r="59" spans="1:18">
      <c r="A59" s="299" t="s">
        <v>159</v>
      </c>
      <c r="B59" s="201"/>
      <c r="C59" s="287">
        <v>0</v>
      </c>
      <c r="D59" s="148"/>
      <c r="E59" s="148"/>
      <c r="F59" s="148">
        <v>2.3600000000000001E-3</v>
      </c>
      <c r="G59" s="148">
        <v>1.4300000000000001E-3</v>
      </c>
      <c r="H59" s="374">
        <v>-8.7000000000000001E-4</v>
      </c>
      <c r="I59" s="148">
        <v>-3.65E-3</v>
      </c>
      <c r="J59" s="148">
        <v>-6.0999999999999997E-4</v>
      </c>
      <c r="K59" s="287">
        <v>0</v>
      </c>
      <c r="L59" s="148"/>
      <c r="M59" s="148">
        <f t="shared" si="31"/>
        <v>-4.7000000000000004E-4</v>
      </c>
      <c r="N59" s="148">
        <f t="shared" si="32"/>
        <v>-4.7000000000000004E-4</v>
      </c>
      <c r="O59" s="203">
        <f t="shared" si="33"/>
        <v>0</v>
      </c>
      <c r="P59" s="203">
        <f t="shared" si="34"/>
        <v>0</v>
      </c>
      <c r="Q59" s="204">
        <f t="shared" si="35"/>
        <v>0</v>
      </c>
    </row>
    <row r="60" spans="1:18">
      <c r="A60" s="299" t="s">
        <v>128</v>
      </c>
      <c r="B60" s="201"/>
      <c r="C60" s="287">
        <v>0</v>
      </c>
      <c r="D60" s="148">
        <v>1.32E-3</v>
      </c>
      <c r="E60" s="148"/>
      <c r="F60" s="148">
        <v>2.3600000000000001E-3</v>
      </c>
      <c r="G60" s="148">
        <v>1.4300000000000001E-3</v>
      </c>
      <c r="H60" s="374">
        <v>-8.7000000000000001E-4</v>
      </c>
      <c r="I60" s="148">
        <f>I59</f>
        <v>-3.65E-3</v>
      </c>
      <c r="J60" s="148">
        <v>-6.0999999999999997E-4</v>
      </c>
      <c r="K60" s="287">
        <v>0</v>
      </c>
      <c r="L60" s="148"/>
      <c r="M60" s="148">
        <f t="shared" si="31"/>
        <v>8.4999999999999984E-4</v>
      </c>
      <c r="N60" s="148">
        <f t="shared" si="32"/>
        <v>8.4999999999999984E-4</v>
      </c>
      <c r="O60" s="203">
        <f t="shared" si="33"/>
        <v>4308.0107999999991</v>
      </c>
      <c r="P60" s="203">
        <f t="shared" si="34"/>
        <v>2631.1707499999993</v>
      </c>
      <c r="Q60" s="204">
        <f t="shared" si="35"/>
        <v>-1676.8400499999998</v>
      </c>
    </row>
    <row r="61" spans="1:18">
      <c r="A61" s="299" t="s">
        <v>129</v>
      </c>
      <c r="B61" s="201"/>
      <c r="C61" s="287">
        <v>-4.1700000000000001E-3</v>
      </c>
      <c r="D61" s="148">
        <v>1.32E-3</v>
      </c>
      <c r="E61" s="148"/>
      <c r="F61" s="148">
        <v>2.3600000000000001E-3</v>
      </c>
      <c r="G61" s="148">
        <v>1.4300000000000001E-3</v>
      </c>
      <c r="H61" s="374">
        <v>-8.7000000000000001E-4</v>
      </c>
      <c r="I61" s="148">
        <f>I59</f>
        <v>-3.65E-3</v>
      </c>
      <c r="J61" s="148">
        <v>-6.0999999999999997E-4</v>
      </c>
      <c r="K61" s="287">
        <v>-4.2599999999999999E-3</v>
      </c>
      <c r="L61" s="148"/>
      <c r="M61" s="148">
        <f t="shared" si="31"/>
        <v>-3.32E-3</v>
      </c>
      <c r="N61" s="148">
        <f t="shared" si="32"/>
        <v>-3.409999999999999E-3</v>
      </c>
      <c r="O61" s="203">
        <f t="shared" si="33"/>
        <v>-775.46900000000005</v>
      </c>
      <c r="P61" s="203">
        <f t="shared" si="34"/>
        <v>-734.48330999999973</v>
      </c>
      <c r="Q61" s="204">
        <f t="shared" si="35"/>
        <v>40.985690000000318</v>
      </c>
    </row>
    <row r="62" spans="1:18" ht="15" customHeight="1">
      <c r="A62" s="299" t="s">
        <v>171</v>
      </c>
      <c r="B62" s="201"/>
      <c r="C62" s="292">
        <v>0</v>
      </c>
      <c r="D62" s="157"/>
      <c r="E62" s="148"/>
      <c r="F62" s="157">
        <v>1.1180000000000001E-2</v>
      </c>
      <c r="G62" s="157"/>
      <c r="H62" s="375"/>
      <c r="I62" s="157"/>
      <c r="J62" s="157">
        <v>-7.1000000000000002E-4</v>
      </c>
      <c r="K62" s="292">
        <v>0</v>
      </c>
      <c r="L62" s="148"/>
      <c r="M62" s="148"/>
      <c r="N62" s="202"/>
      <c r="O62" s="203">
        <f t="shared" si="33"/>
        <v>0</v>
      </c>
      <c r="P62" s="203">
        <f t="shared" si="34"/>
        <v>0</v>
      </c>
      <c r="Q62" s="204">
        <f t="shared" si="35"/>
        <v>0</v>
      </c>
    </row>
    <row r="63" spans="1:18">
      <c r="A63" s="299" t="s">
        <v>162</v>
      </c>
      <c r="B63" s="201"/>
      <c r="C63" s="292">
        <v>-4.1700000000000001E-3</v>
      </c>
      <c r="D63" s="157"/>
      <c r="E63" s="148"/>
      <c r="F63" s="157">
        <v>1.1180000000000001E-2</v>
      </c>
      <c r="G63" s="157"/>
      <c r="H63" s="375"/>
      <c r="I63" s="157"/>
      <c r="J63" s="157">
        <v>-7.1000000000000002E-4</v>
      </c>
      <c r="K63" s="287">
        <v>-4.2599999999999999E-3</v>
      </c>
      <c r="L63" s="148"/>
      <c r="M63" s="148"/>
      <c r="N63" s="202"/>
      <c r="O63" s="203">
        <f t="shared" si="33"/>
        <v>0</v>
      </c>
      <c r="P63" s="203">
        <f t="shared" si="34"/>
        <v>0</v>
      </c>
      <c r="Q63" s="204">
        <f t="shared" si="35"/>
        <v>0</v>
      </c>
    </row>
    <row r="64" spans="1:18" ht="7.15" customHeight="1">
      <c r="A64" s="299"/>
      <c r="B64" s="201"/>
      <c r="C64" s="148"/>
      <c r="D64" s="148"/>
      <c r="E64" s="148"/>
      <c r="F64" s="157"/>
      <c r="G64" s="232"/>
      <c r="H64" s="232"/>
      <c r="I64" s="148"/>
      <c r="M64" s="145"/>
      <c r="N64" s="201"/>
      <c r="P64" s="201"/>
      <c r="Q64" s="201"/>
      <c r="R64" s="201"/>
    </row>
    <row r="65" spans="1:17" ht="15" hidden="1" customHeight="1">
      <c r="A65" s="299"/>
      <c r="B65" s="201"/>
      <c r="C65" s="148"/>
      <c r="D65" s="148"/>
      <c r="E65" s="148"/>
      <c r="F65" s="157"/>
      <c r="G65" s="232"/>
      <c r="H65" s="148"/>
      <c r="J65" s="157"/>
      <c r="K65" s="148"/>
      <c r="L65" s="205"/>
      <c r="M65" s="206"/>
      <c r="O65" s="201"/>
      <c r="P65" s="201"/>
      <c r="Q65" s="201"/>
    </row>
    <row r="66" spans="1:17" ht="15" hidden="1" customHeight="1">
      <c r="E66" s="201"/>
      <c r="K66" s="201"/>
      <c r="L66" s="201"/>
      <c r="M66" s="206"/>
      <c r="O66" s="206"/>
      <c r="P66" s="201"/>
      <c r="Q66" s="201"/>
    </row>
    <row r="67" spans="1:17" ht="56.25" customHeight="1">
      <c r="A67" s="367" t="s">
        <v>180</v>
      </c>
      <c r="B67" s="136"/>
      <c r="C67" s="286" t="s">
        <v>219</v>
      </c>
      <c r="D67" s="149" t="s">
        <v>187</v>
      </c>
      <c r="E67" s="149" t="s">
        <v>181</v>
      </c>
      <c r="F67" s="149" t="s">
        <v>182</v>
      </c>
      <c r="G67" s="149" t="s">
        <v>183</v>
      </c>
      <c r="H67" s="373" t="s">
        <v>324</v>
      </c>
      <c r="I67" s="149" t="s">
        <v>313</v>
      </c>
      <c r="J67" s="149" t="s">
        <v>184</v>
      </c>
      <c r="K67" s="149" t="s">
        <v>185</v>
      </c>
      <c r="L67" s="201"/>
      <c r="M67" s="145"/>
      <c r="O67" s="173">
        <f>SUM(O49:O63)</f>
        <v>-291112.73921000009</v>
      </c>
      <c r="P67" s="173">
        <f>SUM(P49:P63)</f>
        <v>-673926.18085999996</v>
      </c>
      <c r="Q67" s="173">
        <f>SUM(Q49:Q63)</f>
        <v>-382813.44164999999</v>
      </c>
    </row>
    <row r="68" spans="1:17">
      <c r="A68" s="299" t="s">
        <v>122</v>
      </c>
      <c r="C68" s="288">
        <f>(F3*C49)+(G3*K49)</f>
        <v>-249776.53217999992</v>
      </c>
      <c r="D68" s="145">
        <f>(F3*D49)+(D49*G3)</f>
        <v>-133570.64916</v>
      </c>
      <c r="E68" s="145">
        <f>(E49*H3)</f>
        <v>0</v>
      </c>
      <c r="F68" s="145">
        <f>F49*H3</f>
        <v>145557.75870000001</v>
      </c>
      <c r="G68" s="145">
        <f>(G49*F3)+(G49*G3)</f>
        <v>90188.728919999994</v>
      </c>
      <c r="H68" s="377"/>
      <c r="I68" s="145">
        <f>I49*H3</f>
        <v>-263145.59514000005</v>
      </c>
      <c r="J68" s="145">
        <f>J49*H3</f>
        <v>-35390.513879999999</v>
      </c>
      <c r="K68" s="145">
        <f t="shared" ref="K68:K81" si="36">SUM(C68:J68)</f>
        <v>-446136.80273999996</v>
      </c>
      <c r="L68" s="201"/>
      <c r="M68" s="145"/>
      <c r="O68" s="342">
        <f>'10.2022 Base Rate Revenue'!P67</f>
        <v>-291112.73920999985</v>
      </c>
      <c r="P68" s="201"/>
      <c r="Q68" s="204">
        <f>K82</f>
        <v>-382813.44164999994</v>
      </c>
    </row>
    <row r="69" spans="1:17">
      <c r="A69" s="299" t="s">
        <v>157</v>
      </c>
      <c r="C69" s="288">
        <f t="shared" ref="C69:C80" si="37">(F4*C50)+(G4*K50)</f>
        <v>-1481.0224499999997</v>
      </c>
      <c r="D69" s="145">
        <f t="shared" ref="D69:D81" si="38">(F4*D50)+(D50*G4)</f>
        <v>-799.78859999999997</v>
      </c>
      <c r="E69" s="145">
        <f t="shared" ref="E69:E80" si="39">(E50*H4)</f>
        <v>-10472.445600000001</v>
      </c>
      <c r="F69" s="145">
        <f t="shared" ref="F69:F80" si="40">F50*H4</f>
        <v>871.56450000000007</v>
      </c>
      <c r="G69" s="145">
        <f>(G50*F4)+(G50*G4)</f>
        <v>540.02819999999997</v>
      </c>
      <c r="H69" s="377"/>
      <c r="I69" s="145">
        <f t="shared" ref="I69:I80" si="41">I50*H4</f>
        <v>-1575.6519000000001</v>
      </c>
      <c r="J69" s="145">
        <f t="shared" ref="J69:J80" si="42">J50*H4</f>
        <v>-211.90979999999999</v>
      </c>
      <c r="K69" s="145">
        <f t="shared" si="36"/>
        <v>-13129.22565</v>
      </c>
      <c r="M69" s="145"/>
    </row>
    <row r="70" spans="1:17">
      <c r="A70" s="299" t="s">
        <v>123</v>
      </c>
      <c r="C70" s="288">
        <f t="shared" si="37"/>
        <v>0</v>
      </c>
      <c r="D70" s="145">
        <f t="shared" si="38"/>
        <v>10779.436800000003</v>
      </c>
      <c r="E70" s="145">
        <f t="shared" si="39"/>
        <v>0</v>
      </c>
      <c r="F70" s="145">
        <f t="shared" si="40"/>
        <v>26213.630400000002</v>
      </c>
      <c r="G70" s="145">
        <f t="shared" ref="G70:G81" si="43">(G51*F5)+(G51*G5)</f>
        <v>18700.689599999998</v>
      </c>
      <c r="H70" s="377"/>
      <c r="I70" s="145">
        <f t="shared" si="41"/>
        <v>-20170.612799999999</v>
      </c>
      <c r="J70" s="145">
        <f t="shared" si="42"/>
        <v>-4899.7439999999997</v>
      </c>
      <c r="K70" s="145">
        <f t="shared" si="36"/>
        <v>30623.4</v>
      </c>
      <c r="M70" s="145"/>
    </row>
    <row r="71" spans="1:17">
      <c r="A71" s="299" t="s">
        <v>124</v>
      </c>
      <c r="C71" s="288">
        <f t="shared" si="37"/>
        <v>-6157.4587199999987</v>
      </c>
      <c r="D71" s="145">
        <f t="shared" si="38"/>
        <v>1853.0740799999999</v>
      </c>
      <c r="E71" s="145">
        <f t="shared" si="39"/>
        <v>0</v>
      </c>
      <c r="F71" s="145">
        <f t="shared" si="40"/>
        <v>4506.3392400000002</v>
      </c>
      <c r="G71" s="145">
        <f t="shared" si="43"/>
        <v>3214.8027599999996</v>
      </c>
      <c r="H71" s="377"/>
      <c r="I71" s="145">
        <f>I52*H6</f>
        <v>-3467.4946799999998</v>
      </c>
      <c r="J71" s="145">
        <f t="shared" si="42"/>
        <v>-842.30639999999994</v>
      </c>
      <c r="K71" s="145">
        <f t="shared" si="36"/>
        <v>-893.0437199999983</v>
      </c>
      <c r="M71" s="145"/>
    </row>
    <row r="72" spans="1:17">
      <c r="A72" s="299" t="s">
        <v>280</v>
      </c>
      <c r="C72" s="288">
        <f t="shared" si="37"/>
        <v>0</v>
      </c>
      <c r="D72" s="145">
        <f t="shared" si="38"/>
        <v>0</v>
      </c>
      <c r="E72" s="145">
        <f t="shared" si="39"/>
        <v>0</v>
      </c>
      <c r="F72" s="145">
        <f t="shared" si="40"/>
        <v>0</v>
      </c>
      <c r="G72" s="145">
        <f t="shared" si="43"/>
        <v>0</v>
      </c>
      <c r="H72" s="377"/>
      <c r="I72" s="145">
        <f t="shared" si="41"/>
        <v>0</v>
      </c>
      <c r="J72" s="145">
        <f>J53*H7</f>
        <v>0</v>
      </c>
      <c r="K72" s="145">
        <f t="shared" si="36"/>
        <v>0</v>
      </c>
      <c r="M72" s="145"/>
    </row>
    <row r="73" spans="1:17">
      <c r="A73" s="299" t="s">
        <v>125</v>
      </c>
      <c r="C73" s="288">
        <f t="shared" si="37"/>
        <v>0</v>
      </c>
      <c r="D73" s="145">
        <f t="shared" si="38"/>
        <v>18791.149080000003</v>
      </c>
      <c r="E73" s="145">
        <f t="shared" si="39"/>
        <v>0</v>
      </c>
      <c r="F73" s="145">
        <f t="shared" si="40"/>
        <v>38863.512869999999</v>
      </c>
      <c r="G73" s="145">
        <f t="shared" si="43"/>
        <v>23346.579159999994</v>
      </c>
      <c r="H73" s="377"/>
      <c r="I73" s="145">
        <f t="shared" si="41"/>
        <v>-27047.866099999999</v>
      </c>
      <c r="J73" s="145">
        <f t="shared" si="42"/>
        <v>-9395.5745399999996</v>
      </c>
      <c r="K73" s="145">
        <f t="shared" si="36"/>
        <v>44557.800470000002</v>
      </c>
      <c r="M73" s="145"/>
    </row>
    <row r="74" spans="1:17">
      <c r="A74" s="299" t="s">
        <v>126</v>
      </c>
      <c r="C74" s="288">
        <f t="shared" si="37"/>
        <v>-1712.0369999999994</v>
      </c>
      <c r="D74" s="145">
        <f t="shared" si="38"/>
        <v>502.31939999999986</v>
      </c>
      <c r="E74" s="145">
        <f t="shared" si="39"/>
        <v>0</v>
      </c>
      <c r="F74" s="145">
        <f t="shared" si="40"/>
        <v>1038.8878499999998</v>
      </c>
      <c r="G74" s="145">
        <f t="shared" si="43"/>
        <v>624.09379999999987</v>
      </c>
      <c r="H74" s="377"/>
      <c r="I74" s="145">
        <f t="shared" si="41"/>
        <v>-723.03549999999996</v>
      </c>
      <c r="J74" s="145">
        <f t="shared" si="42"/>
        <v>-251.15969999999999</v>
      </c>
      <c r="K74" s="145">
        <f t="shared" si="36"/>
        <v>-520.93114999999966</v>
      </c>
      <c r="M74" s="145"/>
    </row>
    <row r="75" spans="1:17">
      <c r="A75" s="299" t="s">
        <v>278</v>
      </c>
      <c r="C75" s="288">
        <f t="shared" si="37"/>
        <v>0</v>
      </c>
      <c r="D75" s="145">
        <f t="shared" si="38"/>
        <v>0</v>
      </c>
      <c r="E75" s="145">
        <f t="shared" si="39"/>
        <v>0</v>
      </c>
      <c r="F75" s="145">
        <f t="shared" si="40"/>
        <v>0</v>
      </c>
      <c r="G75" s="145">
        <f t="shared" si="43"/>
        <v>0</v>
      </c>
      <c r="H75" s="377"/>
      <c r="I75" s="145">
        <f t="shared" si="41"/>
        <v>0</v>
      </c>
      <c r="J75" s="145">
        <f t="shared" si="42"/>
        <v>0</v>
      </c>
      <c r="K75" s="145">
        <f t="shared" si="36"/>
        <v>0</v>
      </c>
      <c r="M75" s="145"/>
    </row>
    <row r="76" spans="1:17">
      <c r="A76" s="299" t="s">
        <v>127</v>
      </c>
      <c r="C76" s="288">
        <f t="shared" si="37"/>
        <v>0</v>
      </c>
      <c r="D76" s="145">
        <f t="shared" si="38"/>
        <v>0</v>
      </c>
      <c r="E76" s="145">
        <f t="shared" si="39"/>
        <v>0</v>
      </c>
      <c r="F76" s="145">
        <f t="shared" si="40"/>
        <v>-8731.23524</v>
      </c>
      <c r="G76" s="145">
        <f t="shared" si="43"/>
        <v>-4989.2772800000021</v>
      </c>
      <c r="H76" s="377"/>
      <c r="I76" s="145">
        <f t="shared" si="41"/>
        <v>10986.004779999999</v>
      </c>
      <c r="J76" s="145">
        <f t="shared" si="42"/>
        <v>2974.3768399999999</v>
      </c>
      <c r="K76" s="145">
        <f t="shared" si="36"/>
        <v>239.86909999999716</v>
      </c>
      <c r="M76" s="145"/>
    </row>
    <row r="77" spans="1:17">
      <c r="A77" s="299" t="s">
        <v>158</v>
      </c>
      <c r="C77" s="288">
        <f t="shared" si="37"/>
        <v>0</v>
      </c>
      <c r="D77" s="145">
        <f t="shared" si="38"/>
        <v>0</v>
      </c>
      <c r="E77" s="145">
        <f t="shared" si="39"/>
        <v>0</v>
      </c>
      <c r="F77" s="145">
        <f t="shared" si="40"/>
        <v>6190.0420400000003</v>
      </c>
      <c r="G77" s="145">
        <f t="shared" si="43"/>
        <v>0</v>
      </c>
      <c r="H77" s="377"/>
      <c r="I77" s="145">
        <f t="shared" si="41"/>
        <v>0</v>
      </c>
      <c r="J77" s="145">
        <f t="shared" si="42"/>
        <v>-2108.6956399999999</v>
      </c>
      <c r="K77" s="145">
        <f t="shared" si="36"/>
        <v>4081.3464000000004</v>
      </c>
      <c r="M77" s="145"/>
    </row>
    <row r="78" spans="1:17">
      <c r="A78" s="299" t="s">
        <v>159</v>
      </c>
      <c r="C78" s="288">
        <f t="shared" si="37"/>
        <v>0</v>
      </c>
      <c r="D78" s="145">
        <f t="shared" si="38"/>
        <v>0</v>
      </c>
      <c r="E78" s="145">
        <f t="shared" si="39"/>
        <v>0</v>
      </c>
      <c r="F78" s="145">
        <f t="shared" si="40"/>
        <v>0</v>
      </c>
      <c r="G78" s="145">
        <f t="shared" si="43"/>
        <v>0</v>
      </c>
      <c r="H78" s="377"/>
      <c r="I78" s="145">
        <f t="shared" si="41"/>
        <v>0</v>
      </c>
      <c r="J78" s="145">
        <f t="shared" si="42"/>
        <v>0</v>
      </c>
      <c r="K78" s="145">
        <f t="shared" si="36"/>
        <v>0</v>
      </c>
      <c r="M78" s="145"/>
    </row>
    <row r="79" spans="1:17">
      <c r="A79" s="299" t="s">
        <v>128</v>
      </c>
      <c r="C79" s="288">
        <f t="shared" si="37"/>
        <v>0</v>
      </c>
      <c r="D79" s="145">
        <f t="shared" si="38"/>
        <v>-2604.0339599999998</v>
      </c>
      <c r="E79" s="145">
        <f t="shared" si="39"/>
        <v>0</v>
      </c>
      <c r="F79" s="145">
        <f t="shared" si="40"/>
        <v>-4655.6970799999999</v>
      </c>
      <c r="G79" s="145">
        <f t="shared" si="43"/>
        <v>-2821.0367900000001</v>
      </c>
      <c r="H79" s="377"/>
      <c r="I79" s="145">
        <f t="shared" si="41"/>
        <v>7200.5484500000002</v>
      </c>
      <c r="J79" s="145">
        <f t="shared" si="42"/>
        <v>1203.37933</v>
      </c>
      <c r="K79" s="145">
        <f t="shared" si="36"/>
        <v>-1676.8400500000005</v>
      </c>
      <c r="M79" s="145"/>
    </row>
    <row r="80" spans="1:17">
      <c r="A80" s="299" t="s">
        <v>129</v>
      </c>
      <c r="C80" s="288">
        <f t="shared" si="37"/>
        <v>56.442090000000007</v>
      </c>
      <c r="D80" s="145">
        <f t="shared" si="38"/>
        <v>-24.002880000000005</v>
      </c>
      <c r="E80" s="145">
        <f t="shared" si="39"/>
        <v>0</v>
      </c>
      <c r="F80" s="145">
        <f t="shared" si="40"/>
        <v>-42.914239999999999</v>
      </c>
      <c r="G80" s="145">
        <f t="shared" si="43"/>
        <v>-26.003119999999967</v>
      </c>
      <c r="H80" s="377"/>
      <c r="I80" s="145">
        <f t="shared" si="41"/>
        <v>66.371600000000001</v>
      </c>
      <c r="J80" s="145">
        <f t="shared" si="42"/>
        <v>11.09224</v>
      </c>
      <c r="K80" s="145">
        <f t="shared" si="36"/>
        <v>40.985690000000034</v>
      </c>
      <c r="M80" s="145"/>
    </row>
    <row r="81" spans="1:11">
      <c r="A81" s="299" t="s">
        <v>171</v>
      </c>
      <c r="C81" s="288"/>
      <c r="D81" s="145">
        <f t="shared" si="38"/>
        <v>0</v>
      </c>
      <c r="E81" s="145"/>
      <c r="F81" s="145"/>
      <c r="G81" s="145">
        <f t="shared" si="43"/>
        <v>0</v>
      </c>
      <c r="H81" s="377"/>
      <c r="I81" s="145"/>
      <c r="J81" s="145"/>
      <c r="K81" s="145">
        <f t="shared" si="36"/>
        <v>0</v>
      </c>
    </row>
    <row r="82" spans="1:11">
      <c r="A82" s="314"/>
      <c r="C82" s="163">
        <f t="shared" ref="C82:I82" si="44">SUM(C68:C81)</f>
        <v>-259070.60825999992</v>
      </c>
      <c r="D82" s="163">
        <f t="shared" si="44"/>
        <v>-105072.49524</v>
      </c>
      <c r="E82" s="163">
        <f t="shared" si="44"/>
        <v>-10472.445600000001</v>
      </c>
      <c r="F82" s="173">
        <f t="shared" si="44"/>
        <v>209811.88903999998</v>
      </c>
      <c r="G82" s="163">
        <f t="shared" si="44"/>
        <v>128778.60524999999</v>
      </c>
      <c r="H82" s="163">
        <f>SUM(H68:H81)</f>
        <v>0</v>
      </c>
      <c r="I82" s="163">
        <f t="shared" si="44"/>
        <v>-297877.33129</v>
      </c>
      <c r="J82" s="163">
        <f>SUM(J68:J81)</f>
        <v>-48911.055549999997</v>
      </c>
      <c r="K82" s="163">
        <f>SUM(K68:K81)</f>
        <v>-382813.44164999994</v>
      </c>
    </row>
    <row r="83" spans="1:11" ht="7.9" customHeight="1"/>
    <row r="84" spans="1:11">
      <c r="A84" s="201" t="s">
        <v>19</v>
      </c>
      <c r="B84" s="201"/>
      <c r="C84" s="145">
        <f t="shared" ref="C84:I84" si="45">C68+C69</f>
        <v>-251257.55462999991</v>
      </c>
      <c r="D84" s="145">
        <f t="shared" si="45"/>
        <v>-134370.43776</v>
      </c>
      <c r="E84" s="145">
        <f t="shared" si="45"/>
        <v>-10472.445600000001</v>
      </c>
      <c r="F84" s="145">
        <f t="shared" si="45"/>
        <v>146429.32320000001</v>
      </c>
      <c r="G84" s="145">
        <f t="shared" si="45"/>
        <v>90728.757119999995</v>
      </c>
      <c r="H84" s="145">
        <f t="shared" si="45"/>
        <v>0</v>
      </c>
      <c r="I84" s="145">
        <f t="shared" si="45"/>
        <v>-264721.24704000005</v>
      </c>
      <c r="J84" s="145">
        <f>J68+J69</f>
        <v>-35602.42368</v>
      </c>
      <c r="K84" s="145">
        <f>K68+K69</f>
        <v>-459266.02838999993</v>
      </c>
    </row>
    <row r="85" spans="1:11" ht="10.9" customHeight="1">
      <c r="A85" s="201"/>
      <c r="B85" s="201"/>
      <c r="C85" s="145"/>
      <c r="D85" s="145"/>
      <c r="E85" s="145"/>
      <c r="F85" s="145"/>
      <c r="G85" s="145"/>
      <c r="H85" s="145"/>
      <c r="I85" s="145"/>
      <c r="J85" s="145"/>
      <c r="K85" s="145"/>
    </row>
    <row r="86" spans="1:11" ht="15.75" customHeight="1">
      <c r="A86" s="201" t="s">
        <v>163</v>
      </c>
      <c r="B86" s="201"/>
      <c r="C86" s="153">
        <f t="shared" ref="C86:I86" si="46">SUM(C70:C74,C78:C80)</f>
        <v>-7813.0536299999985</v>
      </c>
      <c r="D86" s="153">
        <f t="shared" si="46"/>
        <v>29297.942520000004</v>
      </c>
      <c r="E86" s="153">
        <f t="shared" si="46"/>
        <v>0</v>
      </c>
      <c r="F86" s="153">
        <f t="shared" si="46"/>
        <v>65923.759040000004</v>
      </c>
      <c r="G86" s="153">
        <f t="shared" si="46"/>
        <v>43039.125409999993</v>
      </c>
      <c r="H86" s="153">
        <f t="shared" si="46"/>
        <v>0</v>
      </c>
      <c r="I86" s="153">
        <f t="shared" si="46"/>
        <v>-44142.089029999996</v>
      </c>
      <c r="J86" s="153">
        <f>SUM(J70:J74,J78:J80)</f>
        <v>-14174.31307</v>
      </c>
      <c r="K86" s="153">
        <f>SUM(K70:K74,K78:K80)</f>
        <v>72131.371240000008</v>
      </c>
    </row>
    <row r="87" spans="1:11" ht="7.9" customHeight="1"/>
    <row r="89" spans="1:11">
      <c r="A89" s="409" t="s">
        <v>244</v>
      </c>
      <c r="B89" s="409"/>
      <c r="C89" s="409"/>
      <c r="D89" s="409"/>
      <c r="E89" s="409"/>
      <c r="F89" s="409"/>
      <c r="G89" s="409"/>
      <c r="H89" s="409"/>
      <c r="I89" s="409"/>
    </row>
    <row r="90" spans="1:11" ht="15.75" customHeight="1">
      <c r="A90" s="370"/>
      <c r="B90" s="370"/>
      <c r="C90" s="370"/>
      <c r="D90" s="370"/>
      <c r="E90" s="370"/>
      <c r="F90" s="370"/>
      <c r="G90" s="370"/>
      <c r="H90" s="201"/>
      <c r="I90" s="201"/>
    </row>
    <row r="91" spans="1:11" ht="29.45" customHeight="1">
      <c r="A91" s="201"/>
      <c r="B91" s="201"/>
      <c r="C91" s="316" t="s">
        <v>245</v>
      </c>
      <c r="D91" s="316" t="s">
        <v>246</v>
      </c>
      <c r="E91" s="316" t="s">
        <v>247</v>
      </c>
      <c r="F91" s="316" t="s">
        <v>170</v>
      </c>
      <c r="G91" s="316" t="s">
        <v>248</v>
      </c>
      <c r="H91" s="316" t="s">
        <v>249</v>
      </c>
      <c r="I91" s="316" t="s">
        <v>250</v>
      </c>
    </row>
    <row r="92" spans="1:11">
      <c r="A92" s="201"/>
      <c r="B92" s="201"/>
      <c r="C92" s="317"/>
      <c r="D92" s="317"/>
      <c r="E92" s="317"/>
      <c r="F92" s="317"/>
      <c r="G92" s="317"/>
      <c r="H92" s="317"/>
      <c r="I92" s="317"/>
    </row>
    <row r="93" spans="1:11">
      <c r="A93" s="299" t="s">
        <v>122</v>
      </c>
      <c r="B93" s="201"/>
      <c r="C93" s="217">
        <v>8506</v>
      </c>
      <c r="D93" s="217">
        <v>6185631.2060000002</v>
      </c>
      <c r="E93" s="337">
        <v>76500</v>
      </c>
      <c r="F93" s="337">
        <v>642946.94999999995</v>
      </c>
      <c r="G93" s="337">
        <v>-45976.51</v>
      </c>
      <c r="H93" s="337">
        <v>15409.69</v>
      </c>
      <c r="I93" s="145">
        <f t="shared" ref="I93:I104" si="47">SUM(F93:H93)</f>
        <v>612380.12999999989</v>
      </c>
      <c r="J93" s="318"/>
    </row>
    <row r="94" spans="1:11">
      <c r="A94" s="299" t="s">
        <v>157</v>
      </c>
      <c r="B94" s="201"/>
      <c r="C94" s="217">
        <v>7</v>
      </c>
      <c r="D94" s="217">
        <v>6485.8590000000004</v>
      </c>
      <c r="E94" s="337">
        <v>63</v>
      </c>
      <c r="F94" s="337">
        <v>650.48</v>
      </c>
      <c r="G94" s="337">
        <v>-246.32</v>
      </c>
      <c r="H94" s="337">
        <v>4.07</v>
      </c>
      <c r="I94" s="145">
        <f t="shared" si="47"/>
        <v>408.23</v>
      </c>
      <c r="J94" s="318"/>
    </row>
    <row r="95" spans="1:11">
      <c r="A95" s="299" t="s">
        <v>123</v>
      </c>
      <c r="B95" s="201"/>
      <c r="C95" s="217">
        <v>1085</v>
      </c>
      <c r="D95" s="217">
        <v>2764877.6660000002</v>
      </c>
      <c r="E95" s="337">
        <v>21983.69</v>
      </c>
      <c r="F95" s="337">
        <v>345148.02</v>
      </c>
      <c r="G95" s="337">
        <v>11549.37</v>
      </c>
      <c r="H95" s="337">
        <v>11755.98</v>
      </c>
      <c r="I95" s="145">
        <f t="shared" si="47"/>
        <v>368453.37</v>
      </c>
      <c r="J95" s="318"/>
    </row>
    <row r="96" spans="1:11">
      <c r="A96" s="299" t="s">
        <v>261</v>
      </c>
      <c r="B96" s="201"/>
      <c r="C96" s="217">
        <v>336</v>
      </c>
      <c r="D96" s="217">
        <v>360538</v>
      </c>
      <c r="E96" s="337">
        <v>6720</v>
      </c>
      <c r="F96" s="337">
        <v>49749.4</v>
      </c>
      <c r="G96" s="337">
        <v>1321.71</v>
      </c>
      <c r="H96" s="337">
        <v>2844.02</v>
      </c>
      <c r="I96" s="145">
        <f t="shared" si="47"/>
        <v>53915.13</v>
      </c>
      <c r="J96" s="181"/>
    </row>
    <row r="97" spans="1:10">
      <c r="A97" s="299" t="s">
        <v>124</v>
      </c>
      <c r="B97" s="201"/>
      <c r="C97" s="217">
        <v>1076</v>
      </c>
      <c r="D97" s="217">
        <v>535830.12800000003</v>
      </c>
      <c r="E97" s="337">
        <v>21729</v>
      </c>
      <c r="F97" s="337">
        <v>84535.41</v>
      </c>
      <c r="G97" s="337">
        <v>-137.46</v>
      </c>
      <c r="H97" s="337">
        <v>1583.53</v>
      </c>
      <c r="I97" s="145">
        <f t="shared" si="47"/>
        <v>85981.48</v>
      </c>
      <c r="J97" s="181"/>
    </row>
    <row r="98" spans="1:10">
      <c r="A98" s="299" t="s">
        <v>280</v>
      </c>
      <c r="B98" s="201"/>
      <c r="C98" s="217">
        <v>5</v>
      </c>
      <c r="D98" s="217">
        <v>2208.3359999999998</v>
      </c>
      <c r="E98" s="337">
        <v>103.36</v>
      </c>
      <c r="F98" s="337">
        <v>378.87</v>
      </c>
      <c r="G98" s="337">
        <v>9.59</v>
      </c>
      <c r="H98" s="337">
        <v>12.58</v>
      </c>
      <c r="I98" s="145">
        <f t="shared" si="47"/>
        <v>401.03999999999996</v>
      </c>
      <c r="J98" s="181"/>
    </row>
    <row r="99" spans="1:10">
      <c r="A99" s="299" t="s">
        <v>125</v>
      </c>
      <c r="B99" s="201"/>
      <c r="C99" s="217">
        <v>44</v>
      </c>
      <c r="D99" s="217">
        <v>3411063.0669999998</v>
      </c>
      <c r="E99" s="337">
        <v>23376.67</v>
      </c>
      <c r="F99" s="337">
        <v>350163.56</v>
      </c>
      <c r="G99" s="337">
        <v>12160.3</v>
      </c>
      <c r="H99" s="337">
        <v>8801.9599999999991</v>
      </c>
      <c r="I99" s="145">
        <f t="shared" si="47"/>
        <v>371125.82</v>
      </c>
      <c r="J99" s="318"/>
    </row>
    <row r="100" spans="1:10">
      <c r="A100" s="299" t="s">
        <v>126</v>
      </c>
      <c r="B100" s="201"/>
      <c r="C100" s="217">
        <v>3</v>
      </c>
      <c r="D100" s="217">
        <v>64350.84</v>
      </c>
      <c r="E100" s="337">
        <v>1650</v>
      </c>
      <c r="F100" s="337">
        <v>7435.97</v>
      </c>
      <c r="G100" s="337">
        <v>-63.77</v>
      </c>
      <c r="H100" s="337">
        <v>403.85</v>
      </c>
      <c r="I100" s="145">
        <f t="shared" si="47"/>
        <v>7776.05</v>
      </c>
      <c r="J100" s="181"/>
    </row>
    <row r="101" spans="1:10">
      <c r="A101" s="299" t="s">
        <v>278</v>
      </c>
      <c r="B101" s="201"/>
      <c r="C101" s="217">
        <v>2</v>
      </c>
      <c r="D101" s="217">
        <v>18903.477999999999</v>
      </c>
      <c r="E101" s="337">
        <v>1100</v>
      </c>
      <c r="F101" s="337">
        <v>2910.5</v>
      </c>
      <c r="G101" s="337">
        <v>69.22</v>
      </c>
      <c r="H101" s="337">
        <v>88.51</v>
      </c>
      <c r="I101" s="145">
        <f t="shared" si="47"/>
        <v>3068.23</v>
      </c>
      <c r="J101" s="181"/>
    </row>
    <row r="102" spans="1:10">
      <c r="A102" s="299" t="s">
        <v>159</v>
      </c>
      <c r="B102" s="201"/>
      <c r="C102" s="217">
        <v>3</v>
      </c>
      <c r="D102" s="217">
        <v>1221.7660000000001</v>
      </c>
      <c r="E102" s="337">
        <v>60</v>
      </c>
      <c r="F102" s="337">
        <v>152.87</v>
      </c>
      <c r="G102" s="337">
        <v>2.2999999999999998</v>
      </c>
      <c r="H102" s="337">
        <v>0</v>
      </c>
      <c r="I102" s="145">
        <f t="shared" si="47"/>
        <v>155.17000000000002</v>
      </c>
      <c r="J102" s="181"/>
    </row>
    <row r="103" spans="1:10">
      <c r="A103" s="299" t="s">
        <v>128</v>
      </c>
      <c r="B103" s="201"/>
      <c r="C103" s="217">
        <v>23</v>
      </c>
      <c r="D103" s="217">
        <v>298816.01199999999</v>
      </c>
      <c r="E103" s="337">
        <v>656.88</v>
      </c>
      <c r="F103" s="337">
        <v>27506.02</v>
      </c>
      <c r="G103" s="337">
        <v>549.16</v>
      </c>
      <c r="H103" s="337">
        <v>1605.74</v>
      </c>
      <c r="I103" s="145">
        <f t="shared" si="47"/>
        <v>29660.920000000002</v>
      </c>
      <c r="J103" s="181"/>
    </row>
    <row r="104" spans="1:10">
      <c r="A104" s="299" t="s">
        <v>129</v>
      </c>
      <c r="B104" s="201"/>
      <c r="C104" s="217">
        <v>34</v>
      </c>
      <c r="D104" s="217">
        <v>27037.473000000002</v>
      </c>
      <c r="E104" s="337">
        <v>680</v>
      </c>
      <c r="F104" s="337">
        <v>3158.81</v>
      </c>
      <c r="G104" s="337">
        <v>-76.41</v>
      </c>
      <c r="H104" s="337">
        <v>3.06</v>
      </c>
      <c r="I104" s="145">
        <f t="shared" si="47"/>
        <v>3085.46</v>
      </c>
      <c r="J104" s="181"/>
    </row>
    <row r="105" spans="1:10">
      <c r="A105" s="299" t="s">
        <v>251</v>
      </c>
      <c r="B105" s="201"/>
      <c r="C105" s="211">
        <f t="shared" ref="C105:I105" si="48">SUM(C93:C104)</f>
        <v>11124</v>
      </c>
      <c r="D105" s="211">
        <f t="shared" si="48"/>
        <v>13676963.831</v>
      </c>
      <c r="E105" s="144">
        <f t="shared" si="48"/>
        <v>154622.6</v>
      </c>
      <c r="F105" s="144">
        <f t="shared" si="48"/>
        <v>1514736.8600000003</v>
      </c>
      <c r="G105" s="144">
        <f>SUM(G93:G104)</f>
        <v>-20838.820000000003</v>
      </c>
      <c r="H105" s="144">
        <f t="shared" si="48"/>
        <v>42512.99</v>
      </c>
      <c r="I105" s="144">
        <f t="shared" si="48"/>
        <v>1536411.0299999998</v>
      </c>
      <c r="J105" s="181"/>
    </row>
    <row r="106" spans="1:10" ht="15.75" thickBot="1">
      <c r="A106" s="299"/>
      <c r="B106" s="301" t="s">
        <v>243</v>
      </c>
      <c r="C106" s="301" t="s">
        <v>243</v>
      </c>
      <c r="D106" s="301" t="s">
        <v>243</v>
      </c>
      <c r="E106" s="301" t="s">
        <v>243</v>
      </c>
      <c r="F106" s="301" t="s">
        <v>243</v>
      </c>
      <c r="G106" s="301" t="s">
        <v>243</v>
      </c>
      <c r="H106" s="301" t="s">
        <v>243</v>
      </c>
      <c r="I106" s="301" t="s">
        <v>243</v>
      </c>
      <c r="J106" s="181"/>
    </row>
    <row r="107" spans="1:10">
      <c r="A107" s="299" t="s">
        <v>252</v>
      </c>
      <c r="B107" s="201"/>
      <c r="C107" s="319">
        <f>C93+C94</f>
        <v>8513</v>
      </c>
      <c r="D107" s="320">
        <f>D93+D94</f>
        <v>6192117.0650000004</v>
      </c>
      <c r="E107" s="212">
        <f t="shared" ref="E107:F107" si="49">E93+E94</f>
        <v>76563</v>
      </c>
      <c r="F107" s="213">
        <f t="shared" si="49"/>
        <v>643597.42999999993</v>
      </c>
      <c r="G107" s="145">
        <f>G93+G94</f>
        <v>-46222.83</v>
      </c>
      <c r="H107" s="145">
        <f t="shared" ref="H107:I107" si="50">H93+H94</f>
        <v>15413.76</v>
      </c>
      <c r="I107" s="145">
        <f t="shared" si="50"/>
        <v>612788.35999999987</v>
      </c>
    </row>
    <row r="108" spans="1:10">
      <c r="A108" s="201"/>
      <c r="B108" s="201"/>
      <c r="C108" s="321"/>
      <c r="D108" s="301"/>
      <c r="E108" s="301"/>
      <c r="F108" s="322"/>
      <c r="G108" s="145"/>
      <c r="H108" s="145"/>
      <c r="I108" s="145"/>
    </row>
    <row r="109" spans="1:10" ht="15.75" thickBot="1">
      <c r="A109" s="299" t="s">
        <v>253</v>
      </c>
      <c r="B109" s="201"/>
      <c r="C109" s="323">
        <f>SUM(C95:C104)</f>
        <v>2611</v>
      </c>
      <c r="D109" s="324">
        <f>SUM(D95:D104)</f>
        <v>7484846.7660000008</v>
      </c>
      <c r="E109" s="214">
        <f>SUM(E95:E104)</f>
        <v>78059.600000000006</v>
      </c>
      <c r="F109" s="215">
        <f>SUM(F95:F104)</f>
        <v>871139.43</v>
      </c>
      <c r="G109" s="145">
        <f>SUM(G95:G104)</f>
        <v>25384.010000000002</v>
      </c>
      <c r="H109" s="145">
        <f t="shared" ref="H109:I109" si="51">SUM(H95:H104)</f>
        <v>27099.23</v>
      </c>
      <c r="I109" s="145">
        <f t="shared" si="51"/>
        <v>923622.67</v>
      </c>
    </row>
    <row r="110" spans="1:10">
      <c r="C110" s="301"/>
      <c r="D110" s="301"/>
      <c r="E110" s="301"/>
      <c r="F110" s="301"/>
    </row>
  </sheetData>
  <mergeCells count="8">
    <mergeCell ref="P47:P48"/>
    <mergeCell ref="A48:B48"/>
    <mergeCell ref="A89:I89"/>
    <mergeCell ref="A1:I1"/>
    <mergeCell ref="L1:M1"/>
    <mergeCell ref="M47:M48"/>
    <mergeCell ref="N47:N48"/>
    <mergeCell ref="O47:O48"/>
  </mergeCells>
  <printOptions horizontalCentered="1"/>
  <pageMargins left="0.7" right="0.7" top="0.75" bottom="0.75" header="0.3" footer="0.3"/>
  <pageSetup scale="65" fitToHeight="2" orientation="landscape" r:id="rId1"/>
  <headerFooter>
    <oddFooter>&amp;F&amp;RPage &amp;P</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E110"/>
  <sheetViews>
    <sheetView view="pageBreakPreview" zoomScale="85" zoomScaleNormal="100" zoomScaleSheetLayoutView="85" zoomScalePageLayoutView="115" workbookViewId="0">
      <selection activeCell="G25" sqref="G25"/>
    </sheetView>
  </sheetViews>
  <sheetFormatPr defaultColWidth="9.140625" defaultRowHeight="15"/>
  <cols>
    <col min="1" max="1" width="14.7109375" style="1" customWidth="1"/>
    <col min="2" max="2" width="4.85546875" style="1" customWidth="1"/>
    <col min="3" max="3" width="18.7109375" style="1" customWidth="1"/>
    <col min="4" max="4" width="17" style="1" customWidth="1"/>
    <col min="5" max="5" width="18.140625" style="1" customWidth="1"/>
    <col min="6" max="6" width="16.28515625" style="1" customWidth="1"/>
    <col min="7" max="7" width="16.5703125" style="1" customWidth="1"/>
    <col min="8" max="8" width="14.42578125" style="1" customWidth="1"/>
    <col min="9" max="9" width="20.42578125" style="1" customWidth="1"/>
    <col min="10" max="10" width="15.140625" style="1" customWidth="1"/>
    <col min="11" max="11" width="15.85546875" style="1" customWidth="1"/>
    <col min="12" max="12" width="13.42578125" style="1" bestFit="1" customWidth="1"/>
    <col min="13" max="13" width="15.7109375" style="1" customWidth="1"/>
    <col min="14" max="14" width="13.5703125" style="1" customWidth="1"/>
    <col min="15" max="15" width="15.28515625" style="1" customWidth="1"/>
    <col min="16" max="16" width="15.42578125" style="1" customWidth="1"/>
    <col min="17" max="17" width="16" style="1" customWidth="1"/>
    <col min="18" max="18" width="10.85546875" style="1" customWidth="1"/>
    <col min="19" max="19" width="17.7109375" style="1" customWidth="1"/>
    <col min="20" max="20" width="14.7109375" style="1" customWidth="1"/>
    <col min="21" max="21" width="10.5703125" style="1" customWidth="1"/>
    <col min="22" max="22" width="14.7109375" style="1" customWidth="1"/>
    <col min="23" max="23" width="2.85546875" style="1" customWidth="1"/>
    <col min="24" max="24" width="18.5703125" style="1" customWidth="1"/>
    <col min="25" max="25" width="1.7109375" style="1" customWidth="1"/>
    <col min="26" max="26" width="14.7109375" style="1" customWidth="1"/>
    <col min="27" max="27" width="13.7109375" style="1" customWidth="1"/>
    <col min="28" max="28" width="13.5703125" style="1" customWidth="1"/>
    <col min="29" max="29" width="13.140625" style="1" customWidth="1"/>
    <col min="30" max="30" width="18" style="1" customWidth="1"/>
    <col min="31" max="16384" width="9.140625" style="1"/>
  </cols>
  <sheetData>
    <row r="1" spans="1:20">
      <c r="A1" s="410" t="s">
        <v>151</v>
      </c>
      <c r="B1" s="410"/>
      <c r="C1" s="410"/>
      <c r="D1" s="410"/>
      <c r="E1" s="410"/>
      <c r="F1" s="410"/>
      <c r="G1" s="410"/>
      <c r="H1" s="410"/>
      <c r="I1" s="410"/>
      <c r="L1" s="411" t="s">
        <v>220</v>
      </c>
      <c r="M1" s="411"/>
    </row>
    <row r="2" spans="1:20" ht="26.45" customHeight="1">
      <c r="A2" s="135"/>
      <c r="B2" s="136"/>
      <c r="C2" s="137" t="s">
        <v>152</v>
      </c>
      <c r="D2" s="149" t="s">
        <v>314</v>
      </c>
      <c r="E2" s="137" t="s">
        <v>153</v>
      </c>
      <c r="F2" s="138" t="s">
        <v>154</v>
      </c>
      <c r="G2" s="138" t="s">
        <v>155</v>
      </c>
      <c r="H2" s="138" t="s">
        <v>81</v>
      </c>
      <c r="I2" s="138" t="s">
        <v>156</v>
      </c>
      <c r="J2" s="175" t="s">
        <v>315</v>
      </c>
      <c r="K2" s="175" t="s">
        <v>316</v>
      </c>
      <c r="L2" s="175" t="s">
        <v>221</v>
      </c>
      <c r="M2" s="175" t="s">
        <v>222</v>
      </c>
      <c r="N2" s="175"/>
      <c r="O2" s="175"/>
      <c r="P2" s="175"/>
      <c r="Q2" s="175"/>
    </row>
    <row r="3" spans="1:20">
      <c r="A3" s="299" t="s">
        <v>122</v>
      </c>
      <c r="B3" s="201"/>
      <c r="C3" s="217">
        <v>226934</v>
      </c>
      <c r="D3" s="140"/>
      <c r="E3" s="217">
        <v>151244159.11500001</v>
      </c>
      <c r="F3" s="155">
        <v>-67752560</v>
      </c>
      <c r="G3" s="155">
        <v>73438366</v>
      </c>
      <c r="H3" s="140">
        <f>SUM(F3:G3)</f>
        <v>5685806</v>
      </c>
      <c r="I3" s="140">
        <f>E3+H3</f>
        <v>156929965.11500001</v>
      </c>
      <c r="J3" s="274">
        <v>0</v>
      </c>
      <c r="K3" s="217">
        <v>0</v>
      </c>
      <c r="L3" s="160">
        <f>I3/(D3+C3)</f>
        <v>691.52249162752173</v>
      </c>
      <c r="M3" s="174">
        <f t="shared" ref="M3:M10" si="0">D26/E3</f>
        <v>0.10210314824956736</v>
      </c>
      <c r="N3" s="160"/>
      <c r="O3" s="237"/>
      <c r="P3" s="160"/>
      <c r="Q3" s="237"/>
    </row>
    <row r="4" spans="1:20">
      <c r="A4" s="299" t="s">
        <v>157</v>
      </c>
      <c r="B4" s="201"/>
      <c r="C4" s="217">
        <v>811</v>
      </c>
      <c r="D4" s="140"/>
      <c r="E4" s="217">
        <v>572005.44200000004</v>
      </c>
      <c r="F4" s="155">
        <v>-225428</v>
      </c>
      <c r="G4" s="155">
        <v>277745</v>
      </c>
      <c r="H4" s="140">
        <f t="shared" ref="H4:H18" si="1">SUM(F4:G4)</f>
        <v>52317</v>
      </c>
      <c r="I4" s="140">
        <f t="shared" ref="I4:I18" si="2">E4+H4</f>
        <v>624322.44200000004</v>
      </c>
      <c r="J4" s="274">
        <v>0</v>
      </c>
      <c r="K4" s="217">
        <v>0</v>
      </c>
      <c r="L4" s="160">
        <f t="shared" ref="L4:L15" si="3">I4/(D4+C4)</f>
        <v>769.81805425400739</v>
      </c>
      <c r="M4" s="174">
        <f t="shared" si="0"/>
        <v>0.10127861685623613</v>
      </c>
      <c r="N4" s="160"/>
      <c r="O4" s="237"/>
      <c r="P4" s="160"/>
      <c r="Q4" s="237"/>
    </row>
    <row r="5" spans="1:20">
      <c r="A5" s="299" t="s">
        <v>123</v>
      </c>
      <c r="B5" s="201"/>
      <c r="C5" s="217">
        <v>24031</v>
      </c>
      <c r="D5" s="140"/>
      <c r="E5" s="217">
        <v>44746192.686999999</v>
      </c>
      <c r="F5" s="155">
        <v>-17713052</v>
      </c>
      <c r="G5" s="155">
        <v>21635449</v>
      </c>
      <c r="H5" s="140">
        <f t="shared" si="1"/>
        <v>3922397</v>
      </c>
      <c r="I5" s="140">
        <f t="shared" si="2"/>
        <v>48668589.686999999</v>
      </c>
      <c r="J5" s="274">
        <v>0</v>
      </c>
      <c r="K5" s="217">
        <v>0</v>
      </c>
      <c r="L5" s="160">
        <f t="shared" si="3"/>
        <v>2025.241966085473</v>
      </c>
      <c r="M5" s="174">
        <f t="shared" si="0"/>
        <v>0.12617941998985607</v>
      </c>
      <c r="N5" s="160"/>
      <c r="O5" s="237"/>
      <c r="P5" s="160"/>
      <c r="Q5" s="237"/>
    </row>
    <row r="6" spans="1:20">
      <c r="A6" s="299" t="s">
        <v>124</v>
      </c>
      <c r="B6" s="201"/>
      <c r="C6" s="217">
        <v>10573</v>
      </c>
      <c r="D6" s="140"/>
      <c r="E6" s="217">
        <v>4052180.0729999999</v>
      </c>
      <c r="F6" s="155">
        <v>-1520151</v>
      </c>
      <c r="G6" s="155">
        <v>1967592</v>
      </c>
      <c r="H6" s="140">
        <f t="shared" si="1"/>
        <v>447441</v>
      </c>
      <c r="I6" s="140">
        <f t="shared" si="2"/>
        <v>4499621.0729999999</v>
      </c>
      <c r="J6" s="274">
        <v>0</v>
      </c>
      <c r="K6" s="217">
        <v>0</v>
      </c>
      <c r="L6" s="160">
        <f t="shared" si="3"/>
        <v>425.57656984772535</v>
      </c>
      <c r="M6" s="174">
        <f t="shared" si="0"/>
        <v>0.17024313272664376</v>
      </c>
      <c r="N6" s="160"/>
      <c r="O6" s="237"/>
      <c r="P6" s="160"/>
      <c r="Q6" s="237"/>
    </row>
    <row r="7" spans="1:20">
      <c r="A7" s="299" t="s">
        <v>280</v>
      </c>
      <c r="B7" s="201"/>
      <c r="C7" s="217">
        <v>11</v>
      </c>
      <c r="D7" s="140"/>
      <c r="E7" s="217">
        <v>34349.83</v>
      </c>
      <c r="F7" s="155">
        <v>0</v>
      </c>
      <c r="G7" s="155">
        <v>0</v>
      </c>
      <c r="H7" s="140">
        <f t="shared" si="1"/>
        <v>0</v>
      </c>
      <c r="I7" s="140">
        <f t="shared" si="2"/>
        <v>34349.83</v>
      </c>
      <c r="J7" s="274">
        <v>0</v>
      </c>
      <c r="K7" s="217">
        <v>0</v>
      </c>
      <c r="L7" s="160">
        <f t="shared" si="3"/>
        <v>3122.7118181818182</v>
      </c>
      <c r="M7" s="174">
        <f t="shared" si="0"/>
        <v>0.11845211461017419</v>
      </c>
      <c r="N7" s="160"/>
      <c r="O7" s="237"/>
      <c r="P7" s="160"/>
      <c r="Q7" s="237"/>
    </row>
    <row r="8" spans="1:20">
      <c r="A8" s="299" t="s">
        <v>125</v>
      </c>
      <c r="B8" s="201"/>
      <c r="C8" s="217">
        <v>1667</v>
      </c>
      <c r="D8" s="140"/>
      <c r="E8" s="217">
        <v>103541262.155</v>
      </c>
      <c r="F8" s="155">
        <v>-37701256</v>
      </c>
      <c r="G8" s="155">
        <v>49961918</v>
      </c>
      <c r="H8" s="140">
        <f t="shared" si="1"/>
        <v>12260662</v>
      </c>
      <c r="I8" s="140">
        <f t="shared" si="2"/>
        <v>115801924.155</v>
      </c>
      <c r="J8" s="274">
        <v>0</v>
      </c>
      <c r="K8" s="217">
        <v>0</v>
      </c>
      <c r="L8" s="160">
        <f t="shared" si="3"/>
        <v>69467.26104079184</v>
      </c>
      <c r="M8" s="174">
        <f t="shared" si="0"/>
        <v>9.9424225528458851E-2</v>
      </c>
      <c r="N8" s="160"/>
      <c r="O8" s="237"/>
      <c r="P8" s="160"/>
      <c r="Q8" s="237"/>
    </row>
    <row r="9" spans="1:20">
      <c r="A9" s="299" t="s">
        <v>126</v>
      </c>
      <c r="B9" s="201"/>
      <c r="C9" s="217">
        <v>44</v>
      </c>
      <c r="D9" s="140"/>
      <c r="E9" s="217">
        <v>2080405.16</v>
      </c>
      <c r="F9" s="155">
        <v>-833343</v>
      </c>
      <c r="G9" s="155">
        <v>1010170</v>
      </c>
      <c r="H9" s="140">
        <f t="shared" si="1"/>
        <v>176827</v>
      </c>
      <c r="I9" s="140">
        <f t="shared" si="2"/>
        <v>2257232.16</v>
      </c>
      <c r="J9" s="274">
        <v>0</v>
      </c>
      <c r="K9" s="217">
        <v>0</v>
      </c>
      <c r="L9" s="160">
        <f t="shared" si="3"/>
        <v>51300.730909090911</v>
      </c>
      <c r="M9" s="174">
        <f t="shared" si="0"/>
        <v>9.6295790767986764E-2</v>
      </c>
      <c r="N9" s="160"/>
      <c r="O9" s="237"/>
      <c r="P9" s="160"/>
      <c r="Q9" s="237"/>
    </row>
    <row r="10" spans="1:20">
      <c r="A10" s="299" t="s">
        <v>278</v>
      </c>
      <c r="B10" s="201"/>
      <c r="C10" s="217">
        <v>3</v>
      </c>
      <c r="D10" s="140"/>
      <c r="E10" s="217">
        <v>17128.64</v>
      </c>
      <c r="F10" s="155"/>
      <c r="G10" s="155"/>
      <c r="H10" s="140">
        <f t="shared" si="1"/>
        <v>0</v>
      </c>
      <c r="I10" s="140">
        <f t="shared" si="2"/>
        <v>17128.64</v>
      </c>
      <c r="J10" s="274">
        <v>0</v>
      </c>
      <c r="K10" s="217">
        <v>0</v>
      </c>
      <c r="L10" s="160">
        <f t="shared" si="3"/>
        <v>5709.5466666666662</v>
      </c>
      <c r="M10" s="174">
        <f t="shared" si="0"/>
        <v>0.17533032394866144</v>
      </c>
      <c r="N10" s="160"/>
      <c r="O10" s="237"/>
      <c r="P10" s="160"/>
      <c r="Q10" s="237"/>
    </row>
    <row r="11" spans="1:20">
      <c r="A11" s="299" t="s">
        <v>307</v>
      </c>
      <c r="B11" s="201"/>
      <c r="C11" s="217">
        <f>21+1</f>
        <v>22</v>
      </c>
      <c r="D11" s="140">
        <f t="shared" ref="D11:D16" si="4">J11+K11</f>
        <v>0</v>
      </c>
      <c r="E11" s="217">
        <f>53643588.16+36341294-E12</f>
        <v>57455427.759999998</v>
      </c>
      <c r="F11" s="155">
        <v>-56484765</v>
      </c>
      <c r="G11" s="155">
        <f>53140833+37705990-G12</f>
        <v>55846823</v>
      </c>
      <c r="H11" s="140">
        <f t="shared" si="1"/>
        <v>-637942</v>
      </c>
      <c r="I11" s="140">
        <f t="shared" si="2"/>
        <v>56817485.759999998</v>
      </c>
      <c r="J11" s="274">
        <v>0</v>
      </c>
      <c r="K11" s="217">
        <v>0</v>
      </c>
      <c r="L11" s="160">
        <f t="shared" si="3"/>
        <v>2582612.9890909088</v>
      </c>
      <c r="M11" s="174">
        <f>I34/(I11+I12)</f>
        <v>5.7366311852665462E-2</v>
      </c>
      <c r="N11" s="160"/>
      <c r="O11" s="237"/>
      <c r="P11" s="160"/>
      <c r="Q11" s="237"/>
    </row>
    <row r="12" spans="1:20">
      <c r="A12" s="299" t="s">
        <v>308</v>
      </c>
      <c r="B12" s="201"/>
      <c r="C12" s="139"/>
      <c r="D12" s="140">
        <f t="shared" si="4"/>
        <v>0</v>
      </c>
      <c r="E12" s="217">
        <f>30341294+2188160.4</f>
        <v>32529454.399999999</v>
      </c>
      <c r="F12" s="155">
        <v>-35000000</v>
      </c>
      <c r="G12" s="155">
        <v>35000000</v>
      </c>
      <c r="H12" s="140">
        <f>SUM(F12:G12)</f>
        <v>0</v>
      </c>
      <c r="I12" s="140">
        <f t="shared" si="2"/>
        <v>32529454.399999999</v>
      </c>
      <c r="J12" s="275">
        <v>0</v>
      </c>
      <c r="K12" s="217">
        <v>0</v>
      </c>
      <c r="L12" s="160"/>
      <c r="N12" s="160"/>
      <c r="P12" s="160"/>
    </row>
    <row r="13" spans="1:20">
      <c r="A13" s="299" t="s">
        <v>159</v>
      </c>
      <c r="B13" s="201"/>
      <c r="C13" s="217">
        <v>54</v>
      </c>
      <c r="D13" s="140"/>
      <c r="E13" s="217">
        <v>3368431.1839999999</v>
      </c>
      <c r="F13" s="155">
        <v>0</v>
      </c>
      <c r="G13" s="155">
        <v>0</v>
      </c>
      <c r="H13" s="140">
        <f t="shared" si="1"/>
        <v>0</v>
      </c>
      <c r="I13" s="140">
        <f t="shared" si="2"/>
        <v>3368431.1839999999</v>
      </c>
      <c r="J13" s="274">
        <v>0</v>
      </c>
      <c r="K13" s="217">
        <v>0</v>
      </c>
      <c r="L13" s="160">
        <f t="shared" si="3"/>
        <v>62378.35525925926</v>
      </c>
      <c r="M13" s="174">
        <f>I35/I13</f>
        <v>7.6350646918841733E-2</v>
      </c>
      <c r="N13" s="160"/>
      <c r="O13" s="237"/>
      <c r="P13" s="160"/>
      <c r="Q13" s="237"/>
    </row>
    <row r="14" spans="1:20">
      <c r="A14" s="299" t="s">
        <v>128</v>
      </c>
      <c r="B14" s="201"/>
      <c r="C14" s="217">
        <v>1235</v>
      </c>
      <c r="D14" s="140"/>
      <c r="E14" s="217">
        <v>12039060.594000001</v>
      </c>
      <c r="F14" s="155">
        <v>-4983410</v>
      </c>
      <c r="G14" s="155">
        <v>5068248</v>
      </c>
      <c r="H14" s="140">
        <f t="shared" si="1"/>
        <v>84838</v>
      </c>
      <c r="I14" s="140">
        <f t="shared" si="2"/>
        <v>12123898.594000001</v>
      </c>
      <c r="J14" s="274">
        <v>0</v>
      </c>
      <c r="K14" s="217">
        <v>0</v>
      </c>
      <c r="L14" s="160">
        <f t="shared" si="3"/>
        <v>9816.921938461539</v>
      </c>
      <c r="M14" s="174">
        <f>I36/I14</f>
        <v>8.7928423001456854E-2</v>
      </c>
      <c r="N14" s="160"/>
      <c r="O14" s="237"/>
      <c r="P14" s="160"/>
      <c r="Q14" s="237"/>
    </row>
    <row r="15" spans="1:20">
      <c r="A15" s="299" t="s">
        <v>129</v>
      </c>
      <c r="B15" s="201"/>
      <c r="C15" s="217">
        <v>1260</v>
      </c>
      <c r="D15" s="140"/>
      <c r="E15" s="217">
        <v>658149.66599999997</v>
      </c>
      <c r="F15" s="155">
        <v>-328640</v>
      </c>
      <c r="G15" s="155">
        <v>233575</v>
      </c>
      <c r="H15" s="140">
        <f t="shared" si="1"/>
        <v>-95065</v>
      </c>
      <c r="I15" s="140">
        <f t="shared" si="2"/>
        <v>563084.66599999997</v>
      </c>
      <c r="J15" s="274">
        <v>0</v>
      </c>
      <c r="K15" s="217">
        <v>0</v>
      </c>
      <c r="L15" s="160">
        <f t="shared" si="3"/>
        <v>446.89259206349203</v>
      </c>
      <c r="M15" s="174">
        <f>I37/I15</f>
        <v>0.14445012324310036</v>
      </c>
      <c r="N15" s="160"/>
      <c r="O15" s="237"/>
      <c r="P15" s="160"/>
      <c r="Q15" s="237"/>
      <c r="S15" s="170"/>
    </row>
    <row r="16" spans="1:20">
      <c r="A16" s="299" t="s">
        <v>160</v>
      </c>
      <c r="B16" s="201"/>
      <c r="C16" s="217">
        <v>497</v>
      </c>
      <c r="D16" s="140">
        <f t="shared" si="4"/>
        <v>0</v>
      </c>
      <c r="E16" s="217">
        <v>838551.174</v>
      </c>
      <c r="F16" s="155"/>
      <c r="G16" s="155"/>
      <c r="H16" s="140">
        <f t="shared" si="1"/>
        <v>0</v>
      </c>
      <c r="I16" s="140">
        <f t="shared" si="2"/>
        <v>838551.174</v>
      </c>
      <c r="J16" s="217">
        <v>0</v>
      </c>
      <c r="K16" s="217">
        <v>0</v>
      </c>
      <c r="S16" s="160"/>
      <c r="T16" s="160"/>
    </row>
    <row r="17" spans="1:31">
      <c r="A17" s="299" t="s">
        <v>161</v>
      </c>
      <c r="B17" s="201"/>
      <c r="C17" s="217">
        <v>0</v>
      </c>
      <c r="D17" s="217"/>
      <c r="E17" s="217">
        <v>328506.57347</v>
      </c>
      <c r="F17" s="217"/>
      <c r="G17" s="155"/>
      <c r="H17" s="140">
        <f t="shared" si="1"/>
        <v>0</v>
      </c>
      <c r="I17" s="140">
        <f t="shared" si="2"/>
        <v>328506.57347</v>
      </c>
      <c r="J17" s="170"/>
      <c r="K17" s="274"/>
      <c r="S17" s="160"/>
      <c r="T17" s="160"/>
    </row>
    <row r="18" spans="1:31">
      <c r="A18" s="299" t="s">
        <v>162</v>
      </c>
      <c r="B18" s="201"/>
      <c r="C18" s="217">
        <v>0</v>
      </c>
      <c r="D18" s="217"/>
      <c r="E18" s="217">
        <v>172823.60028000001</v>
      </c>
      <c r="F18" s="217"/>
      <c r="G18" s="155"/>
      <c r="H18" s="140">
        <f t="shared" si="1"/>
        <v>0</v>
      </c>
      <c r="I18" s="140">
        <f t="shared" si="2"/>
        <v>172823.60028000001</v>
      </c>
      <c r="J18" s="170"/>
      <c r="K18" s="274"/>
      <c r="T18" s="170"/>
    </row>
    <row r="19" spans="1:31">
      <c r="A19" s="201"/>
      <c r="B19" s="201"/>
      <c r="C19" s="300">
        <f>SUM(C3:C18)</f>
        <v>267142</v>
      </c>
      <c r="D19" s="141">
        <f>SUM(D3:D18)</f>
        <v>0</v>
      </c>
      <c r="E19" s="300">
        <f t="shared" ref="E19:K19" si="5">SUM(E3:E18)</f>
        <v>413678088.05375004</v>
      </c>
      <c r="F19" s="300">
        <f t="shared" si="5"/>
        <v>-222542605</v>
      </c>
      <c r="G19" s="300">
        <f t="shared" si="5"/>
        <v>244439886</v>
      </c>
      <c r="H19" s="300">
        <f t="shared" si="5"/>
        <v>21897281</v>
      </c>
      <c r="I19" s="300">
        <f t="shared" si="5"/>
        <v>435575369.05375004</v>
      </c>
      <c r="J19" s="300">
        <f t="shared" si="5"/>
        <v>0</v>
      </c>
      <c r="K19" s="300">
        <f t="shared" si="5"/>
        <v>0</v>
      </c>
    </row>
    <row r="20" spans="1:31" ht="15.75" thickBot="1">
      <c r="A20" s="301"/>
      <c r="B20" s="301" t="s">
        <v>243</v>
      </c>
      <c r="C20" s="210" t="s">
        <v>243</v>
      </c>
      <c r="D20" s="210" t="s">
        <v>243</v>
      </c>
      <c r="E20" s="210" t="s">
        <v>243</v>
      </c>
      <c r="F20" s="210" t="s">
        <v>243</v>
      </c>
      <c r="G20" s="210" t="s">
        <v>243</v>
      </c>
      <c r="H20" s="301"/>
      <c r="I20" s="201"/>
      <c r="J20" s="181" t="str">
        <f>IF(J19=-'09.2022 Base Rate Revenue'!K19,"ties to prior month calc", "ERROR")</f>
        <v>ties to prior month calc</v>
      </c>
      <c r="K20" s="301" t="s">
        <v>243</v>
      </c>
    </row>
    <row r="21" spans="1:31">
      <c r="A21" s="201" t="s">
        <v>19</v>
      </c>
      <c r="B21" s="301"/>
      <c r="C21" s="302">
        <f t="shared" ref="C21" si="6">C3+C4</f>
        <v>227745</v>
      </c>
      <c r="D21" s="302">
        <f>D3+D4</f>
        <v>0</v>
      </c>
      <c r="E21" s="44">
        <f t="shared" ref="E21:H21" si="7">E3+E4</f>
        <v>151816164.55700001</v>
      </c>
      <c r="F21" s="44">
        <f t="shared" si="7"/>
        <v>-67977988</v>
      </c>
      <c r="G21" s="44">
        <f t="shared" si="7"/>
        <v>73716111</v>
      </c>
      <c r="H21" s="44">
        <f t="shared" si="7"/>
        <v>5738123</v>
      </c>
      <c r="I21" s="302">
        <f>I3+I4</f>
        <v>157554287.55700001</v>
      </c>
      <c r="J21" s="44">
        <f t="shared" ref="J21:K21" si="8">J3+J4</f>
        <v>0</v>
      </c>
      <c r="K21" s="44">
        <f t="shared" si="8"/>
        <v>0</v>
      </c>
    </row>
    <row r="22" spans="1:31" ht="7.15" customHeight="1">
      <c r="A22" s="201"/>
      <c r="B22" s="201"/>
      <c r="C22" s="304"/>
      <c r="D22" s="304"/>
      <c r="E22" s="201"/>
      <c r="F22" s="201"/>
      <c r="G22" s="201"/>
      <c r="H22" s="201"/>
      <c r="I22" s="304"/>
      <c r="J22" s="201"/>
      <c r="K22" s="201"/>
    </row>
    <row r="23" spans="1:31" ht="15.75" thickBot="1">
      <c r="A23" s="201" t="s">
        <v>163</v>
      </c>
      <c r="B23" s="301"/>
      <c r="C23" s="305">
        <f>SUM(C5:C10,C13:C15)</f>
        <v>38878</v>
      </c>
      <c r="D23" s="305">
        <f>SUM(D5:D9,D13:D15)</f>
        <v>0</v>
      </c>
      <c r="E23" s="44">
        <f t="shared" ref="E23:H23" si="9">SUM(E5:E9,E13:E15)</f>
        <v>170520031.34900001</v>
      </c>
      <c r="F23" s="44">
        <f t="shared" si="9"/>
        <v>-63079852</v>
      </c>
      <c r="G23" s="44">
        <f t="shared" si="9"/>
        <v>79876952</v>
      </c>
      <c r="H23" s="44">
        <f t="shared" si="9"/>
        <v>16797100</v>
      </c>
      <c r="I23" s="305">
        <f>SUM(I5:I10,I13:I15)</f>
        <v>187334259.98899999</v>
      </c>
      <c r="J23" s="44">
        <f t="shared" ref="J23:K23" si="10">SUM(J5:J9,J13:J15)</f>
        <v>0</v>
      </c>
      <c r="K23" s="44">
        <f t="shared" si="10"/>
        <v>0</v>
      </c>
      <c r="Z23" s="1" t="s">
        <v>223</v>
      </c>
    </row>
    <row r="24" spans="1:31">
      <c r="A24" s="201"/>
      <c r="B24" s="201"/>
      <c r="C24" s="201"/>
      <c r="D24" s="201"/>
      <c r="E24" s="201"/>
      <c r="N24" s="1" t="s">
        <v>320</v>
      </c>
      <c r="Z24" s="1" t="s">
        <v>188</v>
      </c>
      <c r="AA24" s="306" t="s">
        <v>299</v>
      </c>
      <c r="AC24" s="1" t="s">
        <v>190</v>
      </c>
      <c r="AD24" s="306" t="s">
        <v>285</v>
      </c>
    </row>
    <row r="25" spans="1:31" ht="53.45" customHeight="1">
      <c r="A25" s="135"/>
      <c r="B25" s="142"/>
      <c r="C25" s="149" t="s">
        <v>164</v>
      </c>
      <c r="D25" s="149" t="s">
        <v>165</v>
      </c>
      <c r="E25" s="138" t="s">
        <v>166</v>
      </c>
      <c r="F25" s="138" t="s">
        <v>167</v>
      </c>
      <c r="G25" s="138" t="s">
        <v>168</v>
      </c>
      <c r="H25" s="138" t="s">
        <v>169</v>
      </c>
      <c r="I25" s="138" t="s">
        <v>170</v>
      </c>
      <c r="O25" s="175" t="str">
        <f>AA24&amp;" Billed Schedule 75 Revenue"</f>
        <v>October Billed Schedule 75 Revenue</v>
      </c>
      <c r="P25" s="175" t="str">
        <f>AA24&amp;" Billed kWhs"</f>
        <v>October Billed kWhs</v>
      </c>
      <c r="Q25" s="175" t="str">
        <f>AA24&amp;" Unbilled kWhs"</f>
        <v>October Unbilled kWhs</v>
      </c>
      <c r="R25" s="175" t="s">
        <v>321</v>
      </c>
      <c r="S25" s="175" t="s">
        <v>191</v>
      </c>
      <c r="T25" s="175" t="str">
        <f>AD24&amp;" Unbilled kWhs reversal"</f>
        <v>September Unbilled kWhs reversal</v>
      </c>
      <c r="U25" s="175" t="s">
        <v>310</v>
      </c>
      <c r="V25" s="175" t="str">
        <f>AD24&amp;" Schedule 75 Unbilled Reversal"</f>
        <v>September Schedule 75 Unbilled Reversal</v>
      </c>
      <c r="X25" s="175" t="str">
        <f>"Total "&amp;AA24&amp;" Schedule 75 Revenue"</f>
        <v>Total October Schedule 75 Revenue</v>
      </c>
      <c r="Z25" s="175" t="str">
        <f>"Calendar "&amp;AA24&amp;" Usage"</f>
        <v>Calendar October Usage</v>
      </c>
      <c r="AA25" s="175" t="str">
        <f>R25</f>
        <v>10/1/2022 rate</v>
      </c>
      <c r="AB25" s="175" t="s">
        <v>192</v>
      </c>
      <c r="AC25" s="175" t="s">
        <v>193</v>
      </c>
      <c r="AD25" s="175" t="str">
        <f>"implied "&amp;AD24&amp;" unbilled/Cancel-Rebill True-up kWhs"</f>
        <v>implied September unbilled/Cancel-Rebill True-up kWhs</v>
      </c>
    </row>
    <row r="26" spans="1:31">
      <c r="A26" s="299" t="s">
        <v>122</v>
      </c>
      <c r="B26" s="201"/>
      <c r="C26" s="222">
        <v>2084229</v>
      </c>
      <c r="D26" s="222">
        <v>15442504.800000001</v>
      </c>
      <c r="E26" s="222">
        <v>-6666782</v>
      </c>
      <c r="F26" s="222">
        <v>7159750</v>
      </c>
      <c r="G26" s="151">
        <f>SUM(D26:F26)</f>
        <v>15935472.800000001</v>
      </c>
      <c r="H26" s="151">
        <f>-K68</f>
        <v>167933.69406000001</v>
      </c>
      <c r="I26" s="151">
        <f>SUM(G26:H26)</f>
        <v>16103406.49406</v>
      </c>
      <c r="N26" s="1" t="s">
        <v>194</v>
      </c>
      <c r="O26" s="182">
        <v>-204493.86</v>
      </c>
      <c r="P26" s="176">
        <f t="shared" ref="P26:P33" si="11">E3</f>
        <v>151244159.11500001</v>
      </c>
      <c r="Q26" s="176">
        <f t="shared" ref="Q26:Q33" si="12">G3</f>
        <v>73438366</v>
      </c>
      <c r="R26" s="180">
        <v>-2.3400000000000001E-3</v>
      </c>
      <c r="S26" s="177">
        <f>Q26*R26</f>
        <v>-171845.77644000002</v>
      </c>
      <c r="T26" s="176">
        <f>F3</f>
        <v>-67752560</v>
      </c>
      <c r="U26" s="306">
        <v>-4.4999999999999999E-4</v>
      </c>
      <c r="V26" s="177">
        <f>T26*U26</f>
        <v>30488.651999999998</v>
      </c>
      <c r="X26" s="178">
        <f>O26+S26+V26</f>
        <v>-345850.98444000003</v>
      </c>
      <c r="Z26" s="240">
        <f>P26+Q26+T26</f>
        <v>156929965.11500001</v>
      </c>
      <c r="AA26" s="1">
        <f>R26</f>
        <v>-2.3400000000000001E-3</v>
      </c>
      <c r="AB26" s="170">
        <f>Z26*AA26</f>
        <v>-367216.11836910003</v>
      </c>
      <c r="AC26" s="178">
        <f>X26-AB26</f>
        <v>21365.133929100004</v>
      </c>
      <c r="AD26" s="240">
        <f>AC26/U26</f>
        <v>-47478075.398000009</v>
      </c>
      <c r="AE26" s="179">
        <f>AC26/X26</f>
        <v>-6.1775547534422402E-2</v>
      </c>
    </row>
    <row r="27" spans="1:31">
      <c r="A27" s="299" t="s">
        <v>157</v>
      </c>
      <c r="B27" s="201"/>
      <c r="C27" s="222">
        <v>7407</v>
      </c>
      <c r="D27" s="222">
        <v>57931.92</v>
      </c>
      <c r="E27" s="222">
        <v>-15437</v>
      </c>
      <c r="F27" s="222">
        <v>18366</v>
      </c>
      <c r="G27" s="151">
        <f t="shared" ref="G27:G37" si="13">SUM(D27:F27)</f>
        <v>60860.92</v>
      </c>
      <c r="H27" s="151">
        <f t="shared" ref="H27:H30" si="14">-K69</f>
        <v>2415.9127700000004</v>
      </c>
      <c r="I27" s="151">
        <f t="shared" ref="I27:I40" si="15">SUM(G27:H27)</f>
        <v>63276.832770000001</v>
      </c>
      <c r="N27" s="1" t="s">
        <v>195</v>
      </c>
      <c r="O27" s="182">
        <v>-766.46</v>
      </c>
      <c r="P27" s="176">
        <f t="shared" si="11"/>
        <v>572005.44200000004</v>
      </c>
      <c r="Q27" s="176">
        <f t="shared" si="12"/>
        <v>277745</v>
      </c>
      <c r="R27" s="180">
        <v>-2.3400000000000001E-3</v>
      </c>
      <c r="S27" s="177">
        <f>Q27*R27</f>
        <v>-649.92330000000004</v>
      </c>
      <c r="T27" s="176">
        <f t="shared" ref="T27:T33" si="16">F4</f>
        <v>-225428</v>
      </c>
      <c r="U27" s="306">
        <v>-4.4999999999999999E-4</v>
      </c>
      <c r="V27" s="177">
        <f t="shared" ref="V27:V36" si="17">T27*U27</f>
        <v>101.4426</v>
      </c>
      <c r="X27" s="178">
        <f t="shared" ref="X27:X36" si="18">O27+S27+V27</f>
        <v>-1314.9406999999999</v>
      </c>
      <c r="Z27" s="240">
        <f t="shared" ref="Z27:Z36" si="19">P27+Q27+T27</f>
        <v>624322.44200000004</v>
      </c>
      <c r="AA27" s="1">
        <f t="shared" ref="AA27:AA36" si="20">R27</f>
        <v>-2.3400000000000001E-3</v>
      </c>
      <c r="AB27" s="170">
        <f t="shared" ref="AB27:AB36" si="21">Z27*AA27</f>
        <v>-1460.91451428</v>
      </c>
      <c r="AC27" s="178">
        <f t="shared" ref="AC27:AC36" si="22">X27-AB27</f>
        <v>145.97381428000017</v>
      </c>
      <c r="AD27" s="240">
        <f t="shared" ref="AD27:AD36" si="23">AC27/U27</f>
        <v>-324386.25395555596</v>
      </c>
      <c r="AE27" s="179">
        <f t="shared" ref="AE27:AE37" si="24">AC27/X27</f>
        <v>-0.11101170895387159</v>
      </c>
    </row>
    <row r="28" spans="1:31">
      <c r="A28" s="299" t="s">
        <v>123</v>
      </c>
      <c r="B28" s="201"/>
      <c r="C28" s="222">
        <v>488676.54</v>
      </c>
      <c r="D28" s="222">
        <v>5646048.6399999997</v>
      </c>
      <c r="E28" s="222">
        <v>-2445383</v>
      </c>
      <c r="F28" s="222">
        <v>2836584</v>
      </c>
      <c r="G28" s="151">
        <f t="shared" si="13"/>
        <v>6037249.6399999997</v>
      </c>
      <c r="H28" s="151">
        <f t="shared" si="14"/>
        <v>80941.492050000015</v>
      </c>
      <c r="I28" s="151">
        <f t="shared" si="15"/>
        <v>6118191.1320500001</v>
      </c>
      <c r="N28" s="1" t="s">
        <v>196</v>
      </c>
      <c r="O28" s="182">
        <v>178926.18</v>
      </c>
      <c r="P28" s="176">
        <f t="shared" si="11"/>
        <v>44746192.686999999</v>
      </c>
      <c r="Q28" s="176">
        <f t="shared" si="12"/>
        <v>21635449</v>
      </c>
      <c r="R28" s="224">
        <v>1.32E-3</v>
      </c>
      <c r="S28" s="177">
        <f>Q28*R28</f>
        <v>28558.792679999999</v>
      </c>
      <c r="T28" s="176">
        <f t="shared" si="16"/>
        <v>-17713052</v>
      </c>
      <c r="U28" s="307">
        <v>6.79E-3</v>
      </c>
      <c r="V28" s="177">
        <f t="shared" si="17"/>
        <v>-120271.62308</v>
      </c>
      <c r="X28" s="178">
        <f t="shared" si="18"/>
        <v>87213.349600000001</v>
      </c>
      <c r="Z28" s="240">
        <f t="shared" si="19"/>
        <v>48668589.686999999</v>
      </c>
      <c r="AA28" s="308">
        <f t="shared" si="20"/>
        <v>1.32E-3</v>
      </c>
      <c r="AB28" s="170">
        <f t="shared" si="21"/>
        <v>64242.538386839995</v>
      </c>
      <c r="AC28" s="178">
        <f t="shared" si="22"/>
        <v>22970.811213160006</v>
      </c>
      <c r="AD28" s="240">
        <f t="shared" si="23"/>
        <v>3383035.5247658328</v>
      </c>
      <c r="AE28" s="179">
        <f t="shared" si="24"/>
        <v>0.26338641181097355</v>
      </c>
    </row>
    <row r="29" spans="1:31">
      <c r="A29" s="299" t="s">
        <v>124</v>
      </c>
      <c r="B29" s="201"/>
      <c r="C29" s="222">
        <v>213461.8</v>
      </c>
      <c r="D29" s="222">
        <v>689855.83</v>
      </c>
      <c r="E29" s="222">
        <v>-272881</v>
      </c>
      <c r="F29" s="222">
        <v>321491</v>
      </c>
      <c r="G29" s="151">
        <f t="shared" si="13"/>
        <v>738465.83</v>
      </c>
      <c r="H29" s="151">
        <f t="shared" si="14"/>
        <v>8396.7406200000023</v>
      </c>
      <c r="I29" s="151">
        <f t="shared" si="15"/>
        <v>746862.57062000001</v>
      </c>
      <c r="N29" s="1" t="s">
        <v>197</v>
      </c>
      <c r="O29" s="182">
        <v>15303.32</v>
      </c>
      <c r="P29" s="176">
        <f t="shared" si="11"/>
        <v>4052180.0729999999</v>
      </c>
      <c r="Q29" s="176">
        <f t="shared" si="12"/>
        <v>1967592</v>
      </c>
      <c r="R29" s="224">
        <v>1.32E-3</v>
      </c>
      <c r="S29" s="177">
        <f t="shared" ref="S29:S36" si="25">Q29*R29</f>
        <v>2597.2214399999998</v>
      </c>
      <c r="T29" s="176">
        <f t="shared" si="16"/>
        <v>-1520151</v>
      </c>
      <c r="U29" s="307">
        <v>6.79E-3</v>
      </c>
      <c r="V29" s="177">
        <f t="shared" si="17"/>
        <v>-10321.825290000001</v>
      </c>
      <c r="X29" s="178">
        <f t="shared" si="18"/>
        <v>7578.7161500000002</v>
      </c>
      <c r="Z29" s="240">
        <f t="shared" si="19"/>
        <v>4499621.0729999999</v>
      </c>
      <c r="AA29" s="308">
        <f t="shared" si="20"/>
        <v>1.32E-3</v>
      </c>
      <c r="AB29" s="170">
        <f t="shared" si="21"/>
        <v>5939.4998163599994</v>
      </c>
      <c r="AC29" s="178">
        <f t="shared" si="22"/>
        <v>1639.2163336400008</v>
      </c>
      <c r="AD29" s="240">
        <f t="shared" si="23"/>
        <v>241416.24943151706</v>
      </c>
      <c r="AE29" s="179">
        <f t="shared" si="24"/>
        <v>0.21629208710237827</v>
      </c>
    </row>
    <row r="30" spans="1:31">
      <c r="A30" s="299" t="s">
        <v>280</v>
      </c>
      <c r="B30" s="201"/>
      <c r="C30" s="222">
        <v>220</v>
      </c>
      <c r="D30" s="222">
        <v>4068.81</v>
      </c>
      <c r="E30" s="222">
        <v>0</v>
      </c>
      <c r="F30" s="222">
        <v>0</v>
      </c>
      <c r="G30" s="151">
        <f t="shared" ref="G30" si="26">SUM(D30:F30)</f>
        <v>4068.81</v>
      </c>
      <c r="H30" s="151">
        <f t="shared" si="14"/>
        <v>0</v>
      </c>
      <c r="I30" s="151">
        <f t="shared" si="15"/>
        <v>4068.81</v>
      </c>
      <c r="N30" s="1" t="s">
        <v>281</v>
      </c>
      <c r="O30" s="182">
        <v>177.68</v>
      </c>
      <c r="P30" s="176">
        <f t="shared" si="11"/>
        <v>34349.83</v>
      </c>
      <c r="Q30" s="176">
        <f t="shared" si="12"/>
        <v>0</v>
      </c>
      <c r="R30" s="224">
        <v>1.32E-3</v>
      </c>
      <c r="S30" s="177">
        <f t="shared" si="25"/>
        <v>0</v>
      </c>
      <c r="T30" s="176">
        <f t="shared" si="16"/>
        <v>0</v>
      </c>
      <c r="U30" s="307">
        <v>6.79E-3</v>
      </c>
      <c r="V30" s="177">
        <f t="shared" si="17"/>
        <v>0</v>
      </c>
      <c r="X30" s="178">
        <f t="shared" si="18"/>
        <v>177.68</v>
      </c>
      <c r="Z30" s="240">
        <f t="shared" si="19"/>
        <v>34349.83</v>
      </c>
      <c r="AA30" s="308">
        <f t="shared" si="20"/>
        <v>1.32E-3</v>
      </c>
      <c r="AB30" s="170">
        <f t="shared" si="21"/>
        <v>45.341775600000005</v>
      </c>
      <c r="AC30" s="178">
        <f t="shared" si="22"/>
        <v>132.3382244</v>
      </c>
      <c r="AD30" s="240">
        <f t="shared" si="23"/>
        <v>19490.165596465391</v>
      </c>
      <c r="AE30" s="179">
        <f t="shared" si="24"/>
        <v>0.74481215893741559</v>
      </c>
    </row>
    <row r="31" spans="1:31">
      <c r="A31" s="299" t="s">
        <v>125</v>
      </c>
      <c r="B31" s="201"/>
      <c r="C31" s="222">
        <v>915236.67</v>
      </c>
      <c r="D31" s="222">
        <v>10294509.800000001</v>
      </c>
      <c r="E31" s="222">
        <v>-3825962</v>
      </c>
      <c r="F31" s="222">
        <v>4634497</v>
      </c>
      <c r="G31" s="151">
        <f t="shared" si="13"/>
        <v>11103044.800000001</v>
      </c>
      <c r="H31" s="151">
        <f>-K73</f>
        <v>166341.94802000004</v>
      </c>
      <c r="I31" s="151">
        <f t="shared" si="15"/>
        <v>11269386.748020001</v>
      </c>
      <c r="N31" s="1" t="s">
        <v>198</v>
      </c>
      <c r="O31" s="182">
        <v>415151.72</v>
      </c>
      <c r="P31" s="176">
        <f t="shared" si="11"/>
        <v>103541262.155</v>
      </c>
      <c r="Q31" s="176">
        <f t="shared" si="12"/>
        <v>49961918</v>
      </c>
      <c r="R31" s="224">
        <v>1.32E-3</v>
      </c>
      <c r="S31" s="177">
        <f t="shared" si="25"/>
        <v>65949.731759999995</v>
      </c>
      <c r="T31" s="176">
        <f t="shared" si="16"/>
        <v>-37701256</v>
      </c>
      <c r="U31" s="307">
        <v>6.79E-3</v>
      </c>
      <c r="V31" s="177">
        <f t="shared" si="17"/>
        <v>-255991.52824000001</v>
      </c>
      <c r="X31" s="178">
        <f t="shared" si="18"/>
        <v>225109.92351999995</v>
      </c>
      <c r="Z31" s="240">
        <f t="shared" si="19"/>
        <v>115801924.155</v>
      </c>
      <c r="AA31" s="308">
        <f t="shared" si="20"/>
        <v>1.32E-3</v>
      </c>
      <c r="AB31" s="170">
        <f t="shared" si="21"/>
        <v>152858.5398846</v>
      </c>
      <c r="AC31" s="178">
        <f t="shared" si="22"/>
        <v>72251.38363539995</v>
      </c>
      <c r="AD31" s="240">
        <f t="shared" si="23"/>
        <v>10640851.787245942</v>
      </c>
      <c r="AE31" s="179">
        <f t="shared" si="24"/>
        <v>0.32096045569923864</v>
      </c>
    </row>
    <row r="32" spans="1:31">
      <c r="A32" s="299" t="s">
        <v>126</v>
      </c>
      <c r="B32" s="201"/>
      <c r="C32" s="222">
        <v>24200</v>
      </c>
      <c r="D32" s="222">
        <v>200334.26</v>
      </c>
      <c r="E32" s="222">
        <v>-79483</v>
      </c>
      <c r="F32" s="222">
        <v>88044</v>
      </c>
      <c r="G32" s="151">
        <f t="shared" si="13"/>
        <v>208895.26</v>
      </c>
      <c r="H32" s="151">
        <f>-K74</f>
        <v>4708.9525700000004</v>
      </c>
      <c r="I32" s="151">
        <f t="shared" si="15"/>
        <v>213604.21257</v>
      </c>
      <c r="N32" s="1" t="s">
        <v>199</v>
      </c>
      <c r="O32" s="182">
        <v>9255.07</v>
      </c>
      <c r="P32" s="176">
        <f t="shared" si="11"/>
        <v>2080405.16</v>
      </c>
      <c r="Q32" s="176">
        <f t="shared" si="12"/>
        <v>1010170</v>
      </c>
      <c r="R32" s="224">
        <v>1.32E-3</v>
      </c>
      <c r="S32" s="177">
        <f t="shared" si="25"/>
        <v>1333.4244000000001</v>
      </c>
      <c r="T32" s="176">
        <f t="shared" si="16"/>
        <v>-833343</v>
      </c>
      <c r="U32" s="307">
        <v>6.79E-3</v>
      </c>
      <c r="V32" s="177">
        <f t="shared" si="17"/>
        <v>-5658.3989700000002</v>
      </c>
      <c r="X32" s="178">
        <f t="shared" si="18"/>
        <v>4930.0954299999994</v>
      </c>
      <c r="Z32" s="240">
        <f t="shared" si="19"/>
        <v>2257232.16</v>
      </c>
      <c r="AA32" s="308">
        <f t="shared" si="20"/>
        <v>1.32E-3</v>
      </c>
      <c r="AB32" s="170">
        <f t="shared" si="21"/>
        <v>2979.5464512000003</v>
      </c>
      <c r="AC32" s="178">
        <f t="shared" si="22"/>
        <v>1950.5489787999991</v>
      </c>
      <c r="AD32" s="240">
        <f t="shared" si="23"/>
        <v>287267.89083946968</v>
      </c>
      <c r="AE32" s="179">
        <f t="shared" si="24"/>
        <v>0.39564122165481069</v>
      </c>
    </row>
    <row r="33" spans="1:31">
      <c r="A33" s="299" t="s">
        <v>278</v>
      </c>
      <c r="B33" s="201"/>
      <c r="C33" s="222">
        <v>1650</v>
      </c>
      <c r="D33" s="222">
        <v>3003.17</v>
      </c>
      <c r="E33" s="222">
        <v>0</v>
      </c>
      <c r="F33" s="222">
        <v>0</v>
      </c>
      <c r="G33" s="151">
        <f t="shared" ref="G33" si="27">SUM(D33:F33)</f>
        <v>3003.17</v>
      </c>
      <c r="H33" s="151">
        <f>-K75</f>
        <v>0</v>
      </c>
      <c r="I33" s="151">
        <f t="shared" si="15"/>
        <v>3003.17</v>
      </c>
      <c r="N33" s="1" t="s">
        <v>279</v>
      </c>
      <c r="O33" s="182">
        <v>29.07</v>
      </c>
      <c r="P33" s="176">
        <f t="shared" si="11"/>
        <v>17128.64</v>
      </c>
      <c r="Q33" s="176">
        <f t="shared" si="12"/>
        <v>0</v>
      </c>
      <c r="R33" s="224">
        <v>1.32E-3</v>
      </c>
      <c r="S33" s="177">
        <f t="shared" si="25"/>
        <v>0</v>
      </c>
      <c r="T33" s="176">
        <f t="shared" si="16"/>
        <v>0</v>
      </c>
      <c r="U33" s="307">
        <v>6.79E-3</v>
      </c>
      <c r="V33" s="177">
        <f t="shared" si="17"/>
        <v>0</v>
      </c>
      <c r="X33" s="178">
        <f t="shared" si="18"/>
        <v>29.07</v>
      </c>
      <c r="Z33" s="240">
        <f t="shared" si="19"/>
        <v>17128.64</v>
      </c>
      <c r="AA33" s="308">
        <f t="shared" si="20"/>
        <v>1.32E-3</v>
      </c>
      <c r="AB33" s="170">
        <f t="shared" si="21"/>
        <v>22.609804799999999</v>
      </c>
      <c r="AC33" s="178">
        <f t="shared" si="22"/>
        <v>6.4601952000000011</v>
      </c>
      <c r="AD33" s="240">
        <f t="shared" si="23"/>
        <v>951.42786450662754</v>
      </c>
      <c r="AE33" s="179">
        <f t="shared" si="24"/>
        <v>0.22222893704850366</v>
      </c>
    </row>
    <row r="34" spans="1:31">
      <c r="A34" s="299" t="s">
        <v>307</v>
      </c>
      <c r="B34" s="201"/>
      <c r="C34" s="222">
        <f>643650+30650</f>
        <v>674300</v>
      </c>
      <c r="D34" s="222">
        <f>3896310.49+1864435.18-118314.95</f>
        <v>5642430.7199999997</v>
      </c>
      <c r="E34" s="222">
        <v>-6376044</v>
      </c>
      <c r="F34" s="222">
        <f>3986519+1874890</f>
        <v>5861409</v>
      </c>
      <c r="G34" s="151">
        <f t="shared" si="13"/>
        <v>5127795.72</v>
      </c>
      <c r="H34" s="151">
        <f>-K76-K77</f>
        <v>-2291.2876999999989</v>
      </c>
      <c r="I34" s="151">
        <f t="shared" si="15"/>
        <v>5125504.4322999995</v>
      </c>
      <c r="J34" s="170"/>
      <c r="N34" s="1" t="s">
        <v>200</v>
      </c>
      <c r="O34" s="182">
        <v>10740.16</v>
      </c>
      <c r="P34" s="176">
        <f>E13</f>
        <v>3368431.1839999999</v>
      </c>
      <c r="Q34" s="176">
        <f>G13</f>
        <v>0</v>
      </c>
      <c r="R34" s="224">
        <v>1.32E-3</v>
      </c>
      <c r="S34" s="177">
        <f t="shared" si="25"/>
        <v>0</v>
      </c>
      <c r="T34" s="176">
        <f>F13</f>
        <v>0</v>
      </c>
      <c r="U34" s="307">
        <v>6.79E-3</v>
      </c>
      <c r="V34" s="177">
        <f t="shared" si="17"/>
        <v>0</v>
      </c>
      <c r="X34" s="178">
        <f t="shared" si="18"/>
        <v>10740.16</v>
      </c>
      <c r="Z34" s="240">
        <f t="shared" si="19"/>
        <v>3368431.1839999999</v>
      </c>
      <c r="AA34" s="308">
        <f t="shared" si="20"/>
        <v>1.32E-3</v>
      </c>
      <c r="AB34" s="170">
        <f t="shared" si="21"/>
        <v>4446.3291628799998</v>
      </c>
      <c r="AC34" s="178">
        <f t="shared" si="22"/>
        <v>6293.8308371200001</v>
      </c>
      <c r="AD34" s="240">
        <f t="shared" si="23"/>
        <v>926926.48558468337</v>
      </c>
      <c r="AE34" s="179">
        <f t="shared" si="24"/>
        <v>0.5860090387033341</v>
      </c>
    </row>
    <row r="35" spans="1:31">
      <c r="A35" s="299" t="s">
        <v>159</v>
      </c>
      <c r="B35" s="201"/>
      <c r="C35" s="222">
        <v>1080</v>
      </c>
      <c r="D35" s="222">
        <v>257181.9</v>
      </c>
      <c r="E35" s="156">
        <v>0</v>
      </c>
      <c r="F35" s="156">
        <v>0</v>
      </c>
      <c r="G35" s="151">
        <f t="shared" si="13"/>
        <v>257181.9</v>
      </c>
      <c r="H35" s="151">
        <f>-K78</f>
        <v>0</v>
      </c>
      <c r="I35" s="151">
        <f t="shared" si="15"/>
        <v>257181.9</v>
      </c>
      <c r="N35" s="1" t="s">
        <v>201</v>
      </c>
      <c r="O35" s="182">
        <v>64801.279999999999</v>
      </c>
      <c r="P35" s="176">
        <f>E14</f>
        <v>12039060.594000001</v>
      </c>
      <c r="Q35" s="176">
        <f>G14</f>
        <v>5068248</v>
      </c>
      <c r="R35" s="224">
        <v>1.32E-3</v>
      </c>
      <c r="S35" s="177">
        <f t="shared" si="25"/>
        <v>6690.0873599999995</v>
      </c>
      <c r="T35" s="176">
        <f>F14</f>
        <v>-4983410</v>
      </c>
      <c r="U35" s="307">
        <v>6.79E-3</v>
      </c>
      <c r="V35" s="177">
        <f t="shared" si="17"/>
        <v>-33837.353900000002</v>
      </c>
      <c r="X35" s="178">
        <f>O35+S35+V35</f>
        <v>37654.013460000002</v>
      </c>
      <c r="Z35" s="240">
        <f t="shared" si="19"/>
        <v>12123898.594000001</v>
      </c>
      <c r="AA35" s="308">
        <f t="shared" si="20"/>
        <v>1.32E-3</v>
      </c>
      <c r="AB35" s="170">
        <f t="shared" si="21"/>
        <v>16003.546144080001</v>
      </c>
      <c r="AC35" s="178">
        <f t="shared" si="22"/>
        <v>21650.467315920003</v>
      </c>
      <c r="AD35" s="240">
        <f t="shared" si="23"/>
        <v>3188581.3425508104</v>
      </c>
      <c r="AE35" s="179">
        <f t="shared" si="24"/>
        <v>0.57498431977030484</v>
      </c>
    </row>
    <row r="36" spans="1:31">
      <c r="A36" s="299" t="s">
        <v>128</v>
      </c>
      <c r="B36" s="201"/>
      <c r="C36" s="222">
        <v>24840</v>
      </c>
      <c r="D36" s="222">
        <v>1049271.48</v>
      </c>
      <c r="E36" s="222">
        <v>-492257</v>
      </c>
      <c r="F36" s="222">
        <v>482033</v>
      </c>
      <c r="G36" s="151">
        <f t="shared" si="13"/>
        <v>1039047.48</v>
      </c>
      <c r="H36" s="151">
        <f>-K79</f>
        <v>26987.804</v>
      </c>
      <c r="I36" s="151">
        <f t="shared" si="15"/>
        <v>1066035.284</v>
      </c>
      <c r="N36" s="1" t="s">
        <v>202</v>
      </c>
      <c r="O36" s="182">
        <v>2734.08</v>
      </c>
      <c r="P36" s="176">
        <f>E15</f>
        <v>658149.66599999997</v>
      </c>
      <c r="Q36" s="176">
        <f>G15</f>
        <v>233575</v>
      </c>
      <c r="R36" s="224">
        <v>1.32E-3</v>
      </c>
      <c r="S36" s="177">
        <f t="shared" si="25"/>
        <v>308.31900000000002</v>
      </c>
      <c r="T36" s="176">
        <f>F15</f>
        <v>-328640</v>
      </c>
      <c r="U36" s="307">
        <v>6.79E-3</v>
      </c>
      <c r="V36" s="177">
        <f t="shared" si="17"/>
        <v>-2231.4656</v>
      </c>
      <c r="X36" s="178">
        <f t="shared" si="18"/>
        <v>810.93339999999989</v>
      </c>
      <c r="Z36" s="240">
        <f t="shared" si="19"/>
        <v>563084.66599999997</v>
      </c>
      <c r="AA36" s="308">
        <f t="shared" si="20"/>
        <v>1.32E-3</v>
      </c>
      <c r="AB36" s="170">
        <f t="shared" si="21"/>
        <v>743.27175911999996</v>
      </c>
      <c r="AC36" s="178">
        <f t="shared" si="22"/>
        <v>67.661640879999936</v>
      </c>
      <c r="AD36" s="240">
        <f t="shared" si="23"/>
        <v>9964.895564064791</v>
      </c>
      <c r="AE36" s="179">
        <f t="shared" si="24"/>
        <v>8.3436742006186879E-2</v>
      </c>
    </row>
    <row r="37" spans="1:31">
      <c r="A37" s="299" t="s">
        <v>129</v>
      </c>
      <c r="B37" s="201"/>
      <c r="C37" s="222">
        <v>25360</v>
      </c>
      <c r="D37" s="222">
        <v>88496.75</v>
      </c>
      <c r="E37" s="222">
        <v>-39653</v>
      </c>
      <c r="F37" s="222">
        <v>31025</v>
      </c>
      <c r="G37" s="151">
        <f t="shared" si="13"/>
        <v>79868.75</v>
      </c>
      <c r="H37" s="151">
        <f>-K80</f>
        <v>1468.8994000000002</v>
      </c>
      <c r="I37" s="151">
        <f t="shared" si="15"/>
        <v>81337.649399999995</v>
      </c>
      <c r="O37" s="239">
        <f>SUM(O26:O36)</f>
        <v>491858.23999999993</v>
      </c>
      <c r="P37" s="309">
        <f>SUM(P26:P36)</f>
        <v>322353324.54600006</v>
      </c>
      <c r="Q37" s="309">
        <f>SUM(Q26:Q36)</f>
        <v>153593063</v>
      </c>
      <c r="S37" s="163">
        <f>SUM(S26:S36)</f>
        <v>-67058.123099999997</v>
      </c>
      <c r="T37" s="309">
        <f>SUM(T26:T36)</f>
        <v>-131057840</v>
      </c>
      <c r="V37" s="163">
        <f>SUM(V26:V36)</f>
        <v>-397722.10048000002</v>
      </c>
      <c r="X37" s="163">
        <f>SUM(X26:X36)</f>
        <v>27078.016419999949</v>
      </c>
      <c r="Z37" s="309">
        <f>SUM(Z26:Z36)</f>
        <v>344888547.54600006</v>
      </c>
      <c r="AB37" s="309">
        <f>SUM(AB26:AB36)</f>
        <v>-121395.80969790004</v>
      </c>
      <c r="AC37" s="163">
        <f>SUM(AC26:AC36)</f>
        <v>148473.82611789997</v>
      </c>
      <c r="AD37" s="309">
        <f>SUM(AD26:AD36)</f>
        <v>-29103975.882512271</v>
      </c>
      <c r="AE37" s="179">
        <f t="shared" si="24"/>
        <v>5.48318694452953</v>
      </c>
    </row>
    <row r="38" spans="1:31">
      <c r="A38" s="299" t="s">
        <v>171</v>
      </c>
      <c r="B38" s="201"/>
      <c r="C38" s="151"/>
      <c r="D38" s="222">
        <v>576097.54</v>
      </c>
      <c r="E38" s="154"/>
      <c r="F38" s="154"/>
      <c r="G38" s="151">
        <f>SUM(D38:F38)</f>
        <v>576097.54</v>
      </c>
      <c r="H38" s="151"/>
      <c r="I38" s="151">
        <f t="shared" si="15"/>
        <v>576097.54</v>
      </c>
      <c r="N38" s="301"/>
      <c r="O38" s="210" t="s">
        <v>243</v>
      </c>
      <c r="U38" s="310"/>
    </row>
    <row r="39" spans="1:31">
      <c r="A39" s="299" t="s">
        <v>172</v>
      </c>
      <c r="B39" s="201"/>
      <c r="C39" s="164"/>
      <c r="D39" s="222">
        <v>16787.04</v>
      </c>
      <c r="E39" s="154"/>
      <c r="F39" s="154"/>
      <c r="G39" s="151">
        <f>SUM(D39:F39)</f>
        <v>16787.04</v>
      </c>
      <c r="H39" s="151"/>
      <c r="I39" s="151">
        <f t="shared" si="15"/>
        <v>16787.04</v>
      </c>
      <c r="O39" s="164"/>
      <c r="U39" s="223" t="s">
        <v>322</v>
      </c>
      <c r="V39" s="1" t="s">
        <v>203</v>
      </c>
      <c r="X39" s="180">
        <v>0.95719799999999999</v>
      </c>
      <c r="AA39" s="1" t="s">
        <v>204</v>
      </c>
      <c r="AB39" s="1" t="s">
        <v>205</v>
      </c>
      <c r="AD39" s="1" t="s">
        <v>206</v>
      </c>
    </row>
    <row r="40" spans="1:31">
      <c r="A40" s="299" t="s">
        <v>173</v>
      </c>
      <c r="B40" s="201"/>
      <c r="C40" s="164"/>
      <c r="D40" s="222">
        <v>1532237.13</v>
      </c>
      <c r="E40" s="154"/>
      <c r="F40" s="154"/>
      <c r="G40" s="151">
        <f>SUM(D40:F40)</f>
        <v>1532237.13</v>
      </c>
      <c r="H40" s="151"/>
      <c r="I40" s="151">
        <f t="shared" si="15"/>
        <v>1532237.13</v>
      </c>
      <c r="S40" s="301"/>
      <c r="T40" s="1" t="s">
        <v>130</v>
      </c>
      <c r="U40" s="1" t="s">
        <v>207</v>
      </c>
      <c r="W40" s="301"/>
      <c r="X40" s="312">
        <f>ROUND((X26+X27)*X39,2)</f>
        <v>-332306.53000000003</v>
      </c>
      <c r="Z40" s="1" t="s">
        <v>19</v>
      </c>
      <c r="AA40" s="160">
        <f>P26+P27+Q26+Q27+T26+T27</f>
        <v>157554287.55700001</v>
      </c>
      <c r="AB40" s="180">
        <v>-2.3400000000000001E-3</v>
      </c>
      <c r="AC40" s="178">
        <f>AA40*AB40</f>
        <v>-368677.03288338002</v>
      </c>
      <c r="AD40" s="178">
        <f>X40-AC40</f>
        <v>36370.502883379988</v>
      </c>
      <c r="AE40" s="179">
        <f>AD40/X40</f>
        <v>-0.10944865538266728</v>
      </c>
    </row>
    <row r="41" spans="1:31">
      <c r="A41" s="201"/>
      <c r="B41" s="201"/>
      <c r="C41" s="144">
        <f t="shared" ref="C41:I41" si="28">SUM(C26:C40)</f>
        <v>4460661.01</v>
      </c>
      <c r="D41" s="144">
        <f>SUM(D26:D40)</f>
        <v>41500759.789999999</v>
      </c>
      <c r="E41" s="144">
        <f t="shared" si="28"/>
        <v>-20213882</v>
      </c>
      <c r="F41" s="144">
        <f>SUM(F26:F40)</f>
        <v>21433199</v>
      </c>
      <c r="G41" s="144">
        <f t="shared" si="28"/>
        <v>42720076.789999992</v>
      </c>
      <c r="H41" s="144">
        <f>SUM(H26:H40)</f>
        <v>456904.15579000005</v>
      </c>
      <c r="I41" s="144">
        <f t="shared" si="28"/>
        <v>43176980.945790008</v>
      </c>
      <c r="S41" s="301"/>
      <c r="T41" s="1" t="s">
        <v>130</v>
      </c>
      <c r="U41" s="1" t="s">
        <v>208</v>
      </c>
      <c r="W41" s="301"/>
      <c r="X41" s="312">
        <f>ROUND(SUM(X28:X36)*X39,2)</f>
        <v>358225.55</v>
      </c>
      <c r="Z41" s="1" t="s">
        <v>163</v>
      </c>
      <c r="AA41" s="160">
        <f>SUM(P28:Q36,T28:T36)</f>
        <v>187334259.98899999</v>
      </c>
      <c r="AB41" s="180">
        <v>1.2600000000000001E-3</v>
      </c>
      <c r="AC41" s="178">
        <f>AA41*AB41</f>
        <v>236041.16758614001</v>
      </c>
      <c r="AD41" s="178">
        <f>X41-AC41</f>
        <v>122184.38241385997</v>
      </c>
      <c r="AE41" s="179">
        <f>AD41/X41</f>
        <v>0.34108226622545484</v>
      </c>
    </row>
    <row r="42" spans="1:31" ht="15.75" thickBot="1">
      <c r="A42" s="201"/>
      <c r="B42" s="301" t="s">
        <v>243</v>
      </c>
      <c r="C42" s="210" t="s">
        <v>243</v>
      </c>
      <c r="D42" s="210" t="s">
        <v>243</v>
      </c>
      <c r="E42" s="210" t="s">
        <v>243</v>
      </c>
      <c r="F42" s="210" t="s">
        <v>243</v>
      </c>
      <c r="J42" s="178"/>
      <c r="Z42" s="1" t="s">
        <v>189</v>
      </c>
    </row>
    <row r="43" spans="1:31">
      <c r="A43" s="201" t="s">
        <v>19</v>
      </c>
      <c r="B43" s="301"/>
      <c r="C43" s="146">
        <f>C26+C27</f>
        <v>2091636</v>
      </c>
      <c r="D43" s="145">
        <f t="shared" ref="D43:H43" si="29">D26+D27</f>
        <v>15500436.720000001</v>
      </c>
      <c r="E43" s="145">
        <f t="shared" si="29"/>
        <v>-6682219</v>
      </c>
      <c r="F43" s="145">
        <f t="shared" si="29"/>
        <v>7178116</v>
      </c>
      <c r="G43" s="145">
        <f t="shared" si="29"/>
        <v>15996333.720000001</v>
      </c>
      <c r="H43" s="145">
        <f t="shared" si="29"/>
        <v>170349.60683</v>
      </c>
      <c r="I43" s="146">
        <f>I26+I27</f>
        <v>16166683.32683</v>
      </c>
      <c r="J43" s="303"/>
      <c r="S43" s="178">
        <f>S37+V37</f>
        <v>-464780.22357999999</v>
      </c>
      <c r="T43" s="1" t="s">
        <v>230</v>
      </c>
    </row>
    <row r="44" spans="1:31" ht="6" customHeight="1">
      <c r="A44" s="201"/>
      <c r="B44" s="201"/>
      <c r="C44" s="150"/>
      <c r="D44" s="145"/>
      <c r="E44" s="201"/>
      <c r="F44" s="201"/>
      <c r="I44" s="161"/>
      <c r="J44" s="364"/>
    </row>
    <row r="45" spans="1:31" ht="15.75" thickBot="1">
      <c r="A45" s="201" t="s">
        <v>163</v>
      </c>
      <c r="B45" s="301"/>
      <c r="C45" s="152">
        <f>SUM(C28:C33,C35:C37)</f>
        <v>1694725.01</v>
      </c>
      <c r="D45" s="153">
        <f t="shared" ref="D45:H45" si="30">SUM(D28:D32,D35:D37)</f>
        <v>18229767.469999999</v>
      </c>
      <c r="E45" s="153">
        <f t="shared" si="30"/>
        <v>-7155619</v>
      </c>
      <c r="F45" s="153">
        <f t="shared" si="30"/>
        <v>8393674</v>
      </c>
      <c r="G45" s="153">
        <f t="shared" si="30"/>
        <v>19467822.469999999</v>
      </c>
      <c r="H45" s="153">
        <f t="shared" si="30"/>
        <v>288845.83666000003</v>
      </c>
      <c r="I45" s="152">
        <f>SUM(I28:I33,I35:I37)</f>
        <v>19759671.476660002</v>
      </c>
      <c r="J45" s="303"/>
      <c r="S45" s="178">
        <f>D82</f>
        <v>-464780.22358000005</v>
      </c>
    </row>
    <row r="46" spans="1:31">
      <c r="A46" s="201"/>
      <c r="B46" s="201"/>
      <c r="C46" s="159"/>
      <c r="D46" s="153"/>
      <c r="E46" s="153"/>
      <c r="F46" s="153"/>
      <c r="G46" s="153"/>
      <c r="H46" s="153"/>
      <c r="I46" s="159"/>
      <c r="M46" s="201" t="s">
        <v>220</v>
      </c>
    </row>
    <row r="47" spans="1:31">
      <c r="C47" s="162">
        <v>44501</v>
      </c>
      <c r="D47" s="162">
        <v>44409</v>
      </c>
      <c r="E47" s="162">
        <v>43739</v>
      </c>
      <c r="F47" s="162">
        <v>44409</v>
      </c>
      <c r="G47" s="162">
        <v>44470</v>
      </c>
      <c r="H47" s="162">
        <v>44652</v>
      </c>
      <c r="I47" s="162">
        <v>44470</v>
      </c>
      <c r="J47" s="162">
        <v>44743</v>
      </c>
      <c r="K47" s="162">
        <v>44835</v>
      </c>
      <c r="L47" s="162">
        <v>44835</v>
      </c>
      <c r="M47" s="407" t="s">
        <v>227</v>
      </c>
      <c r="N47" s="407" t="s">
        <v>228</v>
      </c>
      <c r="O47" s="407" t="s">
        <v>224</v>
      </c>
      <c r="P47" s="407" t="s">
        <v>225</v>
      </c>
      <c r="Q47" s="201"/>
    </row>
    <row r="48" spans="1:31" ht="40.9" customHeight="1">
      <c r="A48" s="408" t="s">
        <v>174</v>
      </c>
      <c r="B48" s="408"/>
      <c r="C48" s="143" t="s">
        <v>175</v>
      </c>
      <c r="D48" s="143" t="s">
        <v>187</v>
      </c>
      <c r="E48" s="143" t="s">
        <v>176</v>
      </c>
      <c r="F48" s="143" t="s">
        <v>177</v>
      </c>
      <c r="G48" s="143" t="s">
        <v>178</v>
      </c>
      <c r="H48" s="143" t="s">
        <v>260</v>
      </c>
      <c r="I48" s="143" t="s">
        <v>312</v>
      </c>
      <c r="J48" s="143" t="s">
        <v>179</v>
      </c>
      <c r="K48" s="143" t="s">
        <v>187</v>
      </c>
      <c r="L48" s="143" t="s">
        <v>178</v>
      </c>
      <c r="M48" s="407"/>
      <c r="N48" s="407"/>
      <c r="O48" s="407"/>
      <c r="P48" s="407"/>
      <c r="Q48" s="362" t="s">
        <v>226</v>
      </c>
    </row>
    <row r="49" spans="1:18">
      <c r="A49" s="299" t="s">
        <v>122</v>
      </c>
      <c r="B49" s="201"/>
      <c r="C49" s="148">
        <v>-4.1700000000000001E-3</v>
      </c>
      <c r="D49" s="148">
        <v>-4.4999999999999999E-4</v>
      </c>
      <c r="E49" s="148"/>
      <c r="F49" s="148">
        <v>2.5500000000000002E-3</v>
      </c>
      <c r="G49" s="148">
        <v>1.5299999999999999E-3</v>
      </c>
      <c r="H49" s="148">
        <v>0</v>
      </c>
      <c r="I49" s="148">
        <v>-4.6100000000000004E-3</v>
      </c>
      <c r="J49" s="148">
        <v>-6.2E-4</v>
      </c>
      <c r="K49" s="287">
        <v>-2.3400000000000001E-3</v>
      </c>
      <c r="L49" s="287">
        <v>1.58E-3</v>
      </c>
      <c r="M49" s="148">
        <f>SUM(C49:J49)</f>
        <v>-5.77E-3</v>
      </c>
      <c r="N49" s="148">
        <f>SUM(C49:L49)-G49-D49</f>
        <v>-7.6099999999999996E-3</v>
      </c>
      <c r="O49" s="203">
        <f>-F3*M49</f>
        <v>-390932.27120000002</v>
      </c>
      <c r="P49" s="203">
        <f>G3*N49</f>
        <v>-558865.96525999997</v>
      </c>
      <c r="Q49" s="204">
        <f>P49-O49</f>
        <v>-167933.69405999995</v>
      </c>
    </row>
    <row r="50" spans="1:18">
      <c r="A50" s="299" t="s">
        <v>157</v>
      </c>
      <c r="B50" s="201"/>
      <c r="C50" s="148">
        <v>-4.1700000000000001E-3</v>
      </c>
      <c r="D50" s="148">
        <v>-4.4999999999999999E-4</v>
      </c>
      <c r="E50" s="148">
        <v>-3.0640000000000001E-2</v>
      </c>
      <c r="F50" s="148">
        <v>2.5500000000000002E-3</v>
      </c>
      <c r="G50" s="148">
        <v>1.5299999999999999E-3</v>
      </c>
      <c r="H50" s="148">
        <v>0</v>
      </c>
      <c r="I50" s="148">
        <f>I49</f>
        <v>-4.6100000000000004E-3</v>
      </c>
      <c r="J50" s="148">
        <v>-6.2E-4</v>
      </c>
      <c r="K50" s="287">
        <v>-2.3400000000000001E-3</v>
      </c>
      <c r="L50" s="287">
        <v>1.58E-3</v>
      </c>
      <c r="M50" s="148">
        <f t="shared" ref="M50:M61" si="31">SUM(C50:J50)</f>
        <v>-3.6410000000000005E-2</v>
      </c>
      <c r="N50" s="148">
        <f t="shared" ref="N50:N61" si="32">SUM(C50:L50)-G50-D50</f>
        <v>-3.8250000000000006E-2</v>
      </c>
      <c r="O50" s="203">
        <f t="shared" ref="O50:O63" si="33">-F4*M50</f>
        <v>-8207.8334800000011</v>
      </c>
      <c r="P50" s="203">
        <f t="shared" ref="P50:P63" si="34">G4*N50</f>
        <v>-10623.746250000002</v>
      </c>
      <c r="Q50" s="204">
        <f t="shared" ref="Q50:Q63" si="35">P50-O50</f>
        <v>-2415.9127700000008</v>
      </c>
    </row>
    <row r="51" spans="1:18">
      <c r="A51" s="299" t="s">
        <v>123</v>
      </c>
      <c r="B51" s="201"/>
      <c r="C51" s="148">
        <v>0</v>
      </c>
      <c r="D51" s="148">
        <v>6.79E-3</v>
      </c>
      <c r="E51" s="148"/>
      <c r="F51" s="148">
        <v>3.2100000000000002E-3</v>
      </c>
      <c r="G51" s="148">
        <v>2.2200000000000002E-3</v>
      </c>
      <c r="H51" s="148">
        <v>0</v>
      </c>
      <c r="I51" s="148">
        <f>-0.00247</f>
        <v>-2.47E-3</v>
      </c>
      <c r="J51" s="148">
        <v>-5.9999999999999995E-4</v>
      </c>
      <c r="K51" s="287">
        <v>1.32E-3</v>
      </c>
      <c r="L51" s="287">
        <v>2.2899999999999999E-3</v>
      </c>
      <c r="M51" s="148">
        <f t="shared" si="31"/>
        <v>9.1500000000000001E-3</v>
      </c>
      <c r="N51" s="148">
        <f t="shared" si="32"/>
        <v>3.7500000000000007E-3</v>
      </c>
      <c r="O51" s="203">
        <f t="shared" si="33"/>
        <v>162074.4258</v>
      </c>
      <c r="P51" s="203">
        <f t="shared" si="34"/>
        <v>81132.933750000011</v>
      </c>
      <c r="Q51" s="204">
        <f t="shared" si="35"/>
        <v>-80941.492049999986</v>
      </c>
    </row>
    <row r="52" spans="1:18">
      <c r="A52" s="299" t="s">
        <v>124</v>
      </c>
      <c r="B52" s="201"/>
      <c r="C52" s="148">
        <v>-4.1700000000000001E-3</v>
      </c>
      <c r="D52" s="148">
        <v>6.79E-3</v>
      </c>
      <c r="E52" s="148"/>
      <c r="F52" s="148">
        <v>3.2100000000000002E-3</v>
      </c>
      <c r="G52" s="148">
        <v>2.2200000000000002E-3</v>
      </c>
      <c r="H52" s="148">
        <v>0</v>
      </c>
      <c r="I52" s="148">
        <f>I51</f>
        <v>-2.47E-3</v>
      </c>
      <c r="J52" s="148">
        <v>-5.9999999999999995E-4</v>
      </c>
      <c r="K52" s="287">
        <v>1.32E-3</v>
      </c>
      <c r="L52" s="287">
        <v>2.2899999999999999E-3</v>
      </c>
      <c r="M52" s="148">
        <f t="shared" si="31"/>
        <v>4.9800000000000001E-3</v>
      </c>
      <c r="N52" s="148">
        <f t="shared" si="32"/>
        <v>-4.1999999999999937E-4</v>
      </c>
      <c r="O52" s="203">
        <f t="shared" si="33"/>
        <v>7570.3519800000004</v>
      </c>
      <c r="P52" s="203">
        <f t="shared" si="34"/>
        <v>-826.38863999999876</v>
      </c>
      <c r="Q52" s="204">
        <f t="shared" si="35"/>
        <v>-8396.7406199999987</v>
      </c>
    </row>
    <row r="53" spans="1:18">
      <c r="A53" s="299" t="s">
        <v>280</v>
      </c>
      <c r="B53" s="201"/>
      <c r="C53" s="148">
        <v>0</v>
      </c>
      <c r="D53" s="148">
        <v>6.79E-3</v>
      </c>
      <c r="E53" s="148"/>
      <c r="F53" s="148">
        <v>3.2100000000000002E-3</v>
      </c>
      <c r="G53" s="148">
        <v>2.2200000000000002E-3</v>
      </c>
      <c r="H53" s="148">
        <v>0</v>
      </c>
      <c r="I53" s="148">
        <f>I51</f>
        <v>-2.47E-3</v>
      </c>
      <c r="J53" s="148">
        <v>-5.9999999999999995E-4</v>
      </c>
      <c r="K53" s="287">
        <v>1.32E-3</v>
      </c>
      <c r="L53" s="287">
        <v>2.2899999999999999E-3</v>
      </c>
      <c r="M53" s="148">
        <f t="shared" si="31"/>
        <v>9.1500000000000001E-3</v>
      </c>
      <c r="N53" s="148">
        <f t="shared" si="32"/>
        <v>3.7500000000000007E-3</v>
      </c>
      <c r="O53" s="203">
        <f t="shared" si="33"/>
        <v>0</v>
      </c>
      <c r="P53" s="203">
        <f t="shared" si="34"/>
        <v>0</v>
      </c>
      <c r="Q53" s="204">
        <f t="shared" si="35"/>
        <v>0</v>
      </c>
    </row>
    <row r="54" spans="1:18" ht="14.45" customHeight="1">
      <c r="A54" s="299" t="s">
        <v>125</v>
      </c>
      <c r="B54" s="201"/>
      <c r="C54" s="148">
        <v>0</v>
      </c>
      <c r="D54" s="148">
        <v>6.79E-3</v>
      </c>
      <c r="E54" s="148"/>
      <c r="F54" s="148">
        <v>2.7299999999999998E-3</v>
      </c>
      <c r="G54" s="148">
        <v>1.6000000000000001E-3</v>
      </c>
      <c r="H54" s="148">
        <v>0</v>
      </c>
      <c r="I54" s="148">
        <f>-0.0019</f>
        <v>-1.9E-3</v>
      </c>
      <c r="J54" s="148">
        <v>-6.6E-4</v>
      </c>
      <c r="K54" s="287">
        <v>1.32E-3</v>
      </c>
      <c r="L54" s="287">
        <v>1.64E-3</v>
      </c>
      <c r="M54" s="148">
        <f t="shared" si="31"/>
        <v>8.5600000000000016E-3</v>
      </c>
      <c r="N54" s="148">
        <f t="shared" si="32"/>
        <v>3.1300000000000017E-3</v>
      </c>
      <c r="O54" s="203">
        <f t="shared" si="33"/>
        <v>322722.75136000005</v>
      </c>
      <c r="P54" s="203">
        <f t="shared" si="34"/>
        <v>156380.80334000007</v>
      </c>
      <c r="Q54" s="204">
        <f t="shared" si="35"/>
        <v>-166341.94801999998</v>
      </c>
    </row>
    <row r="55" spans="1:18">
      <c r="A55" s="299" t="s">
        <v>126</v>
      </c>
      <c r="B55" s="201"/>
      <c r="C55" s="148">
        <v>-4.1700000000000001E-3</v>
      </c>
      <c r="D55" s="148">
        <v>6.79E-3</v>
      </c>
      <c r="E55" s="148"/>
      <c r="F55" s="148">
        <v>2.7299999999999998E-3</v>
      </c>
      <c r="G55" s="148">
        <v>1.6000000000000001E-3</v>
      </c>
      <c r="H55" s="148">
        <v>0</v>
      </c>
      <c r="I55" s="148">
        <f>I54</f>
        <v>-1.9E-3</v>
      </c>
      <c r="J55" s="148">
        <v>-6.6E-4</v>
      </c>
      <c r="K55" s="287">
        <v>1.32E-3</v>
      </c>
      <c r="L55" s="287">
        <v>1.64E-3</v>
      </c>
      <c r="M55" s="148">
        <f t="shared" si="31"/>
        <v>4.3899999999999998E-3</v>
      </c>
      <c r="N55" s="148">
        <f t="shared" si="32"/>
        <v>-1.0400000000000001E-3</v>
      </c>
      <c r="O55" s="203">
        <f t="shared" si="33"/>
        <v>3658.3757699999996</v>
      </c>
      <c r="P55" s="203">
        <f t="shared" si="34"/>
        <v>-1050.5768</v>
      </c>
      <c r="Q55" s="204">
        <f t="shared" si="35"/>
        <v>-4708.9525699999995</v>
      </c>
    </row>
    <row r="56" spans="1:18">
      <c r="A56" s="299" t="s">
        <v>278</v>
      </c>
      <c r="B56" s="201"/>
      <c r="C56" s="148">
        <v>0</v>
      </c>
      <c r="D56" s="148">
        <v>6.79E-3</v>
      </c>
      <c r="E56" s="148"/>
      <c r="F56" s="148">
        <v>2.7299999999999998E-3</v>
      </c>
      <c r="G56" s="148">
        <v>1.6000000000000001E-3</v>
      </c>
      <c r="H56" s="148">
        <v>0</v>
      </c>
      <c r="I56" s="148">
        <f>I54</f>
        <v>-1.9E-3</v>
      </c>
      <c r="J56" s="148">
        <v>-6.6E-4</v>
      </c>
      <c r="K56" s="287">
        <v>1.32E-3</v>
      </c>
      <c r="L56" s="287">
        <v>1.64E-3</v>
      </c>
      <c r="M56" s="148">
        <f t="shared" si="31"/>
        <v>8.5600000000000016E-3</v>
      </c>
      <c r="N56" s="148">
        <f t="shared" si="32"/>
        <v>3.1300000000000017E-3</v>
      </c>
      <c r="O56" s="203">
        <f t="shared" si="33"/>
        <v>0</v>
      </c>
      <c r="P56" s="203">
        <f t="shared" si="34"/>
        <v>0</v>
      </c>
      <c r="Q56" s="204">
        <f t="shared" si="35"/>
        <v>0</v>
      </c>
    </row>
    <row r="57" spans="1:18">
      <c r="A57" s="299" t="s">
        <v>127</v>
      </c>
      <c r="B57" s="201"/>
      <c r="C57" s="148">
        <v>0</v>
      </c>
      <c r="D57" s="148"/>
      <c r="E57" s="148"/>
      <c r="F57" s="148">
        <v>1.82E-3</v>
      </c>
      <c r="G57" s="148">
        <v>1E-3</v>
      </c>
      <c r="H57" s="148">
        <v>0</v>
      </c>
      <c r="I57" s="148">
        <f>-0.00229</f>
        <v>-2.2899999999999999E-3</v>
      </c>
      <c r="J57" s="148">
        <v>-6.2E-4</v>
      </c>
      <c r="K57" s="287"/>
      <c r="L57" s="287">
        <v>1.0399999999999999E-3</v>
      </c>
      <c r="M57" s="148">
        <f t="shared" si="31"/>
        <v>-8.9999999999999911E-5</v>
      </c>
      <c r="N57" s="148">
        <f t="shared" si="32"/>
        <v>-5.0000000000000023E-5</v>
      </c>
      <c r="O57" s="203">
        <f t="shared" si="33"/>
        <v>-5083.6288499999946</v>
      </c>
      <c r="P57" s="203">
        <f t="shared" si="34"/>
        <v>-2792.3411500000011</v>
      </c>
      <c r="Q57" s="204">
        <f t="shared" si="35"/>
        <v>2291.2876999999935</v>
      </c>
    </row>
    <row r="58" spans="1:18">
      <c r="A58" s="299" t="s">
        <v>158</v>
      </c>
      <c r="B58" s="201"/>
      <c r="C58" s="148">
        <v>0</v>
      </c>
      <c r="D58" s="148"/>
      <c r="E58" s="148"/>
      <c r="F58" s="148">
        <v>1.82E-3</v>
      </c>
      <c r="G58" s="148">
        <v>0</v>
      </c>
      <c r="H58" s="148">
        <v>0</v>
      </c>
      <c r="I58" s="148">
        <v>0</v>
      </c>
      <c r="J58" s="148">
        <v>-6.2E-4</v>
      </c>
      <c r="K58" s="287"/>
      <c r="L58" s="287">
        <v>0</v>
      </c>
      <c r="M58" s="148">
        <f t="shared" si="31"/>
        <v>1.2000000000000001E-3</v>
      </c>
      <c r="N58" s="148">
        <f t="shared" si="32"/>
        <v>1.2000000000000001E-3</v>
      </c>
      <c r="O58" s="203">
        <f t="shared" si="33"/>
        <v>42000.000000000007</v>
      </c>
      <c r="P58" s="203">
        <f t="shared" si="34"/>
        <v>42000.000000000007</v>
      </c>
      <c r="Q58" s="204">
        <f t="shared" si="35"/>
        <v>0</v>
      </c>
    </row>
    <row r="59" spans="1:18">
      <c r="A59" s="299" t="s">
        <v>159</v>
      </c>
      <c r="B59" s="201"/>
      <c r="C59" s="148">
        <v>0</v>
      </c>
      <c r="D59" s="148"/>
      <c r="E59" s="148"/>
      <c r="F59" s="148">
        <v>2.3600000000000001E-3</v>
      </c>
      <c r="G59" s="148">
        <v>1.39E-3</v>
      </c>
      <c r="H59" s="148">
        <v>0</v>
      </c>
      <c r="I59" s="148">
        <v>-3.65E-3</v>
      </c>
      <c r="J59" s="148">
        <v>-6.0999999999999997E-4</v>
      </c>
      <c r="K59" s="287"/>
      <c r="L59" s="287">
        <v>1.4300000000000001E-3</v>
      </c>
      <c r="M59" s="148">
        <f t="shared" si="31"/>
        <v>-5.1000000000000015E-4</v>
      </c>
      <c r="N59" s="148">
        <f t="shared" si="32"/>
        <v>-4.7000000000000004E-4</v>
      </c>
      <c r="O59" s="203">
        <f t="shared" si="33"/>
        <v>0</v>
      </c>
      <c r="P59" s="203">
        <f t="shared" si="34"/>
        <v>0</v>
      </c>
      <c r="Q59" s="204">
        <f t="shared" si="35"/>
        <v>0</v>
      </c>
    </row>
    <row r="60" spans="1:18">
      <c r="A60" s="299" t="s">
        <v>128</v>
      </c>
      <c r="B60" s="201"/>
      <c r="C60" s="148">
        <v>0</v>
      </c>
      <c r="D60" s="148">
        <v>6.79E-3</v>
      </c>
      <c r="E60" s="148"/>
      <c r="F60" s="148">
        <v>2.3600000000000001E-3</v>
      </c>
      <c r="G60" s="148">
        <v>1.39E-3</v>
      </c>
      <c r="H60" s="148">
        <v>0</v>
      </c>
      <c r="I60" s="148">
        <f>I59</f>
        <v>-3.65E-3</v>
      </c>
      <c r="J60" s="148">
        <v>-6.0999999999999997E-4</v>
      </c>
      <c r="K60" s="287">
        <v>1.32E-3</v>
      </c>
      <c r="L60" s="287">
        <v>1.4300000000000001E-3</v>
      </c>
      <c r="M60" s="148">
        <f t="shared" si="31"/>
        <v>6.28E-3</v>
      </c>
      <c r="N60" s="148">
        <f t="shared" si="32"/>
        <v>8.5000000000000006E-4</v>
      </c>
      <c r="O60" s="203">
        <f t="shared" si="33"/>
        <v>31295.8148</v>
      </c>
      <c r="P60" s="203">
        <f t="shared" si="34"/>
        <v>4308.0108</v>
      </c>
      <c r="Q60" s="204">
        <f t="shared" si="35"/>
        <v>-26987.804</v>
      </c>
    </row>
    <row r="61" spans="1:18">
      <c r="A61" s="299" t="s">
        <v>129</v>
      </c>
      <c r="B61" s="201"/>
      <c r="C61" s="148">
        <v>-4.1700000000000001E-3</v>
      </c>
      <c r="D61" s="148">
        <v>6.79E-3</v>
      </c>
      <c r="E61" s="148"/>
      <c r="F61" s="148">
        <v>2.3600000000000001E-3</v>
      </c>
      <c r="G61" s="148">
        <v>1.39E-3</v>
      </c>
      <c r="H61" s="148">
        <v>0</v>
      </c>
      <c r="I61" s="148">
        <f>I59</f>
        <v>-3.65E-3</v>
      </c>
      <c r="J61" s="148">
        <v>-6.0999999999999997E-4</v>
      </c>
      <c r="K61" s="287">
        <v>1.32E-3</v>
      </c>
      <c r="L61" s="287">
        <v>1.4300000000000001E-3</v>
      </c>
      <c r="M61" s="148">
        <f t="shared" si="31"/>
        <v>2.1099999999999999E-3</v>
      </c>
      <c r="N61" s="148">
        <f t="shared" si="32"/>
        <v>-3.32E-3</v>
      </c>
      <c r="O61" s="203">
        <f t="shared" si="33"/>
        <v>693.43039999999996</v>
      </c>
      <c r="P61" s="203">
        <f t="shared" si="34"/>
        <v>-775.46900000000005</v>
      </c>
      <c r="Q61" s="204">
        <f t="shared" si="35"/>
        <v>-1468.8994</v>
      </c>
    </row>
    <row r="62" spans="1:18" ht="15" customHeight="1">
      <c r="A62" s="299" t="s">
        <v>171</v>
      </c>
      <c r="B62" s="201"/>
      <c r="C62" s="157">
        <v>0</v>
      </c>
      <c r="D62" s="157"/>
      <c r="E62" s="148"/>
      <c r="F62" s="157">
        <v>1.1180000000000001E-2</v>
      </c>
      <c r="G62" s="157"/>
      <c r="H62" s="157"/>
      <c r="I62" s="157"/>
      <c r="J62" s="157">
        <v>-7.1000000000000002E-4</v>
      </c>
      <c r="K62" s="292"/>
      <c r="L62" s="292"/>
      <c r="M62" s="148"/>
      <c r="N62" s="202"/>
      <c r="O62" s="203">
        <f t="shared" si="33"/>
        <v>0</v>
      </c>
      <c r="P62" s="203">
        <f t="shared" si="34"/>
        <v>0</v>
      </c>
      <c r="Q62" s="204">
        <f t="shared" si="35"/>
        <v>0</v>
      </c>
    </row>
    <row r="63" spans="1:18">
      <c r="A63" s="299" t="s">
        <v>162</v>
      </c>
      <c r="B63" s="201"/>
      <c r="C63" s="157">
        <v>-4.1700000000000001E-3</v>
      </c>
      <c r="D63" s="157"/>
      <c r="E63" s="148"/>
      <c r="F63" s="157">
        <v>1.1180000000000001E-2</v>
      </c>
      <c r="G63" s="157"/>
      <c r="H63" s="157"/>
      <c r="I63" s="157"/>
      <c r="J63" s="157">
        <v>-7.1000000000000002E-4</v>
      </c>
      <c r="K63" s="292"/>
      <c r="L63" s="292"/>
      <c r="M63" s="148"/>
      <c r="N63" s="202"/>
      <c r="O63" s="203">
        <f t="shared" si="33"/>
        <v>0</v>
      </c>
      <c r="P63" s="203">
        <f t="shared" si="34"/>
        <v>0</v>
      </c>
      <c r="Q63" s="204">
        <f t="shared" si="35"/>
        <v>0</v>
      </c>
    </row>
    <row r="64" spans="1:18" ht="7.15" customHeight="1">
      <c r="A64" s="299"/>
      <c r="B64" s="201"/>
      <c r="C64" s="148"/>
      <c r="D64" s="148"/>
      <c r="E64" s="148"/>
      <c r="F64" s="157"/>
      <c r="G64" s="232"/>
      <c r="H64" s="232"/>
      <c r="I64" s="148"/>
      <c r="M64" s="145"/>
      <c r="N64" s="201"/>
      <c r="P64" s="201"/>
      <c r="Q64" s="201"/>
      <c r="R64" s="201"/>
    </row>
    <row r="65" spans="1:17" ht="15" hidden="1" customHeight="1">
      <c r="A65" s="299"/>
      <c r="B65" s="201"/>
      <c r="C65" s="148"/>
      <c r="D65" s="148"/>
      <c r="E65" s="148"/>
      <c r="F65" s="157"/>
      <c r="G65" s="232"/>
      <c r="H65" s="148"/>
      <c r="J65" s="157"/>
      <c r="K65" s="148"/>
      <c r="L65" s="205"/>
      <c r="M65" s="206"/>
      <c r="O65" s="201"/>
      <c r="P65" s="201"/>
      <c r="Q65" s="201"/>
    </row>
    <row r="66" spans="1:17" ht="15" hidden="1" customHeight="1">
      <c r="E66" s="201"/>
      <c r="K66" s="201"/>
      <c r="L66" s="201"/>
      <c r="M66" s="206"/>
      <c r="O66" s="206"/>
      <c r="P66" s="201"/>
      <c r="Q66" s="201"/>
    </row>
    <row r="67" spans="1:17" ht="56.25" customHeight="1">
      <c r="A67" s="363" t="s">
        <v>180</v>
      </c>
      <c r="B67" s="136"/>
      <c r="C67" s="149" t="s">
        <v>219</v>
      </c>
      <c r="D67" s="149" t="s">
        <v>187</v>
      </c>
      <c r="E67" s="149" t="s">
        <v>181</v>
      </c>
      <c r="F67" s="149" t="s">
        <v>182</v>
      </c>
      <c r="G67" s="149" t="s">
        <v>183</v>
      </c>
      <c r="H67" s="149" t="s">
        <v>254</v>
      </c>
      <c r="I67" s="149" t="s">
        <v>313</v>
      </c>
      <c r="J67" s="149" t="s">
        <v>184</v>
      </c>
      <c r="K67" s="149" t="s">
        <v>185</v>
      </c>
      <c r="L67" s="201"/>
      <c r="M67" s="145"/>
      <c r="O67" s="173">
        <f>SUM(O49:O63)</f>
        <v>165791.41658000008</v>
      </c>
      <c r="P67" s="173">
        <f>SUM(P49:P63)</f>
        <v>-291112.73920999985</v>
      </c>
      <c r="Q67" s="173">
        <f>SUM(Q49:Q63)</f>
        <v>-456904.15578999993</v>
      </c>
    </row>
    <row r="68" spans="1:17">
      <c r="A68" s="299" t="s">
        <v>122</v>
      </c>
      <c r="C68" s="145">
        <f>H3*C49</f>
        <v>-23709.811020000001</v>
      </c>
      <c r="D68" s="288">
        <f>(F3*D49)+(K49*G3)</f>
        <v>-141357.12444000001</v>
      </c>
      <c r="E68" s="145">
        <f t="shared" ref="E68:E80" si="36">(E49*H3)</f>
        <v>0</v>
      </c>
      <c r="F68" s="145">
        <f t="shared" ref="F68:F80" si="37">F49*H3</f>
        <v>14498.805300000002</v>
      </c>
      <c r="G68" s="288">
        <f>(G49*F3)+(L49*G3)</f>
        <v>12371.201480000003</v>
      </c>
      <c r="H68" s="145">
        <f>(H49*I3)</f>
        <v>0</v>
      </c>
      <c r="I68" s="145">
        <f>I49*H3</f>
        <v>-26211.565660000004</v>
      </c>
      <c r="J68" s="145">
        <f>J49*H3</f>
        <v>-3525.1997200000001</v>
      </c>
      <c r="K68" s="145">
        <f t="shared" ref="K68:K81" si="38">SUM(C68:J68)</f>
        <v>-167933.69406000001</v>
      </c>
      <c r="L68" s="201"/>
      <c r="M68" s="145"/>
      <c r="O68" s="342">
        <f>'09.2022 Base Rate Revenue'!P67</f>
        <v>165791.41658000008</v>
      </c>
      <c r="P68" s="201"/>
      <c r="Q68" s="204">
        <f>K82</f>
        <v>-456904.15579000005</v>
      </c>
    </row>
    <row r="69" spans="1:17">
      <c r="A69" s="299" t="s">
        <v>157</v>
      </c>
      <c r="C69" s="145">
        <f t="shared" ref="C69:C79" si="39">H4*C50</f>
        <v>-218.16189</v>
      </c>
      <c r="D69" s="288">
        <f t="shared" ref="D69:D81" si="40">(F4*D50)+(K50*G4)</f>
        <v>-548.48070000000007</v>
      </c>
      <c r="E69" s="145">
        <f t="shared" si="36"/>
        <v>-1602.99288</v>
      </c>
      <c r="F69" s="145">
        <f t="shared" si="37"/>
        <v>133.40835000000001</v>
      </c>
      <c r="G69" s="288">
        <f t="shared" ref="G69:G81" si="41">(G50*F4)+(L50*G4)</f>
        <v>93.932260000000042</v>
      </c>
      <c r="H69" s="145">
        <f t="shared" ref="H69:H80" si="42">(H50*I4)</f>
        <v>0</v>
      </c>
      <c r="I69" s="145">
        <f t="shared" ref="I69:I80" si="43">I50*H4</f>
        <v>-241.18137000000002</v>
      </c>
      <c r="J69" s="145">
        <f t="shared" ref="J69:J80" si="44">J50*H4</f>
        <v>-32.436540000000001</v>
      </c>
      <c r="K69" s="145">
        <f t="shared" si="38"/>
        <v>-2415.9127700000004</v>
      </c>
      <c r="M69" s="145"/>
    </row>
    <row r="70" spans="1:17">
      <c r="A70" s="299" t="s">
        <v>123</v>
      </c>
      <c r="C70" s="145">
        <f t="shared" si="39"/>
        <v>0</v>
      </c>
      <c r="D70" s="288">
        <f t="shared" si="40"/>
        <v>-91712.830400000006</v>
      </c>
      <c r="E70" s="145">
        <f t="shared" si="36"/>
        <v>0</v>
      </c>
      <c r="F70" s="145">
        <f t="shared" si="37"/>
        <v>12590.89437</v>
      </c>
      <c r="G70" s="288">
        <f t="shared" si="41"/>
        <v>10222.202769999996</v>
      </c>
      <c r="H70" s="145">
        <f t="shared" si="42"/>
        <v>0</v>
      </c>
      <c r="I70" s="145">
        <f t="shared" si="43"/>
        <v>-9688.3205899999994</v>
      </c>
      <c r="J70" s="145">
        <f t="shared" si="44"/>
        <v>-2353.4381999999996</v>
      </c>
      <c r="K70" s="145">
        <f t="shared" si="38"/>
        <v>-80941.492050000015</v>
      </c>
      <c r="M70" s="145"/>
    </row>
    <row r="71" spans="1:17">
      <c r="A71" s="299" t="s">
        <v>124</v>
      </c>
      <c r="C71" s="145">
        <f t="shared" si="39"/>
        <v>-1865.82897</v>
      </c>
      <c r="D71" s="288">
        <f t="shared" si="40"/>
        <v>-7724.6038500000013</v>
      </c>
      <c r="E71" s="145">
        <f t="shared" si="36"/>
        <v>0</v>
      </c>
      <c r="F71" s="145">
        <f t="shared" si="37"/>
        <v>1436.2856100000001</v>
      </c>
      <c r="G71" s="288">
        <f t="shared" si="41"/>
        <v>1131.0504599999995</v>
      </c>
      <c r="H71" s="145">
        <f t="shared" si="42"/>
        <v>0</v>
      </c>
      <c r="I71" s="145">
        <f t="shared" si="43"/>
        <v>-1105.1792700000001</v>
      </c>
      <c r="J71" s="145">
        <f t="shared" si="44"/>
        <v>-268.46459999999996</v>
      </c>
      <c r="K71" s="145">
        <f t="shared" si="38"/>
        <v>-8396.7406200000023</v>
      </c>
      <c r="M71" s="145"/>
    </row>
    <row r="72" spans="1:17">
      <c r="A72" s="299" t="s">
        <v>280</v>
      </c>
      <c r="C72" s="145">
        <f t="shared" si="39"/>
        <v>0</v>
      </c>
      <c r="D72" s="288">
        <f t="shared" si="40"/>
        <v>0</v>
      </c>
      <c r="E72" s="145">
        <f t="shared" si="36"/>
        <v>0</v>
      </c>
      <c r="F72" s="145">
        <f t="shared" si="37"/>
        <v>0</v>
      </c>
      <c r="G72" s="288">
        <f t="shared" si="41"/>
        <v>0</v>
      </c>
      <c r="H72" s="145">
        <f t="shared" si="42"/>
        <v>0</v>
      </c>
      <c r="I72" s="145">
        <f t="shared" si="43"/>
        <v>0</v>
      </c>
      <c r="J72" s="145">
        <f t="shared" si="44"/>
        <v>0</v>
      </c>
      <c r="K72" s="145"/>
      <c r="M72" s="145"/>
    </row>
    <row r="73" spans="1:17">
      <c r="A73" s="299" t="s">
        <v>125</v>
      </c>
      <c r="C73" s="145">
        <f t="shared" si="39"/>
        <v>0</v>
      </c>
      <c r="D73" s="288">
        <f t="shared" si="40"/>
        <v>-190041.79648000002</v>
      </c>
      <c r="E73" s="145">
        <f t="shared" si="36"/>
        <v>0</v>
      </c>
      <c r="F73" s="145">
        <f t="shared" si="37"/>
        <v>33471.607259999997</v>
      </c>
      <c r="G73" s="288">
        <f t="shared" si="41"/>
        <v>21615.535919999995</v>
      </c>
      <c r="H73" s="145">
        <f t="shared" si="42"/>
        <v>0</v>
      </c>
      <c r="I73" s="145">
        <f t="shared" si="43"/>
        <v>-23295.257799999999</v>
      </c>
      <c r="J73" s="145">
        <f t="shared" si="44"/>
        <v>-8092.0369199999996</v>
      </c>
      <c r="K73" s="145">
        <f t="shared" si="38"/>
        <v>-166341.94802000004</v>
      </c>
      <c r="M73" s="145"/>
    </row>
    <row r="74" spans="1:17">
      <c r="A74" s="299" t="s">
        <v>126</v>
      </c>
      <c r="C74" s="145">
        <f t="shared" si="39"/>
        <v>-737.36859000000004</v>
      </c>
      <c r="D74" s="288">
        <f t="shared" si="40"/>
        <v>-4324.9745700000003</v>
      </c>
      <c r="E74" s="145">
        <f t="shared" si="36"/>
        <v>0</v>
      </c>
      <c r="F74" s="145">
        <f t="shared" si="37"/>
        <v>482.73770999999994</v>
      </c>
      <c r="G74" s="288">
        <f t="shared" si="41"/>
        <v>323.32999999999993</v>
      </c>
      <c r="H74" s="145">
        <f t="shared" si="42"/>
        <v>0</v>
      </c>
      <c r="I74" s="145">
        <f t="shared" si="43"/>
        <v>-335.97129999999999</v>
      </c>
      <c r="J74" s="145">
        <f t="shared" si="44"/>
        <v>-116.70582</v>
      </c>
      <c r="K74" s="145">
        <f t="shared" si="38"/>
        <v>-4708.9525700000004</v>
      </c>
      <c r="M74" s="145"/>
    </row>
    <row r="75" spans="1:17">
      <c r="A75" s="299" t="s">
        <v>278</v>
      </c>
      <c r="C75" s="145">
        <f t="shared" si="39"/>
        <v>0</v>
      </c>
      <c r="D75" s="288">
        <f t="shared" si="40"/>
        <v>0</v>
      </c>
      <c r="E75" s="145">
        <f t="shared" si="36"/>
        <v>0</v>
      </c>
      <c r="F75" s="145">
        <f t="shared" si="37"/>
        <v>0</v>
      </c>
      <c r="G75" s="288">
        <f t="shared" si="41"/>
        <v>0</v>
      </c>
      <c r="H75" s="145">
        <f t="shared" si="42"/>
        <v>0</v>
      </c>
      <c r="I75" s="145">
        <f t="shared" si="43"/>
        <v>0</v>
      </c>
      <c r="J75" s="145">
        <f t="shared" si="44"/>
        <v>0</v>
      </c>
      <c r="K75" s="145"/>
      <c r="M75" s="145"/>
    </row>
    <row r="76" spans="1:17">
      <c r="A76" s="299" t="s">
        <v>127</v>
      </c>
      <c r="C76" s="145">
        <f t="shared" si="39"/>
        <v>0</v>
      </c>
      <c r="D76" s="288">
        <f t="shared" si="40"/>
        <v>0</v>
      </c>
      <c r="E76" s="145">
        <f t="shared" si="36"/>
        <v>0</v>
      </c>
      <c r="F76" s="145">
        <f t="shared" si="37"/>
        <v>-1161.0544400000001</v>
      </c>
      <c r="G76" s="288">
        <f t="shared" si="41"/>
        <v>1595.9309199999989</v>
      </c>
      <c r="H76" s="145">
        <f t="shared" si="42"/>
        <v>0</v>
      </c>
      <c r="I76" s="145">
        <f t="shared" si="43"/>
        <v>1460.8871799999999</v>
      </c>
      <c r="J76" s="145">
        <f t="shared" si="44"/>
        <v>395.52404000000001</v>
      </c>
      <c r="K76" s="145">
        <f t="shared" si="38"/>
        <v>2291.2876999999989</v>
      </c>
      <c r="M76" s="145"/>
    </row>
    <row r="77" spans="1:17">
      <c r="A77" s="299" t="s">
        <v>158</v>
      </c>
      <c r="C77" s="145">
        <f t="shared" si="39"/>
        <v>0</v>
      </c>
      <c r="D77" s="288">
        <f t="shared" si="40"/>
        <v>0</v>
      </c>
      <c r="E77" s="145">
        <f t="shared" si="36"/>
        <v>0</v>
      </c>
      <c r="F77" s="145">
        <f t="shared" si="37"/>
        <v>0</v>
      </c>
      <c r="G77" s="288">
        <f t="shared" si="41"/>
        <v>0</v>
      </c>
      <c r="H77" s="145">
        <f t="shared" si="42"/>
        <v>0</v>
      </c>
      <c r="I77" s="145">
        <f t="shared" si="43"/>
        <v>0</v>
      </c>
      <c r="J77" s="145">
        <f t="shared" si="44"/>
        <v>0</v>
      </c>
      <c r="K77" s="145">
        <f t="shared" si="38"/>
        <v>0</v>
      </c>
      <c r="M77" s="145"/>
    </row>
    <row r="78" spans="1:17">
      <c r="A78" s="299" t="s">
        <v>159</v>
      </c>
      <c r="C78" s="145">
        <f t="shared" si="39"/>
        <v>0</v>
      </c>
      <c r="D78" s="288">
        <f t="shared" si="40"/>
        <v>0</v>
      </c>
      <c r="E78" s="145">
        <f t="shared" si="36"/>
        <v>0</v>
      </c>
      <c r="F78" s="145">
        <f t="shared" si="37"/>
        <v>0</v>
      </c>
      <c r="G78" s="288">
        <f t="shared" si="41"/>
        <v>0</v>
      </c>
      <c r="H78" s="145">
        <f t="shared" si="42"/>
        <v>0</v>
      </c>
      <c r="I78" s="145">
        <f t="shared" si="43"/>
        <v>0</v>
      </c>
      <c r="J78" s="145">
        <f t="shared" si="44"/>
        <v>0</v>
      </c>
      <c r="K78" s="145">
        <f t="shared" si="38"/>
        <v>0</v>
      </c>
      <c r="M78" s="145"/>
    </row>
    <row r="79" spans="1:17">
      <c r="A79" s="299" t="s">
        <v>128</v>
      </c>
      <c r="C79" s="145">
        <f t="shared" si="39"/>
        <v>0</v>
      </c>
      <c r="D79" s="288">
        <f t="shared" si="40"/>
        <v>-27147.266540000004</v>
      </c>
      <c r="E79" s="145">
        <f t="shared" si="36"/>
        <v>0</v>
      </c>
      <c r="F79" s="145">
        <f t="shared" si="37"/>
        <v>200.21768</v>
      </c>
      <c r="G79" s="288">
        <f t="shared" si="41"/>
        <v>320.65474000000086</v>
      </c>
      <c r="H79" s="145">
        <f t="shared" si="42"/>
        <v>0</v>
      </c>
      <c r="I79" s="145">
        <f t="shared" si="43"/>
        <v>-309.65870000000001</v>
      </c>
      <c r="J79" s="145">
        <f t="shared" si="44"/>
        <v>-51.751179999999998</v>
      </c>
      <c r="K79" s="145">
        <f t="shared" si="38"/>
        <v>-26987.804</v>
      </c>
      <c r="M79" s="145"/>
    </row>
    <row r="80" spans="1:17">
      <c r="A80" s="299" t="s">
        <v>129</v>
      </c>
      <c r="C80" s="145">
        <f>H15*C61</f>
        <v>396.42105000000004</v>
      </c>
      <c r="D80" s="288">
        <f t="shared" si="40"/>
        <v>-1923.1466</v>
      </c>
      <c r="E80" s="145">
        <f t="shared" si="36"/>
        <v>0</v>
      </c>
      <c r="F80" s="145">
        <f t="shared" si="37"/>
        <v>-224.35340000000002</v>
      </c>
      <c r="G80" s="288">
        <f t="shared" si="41"/>
        <v>-122.79734999999999</v>
      </c>
      <c r="H80" s="145">
        <f t="shared" si="42"/>
        <v>0</v>
      </c>
      <c r="I80" s="145">
        <f t="shared" si="43"/>
        <v>346.98725000000002</v>
      </c>
      <c r="J80" s="145">
        <f t="shared" si="44"/>
        <v>57.989649999999997</v>
      </c>
      <c r="K80" s="145">
        <f t="shared" si="38"/>
        <v>-1468.8994000000002</v>
      </c>
      <c r="M80" s="145"/>
    </row>
    <row r="81" spans="1:11">
      <c r="A81" s="299" t="s">
        <v>171</v>
      </c>
      <c r="C81" s="145"/>
      <c r="D81" s="371">
        <f t="shared" si="40"/>
        <v>0</v>
      </c>
      <c r="E81" s="145"/>
      <c r="F81" s="145"/>
      <c r="G81" s="371">
        <f t="shared" si="41"/>
        <v>0</v>
      </c>
      <c r="H81" s="145"/>
      <c r="I81" s="145"/>
      <c r="J81" s="145"/>
      <c r="K81" s="145">
        <f t="shared" si="38"/>
        <v>0</v>
      </c>
    </row>
    <row r="82" spans="1:11">
      <c r="A82" s="314"/>
      <c r="C82" s="163">
        <f t="shared" ref="C82:I82" si="45">SUM(C68:C81)</f>
        <v>-26134.749419999996</v>
      </c>
      <c r="D82" s="372">
        <f t="shared" si="45"/>
        <v>-464780.22358000005</v>
      </c>
      <c r="E82" s="163">
        <f t="shared" si="45"/>
        <v>-1602.99288</v>
      </c>
      <c r="F82" s="173">
        <f t="shared" si="45"/>
        <v>61428.548439999999</v>
      </c>
      <c r="G82" s="372">
        <f t="shared" si="45"/>
        <v>47551.041199999992</v>
      </c>
      <c r="H82" s="163">
        <f>SUM(H68:H81)</f>
        <v>0</v>
      </c>
      <c r="I82" s="163">
        <f t="shared" si="45"/>
        <v>-59379.260260000003</v>
      </c>
      <c r="J82" s="163">
        <f>SUM(J68:J81)</f>
        <v>-13986.519289999998</v>
      </c>
      <c r="K82" s="163">
        <f>SUM(K68:K81)</f>
        <v>-456904.15579000005</v>
      </c>
    </row>
    <row r="83" spans="1:11" ht="7.9" customHeight="1"/>
    <row r="84" spans="1:11">
      <c r="A84" s="201" t="s">
        <v>19</v>
      </c>
      <c r="B84" s="201"/>
      <c r="C84" s="145">
        <f t="shared" ref="C84:I84" si="46">C68+C69</f>
        <v>-23927.97291</v>
      </c>
      <c r="D84" s="145">
        <f t="shared" si="46"/>
        <v>-141905.60514</v>
      </c>
      <c r="E84" s="145">
        <f t="shared" si="46"/>
        <v>-1602.99288</v>
      </c>
      <c r="F84" s="145">
        <f t="shared" si="46"/>
        <v>14632.213650000002</v>
      </c>
      <c r="G84" s="145">
        <f t="shared" si="46"/>
        <v>12465.133740000003</v>
      </c>
      <c r="H84" s="145">
        <f t="shared" si="46"/>
        <v>0</v>
      </c>
      <c r="I84" s="145">
        <f t="shared" si="46"/>
        <v>-26452.747030000002</v>
      </c>
      <c r="J84" s="145">
        <f>J68+J69</f>
        <v>-3557.6362600000002</v>
      </c>
      <c r="K84" s="145">
        <f>K68+K69</f>
        <v>-170349.60683</v>
      </c>
    </row>
    <row r="85" spans="1:11" ht="10.9" customHeight="1">
      <c r="A85" s="201"/>
      <c r="B85" s="201"/>
      <c r="C85" s="145"/>
      <c r="D85" s="145"/>
      <c r="E85" s="145"/>
      <c r="F85" s="145"/>
      <c r="G85" s="145"/>
      <c r="H85" s="145"/>
      <c r="I85" s="145"/>
      <c r="J85" s="145"/>
      <c r="K85" s="145"/>
    </row>
    <row r="86" spans="1:11" ht="15.75" customHeight="1">
      <c r="A86" s="201" t="s">
        <v>163</v>
      </c>
      <c r="B86" s="201"/>
      <c r="C86" s="153">
        <f t="shared" ref="C86:I86" si="47">SUM(C70:C74,C78:C80)</f>
        <v>-2206.7765100000001</v>
      </c>
      <c r="D86" s="153">
        <f t="shared" si="47"/>
        <v>-322874.61843999999</v>
      </c>
      <c r="E86" s="153">
        <f t="shared" si="47"/>
        <v>0</v>
      </c>
      <c r="F86" s="153">
        <f t="shared" si="47"/>
        <v>47957.389230000001</v>
      </c>
      <c r="G86" s="153">
        <f t="shared" si="47"/>
        <v>33489.976539999989</v>
      </c>
      <c r="H86" s="153">
        <f t="shared" si="47"/>
        <v>0</v>
      </c>
      <c r="I86" s="153">
        <f t="shared" si="47"/>
        <v>-34387.400410000002</v>
      </c>
      <c r="J86" s="153">
        <f>SUM(J70:J74,J78:J80)</f>
        <v>-10824.407069999997</v>
      </c>
      <c r="K86" s="153">
        <f>SUM(K70:K74,K78:K80)</f>
        <v>-288845.83666000003</v>
      </c>
    </row>
    <row r="87" spans="1:11" ht="7.9" customHeight="1"/>
    <row r="89" spans="1:11">
      <c r="A89" s="409" t="s">
        <v>244</v>
      </c>
      <c r="B89" s="409"/>
      <c r="C89" s="409"/>
      <c r="D89" s="409"/>
      <c r="E89" s="409"/>
      <c r="F89" s="409"/>
      <c r="G89" s="409"/>
      <c r="H89" s="409"/>
      <c r="I89" s="409"/>
    </row>
    <row r="90" spans="1:11" ht="15.75" customHeight="1">
      <c r="A90" s="365"/>
      <c r="B90" s="365"/>
      <c r="C90" s="365"/>
      <c r="D90" s="365"/>
      <c r="E90" s="365"/>
      <c r="F90" s="365"/>
      <c r="G90" s="365"/>
      <c r="H90" s="201"/>
      <c r="I90" s="201"/>
    </row>
    <row r="91" spans="1:11" ht="29.45" customHeight="1">
      <c r="A91" s="201"/>
      <c r="B91" s="201"/>
      <c r="C91" s="316" t="s">
        <v>245</v>
      </c>
      <c r="D91" s="316" t="s">
        <v>246</v>
      </c>
      <c r="E91" s="316" t="s">
        <v>247</v>
      </c>
      <c r="F91" s="316" t="s">
        <v>170</v>
      </c>
      <c r="G91" s="316" t="s">
        <v>248</v>
      </c>
      <c r="H91" s="316" t="s">
        <v>249</v>
      </c>
      <c r="I91" s="316" t="s">
        <v>250</v>
      </c>
    </row>
    <row r="92" spans="1:11">
      <c r="A92" s="201"/>
      <c r="B92" s="201"/>
      <c r="C92" s="317"/>
      <c r="D92" s="317"/>
      <c r="E92" s="317"/>
      <c r="F92" s="317"/>
      <c r="G92" s="317"/>
      <c r="H92" s="317"/>
      <c r="I92" s="317"/>
    </row>
    <row r="93" spans="1:11">
      <c r="A93" s="299" t="s">
        <v>122</v>
      </c>
      <c r="B93" s="201"/>
      <c r="C93" s="217">
        <v>8603</v>
      </c>
      <c r="D93" s="217">
        <v>3812113.4989999998</v>
      </c>
      <c r="E93" s="337">
        <v>77368</v>
      </c>
      <c r="F93" s="337">
        <v>410304.07</v>
      </c>
      <c r="G93" s="337">
        <v>-24441.55</v>
      </c>
      <c r="H93" s="337">
        <v>11351.48</v>
      </c>
      <c r="I93" s="145">
        <f t="shared" ref="I93:I104" si="48">SUM(F93:H93)</f>
        <v>397214</v>
      </c>
      <c r="J93" s="318"/>
    </row>
    <row r="94" spans="1:11">
      <c r="A94" s="299" t="s">
        <v>157</v>
      </c>
      <c r="B94" s="201"/>
      <c r="C94" s="217">
        <v>7</v>
      </c>
      <c r="D94" s="217">
        <v>3265.4549999999999</v>
      </c>
      <c r="E94" s="337">
        <v>63</v>
      </c>
      <c r="F94" s="337">
        <v>341.19</v>
      </c>
      <c r="G94" s="337">
        <v>-107.37</v>
      </c>
      <c r="H94" s="337">
        <v>3.13</v>
      </c>
      <c r="I94" s="145">
        <f t="shared" si="48"/>
        <v>236.95</v>
      </c>
      <c r="J94" s="318"/>
    </row>
    <row r="95" spans="1:11">
      <c r="A95" s="299" t="s">
        <v>123</v>
      </c>
      <c r="B95" s="201"/>
      <c r="C95" s="217">
        <v>1096</v>
      </c>
      <c r="D95" s="217">
        <v>2528667.7140000002</v>
      </c>
      <c r="E95" s="337">
        <v>22616.76</v>
      </c>
      <c r="F95" s="337">
        <v>320495.2</v>
      </c>
      <c r="G95" s="337">
        <v>16746.78</v>
      </c>
      <c r="H95" s="337">
        <v>11383.4</v>
      </c>
      <c r="I95" s="145">
        <f t="shared" si="48"/>
        <v>348625.38</v>
      </c>
      <c r="J95" s="318"/>
    </row>
    <row r="96" spans="1:11">
      <c r="A96" s="299" t="s">
        <v>261</v>
      </c>
      <c r="B96" s="201"/>
      <c r="C96" s="217">
        <v>325</v>
      </c>
      <c r="D96" s="217">
        <v>348735</v>
      </c>
      <c r="E96" s="337">
        <v>6500</v>
      </c>
      <c r="F96" s="337">
        <v>48123.76</v>
      </c>
      <c r="G96" s="337">
        <v>1954.96</v>
      </c>
      <c r="H96" s="337">
        <v>2773.88</v>
      </c>
      <c r="I96" s="145">
        <f t="shared" si="48"/>
        <v>52852.6</v>
      </c>
      <c r="J96" s="181"/>
    </row>
    <row r="97" spans="1:10">
      <c r="A97" s="299" t="s">
        <v>124</v>
      </c>
      <c r="B97" s="201"/>
      <c r="C97" s="217">
        <v>1056</v>
      </c>
      <c r="D97" s="217">
        <v>382784.05599999998</v>
      </c>
      <c r="E97" s="337">
        <v>21244.23</v>
      </c>
      <c r="F97" s="337">
        <v>65740.740000000005</v>
      </c>
      <c r="G97" s="337">
        <v>934.38</v>
      </c>
      <c r="H97" s="337">
        <v>1333.6</v>
      </c>
      <c r="I97" s="145">
        <f t="shared" si="48"/>
        <v>68008.720000000016</v>
      </c>
      <c r="J97" s="181"/>
    </row>
    <row r="98" spans="1:10">
      <c r="A98" s="299" t="s">
        <v>280</v>
      </c>
      <c r="B98" s="201"/>
      <c r="C98" s="217">
        <v>7</v>
      </c>
      <c r="D98" s="217">
        <v>1770.405</v>
      </c>
      <c r="E98" s="337">
        <v>140</v>
      </c>
      <c r="F98" s="337">
        <v>357.45</v>
      </c>
      <c r="G98" s="337">
        <v>10.92</v>
      </c>
      <c r="H98" s="337">
        <v>12.6</v>
      </c>
      <c r="I98" s="145">
        <f t="shared" si="48"/>
        <v>380.97</v>
      </c>
      <c r="J98" s="181"/>
    </row>
    <row r="99" spans="1:10">
      <c r="A99" s="299" t="s">
        <v>125</v>
      </c>
      <c r="B99" s="201"/>
      <c r="C99" s="217">
        <v>46</v>
      </c>
      <c r="D99" s="217">
        <v>3486607.2340000002</v>
      </c>
      <c r="E99" s="337">
        <v>24770</v>
      </c>
      <c r="F99" s="337">
        <v>366953.59</v>
      </c>
      <c r="G99" s="337">
        <v>20892.45</v>
      </c>
      <c r="H99" s="337">
        <v>9096.35</v>
      </c>
      <c r="I99" s="145">
        <f t="shared" si="48"/>
        <v>396942.39</v>
      </c>
      <c r="J99" s="318"/>
    </row>
    <row r="100" spans="1:10">
      <c r="A100" s="299" t="s">
        <v>126</v>
      </c>
      <c r="B100" s="201"/>
      <c r="C100" s="217">
        <v>3</v>
      </c>
      <c r="D100" s="217">
        <v>40850.519999999997</v>
      </c>
      <c r="E100" s="337">
        <v>1650</v>
      </c>
      <c r="F100" s="337">
        <v>4801.21</v>
      </c>
      <c r="G100" s="337">
        <v>58.27</v>
      </c>
      <c r="H100" s="337">
        <v>253.92</v>
      </c>
      <c r="I100" s="145">
        <f t="shared" si="48"/>
        <v>5113.4000000000005</v>
      </c>
      <c r="J100" s="181"/>
    </row>
    <row r="101" spans="1:10">
      <c r="A101" s="299" t="s">
        <v>278</v>
      </c>
      <c r="B101" s="201"/>
      <c r="C101" s="217">
        <v>2</v>
      </c>
      <c r="D101" s="217">
        <v>12857.757</v>
      </c>
      <c r="E101" s="337">
        <v>1100</v>
      </c>
      <c r="F101" s="337">
        <v>2104.31</v>
      </c>
      <c r="G101" s="337">
        <v>46.96</v>
      </c>
      <c r="H101" s="337">
        <v>59.21</v>
      </c>
      <c r="I101" s="145">
        <f t="shared" si="48"/>
        <v>2210.48</v>
      </c>
      <c r="J101" s="181"/>
    </row>
    <row r="102" spans="1:10">
      <c r="A102" s="299" t="s">
        <v>159</v>
      </c>
      <c r="B102" s="201"/>
      <c r="C102" s="217">
        <v>3</v>
      </c>
      <c r="D102" s="217">
        <v>996.9</v>
      </c>
      <c r="E102" s="337">
        <v>60</v>
      </c>
      <c r="F102" s="337">
        <v>135.80000000000001</v>
      </c>
      <c r="G102" s="337">
        <v>5.74</v>
      </c>
      <c r="H102" s="337">
        <v>0</v>
      </c>
      <c r="I102" s="145">
        <f t="shared" si="48"/>
        <v>141.54000000000002</v>
      </c>
      <c r="J102" s="181"/>
    </row>
    <row r="103" spans="1:10">
      <c r="A103" s="299" t="s">
        <v>128</v>
      </c>
      <c r="B103" s="201"/>
      <c r="C103" s="217">
        <v>22</v>
      </c>
      <c r="D103" s="217">
        <v>611084.13800000004</v>
      </c>
      <c r="E103" s="337">
        <v>440</v>
      </c>
      <c r="F103" s="337">
        <v>52021.1</v>
      </c>
      <c r="G103" s="337">
        <v>3762.11</v>
      </c>
      <c r="H103" s="337">
        <v>3264.83</v>
      </c>
      <c r="I103" s="145">
        <f t="shared" si="48"/>
        <v>59048.04</v>
      </c>
      <c r="J103" s="181"/>
    </row>
    <row r="104" spans="1:10">
      <c r="A104" s="299" t="s">
        <v>129</v>
      </c>
      <c r="B104" s="201"/>
      <c r="C104" s="217">
        <v>36</v>
      </c>
      <c r="D104" s="217">
        <v>12315.466</v>
      </c>
      <c r="E104" s="337">
        <v>720</v>
      </c>
      <c r="F104" s="337">
        <v>2030.02</v>
      </c>
      <c r="G104" s="337">
        <v>13.32</v>
      </c>
      <c r="H104" s="337">
        <v>2.2000000000000002</v>
      </c>
      <c r="I104" s="145">
        <f t="shared" si="48"/>
        <v>2045.54</v>
      </c>
      <c r="J104" s="181"/>
    </row>
    <row r="105" spans="1:10">
      <c r="A105" s="299" t="s">
        <v>251</v>
      </c>
      <c r="B105" s="201"/>
      <c r="C105" s="211">
        <f t="shared" ref="C105:I105" si="49">SUM(C93:C104)</f>
        <v>11206</v>
      </c>
      <c r="D105" s="211">
        <f t="shared" si="49"/>
        <v>11242048.143999999</v>
      </c>
      <c r="E105" s="144">
        <f t="shared" si="49"/>
        <v>156671.99</v>
      </c>
      <c r="F105" s="144">
        <f t="shared" si="49"/>
        <v>1273408.4400000002</v>
      </c>
      <c r="G105" s="144">
        <f>SUM(G93:G104)</f>
        <v>19876.97</v>
      </c>
      <c r="H105" s="144">
        <f t="shared" si="49"/>
        <v>39534.599999999991</v>
      </c>
      <c r="I105" s="144">
        <f t="shared" si="49"/>
        <v>1332820.01</v>
      </c>
      <c r="J105" s="181"/>
    </row>
    <row r="106" spans="1:10" ht="15.75" thickBot="1">
      <c r="A106" s="299"/>
      <c r="B106" s="301" t="s">
        <v>243</v>
      </c>
      <c r="C106" s="301" t="s">
        <v>243</v>
      </c>
      <c r="D106" s="301" t="s">
        <v>243</v>
      </c>
      <c r="E106" s="301" t="s">
        <v>243</v>
      </c>
      <c r="F106" s="301" t="s">
        <v>243</v>
      </c>
      <c r="G106" s="301" t="s">
        <v>243</v>
      </c>
      <c r="H106" s="301" t="s">
        <v>243</v>
      </c>
      <c r="I106" s="301" t="s">
        <v>243</v>
      </c>
      <c r="J106" s="181"/>
    </row>
    <row r="107" spans="1:10">
      <c r="A107" s="299" t="s">
        <v>252</v>
      </c>
      <c r="B107" s="201"/>
      <c r="C107" s="319">
        <f>C93+C94</f>
        <v>8610</v>
      </c>
      <c r="D107" s="320">
        <f>D93+D94</f>
        <v>3815378.9539999999</v>
      </c>
      <c r="E107" s="212">
        <f t="shared" ref="E107:F107" si="50">E93+E94</f>
        <v>77431</v>
      </c>
      <c r="F107" s="213">
        <f t="shared" si="50"/>
        <v>410645.26</v>
      </c>
      <c r="G107" s="145">
        <f>G93+G94</f>
        <v>-24548.92</v>
      </c>
      <c r="H107" s="145">
        <f t="shared" ref="H107:I107" si="51">H93+H94</f>
        <v>11354.609999999999</v>
      </c>
      <c r="I107" s="145">
        <f t="shared" si="51"/>
        <v>397450.95</v>
      </c>
    </row>
    <row r="108" spans="1:10">
      <c r="A108" s="201"/>
      <c r="B108" s="201"/>
      <c r="C108" s="321"/>
      <c r="D108" s="301"/>
      <c r="E108" s="301"/>
      <c r="F108" s="322"/>
      <c r="G108" s="145"/>
      <c r="H108" s="145"/>
      <c r="I108" s="145"/>
    </row>
    <row r="109" spans="1:10" ht="15.75" thickBot="1">
      <c r="A109" s="299" t="s">
        <v>253</v>
      </c>
      <c r="B109" s="201"/>
      <c r="C109" s="323">
        <f>SUM(C95:C104)</f>
        <v>2596</v>
      </c>
      <c r="D109" s="324">
        <f>SUM(D95:D104)</f>
        <v>7426669.1900000004</v>
      </c>
      <c r="E109" s="214">
        <f>SUM(E95:E104)</f>
        <v>79240.989999999991</v>
      </c>
      <c r="F109" s="215">
        <f>SUM(F95:F104)</f>
        <v>862763.18</v>
      </c>
      <c r="G109" s="145">
        <f>SUM(G95:G104)</f>
        <v>44425.889999999992</v>
      </c>
      <c r="H109" s="145">
        <f t="shared" ref="H109:I109" si="52">SUM(H95:H104)</f>
        <v>28179.99</v>
      </c>
      <c r="I109" s="145">
        <f t="shared" si="52"/>
        <v>935369.06000000017</v>
      </c>
    </row>
    <row r="110" spans="1:10">
      <c r="C110" s="301"/>
      <c r="D110" s="301"/>
      <c r="E110" s="301"/>
      <c r="F110" s="301"/>
    </row>
  </sheetData>
  <mergeCells count="8">
    <mergeCell ref="P47:P48"/>
    <mergeCell ref="A48:B48"/>
    <mergeCell ref="A89:I89"/>
    <mergeCell ref="A1:I1"/>
    <mergeCell ref="L1:M1"/>
    <mergeCell ref="M47:M48"/>
    <mergeCell ref="N47:N48"/>
    <mergeCell ref="O47:O48"/>
  </mergeCells>
  <pageMargins left="0.7" right="0.7" top="0.75" bottom="0.75" header="0.3" footer="0.3"/>
  <pageSetup scale="68" fitToHeight="2" orientation="landscape" r:id="rId1"/>
  <headerFooter>
    <oddFooter>&amp;C&amp;F / &amp;A&amp;RPage &amp;P</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E110"/>
  <sheetViews>
    <sheetView view="pageBreakPreview" zoomScaleNormal="100" zoomScaleSheetLayoutView="100" workbookViewId="0">
      <selection activeCell="G25" sqref="G25"/>
    </sheetView>
  </sheetViews>
  <sheetFormatPr defaultColWidth="9.140625" defaultRowHeight="15"/>
  <cols>
    <col min="1" max="1" width="14.7109375" style="1" customWidth="1"/>
    <col min="2" max="2" width="4.85546875" style="1" customWidth="1"/>
    <col min="3" max="3" width="18.7109375" style="1" customWidth="1"/>
    <col min="4" max="4" width="17" style="1" customWidth="1"/>
    <col min="5" max="5" width="18.140625" style="1" customWidth="1"/>
    <col min="6" max="6" width="16.28515625" style="1" customWidth="1"/>
    <col min="7" max="7" width="16.5703125" style="1" customWidth="1"/>
    <col min="8" max="8" width="14.42578125" style="1" customWidth="1"/>
    <col min="9" max="9" width="20.42578125" style="1" customWidth="1"/>
    <col min="10" max="10" width="15.140625" style="1" customWidth="1"/>
    <col min="11" max="11" width="15.85546875" style="1" customWidth="1"/>
    <col min="12" max="12" width="13.42578125" style="1" bestFit="1" customWidth="1"/>
    <col min="13" max="13" width="15.7109375" style="1" customWidth="1"/>
    <col min="14" max="14" width="13.5703125" style="1" customWidth="1"/>
    <col min="15" max="15" width="15.28515625" style="1" customWidth="1"/>
    <col min="16" max="16" width="15.42578125" style="1" customWidth="1"/>
    <col min="17" max="17" width="16" style="1" customWidth="1"/>
    <col min="18" max="18" width="10.85546875" style="1" customWidth="1"/>
    <col min="19" max="19" width="17.7109375" style="1" customWidth="1"/>
    <col min="20" max="20" width="14.7109375" style="1" customWidth="1"/>
    <col min="21" max="21" width="10.5703125" style="1" customWidth="1"/>
    <col min="22" max="22" width="14.7109375" style="1" customWidth="1"/>
    <col min="23" max="23" width="2.85546875" style="1" customWidth="1"/>
    <col min="24" max="24" width="18.5703125" style="1" customWidth="1"/>
    <col min="25" max="25" width="1.7109375" style="1" customWidth="1"/>
    <col min="26" max="26" width="14.7109375" style="1" customWidth="1"/>
    <col min="27" max="27" width="13.7109375" style="1" customWidth="1"/>
    <col min="28" max="28" width="13.5703125" style="1" customWidth="1"/>
    <col min="29" max="29" width="13.140625" style="1" customWidth="1"/>
    <col min="30" max="30" width="18" style="1" customWidth="1"/>
    <col min="31" max="16384" width="9.140625" style="1"/>
  </cols>
  <sheetData>
    <row r="1" spans="1:20">
      <c r="A1" s="410" t="s">
        <v>151</v>
      </c>
      <c r="B1" s="410"/>
      <c r="C1" s="410"/>
      <c r="D1" s="410"/>
      <c r="E1" s="410"/>
      <c r="F1" s="410"/>
      <c r="G1" s="410"/>
      <c r="H1" s="410"/>
      <c r="I1" s="410"/>
      <c r="L1" s="411" t="s">
        <v>220</v>
      </c>
      <c r="M1" s="411"/>
    </row>
    <row r="2" spans="1:20" ht="26.45" customHeight="1">
      <c r="A2" s="135"/>
      <c r="B2" s="136"/>
      <c r="C2" s="137" t="s">
        <v>152</v>
      </c>
      <c r="D2" s="149" t="s">
        <v>314</v>
      </c>
      <c r="E2" s="137" t="s">
        <v>153</v>
      </c>
      <c r="F2" s="138" t="s">
        <v>154</v>
      </c>
      <c r="G2" s="138" t="s">
        <v>155</v>
      </c>
      <c r="H2" s="138" t="s">
        <v>81</v>
      </c>
      <c r="I2" s="138" t="s">
        <v>156</v>
      </c>
      <c r="J2" s="175" t="s">
        <v>315</v>
      </c>
      <c r="K2" s="175" t="s">
        <v>316</v>
      </c>
      <c r="L2" s="175" t="s">
        <v>221</v>
      </c>
      <c r="M2" s="175" t="s">
        <v>222</v>
      </c>
      <c r="N2" s="175"/>
      <c r="O2" s="175"/>
      <c r="P2" s="175"/>
      <c r="Q2" s="175"/>
    </row>
    <row r="3" spans="1:20">
      <c r="A3" s="299" t="s">
        <v>122</v>
      </c>
      <c r="B3" s="201"/>
      <c r="C3" s="217">
        <v>226537</v>
      </c>
      <c r="D3" s="140"/>
      <c r="E3" s="217">
        <v>204652185.77000001</v>
      </c>
      <c r="F3" s="155">
        <v>-107955234</v>
      </c>
      <c r="G3" s="155">
        <v>67752560</v>
      </c>
      <c r="H3" s="140">
        <f>SUM(F3:G3)</f>
        <v>-40202674</v>
      </c>
      <c r="I3" s="140">
        <f>E3+H3</f>
        <v>164449511.77000001</v>
      </c>
      <c r="J3" s="274">
        <v>0</v>
      </c>
      <c r="K3" s="217">
        <v>0</v>
      </c>
      <c r="L3" s="160">
        <f>I3/(D3+C3)</f>
        <v>725.92782534420428</v>
      </c>
      <c r="M3" s="174">
        <f t="shared" ref="M3:M10" si="0">D26/E3</f>
        <v>0.10110426415505759</v>
      </c>
      <c r="N3" s="160"/>
      <c r="O3" s="237"/>
      <c r="P3" s="160"/>
      <c r="Q3" s="237"/>
    </row>
    <row r="4" spans="1:20">
      <c r="A4" s="299" t="s">
        <v>157</v>
      </c>
      <c r="B4" s="201"/>
      <c r="C4" s="217">
        <v>794</v>
      </c>
      <c r="D4" s="140"/>
      <c r="E4" s="217">
        <v>680922.799</v>
      </c>
      <c r="F4" s="155">
        <v>-344027</v>
      </c>
      <c r="G4" s="155">
        <v>225428</v>
      </c>
      <c r="H4" s="140">
        <f t="shared" ref="H4:H18" si="1">SUM(F4:G4)</f>
        <v>-118599</v>
      </c>
      <c r="I4" s="140">
        <f t="shared" ref="I4:I18" si="2">E4+H4</f>
        <v>562323.799</v>
      </c>
      <c r="J4" s="274">
        <v>0</v>
      </c>
      <c r="K4" s="217">
        <v>0</v>
      </c>
      <c r="L4" s="160">
        <f t="shared" ref="L4:L15" si="3">I4/(D4+C4)</f>
        <v>708.21637153652398</v>
      </c>
      <c r="M4" s="174">
        <f t="shared" si="0"/>
        <v>0.10093937242362772</v>
      </c>
      <c r="N4" s="160"/>
      <c r="O4" s="237"/>
      <c r="P4" s="160"/>
      <c r="Q4" s="237"/>
    </row>
    <row r="5" spans="1:20">
      <c r="A5" s="299" t="s">
        <v>123</v>
      </c>
      <c r="B5" s="201"/>
      <c r="C5" s="217">
        <v>23900</v>
      </c>
      <c r="D5" s="140"/>
      <c r="E5" s="217">
        <v>53700022.722999997</v>
      </c>
      <c r="F5" s="155">
        <v>-26596318</v>
      </c>
      <c r="G5" s="155">
        <v>17713052</v>
      </c>
      <c r="H5" s="140">
        <f t="shared" si="1"/>
        <v>-8883266</v>
      </c>
      <c r="I5" s="140">
        <f t="shared" si="2"/>
        <v>44816756.722999997</v>
      </c>
      <c r="J5" s="274">
        <v>0</v>
      </c>
      <c r="K5" s="217">
        <v>0</v>
      </c>
      <c r="L5" s="160">
        <f t="shared" si="3"/>
        <v>1875.1781055648535</v>
      </c>
      <c r="M5" s="174">
        <f t="shared" si="0"/>
        <v>0.12337891036240262</v>
      </c>
      <c r="N5" s="160"/>
      <c r="O5" s="237"/>
      <c r="P5" s="160"/>
      <c r="Q5" s="237"/>
    </row>
    <row r="6" spans="1:20">
      <c r="A6" s="299" t="s">
        <v>124</v>
      </c>
      <c r="B6" s="201"/>
      <c r="C6" s="217">
        <v>10502</v>
      </c>
      <c r="D6" s="140"/>
      <c r="E6" s="217">
        <v>4591725.5549999997</v>
      </c>
      <c r="F6" s="155">
        <v>-2229581</v>
      </c>
      <c r="G6" s="155">
        <v>1520151</v>
      </c>
      <c r="H6" s="140">
        <f t="shared" si="1"/>
        <v>-709430</v>
      </c>
      <c r="I6" s="140">
        <f t="shared" si="2"/>
        <v>3882295.5549999997</v>
      </c>
      <c r="J6" s="274">
        <v>0</v>
      </c>
      <c r="K6" s="217">
        <v>0</v>
      </c>
      <c r="L6" s="160">
        <f t="shared" si="3"/>
        <v>369.67202009141113</v>
      </c>
      <c r="M6" s="174">
        <f t="shared" si="0"/>
        <v>0.16285664965009</v>
      </c>
      <c r="N6" s="160"/>
      <c r="O6" s="237"/>
      <c r="P6" s="160"/>
      <c r="Q6" s="237"/>
    </row>
    <row r="7" spans="1:20">
      <c r="A7" s="299" t="s">
        <v>280</v>
      </c>
      <c r="B7" s="201"/>
      <c r="C7" s="217">
        <v>11</v>
      </c>
      <c r="D7" s="140"/>
      <c r="E7" s="217">
        <v>31714.89</v>
      </c>
      <c r="F7" s="155">
        <v>0</v>
      </c>
      <c r="G7" s="155">
        <v>0</v>
      </c>
      <c r="H7" s="140">
        <f t="shared" si="1"/>
        <v>0</v>
      </c>
      <c r="I7" s="140">
        <f t="shared" si="2"/>
        <v>31714.89</v>
      </c>
      <c r="J7" s="274">
        <v>0</v>
      </c>
      <c r="K7" s="217">
        <v>0</v>
      </c>
      <c r="L7" s="160">
        <f t="shared" si="3"/>
        <v>2883.1718181818183</v>
      </c>
      <c r="M7" s="174">
        <f t="shared" si="0"/>
        <v>0.1181914867117622</v>
      </c>
      <c r="N7" s="160"/>
      <c r="O7" s="237"/>
      <c r="P7" s="160"/>
      <c r="Q7" s="237"/>
    </row>
    <row r="8" spans="1:20">
      <c r="A8" s="299" t="s">
        <v>125</v>
      </c>
      <c r="B8" s="201"/>
      <c r="C8" s="217">
        <v>1661</v>
      </c>
      <c r="D8" s="140"/>
      <c r="E8" s="217">
        <v>114532665.994</v>
      </c>
      <c r="F8" s="155">
        <v>-55225014</v>
      </c>
      <c r="G8" s="155">
        <v>37701256</v>
      </c>
      <c r="H8" s="140">
        <f t="shared" si="1"/>
        <v>-17523758</v>
      </c>
      <c r="I8" s="140">
        <f t="shared" si="2"/>
        <v>97008907.994000003</v>
      </c>
      <c r="J8" s="274">
        <v>0</v>
      </c>
      <c r="K8" s="217">
        <v>0</v>
      </c>
      <c r="L8" s="160">
        <f t="shared" si="3"/>
        <v>58403.918118001209</v>
      </c>
      <c r="M8" s="174">
        <f t="shared" si="0"/>
        <v>9.8795014870192308E-2</v>
      </c>
      <c r="N8" s="160"/>
      <c r="O8" s="237"/>
      <c r="P8" s="160"/>
      <c r="Q8" s="237"/>
    </row>
    <row r="9" spans="1:20">
      <c r="A9" s="299" t="s">
        <v>126</v>
      </c>
      <c r="B9" s="201"/>
      <c r="C9" s="217">
        <v>44</v>
      </c>
      <c r="D9" s="140"/>
      <c r="E9" s="217">
        <v>2517172.6</v>
      </c>
      <c r="F9" s="155">
        <v>-1203100</v>
      </c>
      <c r="G9" s="155">
        <v>833343</v>
      </c>
      <c r="H9" s="140">
        <f t="shared" si="1"/>
        <v>-369757</v>
      </c>
      <c r="I9" s="140">
        <f t="shared" si="2"/>
        <v>2147415.6</v>
      </c>
      <c r="J9" s="274">
        <v>0</v>
      </c>
      <c r="K9" s="217">
        <v>0</v>
      </c>
      <c r="L9" s="160">
        <f t="shared" si="3"/>
        <v>48804.9</v>
      </c>
      <c r="M9" s="174">
        <f t="shared" si="0"/>
        <v>9.6672762924560673E-2</v>
      </c>
      <c r="N9" s="160"/>
      <c r="O9" s="237"/>
      <c r="P9" s="160"/>
      <c r="Q9" s="237"/>
    </row>
    <row r="10" spans="1:20">
      <c r="A10" s="299" t="s">
        <v>278</v>
      </c>
      <c r="B10" s="201"/>
      <c r="C10" s="217">
        <v>3</v>
      </c>
      <c r="D10" s="140"/>
      <c r="E10" s="217">
        <v>12887.93</v>
      </c>
      <c r="F10" s="155"/>
      <c r="G10" s="155"/>
      <c r="H10" s="140">
        <f t="shared" si="1"/>
        <v>0</v>
      </c>
      <c r="I10" s="140">
        <f t="shared" si="2"/>
        <v>12887.93</v>
      </c>
      <c r="J10" s="274">
        <v>0</v>
      </c>
      <c r="K10" s="217">
        <v>0</v>
      </c>
      <c r="L10" s="160">
        <f t="shared" si="3"/>
        <v>4295.9766666666665</v>
      </c>
      <c r="M10" s="174">
        <f t="shared" si="0"/>
        <v>0.20422208997100388</v>
      </c>
      <c r="N10" s="160"/>
      <c r="O10" s="237"/>
      <c r="P10" s="160"/>
      <c r="Q10" s="237"/>
    </row>
    <row r="11" spans="1:20">
      <c r="A11" s="299" t="s">
        <v>307</v>
      </c>
      <c r="B11" s="201"/>
      <c r="C11" s="217">
        <f>21+1</f>
        <v>22</v>
      </c>
      <c r="D11" s="140">
        <f t="shared" ref="D11:D16" si="4">J11+K11</f>
        <v>0</v>
      </c>
      <c r="E11" s="217">
        <f>58092664.86+39286006-E12</f>
        <v>61831526.659999996</v>
      </c>
      <c r="F11" s="155">
        <v>-60395095</v>
      </c>
      <c r="G11" s="155">
        <f>55143471+36341294-G12</f>
        <v>56484765</v>
      </c>
      <c r="H11" s="140">
        <f t="shared" si="1"/>
        <v>-3910330</v>
      </c>
      <c r="I11" s="140">
        <f t="shared" si="2"/>
        <v>57921196.659999996</v>
      </c>
      <c r="J11" s="274">
        <v>0</v>
      </c>
      <c r="K11" s="217">
        <v>0</v>
      </c>
      <c r="L11" s="160">
        <f t="shared" si="3"/>
        <v>2632781.666363636</v>
      </c>
      <c r="M11" s="174">
        <f>I34/(I11+I12)</f>
        <v>6.4862630218083875E-2</v>
      </c>
      <c r="N11" s="160"/>
      <c r="O11" s="237"/>
      <c r="P11" s="160"/>
      <c r="Q11" s="237"/>
    </row>
    <row r="12" spans="1:20">
      <c r="A12" s="299" t="s">
        <v>308</v>
      </c>
      <c r="B12" s="201"/>
      <c r="C12" s="139"/>
      <c r="D12" s="140">
        <f t="shared" si="4"/>
        <v>0</v>
      </c>
      <c r="E12" s="217">
        <f>2261138.2+33286006</f>
        <v>35547144.200000003</v>
      </c>
      <c r="F12" s="155">
        <v>-35000000</v>
      </c>
      <c r="G12" s="155">
        <v>35000000</v>
      </c>
      <c r="H12" s="140">
        <f>SUM(F12:G12)</f>
        <v>0</v>
      </c>
      <c r="I12" s="140">
        <f t="shared" si="2"/>
        <v>35547144.200000003</v>
      </c>
      <c r="J12" s="275">
        <v>0</v>
      </c>
      <c r="K12" s="217">
        <v>0</v>
      </c>
      <c r="L12" s="160"/>
      <c r="N12" s="160"/>
      <c r="P12" s="160"/>
    </row>
    <row r="13" spans="1:20">
      <c r="A13" s="299" t="s">
        <v>159</v>
      </c>
      <c r="B13" s="201"/>
      <c r="C13" s="217">
        <v>58</v>
      </c>
      <c r="D13" s="140"/>
      <c r="E13" s="217">
        <v>6199855.0650000004</v>
      </c>
      <c r="F13" s="155">
        <v>0</v>
      </c>
      <c r="G13" s="155">
        <v>0</v>
      </c>
      <c r="H13" s="140">
        <f t="shared" si="1"/>
        <v>0</v>
      </c>
      <c r="I13" s="140">
        <f t="shared" si="2"/>
        <v>6199855.0650000004</v>
      </c>
      <c r="J13" s="274">
        <v>0</v>
      </c>
      <c r="K13" s="217">
        <v>0</v>
      </c>
      <c r="L13" s="160">
        <f t="shared" si="3"/>
        <v>106894.05284482759</v>
      </c>
      <c r="M13" s="174">
        <f>I35/I13</f>
        <v>7.6217097826624752E-2</v>
      </c>
      <c r="N13" s="160"/>
      <c r="O13" s="237"/>
      <c r="P13" s="160"/>
      <c r="Q13" s="237"/>
    </row>
    <row r="14" spans="1:20">
      <c r="A14" s="299" t="s">
        <v>128</v>
      </c>
      <c r="B14" s="201"/>
      <c r="C14" s="217">
        <v>1221</v>
      </c>
      <c r="D14" s="140"/>
      <c r="E14" s="217">
        <v>18184725.366</v>
      </c>
      <c r="F14" s="155">
        <v>-5467909</v>
      </c>
      <c r="G14" s="155">
        <v>4983410</v>
      </c>
      <c r="H14" s="140">
        <f t="shared" si="1"/>
        <v>-484499</v>
      </c>
      <c r="I14" s="140">
        <f t="shared" si="2"/>
        <v>17700226.366</v>
      </c>
      <c r="J14" s="274">
        <v>0</v>
      </c>
      <c r="K14" s="217">
        <v>0</v>
      </c>
      <c r="L14" s="160">
        <f t="shared" si="3"/>
        <v>14496.49989025389</v>
      </c>
      <c r="M14" s="174">
        <f>I36/I14</f>
        <v>8.6944773580756141E-2</v>
      </c>
      <c r="N14" s="160"/>
      <c r="O14" s="237"/>
      <c r="P14" s="160"/>
      <c r="Q14" s="237"/>
    </row>
    <row r="15" spans="1:20">
      <c r="A15" s="299" t="s">
        <v>129</v>
      </c>
      <c r="B15" s="201"/>
      <c r="C15" s="217">
        <v>1253</v>
      </c>
      <c r="D15" s="140"/>
      <c r="E15" s="217">
        <v>1407030.4809999999</v>
      </c>
      <c r="F15" s="155">
        <v>-610737</v>
      </c>
      <c r="G15" s="155">
        <v>328640</v>
      </c>
      <c r="H15" s="140">
        <f t="shared" si="1"/>
        <v>-282097</v>
      </c>
      <c r="I15" s="140">
        <f t="shared" si="2"/>
        <v>1124933.4809999999</v>
      </c>
      <c r="J15" s="274">
        <v>0</v>
      </c>
      <c r="K15" s="217">
        <v>0</v>
      </c>
      <c r="L15" s="160">
        <f t="shared" si="3"/>
        <v>897.79208379888257</v>
      </c>
      <c r="M15" s="174">
        <f>I37/I15</f>
        <v>0.11553014188400711</v>
      </c>
      <c r="N15" s="160"/>
      <c r="O15" s="237"/>
      <c r="P15" s="160"/>
      <c r="Q15" s="237"/>
      <c r="S15" s="170"/>
    </row>
    <row r="16" spans="1:20">
      <c r="A16" s="299" t="s">
        <v>160</v>
      </c>
      <c r="B16" s="201"/>
      <c r="C16" s="217">
        <v>497</v>
      </c>
      <c r="D16" s="140">
        <f t="shared" si="4"/>
        <v>0</v>
      </c>
      <c r="E16" s="217">
        <v>845030.13800000004</v>
      </c>
      <c r="F16" s="155"/>
      <c r="G16" s="155"/>
      <c r="H16" s="140">
        <f t="shared" si="1"/>
        <v>0</v>
      </c>
      <c r="I16" s="140">
        <f t="shared" si="2"/>
        <v>845030.13800000004</v>
      </c>
      <c r="J16" s="217">
        <v>0</v>
      </c>
      <c r="K16" s="217">
        <v>0</v>
      </c>
      <c r="S16" s="160"/>
      <c r="T16" s="160"/>
    </row>
    <row r="17" spans="1:31">
      <c r="A17" s="299" t="s">
        <v>161</v>
      </c>
      <c r="B17" s="201"/>
      <c r="C17" s="217">
        <v>0</v>
      </c>
      <c r="D17" s="217"/>
      <c r="E17" s="217">
        <v>354557.06011999998</v>
      </c>
      <c r="F17" s="217"/>
      <c r="G17" s="155"/>
      <c r="H17" s="140">
        <f t="shared" si="1"/>
        <v>0</v>
      </c>
      <c r="I17" s="140">
        <f t="shared" si="2"/>
        <v>354557.06011999998</v>
      </c>
      <c r="J17" s="170"/>
      <c r="K17" s="274"/>
      <c r="S17" s="160"/>
      <c r="T17" s="160"/>
    </row>
    <row r="18" spans="1:31">
      <c r="A18" s="299" t="s">
        <v>162</v>
      </c>
      <c r="B18" s="201"/>
      <c r="C18" s="217">
        <v>0</v>
      </c>
      <c r="D18" s="217"/>
      <c r="E18" s="217">
        <v>185363.09172999999</v>
      </c>
      <c r="F18" s="217"/>
      <c r="G18" s="155"/>
      <c r="H18" s="140">
        <f t="shared" si="1"/>
        <v>0</v>
      </c>
      <c r="I18" s="140">
        <f t="shared" si="2"/>
        <v>185363.09172999999</v>
      </c>
      <c r="J18" s="170"/>
      <c r="K18" s="274"/>
      <c r="T18" s="170"/>
    </row>
    <row r="19" spans="1:31">
      <c r="A19" s="201"/>
      <c r="B19" s="201"/>
      <c r="C19" s="300">
        <f>SUM(C3:C18)</f>
        <v>266503</v>
      </c>
      <c r="D19" s="141">
        <f>SUM(D3:D18)</f>
        <v>0</v>
      </c>
      <c r="E19" s="300">
        <f t="shared" ref="E19:K19" si="5">SUM(E3:E18)</f>
        <v>505274530.32284999</v>
      </c>
      <c r="F19" s="300">
        <f t="shared" si="5"/>
        <v>-295027015</v>
      </c>
      <c r="G19" s="300">
        <f t="shared" si="5"/>
        <v>222542605</v>
      </c>
      <c r="H19" s="300">
        <f t="shared" si="5"/>
        <v>-72484410</v>
      </c>
      <c r="I19" s="300">
        <f t="shared" si="5"/>
        <v>432790120.32284999</v>
      </c>
      <c r="J19" s="300">
        <f t="shared" si="5"/>
        <v>0</v>
      </c>
      <c r="K19" s="300">
        <f t="shared" si="5"/>
        <v>0</v>
      </c>
    </row>
    <row r="20" spans="1:31" ht="15.75" thickBot="1">
      <c r="A20" s="301"/>
      <c r="B20" s="301" t="s">
        <v>243</v>
      </c>
      <c r="C20" s="210" t="s">
        <v>243</v>
      </c>
      <c r="D20" s="210" t="s">
        <v>243</v>
      </c>
      <c r="E20" s="210" t="s">
        <v>243</v>
      </c>
      <c r="F20" s="210" t="s">
        <v>243</v>
      </c>
      <c r="G20" s="210" t="s">
        <v>243</v>
      </c>
      <c r="H20" s="301"/>
      <c r="I20" s="201"/>
      <c r="J20" s="181" t="str">
        <f>IF(J19=-'08.2022 Base Rate Revenue'!K19,"ties to prior month calc", "ERROR")</f>
        <v>ties to prior month calc</v>
      </c>
      <c r="K20" s="301" t="s">
        <v>243</v>
      </c>
    </row>
    <row r="21" spans="1:31">
      <c r="A21" s="201" t="s">
        <v>19</v>
      </c>
      <c r="B21" s="301"/>
      <c r="C21" s="302">
        <f t="shared" ref="C21" si="6">C3+C4</f>
        <v>227331</v>
      </c>
      <c r="D21" s="302">
        <f>D3+D4</f>
        <v>0</v>
      </c>
      <c r="E21" s="44">
        <f t="shared" ref="E21:H21" si="7">E3+E4</f>
        <v>205333108.56900001</v>
      </c>
      <c r="F21" s="44">
        <f t="shared" si="7"/>
        <v>-108299261</v>
      </c>
      <c r="G21" s="44">
        <f t="shared" si="7"/>
        <v>67977988</v>
      </c>
      <c r="H21" s="44">
        <f t="shared" si="7"/>
        <v>-40321273</v>
      </c>
      <c r="I21" s="302">
        <f>I3+I4</f>
        <v>165011835.56900001</v>
      </c>
      <c r="J21" s="44">
        <f t="shared" ref="J21:K21" si="8">J3+J4</f>
        <v>0</v>
      </c>
      <c r="K21" s="44">
        <f t="shared" si="8"/>
        <v>0</v>
      </c>
    </row>
    <row r="22" spans="1:31" ht="7.15" customHeight="1">
      <c r="A22" s="201"/>
      <c r="B22" s="201"/>
      <c r="C22" s="304"/>
      <c r="D22" s="304"/>
      <c r="E22" s="201"/>
      <c r="F22" s="201"/>
      <c r="G22" s="201"/>
      <c r="H22" s="201"/>
      <c r="I22" s="304"/>
      <c r="J22" s="201"/>
      <c r="K22" s="201"/>
    </row>
    <row r="23" spans="1:31" ht="15.75" thickBot="1">
      <c r="A23" s="201" t="s">
        <v>163</v>
      </c>
      <c r="B23" s="301"/>
      <c r="C23" s="305">
        <f>SUM(C5:C10,C13:C15)</f>
        <v>38653</v>
      </c>
      <c r="D23" s="305">
        <f>SUM(D5:D9,D13:D15)</f>
        <v>0</v>
      </c>
      <c r="E23" s="44">
        <f t="shared" ref="E23:H23" si="9">SUM(E5:E9,E13:E15)</f>
        <v>201164912.67399999</v>
      </c>
      <c r="F23" s="44">
        <f t="shared" si="9"/>
        <v>-91332659</v>
      </c>
      <c r="G23" s="44">
        <f t="shared" si="9"/>
        <v>63079852</v>
      </c>
      <c r="H23" s="44">
        <f t="shared" si="9"/>
        <v>-28252807</v>
      </c>
      <c r="I23" s="305">
        <f>SUM(I5:I10,I13:I15)</f>
        <v>172924993.604</v>
      </c>
      <c r="J23" s="44">
        <f t="shared" ref="J23:K23" si="10">SUM(J5:J9,J13:J15)</f>
        <v>0</v>
      </c>
      <c r="K23" s="44">
        <f t="shared" si="10"/>
        <v>0</v>
      </c>
      <c r="Z23" s="1" t="s">
        <v>223</v>
      </c>
    </row>
    <row r="24" spans="1:31">
      <c r="A24" s="201"/>
      <c r="B24" s="201"/>
      <c r="C24" s="201"/>
      <c r="D24" s="201"/>
      <c r="E24" s="201"/>
      <c r="N24" s="1" t="s">
        <v>309</v>
      </c>
      <c r="Z24" s="1" t="s">
        <v>188</v>
      </c>
      <c r="AA24" s="306" t="s">
        <v>285</v>
      </c>
      <c r="AC24" s="1" t="s">
        <v>190</v>
      </c>
      <c r="AD24" s="306" t="s">
        <v>284</v>
      </c>
    </row>
    <row r="25" spans="1:31" ht="53.45" customHeight="1">
      <c r="A25" s="135"/>
      <c r="B25" s="142"/>
      <c r="C25" s="149" t="s">
        <v>164</v>
      </c>
      <c r="D25" s="149" t="s">
        <v>165</v>
      </c>
      <c r="E25" s="138" t="s">
        <v>166</v>
      </c>
      <c r="F25" s="138" t="s">
        <v>167</v>
      </c>
      <c r="G25" s="138" t="s">
        <v>168</v>
      </c>
      <c r="H25" s="138" t="s">
        <v>169</v>
      </c>
      <c r="I25" s="138" t="s">
        <v>170</v>
      </c>
      <c r="O25" s="175" t="str">
        <f>AA24&amp;" Billed Schedule 75 Revenue"</f>
        <v>September Billed Schedule 75 Revenue</v>
      </c>
      <c r="P25" s="175" t="str">
        <f>AA24&amp;" Billed kWhs"</f>
        <v>September Billed kWhs</v>
      </c>
      <c r="Q25" s="175" t="str">
        <f>AA24&amp;" Unbilled kWhs"</f>
        <v>September Unbilled kWhs</v>
      </c>
      <c r="R25" s="175" t="s">
        <v>310</v>
      </c>
      <c r="S25" s="175" t="s">
        <v>191</v>
      </c>
      <c r="T25" s="175" t="str">
        <f>AD24&amp;" Unbilled kWhs reversal"</f>
        <v>August Unbilled kWhs reversal</v>
      </c>
      <c r="U25" s="175" t="s">
        <v>310</v>
      </c>
      <c r="V25" s="175" t="str">
        <f>AD24&amp;" Schedule 75 Unbilled Reversal"</f>
        <v>August Schedule 75 Unbilled Reversal</v>
      </c>
      <c r="X25" s="175" t="str">
        <f>"Total "&amp;AA24&amp;" Schedule 75 Revenue"</f>
        <v>Total September Schedule 75 Revenue</v>
      </c>
      <c r="Z25" s="175" t="str">
        <f>"Calendar "&amp;AA24&amp;" Usage"</f>
        <v>Calendar September Usage</v>
      </c>
      <c r="AA25" s="175" t="str">
        <f>R25</f>
        <v>8/1/2021 rate</v>
      </c>
      <c r="AB25" s="175" t="s">
        <v>192</v>
      </c>
      <c r="AC25" s="175" t="s">
        <v>193</v>
      </c>
      <c r="AD25" s="175" t="str">
        <f>"implied "&amp;AD24&amp;" unbilled/Cancel-Rebill True-up kWhs"</f>
        <v>implied August unbilled/Cancel-Rebill True-up kWhs</v>
      </c>
    </row>
    <row r="26" spans="1:31">
      <c r="A26" s="299" t="s">
        <v>122</v>
      </c>
      <c r="B26" s="201"/>
      <c r="C26" s="222">
        <v>2083221</v>
      </c>
      <c r="D26" s="222">
        <v>20691208.649999999</v>
      </c>
      <c r="E26" s="222">
        <v>-10315713</v>
      </c>
      <c r="F26" s="222">
        <v>6666782</v>
      </c>
      <c r="G26" s="151">
        <f>SUM(D26:F26)</f>
        <v>17042277.649999999</v>
      </c>
      <c r="H26" s="151">
        <f>-K68</f>
        <v>-231969.42898000003</v>
      </c>
      <c r="I26" s="151">
        <f>SUM(G26:H26)</f>
        <v>16810308.221019998</v>
      </c>
      <c r="N26" s="1" t="s">
        <v>194</v>
      </c>
      <c r="O26" s="182">
        <v>-92092</v>
      </c>
      <c r="P26" s="176">
        <f t="shared" ref="P26:P33" si="11">E3</f>
        <v>204652185.77000001</v>
      </c>
      <c r="Q26" s="176">
        <f t="shared" ref="Q26:Q33" si="12">G3</f>
        <v>67752560</v>
      </c>
      <c r="R26" s="306">
        <v>-4.4999999999999999E-4</v>
      </c>
      <c r="S26" s="177">
        <f>Q26*R26</f>
        <v>-30488.651999999998</v>
      </c>
      <c r="T26" s="176">
        <f>F3</f>
        <v>-107955234</v>
      </c>
      <c r="U26" s="306">
        <v>-4.4999999999999999E-4</v>
      </c>
      <c r="V26" s="177">
        <f>T26*U26</f>
        <v>48579.855299999996</v>
      </c>
      <c r="X26" s="178">
        <f>O26+S26+V26</f>
        <v>-74000.796700000006</v>
      </c>
      <c r="Z26" s="240">
        <f>P26+Q26+T26</f>
        <v>164449511.76999998</v>
      </c>
      <c r="AA26" s="1">
        <f>R26</f>
        <v>-4.4999999999999999E-4</v>
      </c>
      <c r="AB26" s="170">
        <f>Z26*AA26</f>
        <v>-74002.280296499986</v>
      </c>
      <c r="AC26" s="178">
        <f>X26-AB26</f>
        <v>1.4835964999801945</v>
      </c>
      <c r="AD26" s="240">
        <f>AC26/U26</f>
        <v>-3296.881111067099</v>
      </c>
      <c r="AE26" s="179">
        <f>AC26/X26</f>
        <v>-2.0048385505830565E-5</v>
      </c>
    </row>
    <row r="27" spans="1:31">
      <c r="A27" s="299" t="s">
        <v>157</v>
      </c>
      <c r="B27" s="201"/>
      <c r="C27" s="222">
        <v>7200</v>
      </c>
      <c r="D27" s="222">
        <v>68731.92</v>
      </c>
      <c r="E27" s="222">
        <v>-22632</v>
      </c>
      <c r="F27" s="222">
        <v>15437</v>
      </c>
      <c r="G27" s="151">
        <f t="shared" ref="G27:G37" si="13">SUM(D27:F27)</f>
        <v>61536.92</v>
      </c>
      <c r="H27" s="151">
        <f t="shared" ref="H27:H30" si="14">-K69</f>
        <v>-4318.18959</v>
      </c>
      <c r="I27" s="151">
        <f t="shared" ref="I27:I40" si="15">SUM(G27:H27)</f>
        <v>57218.730409999996</v>
      </c>
      <c r="N27" s="1" t="s">
        <v>195</v>
      </c>
      <c r="O27" s="182">
        <v>-306.44</v>
      </c>
      <c r="P27" s="176">
        <f t="shared" si="11"/>
        <v>680922.799</v>
      </c>
      <c r="Q27" s="176">
        <f t="shared" si="12"/>
        <v>225428</v>
      </c>
      <c r="R27" s="306">
        <v>-4.4999999999999999E-4</v>
      </c>
      <c r="S27" s="177">
        <f>Q27*R27</f>
        <v>-101.4426</v>
      </c>
      <c r="T27" s="176">
        <f t="shared" ref="T27:T33" si="16">F4</f>
        <v>-344027</v>
      </c>
      <c r="U27" s="306">
        <v>-4.4999999999999999E-4</v>
      </c>
      <c r="V27" s="177">
        <f t="shared" ref="V27:V36" si="17">T27*U27</f>
        <v>154.81215</v>
      </c>
      <c r="X27" s="178">
        <f t="shared" ref="X27:X36" si="18">O27+S27+V27</f>
        <v>-253.07045000000002</v>
      </c>
      <c r="Z27" s="240">
        <f t="shared" ref="Z27:Z36" si="19">P27+Q27+T27</f>
        <v>562323.799</v>
      </c>
      <c r="AA27" s="1">
        <f t="shared" ref="AA27:AA36" si="20">R27</f>
        <v>-4.4999999999999999E-4</v>
      </c>
      <c r="AB27" s="170">
        <f t="shared" ref="AB27:AB36" si="21">Z27*AA27</f>
        <v>-253.04570955</v>
      </c>
      <c r="AC27" s="178">
        <f t="shared" ref="AC27:AC36" si="22">X27-AB27</f>
        <v>-2.4740450000024339E-2</v>
      </c>
      <c r="AD27" s="240">
        <f t="shared" ref="AD27:AD36" si="23">AC27/U27</f>
        <v>54.978777777831866</v>
      </c>
      <c r="AE27" s="179">
        <f t="shared" ref="AE27:AE37" si="24">AC27/X27</f>
        <v>9.7761117507098657E-5</v>
      </c>
    </row>
    <row r="28" spans="1:31">
      <c r="A28" s="299" t="s">
        <v>123</v>
      </c>
      <c r="B28" s="201"/>
      <c r="C28" s="222">
        <v>485281.19</v>
      </c>
      <c r="D28" s="222">
        <v>6625450.29</v>
      </c>
      <c r="E28" s="222">
        <v>-3544034</v>
      </c>
      <c r="F28" s="222">
        <v>2445383</v>
      </c>
      <c r="G28" s="151">
        <f t="shared" si="13"/>
        <v>5526799.29</v>
      </c>
      <c r="H28" s="151">
        <f t="shared" si="14"/>
        <v>81281.883900000015</v>
      </c>
      <c r="I28" s="151">
        <f t="shared" si="15"/>
        <v>5608081.1738999998</v>
      </c>
      <c r="N28" s="1" t="s">
        <v>196</v>
      </c>
      <c r="O28" s="182">
        <v>364623.65</v>
      </c>
      <c r="P28" s="176">
        <f t="shared" si="11"/>
        <v>53700022.722999997</v>
      </c>
      <c r="Q28" s="176">
        <f t="shared" si="12"/>
        <v>17713052</v>
      </c>
      <c r="R28" s="307">
        <v>6.79E-3</v>
      </c>
      <c r="S28" s="177">
        <f>Q28*R28</f>
        <v>120271.62308</v>
      </c>
      <c r="T28" s="176">
        <f t="shared" si="16"/>
        <v>-26596318</v>
      </c>
      <c r="U28" s="307">
        <v>6.79E-3</v>
      </c>
      <c r="V28" s="177">
        <f t="shared" si="17"/>
        <v>-180588.99922</v>
      </c>
      <c r="X28" s="178">
        <f t="shared" si="18"/>
        <v>304306.27386000002</v>
      </c>
      <c r="Z28" s="240">
        <f t="shared" si="19"/>
        <v>44816756.72299999</v>
      </c>
      <c r="AA28" s="308">
        <f t="shared" si="20"/>
        <v>6.79E-3</v>
      </c>
      <c r="AB28" s="170">
        <f t="shared" si="21"/>
        <v>304305.77814916993</v>
      </c>
      <c r="AC28" s="178">
        <f t="shared" si="22"/>
        <v>0.4957108300877735</v>
      </c>
      <c r="AD28" s="240">
        <f t="shared" si="23"/>
        <v>73.006013267713328</v>
      </c>
      <c r="AE28" s="179">
        <f t="shared" si="24"/>
        <v>1.6289865594944375E-6</v>
      </c>
    </row>
    <row r="29" spans="1:31">
      <c r="A29" s="299" t="s">
        <v>124</v>
      </c>
      <c r="B29" s="201"/>
      <c r="C29" s="222">
        <v>212296.99</v>
      </c>
      <c r="D29" s="222">
        <v>747793.04</v>
      </c>
      <c r="E29" s="222">
        <v>-357055</v>
      </c>
      <c r="F29" s="222">
        <v>272881</v>
      </c>
      <c r="G29" s="151">
        <f t="shared" si="13"/>
        <v>663619.04</v>
      </c>
      <c r="H29" s="151">
        <f t="shared" si="14"/>
        <v>3532.9614000000006</v>
      </c>
      <c r="I29" s="151">
        <f t="shared" si="15"/>
        <v>667152.00140000007</v>
      </c>
      <c r="N29" s="1" t="s">
        <v>197</v>
      </c>
      <c r="O29" s="182">
        <v>31177.54</v>
      </c>
      <c r="P29" s="176">
        <f t="shared" si="11"/>
        <v>4591725.5549999997</v>
      </c>
      <c r="Q29" s="176">
        <f t="shared" si="12"/>
        <v>1520151</v>
      </c>
      <c r="R29" s="307">
        <v>6.79E-3</v>
      </c>
      <c r="S29" s="177">
        <f t="shared" ref="S29:S36" si="25">Q29*R29</f>
        <v>10321.825290000001</v>
      </c>
      <c r="T29" s="176">
        <f t="shared" si="16"/>
        <v>-2229581</v>
      </c>
      <c r="U29" s="307">
        <v>6.79E-3</v>
      </c>
      <c r="V29" s="177">
        <f t="shared" si="17"/>
        <v>-15138.85499</v>
      </c>
      <c r="X29" s="178">
        <f t="shared" si="18"/>
        <v>26360.510300000002</v>
      </c>
      <c r="Z29" s="240">
        <f t="shared" si="19"/>
        <v>3882295.5549999997</v>
      </c>
      <c r="AA29" s="308">
        <f t="shared" si="20"/>
        <v>6.79E-3</v>
      </c>
      <c r="AB29" s="170">
        <f t="shared" si="21"/>
        <v>26360.786818449997</v>
      </c>
      <c r="AC29" s="178">
        <f t="shared" si="22"/>
        <v>-0.27651844999491004</v>
      </c>
      <c r="AD29" s="240">
        <f t="shared" si="23"/>
        <v>-40.724366715008841</v>
      </c>
      <c r="AE29" s="179">
        <f t="shared" si="24"/>
        <v>-1.048987469695949E-5</v>
      </c>
    </row>
    <row r="30" spans="1:31">
      <c r="A30" s="299" t="s">
        <v>280</v>
      </c>
      <c r="B30" s="201"/>
      <c r="C30" s="222">
        <v>223.86</v>
      </c>
      <c r="D30" s="222">
        <v>3748.43</v>
      </c>
      <c r="E30" s="222">
        <v>0</v>
      </c>
      <c r="F30" s="222">
        <v>0</v>
      </c>
      <c r="G30" s="151">
        <f t="shared" ref="G30" si="26">SUM(D30:F30)</f>
        <v>3748.43</v>
      </c>
      <c r="H30" s="151">
        <f t="shared" si="14"/>
        <v>0</v>
      </c>
      <c r="I30" s="151">
        <f t="shared" si="15"/>
        <v>3748.43</v>
      </c>
      <c r="N30" s="1" t="s">
        <v>281</v>
      </c>
      <c r="O30" s="182">
        <v>211.93</v>
      </c>
      <c r="P30" s="176">
        <f t="shared" si="11"/>
        <v>31714.89</v>
      </c>
      <c r="Q30" s="176">
        <f t="shared" si="12"/>
        <v>0</v>
      </c>
      <c r="R30" s="307">
        <v>6.79E-3</v>
      </c>
      <c r="S30" s="177">
        <f t="shared" si="25"/>
        <v>0</v>
      </c>
      <c r="T30" s="176">
        <f t="shared" si="16"/>
        <v>0</v>
      </c>
      <c r="U30" s="307">
        <v>6.79E-3</v>
      </c>
      <c r="V30" s="177">
        <f t="shared" si="17"/>
        <v>0</v>
      </c>
      <c r="X30" s="178">
        <f t="shared" si="18"/>
        <v>211.93</v>
      </c>
      <c r="Z30" s="240">
        <f t="shared" si="19"/>
        <v>31714.89</v>
      </c>
      <c r="AA30" s="308">
        <f t="shared" si="20"/>
        <v>6.79E-3</v>
      </c>
      <c r="AB30" s="170">
        <f t="shared" si="21"/>
        <v>215.34410309999998</v>
      </c>
      <c r="AC30" s="178">
        <f t="shared" si="22"/>
        <v>-3.4141030999999771</v>
      </c>
      <c r="AD30" s="240">
        <f t="shared" si="23"/>
        <v>-502.81341678939282</v>
      </c>
      <c r="AE30" s="179">
        <f t="shared" si="24"/>
        <v>-1.6109579106308579E-2</v>
      </c>
    </row>
    <row r="31" spans="1:31">
      <c r="A31" s="299" t="s">
        <v>125</v>
      </c>
      <c r="B31" s="201"/>
      <c r="C31" s="222">
        <v>916868.33</v>
      </c>
      <c r="D31" s="222">
        <v>11315256.439999999</v>
      </c>
      <c r="E31" s="222">
        <v>-5419708</v>
      </c>
      <c r="F31" s="222">
        <v>3825962</v>
      </c>
      <c r="G31" s="151">
        <f t="shared" si="13"/>
        <v>9721510.4399999995</v>
      </c>
      <c r="H31" s="151">
        <f>-K73</f>
        <v>150003.36848</v>
      </c>
      <c r="I31" s="151">
        <f t="shared" si="15"/>
        <v>9871513.8084800001</v>
      </c>
      <c r="N31" s="1" t="s">
        <v>198</v>
      </c>
      <c r="O31" s="182">
        <v>777909.94</v>
      </c>
      <c r="P31" s="176">
        <f t="shared" si="11"/>
        <v>114532665.994</v>
      </c>
      <c r="Q31" s="176">
        <f t="shared" si="12"/>
        <v>37701256</v>
      </c>
      <c r="R31" s="307">
        <v>6.79E-3</v>
      </c>
      <c r="S31" s="177">
        <f t="shared" si="25"/>
        <v>255991.52824000001</v>
      </c>
      <c r="T31" s="176">
        <f t="shared" si="16"/>
        <v>-55225014</v>
      </c>
      <c r="U31" s="307">
        <v>6.79E-3</v>
      </c>
      <c r="V31" s="177">
        <f t="shared" si="17"/>
        <v>-374977.84506000002</v>
      </c>
      <c r="X31" s="178">
        <f t="shared" si="18"/>
        <v>658923.62317999988</v>
      </c>
      <c r="Z31" s="240">
        <f t="shared" si="19"/>
        <v>97008907.994000018</v>
      </c>
      <c r="AA31" s="308">
        <f t="shared" si="20"/>
        <v>6.79E-3</v>
      </c>
      <c r="AB31" s="170">
        <f t="shared" si="21"/>
        <v>658690.48527926009</v>
      </c>
      <c r="AC31" s="178">
        <f t="shared" si="22"/>
        <v>233.1379007397918</v>
      </c>
      <c r="AD31" s="240">
        <f t="shared" si="23"/>
        <v>34335.478754019408</v>
      </c>
      <c r="AE31" s="179">
        <f t="shared" si="24"/>
        <v>3.5381627329531169E-4</v>
      </c>
    </row>
    <row r="32" spans="1:31">
      <c r="A32" s="299" t="s">
        <v>126</v>
      </c>
      <c r="B32" s="201"/>
      <c r="C32" s="222">
        <v>24200</v>
      </c>
      <c r="D32" s="222">
        <v>243342.03</v>
      </c>
      <c r="E32" s="222">
        <v>-110157</v>
      </c>
      <c r="F32" s="222">
        <v>79483</v>
      </c>
      <c r="G32" s="151">
        <f t="shared" si="13"/>
        <v>212668.03</v>
      </c>
      <c r="H32" s="151">
        <f>-K74</f>
        <v>1623.2332299999994</v>
      </c>
      <c r="I32" s="151">
        <f t="shared" si="15"/>
        <v>214291.26323000001</v>
      </c>
      <c r="N32" s="1" t="s">
        <v>199</v>
      </c>
      <c r="O32" s="182">
        <v>17091.599999999999</v>
      </c>
      <c r="P32" s="176">
        <f t="shared" si="11"/>
        <v>2517172.6</v>
      </c>
      <c r="Q32" s="176">
        <f t="shared" si="12"/>
        <v>833343</v>
      </c>
      <c r="R32" s="307">
        <v>6.79E-3</v>
      </c>
      <c r="S32" s="177">
        <f t="shared" si="25"/>
        <v>5658.3989700000002</v>
      </c>
      <c r="T32" s="176">
        <f t="shared" si="16"/>
        <v>-1203100</v>
      </c>
      <c r="U32" s="307">
        <v>6.79E-3</v>
      </c>
      <c r="V32" s="177">
        <f t="shared" si="17"/>
        <v>-8169.049</v>
      </c>
      <c r="X32" s="178">
        <f t="shared" si="18"/>
        <v>14580.949970000001</v>
      </c>
      <c r="Z32" s="240">
        <f t="shared" si="19"/>
        <v>2147415.6</v>
      </c>
      <c r="AA32" s="308">
        <f t="shared" si="20"/>
        <v>6.79E-3</v>
      </c>
      <c r="AB32" s="170">
        <f t="shared" si="21"/>
        <v>14580.951924000001</v>
      </c>
      <c r="AC32" s="178">
        <f t="shared" si="22"/>
        <v>-1.9539999993867241E-3</v>
      </c>
      <c r="AD32" s="240">
        <f t="shared" si="23"/>
        <v>-0.28777614129406837</v>
      </c>
      <c r="AE32" s="179">
        <f t="shared" si="24"/>
        <v>-1.3401047280232344E-7</v>
      </c>
    </row>
    <row r="33" spans="1:31">
      <c r="A33" s="299" t="s">
        <v>278</v>
      </c>
      <c r="B33" s="201"/>
      <c r="C33" s="222">
        <v>1650</v>
      </c>
      <c r="D33" s="222">
        <v>2632</v>
      </c>
      <c r="E33" s="222">
        <v>0</v>
      </c>
      <c r="F33" s="222">
        <v>0</v>
      </c>
      <c r="G33" s="151">
        <f t="shared" ref="G33" si="27">SUM(D33:F33)</f>
        <v>2632</v>
      </c>
      <c r="H33" s="151">
        <f>-K75</f>
        <v>0</v>
      </c>
      <c r="I33" s="151">
        <f t="shared" si="15"/>
        <v>2632</v>
      </c>
      <c r="N33" s="1" t="s">
        <v>279</v>
      </c>
      <c r="O33" s="182">
        <v>87.51</v>
      </c>
      <c r="P33" s="176">
        <f t="shared" si="11"/>
        <v>12887.93</v>
      </c>
      <c r="Q33" s="176">
        <f t="shared" si="12"/>
        <v>0</v>
      </c>
      <c r="R33" s="307">
        <v>6.79E-3</v>
      </c>
      <c r="S33" s="177">
        <f t="shared" si="25"/>
        <v>0</v>
      </c>
      <c r="T33" s="176">
        <f t="shared" si="16"/>
        <v>0</v>
      </c>
      <c r="U33" s="307">
        <v>6.79E-3</v>
      </c>
      <c r="V33" s="177">
        <f t="shared" si="17"/>
        <v>0</v>
      </c>
      <c r="X33" s="178">
        <f t="shared" si="18"/>
        <v>87.51</v>
      </c>
      <c r="Z33" s="240">
        <f t="shared" si="19"/>
        <v>12887.93</v>
      </c>
      <c r="AA33" s="308">
        <f t="shared" si="20"/>
        <v>6.79E-3</v>
      </c>
      <c r="AB33" s="170">
        <f t="shared" si="21"/>
        <v>87.509044700000004</v>
      </c>
      <c r="AC33" s="178">
        <f t="shared" si="22"/>
        <v>9.5530000000110249E-4</v>
      </c>
      <c r="AD33" s="240">
        <f t="shared" si="23"/>
        <v>0.14069219440369699</v>
      </c>
      <c r="AE33" s="179">
        <f t="shared" si="24"/>
        <v>1.0916466689533796E-5</v>
      </c>
    </row>
    <row r="34" spans="1:31">
      <c r="A34" s="299" t="s">
        <v>307</v>
      </c>
      <c r="B34" s="201"/>
      <c r="C34" s="222">
        <f>643650+30650</f>
        <v>674300</v>
      </c>
      <c r="D34" s="222">
        <f>4133446.46+1989764.46-118924.56</f>
        <v>6004286.3600000003</v>
      </c>
      <c r="E34" s="222">
        <v>-6317376</v>
      </c>
      <c r="F34" s="222">
        <f>4151887+2224157</f>
        <v>6376044</v>
      </c>
      <c r="G34" s="151">
        <f t="shared" si="13"/>
        <v>6062954.3600000003</v>
      </c>
      <c r="H34" s="151">
        <f>-K76-K77</f>
        <v>-351.92969999999877</v>
      </c>
      <c r="I34" s="151">
        <f t="shared" si="15"/>
        <v>6062602.4303000001</v>
      </c>
      <c r="J34" s="170"/>
      <c r="N34" s="1" t="s">
        <v>200</v>
      </c>
      <c r="O34" s="182">
        <v>42097.01</v>
      </c>
      <c r="P34" s="176">
        <f>E13</f>
        <v>6199855.0650000004</v>
      </c>
      <c r="Q34" s="176">
        <f>G13</f>
        <v>0</v>
      </c>
      <c r="R34" s="307">
        <v>6.79E-3</v>
      </c>
      <c r="S34" s="177">
        <f t="shared" si="25"/>
        <v>0</v>
      </c>
      <c r="T34" s="176">
        <f>F13</f>
        <v>0</v>
      </c>
      <c r="U34" s="307">
        <v>6.79E-3</v>
      </c>
      <c r="V34" s="177">
        <f t="shared" si="17"/>
        <v>0</v>
      </c>
      <c r="X34" s="178">
        <f t="shared" si="18"/>
        <v>42097.01</v>
      </c>
      <c r="Z34" s="240">
        <f t="shared" si="19"/>
        <v>6199855.0650000004</v>
      </c>
      <c r="AA34" s="308">
        <f t="shared" si="20"/>
        <v>6.79E-3</v>
      </c>
      <c r="AB34" s="170">
        <f t="shared" si="21"/>
        <v>42097.015891350005</v>
      </c>
      <c r="AC34" s="178">
        <f t="shared" si="22"/>
        <v>-5.8913500033668242E-3</v>
      </c>
      <c r="AD34" s="240">
        <f t="shared" si="23"/>
        <v>-0.867650957785983</v>
      </c>
      <c r="AE34" s="179">
        <f t="shared" si="24"/>
        <v>-1.3994699394011176E-7</v>
      </c>
    </row>
    <row r="35" spans="1:31">
      <c r="A35" s="299" t="s">
        <v>159</v>
      </c>
      <c r="B35" s="201"/>
      <c r="C35" s="222">
        <v>1160</v>
      </c>
      <c r="D35" s="222">
        <v>472534.96</v>
      </c>
      <c r="E35" s="156">
        <v>0</v>
      </c>
      <c r="F35" s="156">
        <v>0</v>
      </c>
      <c r="G35" s="151">
        <f t="shared" si="13"/>
        <v>472534.96</v>
      </c>
      <c r="H35" s="151">
        <f>-K78</f>
        <v>0</v>
      </c>
      <c r="I35" s="151">
        <f t="shared" si="15"/>
        <v>472534.96</v>
      </c>
      <c r="N35" s="1" t="s">
        <v>201</v>
      </c>
      <c r="O35" s="182">
        <v>123474.25</v>
      </c>
      <c r="P35" s="176">
        <f>E14</f>
        <v>18184725.366</v>
      </c>
      <c r="Q35" s="176">
        <f>G14</f>
        <v>4983410</v>
      </c>
      <c r="R35" s="307">
        <v>6.79E-3</v>
      </c>
      <c r="S35" s="177">
        <f t="shared" si="25"/>
        <v>33837.353900000002</v>
      </c>
      <c r="T35" s="176">
        <f>F14</f>
        <v>-5467909</v>
      </c>
      <c r="U35" s="307">
        <v>6.79E-3</v>
      </c>
      <c r="V35" s="177">
        <f t="shared" si="17"/>
        <v>-37127.10211</v>
      </c>
      <c r="X35" s="178">
        <f>O35+S35+V35</f>
        <v>120184.50178999998</v>
      </c>
      <c r="Z35" s="240">
        <f t="shared" si="19"/>
        <v>17700226.366</v>
      </c>
      <c r="AA35" s="308">
        <f t="shared" si="20"/>
        <v>6.79E-3</v>
      </c>
      <c r="AB35" s="170">
        <f t="shared" si="21"/>
        <v>120184.53702514</v>
      </c>
      <c r="AC35" s="178">
        <f t="shared" si="22"/>
        <v>-3.5235140021541156E-2</v>
      </c>
      <c r="AD35" s="240">
        <f t="shared" si="23"/>
        <v>-5.1892695171636456</v>
      </c>
      <c r="AE35" s="179">
        <f t="shared" si="24"/>
        <v>-2.9317540528734724E-7</v>
      </c>
    </row>
    <row r="36" spans="1:31">
      <c r="A36" s="299" t="s">
        <v>128</v>
      </c>
      <c r="B36" s="201"/>
      <c r="C36" s="222">
        <v>24520</v>
      </c>
      <c r="D36" s="222">
        <v>1580119.52</v>
      </c>
      <c r="E36" s="222">
        <v>-536477</v>
      </c>
      <c r="F36" s="222">
        <v>492257</v>
      </c>
      <c r="G36" s="151">
        <f t="shared" si="13"/>
        <v>1535899.52</v>
      </c>
      <c r="H36" s="151">
        <f>-K79</f>
        <v>3042.6537199999998</v>
      </c>
      <c r="I36" s="151">
        <f t="shared" si="15"/>
        <v>1538942.1737200001</v>
      </c>
      <c r="N36" s="1" t="s">
        <v>202</v>
      </c>
      <c r="O36" s="182">
        <v>9553.61</v>
      </c>
      <c r="P36" s="176">
        <f>E15</f>
        <v>1407030.4809999999</v>
      </c>
      <c r="Q36" s="176">
        <f>G15</f>
        <v>328640</v>
      </c>
      <c r="R36" s="307">
        <v>6.79E-3</v>
      </c>
      <c r="S36" s="177">
        <f t="shared" si="25"/>
        <v>2231.4656</v>
      </c>
      <c r="T36" s="176">
        <f>F15</f>
        <v>-610737</v>
      </c>
      <c r="U36" s="307">
        <v>6.79E-3</v>
      </c>
      <c r="V36" s="177">
        <f t="shared" si="17"/>
        <v>-4146.9042300000001</v>
      </c>
      <c r="X36" s="178">
        <f t="shared" si="18"/>
        <v>7638.17137</v>
      </c>
      <c r="Z36" s="240">
        <f t="shared" si="19"/>
        <v>1124933.4809999999</v>
      </c>
      <c r="AA36" s="308">
        <f t="shared" si="20"/>
        <v>6.79E-3</v>
      </c>
      <c r="AB36" s="170">
        <f t="shared" si="21"/>
        <v>7638.298335989999</v>
      </c>
      <c r="AC36" s="178">
        <f t="shared" si="22"/>
        <v>-0.12696598999900743</v>
      </c>
      <c r="AD36" s="240">
        <f t="shared" si="23"/>
        <v>-18.698967599264719</v>
      </c>
      <c r="AE36" s="179">
        <f t="shared" si="24"/>
        <v>-1.6622563680318084E-5</v>
      </c>
    </row>
    <row r="37" spans="1:31">
      <c r="A37" s="299" t="s">
        <v>129</v>
      </c>
      <c r="B37" s="201"/>
      <c r="C37" s="222">
        <v>25320</v>
      </c>
      <c r="D37" s="222">
        <v>154497.5</v>
      </c>
      <c r="E37" s="222">
        <v>-64782</v>
      </c>
      <c r="F37" s="222">
        <v>39653</v>
      </c>
      <c r="G37" s="151">
        <f t="shared" si="13"/>
        <v>129368.5</v>
      </c>
      <c r="H37" s="151">
        <f>-K80</f>
        <v>595.22467000000006</v>
      </c>
      <c r="I37" s="151">
        <f t="shared" si="15"/>
        <v>129963.72467</v>
      </c>
      <c r="O37" s="239">
        <f>SUM(O26:O36)</f>
        <v>1273828.6000000001</v>
      </c>
      <c r="P37" s="309">
        <f>SUM(P26:P36)</f>
        <v>406510909.17300004</v>
      </c>
      <c r="Q37" s="309">
        <f>SUM(Q26:Q36)</f>
        <v>131057840</v>
      </c>
      <c r="S37" s="163">
        <f>SUM(S26:S36)</f>
        <v>397722.10048000002</v>
      </c>
      <c r="T37" s="309">
        <f>SUM(T26:T36)</f>
        <v>-199631920</v>
      </c>
      <c r="V37" s="163">
        <f>SUM(V26:V36)</f>
        <v>-571414.08716</v>
      </c>
      <c r="X37" s="163">
        <f>SUM(X26:X36)</f>
        <v>1100136.61332</v>
      </c>
      <c r="Z37" s="309">
        <f>SUM(Z26:Z36)</f>
        <v>337936829.17299998</v>
      </c>
      <c r="AB37" s="309">
        <f>SUM(AB26:AB36)</f>
        <v>1099905.3805651099</v>
      </c>
      <c r="AC37" s="163">
        <f>SUM(AC26:AC36)</f>
        <v>231.23275488984154</v>
      </c>
      <c r="AD37" s="309">
        <f>SUM(AD26:AD36)</f>
        <v>30598.141678472348</v>
      </c>
      <c r="AE37" s="179">
        <f t="shared" si="24"/>
        <v>2.1018549159274475E-4</v>
      </c>
    </row>
    <row r="38" spans="1:31">
      <c r="A38" s="299" t="s">
        <v>171</v>
      </c>
      <c r="B38" s="201"/>
      <c r="C38" s="151"/>
      <c r="D38" s="222">
        <v>577589.04</v>
      </c>
      <c r="E38" s="154"/>
      <c r="F38" s="154"/>
      <c r="G38" s="151">
        <f>SUM(D38:F38)</f>
        <v>577589.04</v>
      </c>
      <c r="H38" s="151"/>
      <c r="I38" s="151">
        <f t="shared" si="15"/>
        <v>577589.04</v>
      </c>
      <c r="N38" s="301"/>
      <c r="O38" s="210" t="s">
        <v>243</v>
      </c>
      <c r="U38" s="310"/>
    </row>
    <row r="39" spans="1:31">
      <c r="A39" s="299" t="s">
        <v>172</v>
      </c>
      <c r="B39" s="201"/>
      <c r="C39" s="164"/>
      <c r="D39" s="222">
        <v>531459.73</v>
      </c>
      <c r="E39" s="154"/>
      <c r="F39" s="154"/>
      <c r="G39" s="151">
        <f>SUM(D39:F39)</f>
        <v>531459.73</v>
      </c>
      <c r="H39" s="151"/>
      <c r="I39" s="151">
        <f t="shared" si="15"/>
        <v>531459.73</v>
      </c>
      <c r="O39" s="164"/>
      <c r="U39" s="311" t="s">
        <v>311</v>
      </c>
      <c r="V39" s="1" t="s">
        <v>203</v>
      </c>
      <c r="X39" s="306">
        <v>0.95702500000000001</v>
      </c>
      <c r="AA39" s="1" t="s">
        <v>204</v>
      </c>
      <c r="AB39" s="1" t="s">
        <v>205</v>
      </c>
      <c r="AD39" s="1" t="s">
        <v>206</v>
      </c>
    </row>
    <row r="40" spans="1:31">
      <c r="A40" s="299" t="s">
        <v>173</v>
      </c>
      <c r="B40" s="201"/>
      <c r="C40" s="164"/>
      <c r="D40" s="222">
        <v>1871167.77</v>
      </c>
      <c r="E40" s="154"/>
      <c r="F40" s="154"/>
      <c r="G40" s="151">
        <f>SUM(D40:F40)</f>
        <v>1871167.77</v>
      </c>
      <c r="H40" s="151"/>
      <c r="I40" s="151">
        <f t="shared" si="15"/>
        <v>1871167.77</v>
      </c>
      <c r="S40" s="301"/>
      <c r="T40" s="1" t="s">
        <v>130</v>
      </c>
      <c r="U40" s="1" t="s">
        <v>207</v>
      </c>
      <c r="W40" s="301"/>
      <c r="X40" s="312">
        <f>ROUND((X26+X27)*X39,2)</f>
        <v>-71062.81</v>
      </c>
      <c r="Z40" s="1" t="s">
        <v>19</v>
      </c>
      <c r="AA40" s="160">
        <f>P26+P27+Q26+Q27+T26+T27</f>
        <v>165011835.56900001</v>
      </c>
      <c r="AB40" s="306">
        <v>-4.2999999999999999E-4</v>
      </c>
      <c r="AC40" s="178">
        <f>AA40*AB40</f>
        <v>-70955.089294670004</v>
      </c>
      <c r="AD40" s="178">
        <f>X40-AC40</f>
        <v>-107.72070532999351</v>
      </c>
      <c r="AE40" s="179">
        <f>AD40/X40</f>
        <v>1.5158520375143272E-3</v>
      </c>
    </row>
    <row r="41" spans="1:31">
      <c r="A41" s="201"/>
      <c r="B41" s="201"/>
      <c r="C41" s="144">
        <f t="shared" ref="C41:I41" si="28">SUM(C26:C40)</f>
        <v>4456241.3699999992</v>
      </c>
      <c r="D41" s="144">
        <f>SUM(D26:D40)</f>
        <v>50889817.68</v>
      </c>
      <c r="E41" s="144">
        <f t="shared" si="28"/>
        <v>-26687934</v>
      </c>
      <c r="F41" s="144">
        <f>SUM(F26:F40)</f>
        <v>20213882</v>
      </c>
      <c r="G41" s="144">
        <f t="shared" si="28"/>
        <v>44415765.68</v>
      </c>
      <c r="H41" s="144">
        <f>SUM(H26:H40)</f>
        <v>3439.7771299999999</v>
      </c>
      <c r="I41" s="144">
        <f t="shared" si="28"/>
        <v>44419205.45713</v>
      </c>
      <c r="S41" s="301"/>
      <c r="T41" s="1" t="s">
        <v>130</v>
      </c>
      <c r="U41" s="1" t="s">
        <v>208</v>
      </c>
      <c r="W41" s="301"/>
      <c r="X41" s="312">
        <f>ROUND(SUM(X28:X36)*X39,2)</f>
        <v>1123921.05</v>
      </c>
      <c r="Z41" s="1" t="s">
        <v>163</v>
      </c>
      <c r="AA41" s="160">
        <f>SUM(P28:Q36,T28:T36)</f>
        <v>172924993.604</v>
      </c>
      <c r="AB41" s="306">
        <v>6.4999999999999997E-3</v>
      </c>
      <c r="AC41" s="178">
        <f>AA41*AB41</f>
        <v>1124012.4584259999</v>
      </c>
      <c r="AD41" s="178">
        <f>X41-AC41</f>
        <v>-91.408425999805331</v>
      </c>
      <c r="AE41" s="179">
        <f>AD41/X41</f>
        <v>-8.1329935051759484E-5</v>
      </c>
    </row>
    <row r="42" spans="1:31" ht="15.75" thickBot="1">
      <c r="A42" s="201"/>
      <c r="B42" s="301" t="s">
        <v>243</v>
      </c>
      <c r="C42" s="210" t="s">
        <v>243</v>
      </c>
      <c r="D42" s="210" t="s">
        <v>243</v>
      </c>
      <c r="E42" s="210" t="s">
        <v>243</v>
      </c>
      <c r="F42" s="210" t="s">
        <v>243</v>
      </c>
      <c r="J42" s="178"/>
      <c r="Z42" s="1" t="s">
        <v>189</v>
      </c>
    </row>
    <row r="43" spans="1:31">
      <c r="A43" s="201" t="s">
        <v>19</v>
      </c>
      <c r="B43" s="301"/>
      <c r="C43" s="146">
        <f>C26+C27</f>
        <v>2090421</v>
      </c>
      <c r="D43" s="145">
        <f t="shared" ref="D43:H43" si="29">D26+D27</f>
        <v>20759940.57</v>
      </c>
      <c r="E43" s="145">
        <f t="shared" si="29"/>
        <v>-10338345</v>
      </c>
      <c r="F43" s="145">
        <f t="shared" si="29"/>
        <v>6682219</v>
      </c>
      <c r="G43" s="145">
        <f t="shared" si="29"/>
        <v>17103814.57</v>
      </c>
      <c r="H43" s="145">
        <f t="shared" si="29"/>
        <v>-236287.61857000002</v>
      </c>
      <c r="I43" s="146">
        <f>I26+I27</f>
        <v>16867526.951429997</v>
      </c>
      <c r="J43" s="303"/>
      <c r="S43" s="178">
        <f>S37+V37</f>
        <v>-173691.98667999997</v>
      </c>
      <c r="T43" s="1" t="s">
        <v>230</v>
      </c>
    </row>
    <row r="44" spans="1:31" ht="6" customHeight="1">
      <c r="A44" s="201"/>
      <c r="B44" s="201"/>
      <c r="C44" s="150"/>
      <c r="D44" s="145"/>
      <c r="E44" s="201"/>
      <c r="F44" s="201"/>
      <c r="I44" s="161"/>
      <c r="J44" s="360"/>
    </row>
    <row r="45" spans="1:31" ht="15.75" thickBot="1">
      <c r="A45" s="201" t="s">
        <v>163</v>
      </c>
      <c r="B45" s="301"/>
      <c r="C45" s="152">
        <f>SUM(C28:C33,C35:C37)</f>
        <v>1691520.3699999999</v>
      </c>
      <c r="D45" s="153">
        <f t="shared" ref="D45:H45" si="30">SUM(D28:D32,D35:D37)</f>
        <v>21142742.210000001</v>
      </c>
      <c r="E45" s="153">
        <f t="shared" si="30"/>
        <v>-10032213</v>
      </c>
      <c r="F45" s="153">
        <f t="shared" si="30"/>
        <v>7155619</v>
      </c>
      <c r="G45" s="153">
        <f t="shared" si="30"/>
        <v>18266148.210000001</v>
      </c>
      <c r="H45" s="153">
        <f t="shared" si="30"/>
        <v>240079.32540000003</v>
      </c>
      <c r="I45" s="152">
        <f>SUM(I28:I33,I35:I37)</f>
        <v>18508859.535399999</v>
      </c>
      <c r="J45" s="303"/>
      <c r="S45" s="178">
        <f>D82</f>
        <v>-173691.98667999997</v>
      </c>
    </row>
    <row r="46" spans="1:31">
      <c r="A46" s="201"/>
      <c r="B46" s="201"/>
      <c r="C46" s="159"/>
      <c r="D46" s="153"/>
      <c r="E46" s="153"/>
      <c r="F46" s="153"/>
      <c r="G46" s="153"/>
      <c r="H46" s="153"/>
      <c r="I46" s="159"/>
      <c r="M46" s="201" t="s">
        <v>220</v>
      </c>
    </row>
    <row r="47" spans="1:31">
      <c r="C47" s="162">
        <v>44501</v>
      </c>
      <c r="D47" s="162">
        <v>44409</v>
      </c>
      <c r="E47" s="162">
        <v>43739</v>
      </c>
      <c r="F47" s="162">
        <v>44409</v>
      </c>
      <c r="G47" s="162">
        <v>44470</v>
      </c>
      <c r="H47" s="162">
        <v>44652</v>
      </c>
      <c r="I47" s="162">
        <v>44470</v>
      </c>
      <c r="J47" s="162">
        <v>44743</v>
      </c>
      <c r="M47" s="407" t="s">
        <v>227</v>
      </c>
      <c r="N47" s="407" t="s">
        <v>228</v>
      </c>
      <c r="O47" s="407" t="s">
        <v>224</v>
      </c>
      <c r="P47" s="407" t="s">
        <v>225</v>
      </c>
      <c r="Q47" s="201"/>
    </row>
    <row r="48" spans="1:31" ht="40.9" customHeight="1">
      <c r="A48" s="408" t="s">
        <v>174</v>
      </c>
      <c r="B48" s="408"/>
      <c r="C48" s="143" t="s">
        <v>175</v>
      </c>
      <c r="D48" s="143" t="s">
        <v>187</v>
      </c>
      <c r="E48" s="143" t="s">
        <v>176</v>
      </c>
      <c r="F48" s="143" t="s">
        <v>177</v>
      </c>
      <c r="G48" s="143" t="s">
        <v>178</v>
      </c>
      <c r="H48" s="143" t="s">
        <v>260</v>
      </c>
      <c r="I48" s="143" t="s">
        <v>312</v>
      </c>
      <c r="J48" s="143" t="s">
        <v>179</v>
      </c>
      <c r="M48" s="407"/>
      <c r="N48" s="407"/>
      <c r="O48" s="407"/>
      <c r="P48" s="407"/>
      <c r="Q48" s="358" t="s">
        <v>226</v>
      </c>
    </row>
    <row r="49" spans="1:18">
      <c r="A49" s="299" t="s">
        <v>122</v>
      </c>
      <c r="B49" s="201"/>
      <c r="C49" s="148">
        <v>-4.1700000000000001E-3</v>
      </c>
      <c r="D49" s="148">
        <v>-4.4999999999999999E-4</v>
      </c>
      <c r="E49" s="148"/>
      <c r="F49" s="148">
        <v>2.5500000000000002E-3</v>
      </c>
      <c r="G49" s="148">
        <v>1.5299999999999999E-3</v>
      </c>
      <c r="H49" s="148">
        <v>0</v>
      </c>
      <c r="I49" s="148">
        <v>-4.6100000000000004E-3</v>
      </c>
      <c r="J49" s="148">
        <v>-6.2E-4</v>
      </c>
      <c r="M49" s="148">
        <f>SUM(C49:J49)</f>
        <v>-5.77E-3</v>
      </c>
      <c r="N49" s="148">
        <f>SUM(C49:J49)</f>
        <v>-5.77E-3</v>
      </c>
      <c r="O49" s="203">
        <f>-F3*M49</f>
        <v>-622901.70018000004</v>
      </c>
      <c r="P49" s="203">
        <f>G3*N49</f>
        <v>-390932.27120000002</v>
      </c>
      <c r="Q49" s="204">
        <f>P49-O49</f>
        <v>231969.42898000003</v>
      </c>
    </row>
    <row r="50" spans="1:18">
      <c r="A50" s="299" t="s">
        <v>157</v>
      </c>
      <c r="B50" s="201"/>
      <c r="C50" s="148">
        <v>-4.1700000000000001E-3</v>
      </c>
      <c r="D50" s="148">
        <v>-4.4999999999999999E-4</v>
      </c>
      <c r="E50" s="148">
        <v>-3.0640000000000001E-2</v>
      </c>
      <c r="F50" s="148">
        <v>2.5500000000000002E-3</v>
      </c>
      <c r="G50" s="148">
        <v>1.5299999999999999E-3</v>
      </c>
      <c r="H50" s="148">
        <v>0</v>
      </c>
      <c r="I50" s="148">
        <f>I49</f>
        <v>-4.6100000000000004E-3</v>
      </c>
      <c r="J50" s="148">
        <v>-6.2E-4</v>
      </c>
      <c r="M50" s="148">
        <f t="shared" ref="M50:M61" si="31">SUM(C50:J50)</f>
        <v>-3.6410000000000005E-2</v>
      </c>
      <c r="N50" s="148">
        <f t="shared" ref="N50:N61" si="32">SUM(C50:J50)</f>
        <v>-3.6410000000000005E-2</v>
      </c>
      <c r="O50" s="203">
        <f t="shared" ref="O50:O63" si="33">-F4*M50</f>
        <v>-12526.023070000001</v>
      </c>
      <c r="P50" s="203">
        <f t="shared" ref="P50:P63" si="34">G4*N50</f>
        <v>-8207.8334800000011</v>
      </c>
      <c r="Q50" s="204">
        <f t="shared" ref="Q50:Q63" si="35">P50-O50</f>
        <v>4318.18959</v>
      </c>
    </row>
    <row r="51" spans="1:18">
      <c r="A51" s="299" t="s">
        <v>123</v>
      </c>
      <c r="B51" s="201"/>
      <c r="C51" s="148">
        <v>0</v>
      </c>
      <c r="D51" s="148">
        <v>6.79E-3</v>
      </c>
      <c r="E51" s="148"/>
      <c r="F51" s="148">
        <v>3.2100000000000002E-3</v>
      </c>
      <c r="G51" s="148">
        <v>2.2200000000000002E-3</v>
      </c>
      <c r="H51" s="148">
        <v>0</v>
      </c>
      <c r="I51" s="148">
        <f>-0.00247</f>
        <v>-2.47E-3</v>
      </c>
      <c r="J51" s="148">
        <v>-5.9999999999999995E-4</v>
      </c>
      <c r="M51" s="148">
        <f t="shared" si="31"/>
        <v>9.1500000000000001E-3</v>
      </c>
      <c r="N51" s="148">
        <f t="shared" si="32"/>
        <v>9.1500000000000001E-3</v>
      </c>
      <c r="O51" s="203">
        <f t="shared" si="33"/>
        <v>243356.30970000001</v>
      </c>
      <c r="P51" s="203">
        <f t="shared" si="34"/>
        <v>162074.4258</v>
      </c>
      <c r="Q51" s="204">
        <f t="shared" si="35"/>
        <v>-81281.883900000015</v>
      </c>
    </row>
    <row r="52" spans="1:18">
      <c r="A52" s="299" t="s">
        <v>124</v>
      </c>
      <c r="B52" s="201"/>
      <c r="C52" s="148">
        <v>-4.1700000000000001E-3</v>
      </c>
      <c r="D52" s="148">
        <v>6.79E-3</v>
      </c>
      <c r="E52" s="148"/>
      <c r="F52" s="148">
        <v>3.2100000000000002E-3</v>
      </c>
      <c r="G52" s="148">
        <v>2.2200000000000002E-3</v>
      </c>
      <c r="H52" s="148">
        <v>0</v>
      </c>
      <c r="I52" s="148">
        <f>I51</f>
        <v>-2.47E-3</v>
      </c>
      <c r="J52" s="148">
        <v>-5.9999999999999995E-4</v>
      </c>
      <c r="M52" s="148">
        <f t="shared" si="31"/>
        <v>4.9800000000000001E-3</v>
      </c>
      <c r="N52" s="148">
        <f t="shared" si="32"/>
        <v>4.9800000000000001E-3</v>
      </c>
      <c r="O52" s="203">
        <f t="shared" si="33"/>
        <v>11103.31338</v>
      </c>
      <c r="P52" s="203">
        <f t="shared" si="34"/>
        <v>7570.3519800000004</v>
      </c>
      <c r="Q52" s="204">
        <f t="shared" si="35"/>
        <v>-3532.9613999999992</v>
      </c>
    </row>
    <row r="53" spans="1:18">
      <c r="A53" s="299" t="s">
        <v>280</v>
      </c>
      <c r="B53" s="201"/>
      <c r="C53" s="148">
        <v>0</v>
      </c>
      <c r="D53" s="148">
        <v>6.79E-3</v>
      </c>
      <c r="E53" s="148"/>
      <c r="F53" s="148">
        <v>3.2100000000000002E-3</v>
      </c>
      <c r="G53" s="148">
        <v>2.2200000000000002E-3</v>
      </c>
      <c r="H53" s="148">
        <v>0</v>
      </c>
      <c r="I53" s="148">
        <f>I51</f>
        <v>-2.47E-3</v>
      </c>
      <c r="J53" s="148">
        <v>-5.9999999999999995E-4</v>
      </c>
      <c r="M53" s="148">
        <f t="shared" si="31"/>
        <v>9.1500000000000001E-3</v>
      </c>
      <c r="N53" s="148">
        <f t="shared" si="32"/>
        <v>9.1500000000000001E-3</v>
      </c>
      <c r="O53" s="203">
        <f t="shared" si="33"/>
        <v>0</v>
      </c>
      <c r="P53" s="203">
        <f t="shared" si="34"/>
        <v>0</v>
      </c>
      <c r="Q53" s="204">
        <f t="shared" si="35"/>
        <v>0</v>
      </c>
    </row>
    <row r="54" spans="1:18" ht="14.45" customHeight="1">
      <c r="A54" s="299" t="s">
        <v>125</v>
      </c>
      <c r="B54" s="201"/>
      <c r="C54" s="148">
        <v>0</v>
      </c>
      <c r="D54" s="148">
        <v>6.79E-3</v>
      </c>
      <c r="E54" s="148"/>
      <c r="F54" s="148">
        <v>2.7299999999999998E-3</v>
      </c>
      <c r="G54" s="148">
        <v>1.6000000000000001E-3</v>
      </c>
      <c r="H54" s="148">
        <v>0</v>
      </c>
      <c r="I54" s="148">
        <f>-0.0019</f>
        <v>-1.9E-3</v>
      </c>
      <c r="J54" s="148">
        <v>-6.6E-4</v>
      </c>
      <c r="M54" s="148">
        <f t="shared" si="31"/>
        <v>8.5600000000000016E-3</v>
      </c>
      <c r="N54" s="148">
        <f t="shared" si="32"/>
        <v>8.5600000000000016E-3</v>
      </c>
      <c r="O54" s="203">
        <f t="shared" si="33"/>
        <v>472726.11984000012</v>
      </c>
      <c r="P54" s="203">
        <f t="shared" si="34"/>
        <v>322722.75136000005</v>
      </c>
      <c r="Q54" s="204">
        <f t="shared" si="35"/>
        <v>-150003.36848000006</v>
      </c>
    </row>
    <row r="55" spans="1:18">
      <c r="A55" s="299" t="s">
        <v>126</v>
      </c>
      <c r="B55" s="201"/>
      <c r="C55" s="148">
        <v>-4.1700000000000001E-3</v>
      </c>
      <c r="D55" s="148">
        <v>6.79E-3</v>
      </c>
      <c r="E55" s="148"/>
      <c r="F55" s="148">
        <v>2.7299999999999998E-3</v>
      </c>
      <c r="G55" s="148">
        <v>1.6000000000000001E-3</v>
      </c>
      <c r="H55" s="148">
        <v>0</v>
      </c>
      <c r="I55" s="148">
        <f>I54</f>
        <v>-1.9E-3</v>
      </c>
      <c r="J55" s="148">
        <v>-6.6E-4</v>
      </c>
      <c r="M55" s="148">
        <f t="shared" si="31"/>
        <v>4.3899999999999998E-3</v>
      </c>
      <c r="N55" s="148">
        <f t="shared" si="32"/>
        <v>4.3899999999999998E-3</v>
      </c>
      <c r="O55" s="203">
        <f t="shared" si="33"/>
        <v>5281.6089999999995</v>
      </c>
      <c r="P55" s="203">
        <f t="shared" si="34"/>
        <v>3658.3757699999996</v>
      </c>
      <c r="Q55" s="204">
        <f t="shared" si="35"/>
        <v>-1623.2332299999998</v>
      </c>
    </row>
    <row r="56" spans="1:18">
      <c r="A56" s="299" t="s">
        <v>278</v>
      </c>
      <c r="B56" s="201"/>
      <c r="C56" s="148">
        <v>0</v>
      </c>
      <c r="D56" s="148">
        <v>6.79E-3</v>
      </c>
      <c r="E56" s="148"/>
      <c r="F56" s="148">
        <v>2.7299999999999998E-3</v>
      </c>
      <c r="G56" s="148">
        <v>1.6000000000000001E-3</v>
      </c>
      <c r="H56" s="148">
        <v>0</v>
      </c>
      <c r="I56" s="148">
        <f>I54</f>
        <v>-1.9E-3</v>
      </c>
      <c r="J56" s="148">
        <v>-6.6E-4</v>
      </c>
      <c r="M56" s="148">
        <f t="shared" si="31"/>
        <v>8.5600000000000016E-3</v>
      </c>
      <c r="N56" s="148">
        <f t="shared" si="32"/>
        <v>8.5600000000000016E-3</v>
      </c>
      <c r="O56" s="203">
        <f t="shared" si="33"/>
        <v>0</v>
      </c>
      <c r="P56" s="203">
        <f t="shared" si="34"/>
        <v>0</v>
      </c>
      <c r="Q56" s="204">
        <f t="shared" si="35"/>
        <v>0</v>
      </c>
    </row>
    <row r="57" spans="1:18">
      <c r="A57" s="299" t="s">
        <v>127</v>
      </c>
      <c r="B57" s="201"/>
      <c r="C57" s="148">
        <v>0</v>
      </c>
      <c r="D57" s="148"/>
      <c r="E57" s="148"/>
      <c r="F57" s="148">
        <v>1.82E-3</v>
      </c>
      <c r="G57" s="148">
        <v>1E-3</v>
      </c>
      <c r="H57" s="148">
        <v>0</v>
      </c>
      <c r="I57" s="148">
        <f>-0.00229</f>
        <v>-2.2899999999999999E-3</v>
      </c>
      <c r="J57" s="148">
        <v>-6.2E-4</v>
      </c>
      <c r="M57" s="148">
        <f t="shared" si="31"/>
        <v>-8.9999999999999911E-5</v>
      </c>
      <c r="N57" s="148">
        <f t="shared" si="32"/>
        <v>-8.9999999999999911E-5</v>
      </c>
      <c r="O57" s="203">
        <f t="shared" si="33"/>
        <v>-5435.5585499999943</v>
      </c>
      <c r="P57" s="203">
        <f t="shared" si="34"/>
        <v>-5083.6288499999946</v>
      </c>
      <c r="Q57" s="204">
        <f t="shared" si="35"/>
        <v>351.92969999999968</v>
      </c>
    </row>
    <row r="58" spans="1:18">
      <c r="A58" s="299" t="s">
        <v>158</v>
      </c>
      <c r="B58" s="201"/>
      <c r="C58" s="148">
        <v>0</v>
      </c>
      <c r="D58" s="148"/>
      <c r="E58" s="148"/>
      <c r="F58" s="148">
        <v>1.82E-3</v>
      </c>
      <c r="G58" s="148">
        <v>0</v>
      </c>
      <c r="H58" s="148">
        <v>0</v>
      </c>
      <c r="I58" s="148">
        <v>0</v>
      </c>
      <c r="J58" s="148">
        <v>-6.2E-4</v>
      </c>
      <c r="M58" s="148">
        <f t="shared" si="31"/>
        <v>1.2000000000000001E-3</v>
      </c>
      <c r="N58" s="148">
        <f t="shared" si="32"/>
        <v>1.2000000000000001E-3</v>
      </c>
      <c r="O58" s="203">
        <f t="shared" si="33"/>
        <v>42000.000000000007</v>
      </c>
      <c r="P58" s="203">
        <f t="shared" si="34"/>
        <v>42000.000000000007</v>
      </c>
      <c r="Q58" s="204">
        <f t="shared" si="35"/>
        <v>0</v>
      </c>
    </row>
    <row r="59" spans="1:18">
      <c r="A59" s="299" t="s">
        <v>159</v>
      </c>
      <c r="B59" s="201"/>
      <c r="C59" s="148">
        <v>0</v>
      </c>
      <c r="D59" s="148"/>
      <c r="E59" s="148"/>
      <c r="F59" s="148">
        <v>2.3600000000000001E-3</v>
      </c>
      <c r="G59" s="148">
        <v>1.39E-3</v>
      </c>
      <c r="H59" s="148">
        <v>0</v>
      </c>
      <c r="I59" s="148">
        <v>-3.65E-3</v>
      </c>
      <c r="J59" s="148">
        <v>-6.0999999999999997E-4</v>
      </c>
      <c r="M59" s="148">
        <f t="shared" si="31"/>
        <v>-5.1000000000000015E-4</v>
      </c>
      <c r="N59" s="148">
        <f t="shared" si="32"/>
        <v>-5.1000000000000015E-4</v>
      </c>
      <c r="O59" s="203">
        <f t="shared" si="33"/>
        <v>0</v>
      </c>
      <c r="P59" s="203">
        <f t="shared" si="34"/>
        <v>0</v>
      </c>
      <c r="Q59" s="204">
        <f t="shared" si="35"/>
        <v>0</v>
      </c>
    </row>
    <row r="60" spans="1:18">
      <c r="A60" s="299" t="s">
        <v>128</v>
      </c>
      <c r="B60" s="201"/>
      <c r="C60" s="148">
        <v>0</v>
      </c>
      <c r="D60" s="148">
        <v>6.79E-3</v>
      </c>
      <c r="E60" s="148"/>
      <c r="F60" s="148">
        <v>2.3600000000000001E-3</v>
      </c>
      <c r="G60" s="148">
        <v>1.39E-3</v>
      </c>
      <c r="H60" s="148">
        <v>0</v>
      </c>
      <c r="I60" s="148">
        <f>I59</f>
        <v>-3.65E-3</v>
      </c>
      <c r="J60" s="148">
        <v>-6.0999999999999997E-4</v>
      </c>
      <c r="M60" s="148">
        <f t="shared" si="31"/>
        <v>6.28E-3</v>
      </c>
      <c r="N60" s="148">
        <f t="shared" si="32"/>
        <v>6.28E-3</v>
      </c>
      <c r="O60" s="203">
        <f t="shared" si="33"/>
        <v>34338.468520000002</v>
      </c>
      <c r="P60" s="203">
        <f t="shared" si="34"/>
        <v>31295.8148</v>
      </c>
      <c r="Q60" s="204">
        <f t="shared" si="35"/>
        <v>-3042.6537200000021</v>
      </c>
    </row>
    <row r="61" spans="1:18">
      <c r="A61" s="299" t="s">
        <v>129</v>
      </c>
      <c r="B61" s="201"/>
      <c r="C61" s="148">
        <v>-4.1700000000000001E-3</v>
      </c>
      <c r="D61" s="148">
        <v>6.79E-3</v>
      </c>
      <c r="E61" s="148"/>
      <c r="F61" s="148">
        <v>2.3600000000000001E-3</v>
      </c>
      <c r="G61" s="148">
        <v>1.39E-3</v>
      </c>
      <c r="H61" s="148">
        <v>0</v>
      </c>
      <c r="I61" s="148">
        <f>I59</f>
        <v>-3.65E-3</v>
      </c>
      <c r="J61" s="148">
        <v>-6.0999999999999997E-4</v>
      </c>
      <c r="M61" s="148">
        <f t="shared" si="31"/>
        <v>2.1099999999999999E-3</v>
      </c>
      <c r="N61" s="148">
        <f t="shared" si="32"/>
        <v>2.1099999999999999E-3</v>
      </c>
      <c r="O61" s="203">
        <f t="shared" si="33"/>
        <v>1288.65507</v>
      </c>
      <c r="P61" s="203">
        <f t="shared" si="34"/>
        <v>693.43039999999996</v>
      </c>
      <c r="Q61" s="204">
        <f t="shared" si="35"/>
        <v>-595.22467000000006</v>
      </c>
    </row>
    <row r="62" spans="1:18" ht="15" customHeight="1">
      <c r="A62" s="299" t="s">
        <v>171</v>
      </c>
      <c r="B62" s="201"/>
      <c r="C62" s="157">
        <v>0</v>
      </c>
      <c r="D62" s="157"/>
      <c r="E62" s="148"/>
      <c r="F62" s="157">
        <v>1.1180000000000001E-2</v>
      </c>
      <c r="G62" s="157"/>
      <c r="H62" s="157"/>
      <c r="I62" s="157"/>
      <c r="J62" s="157">
        <v>-7.1000000000000002E-4</v>
      </c>
      <c r="M62" s="148"/>
      <c r="N62" s="202"/>
      <c r="O62" s="203">
        <f t="shared" si="33"/>
        <v>0</v>
      </c>
      <c r="P62" s="203">
        <f t="shared" si="34"/>
        <v>0</v>
      </c>
      <c r="Q62" s="204">
        <f t="shared" si="35"/>
        <v>0</v>
      </c>
    </row>
    <row r="63" spans="1:18">
      <c r="A63" s="299" t="s">
        <v>162</v>
      </c>
      <c r="B63" s="201"/>
      <c r="C63" s="157">
        <v>-4.1700000000000001E-3</v>
      </c>
      <c r="D63" s="157"/>
      <c r="E63" s="148"/>
      <c r="F63" s="157">
        <v>1.1180000000000001E-2</v>
      </c>
      <c r="G63" s="157"/>
      <c r="H63" s="157"/>
      <c r="I63" s="157"/>
      <c r="J63" s="157">
        <v>-7.1000000000000002E-4</v>
      </c>
      <c r="M63" s="148"/>
      <c r="N63" s="202"/>
      <c r="O63" s="203">
        <f t="shared" si="33"/>
        <v>0</v>
      </c>
      <c r="P63" s="203">
        <f t="shared" si="34"/>
        <v>0</v>
      </c>
      <c r="Q63" s="204">
        <f t="shared" si="35"/>
        <v>0</v>
      </c>
    </row>
    <row r="64" spans="1:18" ht="7.15" customHeight="1">
      <c r="A64" s="299"/>
      <c r="B64" s="201"/>
      <c r="C64" s="148"/>
      <c r="D64" s="148"/>
      <c r="E64" s="148"/>
      <c r="F64" s="157"/>
      <c r="G64" s="232"/>
      <c r="H64" s="232"/>
      <c r="I64" s="148"/>
      <c r="M64" s="145"/>
      <c r="N64" s="201"/>
      <c r="P64" s="201"/>
      <c r="Q64" s="201"/>
      <c r="R64" s="201"/>
    </row>
    <row r="65" spans="1:17" ht="15" hidden="1" customHeight="1">
      <c r="A65" s="299"/>
      <c r="B65" s="201"/>
      <c r="C65" s="148"/>
      <c r="D65" s="148"/>
      <c r="E65" s="148"/>
      <c r="F65" s="157"/>
      <c r="G65" s="232"/>
      <c r="H65" s="148"/>
      <c r="J65" s="157"/>
      <c r="K65" s="148"/>
      <c r="L65" s="205"/>
      <c r="M65" s="206"/>
      <c r="O65" s="201"/>
      <c r="P65" s="201"/>
      <c r="Q65" s="201"/>
    </row>
    <row r="66" spans="1:17" ht="15" hidden="1" customHeight="1">
      <c r="E66" s="201"/>
      <c r="K66" s="201"/>
      <c r="L66" s="201"/>
      <c r="M66" s="206"/>
      <c r="O66" s="206"/>
      <c r="P66" s="201"/>
      <c r="Q66" s="201"/>
    </row>
    <row r="67" spans="1:17" ht="56.25" customHeight="1">
      <c r="A67" s="359" t="s">
        <v>180</v>
      </c>
      <c r="B67" s="136"/>
      <c r="C67" s="149" t="s">
        <v>219</v>
      </c>
      <c r="D67" s="149" t="s">
        <v>187</v>
      </c>
      <c r="E67" s="149" t="s">
        <v>181</v>
      </c>
      <c r="F67" s="149" t="s">
        <v>182</v>
      </c>
      <c r="G67" s="149" t="s">
        <v>183</v>
      </c>
      <c r="H67" s="149" t="s">
        <v>254</v>
      </c>
      <c r="I67" s="149" t="s">
        <v>313</v>
      </c>
      <c r="J67" s="149" t="s">
        <v>184</v>
      </c>
      <c r="K67" s="149" t="s">
        <v>185</v>
      </c>
      <c r="L67" s="201"/>
      <c r="M67" s="145"/>
      <c r="O67" s="173">
        <f>SUM(O49:O63)</f>
        <v>169231.19371000008</v>
      </c>
      <c r="P67" s="173">
        <f>SUM(P49:P63)</f>
        <v>165791.41658000008</v>
      </c>
      <c r="Q67" s="173">
        <f>SUM(Q49:Q63)</f>
        <v>-3439.77713000006</v>
      </c>
    </row>
    <row r="68" spans="1:17">
      <c r="A68" s="299" t="s">
        <v>122</v>
      </c>
      <c r="C68" s="145">
        <f>H3*C49</f>
        <v>167645.15058000002</v>
      </c>
      <c r="D68" s="145">
        <f t="shared" ref="D68:D80" si="36">H3*D49</f>
        <v>18091.203300000001</v>
      </c>
      <c r="E68" s="145">
        <f t="shared" ref="E68:E80" si="37">(E49*H3)</f>
        <v>0</v>
      </c>
      <c r="F68" s="145">
        <f t="shared" ref="F68:F80" si="38">F49*H3</f>
        <v>-102516.8187</v>
      </c>
      <c r="G68" s="145">
        <f>(G49*H3)</f>
        <v>-61510.091219999995</v>
      </c>
      <c r="H68" s="145">
        <f>(H49*I3)</f>
        <v>0</v>
      </c>
      <c r="I68" s="145">
        <f>I49*H3</f>
        <v>185334.32714000001</v>
      </c>
      <c r="J68" s="145">
        <f>J49*H3</f>
        <v>24925.657879999999</v>
      </c>
      <c r="K68" s="145">
        <f t="shared" ref="K68:K81" si="39">SUM(C68:J68)</f>
        <v>231969.42898000003</v>
      </c>
      <c r="L68" s="201"/>
      <c r="M68" s="145"/>
      <c r="O68" s="342">
        <f>'08.2022 Base Rate Revenue'!P67</f>
        <v>169231.19371000008</v>
      </c>
      <c r="P68" s="201"/>
      <c r="Q68" s="204">
        <f>K82</f>
        <v>-3439.7771299999999</v>
      </c>
    </row>
    <row r="69" spans="1:17">
      <c r="A69" s="299" t="s">
        <v>157</v>
      </c>
      <c r="C69" s="145">
        <f t="shared" ref="C69:C79" si="40">H4*C50</f>
        <v>494.55783000000002</v>
      </c>
      <c r="D69" s="145">
        <f t="shared" si="36"/>
        <v>53.369549999999997</v>
      </c>
      <c r="E69" s="145">
        <f t="shared" si="37"/>
        <v>3633.87336</v>
      </c>
      <c r="F69" s="145">
        <f t="shared" si="38"/>
        <v>-302.42745000000002</v>
      </c>
      <c r="G69" s="145">
        <f t="shared" ref="G69:H80" si="41">(G50*H4)</f>
        <v>-181.45647</v>
      </c>
      <c r="H69" s="145">
        <f t="shared" si="41"/>
        <v>0</v>
      </c>
      <c r="I69" s="145">
        <f t="shared" ref="I69:I80" si="42">I50*H4</f>
        <v>546.74139000000002</v>
      </c>
      <c r="J69" s="145">
        <f t="shared" ref="J69:J80" si="43">J50*H4</f>
        <v>73.531379999999999</v>
      </c>
      <c r="K69" s="145">
        <f t="shared" si="39"/>
        <v>4318.18959</v>
      </c>
      <c r="M69" s="145"/>
    </row>
    <row r="70" spans="1:17">
      <c r="A70" s="299" t="s">
        <v>123</v>
      </c>
      <c r="C70" s="145">
        <f t="shared" si="40"/>
        <v>0</v>
      </c>
      <c r="D70" s="145">
        <f t="shared" si="36"/>
        <v>-60317.37614</v>
      </c>
      <c r="E70" s="145">
        <f t="shared" si="37"/>
        <v>0</v>
      </c>
      <c r="F70" s="145">
        <f t="shared" si="38"/>
        <v>-28515.283860000003</v>
      </c>
      <c r="G70" s="145">
        <f t="shared" si="41"/>
        <v>-19720.85052</v>
      </c>
      <c r="H70" s="145">
        <f t="shared" si="41"/>
        <v>0</v>
      </c>
      <c r="I70" s="145">
        <f t="shared" si="42"/>
        <v>21941.667020000001</v>
      </c>
      <c r="J70" s="145">
        <f t="shared" si="43"/>
        <v>5329.9595999999992</v>
      </c>
      <c r="K70" s="145">
        <f t="shared" si="39"/>
        <v>-81281.883900000015</v>
      </c>
      <c r="M70" s="145"/>
    </row>
    <row r="71" spans="1:17">
      <c r="A71" s="299" t="s">
        <v>124</v>
      </c>
      <c r="C71" s="145">
        <f t="shared" si="40"/>
        <v>2958.3231000000001</v>
      </c>
      <c r="D71" s="145">
        <f t="shared" si="36"/>
        <v>-4817.0297</v>
      </c>
      <c r="E71" s="145">
        <f t="shared" si="37"/>
        <v>0</v>
      </c>
      <c r="F71" s="145">
        <f t="shared" si="38"/>
        <v>-2277.2703000000001</v>
      </c>
      <c r="G71" s="145">
        <f t="shared" si="41"/>
        <v>-1574.9346</v>
      </c>
      <c r="H71" s="145">
        <f t="shared" si="41"/>
        <v>0</v>
      </c>
      <c r="I71" s="145">
        <f t="shared" si="42"/>
        <v>1752.2920999999999</v>
      </c>
      <c r="J71" s="145">
        <f t="shared" si="43"/>
        <v>425.65799999999996</v>
      </c>
      <c r="K71" s="145">
        <f t="shared" si="39"/>
        <v>-3532.9614000000006</v>
      </c>
      <c r="M71" s="145"/>
    </row>
    <row r="72" spans="1:17">
      <c r="A72" s="299" t="s">
        <v>280</v>
      </c>
      <c r="C72" s="145">
        <f t="shared" si="40"/>
        <v>0</v>
      </c>
      <c r="D72" s="145">
        <f t="shared" si="36"/>
        <v>0</v>
      </c>
      <c r="E72" s="145">
        <f t="shared" si="37"/>
        <v>0</v>
      </c>
      <c r="F72" s="145">
        <f t="shared" si="38"/>
        <v>0</v>
      </c>
      <c r="G72" s="145">
        <f t="shared" si="41"/>
        <v>0</v>
      </c>
      <c r="H72" s="145">
        <f t="shared" si="41"/>
        <v>0</v>
      </c>
      <c r="I72" s="145">
        <f t="shared" si="42"/>
        <v>0</v>
      </c>
      <c r="J72" s="145">
        <f t="shared" si="43"/>
        <v>0</v>
      </c>
      <c r="K72" s="145"/>
      <c r="M72" s="145"/>
    </row>
    <row r="73" spans="1:17">
      <c r="A73" s="299" t="s">
        <v>125</v>
      </c>
      <c r="C73" s="145">
        <f t="shared" si="40"/>
        <v>0</v>
      </c>
      <c r="D73" s="145">
        <f t="shared" si="36"/>
        <v>-118986.31682000001</v>
      </c>
      <c r="E73" s="145">
        <f t="shared" si="37"/>
        <v>0</v>
      </c>
      <c r="F73" s="145">
        <f t="shared" si="38"/>
        <v>-47839.859339999995</v>
      </c>
      <c r="G73" s="145">
        <f t="shared" si="41"/>
        <v>-28038.0128</v>
      </c>
      <c r="H73" s="145">
        <f t="shared" si="41"/>
        <v>0</v>
      </c>
      <c r="I73" s="145">
        <f t="shared" si="42"/>
        <v>33295.140200000002</v>
      </c>
      <c r="J73" s="145">
        <f t="shared" si="43"/>
        <v>11565.68028</v>
      </c>
      <c r="K73" s="145">
        <f t="shared" si="39"/>
        <v>-150003.36848</v>
      </c>
      <c r="M73" s="145"/>
    </row>
    <row r="74" spans="1:17">
      <c r="A74" s="299" t="s">
        <v>126</v>
      </c>
      <c r="C74" s="145">
        <f t="shared" si="40"/>
        <v>1541.88669</v>
      </c>
      <c r="D74" s="145">
        <f t="shared" si="36"/>
        <v>-2510.6500299999998</v>
      </c>
      <c r="E74" s="145">
        <f t="shared" si="37"/>
        <v>0</v>
      </c>
      <c r="F74" s="145">
        <f t="shared" si="38"/>
        <v>-1009.43661</v>
      </c>
      <c r="G74" s="145">
        <f t="shared" si="41"/>
        <v>-591.61120000000005</v>
      </c>
      <c r="H74" s="145">
        <f t="shared" si="41"/>
        <v>0</v>
      </c>
      <c r="I74" s="145">
        <f t="shared" si="42"/>
        <v>702.53830000000005</v>
      </c>
      <c r="J74" s="145">
        <f t="shared" si="43"/>
        <v>244.03961999999999</v>
      </c>
      <c r="K74" s="145">
        <f t="shared" si="39"/>
        <v>-1623.2332299999994</v>
      </c>
      <c r="M74" s="145"/>
    </row>
    <row r="75" spans="1:17">
      <c r="A75" s="299" t="s">
        <v>278</v>
      </c>
      <c r="C75" s="145">
        <f t="shared" si="40"/>
        <v>0</v>
      </c>
      <c r="D75" s="145">
        <f t="shared" si="36"/>
        <v>0</v>
      </c>
      <c r="E75" s="145">
        <f t="shared" si="37"/>
        <v>0</v>
      </c>
      <c r="F75" s="145">
        <f t="shared" si="38"/>
        <v>0</v>
      </c>
      <c r="G75" s="145">
        <f t="shared" si="41"/>
        <v>0</v>
      </c>
      <c r="H75" s="145">
        <f t="shared" si="41"/>
        <v>0</v>
      </c>
      <c r="I75" s="145">
        <f t="shared" si="42"/>
        <v>0</v>
      </c>
      <c r="J75" s="145">
        <f t="shared" si="43"/>
        <v>0</v>
      </c>
      <c r="K75" s="145"/>
      <c r="M75" s="145"/>
    </row>
    <row r="76" spans="1:17">
      <c r="A76" s="299" t="s">
        <v>127</v>
      </c>
      <c r="C76" s="145">
        <f t="shared" si="40"/>
        <v>0</v>
      </c>
      <c r="D76" s="145">
        <f t="shared" si="36"/>
        <v>0</v>
      </c>
      <c r="E76" s="145">
        <f t="shared" si="37"/>
        <v>0</v>
      </c>
      <c r="F76" s="145">
        <f t="shared" si="38"/>
        <v>-7116.8005999999996</v>
      </c>
      <c r="G76" s="145">
        <f t="shared" si="41"/>
        <v>-3910.33</v>
      </c>
      <c r="H76" s="145">
        <f t="shared" si="41"/>
        <v>0</v>
      </c>
      <c r="I76" s="145">
        <f t="shared" si="42"/>
        <v>8954.6556999999993</v>
      </c>
      <c r="J76" s="145">
        <f t="shared" si="43"/>
        <v>2424.4045999999998</v>
      </c>
      <c r="K76" s="145">
        <f t="shared" si="39"/>
        <v>351.92969999999877</v>
      </c>
      <c r="M76" s="145"/>
    </row>
    <row r="77" spans="1:17">
      <c r="A77" s="299" t="s">
        <v>158</v>
      </c>
      <c r="C77" s="145">
        <f t="shared" si="40"/>
        <v>0</v>
      </c>
      <c r="D77" s="145">
        <f t="shared" si="36"/>
        <v>0</v>
      </c>
      <c r="E77" s="145">
        <f t="shared" si="37"/>
        <v>0</v>
      </c>
      <c r="F77" s="145">
        <f t="shared" si="38"/>
        <v>0</v>
      </c>
      <c r="G77" s="145">
        <f t="shared" si="41"/>
        <v>0</v>
      </c>
      <c r="H77" s="145">
        <f t="shared" si="41"/>
        <v>0</v>
      </c>
      <c r="I77" s="145">
        <f t="shared" si="42"/>
        <v>0</v>
      </c>
      <c r="J77" s="145">
        <f t="shared" si="43"/>
        <v>0</v>
      </c>
      <c r="K77" s="145">
        <f t="shared" si="39"/>
        <v>0</v>
      </c>
      <c r="M77" s="145"/>
    </row>
    <row r="78" spans="1:17">
      <c r="A78" s="299" t="s">
        <v>159</v>
      </c>
      <c r="C78" s="145">
        <f t="shared" si="40"/>
        <v>0</v>
      </c>
      <c r="D78" s="145">
        <f t="shared" si="36"/>
        <v>0</v>
      </c>
      <c r="E78" s="145">
        <f t="shared" si="37"/>
        <v>0</v>
      </c>
      <c r="F78" s="145">
        <f t="shared" si="38"/>
        <v>0</v>
      </c>
      <c r="G78" s="145">
        <f t="shared" si="41"/>
        <v>0</v>
      </c>
      <c r="H78" s="145">
        <f t="shared" si="41"/>
        <v>0</v>
      </c>
      <c r="I78" s="145">
        <f t="shared" si="42"/>
        <v>0</v>
      </c>
      <c r="J78" s="145">
        <f t="shared" si="43"/>
        <v>0</v>
      </c>
      <c r="K78" s="145">
        <f t="shared" si="39"/>
        <v>0</v>
      </c>
      <c r="M78" s="145"/>
    </row>
    <row r="79" spans="1:17">
      <c r="A79" s="299" t="s">
        <v>128</v>
      </c>
      <c r="C79" s="145">
        <f t="shared" si="40"/>
        <v>0</v>
      </c>
      <c r="D79" s="145">
        <f t="shared" si="36"/>
        <v>-3289.7482100000002</v>
      </c>
      <c r="E79" s="145">
        <f t="shared" si="37"/>
        <v>0</v>
      </c>
      <c r="F79" s="145">
        <f t="shared" si="38"/>
        <v>-1143.4176400000001</v>
      </c>
      <c r="G79" s="145">
        <f t="shared" si="41"/>
        <v>-673.45361000000003</v>
      </c>
      <c r="H79" s="145">
        <f t="shared" si="41"/>
        <v>0</v>
      </c>
      <c r="I79" s="145">
        <f t="shared" si="42"/>
        <v>1768.4213500000001</v>
      </c>
      <c r="J79" s="145">
        <f t="shared" si="43"/>
        <v>295.54438999999996</v>
      </c>
      <c r="K79" s="145">
        <f t="shared" si="39"/>
        <v>-3042.6537199999998</v>
      </c>
      <c r="M79" s="145"/>
    </row>
    <row r="80" spans="1:17">
      <c r="A80" s="299" t="s">
        <v>129</v>
      </c>
      <c r="C80" s="145">
        <f>H15*C61</f>
        <v>1176.34449</v>
      </c>
      <c r="D80" s="145">
        <f t="shared" si="36"/>
        <v>-1915.4386300000001</v>
      </c>
      <c r="E80" s="145">
        <f t="shared" si="37"/>
        <v>0</v>
      </c>
      <c r="F80" s="145">
        <f t="shared" si="38"/>
        <v>-665.74892</v>
      </c>
      <c r="G80" s="145">
        <f t="shared" si="41"/>
        <v>-392.11482999999998</v>
      </c>
      <c r="H80" s="145">
        <f t="shared" si="41"/>
        <v>0</v>
      </c>
      <c r="I80" s="145">
        <f t="shared" si="42"/>
        <v>1029.6540500000001</v>
      </c>
      <c r="J80" s="145">
        <f t="shared" si="43"/>
        <v>172.07917</v>
      </c>
      <c r="K80" s="145">
        <f t="shared" si="39"/>
        <v>-595.22467000000006</v>
      </c>
      <c r="M80" s="145"/>
    </row>
    <row r="81" spans="1:11">
      <c r="A81" s="299" t="s">
        <v>171</v>
      </c>
      <c r="C81" s="145"/>
      <c r="D81" s="145"/>
      <c r="E81" s="145"/>
      <c r="F81" s="145"/>
      <c r="G81" s="145"/>
      <c r="H81" s="145"/>
      <c r="I81" s="145"/>
      <c r="J81" s="145"/>
      <c r="K81" s="145">
        <f t="shared" si="39"/>
        <v>0</v>
      </c>
    </row>
    <row r="82" spans="1:11">
      <c r="A82" s="314"/>
      <c r="C82" s="163">
        <f t="shared" ref="C82:I82" si="44">SUM(C68:C81)</f>
        <v>173816.26269000003</v>
      </c>
      <c r="D82" s="163">
        <f t="shared" si="44"/>
        <v>-173691.98667999997</v>
      </c>
      <c r="E82" s="163">
        <f t="shared" si="44"/>
        <v>3633.87336</v>
      </c>
      <c r="F82" s="173">
        <f t="shared" si="44"/>
        <v>-191387.06342000002</v>
      </c>
      <c r="G82" s="163">
        <f t="shared" si="44"/>
        <v>-116592.85524999998</v>
      </c>
      <c r="H82" s="163">
        <f>SUM(H68:H81)</f>
        <v>0</v>
      </c>
      <c r="I82" s="163">
        <f t="shared" si="44"/>
        <v>255325.43724999999</v>
      </c>
      <c r="J82" s="163">
        <f>SUM(J68:J81)</f>
        <v>45456.554920000002</v>
      </c>
      <c r="K82" s="163">
        <f>SUM(K68:K81)</f>
        <v>-3439.7771299999999</v>
      </c>
    </row>
    <row r="83" spans="1:11" ht="7.9" customHeight="1"/>
    <row r="84" spans="1:11">
      <c r="A84" s="201" t="s">
        <v>19</v>
      </c>
      <c r="B84" s="201"/>
      <c r="C84" s="145">
        <f t="shared" ref="C84:I84" si="45">C68+C69</f>
        <v>168139.70841000002</v>
      </c>
      <c r="D84" s="145">
        <f t="shared" si="45"/>
        <v>18144.57285</v>
      </c>
      <c r="E84" s="145">
        <f t="shared" si="45"/>
        <v>3633.87336</v>
      </c>
      <c r="F84" s="145">
        <f t="shared" si="45"/>
        <v>-102819.24615000001</v>
      </c>
      <c r="G84" s="145">
        <f t="shared" si="45"/>
        <v>-61691.547689999992</v>
      </c>
      <c r="H84" s="145">
        <f t="shared" si="45"/>
        <v>0</v>
      </c>
      <c r="I84" s="145">
        <f t="shared" si="45"/>
        <v>185881.06853000002</v>
      </c>
      <c r="J84" s="145">
        <f>J68+J69</f>
        <v>24999.189259999999</v>
      </c>
      <c r="K84" s="145">
        <f>K68+K69</f>
        <v>236287.61857000002</v>
      </c>
    </row>
    <row r="85" spans="1:11" ht="10.9" customHeight="1">
      <c r="A85" s="201"/>
      <c r="B85" s="201"/>
      <c r="C85" s="145"/>
      <c r="D85" s="145"/>
      <c r="E85" s="145"/>
      <c r="F85" s="145"/>
      <c r="G85" s="145"/>
      <c r="H85" s="145"/>
      <c r="I85" s="145"/>
      <c r="J85" s="145"/>
      <c r="K85" s="145"/>
    </row>
    <row r="86" spans="1:11" ht="15.75" customHeight="1">
      <c r="A86" s="201" t="s">
        <v>163</v>
      </c>
      <c r="B86" s="201"/>
      <c r="C86" s="153">
        <f t="shared" ref="C86:I86" si="46">SUM(C70:C74,C78:C80)</f>
        <v>5676.5542800000003</v>
      </c>
      <c r="D86" s="153">
        <f t="shared" si="46"/>
        <v>-191836.55952999997</v>
      </c>
      <c r="E86" s="153">
        <f t="shared" si="46"/>
        <v>0</v>
      </c>
      <c r="F86" s="153">
        <f t="shared" si="46"/>
        <v>-81451.016669999997</v>
      </c>
      <c r="G86" s="153">
        <f t="shared" si="46"/>
        <v>-50990.977559999992</v>
      </c>
      <c r="H86" s="153">
        <f t="shared" si="46"/>
        <v>0</v>
      </c>
      <c r="I86" s="153">
        <f t="shared" si="46"/>
        <v>60489.713019999996</v>
      </c>
      <c r="J86" s="153">
        <f>SUM(J70:J74,J78:J80)</f>
        <v>18032.961059999998</v>
      </c>
      <c r="K86" s="153">
        <f>SUM(K70:K74,K78:K80)</f>
        <v>-240079.32540000003</v>
      </c>
    </row>
    <row r="87" spans="1:11" ht="7.9" customHeight="1"/>
    <row r="89" spans="1:11">
      <c r="A89" s="409" t="s">
        <v>244</v>
      </c>
      <c r="B89" s="409"/>
      <c r="C89" s="409"/>
      <c r="D89" s="409"/>
      <c r="E89" s="409"/>
      <c r="F89" s="409"/>
      <c r="G89" s="409"/>
      <c r="H89" s="409"/>
      <c r="I89" s="409"/>
    </row>
    <row r="90" spans="1:11" ht="15.75" customHeight="1">
      <c r="A90" s="361"/>
      <c r="B90" s="361"/>
      <c r="C90" s="361"/>
      <c r="D90" s="361"/>
      <c r="E90" s="361"/>
      <c r="F90" s="361"/>
      <c r="G90" s="361"/>
      <c r="H90" s="201"/>
      <c r="I90" s="201"/>
    </row>
    <row r="91" spans="1:11" ht="29.45" customHeight="1">
      <c r="A91" s="201"/>
      <c r="B91" s="201"/>
      <c r="C91" s="316" t="s">
        <v>245</v>
      </c>
      <c r="D91" s="316" t="s">
        <v>246</v>
      </c>
      <c r="E91" s="316" t="s">
        <v>247</v>
      </c>
      <c r="F91" s="316" t="s">
        <v>170</v>
      </c>
      <c r="G91" s="316" t="s">
        <v>248</v>
      </c>
      <c r="H91" s="316" t="s">
        <v>249</v>
      </c>
      <c r="I91" s="316" t="s">
        <v>250</v>
      </c>
    </row>
    <row r="92" spans="1:11">
      <c r="A92" s="201"/>
      <c r="B92" s="201"/>
      <c r="C92" s="317"/>
      <c r="D92" s="317"/>
      <c r="E92" s="317"/>
      <c r="F92" s="317"/>
      <c r="G92" s="317"/>
      <c r="H92" s="317"/>
      <c r="I92" s="317"/>
    </row>
    <row r="93" spans="1:11">
      <c r="A93" s="299" t="s">
        <v>122</v>
      </c>
      <c r="B93" s="201"/>
      <c r="C93" s="217">
        <v>8059</v>
      </c>
      <c r="D93" s="217">
        <v>4563835.2029999997</v>
      </c>
      <c r="E93" s="337">
        <v>72648</v>
      </c>
      <c r="F93" s="337">
        <v>477547.92</v>
      </c>
      <c r="G93" s="337">
        <v>-25605.96</v>
      </c>
      <c r="H93" s="337">
        <v>13312.17</v>
      </c>
      <c r="I93" s="145">
        <f t="shared" ref="I93:I104" si="47">SUM(F93:H93)</f>
        <v>465254.12999999995</v>
      </c>
      <c r="J93" s="318"/>
    </row>
    <row r="94" spans="1:11">
      <c r="A94" s="299" t="s">
        <v>157</v>
      </c>
      <c r="B94" s="201"/>
      <c r="C94" s="217">
        <v>6</v>
      </c>
      <c r="D94" s="217">
        <v>3089.826</v>
      </c>
      <c r="E94" s="337">
        <v>54</v>
      </c>
      <c r="F94" s="337">
        <v>317.23</v>
      </c>
      <c r="G94" s="337">
        <v>-111.48</v>
      </c>
      <c r="H94" s="337">
        <v>3.7</v>
      </c>
      <c r="I94" s="145">
        <f t="shared" si="47"/>
        <v>209.45</v>
      </c>
      <c r="J94" s="318"/>
    </row>
    <row r="95" spans="1:11">
      <c r="A95" s="299" t="s">
        <v>123</v>
      </c>
      <c r="B95" s="201"/>
      <c r="C95" s="217">
        <v>1024</v>
      </c>
      <c r="D95" s="217">
        <v>2542265.8870000001</v>
      </c>
      <c r="E95" s="337">
        <v>20850.650000000001</v>
      </c>
      <c r="F95" s="337">
        <v>323255.07</v>
      </c>
      <c r="G95" s="337">
        <v>23612.37</v>
      </c>
      <c r="H95" s="337">
        <v>11531.97</v>
      </c>
      <c r="I95" s="145">
        <f t="shared" si="47"/>
        <v>358399.41</v>
      </c>
      <c r="J95" s="318"/>
    </row>
    <row r="96" spans="1:11">
      <c r="A96" s="299" t="s">
        <v>261</v>
      </c>
      <c r="B96" s="201"/>
      <c r="C96" s="217">
        <v>325</v>
      </c>
      <c r="D96" s="217">
        <v>354100</v>
      </c>
      <c r="E96" s="337">
        <v>6600</v>
      </c>
      <c r="F96" s="337">
        <v>48864.3</v>
      </c>
      <c r="G96" s="337">
        <v>3171.38</v>
      </c>
      <c r="H96" s="337">
        <v>2889.03</v>
      </c>
      <c r="I96" s="145">
        <f t="shared" si="47"/>
        <v>54924.71</v>
      </c>
      <c r="J96" s="181"/>
    </row>
    <row r="97" spans="1:10">
      <c r="A97" s="299" t="s">
        <v>124</v>
      </c>
      <c r="B97" s="201"/>
      <c r="C97" s="217">
        <v>1011</v>
      </c>
      <c r="D97" s="217">
        <v>425062.06</v>
      </c>
      <c r="E97" s="337">
        <v>20252.53</v>
      </c>
      <c r="F97" s="337">
        <v>69351.179999999993</v>
      </c>
      <c r="G97" s="337">
        <v>2074.58</v>
      </c>
      <c r="H97" s="337">
        <v>1403</v>
      </c>
      <c r="I97" s="145">
        <f t="shared" si="47"/>
        <v>72828.759999999995</v>
      </c>
      <c r="J97" s="181"/>
    </row>
    <row r="98" spans="1:10">
      <c r="A98" s="299" t="s">
        <v>280</v>
      </c>
      <c r="B98" s="201"/>
      <c r="C98" s="217">
        <v>4</v>
      </c>
      <c r="D98" s="217">
        <v>1225.799</v>
      </c>
      <c r="E98" s="337">
        <v>83.86</v>
      </c>
      <c r="F98" s="337">
        <v>215.12</v>
      </c>
      <c r="G98" s="337">
        <v>11.65</v>
      </c>
      <c r="H98" s="337">
        <v>3.64</v>
      </c>
      <c r="I98" s="145">
        <f t="shared" si="47"/>
        <v>230.41</v>
      </c>
      <c r="J98" s="181"/>
    </row>
    <row r="99" spans="1:10">
      <c r="A99" s="299" t="s">
        <v>125</v>
      </c>
      <c r="B99" s="201"/>
      <c r="C99" s="217">
        <v>43</v>
      </c>
      <c r="D99" s="217">
        <v>3067479.7319999998</v>
      </c>
      <c r="E99" s="337">
        <v>23558.33</v>
      </c>
      <c r="F99" s="337">
        <v>322826.42</v>
      </c>
      <c r="G99" s="337">
        <v>26253.56</v>
      </c>
      <c r="H99" s="337">
        <v>8442.2199999999993</v>
      </c>
      <c r="I99" s="145">
        <f t="shared" si="47"/>
        <v>357522.19999999995</v>
      </c>
      <c r="J99" s="318"/>
    </row>
    <row r="100" spans="1:10">
      <c r="A100" s="299" t="s">
        <v>126</v>
      </c>
      <c r="B100" s="201"/>
      <c r="C100" s="217">
        <v>3</v>
      </c>
      <c r="D100" s="217">
        <v>53236.36</v>
      </c>
      <c r="E100" s="337">
        <v>1650</v>
      </c>
      <c r="F100" s="337">
        <v>5892.23</v>
      </c>
      <c r="G100" s="337">
        <v>232.65</v>
      </c>
      <c r="H100" s="337">
        <v>329.04</v>
      </c>
      <c r="I100" s="145">
        <f t="shared" si="47"/>
        <v>6453.9199999999992</v>
      </c>
      <c r="J100" s="181"/>
    </row>
    <row r="101" spans="1:10">
      <c r="A101" s="299" t="s">
        <v>278</v>
      </c>
      <c r="B101" s="201"/>
      <c r="C101" s="217">
        <v>2</v>
      </c>
      <c r="D101" s="217">
        <v>9502.2860000000001</v>
      </c>
      <c r="E101" s="337">
        <v>1100</v>
      </c>
      <c r="F101" s="337">
        <v>1802.48</v>
      </c>
      <c r="G101" s="337">
        <v>82.83</v>
      </c>
      <c r="H101" s="337">
        <v>56.31</v>
      </c>
      <c r="I101" s="145">
        <f t="shared" si="47"/>
        <v>1941.62</v>
      </c>
      <c r="J101" s="181"/>
    </row>
    <row r="102" spans="1:10">
      <c r="A102" s="299" t="s">
        <v>159</v>
      </c>
      <c r="B102" s="201"/>
      <c r="C102" s="217">
        <v>3</v>
      </c>
      <c r="D102" s="217">
        <v>1521.837</v>
      </c>
      <c r="E102" s="337">
        <v>60</v>
      </c>
      <c r="F102" s="337">
        <v>175.69</v>
      </c>
      <c r="G102" s="337">
        <v>11.1</v>
      </c>
      <c r="H102" s="337">
        <v>0</v>
      </c>
      <c r="I102" s="145">
        <f t="shared" si="47"/>
        <v>186.79</v>
      </c>
      <c r="J102" s="181"/>
    </row>
    <row r="103" spans="1:10">
      <c r="A103" s="299" t="s">
        <v>128</v>
      </c>
      <c r="B103" s="201"/>
      <c r="C103" s="217">
        <v>22</v>
      </c>
      <c r="D103" s="217">
        <v>966865.745</v>
      </c>
      <c r="E103" s="337">
        <v>440</v>
      </c>
      <c r="F103" s="337">
        <v>79907.009999999995</v>
      </c>
      <c r="G103" s="337">
        <v>6850.74</v>
      </c>
      <c r="H103" s="337">
        <v>4888.78</v>
      </c>
      <c r="I103" s="145">
        <f t="shared" si="47"/>
        <v>91646.53</v>
      </c>
      <c r="J103" s="181"/>
    </row>
    <row r="104" spans="1:10">
      <c r="A104" s="299" t="s">
        <v>129</v>
      </c>
      <c r="B104" s="201"/>
      <c r="C104" s="217">
        <v>33</v>
      </c>
      <c r="D104" s="217">
        <v>37340.79</v>
      </c>
      <c r="E104" s="337">
        <v>660</v>
      </c>
      <c r="F104" s="337">
        <v>4139.57</v>
      </c>
      <c r="G104" s="337">
        <v>95.23</v>
      </c>
      <c r="H104" s="337">
        <v>2.09</v>
      </c>
      <c r="I104" s="145">
        <f t="shared" si="47"/>
        <v>4236.8899999999994</v>
      </c>
      <c r="J104" s="181"/>
    </row>
    <row r="105" spans="1:10">
      <c r="A105" s="299" t="s">
        <v>251</v>
      </c>
      <c r="B105" s="201"/>
      <c r="C105" s="211">
        <f t="shared" ref="C105:I105" si="48">SUM(C93:C104)</f>
        <v>10535</v>
      </c>
      <c r="D105" s="211">
        <f t="shared" si="48"/>
        <v>12025525.524999997</v>
      </c>
      <c r="E105" s="144">
        <f t="shared" si="48"/>
        <v>147957.37</v>
      </c>
      <c r="F105" s="144">
        <f t="shared" si="48"/>
        <v>1334294.22</v>
      </c>
      <c r="G105" s="144">
        <f>SUM(G93:G104)</f>
        <v>36678.650000000009</v>
      </c>
      <c r="H105" s="144">
        <f t="shared" si="48"/>
        <v>42861.94999999999</v>
      </c>
      <c r="I105" s="144">
        <f t="shared" si="48"/>
        <v>1413834.8199999998</v>
      </c>
      <c r="J105" s="181"/>
    </row>
    <row r="106" spans="1:10" ht="15.75" thickBot="1">
      <c r="A106" s="299"/>
      <c r="B106" s="301" t="s">
        <v>243</v>
      </c>
      <c r="C106" s="301" t="s">
        <v>243</v>
      </c>
      <c r="D106" s="301" t="s">
        <v>243</v>
      </c>
      <c r="E106" s="301" t="s">
        <v>243</v>
      </c>
      <c r="F106" s="301" t="s">
        <v>243</v>
      </c>
      <c r="G106" s="301" t="s">
        <v>243</v>
      </c>
      <c r="H106" s="301" t="s">
        <v>243</v>
      </c>
      <c r="I106" s="301" t="s">
        <v>243</v>
      </c>
      <c r="J106" s="181"/>
    </row>
    <row r="107" spans="1:10">
      <c r="A107" s="299" t="s">
        <v>252</v>
      </c>
      <c r="B107" s="201"/>
      <c r="C107" s="319">
        <f>C93+C94</f>
        <v>8065</v>
      </c>
      <c r="D107" s="320">
        <f>D93+D94</f>
        <v>4566925.0290000001</v>
      </c>
      <c r="E107" s="212">
        <f t="shared" ref="E107:F107" si="49">E93+E94</f>
        <v>72702</v>
      </c>
      <c r="F107" s="213">
        <f t="shared" si="49"/>
        <v>477865.14999999997</v>
      </c>
      <c r="G107" s="145">
        <f>G93+G94</f>
        <v>-25717.439999999999</v>
      </c>
      <c r="H107" s="145">
        <f t="shared" ref="H107:I107" si="50">H93+H94</f>
        <v>13315.87</v>
      </c>
      <c r="I107" s="145">
        <f t="shared" si="50"/>
        <v>465463.57999999996</v>
      </c>
    </row>
    <row r="108" spans="1:10">
      <c r="A108" s="201"/>
      <c r="B108" s="201"/>
      <c r="C108" s="321"/>
      <c r="D108" s="301"/>
      <c r="E108" s="301"/>
      <c r="F108" s="322"/>
      <c r="G108" s="145"/>
      <c r="H108" s="145"/>
      <c r="I108" s="145"/>
    </row>
    <row r="109" spans="1:10" ht="15.75" thickBot="1">
      <c r="A109" s="299" t="s">
        <v>253</v>
      </c>
      <c r="B109" s="201"/>
      <c r="C109" s="323">
        <f>SUM(C95:C104)</f>
        <v>2470</v>
      </c>
      <c r="D109" s="324">
        <f>SUM(D95:D104)</f>
        <v>7458600.4960000012</v>
      </c>
      <c r="E109" s="214">
        <f>SUM(E95:E104)</f>
        <v>75255.37</v>
      </c>
      <c r="F109" s="215">
        <f>SUM(F95:F104)</f>
        <v>856429.06999999983</v>
      </c>
      <c r="G109" s="145">
        <f>SUM(G95:G104)</f>
        <v>62396.090000000011</v>
      </c>
      <c r="H109" s="145">
        <f t="shared" ref="H109:I109" si="51">SUM(H95:H104)</f>
        <v>29546.080000000002</v>
      </c>
      <c r="I109" s="145">
        <f t="shared" si="51"/>
        <v>948371.24000000011</v>
      </c>
    </row>
    <row r="110" spans="1:10">
      <c r="C110" s="301"/>
      <c r="D110" s="301"/>
      <c r="E110" s="301"/>
      <c r="F110" s="301"/>
    </row>
  </sheetData>
  <mergeCells count="8">
    <mergeCell ref="A89:I89"/>
    <mergeCell ref="O47:O48"/>
    <mergeCell ref="P47:P48"/>
    <mergeCell ref="A1:I1"/>
    <mergeCell ref="L1:M1"/>
    <mergeCell ref="M47:M48"/>
    <mergeCell ref="N47:N48"/>
    <mergeCell ref="A48:B48"/>
  </mergeCells>
  <printOptions horizontalCentered="1"/>
  <pageMargins left="0.7" right="0.7" top="0.75" bottom="0.75" header="0.3" footer="0.3"/>
  <pageSetup scale="72" fitToHeight="2" orientation="landscape" useFirstPageNumber="1" r:id="rId1"/>
  <headerFooter scaleWithDoc="0">
    <oddFooter>&amp;L&amp;F / &amp;A&amp;RPage &amp;P</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BDA1EB1CDC7E1848A657A7C761BC0895" ma:contentTypeVersion="24" ma:contentTypeDescription="" ma:contentTypeScope="" ma:versionID="b2bade8e5533389863e59456f5fe2746">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3d1e58e9723df997e85f06fba2dda68"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2023-05-31T07:00:00+00:00</OpenedDate>
    <SignificantOrder xmlns="dc463f71-b30c-4ab2-9473-d307f9d35888">false</SignificantOrder>
    <Date1 xmlns="dc463f71-b30c-4ab2-9473-d307f9d35888">2023-05-31T07:00:00+00:00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230408</DocketNumber>
    <DelegatedOrder xmlns="dc463f71-b30c-4ab2-9473-d307f9d35888">false</DelegatedOrder>
  </documentManagement>
</p:properties>
</file>

<file path=customXml/itemProps1.xml><?xml version="1.0" encoding="utf-8"?>
<ds:datastoreItem xmlns:ds="http://schemas.openxmlformats.org/officeDocument/2006/customXml" ds:itemID="{6BE54DAD-7D25-4515-A49B-6050A306D000}"/>
</file>

<file path=customXml/itemProps2.xml><?xml version="1.0" encoding="utf-8"?>
<ds:datastoreItem xmlns:ds="http://schemas.openxmlformats.org/officeDocument/2006/customXml" ds:itemID="{DEDE968E-6FFA-42D3-A4D8-E1D3B9D8D53F}"/>
</file>

<file path=customXml/itemProps3.xml><?xml version="1.0" encoding="utf-8"?>
<ds:datastoreItem xmlns:ds="http://schemas.openxmlformats.org/officeDocument/2006/customXml" ds:itemID="{D7D3B196-58C0-4F68-ACA4-A638DCD67892}"/>
</file>

<file path=customXml/itemProps4.xml><?xml version="1.0" encoding="utf-8"?>
<ds:datastoreItem xmlns:ds="http://schemas.openxmlformats.org/officeDocument/2006/customXml" ds:itemID="{7AE62BF0-C37A-4A8D-9590-8DD8350665A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15</vt:i4>
      </vt:variant>
    </vt:vector>
  </HeadingPairs>
  <TitlesOfParts>
    <vt:vector size="31" baseType="lpstr">
      <vt:lpstr>UE-220053 RY1 Auth Base</vt:lpstr>
      <vt:lpstr>UE-200900 Auth Base</vt:lpstr>
      <vt:lpstr>Deferral Calc</vt:lpstr>
      <vt:lpstr>Annual Adjustment (Dec Only)</vt:lpstr>
      <vt:lpstr>12.2022 Base Rate Revenue</vt:lpstr>
      <vt:lpstr>11.2022 Base Rate Revenue</vt:lpstr>
      <vt:lpstr>10.2022 Base Rate Revenue</vt:lpstr>
      <vt:lpstr>09.2022 Base Rate Revenue</vt:lpstr>
      <vt:lpstr>08.2022 Base Rate Revenue</vt:lpstr>
      <vt:lpstr>07.2022 Base Rate Revenue</vt:lpstr>
      <vt:lpstr>06.2022 Base Rate Revenue</vt:lpstr>
      <vt:lpstr>05.2022 Base Rate Revenue</vt:lpstr>
      <vt:lpstr>04.2022 Base Rate Revenue</vt:lpstr>
      <vt:lpstr>03.2022 Base Rate Revenue</vt:lpstr>
      <vt:lpstr>02.2022 Base Rate Revenue</vt:lpstr>
      <vt:lpstr>01.2022 Base Rate Revenue</vt:lpstr>
      <vt:lpstr>'01.2022 Base Rate Revenue'!Print_Area</vt:lpstr>
      <vt:lpstr>'02.2022 Base Rate Revenue'!Print_Area</vt:lpstr>
      <vt:lpstr>'03.2022 Base Rate Revenue'!Print_Area</vt:lpstr>
      <vt:lpstr>'04.2022 Base Rate Revenue'!Print_Area</vt:lpstr>
      <vt:lpstr>'05.2022 Base Rate Revenue'!Print_Area</vt:lpstr>
      <vt:lpstr>'06.2022 Base Rate Revenue'!Print_Area</vt:lpstr>
      <vt:lpstr>'07.2022 Base Rate Revenue'!Print_Area</vt:lpstr>
      <vt:lpstr>'08.2022 Base Rate Revenue'!Print_Area</vt:lpstr>
      <vt:lpstr>'09.2022 Base Rate Revenue'!Print_Area</vt:lpstr>
      <vt:lpstr>'10.2022 Base Rate Revenue'!Print_Area</vt:lpstr>
      <vt:lpstr>'11.2022 Base Rate Revenue'!Print_Area</vt:lpstr>
      <vt:lpstr>'12.2022 Base Rate Revenue'!Print_Area</vt:lpstr>
      <vt:lpstr>'Annual Adjustment (Dec Only)'!Print_Area</vt:lpstr>
      <vt:lpstr>'Deferral Calc'!Print_Area</vt:lpstr>
      <vt:lpstr>'Deferral Calc'!Print_Titles</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Rasanen</dc:creator>
  <cp:lastModifiedBy>Anderson, Joel</cp:lastModifiedBy>
  <cp:lastPrinted>2023-01-07T00:33:39Z</cp:lastPrinted>
  <dcterms:created xsi:type="dcterms:W3CDTF">2013-02-28T17:31:50Z</dcterms:created>
  <dcterms:modified xsi:type="dcterms:W3CDTF">2023-05-15T22:40:20Z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0x0101006E56B4D1795A2E4DB2F0B01679ED314A00BDA1EB1CDC7E1848A657A7C761BC0895</vt:lpwstr>
  </property>
  <property fmtid="{D5CDD505-2E9C-101B-9397-08002B2CF9AE}" pid="3" name="_docset_NoMedatataSyncRequired">
    <vt:lpwstr>False</vt:lpwstr>
  </property>
</Properties>
</file>