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gulatory Filings\2022 Regulatory Filings\I-937 Filings\2022 EEI Annual EIA Report\"/>
    </mc:Choice>
  </mc:AlternateContent>
  <xr:revisionPtr revIDLastSave="0" documentId="13_ncr:1_{783C2723-602E-4220-B6B9-93E47FD2F411}" xr6:coauthVersionLast="46" xr6:coauthVersionMax="46" xr10:uidLastSave="{00000000-0000-0000-0000-000000000000}"/>
  <bookViews>
    <workbookView xWindow="-120" yWindow="-120" windowWidth="28380" windowHeight="15270" xr2:uid="{00000000-000D-0000-FFFF-FFFF00000000}"/>
  </bookViews>
  <sheets>
    <sheet name="AHS Calculations V2 (2)" sheetId="7" r:id="rId1"/>
    <sheet name="Residential and Commerica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7" l="1"/>
  <c r="B23" i="7"/>
  <c r="B24" i="7"/>
  <c r="K20" i="7"/>
  <c r="B22" i="3"/>
  <c r="J22" i="3"/>
  <c r="H22" i="3"/>
  <c r="F22" i="3"/>
  <c r="B17" i="7" l="1"/>
  <c r="B22" i="7"/>
  <c r="I18" i="7" s="1"/>
  <c r="B21" i="3"/>
  <c r="J21" i="3"/>
  <c r="H21" i="3"/>
  <c r="F21" i="3"/>
  <c r="K19" i="7"/>
  <c r="I19" i="7" l="1"/>
  <c r="L20" i="7"/>
  <c r="I5" i="7"/>
  <c r="I7" i="7"/>
  <c r="I4" i="7"/>
  <c r="I12" i="7"/>
  <c r="I11" i="7"/>
  <c r="L19" i="7"/>
  <c r="B20" i="3" l="1"/>
  <c r="J20" i="3"/>
  <c r="H20" i="3"/>
  <c r="F20" i="3"/>
  <c r="B21" i="7" l="1"/>
  <c r="I17" i="7" s="1"/>
  <c r="L18" i="7" s="1"/>
  <c r="K18" i="7"/>
  <c r="F19" i="3" l="1"/>
  <c r="J19" i="3"/>
  <c r="H19" i="3"/>
  <c r="B19" i="3"/>
  <c r="B20" i="7" l="1"/>
  <c r="I16" i="7" s="1"/>
  <c r="B19" i="7"/>
  <c r="I15" i="7" s="1"/>
  <c r="B18" i="7"/>
  <c r="K17" i="7"/>
  <c r="L17" i="7" l="1"/>
  <c r="H18" i="3"/>
  <c r="F18" i="3"/>
  <c r="J18" i="3"/>
  <c r="B18" i="3"/>
  <c r="K16" i="7"/>
  <c r="J17" i="3" l="1"/>
  <c r="H17" i="3"/>
  <c r="F17" i="3"/>
  <c r="B17" i="3"/>
  <c r="I14" i="7"/>
  <c r="L15" i="7" l="1"/>
  <c r="L16" i="7"/>
  <c r="K15" i="7"/>
  <c r="J5" i="3" l="1"/>
  <c r="J6" i="3"/>
  <c r="J7" i="3"/>
  <c r="J8" i="3"/>
  <c r="J9" i="3"/>
  <c r="J10" i="3"/>
  <c r="J11" i="3"/>
  <c r="J12" i="3"/>
  <c r="J13" i="3"/>
  <c r="J14" i="3"/>
  <c r="J15" i="3"/>
  <c r="J16" i="3"/>
  <c r="J4" i="3"/>
  <c r="I13" i="7" l="1"/>
  <c r="I10" i="7"/>
  <c r="H16" i="3"/>
  <c r="F16" i="3"/>
  <c r="B16" i="3"/>
  <c r="K14" i="7" l="1"/>
  <c r="I3" i="7"/>
  <c r="L4" i="7" s="1"/>
  <c r="I8" i="7" l="1"/>
  <c r="I9" i="7"/>
  <c r="B7" i="3" l="1"/>
  <c r="B8" i="3"/>
  <c r="B9" i="3"/>
  <c r="B10" i="3"/>
  <c r="B11" i="3"/>
  <c r="B12" i="3"/>
  <c r="B13" i="3"/>
  <c r="B14" i="3"/>
  <c r="B15" i="3"/>
  <c r="B6" i="3"/>
  <c r="B3" i="3"/>
  <c r="K13" i="7"/>
  <c r="K12" i="7"/>
  <c r="K11" i="7"/>
  <c r="K10" i="7"/>
  <c r="K9" i="7"/>
  <c r="K8" i="7"/>
  <c r="K7" i="7"/>
  <c r="K6" i="7"/>
  <c r="K5" i="7"/>
  <c r="H3" i="3"/>
  <c r="F4" i="3"/>
  <c r="H4" i="3"/>
  <c r="F5" i="3"/>
  <c r="H5" i="3"/>
  <c r="F6" i="3"/>
  <c r="H6" i="3"/>
  <c r="F7" i="3"/>
  <c r="H7" i="3"/>
  <c r="F8" i="3"/>
  <c r="H8" i="3"/>
  <c r="F9" i="3"/>
  <c r="H9" i="3"/>
  <c r="F10" i="3"/>
  <c r="H10" i="3"/>
  <c r="F11" i="3"/>
  <c r="H11" i="3"/>
  <c r="F12" i="3"/>
  <c r="H12" i="3"/>
  <c r="F13" i="3"/>
  <c r="H13" i="3"/>
  <c r="F14" i="3"/>
  <c r="H14" i="3"/>
  <c r="F15" i="3"/>
  <c r="H15" i="3"/>
  <c r="F3" i="3"/>
  <c r="I6" i="7" l="1"/>
  <c r="L14" i="7"/>
  <c r="L10" i="7" l="1"/>
  <c r="L6" i="7"/>
  <c r="L11" i="7"/>
  <c r="L13" i="7"/>
  <c r="L12" i="7"/>
  <c r="L9" i="7"/>
  <c r="L7" i="7"/>
  <c r="L8" i="7"/>
  <c r="L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rff3956</author>
  </authors>
  <commentList>
    <comment ref="I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See equations [1] and [4] in methdology document.</t>
        </r>
      </text>
    </comment>
    <comment ref="B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2005-2014 population estimates.</t>
        </r>
      </text>
    </comment>
    <comment ref="B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2015 Population.</t>
        </r>
      </text>
    </comment>
    <comment ref="B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2016 population.</t>
        </r>
      </text>
    </comment>
    <comment ref="B2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2017
 population.</t>
        </r>
      </text>
    </comment>
    <comment ref="B2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2018
 population.</t>
        </r>
      </text>
    </comment>
    <comment ref="B2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2019
 population.</t>
        </r>
      </text>
    </comment>
    <comment ref="B23" authorId="0" shapeId="0" xr:uid="{9B1982D9-F833-4873-BC3C-09E6E5B2D6E4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2020
 population.</t>
        </r>
      </text>
    </comment>
    <comment ref="B24" authorId="0" shapeId="0" xr:uid="{D63C0E65-A336-48DE-A0B7-299ABC73FFD8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2020
 population.</t>
        </r>
      </text>
    </comment>
  </commentList>
</comments>
</file>

<file path=xl/sharedStrings.xml><?xml version="1.0" encoding="utf-8"?>
<sst xmlns="http://schemas.openxmlformats.org/spreadsheetml/2006/main" count="31" uniqueCount="28">
  <si>
    <t>1990-2005</t>
  </si>
  <si>
    <t>Year</t>
  </si>
  <si>
    <t xml:space="preserve">Year </t>
  </si>
  <si>
    <t>WA Residential Customers</t>
  </si>
  <si>
    <t>Annual Growth Estimates</t>
  </si>
  <si>
    <t>Population Estimates</t>
  </si>
  <si>
    <t>Population and Growth Estimates</t>
  </si>
  <si>
    <t>WA Commerical Customers</t>
  </si>
  <si>
    <t>WA Residential KWH</t>
  </si>
  <si>
    <t>WA Commerical KWH</t>
  </si>
  <si>
    <t>WA Residential MWH</t>
  </si>
  <si>
    <t>WA Commerical MWH</t>
  </si>
  <si>
    <t>WA Residential and Commerical Customer and Use Data</t>
  </si>
  <si>
    <t>U.S. Cenesus</t>
  </si>
  <si>
    <t>Census Data</t>
  </si>
  <si>
    <t>2010-2014 Average</t>
  </si>
  <si>
    <t>2009-2013 Average</t>
  </si>
  <si>
    <t>WA Industrial Customers</t>
  </si>
  <si>
    <t>WA Industrial KWH</t>
  </si>
  <si>
    <t>WA Industrial MWH</t>
  </si>
  <si>
    <t>NA</t>
  </si>
  <si>
    <t>2011-2015 Average</t>
  </si>
  <si>
    <t>2012-2016 Average</t>
  </si>
  <si>
    <t>Spokane County AHS, ACS 5-yr Average</t>
  </si>
  <si>
    <t>2013-2017 Average</t>
  </si>
  <si>
    <t>2014-2018 Average</t>
  </si>
  <si>
    <t>2015-2019 Average</t>
  </si>
  <si>
    <t>2016-2020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</si>
</sst>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"/>
    <numFmt numFmtId="166" formatCode="0.000%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2" fillId="5" borderId="0" xfId="0" applyFont="1" applyFill="1"/>
    <xf numFmtId="164" fontId="0" fillId="0" borderId="1" xfId="1" applyNumberFormat="1" applyFont="1" applyBorder="1"/>
    <xf numFmtId="0" fontId="2" fillId="4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2" borderId="0" xfId="0" applyFont="1" applyFill="1"/>
    <xf numFmtId="3" fontId="0" fillId="0" borderId="1" xfId="0" applyNumberFormat="1" applyBorder="1"/>
    <xf numFmtId="0" fontId="0" fillId="5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0" fillId="7" borderId="1" xfId="0" applyFill="1" applyBorder="1"/>
    <xf numFmtId="164" fontId="0" fillId="3" borderId="1" xfId="1" applyNumberFormat="1" applyFont="1" applyFill="1" applyBorder="1"/>
    <xf numFmtId="167" fontId="0" fillId="0" borderId="0" xfId="0" applyNumberFormat="1"/>
    <xf numFmtId="167" fontId="6" fillId="2" borderId="0" xfId="0" applyNumberFormat="1" applyFont="1" applyFill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3" fontId="0" fillId="8" borderId="1" xfId="0" applyNumberFormat="1" applyFill="1" applyBorder="1"/>
    <xf numFmtId="3" fontId="0" fillId="0" borderId="1" xfId="0" applyNumberFormat="1" applyFill="1" applyBorder="1"/>
    <xf numFmtId="0" fontId="5" fillId="5" borderId="0" xfId="0" applyFont="1" applyFill="1"/>
    <xf numFmtId="0" fontId="7" fillId="5" borderId="0" xfId="0" applyFont="1" applyFill="1"/>
    <xf numFmtId="0" fontId="2" fillId="0" borderId="0" xfId="0" applyFont="1" applyAlignment="1">
      <alignment horizontal="center"/>
    </xf>
    <xf numFmtId="0" fontId="0" fillId="2" borderId="0" xfId="0" applyFill="1"/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right"/>
    </xf>
    <xf numFmtId="165" fontId="0" fillId="0" borderId="1" xfId="0" applyNumberFormat="1" applyBorder="1"/>
    <xf numFmtId="0" fontId="2" fillId="4" borderId="1" xfId="0" applyFont="1" applyFill="1" applyBorder="1"/>
    <xf numFmtId="165" fontId="0" fillId="6" borderId="1" xfId="0" applyNumberFormat="1" applyFill="1" applyBorder="1"/>
    <xf numFmtId="0" fontId="2" fillId="6" borderId="1" xfId="0" applyFont="1" applyFill="1" applyBorder="1" applyAlignment="1">
      <alignment horizontal="right"/>
    </xf>
    <xf numFmtId="0" fontId="2" fillId="6" borderId="1" xfId="0" applyFont="1" applyFill="1" applyBorder="1"/>
    <xf numFmtId="164" fontId="0" fillId="0" borderId="0" xfId="1" applyNumberFormat="1" applyFont="1"/>
    <xf numFmtId="0" fontId="0" fillId="8" borderId="0" xfId="0" applyFill="1" applyAlignment="1">
      <alignment horizontal="center"/>
    </xf>
    <xf numFmtId="3" fontId="0" fillId="0" borderId="2" xfId="0" applyNumberFormat="1" applyBorder="1"/>
    <xf numFmtId="0" fontId="0" fillId="8" borderId="1" xfId="0" applyFill="1" applyBorder="1" applyAlignment="1">
      <alignment horizontal="center"/>
    </xf>
    <xf numFmtId="3" fontId="0" fillId="0" borderId="1" xfId="0" applyNumberFormat="1" applyFont="1" applyBorder="1"/>
    <xf numFmtId="165" fontId="0" fillId="6" borderId="2" xfId="0" applyNumberFormat="1" applyFill="1" applyBorder="1"/>
    <xf numFmtId="0" fontId="0" fillId="9" borderId="0" xfId="0" applyFill="1"/>
    <xf numFmtId="166" fontId="0" fillId="9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Population Estimates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'AHS Calculations V2 (2)'!$I$2</c:f>
              <c:strCache>
                <c:ptCount val="1"/>
                <c:pt idx="0">
                  <c:v>Population Estimates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65B-4DF0-9F56-3EED3AF1DA3D}"/>
              </c:ext>
            </c:extLst>
          </c:dPt>
          <c:cat>
            <c:numRef>
              <c:f>'AHS Calculations V2 (2)'!$G$3:$G$19</c:f>
              <c:numCache>
                <c:formatCode>General</c:formatCode>
                <c:ptCount val="17"/>
                <c:pt idx="0">
                  <c:v>1990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'AHS Calculations V2 (2)'!$I$3:$I$19</c:f>
              <c:numCache>
                <c:formatCode>#,##0</c:formatCode>
                <c:ptCount val="17"/>
                <c:pt idx="0">
                  <c:v>394313.46948982839</c:v>
                </c:pt>
                <c:pt idx="1">
                  <c:v>478344.90082800004</c:v>
                </c:pt>
                <c:pt idx="2">
                  <c:v>488261.75109999999</c:v>
                </c:pt>
                <c:pt idx="3">
                  <c:v>497399.905448</c:v>
                </c:pt>
                <c:pt idx="4">
                  <c:v>503546.994144</c:v>
                </c:pt>
                <c:pt idx="5">
                  <c:v>507649.09634800005</c:v>
                </c:pt>
                <c:pt idx="6">
                  <c:v>509398.12987200002</c:v>
                </c:pt>
                <c:pt idx="7">
                  <c:v>511666.29401200003</c:v>
                </c:pt>
                <c:pt idx="8">
                  <c:v>514677.77718433336</c:v>
                </c:pt>
                <c:pt idx="9">
                  <c:v>518257.51431366673</c:v>
                </c:pt>
                <c:pt idx="10">
                  <c:v>523052.80144066672</c:v>
                </c:pt>
                <c:pt idx="11">
                  <c:v>528738.21775796206</c:v>
                </c:pt>
                <c:pt idx="12">
                  <c:v>536834.69632545207</c:v>
                </c:pt>
                <c:pt idx="13">
                  <c:v>545175.43271970784</c:v>
                </c:pt>
                <c:pt idx="14">
                  <c:v>553723.44773453544</c:v>
                </c:pt>
                <c:pt idx="15">
                  <c:v>560109.51569981815</c:v>
                </c:pt>
                <c:pt idx="16">
                  <c:v>565818.24600000004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B-4DF0-9F56-3EED3AF1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561341720"/>
        <c:axId val="561335840"/>
      </c:barChart>
      <c:catAx>
        <c:axId val="561341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61335840"/>
        <c:crosses val="autoZero"/>
        <c:auto val="1"/>
        <c:lblAlgn val="ctr"/>
        <c:lblOffset val="100"/>
        <c:noMultiLvlLbl val="0"/>
      </c:catAx>
      <c:valAx>
        <c:axId val="561335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61341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50" b="1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Estimated Annual Growth Rates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'AHS Calculations V2 (2)'!$L$2</c:f>
              <c:strCache>
                <c:ptCount val="1"/>
                <c:pt idx="0">
                  <c:v>Annual Growth Estimates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D20-4582-9CE4-4386E71A5DFE}"/>
              </c:ext>
            </c:extLst>
          </c:dPt>
          <c:cat>
            <c:strRef>
              <c:f>'AHS Calculations V2 (2)'!$K$4:$K$20</c:f>
              <c:strCache>
                <c:ptCount val="17"/>
                <c:pt idx="0">
                  <c:v>1990-2005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'AHS Calculations V2 (2)'!$L$4:$L$20</c:f>
              <c:numCache>
                <c:formatCode>0.0%</c:formatCode>
                <c:ptCount val="17"/>
                <c:pt idx="0">
                  <c:v>1.2962346972402727E-2</c:v>
                </c:pt>
                <c:pt idx="1">
                  <c:v>2.0731589810687234E-2</c:v>
                </c:pt>
                <c:pt idx="2">
                  <c:v>1.8715687492236954E-2</c:v>
                </c:pt>
                <c:pt idx="3">
                  <c:v>1.2358443635938077E-2</c:v>
                </c:pt>
                <c:pt idx="4">
                  <c:v>8.1464138436044831E-3</c:v>
                </c:pt>
                <c:pt idx="5">
                  <c:v>3.4453592778602715E-3</c:v>
                </c:pt>
                <c:pt idx="6">
                  <c:v>4.452635388688897E-3</c:v>
                </c:pt>
                <c:pt idx="7">
                  <c:v>5.8856391510961892E-3</c:v>
                </c:pt>
                <c:pt idx="8">
                  <c:v>6.9552976406270783E-3</c:v>
                </c:pt>
                <c:pt idx="9">
                  <c:v>9.2527112382545518E-3</c:v>
                </c:pt>
                <c:pt idx="10">
                  <c:v>1.0869679507758523E-2</c:v>
                </c:pt>
                <c:pt idx="11">
                  <c:v>1.5312830235389319E-2</c:v>
                </c:pt>
                <c:pt idx="12">
                  <c:v>1.5536880256337371E-2</c:v>
                </c:pt>
                <c:pt idx="13">
                  <c:v>1.5679384106111138E-2</c:v>
                </c:pt>
                <c:pt idx="14">
                  <c:v>1.1532955650352505E-2</c:v>
                </c:pt>
                <c:pt idx="15">
                  <c:v>1.0192168031727178E-2</c:v>
                </c:pt>
                <c:pt idx="16">
                  <c:v>1.0670326928033713E-2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0-4582-9CE4-4386E71A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561337016"/>
        <c:axId val="561340936"/>
      </c:barChart>
      <c:catAx>
        <c:axId val="561337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61340936"/>
        <c:crosses val="autoZero"/>
        <c:auto val="1"/>
        <c:lblAlgn val="ctr"/>
        <c:lblOffset val="100"/>
        <c:noMultiLvlLbl val="0"/>
      </c:catAx>
      <c:valAx>
        <c:axId val="5613409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61337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50" b="1"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359832</xdr:colOff>
      <xdr:row>21</xdr:row>
      <xdr:rowOff>124883</xdr:rowOff>
    </xdr:from>
    <xdr:to>
      <xdr:col>12</xdr:col>
      <xdr:colOff>251883</xdr:colOff>
      <xdr:row>39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381001</xdr:colOff>
      <xdr:row>40</xdr:row>
      <xdr:rowOff>77258</xdr:rowOff>
    </xdr:from>
    <xdr:to>
      <xdr:col>12</xdr:col>
      <xdr:colOff>273052</xdr:colOff>
      <xdr:row>59</xdr:row>
      <xdr:rowOff>190498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64"/>
  <sheetViews>
    <sheetView tabSelected="1" topLeftCell="A19" zoomScale="90" zoomScaleNormal="90" workbookViewId="0">
      <selection activeCell="Q40" sqref="Q40"/>
    </sheetView>
  </sheetViews>
  <sheetFormatPr defaultRowHeight="15" x14ac:dyDescent="0.25"/>
  <cols>
    <col min="1" max="1" width="17.5703125" customWidth="1"/>
    <col min="2" max="2" width="17.85546875" customWidth="1"/>
    <col min="6" max="6" width="12" bestFit="1" customWidth="1"/>
    <col min="8" max="8" width="18.140625" customWidth="1"/>
    <col min="9" max="9" width="16.28515625" customWidth="1"/>
    <col min="11" max="11" width="14" bestFit="1" customWidth="1"/>
    <col min="12" max="12" width="11.42578125" customWidth="1"/>
    <col min="13" max="13" width="10.5703125" customWidth="1"/>
    <col min="14" max="14" width="15.42578125" customWidth="1"/>
    <col min="15" max="15" width="16.140625" customWidth="1"/>
    <col min="16" max="16" width="14.5703125" customWidth="1"/>
    <col min="17" max="17" width="14.85546875" customWidth="1"/>
    <col min="18" max="18" width="14.28515625" bestFit="1" customWidth="1"/>
  </cols>
  <sheetData>
    <row r="1" spans="1:18" x14ac:dyDescent="0.25">
      <c r="A1" s="3" t="s">
        <v>14</v>
      </c>
      <c r="B1" s="2"/>
      <c r="G1" s="3" t="s">
        <v>6</v>
      </c>
      <c r="H1" s="2"/>
      <c r="I1" s="2"/>
      <c r="J1" s="2"/>
      <c r="K1" s="2"/>
      <c r="L1" s="2"/>
    </row>
    <row r="2" spans="1:18" ht="45" x14ac:dyDescent="0.25">
      <c r="A2" s="23"/>
      <c r="B2" s="5" t="s">
        <v>13</v>
      </c>
      <c r="G2" s="10" t="s">
        <v>1</v>
      </c>
      <c r="H2" s="1" t="s">
        <v>3</v>
      </c>
      <c r="I2" s="1" t="s">
        <v>5</v>
      </c>
      <c r="J2" s="9"/>
      <c r="K2" s="10" t="s">
        <v>2</v>
      </c>
      <c r="L2" s="1" t="s">
        <v>4</v>
      </c>
    </row>
    <row r="3" spans="1:18" x14ac:dyDescent="0.25">
      <c r="A3" s="7">
        <v>1990</v>
      </c>
      <c r="B3" s="26">
        <v>2.4767189430796717</v>
      </c>
      <c r="G3" s="7">
        <v>1990</v>
      </c>
      <c r="H3" s="11">
        <v>159208</v>
      </c>
      <c r="I3" s="11">
        <f>H3*B3</f>
        <v>394313.46948982839</v>
      </c>
      <c r="J3" s="2"/>
      <c r="K3" s="7"/>
      <c r="L3" s="13"/>
      <c r="Q3" s="15"/>
      <c r="R3" s="15"/>
    </row>
    <row r="4" spans="1:18" x14ac:dyDescent="0.25">
      <c r="A4" s="7"/>
      <c r="B4" s="27" t="s">
        <v>23</v>
      </c>
      <c r="G4" s="7">
        <v>2005</v>
      </c>
      <c r="H4" s="6">
        <v>197187</v>
      </c>
      <c r="I4" s="6">
        <f t="shared" ref="I4:I13" si="0">H4*$B$17</f>
        <v>478344.90082800004</v>
      </c>
      <c r="J4" s="2"/>
      <c r="K4" s="12" t="s">
        <v>0</v>
      </c>
      <c r="L4" s="14">
        <f>((I4/I3)^(1/15))-1</f>
        <v>1.2962346972402727E-2</v>
      </c>
      <c r="Q4" s="15"/>
      <c r="R4" s="15"/>
    </row>
    <row r="5" spans="1:18" x14ac:dyDescent="0.25">
      <c r="A5" s="24">
        <v>2009</v>
      </c>
      <c r="B5" s="26">
        <v>2.42</v>
      </c>
      <c r="G5" s="7">
        <v>2006</v>
      </c>
      <c r="H5" s="6">
        <v>201275</v>
      </c>
      <c r="I5" s="6">
        <f t="shared" si="0"/>
        <v>488261.75109999999</v>
      </c>
      <c r="J5" s="2"/>
      <c r="K5" s="7">
        <f t="shared" ref="K5:K20" si="1">G5</f>
        <v>2006</v>
      </c>
      <c r="L5" s="4">
        <f t="shared" ref="L5:L17" si="2">I5/I4-1</f>
        <v>2.0731589810687234E-2</v>
      </c>
      <c r="M5" s="31"/>
      <c r="Q5" s="15"/>
      <c r="R5" s="15"/>
    </row>
    <row r="6" spans="1:18" x14ac:dyDescent="0.25">
      <c r="A6" s="25">
        <v>2010</v>
      </c>
      <c r="B6" s="26">
        <v>2.4104999999999999</v>
      </c>
      <c r="G6" s="7">
        <v>2007</v>
      </c>
      <c r="H6" s="6">
        <v>205042</v>
      </c>
      <c r="I6" s="6">
        <f t="shared" si="0"/>
        <v>497399.905448</v>
      </c>
      <c r="J6" s="2"/>
      <c r="K6" s="7">
        <f t="shared" si="1"/>
        <v>2007</v>
      </c>
      <c r="L6" s="4">
        <f t="shared" si="2"/>
        <v>1.8715687492236954E-2</v>
      </c>
      <c r="M6" s="31"/>
      <c r="Q6" s="15"/>
      <c r="R6" s="15"/>
    </row>
    <row r="7" spans="1:18" x14ac:dyDescent="0.25">
      <c r="A7" s="24">
        <v>2011</v>
      </c>
      <c r="B7" s="26">
        <v>2.42645</v>
      </c>
      <c r="G7" s="7">
        <v>2008</v>
      </c>
      <c r="H7" s="6">
        <v>207576</v>
      </c>
      <c r="I7" s="6">
        <f t="shared" si="0"/>
        <v>503546.994144</v>
      </c>
      <c r="J7" s="2"/>
      <c r="K7" s="7">
        <f t="shared" si="1"/>
        <v>2008</v>
      </c>
      <c r="L7" s="4">
        <f t="shared" si="2"/>
        <v>1.2358443635938077E-2</v>
      </c>
      <c r="M7" s="31"/>
      <c r="Q7" s="15"/>
      <c r="R7" s="15"/>
    </row>
    <row r="8" spans="1:18" x14ac:dyDescent="0.25">
      <c r="A8" s="25">
        <v>2012</v>
      </c>
      <c r="B8" s="26">
        <v>2.42862</v>
      </c>
      <c r="G8" s="7">
        <v>2009</v>
      </c>
      <c r="H8" s="6">
        <v>209267</v>
      </c>
      <c r="I8" s="6">
        <f t="shared" si="0"/>
        <v>507649.09634800005</v>
      </c>
      <c r="J8" s="2"/>
      <c r="K8" s="7">
        <f t="shared" si="1"/>
        <v>2009</v>
      </c>
      <c r="L8" s="4">
        <f t="shared" si="2"/>
        <v>8.1464138436044831E-3</v>
      </c>
      <c r="M8" s="31"/>
      <c r="Q8" s="15"/>
      <c r="R8" s="15"/>
    </row>
    <row r="9" spans="1:18" x14ac:dyDescent="0.25">
      <c r="A9" s="24">
        <v>2013</v>
      </c>
      <c r="B9" s="26">
        <v>2.4436499999999999</v>
      </c>
      <c r="G9" s="7">
        <v>2010</v>
      </c>
      <c r="H9" s="6">
        <v>209988</v>
      </c>
      <c r="I9" s="6">
        <f t="shared" si="0"/>
        <v>509398.12987200002</v>
      </c>
      <c r="J9" s="2"/>
      <c r="K9" s="7">
        <f t="shared" si="1"/>
        <v>2010</v>
      </c>
      <c r="L9" s="4">
        <f t="shared" si="2"/>
        <v>3.4453592778602715E-3</v>
      </c>
      <c r="M9" s="31"/>
      <c r="Q9" s="15"/>
      <c r="R9" s="15"/>
    </row>
    <row r="10" spans="1:18" x14ac:dyDescent="0.25">
      <c r="A10" s="25">
        <v>2014</v>
      </c>
      <c r="B10" s="26">
        <v>2.4503357324346449</v>
      </c>
      <c r="G10" s="7">
        <v>2011</v>
      </c>
      <c r="H10" s="6">
        <v>210923</v>
      </c>
      <c r="I10" s="6">
        <f t="shared" si="0"/>
        <v>511666.29401200003</v>
      </c>
      <c r="J10" s="2"/>
      <c r="K10" s="7">
        <f t="shared" si="1"/>
        <v>2011</v>
      </c>
      <c r="L10" s="4">
        <f t="shared" si="2"/>
        <v>4.452635388688897E-3</v>
      </c>
      <c r="M10" s="31"/>
      <c r="Q10" s="15"/>
      <c r="R10" s="15"/>
    </row>
    <row r="11" spans="1:18" x14ac:dyDescent="0.25">
      <c r="A11" s="24">
        <v>2015</v>
      </c>
      <c r="B11" s="26">
        <v>2.4500000000000002</v>
      </c>
      <c r="G11" s="7">
        <v>2012</v>
      </c>
      <c r="H11" s="6">
        <v>212164.41666666666</v>
      </c>
      <c r="I11" s="6">
        <f t="shared" si="0"/>
        <v>514677.77718433336</v>
      </c>
      <c r="J11" s="2"/>
      <c r="K11" s="7">
        <f t="shared" si="1"/>
        <v>2012</v>
      </c>
      <c r="L11" s="4">
        <f t="shared" si="2"/>
        <v>5.8856391510961892E-3</v>
      </c>
      <c r="M11" s="31"/>
      <c r="Q11" s="15"/>
      <c r="R11" s="15"/>
    </row>
    <row r="12" spans="1:18" x14ac:dyDescent="0.25">
      <c r="A12" s="25">
        <v>2016</v>
      </c>
      <c r="B12" s="26">
        <v>2.46</v>
      </c>
      <c r="G12" s="7">
        <v>2013</v>
      </c>
      <c r="H12" s="6">
        <v>213640.08333333334</v>
      </c>
      <c r="I12" s="6">
        <f t="shared" si="0"/>
        <v>518257.51431366673</v>
      </c>
      <c r="J12" s="2"/>
      <c r="K12" s="7">
        <f t="shared" si="1"/>
        <v>2013</v>
      </c>
      <c r="L12" s="4">
        <f t="shared" si="2"/>
        <v>6.9552976406270783E-3</v>
      </c>
      <c r="M12" s="31"/>
      <c r="Q12" s="15"/>
      <c r="R12" s="15"/>
    </row>
    <row r="13" spans="1:18" x14ac:dyDescent="0.25">
      <c r="A13" s="24">
        <v>2017</v>
      </c>
      <c r="B13" s="26">
        <v>2.4300000000000002</v>
      </c>
      <c r="G13" s="7">
        <v>2014</v>
      </c>
      <c r="H13" s="6">
        <v>215616.83333333334</v>
      </c>
      <c r="I13" s="6">
        <f t="shared" si="0"/>
        <v>523052.80144066672</v>
      </c>
      <c r="J13" s="2"/>
      <c r="K13" s="7">
        <f t="shared" si="1"/>
        <v>2014</v>
      </c>
      <c r="L13" s="4">
        <f t="shared" si="2"/>
        <v>9.2527112382545518E-3</v>
      </c>
      <c r="M13" s="31"/>
      <c r="Q13" s="15"/>
      <c r="R13" s="15"/>
    </row>
    <row r="14" spans="1:18" x14ac:dyDescent="0.25">
      <c r="A14" s="25">
        <v>2018</v>
      </c>
      <c r="B14" s="26">
        <v>2.4300000000000002</v>
      </c>
      <c r="G14" s="7">
        <v>2015</v>
      </c>
      <c r="H14" s="6">
        <v>217416.75</v>
      </c>
      <c r="I14" s="6">
        <f>H14*$B$18</f>
        <v>528738.21775796206</v>
      </c>
      <c r="J14" s="2"/>
      <c r="K14" s="7">
        <f t="shared" si="1"/>
        <v>2015</v>
      </c>
      <c r="L14" s="4">
        <f t="shared" si="2"/>
        <v>1.0869679507758523E-2</v>
      </c>
      <c r="M14" s="31"/>
      <c r="Q14" s="15"/>
      <c r="R14" s="15"/>
    </row>
    <row r="15" spans="1:18" x14ac:dyDescent="0.25">
      <c r="A15" s="24">
        <v>2019</v>
      </c>
      <c r="B15" s="26">
        <v>2.41</v>
      </c>
      <c r="G15" s="7">
        <v>2016</v>
      </c>
      <c r="H15" s="6">
        <v>220031.25</v>
      </c>
      <c r="I15" s="6">
        <f>H15*$B$19</f>
        <v>536834.69632545207</v>
      </c>
      <c r="J15" s="2"/>
      <c r="K15" s="7">
        <f t="shared" si="1"/>
        <v>2016</v>
      </c>
      <c r="L15" s="4">
        <f t="shared" si="2"/>
        <v>1.5312830235389319E-2</v>
      </c>
    </row>
    <row r="16" spans="1:18" x14ac:dyDescent="0.25">
      <c r="A16" s="25">
        <v>2020</v>
      </c>
      <c r="B16" s="26">
        <v>2.41</v>
      </c>
      <c r="G16" s="7">
        <v>2017</v>
      </c>
      <c r="H16" s="6">
        <v>222837</v>
      </c>
      <c r="I16" s="6">
        <f>H16*$B$20</f>
        <v>545175.43271970784</v>
      </c>
      <c r="J16" s="2"/>
      <c r="K16" s="7">
        <f t="shared" si="1"/>
        <v>2017</v>
      </c>
      <c r="L16" s="4">
        <f t="shared" si="2"/>
        <v>1.5536880256337371E-2</v>
      </c>
    </row>
    <row r="17" spans="1:13" ht="15.75" customHeight="1" x14ac:dyDescent="0.25">
      <c r="A17" s="29" t="s">
        <v>16</v>
      </c>
      <c r="B17" s="36">
        <f t="shared" ref="B17:B24" si="3">AVERAGE(B5:B9)</f>
        <v>2.4258440000000001</v>
      </c>
      <c r="G17" s="7">
        <v>2018</v>
      </c>
      <c r="H17" s="6">
        <v>226305.41666666666</v>
      </c>
      <c r="I17" s="6">
        <f>H17*$B$21</f>
        <v>553723.44773453544</v>
      </c>
      <c r="J17" s="2"/>
      <c r="K17" s="7">
        <f t="shared" si="1"/>
        <v>2018</v>
      </c>
      <c r="L17" s="4">
        <f t="shared" si="2"/>
        <v>1.5679384106111138E-2</v>
      </c>
    </row>
    <row r="18" spans="1:13" x14ac:dyDescent="0.25">
      <c r="A18" s="30" t="s">
        <v>15</v>
      </c>
      <c r="B18" s="28">
        <f t="shared" si="3"/>
        <v>2.4319111464869292</v>
      </c>
      <c r="G18" s="7">
        <v>2019</v>
      </c>
      <c r="H18" s="6">
        <v>229171.08333333334</v>
      </c>
      <c r="I18" s="6">
        <f>H18*$B$22</f>
        <v>560109.51569981815</v>
      </c>
      <c r="J18" s="2"/>
      <c r="K18" s="7">
        <f t="shared" si="1"/>
        <v>2019</v>
      </c>
      <c r="L18" s="4">
        <f>I18/I17-1</f>
        <v>1.1532955650352505E-2</v>
      </c>
    </row>
    <row r="19" spans="1:13" x14ac:dyDescent="0.25">
      <c r="A19" s="30" t="s">
        <v>21</v>
      </c>
      <c r="B19" s="28">
        <f t="shared" si="3"/>
        <v>2.439811146486929</v>
      </c>
      <c r="G19" s="7">
        <v>2020</v>
      </c>
      <c r="H19" s="6">
        <v>232273.5</v>
      </c>
      <c r="I19" s="6">
        <f>H19*$B$23</f>
        <v>565818.24600000004</v>
      </c>
      <c r="J19" s="2"/>
      <c r="K19" s="7">
        <f t="shared" ref="K19" si="4">G19</f>
        <v>2020</v>
      </c>
      <c r="L19" s="4">
        <f>I19/I18-1</f>
        <v>1.0192168031727178E-2</v>
      </c>
    </row>
    <row r="20" spans="1:13" x14ac:dyDescent="0.25">
      <c r="A20" s="30" t="s">
        <v>22</v>
      </c>
      <c r="B20" s="28">
        <f t="shared" si="3"/>
        <v>2.446521146486929</v>
      </c>
      <c r="G20" s="7">
        <v>2021</v>
      </c>
      <c r="H20" s="6">
        <v>235525.41666666666</v>
      </c>
      <c r="I20" s="6">
        <f>H20*$B$24</f>
        <v>571855.71166666667</v>
      </c>
      <c r="J20" s="2"/>
      <c r="K20" s="7">
        <f t="shared" si="1"/>
        <v>2021</v>
      </c>
      <c r="L20" s="4">
        <f>I20/I19-1</f>
        <v>1.0670326928033713E-2</v>
      </c>
    </row>
    <row r="21" spans="1:13" x14ac:dyDescent="0.25">
      <c r="A21" s="30" t="s">
        <v>24</v>
      </c>
      <c r="B21" s="28">
        <f t="shared" si="3"/>
        <v>2.4467971464869289</v>
      </c>
    </row>
    <row r="22" spans="1:13" x14ac:dyDescent="0.25">
      <c r="A22" s="30" t="s">
        <v>25</v>
      </c>
      <c r="B22" s="28">
        <f t="shared" si="3"/>
        <v>2.4440671464869288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x14ac:dyDescent="0.25">
      <c r="A23" s="30" t="s">
        <v>26</v>
      </c>
      <c r="B23" s="28">
        <f t="shared" si="3"/>
        <v>2.4359999999999999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3" x14ac:dyDescent="0.25">
      <c r="A24" s="30" t="s">
        <v>27</v>
      </c>
      <c r="B24" s="28">
        <f t="shared" si="3"/>
        <v>2.4279999999999999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3" x14ac:dyDescent="0.25"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x14ac:dyDescent="0.25"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x14ac:dyDescent="0.25"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x14ac:dyDescent="0.25"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3" x14ac:dyDescent="0.25"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25"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3" x14ac:dyDescent="0.25">
      <c r="D31" s="37"/>
      <c r="E31" s="37"/>
      <c r="F31" s="37"/>
      <c r="G31" s="37"/>
      <c r="H31" s="37"/>
      <c r="I31" s="37"/>
      <c r="J31" s="37"/>
      <c r="K31" s="37"/>
      <c r="L31" s="38"/>
      <c r="M31" s="37"/>
    </row>
    <row r="32" spans="1:13" ht="15" customHeight="1" x14ac:dyDescent="0.25"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4:13" x14ac:dyDescent="0.25"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4" spans="4:13" x14ac:dyDescent="0.25"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4:13" x14ac:dyDescent="0.25"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4:13" x14ac:dyDescent="0.25"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4:13" x14ac:dyDescent="0.25"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4:13" x14ac:dyDescent="0.25"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4:13" x14ac:dyDescent="0.25"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4:13" x14ac:dyDescent="0.25"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4:13" x14ac:dyDescent="0.25">
      <c r="D41" s="37"/>
      <c r="E41" s="37"/>
      <c r="F41" s="37"/>
      <c r="G41" s="37"/>
      <c r="H41" s="37"/>
      <c r="I41" s="37"/>
      <c r="J41" s="37"/>
      <c r="K41" s="37"/>
      <c r="L41" s="37"/>
      <c r="M41" s="37"/>
    </row>
    <row r="42" spans="4:13" x14ac:dyDescent="0.25"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4:13" x14ac:dyDescent="0.25"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4:13" x14ac:dyDescent="0.25"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4:13" x14ac:dyDescent="0.25"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4:13" x14ac:dyDescent="0.25">
      <c r="D46" s="37"/>
      <c r="E46" s="37"/>
      <c r="F46" s="37"/>
      <c r="G46" s="37"/>
      <c r="H46" s="37"/>
      <c r="I46" s="37"/>
      <c r="J46" s="37"/>
      <c r="K46" s="37"/>
      <c r="L46" s="37"/>
      <c r="M46" s="37"/>
    </row>
    <row r="47" spans="4:13" ht="18.75" customHeight="1" x14ac:dyDescent="0.25"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4:13" x14ac:dyDescent="0.25"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3:13" x14ac:dyDescent="0.25"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3:13" x14ac:dyDescent="0.25">
      <c r="D50" s="37"/>
      <c r="E50" s="37"/>
      <c r="F50" s="37"/>
      <c r="G50" s="37"/>
      <c r="H50" s="37"/>
      <c r="I50" s="37"/>
      <c r="J50" s="37"/>
      <c r="K50" s="37"/>
      <c r="L50" s="37"/>
      <c r="M50" s="37"/>
    </row>
    <row r="51" spans="3:13" x14ac:dyDescent="0.25">
      <c r="D51" s="37"/>
      <c r="E51" s="37"/>
      <c r="F51" s="37"/>
      <c r="G51" s="37"/>
      <c r="H51" s="37"/>
      <c r="I51" s="37"/>
      <c r="J51" s="37"/>
      <c r="K51" s="37"/>
      <c r="L51" s="37"/>
      <c r="M51" s="37"/>
    </row>
    <row r="52" spans="3:13" x14ac:dyDescent="0.25">
      <c r="D52" s="37"/>
      <c r="E52" s="37"/>
      <c r="F52" s="37"/>
      <c r="G52" s="37"/>
      <c r="H52" s="37"/>
      <c r="I52" s="37"/>
      <c r="J52" s="37"/>
      <c r="K52" s="37"/>
      <c r="L52" s="37"/>
      <c r="M52" s="37"/>
    </row>
    <row r="53" spans="3:13" x14ac:dyDescent="0.25">
      <c r="D53" s="37"/>
      <c r="E53" s="37"/>
      <c r="F53" s="37"/>
      <c r="G53" s="37"/>
      <c r="H53" s="37"/>
      <c r="I53" s="37"/>
      <c r="J53" s="37"/>
      <c r="K53" s="37"/>
      <c r="L53" s="37"/>
      <c r="M53" s="37"/>
    </row>
    <row r="54" spans="3:13" x14ac:dyDescent="0.25"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3:13" x14ac:dyDescent="0.25">
      <c r="D55" s="37"/>
      <c r="E55" s="37"/>
      <c r="F55" s="37"/>
      <c r="G55" s="37"/>
      <c r="H55" s="37"/>
      <c r="I55" s="37"/>
      <c r="J55" s="37"/>
      <c r="K55" s="37"/>
      <c r="L55" s="37"/>
      <c r="M55" s="37"/>
    </row>
    <row r="56" spans="3:13" x14ac:dyDescent="0.25">
      <c r="D56" s="37"/>
      <c r="E56" s="37"/>
      <c r="F56" s="37"/>
      <c r="G56" s="37"/>
      <c r="H56" s="37"/>
      <c r="I56" s="37"/>
      <c r="J56" s="37"/>
      <c r="K56" s="37"/>
      <c r="L56" s="37"/>
      <c r="M56" s="37"/>
    </row>
    <row r="57" spans="3:13" x14ac:dyDescent="0.25">
      <c r="D57" s="37"/>
      <c r="E57" s="37"/>
      <c r="F57" s="37"/>
      <c r="G57" s="37"/>
      <c r="H57" s="37"/>
      <c r="I57" s="37"/>
      <c r="J57" s="37"/>
      <c r="K57" s="37"/>
      <c r="L57" s="37"/>
      <c r="M57" s="37"/>
    </row>
    <row r="58" spans="3:13" x14ac:dyDescent="0.25"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3:13" x14ac:dyDescent="0.25">
      <c r="D59" s="37"/>
      <c r="E59" s="37"/>
      <c r="F59" s="37"/>
      <c r="G59" s="37"/>
      <c r="H59" s="37"/>
      <c r="I59" s="37"/>
      <c r="J59" s="37"/>
      <c r="K59" s="37"/>
      <c r="L59" s="37"/>
      <c r="M59" s="37"/>
    </row>
    <row r="60" spans="3:13" x14ac:dyDescent="0.25"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3:13" x14ac:dyDescent="0.25">
      <c r="D61" s="37"/>
      <c r="E61" s="37"/>
      <c r="F61" s="37"/>
      <c r="G61" s="37"/>
      <c r="H61" s="37"/>
      <c r="I61" s="37"/>
      <c r="J61" s="37"/>
      <c r="K61" s="37"/>
      <c r="L61" s="37"/>
      <c r="M61" s="37"/>
    </row>
    <row r="63" spans="3:13" ht="105" customHeight="1" x14ac:dyDescent="0.25"/>
    <row r="64" spans="3:13" x14ac:dyDescent="0.25">
      <c r="C64" s="22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137"/>
  <sheetViews>
    <sheetView workbookViewId="0">
      <selection activeCell="C27" sqref="C27"/>
    </sheetView>
  </sheetViews>
  <sheetFormatPr defaultRowHeight="15" x14ac:dyDescent="0.25"/>
  <cols>
    <col min="2" max="2" width="17.28515625" customWidth="1"/>
    <col min="3" max="3" width="16" customWidth="1"/>
    <col min="4" max="4" width="15.7109375" customWidth="1"/>
    <col min="5" max="5" width="14.85546875" customWidth="1"/>
    <col min="6" max="6" width="17.28515625" customWidth="1"/>
    <col min="7" max="7" width="16.85546875" customWidth="1"/>
    <col min="8" max="8" width="13.85546875" customWidth="1"/>
    <col min="9" max="9" width="15.28515625" customWidth="1"/>
    <col min="10" max="10" width="15" customWidth="1"/>
    <col min="12" max="13" width="12.7109375" customWidth="1"/>
    <col min="15" max="15" width="12.7109375" bestFit="1" customWidth="1"/>
    <col min="17" max="17" width="10.42578125" bestFit="1" customWidth="1"/>
    <col min="19" max="19" width="12.7109375" bestFit="1" customWidth="1"/>
  </cols>
  <sheetData>
    <row r="1" spans="1:10" ht="16.5" customHeight="1" x14ac:dyDescent="0.25">
      <c r="A1" s="21" t="s">
        <v>12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9" x14ac:dyDescent="0.25">
      <c r="A2" s="16"/>
      <c r="B2" s="17" t="s">
        <v>3</v>
      </c>
      <c r="C2" s="17" t="s">
        <v>7</v>
      </c>
      <c r="D2" s="17" t="s">
        <v>17</v>
      </c>
      <c r="E2" s="17" t="s">
        <v>8</v>
      </c>
      <c r="F2" s="17" t="s">
        <v>10</v>
      </c>
      <c r="G2" s="17" t="s">
        <v>9</v>
      </c>
      <c r="H2" s="17" t="s">
        <v>11</v>
      </c>
      <c r="I2" s="17" t="s">
        <v>18</v>
      </c>
      <c r="J2" s="17" t="s">
        <v>19</v>
      </c>
    </row>
    <row r="3" spans="1:10" x14ac:dyDescent="0.25">
      <c r="A3" s="7">
        <v>1990</v>
      </c>
      <c r="B3" s="18">
        <f>'AHS Calculations V2 (2)'!H3</f>
        <v>159208</v>
      </c>
      <c r="C3" s="18">
        <v>16686</v>
      </c>
      <c r="D3" s="32" t="s">
        <v>20</v>
      </c>
      <c r="E3" s="18">
        <v>2141476080</v>
      </c>
      <c r="F3" s="18">
        <f t="shared" ref="F3:F22" si="0">E3/1000</f>
        <v>2141476.08</v>
      </c>
      <c r="G3" s="18">
        <v>1568463044</v>
      </c>
      <c r="H3" s="18">
        <f>G3/1000</f>
        <v>1568463.044</v>
      </c>
      <c r="I3" s="34" t="s">
        <v>20</v>
      </c>
      <c r="J3" s="34" t="s">
        <v>20</v>
      </c>
    </row>
    <row r="4" spans="1:10" x14ac:dyDescent="0.25">
      <c r="A4" s="7">
        <v>2003</v>
      </c>
      <c r="B4" s="8">
        <v>190988.75</v>
      </c>
      <c r="C4" s="8">
        <v>21329.5</v>
      </c>
      <c r="D4" s="35">
        <v>890.16666666666663</v>
      </c>
      <c r="E4" s="8">
        <v>2249377537</v>
      </c>
      <c r="F4" s="19">
        <f t="shared" si="0"/>
        <v>2249377.537</v>
      </c>
      <c r="G4" s="8">
        <v>1999465761</v>
      </c>
      <c r="H4" s="19">
        <f t="shared" ref="H4:J18" si="1">G4/1000</f>
        <v>1999465.7609999999</v>
      </c>
      <c r="I4" s="33">
        <v>813388881</v>
      </c>
      <c r="J4" s="19">
        <f t="shared" si="1"/>
        <v>813388.88100000005</v>
      </c>
    </row>
    <row r="5" spans="1:10" x14ac:dyDescent="0.25">
      <c r="A5" s="7">
        <v>2004</v>
      </c>
      <c r="B5" s="8">
        <v>194164.5</v>
      </c>
      <c r="C5" s="8">
        <v>21584.166666666668</v>
      </c>
      <c r="D5" s="35">
        <v>899.33333333333337</v>
      </c>
      <c r="E5" s="8">
        <v>2265727090.5</v>
      </c>
      <c r="F5" s="19">
        <f t="shared" si="0"/>
        <v>2265727.0904999999</v>
      </c>
      <c r="G5" s="8">
        <v>2019601018</v>
      </c>
      <c r="H5" s="19">
        <f t="shared" si="1"/>
        <v>2019601.0179999999</v>
      </c>
      <c r="I5" s="8">
        <v>810445048</v>
      </c>
      <c r="J5" s="19">
        <f t="shared" si="1"/>
        <v>810445.04799999995</v>
      </c>
    </row>
    <row r="6" spans="1:10" x14ac:dyDescent="0.25">
      <c r="A6" s="7">
        <v>2005</v>
      </c>
      <c r="B6" s="8">
        <f>'AHS Calculations V2 (2)'!H4</f>
        <v>197187</v>
      </c>
      <c r="C6" s="8">
        <v>21854.583333333332</v>
      </c>
      <c r="D6" s="35">
        <v>905.66666666666663</v>
      </c>
      <c r="E6" s="8">
        <v>2311404678.25</v>
      </c>
      <c r="F6" s="19">
        <f t="shared" si="0"/>
        <v>2311404.6782499999</v>
      </c>
      <c r="G6" s="8">
        <v>2043654585</v>
      </c>
      <c r="H6" s="19">
        <f t="shared" si="1"/>
        <v>2043654.585</v>
      </c>
      <c r="I6" s="8">
        <v>819954641</v>
      </c>
      <c r="J6" s="19">
        <f t="shared" si="1"/>
        <v>819954.64099999995</v>
      </c>
    </row>
    <row r="7" spans="1:10" x14ac:dyDescent="0.25">
      <c r="A7" s="7">
        <v>2006</v>
      </c>
      <c r="B7" s="8">
        <f>'AHS Calculations V2 (2)'!H5</f>
        <v>201275</v>
      </c>
      <c r="C7" s="8">
        <v>22158.25</v>
      </c>
      <c r="D7" s="35">
        <v>893.75</v>
      </c>
      <c r="E7" s="8">
        <v>2422348365</v>
      </c>
      <c r="F7" s="19">
        <f t="shared" si="0"/>
        <v>2422348.3650000002</v>
      </c>
      <c r="G7" s="8">
        <v>2142501062</v>
      </c>
      <c r="H7" s="19">
        <f t="shared" si="1"/>
        <v>2142501.0619999999</v>
      </c>
      <c r="I7" s="8">
        <v>821381807</v>
      </c>
      <c r="J7" s="19">
        <f t="shared" si="1"/>
        <v>821381.80700000003</v>
      </c>
    </row>
    <row r="8" spans="1:10" x14ac:dyDescent="0.25">
      <c r="A8" s="7">
        <v>2007</v>
      </c>
      <c r="B8" s="8">
        <f>'AHS Calculations V2 (2)'!H6</f>
        <v>205042</v>
      </c>
      <c r="C8" s="8">
        <v>22456</v>
      </c>
      <c r="D8" s="35">
        <v>899.66666666666663</v>
      </c>
      <c r="E8" s="8">
        <v>2474267097</v>
      </c>
      <c r="F8" s="19">
        <f t="shared" si="0"/>
        <v>2474267.0970000001</v>
      </c>
      <c r="G8" s="8">
        <v>2145531565</v>
      </c>
      <c r="H8" s="19">
        <f t="shared" si="1"/>
        <v>2145531.5649999999</v>
      </c>
      <c r="I8" s="8">
        <v>835190830</v>
      </c>
      <c r="J8" s="19">
        <f t="shared" si="1"/>
        <v>835190.83</v>
      </c>
    </row>
    <row r="9" spans="1:10" x14ac:dyDescent="0.25">
      <c r="A9" s="7">
        <v>2008</v>
      </c>
      <c r="B9" s="8">
        <f>'AHS Calculations V2 (2)'!H7</f>
        <v>207576</v>
      </c>
      <c r="C9" s="8">
        <v>22718.666666666668</v>
      </c>
      <c r="D9" s="35">
        <v>905.83333333333337</v>
      </c>
      <c r="E9" s="8">
        <v>2478661832</v>
      </c>
      <c r="F9" s="19">
        <f t="shared" si="0"/>
        <v>2478661.8319999999</v>
      </c>
      <c r="G9" s="8">
        <v>2143167630</v>
      </c>
      <c r="H9" s="19">
        <f t="shared" si="1"/>
        <v>2143167.63</v>
      </c>
      <c r="I9" s="8">
        <v>816842271</v>
      </c>
      <c r="J9" s="19">
        <f t="shared" si="1"/>
        <v>816842.27099999995</v>
      </c>
    </row>
    <row r="10" spans="1:10" x14ac:dyDescent="0.25">
      <c r="A10" s="7">
        <v>2009</v>
      </c>
      <c r="B10" s="8">
        <f>'AHS Calculations V2 (2)'!H8</f>
        <v>209267</v>
      </c>
      <c r="C10" s="8">
        <v>22790.5</v>
      </c>
      <c r="D10" s="35">
        <v>907.41666666666663</v>
      </c>
      <c r="E10" s="8">
        <v>2549034867</v>
      </c>
      <c r="F10" s="19">
        <f t="shared" si="0"/>
        <v>2549034.8670000001</v>
      </c>
      <c r="G10" s="8">
        <v>2149571738</v>
      </c>
      <c r="H10" s="19">
        <f t="shared" si="1"/>
        <v>2149571.7379999999</v>
      </c>
      <c r="I10" s="8">
        <v>739880936</v>
      </c>
      <c r="J10" s="19">
        <f t="shared" si="1"/>
        <v>739880.93599999999</v>
      </c>
    </row>
    <row r="11" spans="1:10" x14ac:dyDescent="0.25">
      <c r="A11" s="7">
        <v>2010</v>
      </c>
      <c r="B11" s="8">
        <f>'AHS Calculations V2 (2)'!H9</f>
        <v>209988</v>
      </c>
      <c r="C11" s="8">
        <v>22914.916666666668</v>
      </c>
      <c r="D11" s="35">
        <v>899.25</v>
      </c>
      <c r="E11" s="8">
        <v>2467044265</v>
      </c>
      <c r="F11" s="19">
        <f t="shared" si="0"/>
        <v>2467044.2650000001</v>
      </c>
      <c r="G11" s="8">
        <v>2122873781</v>
      </c>
      <c r="H11" s="19">
        <f t="shared" si="1"/>
        <v>2122873.781</v>
      </c>
      <c r="I11" s="8">
        <v>884608054</v>
      </c>
      <c r="J11" s="19">
        <f t="shared" si="1"/>
        <v>884608.054</v>
      </c>
    </row>
    <row r="12" spans="1:10" x14ac:dyDescent="0.25">
      <c r="A12" s="7">
        <v>2011</v>
      </c>
      <c r="B12" s="8">
        <f>'AHS Calculations V2 (2)'!H10</f>
        <v>210923</v>
      </c>
      <c r="C12" s="8">
        <v>22985.416666666668</v>
      </c>
      <c r="D12" s="35">
        <v>903.5</v>
      </c>
      <c r="E12" s="8">
        <v>2537452867</v>
      </c>
      <c r="F12" s="19">
        <f t="shared" si="0"/>
        <v>2537452.8670000001</v>
      </c>
      <c r="G12" s="8">
        <v>2132348896</v>
      </c>
      <c r="H12" s="19">
        <f t="shared" si="1"/>
        <v>2132348.8960000002</v>
      </c>
      <c r="I12" s="8">
        <v>921961226</v>
      </c>
      <c r="J12" s="19">
        <f t="shared" si="1"/>
        <v>921961.22600000002</v>
      </c>
    </row>
    <row r="13" spans="1:10" x14ac:dyDescent="0.25">
      <c r="A13" s="7">
        <v>2012</v>
      </c>
      <c r="B13" s="8">
        <f>'AHS Calculations V2 (2)'!H11</f>
        <v>212164.41666666666</v>
      </c>
      <c r="C13" s="8">
        <v>23142.083333333332</v>
      </c>
      <c r="D13" s="35">
        <v>926.66666666666663</v>
      </c>
      <c r="E13" s="8">
        <v>2454616865</v>
      </c>
      <c r="F13" s="19">
        <f t="shared" si="0"/>
        <v>2454616.8650000002</v>
      </c>
      <c r="G13" s="8">
        <v>2129945290</v>
      </c>
      <c r="H13" s="19">
        <f t="shared" si="1"/>
        <v>2129945.29</v>
      </c>
      <c r="I13" s="8">
        <v>912061182.5</v>
      </c>
      <c r="J13" s="19">
        <f t="shared" si="1"/>
        <v>912061.1825</v>
      </c>
    </row>
    <row r="14" spans="1:10" x14ac:dyDescent="0.25">
      <c r="A14" s="7">
        <v>2013</v>
      </c>
      <c r="B14" s="8">
        <f>'AHS Calculations V2 (2)'!H12</f>
        <v>213640.08333333334</v>
      </c>
      <c r="C14" s="8">
        <v>23371.5</v>
      </c>
      <c r="D14" s="35">
        <v>931.75</v>
      </c>
      <c r="E14" s="8">
        <v>2561365160</v>
      </c>
      <c r="F14" s="19">
        <f t="shared" si="0"/>
        <v>2561365.16</v>
      </c>
      <c r="G14" s="8">
        <v>2156445201</v>
      </c>
      <c r="H14" s="19">
        <f t="shared" si="1"/>
        <v>2156445.2009999999</v>
      </c>
      <c r="I14" s="8">
        <v>959263773</v>
      </c>
      <c r="J14" s="19">
        <f t="shared" si="1"/>
        <v>959263.77300000004</v>
      </c>
    </row>
    <row r="15" spans="1:10" x14ac:dyDescent="0.25">
      <c r="A15" s="7">
        <v>2014</v>
      </c>
      <c r="B15" s="8">
        <f>'AHS Calculations V2 (2)'!H13</f>
        <v>215616.83333333334</v>
      </c>
      <c r="C15" s="8">
        <v>24050.666666666668</v>
      </c>
      <c r="D15" s="35">
        <v>930.41666666666663</v>
      </c>
      <c r="E15" s="8">
        <v>2500514948</v>
      </c>
      <c r="F15" s="19">
        <f t="shared" si="0"/>
        <v>2500514.9479999999</v>
      </c>
      <c r="G15" s="8">
        <v>2166691288</v>
      </c>
      <c r="H15" s="19">
        <f t="shared" si="1"/>
        <v>2166691.2880000002</v>
      </c>
      <c r="I15" s="8">
        <v>1002522117</v>
      </c>
      <c r="J15" s="19">
        <f t="shared" si="1"/>
        <v>1002522.117</v>
      </c>
    </row>
    <row r="16" spans="1:10" x14ac:dyDescent="0.25">
      <c r="A16" s="7">
        <v>2015</v>
      </c>
      <c r="B16" s="8">
        <f>'AHS Calculations V2 (2)'!H14</f>
        <v>217416.75</v>
      </c>
      <c r="C16" s="8">
        <v>24191.166666666668</v>
      </c>
      <c r="D16" s="35">
        <v>914.5</v>
      </c>
      <c r="E16" s="8">
        <v>2458224350.1242905</v>
      </c>
      <c r="F16" s="19">
        <f t="shared" si="0"/>
        <v>2458224.3501242907</v>
      </c>
      <c r="G16" s="8">
        <v>2223887650.2984505</v>
      </c>
      <c r="H16" s="19">
        <f t="shared" si="1"/>
        <v>2223887.6502984506</v>
      </c>
      <c r="I16" s="8">
        <v>1055963103.02894</v>
      </c>
      <c r="J16" s="19">
        <f t="shared" si="1"/>
        <v>1055963.10302894</v>
      </c>
    </row>
    <row r="17" spans="1:10" x14ac:dyDescent="0.25">
      <c r="A17" s="7">
        <v>2016</v>
      </c>
      <c r="B17" s="8">
        <f>'AHS Calculations V2 (2)'!H15</f>
        <v>220031.25</v>
      </c>
      <c r="C17" s="8">
        <v>24507</v>
      </c>
      <c r="D17" s="8">
        <v>899.25</v>
      </c>
      <c r="E17" s="8">
        <v>2359387541.6200399</v>
      </c>
      <c r="F17" s="19">
        <f t="shared" si="0"/>
        <v>2359387.5416200398</v>
      </c>
      <c r="G17" s="8">
        <v>2160404509.6386499</v>
      </c>
      <c r="H17" s="19">
        <f t="shared" si="1"/>
        <v>2160404.5096386499</v>
      </c>
      <c r="I17" s="8">
        <v>986914894.59243</v>
      </c>
      <c r="J17" s="19">
        <f t="shared" si="1"/>
        <v>986914.89459242998</v>
      </c>
    </row>
    <row r="18" spans="1:10" x14ac:dyDescent="0.25">
      <c r="A18" s="7">
        <v>2017</v>
      </c>
      <c r="B18" s="8">
        <f>'AHS Calculations V2 (2)'!H16</f>
        <v>222837</v>
      </c>
      <c r="C18" s="8">
        <v>24705.25</v>
      </c>
      <c r="D18" s="8">
        <v>893.08333333333337</v>
      </c>
      <c r="E18" s="8">
        <v>2606947159.1139102</v>
      </c>
      <c r="F18" s="19">
        <f t="shared" si="0"/>
        <v>2606947.15911391</v>
      </c>
      <c r="G18" s="8">
        <v>2199546941.2301698</v>
      </c>
      <c r="H18" s="19">
        <f t="shared" si="1"/>
        <v>2199546.94123017</v>
      </c>
      <c r="I18" s="8">
        <v>995730547.64175498</v>
      </c>
      <c r="J18" s="19">
        <f t="shared" ref="J18" si="2">I18/1000</f>
        <v>995730.54764175497</v>
      </c>
    </row>
    <row r="19" spans="1:10" x14ac:dyDescent="0.25">
      <c r="A19" s="7">
        <v>2018</v>
      </c>
      <c r="B19" s="8">
        <f>'AHS Calculations V2 (2)'!H17</f>
        <v>226305.41666666666</v>
      </c>
      <c r="C19" s="8">
        <v>24994.75</v>
      </c>
      <c r="D19" s="8">
        <v>890.41666666666663</v>
      </c>
      <c r="E19" s="8">
        <v>2466245822.2232804</v>
      </c>
      <c r="F19" s="19">
        <f t="shared" si="0"/>
        <v>2466245.8222232806</v>
      </c>
      <c r="G19" s="8">
        <v>2172293425.9678302</v>
      </c>
      <c r="H19" s="19">
        <f t="shared" ref="H19:H22" si="3">G19/1000</f>
        <v>2172293.4259678302</v>
      </c>
      <c r="I19" s="8">
        <v>992286891.51692998</v>
      </c>
      <c r="J19" s="19">
        <f>I19/1000</f>
        <v>992286.89151692996</v>
      </c>
    </row>
    <row r="20" spans="1:10" x14ac:dyDescent="0.25">
      <c r="A20" s="7">
        <v>2019</v>
      </c>
      <c r="B20" s="8">
        <f>'AHS Calculations V2 (2)'!H18</f>
        <v>229171.08333333334</v>
      </c>
      <c r="C20" s="8">
        <v>25191.166666666668</v>
      </c>
      <c r="D20" s="8">
        <v>880.5</v>
      </c>
      <c r="E20" s="8">
        <v>2539173582.7512894</v>
      </c>
      <c r="F20" s="19">
        <f t="shared" si="0"/>
        <v>2539173.5827512895</v>
      </c>
      <c r="G20" s="8">
        <v>2165997463.7241297</v>
      </c>
      <c r="H20" s="19">
        <f t="shared" si="3"/>
        <v>2165997.4637241298</v>
      </c>
      <c r="I20" s="8">
        <v>951131634.12399983</v>
      </c>
      <c r="J20" s="19">
        <f>I20/1000</f>
        <v>951131.63412399986</v>
      </c>
    </row>
    <row r="21" spans="1:10" x14ac:dyDescent="0.25">
      <c r="A21" s="7">
        <v>2020</v>
      </c>
      <c r="B21" s="8">
        <f>'AHS Calculations V2 (2)'!H19</f>
        <v>232273.5</v>
      </c>
      <c r="C21" s="8">
        <v>25500.583333333332</v>
      </c>
      <c r="D21" s="8">
        <v>864.5</v>
      </c>
      <c r="E21" s="8">
        <v>2533874444.5088401</v>
      </c>
      <c r="F21" s="19">
        <f t="shared" si="0"/>
        <v>2533874.4445088399</v>
      </c>
      <c r="G21" s="8">
        <v>2019190410.2551401</v>
      </c>
      <c r="H21" s="19">
        <f t="shared" si="3"/>
        <v>2019190.4102551402</v>
      </c>
      <c r="I21" s="8">
        <v>873474159.98416996</v>
      </c>
      <c r="J21" s="19">
        <f>I21/1000</f>
        <v>873474.15998416999</v>
      </c>
    </row>
    <row r="22" spans="1:10" x14ac:dyDescent="0.25">
      <c r="A22" s="7">
        <v>2021</v>
      </c>
      <c r="B22" s="8">
        <f>'AHS Calculations V2 (2)'!H20</f>
        <v>235525.41666666666</v>
      </c>
      <c r="C22" s="8">
        <v>25820.25</v>
      </c>
      <c r="D22" s="8">
        <v>833.33333333333337</v>
      </c>
      <c r="E22" s="8">
        <v>2649921247.0034599</v>
      </c>
      <c r="F22" s="19">
        <f t="shared" si="0"/>
        <v>2649921.2470034598</v>
      </c>
      <c r="G22" s="8">
        <v>2132910580.7169669</v>
      </c>
      <c r="H22" s="19">
        <f t="shared" si="3"/>
        <v>2132910.5807169667</v>
      </c>
      <c r="I22" s="8">
        <v>929881143.06322658</v>
      </c>
      <c r="J22" s="19">
        <f>I22/1000</f>
        <v>929881.1430632266</v>
      </c>
    </row>
    <row r="23" spans="1:10" x14ac:dyDescent="0.25">
      <c r="H23" s="15"/>
      <c r="I23" s="15"/>
    </row>
    <row r="24" spans="1:10" x14ac:dyDescent="0.25">
      <c r="H24" s="15"/>
      <c r="I24" s="15"/>
    </row>
    <row r="25" spans="1:10" x14ac:dyDescent="0.25">
      <c r="H25" s="15"/>
      <c r="I25" s="15"/>
    </row>
    <row r="26" spans="1:10" x14ac:dyDescent="0.25">
      <c r="H26" s="15"/>
      <c r="I26" s="15"/>
    </row>
    <row r="27" spans="1:10" x14ac:dyDescent="0.25">
      <c r="H27" s="15"/>
      <c r="I27" s="15"/>
    </row>
    <row r="28" spans="1:10" x14ac:dyDescent="0.25">
      <c r="H28" s="15"/>
      <c r="I28" s="15"/>
    </row>
    <row r="29" spans="1:10" x14ac:dyDescent="0.25">
      <c r="H29" s="15"/>
      <c r="I29" s="15"/>
    </row>
    <row r="30" spans="1:10" x14ac:dyDescent="0.25">
      <c r="H30" s="15"/>
      <c r="I30" s="15"/>
    </row>
    <row r="31" spans="1:10" x14ac:dyDescent="0.25">
      <c r="H31" s="15"/>
      <c r="I31" s="15"/>
    </row>
    <row r="32" spans="1:10" x14ac:dyDescent="0.25">
      <c r="H32" s="15"/>
      <c r="I32" s="15"/>
    </row>
    <row r="33" spans="8:9" x14ac:dyDescent="0.25">
      <c r="H33" s="15"/>
      <c r="I33" s="15"/>
    </row>
    <row r="34" spans="8:9" x14ac:dyDescent="0.25">
      <c r="H34" s="15"/>
      <c r="I34" s="15"/>
    </row>
    <row r="35" spans="8:9" x14ac:dyDescent="0.25">
      <c r="H35" s="15"/>
      <c r="I35" s="15"/>
    </row>
    <row r="36" spans="8:9" x14ac:dyDescent="0.25">
      <c r="H36" s="15"/>
      <c r="I36" s="15"/>
    </row>
    <row r="37" spans="8:9" x14ac:dyDescent="0.25">
      <c r="H37" s="15"/>
      <c r="I37" s="15"/>
    </row>
    <row r="38" spans="8:9" x14ac:dyDescent="0.25">
      <c r="H38" s="15"/>
      <c r="I38" s="15"/>
    </row>
    <row r="39" spans="8:9" x14ac:dyDescent="0.25">
      <c r="H39" s="15"/>
      <c r="I39" s="15"/>
    </row>
    <row r="40" spans="8:9" x14ac:dyDescent="0.25">
      <c r="H40" s="15"/>
      <c r="I40" s="15"/>
    </row>
    <row r="41" spans="8:9" x14ac:dyDescent="0.25">
      <c r="H41" s="15"/>
      <c r="I41" s="15"/>
    </row>
    <row r="42" spans="8:9" x14ac:dyDescent="0.25">
      <c r="H42" s="15"/>
      <c r="I42" s="15"/>
    </row>
    <row r="43" spans="8:9" x14ac:dyDescent="0.25">
      <c r="H43" s="15"/>
      <c r="I43" s="15"/>
    </row>
    <row r="44" spans="8:9" x14ac:dyDescent="0.25">
      <c r="H44" s="15"/>
      <c r="I44" s="15"/>
    </row>
    <row r="45" spans="8:9" x14ac:dyDescent="0.25">
      <c r="H45" s="15"/>
      <c r="I45" s="15"/>
    </row>
    <row r="46" spans="8:9" x14ac:dyDescent="0.25">
      <c r="H46" s="15"/>
      <c r="I46" s="15"/>
    </row>
    <row r="47" spans="8:9" x14ac:dyDescent="0.25">
      <c r="H47" s="15"/>
      <c r="I47" s="15"/>
    </row>
    <row r="48" spans="8:9" x14ac:dyDescent="0.25">
      <c r="H48" s="15"/>
      <c r="I48" s="15"/>
    </row>
    <row r="49" spans="8:9" x14ac:dyDescent="0.25">
      <c r="H49" s="15"/>
      <c r="I49" s="15"/>
    </row>
    <row r="50" spans="8:9" x14ac:dyDescent="0.25">
      <c r="H50" s="15"/>
      <c r="I50" s="15"/>
    </row>
    <row r="51" spans="8:9" x14ac:dyDescent="0.25">
      <c r="H51" s="15"/>
      <c r="I51" s="15"/>
    </row>
    <row r="52" spans="8:9" x14ac:dyDescent="0.25">
      <c r="H52" s="15"/>
      <c r="I52" s="15"/>
    </row>
    <row r="53" spans="8:9" x14ac:dyDescent="0.25">
      <c r="H53" s="15"/>
      <c r="I53" s="15"/>
    </row>
    <row r="54" spans="8:9" x14ac:dyDescent="0.25">
      <c r="H54" s="15"/>
      <c r="I54" s="15"/>
    </row>
    <row r="55" spans="8:9" x14ac:dyDescent="0.25">
      <c r="H55" s="15"/>
      <c r="I55" s="15"/>
    </row>
    <row r="56" spans="8:9" x14ac:dyDescent="0.25">
      <c r="H56" s="15"/>
      <c r="I56" s="15"/>
    </row>
    <row r="57" spans="8:9" x14ac:dyDescent="0.25">
      <c r="H57" s="15"/>
      <c r="I57" s="15"/>
    </row>
    <row r="58" spans="8:9" x14ac:dyDescent="0.25">
      <c r="H58" s="15"/>
      <c r="I58" s="15"/>
    </row>
    <row r="59" spans="8:9" x14ac:dyDescent="0.25">
      <c r="H59" s="15"/>
      <c r="I59" s="15"/>
    </row>
    <row r="60" spans="8:9" x14ac:dyDescent="0.25">
      <c r="H60" s="15"/>
      <c r="I60" s="15"/>
    </row>
    <row r="61" spans="8:9" x14ac:dyDescent="0.25">
      <c r="H61" s="15"/>
      <c r="I61" s="15"/>
    </row>
    <row r="62" spans="8:9" x14ac:dyDescent="0.25">
      <c r="H62" s="15"/>
      <c r="I62" s="15"/>
    </row>
    <row r="63" spans="8:9" x14ac:dyDescent="0.25">
      <c r="H63" s="15"/>
      <c r="I63" s="15"/>
    </row>
    <row r="64" spans="8:9" x14ac:dyDescent="0.25">
      <c r="H64" s="15"/>
      <c r="I64" s="15"/>
    </row>
    <row r="65" spans="8:9" x14ac:dyDescent="0.25">
      <c r="H65" s="15"/>
      <c r="I65" s="15"/>
    </row>
    <row r="66" spans="8:9" x14ac:dyDescent="0.25">
      <c r="H66" s="15"/>
      <c r="I66" s="15"/>
    </row>
    <row r="67" spans="8:9" x14ac:dyDescent="0.25">
      <c r="H67" s="15"/>
      <c r="I67" s="15"/>
    </row>
    <row r="68" spans="8:9" x14ac:dyDescent="0.25">
      <c r="H68" s="15"/>
      <c r="I68" s="15"/>
    </row>
    <row r="69" spans="8:9" x14ac:dyDescent="0.25">
      <c r="H69" s="15"/>
      <c r="I69" s="15"/>
    </row>
    <row r="70" spans="8:9" x14ac:dyDescent="0.25">
      <c r="H70" s="15"/>
      <c r="I70" s="15"/>
    </row>
    <row r="71" spans="8:9" x14ac:dyDescent="0.25">
      <c r="H71" s="15"/>
      <c r="I71" s="15"/>
    </row>
    <row r="72" spans="8:9" x14ac:dyDescent="0.25">
      <c r="H72" s="15"/>
      <c r="I72" s="15"/>
    </row>
    <row r="73" spans="8:9" x14ac:dyDescent="0.25">
      <c r="H73" s="15"/>
      <c r="I73" s="15"/>
    </row>
    <row r="74" spans="8:9" x14ac:dyDescent="0.25">
      <c r="H74" s="15"/>
      <c r="I74" s="15"/>
    </row>
    <row r="75" spans="8:9" x14ac:dyDescent="0.25">
      <c r="H75" s="15"/>
      <c r="I75" s="15"/>
    </row>
    <row r="76" spans="8:9" x14ac:dyDescent="0.25">
      <c r="H76" s="15"/>
      <c r="I76" s="15"/>
    </row>
    <row r="77" spans="8:9" x14ac:dyDescent="0.25">
      <c r="H77" s="15"/>
      <c r="I77" s="15"/>
    </row>
    <row r="78" spans="8:9" x14ac:dyDescent="0.25">
      <c r="H78" s="15"/>
      <c r="I78" s="15"/>
    </row>
    <row r="79" spans="8:9" x14ac:dyDescent="0.25">
      <c r="H79" s="15"/>
      <c r="I79" s="15"/>
    </row>
    <row r="80" spans="8:9" x14ac:dyDescent="0.25">
      <c r="H80" s="15"/>
      <c r="I80" s="15"/>
    </row>
    <row r="81" spans="8:9" x14ac:dyDescent="0.25">
      <c r="H81" s="15"/>
      <c r="I81" s="15"/>
    </row>
    <row r="82" spans="8:9" x14ac:dyDescent="0.25">
      <c r="H82" s="15"/>
      <c r="I82" s="15"/>
    </row>
    <row r="83" spans="8:9" x14ac:dyDescent="0.25">
      <c r="H83" s="15"/>
      <c r="I83" s="15"/>
    </row>
    <row r="84" spans="8:9" x14ac:dyDescent="0.25">
      <c r="H84" s="15"/>
      <c r="I84" s="15"/>
    </row>
    <row r="85" spans="8:9" x14ac:dyDescent="0.25">
      <c r="H85" s="15"/>
      <c r="I85" s="15"/>
    </row>
    <row r="86" spans="8:9" x14ac:dyDescent="0.25">
      <c r="H86" s="15"/>
      <c r="I86" s="15"/>
    </row>
    <row r="87" spans="8:9" x14ac:dyDescent="0.25">
      <c r="H87" s="15"/>
      <c r="I87" s="15"/>
    </row>
    <row r="88" spans="8:9" x14ac:dyDescent="0.25">
      <c r="H88" s="15"/>
      <c r="I88" s="15"/>
    </row>
    <row r="89" spans="8:9" x14ac:dyDescent="0.25">
      <c r="H89" s="15"/>
      <c r="I89" s="15"/>
    </row>
    <row r="90" spans="8:9" x14ac:dyDescent="0.25">
      <c r="H90" s="15"/>
      <c r="I90" s="15"/>
    </row>
    <row r="91" spans="8:9" x14ac:dyDescent="0.25">
      <c r="H91" s="15"/>
      <c r="I91" s="15"/>
    </row>
    <row r="92" spans="8:9" x14ac:dyDescent="0.25">
      <c r="H92" s="15"/>
      <c r="I92" s="15"/>
    </row>
    <row r="93" spans="8:9" x14ac:dyDescent="0.25">
      <c r="H93" s="15"/>
      <c r="I93" s="15"/>
    </row>
    <row r="94" spans="8:9" x14ac:dyDescent="0.25">
      <c r="H94" s="15"/>
      <c r="I94" s="15"/>
    </row>
    <row r="95" spans="8:9" x14ac:dyDescent="0.25">
      <c r="H95" s="15"/>
      <c r="I95" s="15"/>
    </row>
    <row r="96" spans="8:9" x14ac:dyDescent="0.25">
      <c r="H96" s="15"/>
      <c r="I96" s="15"/>
    </row>
    <row r="97" spans="8:9" x14ac:dyDescent="0.25">
      <c r="H97" s="15"/>
      <c r="I97" s="15"/>
    </row>
    <row r="98" spans="8:9" x14ac:dyDescent="0.25">
      <c r="H98" s="15"/>
      <c r="I98" s="15"/>
    </row>
    <row r="99" spans="8:9" x14ac:dyDescent="0.25">
      <c r="H99" s="15"/>
      <c r="I99" s="15"/>
    </row>
    <row r="100" spans="8:9" x14ac:dyDescent="0.25">
      <c r="H100" s="15"/>
      <c r="I100" s="15"/>
    </row>
    <row r="101" spans="8:9" x14ac:dyDescent="0.25">
      <c r="H101" s="15"/>
      <c r="I101" s="15"/>
    </row>
    <row r="102" spans="8:9" x14ac:dyDescent="0.25">
      <c r="H102" s="15"/>
      <c r="I102" s="15"/>
    </row>
    <row r="103" spans="8:9" x14ac:dyDescent="0.25">
      <c r="H103" s="15"/>
      <c r="I103" s="15"/>
    </row>
    <row r="104" spans="8:9" x14ac:dyDescent="0.25">
      <c r="H104" s="15"/>
      <c r="I104" s="15"/>
    </row>
    <row r="105" spans="8:9" x14ac:dyDescent="0.25">
      <c r="H105" s="15"/>
      <c r="I105" s="15"/>
    </row>
    <row r="106" spans="8:9" x14ac:dyDescent="0.25">
      <c r="H106" s="15"/>
      <c r="I106" s="15"/>
    </row>
    <row r="107" spans="8:9" x14ac:dyDescent="0.25">
      <c r="H107" s="15"/>
      <c r="I107" s="15"/>
    </row>
    <row r="108" spans="8:9" x14ac:dyDescent="0.25">
      <c r="H108" s="15"/>
      <c r="I108" s="15"/>
    </row>
    <row r="109" spans="8:9" x14ac:dyDescent="0.25">
      <c r="H109" s="15"/>
      <c r="I109" s="15"/>
    </row>
    <row r="110" spans="8:9" x14ac:dyDescent="0.25">
      <c r="H110" s="15"/>
      <c r="I110" s="15"/>
    </row>
    <row r="111" spans="8:9" x14ac:dyDescent="0.25">
      <c r="H111" s="15"/>
      <c r="I111" s="15"/>
    </row>
    <row r="112" spans="8:9" x14ac:dyDescent="0.25">
      <c r="H112" s="15"/>
      <c r="I112" s="15"/>
    </row>
    <row r="113" spans="8:9" x14ac:dyDescent="0.25">
      <c r="H113" s="15"/>
      <c r="I113" s="15"/>
    </row>
    <row r="114" spans="8:9" x14ac:dyDescent="0.25">
      <c r="H114" s="15"/>
      <c r="I114" s="15"/>
    </row>
    <row r="115" spans="8:9" x14ac:dyDescent="0.25">
      <c r="H115" s="15"/>
      <c r="I115" s="15"/>
    </row>
    <row r="116" spans="8:9" x14ac:dyDescent="0.25">
      <c r="H116" s="15"/>
      <c r="I116" s="15"/>
    </row>
    <row r="117" spans="8:9" x14ac:dyDescent="0.25">
      <c r="H117" s="15"/>
      <c r="I117" s="15"/>
    </row>
    <row r="118" spans="8:9" x14ac:dyDescent="0.25">
      <c r="H118" s="15"/>
      <c r="I118" s="15"/>
    </row>
    <row r="119" spans="8:9" x14ac:dyDescent="0.25">
      <c r="H119" s="15"/>
      <c r="I119" s="15"/>
    </row>
    <row r="120" spans="8:9" x14ac:dyDescent="0.25">
      <c r="H120" s="15"/>
      <c r="I120" s="15"/>
    </row>
    <row r="121" spans="8:9" x14ac:dyDescent="0.25">
      <c r="H121" s="15"/>
      <c r="I121" s="15"/>
    </row>
    <row r="122" spans="8:9" x14ac:dyDescent="0.25">
      <c r="H122" s="15"/>
      <c r="I122" s="15"/>
    </row>
    <row r="123" spans="8:9" x14ac:dyDescent="0.25">
      <c r="H123" s="15"/>
      <c r="I123" s="15"/>
    </row>
    <row r="124" spans="8:9" x14ac:dyDescent="0.25">
      <c r="H124" s="15"/>
      <c r="I124" s="15"/>
    </row>
    <row r="125" spans="8:9" x14ac:dyDescent="0.25">
      <c r="H125" s="15"/>
      <c r="I125" s="15"/>
    </row>
    <row r="126" spans="8:9" x14ac:dyDescent="0.25">
      <c r="H126" s="15"/>
      <c r="I126" s="15"/>
    </row>
    <row r="127" spans="8:9" x14ac:dyDescent="0.25">
      <c r="H127" s="15"/>
      <c r="I127" s="15"/>
    </row>
    <row r="128" spans="8:9" x14ac:dyDescent="0.25">
      <c r="H128" s="15"/>
      <c r="I128" s="15"/>
    </row>
    <row r="129" spans="8:9" x14ac:dyDescent="0.25">
      <c r="H129" s="15"/>
      <c r="I129" s="15"/>
    </row>
    <row r="130" spans="8:9" x14ac:dyDescent="0.25">
      <c r="H130" s="15"/>
      <c r="I130" s="15"/>
    </row>
    <row r="131" spans="8:9" x14ac:dyDescent="0.25">
      <c r="H131" s="15"/>
      <c r="I131" s="15"/>
    </row>
    <row r="132" spans="8:9" x14ac:dyDescent="0.25">
      <c r="H132" s="15"/>
      <c r="I132" s="15"/>
    </row>
    <row r="133" spans="8:9" x14ac:dyDescent="0.25">
      <c r="H133" s="15"/>
      <c r="I133" s="15"/>
    </row>
    <row r="134" spans="8:9" x14ac:dyDescent="0.25">
      <c r="H134" s="15"/>
      <c r="I134" s="15"/>
    </row>
    <row r="135" spans="8:9" x14ac:dyDescent="0.25">
      <c r="H135" s="15"/>
      <c r="I135" s="15"/>
    </row>
    <row r="136" spans="8:9" x14ac:dyDescent="0.25">
      <c r="H136" s="15"/>
      <c r="I136" s="15"/>
    </row>
    <row r="137" spans="8:9" x14ac:dyDescent="0.25">
      <c r="H137" s="15"/>
      <c r="I137" s="15"/>
    </row>
  </sheetData>
  <sortState xmlns:xlrd2="http://schemas.microsoft.com/office/spreadsheetml/2017/richdata2" ref="Q13:S145">
    <sortCondition ref="Q1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FC8D93B885BC4F896C3A3D4E58C1D3" ma:contentTypeVersion="28" ma:contentTypeDescription="" ma:contentTypeScope="" ma:versionID="d27732ad638b01e1bb803726393e36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2022-05-31T07:00:00+00:00</OpenedDate>
    <SignificantOrder xmlns="dc463f71-b30c-4ab2-9473-d307f9d35888">false</SignificantOrder>
    <Date1 xmlns="dc463f71-b30c-4ab2-9473-d307f9d35888">2022-05-31T07:00:00+00:00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220395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21DD32E-A06C-4CC5-BB45-0970460A960D}"/>
</file>

<file path=customXml/itemProps2.xml><?xml version="1.0" encoding="utf-8"?>
<ds:datastoreItem xmlns:ds="http://schemas.openxmlformats.org/officeDocument/2006/customXml" ds:itemID="{A0F7436B-B704-4443-AFFB-C2645953CCBB}"/>
</file>

<file path=customXml/itemProps3.xml><?xml version="1.0" encoding="utf-8"?>
<ds:datastoreItem xmlns:ds="http://schemas.openxmlformats.org/officeDocument/2006/customXml" ds:itemID="{A9FBAA9A-CE0C-48EB-A39C-130B865B5254}"/>
</file>

<file path=customXml/itemProps4.xml><?xml version="1.0" encoding="utf-8"?>
<ds:datastoreItem xmlns:ds="http://schemas.openxmlformats.org/officeDocument/2006/customXml" ds:itemID="{A33DDC6F-ED79-4B09-8FE3-128C9711BB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AHS Calculations V2 (2)</vt:lpstr>
      <vt:lpstr>Residential and Commerical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RFF3426</dc:creator>
  <cp:lastModifiedBy>Lyons, John</cp:lastModifiedBy>
  <dcterms:created xsi:type="dcterms:W3CDTF">2014-11-19T22:33:16Z</dcterms:created>
  <dcterms:modified xsi:type="dcterms:W3CDTF">2022-05-27T23:03:43Z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0x0101006E56B4D1795A2E4DB2F0B01679ED314A003BFC8D93B885BC4F896C3A3D4E58C1D3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