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eams.nwnatural.com/sites/RegulatoryDocketsSite/ACTIVE DOCKETS - WASHINGTON/UW-210xxx - Suncadia Rate Case/"/>
    </mc:Choice>
  </mc:AlternateContent>
  <xr:revisionPtr revIDLastSave="0" documentId="13_ncr:1_{2B5FD005-ED3B-4204-A2AA-BAD5579E4F2F}" xr6:coauthVersionLast="47" xr6:coauthVersionMax="47" xr10:uidLastSave="{00000000-0000-0000-0000-000000000000}"/>
  <bookViews>
    <workbookView xWindow="3510" yWindow="3510" windowWidth="21600" windowHeight="11385" xr2:uid="{D4178283-B111-4EEB-B472-545D23FF3E5B}"/>
  </bookViews>
  <sheets>
    <sheet name="Shared Serv Act - SCW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2" i="3" l="1"/>
  <c r="F22" i="3" s="1"/>
  <c r="D21" i="3"/>
  <c r="F21" i="3" s="1"/>
  <c r="D20" i="3"/>
  <c r="F4" i="3"/>
  <c r="D4" i="3"/>
  <c r="F20" i="3" l="1"/>
  <c r="D23" i="3" l="1"/>
  <c r="D13" i="3"/>
  <c r="D14" i="3" l="1"/>
  <c r="D15" i="3" l="1"/>
  <c r="D18" i="3" l="1"/>
  <c r="D25" i="3" l="1"/>
  <c r="F23" i="3" l="1"/>
  <c r="F13" i="3"/>
  <c r="F14" i="3" l="1"/>
  <c r="F15" i="3" s="1"/>
  <c r="F18" i="3" s="1"/>
  <c r="F25" i="3" s="1"/>
  <c r="B29" i="3" s="1"/>
  <c r="B30" i="3" s="1"/>
  <c r="D29" i="3" l="1"/>
  <c r="F29" i="3"/>
  <c r="D30" i="3" l="1"/>
  <c r="D31" i="3" l="1"/>
</calcChain>
</file>

<file path=xl/sharedStrings.xml><?xml version="1.0" encoding="utf-8"?>
<sst xmlns="http://schemas.openxmlformats.org/spreadsheetml/2006/main" count="29" uniqueCount="28">
  <si>
    <t>Shared Service Departments</t>
  </si>
  <si>
    <t>2020 Operating Budget</t>
  </si>
  <si>
    <t>Accounting</t>
  </si>
  <si>
    <t>Executive</t>
  </si>
  <si>
    <t>Corp. Communications</t>
  </si>
  <si>
    <t>HR/Payroll</t>
  </si>
  <si>
    <t>Legal</t>
  </si>
  <si>
    <t>Rates / Regulation</t>
  </si>
  <si>
    <t>Risk / Land</t>
  </si>
  <si>
    <t>Tax</t>
  </si>
  <si>
    <t>Treasury</t>
  </si>
  <si>
    <t>Admin Charge</t>
  </si>
  <si>
    <t>Total Shared Service Costs</t>
  </si>
  <si>
    <t>Finance &amp; Accounting Manager</t>
  </si>
  <si>
    <t>Total Costs</t>
  </si>
  <si>
    <t>Accounting &amp; HR personnel</t>
  </si>
  <si>
    <t>Adjusted</t>
  </si>
  <si>
    <t>All Other Water Companies</t>
  </si>
  <si>
    <t>Subtotal, internal labor</t>
  </si>
  <si>
    <t xml:space="preserve">Total Internal Labor </t>
  </si>
  <si>
    <t>Common Costs Allocation (FR/IR/SHS)</t>
  </si>
  <si>
    <t>Allocation:</t>
  </si>
  <si>
    <t>Suncadia Water</t>
  </si>
  <si>
    <t>Other External Costs</t>
  </si>
  <si>
    <t>Purchasing</t>
  </si>
  <si>
    <t>Contract Labor (accounting &amp; HR)</t>
  </si>
  <si>
    <t>Total Costs excl. insurance allocated using first direct billing, then general support spread via the Massachusetts Methodology.</t>
  </si>
  <si>
    <t>Incurance Costs:  Where directly identified by invoice charged to specific water company.  Umbrella/General coverage allocated via the Massachusetts Methodology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</si>
</sst>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Calibri"/>
      <family val="2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43" fontId="4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3" applyFont="1"/>
    <xf numFmtId="164" fontId="1" fillId="2" borderId="0" xfId="1" applyNumberFormat="1" applyFont="1" applyFill="1" applyBorder="1"/>
    <xf numFmtId="0" fontId="1" fillId="2" borderId="0" xfId="3" applyFont="1" applyFill="1" applyBorder="1"/>
    <xf numFmtId="164" fontId="2" fillId="2" borderId="0" xfId="1" applyNumberFormat="1" applyFont="1" applyFill="1" applyBorder="1"/>
    <xf numFmtId="164" fontId="2" fillId="2" borderId="3" xfId="3" applyNumberFormat="1" applyFont="1" applyFill="1" applyBorder="1"/>
    <xf numFmtId="0" fontId="1" fillId="2" borderId="0" xfId="3" applyFont="1" applyFill="1"/>
    <xf numFmtId="0" fontId="2" fillId="2" borderId="0" xfId="3" applyFont="1" applyFill="1" applyBorder="1"/>
    <xf numFmtId="164" fontId="2" fillId="2" borderId="0" xfId="1" applyNumberFormat="1" applyFont="1" applyFill="1" applyBorder="1" applyAlignment="1">
      <alignment horizontal="center" wrapText="1"/>
    </xf>
    <xf numFmtId="0" fontId="0" fillId="2" borderId="0" xfId="3" applyFont="1" applyFill="1" applyBorder="1"/>
    <xf numFmtId="164" fontId="1" fillId="2" borderId="5" xfId="1" applyNumberFormat="1" applyFont="1" applyFill="1" applyBorder="1"/>
    <xf numFmtId="165" fontId="1" fillId="2" borderId="0" xfId="2" applyNumberFormat="1" applyFont="1" applyFill="1" applyBorder="1"/>
    <xf numFmtId="164" fontId="1" fillId="2" borderId="2" xfId="1" applyNumberFormat="1" applyFont="1" applyFill="1" applyBorder="1"/>
    <xf numFmtId="164" fontId="1" fillId="2" borderId="4" xfId="1" applyNumberFormat="1" applyFont="1" applyFill="1" applyBorder="1"/>
    <xf numFmtId="164" fontId="2" fillId="2" borderId="2" xfId="1" applyNumberFormat="1" applyFont="1" applyFill="1" applyBorder="1"/>
    <xf numFmtId="164" fontId="2" fillId="2" borderId="4" xfId="1" applyNumberFormat="1" applyFont="1" applyFill="1" applyBorder="1"/>
    <xf numFmtId="0" fontId="1" fillId="2" borderId="5" xfId="3" applyFont="1" applyFill="1" applyBorder="1"/>
    <xf numFmtId="164" fontId="2" fillId="2" borderId="6" xfId="3" applyNumberFormat="1" applyFont="1" applyFill="1" applyBorder="1"/>
    <xf numFmtId="0" fontId="1" fillId="2" borderId="7" xfId="3" applyFont="1" applyFill="1" applyBorder="1"/>
    <xf numFmtId="0" fontId="2" fillId="2" borderId="1" xfId="3" applyFont="1" applyFill="1" applyBorder="1"/>
    <xf numFmtId="0" fontId="2" fillId="2" borderId="0" xfId="3" applyFont="1" applyFill="1" applyAlignment="1">
      <alignment horizontal="center"/>
    </xf>
    <xf numFmtId="0" fontId="0" fillId="2" borderId="0" xfId="3" applyFont="1" applyFill="1"/>
    <xf numFmtId="10" fontId="0" fillId="2" borderId="0" xfId="2" applyNumberFormat="1" applyFont="1" applyFill="1"/>
    <xf numFmtId="164" fontId="0" fillId="2" borderId="0" xfId="1" applyNumberFormat="1" applyFont="1" applyFill="1"/>
    <xf numFmtId="164" fontId="1" fillId="2" borderId="0" xfId="3" applyNumberFormat="1" applyFont="1" applyFill="1"/>
    <xf numFmtId="164" fontId="2" fillId="2" borderId="0" xfId="3" applyNumberFormat="1" applyFont="1" applyFill="1"/>
    <xf numFmtId="0" fontId="2" fillId="2" borderId="0" xfId="3" applyFont="1" applyFill="1"/>
    <xf numFmtId="10" fontId="1" fillId="2" borderId="0" xfId="2" applyNumberFormat="1" applyFont="1" applyFill="1"/>
    <xf numFmtId="164" fontId="1" fillId="2" borderId="0" xfId="1" applyNumberFormat="1" applyFont="1" applyFill="1"/>
    <xf numFmtId="10" fontId="2" fillId="2" borderId="0" xfId="3" applyNumberFormat="1" applyFont="1" applyFill="1" applyBorder="1"/>
    <xf numFmtId="164" fontId="2" fillId="2" borderId="0" xfId="3" applyNumberFormat="1" applyFont="1" applyFill="1" applyAlignment="1">
      <alignment horizontal="center"/>
    </xf>
    <xf numFmtId="164" fontId="2" fillId="2" borderId="5" xfId="1" applyNumberFormat="1" applyFont="1" applyFill="1" applyBorder="1"/>
    <xf numFmtId="0" fontId="5" fillId="2" borderId="0" xfId="3" applyFont="1" applyFill="1" applyBorder="1"/>
    <xf numFmtId="164" fontId="5" fillId="2" borderId="0" xfId="3" applyNumberFormat="1" applyFont="1" applyFill="1" applyBorder="1"/>
    <xf numFmtId="0" fontId="2" fillId="2" borderId="4" xfId="3" applyFont="1" applyFill="1" applyBorder="1" applyAlignment="1">
      <alignment horizontal="center" wrapText="1"/>
    </xf>
  </cellXfs>
  <cellStyles count="5">
    <cellStyle name="Comma" xfId="1" builtinId="3"/>
    <cellStyle name="Comma 2" xfId="4" xr:uid="{9B842F24-D8CC-4B9F-B400-A572549A033B}"/>
    <cellStyle name="Normal" xfId="0" builtinId="0"/>
    <cellStyle name="Normal 2" xfId="3" xr:uid="{041EABB7-E65E-47E9-BA72-F582641146BD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C953F7-A685-48CA-9230-E011A7AB25EF}">
  <sheetPr>
    <tabColor theme="4"/>
  </sheetPr>
  <dimension ref="A1:Q80"/>
  <sheetViews>
    <sheetView tabSelected="1" view="pageBreakPreview" topLeftCell="C10" zoomScale="60" zoomScaleNormal="80" workbookViewId="0">
      <selection activeCell="H40" sqref="H40"/>
    </sheetView>
  </sheetViews>
  <sheetFormatPr defaultColWidth="7.140625" defaultRowHeight="15" outlineLevelCol="1" x14ac:dyDescent="0.25"/>
  <cols>
    <col min="1" max="1" width="7.140625" style="1"/>
    <col min="2" max="2" width="9.5703125" style="1" bestFit="1" customWidth="1"/>
    <col min="3" max="3" width="41.42578125" style="1" bestFit="1" customWidth="1"/>
    <col min="4" max="4" width="14.85546875" style="1" customWidth="1"/>
    <col min="5" max="5" width="3.5703125" style="1" customWidth="1"/>
    <col min="6" max="6" width="14.7109375" style="1" customWidth="1" outlineLevel="1"/>
    <col min="7" max="7" width="2.140625" style="6" customWidth="1"/>
    <col min="8" max="14" width="12" style="6" customWidth="1"/>
    <col min="15" max="17" width="7.140625" style="6"/>
    <col min="18" max="16384" width="7.140625" style="1"/>
  </cols>
  <sheetData>
    <row r="1" spans="1:6" x14ac:dyDescent="0.25">
      <c r="A1" s="3"/>
      <c r="B1" s="3"/>
      <c r="C1" s="3"/>
      <c r="D1" s="3"/>
      <c r="E1" s="6"/>
      <c r="F1" s="6"/>
    </row>
    <row r="2" spans="1:6" ht="30" x14ac:dyDescent="0.25">
      <c r="A2" s="3"/>
      <c r="B2" s="3"/>
      <c r="C2" s="7" t="s">
        <v>0</v>
      </c>
      <c r="D2" s="8" t="s">
        <v>1</v>
      </c>
      <c r="E2" s="6"/>
      <c r="F2" s="34" t="s">
        <v>22</v>
      </c>
    </row>
    <row r="3" spans="1:6" x14ac:dyDescent="0.25">
      <c r="A3" s="3"/>
      <c r="B3" s="3"/>
      <c r="C3" s="9" t="s">
        <v>2</v>
      </c>
      <c r="D3" s="2">
        <v>41688</v>
      </c>
      <c r="E3" s="6"/>
      <c r="F3" s="10">
        <v>4683.43</v>
      </c>
    </row>
    <row r="4" spans="1:6" x14ac:dyDescent="0.25">
      <c r="A4" s="3"/>
      <c r="B4" s="3"/>
      <c r="C4" s="9" t="s">
        <v>3</v>
      </c>
      <c r="D4" s="2">
        <f>1108+68266</f>
        <v>69374</v>
      </c>
      <c r="E4" s="6"/>
      <c r="F4" s="10">
        <f>6424.09+112.8</f>
        <v>6536.89</v>
      </c>
    </row>
    <row r="5" spans="1:6" x14ac:dyDescent="0.25">
      <c r="A5" s="3"/>
      <c r="B5" s="3"/>
      <c r="C5" s="9" t="s">
        <v>4</v>
      </c>
      <c r="D5" s="2">
        <v>0</v>
      </c>
      <c r="E5" s="6"/>
      <c r="F5" s="10">
        <v>0</v>
      </c>
    </row>
    <row r="6" spans="1:6" s="6" customFormat="1" x14ac:dyDescent="0.25">
      <c r="A6" s="3"/>
      <c r="B6" s="3"/>
      <c r="C6" s="9" t="s">
        <v>5</v>
      </c>
      <c r="D6" s="2">
        <v>23143</v>
      </c>
      <c r="F6" s="10">
        <v>2135.9499999999998</v>
      </c>
    </row>
    <row r="7" spans="1:6" s="6" customFormat="1" x14ac:dyDescent="0.25">
      <c r="A7" s="3"/>
      <c r="B7" s="3"/>
      <c r="C7" s="9" t="s">
        <v>24</v>
      </c>
      <c r="D7" s="2">
        <v>0</v>
      </c>
      <c r="F7" s="10">
        <v>468.17</v>
      </c>
    </row>
    <row r="8" spans="1:6" s="6" customFormat="1" x14ac:dyDescent="0.25">
      <c r="A8" s="3"/>
      <c r="B8" s="3"/>
      <c r="C8" s="9" t="s">
        <v>6</v>
      </c>
      <c r="D8" s="2">
        <v>5660</v>
      </c>
      <c r="F8" s="10">
        <v>289.49</v>
      </c>
    </row>
    <row r="9" spans="1:6" s="6" customFormat="1" x14ac:dyDescent="0.25">
      <c r="A9" s="3"/>
      <c r="B9" s="3"/>
      <c r="C9" s="9" t="s">
        <v>7</v>
      </c>
      <c r="D9" s="2">
        <v>41696</v>
      </c>
      <c r="F9" s="10">
        <v>2122.1999999999998</v>
      </c>
    </row>
    <row r="10" spans="1:6" s="6" customFormat="1" x14ac:dyDescent="0.25">
      <c r="A10" s="3"/>
      <c r="B10" s="3"/>
      <c r="C10" s="9" t="s">
        <v>8</v>
      </c>
      <c r="D10" s="2">
        <v>3441</v>
      </c>
      <c r="F10" s="10">
        <v>209.59</v>
      </c>
    </row>
    <row r="11" spans="1:6" s="6" customFormat="1" x14ac:dyDescent="0.25">
      <c r="A11" s="3"/>
      <c r="B11" s="3"/>
      <c r="C11" s="9" t="s">
        <v>9</v>
      </c>
      <c r="D11" s="2">
        <v>30470</v>
      </c>
      <c r="F11" s="10">
        <v>2492.04</v>
      </c>
    </row>
    <row r="12" spans="1:6" s="6" customFormat="1" x14ac:dyDescent="0.25">
      <c r="A12" s="3"/>
      <c r="B12" s="3"/>
      <c r="C12" s="9" t="s">
        <v>10</v>
      </c>
      <c r="D12" s="2">
        <v>27438</v>
      </c>
      <c r="F12" s="10">
        <v>2389.1799999999998</v>
      </c>
    </row>
    <row r="13" spans="1:6" s="6" customFormat="1" x14ac:dyDescent="0.25">
      <c r="A13" s="3"/>
      <c r="B13" s="3"/>
      <c r="C13" s="9" t="s">
        <v>18</v>
      </c>
      <c r="D13" s="12">
        <f>SUM(D3:D12)</f>
        <v>242910</v>
      </c>
      <c r="F13" s="13">
        <f>SUM(F3:F12)</f>
        <v>21326.940000000002</v>
      </c>
    </row>
    <row r="14" spans="1:6" s="6" customFormat="1" x14ac:dyDescent="0.25">
      <c r="A14" s="3"/>
      <c r="B14" s="11">
        <v>0.27500000000000002</v>
      </c>
      <c r="C14" s="9" t="s">
        <v>11</v>
      </c>
      <c r="D14" s="2">
        <f>D13*B14</f>
        <v>66800.25</v>
      </c>
      <c r="F14" s="10">
        <f>F13*B14</f>
        <v>5864.9085000000014</v>
      </c>
    </row>
    <row r="15" spans="1:6" s="6" customFormat="1" x14ac:dyDescent="0.25">
      <c r="A15" s="3"/>
      <c r="B15" s="11"/>
      <c r="C15" s="7" t="s">
        <v>19</v>
      </c>
      <c r="D15" s="4">
        <f>D13+D14</f>
        <v>309710.25</v>
      </c>
      <c r="F15" s="31">
        <f>F13+F14</f>
        <v>27191.848500000004</v>
      </c>
    </row>
    <row r="16" spans="1:6" s="6" customFormat="1" x14ac:dyDescent="0.25">
      <c r="A16" s="3"/>
      <c r="B16" s="11"/>
      <c r="C16" s="9"/>
      <c r="D16" s="2"/>
      <c r="F16" s="10"/>
    </row>
    <row r="17" spans="1:8" s="6" customFormat="1" x14ac:dyDescent="0.25">
      <c r="A17" s="3"/>
      <c r="B17" s="3"/>
      <c r="C17" s="9" t="s">
        <v>20</v>
      </c>
      <c r="D17" s="2">
        <v>109639</v>
      </c>
      <c r="F17" s="10">
        <v>18261.669999999998</v>
      </c>
      <c r="H17" s="21"/>
    </row>
    <row r="18" spans="1:8" s="6" customFormat="1" x14ac:dyDescent="0.25">
      <c r="A18" s="3"/>
      <c r="B18" s="3"/>
      <c r="C18" s="7" t="s">
        <v>12</v>
      </c>
      <c r="D18" s="14">
        <f>SUM(D15:D17)</f>
        <v>419349.25</v>
      </c>
      <c r="F18" s="15">
        <f>SUM(F15:F17)</f>
        <v>45453.518500000006</v>
      </c>
    </row>
    <row r="19" spans="1:8" s="6" customFormat="1" x14ac:dyDescent="0.25">
      <c r="A19" s="3"/>
      <c r="B19" s="3"/>
      <c r="C19" s="9"/>
      <c r="D19" s="2"/>
      <c r="F19" s="16"/>
    </row>
    <row r="20" spans="1:8" s="6" customFormat="1" x14ac:dyDescent="0.25">
      <c r="A20" s="3"/>
      <c r="B20" s="22">
        <v>9.3344028312302596E-2</v>
      </c>
      <c r="C20" s="9" t="s">
        <v>13</v>
      </c>
      <c r="D20" s="2">
        <f>(162810.53/11)*12</f>
        <v>177611.48727272727</v>
      </c>
      <c r="F20" s="10">
        <f>D20*B20</f>
        <v>16578.971696575627</v>
      </c>
    </row>
    <row r="21" spans="1:8" s="6" customFormat="1" x14ac:dyDescent="0.25">
      <c r="A21" s="3"/>
      <c r="B21" s="22">
        <v>9.3344028312302596E-2</v>
      </c>
      <c r="C21" s="9" t="s">
        <v>25</v>
      </c>
      <c r="D21" s="2">
        <f>(223755.64/11)*12</f>
        <v>244097.06181818183</v>
      </c>
      <c r="F21" s="10">
        <f>D21*B21</f>
        <v>22785.00304930624</v>
      </c>
    </row>
    <row r="22" spans="1:8" s="6" customFormat="1" x14ac:dyDescent="0.25">
      <c r="A22" s="3"/>
      <c r="B22" s="22">
        <v>9.3344028312302596E-2</v>
      </c>
      <c r="C22" s="9" t="s">
        <v>23</v>
      </c>
      <c r="D22" s="2">
        <f>(90050.46/11)*12</f>
        <v>98236.865454545463</v>
      </c>
      <c r="F22" s="10">
        <f>D22*B22</f>
        <v>9169.8247503009534</v>
      </c>
    </row>
    <row r="23" spans="1:8" s="6" customFormat="1" x14ac:dyDescent="0.25">
      <c r="A23" s="3"/>
      <c r="B23" s="3"/>
      <c r="C23" s="7" t="s">
        <v>15</v>
      </c>
      <c r="D23" s="14">
        <f>SUM(D20:D22)</f>
        <v>519945.41454545455</v>
      </c>
      <c r="F23" s="15">
        <f>SUM(F20:F22)</f>
        <v>48533.799496182823</v>
      </c>
    </row>
    <row r="24" spans="1:8" s="6" customFormat="1" x14ac:dyDescent="0.25">
      <c r="A24" s="3"/>
      <c r="B24" s="3"/>
      <c r="C24" s="9"/>
      <c r="D24" s="2"/>
      <c r="F24" s="10"/>
    </row>
    <row r="25" spans="1:8" s="6" customFormat="1" ht="15.75" thickBot="1" x14ac:dyDescent="0.3">
      <c r="A25" s="3"/>
      <c r="B25" s="3"/>
      <c r="C25" s="7" t="s">
        <v>14</v>
      </c>
      <c r="D25" s="5">
        <f>D18+D23</f>
        <v>939294.66454545455</v>
      </c>
      <c r="F25" s="17">
        <f>F18+F23</f>
        <v>93987.317996182828</v>
      </c>
    </row>
    <row r="26" spans="1:8" s="6" customFormat="1" x14ac:dyDescent="0.25">
      <c r="A26" s="3"/>
      <c r="B26" s="3"/>
      <c r="C26" s="32"/>
      <c r="D26" s="33"/>
      <c r="F26" s="18"/>
    </row>
    <row r="27" spans="1:8" s="6" customFormat="1" x14ac:dyDescent="0.25">
      <c r="A27" s="3"/>
      <c r="B27" s="3"/>
      <c r="C27" s="3"/>
      <c r="D27" s="3"/>
    </row>
    <row r="28" spans="1:8" s="6" customFormat="1" x14ac:dyDescent="0.25">
      <c r="B28" s="19" t="s">
        <v>21</v>
      </c>
      <c r="E28" s="20"/>
      <c r="F28" s="20" t="s">
        <v>16</v>
      </c>
    </row>
    <row r="29" spans="1:8" s="6" customFormat="1" x14ac:dyDescent="0.25">
      <c r="B29" s="22">
        <f>F25/D25</f>
        <v>0.10006159040801682</v>
      </c>
      <c r="C29" s="23" t="s">
        <v>22</v>
      </c>
      <c r="D29" s="24">
        <f>F25</f>
        <v>93987.317996182828</v>
      </c>
      <c r="E29" s="24"/>
      <c r="F29" s="30">
        <f>F25</f>
        <v>93987.317996182828</v>
      </c>
    </row>
    <row r="30" spans="1:8" s="6" customFormat="1" x14ac:dyDescent="0.25">
      <c r="B30" s="29">
        <f>1-B29</f>
        <v>0.89993840959198312</v>
      </c>
      <c r="C30" s="23" t="s">
        <v>17</v>
      </c>
      <c r="D30" s="24">
        <f>D25-D29</f>
        <v>845307.34654927172</v>
      </c>
      <c r="E30" s="30"/>
      <c r="F30" s="20"/>
    </row>
    <row r="31" spans="1:8" s="6" customFormat="1" ht="15.75" thickBot="1" x14ac:dyDescent="0.3">
      <c r="B31" s="7"/>
      <c r="D31" s="5">
        <f>SUM(D29:D30)</f>
        <v>939294.66454545455</v>
      </c>
      <c r="E31" s="20"/>
      <c r="F31" s="20"/>
    </row>
    <row r="32" spans="1:8" s="6" customFormat="1" x14ac:dyDescent="0.25">
      <c r="B32" s="7"/>
      <c r="E32" s="20"/>
      <c r="F32" s="20"/>
    </row>
    <row r="33" spans="1:6" s="6" customFormat="1" x14ac:dyDescent="0.25">
      <c r="B33" s="22" t="s">
        <v>26</v>
      </c>
      <c r="C33" s="23"/>
      <c r="D33" s="24"/>
    </row>
    <row r="34" spans="1:6" s="6" customFormat="1" x14ac:dyDescent="0.25">
      <c r="B34" s="22" t="s">
        <v>27</v>
      </c>
      <c r="C34" s="23"/>
      <c r="D34" s="24"/>
    </row>
    <row r="35" spans="1:6" s="6" customFormat="1" x14ac:dyDescent="0.25">
      <c r="B35" s="22"/>
      <c r="C35" s="23"/>
      <c r="D35" s="24"/>
      <c r="F35" s="25"/>
    </row>
    <row r="36" spans="1:6" s="6" customFormat="1" x14ac:dyDescent="0.25">
      <c r="B36" s="22"/>
      <c r="C36" s="23"/>
      <c r="D36" s="24"/>
    </row>
    <row r="37" spans="1:6" s="6" customFormat="1" x14ac:dyDescent="0.25">
      <c r="B37" s="22"/>
      <c r="C37" s="23"/>
      <c r="D37" s="28">
        <v>93987</v>
      </c>
    </row>
    <row r="38" spans="1:6" s="6" customFormat="1" x14ac:dyDescent="0.25">
      <c r="A38" s="26"/>
      <c r="B38" s="27"/>
      <c r="C38" s="28"/>
      <c r="D38" s="24"/>
      <c r="E38" s="24"/>
      <c r="F38" s="24"/>
    </row>
    <row r="39" spans="1:6" s="6" customFormat="1" x14ac:dyDescent="0.25">
      <c r="B39" s="22"/>
      <c r="C39" s="23"/>
      <c r="D39" s="24"/>
    </row>
    <row r="40" spans="1:6" s="6" customFormat="1" x14ac:dyDescent="0.25">
      <c r="B40" s="22"/>
      <c r="C40" s="23"/>
      <c r="D40" s="24"/>
    </row>
    <row r="41" spans="1:6" s="6" customFormat="1" x14ac:dyDescent="0.25"/>
    <row r="42" spans="1:6" s="6" customFormat="1" x14ac:dyDescent="0.25"/>
    <row r="43" spans="1:6" s="6" customFormat="1" x14ac:dyDescent="0.25"/>
    <row r="44" spans="1:6" s="6" customFormat="1" x14ac:dyDescent="0.25"/>
    <row r="45" spans="1:6" s="6" customFormat="1" x14ac:dyDescent="0.25"/>
    <row r="46" spans="1:6" s="6" customFormat="1" x14ac:dyDescent="0.25"/>
    <row r="47" spans="1:6" s="6" customFormat="1" x14ac:dyDescent="0.25"/>
    <row r="48" spans="1:6" s="6" customFormat="1" x14ac:dyDescent="0.25"/>
    <row r="49" s="6" customFormat="1" x14ac:dyDescent="0.25"/>
    <row r="50" s="6" customFormat="1" x14ac:dyDescent="0.25"/>
    <row r="51" s="6" customFormat="1" x14ac:dyDescent="0.25"/>
    <row r="52" s="6" customFormat="1" x14ac:dyDescent="0.25"/>
    <row r="53" s="6" customFormat="1" x14ac:dyDescent="0.25"/>
    <row r="54" s="6" customFormat="1" x14ac:dyDescent="0.25"/>
    <row r="55" s="6" customFormat="1" x14ac:dyDescent="0.25"/>
    <row r="56" s="6" customFormat="1" x14ac:dyDescent="0.25"/>
    <row r="57" s="6" customFormat="1" x14ac:dyDescent="0.25"/>
    <row r="58" s="6" customFormat="1" x14ac:dyDescent="0.25"/>
    <row r="59" s="6" customFormat="1" x14ac:dyDescent="0.25"/>
    <row r="60" s="6" customFormat="1" x14ac:dyDescent="0.25"/>
    <row r="61" s="6" customFormat="1" x14ac:dyDescent="0.25"/>
    <row r="62" s="6" customFormat="1" x14ac:dyDescent="0.25"/>
    <row r="63" s="6" customFormat="1" x14ac:dyDescent="0.25"/>
    <row r="64" s="6" customFormat="1" x14ac:dyDescent="0.25"/>
    <row r="65" s="6" customFormat="1" x14ac:dyDescent="0.25"/>
    <row r="66" s="6" customFormat="1" x14ac:dyDescent="0.25"/>
    <row r="67" s="6" customFormat="1" x14ac:dyDescent="0.25"/>
    <row r="68" s="6" customFormat="1" x14ac:dyDescent="0.25"/>
    <row r="69" s="6" customFormat="1" x14ac:dyDescent="0.25"/>
    <row r="70" s="6" customFormat="1" x14ac:dyDescent="0.25"/>
    <row r="71" s="6" customFormat="1" x14ac:dyDescent="0.25"/>
    <row r="72" s="6" customFormat="1" x14ac:dyDescent="0.25"/>
    <row r="73" s="6" customFormat="1" x14ac:dyDescent="0.25"/>
    <row r="74" s="6" customFormat="1" x14ac:dyDescent="0.25"/>
    <row r="75" s="6" customFormat="1" x14ac:dyDescent="0.25"/>
    <row r="76" s="6" customFormat="1" x14ac:dyDescent="0.25"/>
    <row r="77" s="6" customFormat="1" x14ac:dyDescent="0.25"/>
    <row r="78" s="6" customFormat="1" x14ac:dyDescent="0.25"/>
    <row r="79" s="6" customFormat="1" x14ac:dyDescent="0.25"/>
    <row r="80" s="6" customFormat="1" x14ac:dyDescent="0.25"/>
  </sheetData>
  <pageMargins left="0.7" right="0.7" top="0.75" bottom="0.75" header="0.3" footer="0.3"/>
  <pageSetup scale="6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126D1AF472FE34A90572B3C2261DC2B" ma:contentTypeVersion="28" ma:contentTypeDescription="" ma:contentTypeScope="" ma:versionID="82244bea154304e0db45ecaf9f6619b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UW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160</IndustryCode>
    <CaseStatus xmlns="dc463f71-b30c-4ab2-9473-d307f9d35888">Closed</CaseStatus>
    <OpenedDate xmlns="dc463f71-b30c-4ab2-9473-d307f9d35888">2022-01-20T08:00:00+00:00</OpenedDate>
    <SignificantOrder xmlns="dc463f71-b30c-4ab2-9473-d307f9d35888">false</SignificantOrder>
    <Date1 xmlns="dc463f71-b30c-4ab2-9473-d307f9d35888">2022-01-20T08:00:00+00:00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Suncadia Water Company, L.L.C.</CaseCompanyNames>
    <Nickname xmlns="http://schemas.microsoft.com/sharepoint/v3" xsi:nil="true"/>
    <DocketNumber xmlns="dc463f71-b30c-4ab2-9473-d307f9d35888">220052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A2C24EA2-F495-4163-B6F7-88CC37CC5E51}"/>
</file>

<file path=customXml/itemProps2.xml><?xml version="1.0" encoding="utf-8"?>
<ds:datastoreItem xmlns:ds="http://schemas.openxmlformats.org/officeDocument/2006/customXml" ds:itemID="{486BEBD7-A404-46D6-9EF4-AA55BE03167D}"/>
</file>

<file path=customXml/itemProps3.xml><?xml version="1.0" encoding="utf-8"?>
<ds:datastoreItem xmlns:ds="http://schemas.openxmlformats.org/officeDocument/2006/customXml" ds:itemID="{C29451C3-C760-40B9-9537-E1CAF89CDF3C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9FA76DAF-8934-4D43-9150-25E386D8DB82}">
  <ds:schemaRefs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http://purl.org/dc/terms/"/>
    <ds:schemaRef ds:uri="a95189ed-a59d-41a1-91ce-b22fe42d8f40"/>
    <ds:schemaRef ds:uri="http://purl.org/dc/dcmitype/"/>
    <ds:schemaRef ds:uri="http://schemas.microsoft.com/office/2006/metadata/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Shared Serv Act - SCW</vt:lpstr>
    </vt:vector>
  </TitlesOfParts>
  <Company>NW Natural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Aird, Jeremy</dc:creator>
  <cp:lastModifiedBy>Nelsen, Eric</cp:lastModifiedBy>
  <cp:lastPrinted>2022-01-19T18:06:45Z</cp:lastPrinted>
  <dcterms:created xsi:type="dcterms:W3CDTF">2020-12-28T17:29:56Z</dcterms:created>
  <dcterms:modified xsi:type="dcterms:W3CDTF">2022-01-20T00:16:07Z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07deecaf-3b47-40d5-a0f6-aa0a895b6430</vt:lpwstr>
  </property>
  <property fmtid="{D5CDD505-2E9C-101B-9397-08002B2CF9AE}" pid="3" name="ContentTypeId">
    <vt:lpwstr>0x0101006E56B4D1795A2E4DB2F0B01679ED314A002126D1AF472FE34A90572B3C2261DC2B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