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wyer 1\Documents\MyFiles\Washington Water\2021 Rate Case\"/>
    </mc:Choice>
  </mc:AlternateContent>
  <xr:revisionPtr revIDLastSave="0" documentId="8_{4EAABA8C-B19A-456F-96FA-D56E12ACEB7A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ASD">Sheet1!#REF!</definedName>
    <definedName name="NvsASD">"V2020-12-31"</definedName>
    <definedName name="NvsAutoDrillOk">"VN"</definedName>
    <definedName name="NvsDrillHyperLink" localSheetId="0">"https://psfsprod-vip.calwater.com:1443/psp/FSPROD9_newwin/EMPLOYEE/ERP/c/REPORT_BOOKS.IC_RUN_DRILLDOWN.GBL?Action=A&amp;NVS_INSTANCE=4015844_4015282"</definedName>
    <definedName name="NvsElapsedTime">0.000104166669188999</definedName>
    <definedName name="NvsEndTime">44253.6753587963</definedName>
    <definedName name="NvsInstLang">"VENG"</definedName>
    <definedName name="NvsInstSpec">"%,FBUSINESS_UNIT,VWWSCO"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Effdt">"V1993-01-01"</definedName>
    <definedName name="NvsPanelSetid">"VCWSCO"</definedName>
    <definedName name="NvsReqBU">"VWWSCO"</definedName>
    <definedName name="NvsReqBUOnly">"VY"</definedName>
    <definedName name="NvsSheetType" localSheetId="0">"M"</definedName>
    <definedName name="NvsTransLed">"VN"</definedName>
    <definedName name="NvsTreeASD">"V2020-12-31"</definedName>
    <definedName name="_xlnm.Print_Area" localSheetId="0">Sheet1!$B:$O</definedName>
    <definedName name="_xlnm.Print_Titles" localSheetId="0">Sheet1!$2:$7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30" i="1" l="1"/>
  <c r="J530" i="1"/>
  <c r="H530" i="1"/>
  <c r="F530" i="1"/>
  <c r="N530" i="1" s="1"/>
  <c r="E530" i="1"/>
  <c r="N528" i="1"/>
  <c r="N526" i="1"/>
  <c r="M526" i="1"/>
  <c r="L526" i="1"/>
  <c r="N525" i="1"/>
  <c r="M525" i="1"/>
  <c r="L525" i="1"/>
  <c r="N524" i="1"/>
  <c r="M524" i="1"/>
  <c r="L524" i="1"/>
  <c r="N520" i="1"/>
  <c r="M520" i="1"/>
  <c r="L520" i="1"/>
  <c r="N519" i="1"/>
  <c r="M519" i="1"/>
  <c r="L519" i="1"/>
  <c r="N518" i="1"/>
  <c r="M518" i="1"/>
  <c r="L518" i="1"/>
  <c r="N515" i="1"/>
  <c r="M515" i="1"/>
  <c r="L515" i="1"/>
  <c r="N514" i="1"/>
  <c r="M514" i="1"/>
  <c r="L514" i="1"/>
  <c r="N511" i="1"/>
  <c r="M511" i="1"/>
  <c r="L511" i="1"/>
  <c r="N510" i="1"/>
  <c r="M510" i="1"/>
  <c r="L510" i="1"/>
  <c r="N509" i="1"/>
  <c r="M509" i="1"/>
  <c r="L509" i="1"/>
  <c r="N508" i="1"/>
  <c r="M508" i="1"/>
  <c r="L508" i="1"/>
  <c r="N507" i="1"/>
  <c r="M507" i="1"/>
  <c r="L507" i="1"/>
  <c r="N504" i="1"/>
  <c r="M504" i="1"/>
  <c r="L504" i="1"/>
  <c r="N503" i="1"/>
  <c r="M503" i="1"/>
  <c r="L503" i="1"/>
  <c r="N502" i="1"/>
  <c r="M502" i="1"/>
  <c r="L502" i="1"/>
  <c r="N501" i="1"/>
  <c r="M501" i="1"/>
  <c r="L501" i="1"/>
  <c r="N500" i="1"/>
  <c r="M500" i="1"/>
  <c r="L500" i="1"/>
  <c r="N499" i="1"/>
  <c r="M499" i="1"/>
  <c r="L499" i="1"/>
  <c r="N498" i="1"/>
  <c r="M498" i="1"/>
  <c r="L498" i="1"/>
  <c r="N497" i="1"/>
  <c r="M497" i="1"/>
  <c r="L497" i="1"/>
  <c r="N494" i="1"/>
  <c r="M494" i="1"/>
  <c r="L494" i="1"/>
  <c r="K490" i="1"/>
  <c r="J490" i="1"/>
  <c r="H490" i="1"/>
  <c r="F490" i="1"/>
  <c r="N490" i="1" s="1"/>
  <c r="E490" i="1"/>
  <c r="N488" i="1"/>
  <c r="M488" i="1"/>
  <c r="L488" i="1"/>
  <c r="N487" i="1"/>
  <c r="M487" i="1"/>
  <c r="L487" i="1"/>
  <c r="N486" i="1"/>
  <c r="M486" i="1"/>
  <c r="L486" i="1"/>
  <c r="N485" i="1"/>
  <c r="M485" i="1"/>
  <c r="L485" i="1"/>
  <c r="N484" i="1"/>
  <c r="M484" i="1"/>
  <c r="L484" i="1"/>
  <c r="N483" i="1"/>
  <c r="M483" i="1"/>
  <c r="L483" i="1"/>
  <c r="N482" i="1"/>
  <c r="M482" i="1"/>
  <c r="L482" i="1"/>
  <c r="N481" i="1"/>
  <c r="M481" i="1"/>
  <c r="L481" i="1"/>
  <c r="N480" i="1"/>
  <c r="M480" i="1"/>
  <c r="L480" i="1"/>
  <c r="N479" i="1"/>
  <c r="M479" i="1"/>
  <c r="L479" i="1"/>
  <c r="N478" i="1"/>
  <c r="M478" i="1"/>
  <c r="L478" i="1"/>
  <c r="N477" i="1"/>
  <c r="M477" i="1"/>
  <c r="L477" i="1"/>
  <c r="N476" i="1"/>
  <c r="M476" i="1"/>
  <c r="L476" i="1"/>
  <c r="N475" i="1"/>
  <c r="M475" i="1"/>
  <c r="L475" i="1"/>
  <c r="N474" i="1"/>
  <c r="M474" i="1"/>
  <c r="L474" i="1"/>
  <c r="N473" i="1"/>
  <c r="M473" i="1"/>
  <c r="L473" i="1"/>
  <c r="N472" i="1"/>
  <c r="M472" i="1"/>
  <c r="L472" i="1"/>
  <c r="N471" i="1"/>
  <c r="M471" i="1"/>
  <c r="L471" i="1"/>
  <c r="N470" i="1"/>
  <c r="M470" i="1"/>
  <c r="L470" i="1"/>
  <c r="N469" i="1"/>
  <c r="M469" i="1"/>
  <c r="L469" i="1"/>
  <c r="N468" i="1"/>
  <c r="M468" i="1"/>
  <c r="L468" i="1"/>
  <c r="N467" i="1"/>
  <c r="M467" i="1"/>
  <c r="L467" i="1"/>
  <c r="N466" i="1"/>
  <c r="M466" i="1"/>
  <c r="L466" i="1"/>
  <c r="N465" i="1"/>
  <c r="M465" i="1"/>
  <c r="L465" i="1"/>
  <c r="N464" i="1"/>
  <c r="M464" i="1"/>
  <c r="L464" i="1"/>
  <c r="N463" i="1"/>
  <c r="M463" i="1"/>
  <c r="L463" i="1"/>
  <c r="N462" i="1"/>
  <c r="M462" i="1"/>
  <c r="L462" i="1"/>
  <c r="N461" i="1"/>
  <c r="M461" i="1"/>
  <c r="L461" i="1"/>
  <c r="N460" i="1"/>
  <c r="M460" i="1"/>
  <c r="L460" i="1"/>
  <c r="N459" i="1"/>
  <c r="M459" i="1"/>
  <c r="L459" i="1"/>
  <c r="N458" i="1"/>
  <c r="M458" i="1"/>
  <c r="L458" i="1"/>
  <c r="N456" i="1"/>
  <c r="M456" i="1"/>
  <c r="L456" i="1"/>
  <c r="N455" i="1"/>
  <c r="M455" i="1"/>
  <c r="L455" i="1"/>
  <c r="N453" i="1"/>
  <c r="M453" i="1"/>
  <c r="L453" i="1"/>
  <c r="N452" i="1"/>
  <c r="M452" i="1"/>
  <c r="L452" i="1"/>
  <c r="N451" i="1"/>
  <c r="M451" i="1"/>
  <c r="L451" i="1"/>
  <c r="N448" i="1"/>
  <c r="M448" i="1"/>
  <c r="L448" i="1"/>
  <c r="N447" i="1"/>
  <c r="M447" i="1"/>
  <c r="L447" i="1"/>
  <c r="N446" i="1"/>
  <c r="M446" i="1"/>
  <c r="L446" i="1"/>
  <c r="N445" i="1"/>
  <c r="M445" i="1"/>
  <c r="L445" i="1"/>
  <c r="N444" i="1"/>
  <c r="M444" i="1"/>
  <c r="L444" i="1"/>
  <c r="N443" i="1"/>
  <c r="M443" i="1"/>
  <c r="L443" i="1"/>
  <c r="N442" i="1"/>
  <c r="M442" i="1"/>
  <c r="L442" i="1"/>
  <c r="N441" i="1"/>
  <c r="M441" i="1"/>
  <c r="L441" i="1"/>
  <c r="N440" i="1"/>
  <c r="M440" i="1"/>
  <c r="L440" i="1"/>
  <c r="N439" i="1"/>
  <c r="M439" i="1"/>
  <c r="L439" i="1"/>
  <c r="N438" i="1"/>
  <c r="M438" i="1"/>
  <c r="L438" i="1"/>
  <c r="N437" i="1"/>
  <c r="M437" i="1"/>
  <c r="L437" i="1"/>
  <c r="N436" i="1"/>
  <c r="M436" i="1"/>
  <c r="L436" i="1"/>
  <c r="N435" i="1"/>
  <c r="M435" i="1"/>
  <c r="L435" i="1"/>
  <c r="N434" i="1"/>
  <c r="M434" i="1"/>
  <c r="L434" i="1"/>
  <c r="N433" i="1"/>
  <c r="M433" i="1"/>
  <c r="L433" i="1"/>
  <c r="N432" i="1"/>
  <c r="M432" i="1"/>
  <c r="L432" i="1"/>
  <c r="N431" i="1"/>
  <c r="M431" i="1"/>
  <c r="L431" i="1"/>
  <c r="N428" i="1"/>
  <c r="M428" i="1"/>
  <c r="L428" i="1"/>
  <c r="N427" i="1"/>
  <c r="M427" i="1"/>
  <c r="L427" i="1"/>
  <c r="N426" i="1"/>
  <c r="M426" i="1"/>
  <c r="L426" i="1"/>
  <c r="N425" i="1"/>
  <c r="M425" i="1"/>
  <c r="L425" i="1"/>
  <c r="N423" i="1"/>
  <c r="M423" i="1"/>
  <c r="L423" i="1"/>
  <c r="N422" i="1"/>
  <c r="M422" i="1"/>
  <c r="L422" i="1"/>
  <c r="N421" i="1"/>
  <c r="M421" i="1"/>
  <c r="L421" i="1"/>
  <c r="N420" i="1"/>
  <c r="M420" i="1"/>
  <c r="L420" i="1"/>
  <c r="L490" i="1"/>
  <c r="N419" i="1"/>
  <c r="M419" i="1"/>
  <c r="L419" i="1"/>
  <c r="N418" i="1"/>
  <c r="M418" i="1"/>
  <c r="L418" i="1"/>
  <c r="N417" i="1"/>
  <c r="M417" i="1"/>
  <c r="L417" i="1"/>
  <c r="N414" i="1"/>
  <c r="M414" i="1"/>
  <c r="L414" i="1"/>
  <c r="N413" i="1"/>
  <c r="M413" i="1"/>
  <c r="L413" i="1"/>
  <c r="N412" i="1"/>
  <c r="M412" i="1"/>
  <c r="L412" i="1"/>
  <c r="N409" i="1"/>
  <c r="M409" i="1"/>
  <c r="L409" i="1"/>
  <c r="K404" i="1"/>
  <c r="J404" i="1"/>
  <c r="J406" i="1" s="1"/>
  <c r="J416" i="1" s="1"/>
  <c r="H404" i="1"/>
  <c r="H406" i="1" s="1"/>
  <c r="H416" i="1" s="1"/>
  <c r="F404" i="1"/>
  <c r="N404" i="1" s="1"/>
  <c r="E404" i="1"/>
  <c r="E406" i="1" s="1"/>
  <c r="E416" i="1" s="1"/>
  <c r="N403" i="1"/>
  <c r="M403" i="1"/>
  <c r="L403" i="1"/>
  <c r="K401" i="1"/>
  <c r="J401" i="1"/>
  <c r="H401" i="1"/>
  <c r="F401" i="1"/>
  <c r="N401" i="1" s="1"/>
  <c r="E401" i="1"/>
  <c r="N400" i="1"/>
  <c r="M400" i="1"/>
  <c r="L400" i="1"/>
  <c r="N399" i="1"/>
  <c r="M399" i="1"/>
  <c r="L399" i="1"/>
  <c r="N398" i="1"/>
  <c r="M398" i="1"/>
  <c r="L398" i="1"/>
  <c r="N396" i="1"/>
  <c r="M396" i="1"/>
  <c r="L396" i="1"/>
  <c r="N394" i="1"/>
  <c r="M394" i="1"/>
  <c r="L394" i="1"/>
  <c r="N393" i="1"/>
  <c r="M393" i="1"/>
  <c r="L393" i="1"/>
  <c r="N391" i="1"/>
  <c r="M391" i="1"/>
  <c r="L391" i="1"/>
  <c r="N390" i="1"/>
  <c r="M390" i="1"/>
  <c r="L390" i="1"/>
  <c r="N389" i="1"/>
  <c r="M389" i="1"/>
  <c r="L389" i="1"/>
  <c r="N387" i="1"/>
  <c r="M387" i="1"/>
  <c r="L387" i="1"/>
  <c r="K384" i="1"/>
  <c r="J384" i="1"/>
  <c r="H384" i="1"/>
  <c r="F384" i="1"/>
  <c r="E384" i="1"/>
  <c r="N383" i="1"/>
  <c r="M383" i="1"/>
  <c r="L383" i="1"/>
  <c r="N382" i="1"/>
  <c r="M382" i="1"/>
  <c r="L382" i="1"/>
  <c r="N380" i="1"/>
  <c r="M380" i="1"/>
  <c r="L380" i="1"/>
  <c r="N379" i="1"/>
  <c r="M379" i="1"/>
  <c r="L379" i="1"/>
  <c r="N377" i="1"/>
  <c r="M377" i="1"/>
  <c r="L377" i="1"/>
  <c r="N376" i="1"/>
  <c r="M376" i="1"/>
  <c r="L376" i="1"/>
  <c r="N374" i="1"/>
  <c r="M374" i="1"/>
  <c r="L374" i="1"/>
  <c r="N373" i="1"/>
  <c r="M373" i="1"/>
  <c r="L373" i="1"/>
  <c r="N372" i="1"/>
  <c r="M372" i="1"/>
  <c r="L372" i="1"/>
  <c r="N371" i="1"/>
  <c r="M371" i="1"/>
  <c r="L371" i="1"/>
  <c r="N369" i="1"/>
  <c r="M369" i="1"/>
  <c r="L369" i="1"/>
  <c r="N368" i="1"/>
  <c r="M368" i="1"/>
  <c r="L368" i="1"/>
  <c r="N367" i="1"/>
  <c r="M367" i="1"/>
  <c r="L367" i="1"/>
  <c r="N366" i="1"/>
  <c r="M366" i="1"/>
  <c r="L366" i="1"/>
  <c r="N365" i="1"/>
  <c r="M365" i="1"/>
  <c r="L365" i="1"/>
  <c r="N364" i="1"/>
  <c r="M364" i="1"/>
  <c r="L364" i="1"/>
  <c r="N363" i="1"/>
  <c r="M363" i="1"/>
  <c r="L363" i="1"/>
  <c r="N362" i="1"/>
  <c r="M362" i="1"/>
  <c r="L362" i="1"/>
  <c r="N361" i="1"/>
  <c r="M361" i="1"/>
  <c r="L361" i="1"/>
  <c r="N360" i="1"/>
  <c r="M360" i="1"/>
  <c r="L360" i="1"/>
  <c r="N359" i="1"/>
  <c r="M359" i="1"/>
  <c r="L359" i="1"/>
  <c r="N358" i="1"/>
  <c r="M358" i="1"/>
  <c r="L358" i="1"/>
  <c r="N357" i="1"/>
  <c r="M357" i="1"/>
  <c r="L357" i="1"/>
  <c r="N356" i="1"/>
  <c r="M356" i="1"/>
  <c r="L356" i="1"/>
  <c r="N355" i="1"/>
  <c r="M355" i="1"/>
  <c r="L355" i="1"/>
  <c r="N354" i="1"/>
  <c r="M354" i="1"/>
  <c r="L354" i="1"/>
  <c r="N352" i="1"/>
  <c r="N384" i="1" s="1"/>
  <c r="M352" i="1"/>
  <c r="L352" i="1"/>
  <c r="N351" i="1"/>
  <c r="M351" i="1"/>
  <c r="L351" i="1"/>
  <c r="N350" i="1"/>
  <c r="M350" i="1"/>
  <c r="L350" i="1"/>
  <c r="N349" i="1"/>
  <c r="M349" i="1"/>
  <c r="L349" i="1"/>
  <c r="N348" i="1"/>
  <c r="M348" i="1"/>
  <c r="L348" i="1"/>
  <c r="N347" i="1"/>
  <c r="M347" i="1"/>
  <c r="L347" i="1"/>
  <c r="N346" i="1"/>
  <c r="M346" i="1"/>
  <c r="L346" i="1"/>
  <c r="N345" i="1"/>
  <c r="M345" i="1"/>
  <c r="L345" i="1"/>
  <c r="L342" i="1"/>
  <c r="N341" i="1"/>
  <c r="M341" i="1"/>
  <c r="L341" i="1"/>
  <c r="N340" i="1"/>
  <c r="M340" i="1"/>
  <c r="L340" i="1"/>
  <c r="N339" i="1"/>
  <c r="M339" i="1"/>
  <c r="L339" i="1"/>
  <c r="N338" i="1"/>
  <c r="M338" i="1"/>
  <c r="L338" i="1"/>
  <c r="N337" i="1"/>
  <c r="M337" i="1"/>
  <c r="L337" i="1"/>
  <c r="N336" i="1"/>
  <c r="M336" i="1"/>
  <c r="L336" i="1"/>
  <c r="N335" i="1"/>
  <c r="M335" i="1"/>
  <c r="L335" i="1"/>
  <c r="N334" i="1"/>
  <c r="M334" i="1"/>
  <c r="L334" i="1"/>
  <c r="N333" i="1"/>
  <c r="M333" i="1"/>
  <c r="L333" i="1"/>
  <c r="N330" i="1"/>
  <c r="M330" i="1"/>
  <c r="L330" i="1"/>
  <c r="N327" i="1"/>
  <c r="M327" i="1"/>
  <c r="L327" i="1"/>
  <c r="N326" i="1"/>
  <c r="M326" i="1"/>
  <c r="L326" i="1"/>
  <c r="N323" i="1"/>
  <c r="M323" i="1"/>
  <c r="L323" i="1"/>
  <c r="N322" i="1"/>
  <c r="M322" i="1"/>
  <c r="L322" i="1"/>
  <c r="N321" i="1"/>
  <c r="M321" i="1"/>
  <c r="L321" i="1"/>
  <c r="N318" i="1"/>
  <c r="M318" i="1"/>
  <c r="L318" i="1"/>
  <c r="N317" i="1"/>
  <c r="M317" i="1"/>
  <c r="L317" i="1"/>
  <c r="N316" i="1"/>
  <c r="M316" i="1"/>
  <c r="L316" i="1"/>
  <c r="N315" i="1"/>
  <c r="M315" i="1"/>
  <c r="L315" i="1"/>
  <c r="N314" i="1"/>
  <c r="M314" i="1"/>
  <c r="L314" i="1"/>
  <c r="N313" i="1"/>
  <c r="M313" i="1"/>
  <c r="L313" i="1"/>
  <c r="N312" i="1"/>
  <c r="M312" i="1"/>
  <c r="L312" i="1"/>
  <c r="N311" i="1"/>
  <c r="M311" i="1"/>
  <c r="L311" i="1"/>
  <c r="N310" i="1"/>
  <c r="M310" i="1"/>
  <c r="L310" i="1"/>
  <c r="N309" i="1"/>
  <c r="M309" i="1"/>
  <c r="L309" i="1"/>
  <c r="N308" i="1"/>
  <c r="M308" i="1"/>
  <c r="L308" i="1"/>
  <c r="N307" i="1"/>
  <c r="M307" i="1"/>
  <c r="L307" i="1"/>
  <c r="N306" i="1"/>
  <c r="M306" i="1"/>
  <c r="L306" i="1"/>
  <c r="N303" i="1"/>
  <c r="M303" i="1"/>
  <c r="L303" i="1"/>
  <c r="N302" i="1"/>
  <c r="M302" i="1"/>
  <c r="L302" i="1"/>
  <c r="N301" i="1"/>
  <c r="M301" i="1"/>
  <c r="L301" i="1"/>
  <c r="N300" i="1"/>
  <c r="M300" i="1"/>
  <c r="L300" i="1"/>
  <c r="N299" i="1"/>
  <c r="M299" i="1"/>
  <c r="L299" i="1"/>
  <c r="N298" i="1"/>
  <c r="M298" i="1"/>
  <c r="L298" i="1"/>
  <c r="N297" i="1"/>
  <c r="M297" i="1"/>
  <c r="L297" i="1"/>
  <c r="N296" i="1"/>
  <c r="M296" i="1"/>
  <c r="L296" i="1"/>
  <c r="N295" i="1"/>
  <c r="M295" i="1"/>
  <c r="L295" i="1"/>
  <c r="N294" i="1"/>
  <c r="M294" i="1"/>
  <c r="L294" i="1"/>
  <c r="N293" i="1"/>
  <c r="M293" i="1"/>
  <c r="L293" i="1"/>
  <c r="N292" i="1"/>
  <c r="M292" i="1"/>
  <c r="L292" i="1"/>
  <c r="N291" i="1"/>
  <c r="M291" i="1"/>
  <c r="L291" i="1"/>
  <c r="N290" i="1"/>
  <c r="M290" i="1"/>
  <c r="L290" i="1"/>
  <c r="N289" i="1"/>
  <c r="M289" i="1"/>
  <c r="L289" i="1"/>
  <c r="N288" i="1"/>
  <c r="M288" i="1"/>
  <c r="L288" i="1"/>
  <c r="N287" i="1"/>
  <c r="M287" i="1"/>
  <c r="L287" i="1"/>
  <c r="N286" i="1"/>
  <c r="M286" i="1"/>
  <c r="L286" i="1"/>
  <c r="N285" i="1"/>
  <c r="M285" i="1"/>
  <c r="L285" i="1"/>
  <c r="N284" i="1"/>
  <c r="M284" i="1"/>
  <c r="L284" i="1"/>
  <c r="N283" i="1"/>
  <c r="M283" i="1"/>
  <c r="L283" i="1"/>
  <c r="N282" i="1"/>
  <c r="M282" i="1"/>
  <c r="L282" i="1"/>
  <c r="N281" i="1"/>
  <c r="M281" i="1"/>
  <c r="L281" i="1"/>
  <c r="N280" i="1"/>
  <c r="M280" i="1"/>
  <c r="L280" i="1"/>
  <c r="N279" i="1"/>
  <c r="M279" i="1"/>
  <c r="L279" i="1"/>
  <c r="N278" i="1"/>
  <c r="M278" i="1"/>
  <c r="L278" i="1"/>
  <c r="N277" i="1"/>
  <c r="M277" i="1"/>
  <c r="L277" i="1"/>
  <c r="N276" i="1"/>
  <c r="M276" i="1"/>
  <c r="L276" i="1"/>
  <c r="N275" i="1"/>
  <c r="M275" i="1"/>
  <c r="L275" i="1"/>
  <c r="N274" i="1"/>
  <c r="M274" i="1"/>
  <c r="L274" i="1"/>
  <c r="N273" i="1"/>
  <c r="M273" i="1"/>
  <c r="L273" i="1"/>
  <c r="N272" i="1"/>
  <c r="M272" i="1"/>
  <c r="L272" i="1"/>
  <c r="N271" i="1"/>
  <c r="M271" i="1"/>
  <c r="L271" i="1"/>
  <c r="N270" i="1"/>
  <c r="M270" i="1"/>
  <c r="L270" i="1"/>
  <c r="N269" i="1"/>
  <c r="M269" i="1"/>
  <c r="L269" i="1"/>
  <c r="N268" i="1"/>
  <c r="M268" i="1"/>
  <c r="L268" i="1"/>
  <c r="N267" i="1"/>
  <c r="M267" i="1"/>
  <c r="L267" i="1"/>
  <c r="N266" i="1"/>
  <c r="M266" i="1"/>
  <c r="L266" i="1"/>
  <c r="N265" i="1"/>
  <c r="M265" i="1"/>
  <c r="L265" i="1"/>
  <c r="N264" i="1"/>
  <c r="M264" i="1"/>
  <c r="L264" i="1"/>
  <c r="N263" i="1"/>
  <c r="M263" i="1"/>
  <c r="L263" i="1"/>
  <c r="N262" i="1"/>
  <c r="M262" i="1"/>
  <c r="L262" i="1"/>
  <c r="N261" i="1"/>
  <c r="M261" i="1"/>
  <c r="L261" i="1"/>
  <c r="N260" i="1"/>
  <c r="M260" i="1"/>
  <c r="L260" i="1"/>
  <c r="N259" i="1"/>
  <c r="M259" i="1"/>
  <c r="L259" i="1"/>
  <c r="N258" i="1"/>
  <c r="M258" i="1"/>
  <c r="L258" i="1"/>
  <c r="N257" i="1"/>
  <c r="M257" i="1"/>
  <c r="L257" i="1"/>
  <c r="N256" i="1"/>
  <c r="M256" i="1"/>
  <c r="L256" i="1"/>
  <c r="N255" i="1"/>
  <c r="M255" i="1"/>
  <c r="L255" i="1"/>
  <c r="N254" i="1"/>
  <c r="M254" i="1"/>
  <c r="L254" i="1"/>
  <c r="N253" i="1"/>
  <c r="M253" i="1"/>
  <c r="L253" i="1"/>
  <c r="N252" i="1"/>
  <c r="M252" i="1"/>
  <c r="L252" i="1"/>
  <c r="N251" i="1"/>
  <c r="M251" i="1"/>
  <c r="L251" i="1"/>
  <c r="N250" i="1"/>
  <c r="M250" i="1"/>
  <c r="L250" i="1"/>
  <c r="N246" i="1"/>
  <c r="M246" i="1"/>
  <c r="L246" i="1"/>
  <c r="N245" i="1"/>
  <c r="M245" i="1"/>
  <c r="L245" i="1"/>
  <c r="N244" i="1"/>
  <c r="M244" i="1"/>
  <c r="L244" i="1"/>
  <c r="N243" i="1"/>
  <c r="M243" i="1"/>
  <c r="L243" i="1"/>
  <c r="N242" i="1"/>
  <c r="M242" i="1"/>
  <c r="L242" i="1"/>
  <c r="N241" i="1"/>
  <c r="M241" i="1"/>
  <c r="L241" i="1"/>
  <c r="N240" i="1"/>
  <c r="M240" i="1"/>
  <c r="L240" i="1"/>
  <c r="N239" i="1"/>
  <c r="M239" i="1"/>
  <c r="L239" i="1"/>
  <c r="N238" i="1"/>
  <c r="M238" i="1"/>
  <c r="L238" i="1"/>
  <c r="N237" i="1"/>
  <c r="M237" i="1"/>
  <c r="L237" i="1"/>
  <c r="N236" i="1"/>
  <c r="M236" i="1"/>
  <c r="L236" i="1"/>
  <c r="N235" i="1"/>
  <c r="M235" i="1"/>
  <c r="L235" i="1"/>
  <c r="N234" i="1"/>
  <c r="M234" i="1"/>
  <c r="L234" i="1"/>
  <c r="N233" i="1"/>
  <c r="M233" i="1"/>
  <c r="L233" i="1"/>
  <c r="N232" i="1"/>
  <c r="M232" i="1"/>
  <c r="L232" i="1"/>
  <c r="N231" i="1"/>
  <c r="M231" i="1"/>
  <c r="L231" i="1"/>
  <c r="N230" i="1"/>
  <c r="M230" i="1"/>
  <c r="L230" i="1"/>
  <c r="N229" i="1"/>
  <c r="M229" i="1"/>
  <c r="L229" i="1"/>
  <c r="N228" i="1"/>
  <c r="M228" i="1"/>
  <c r="L228" i="1"/>
  <c r="N227" i="1"/>
  <c r="M227" i="1"/>
  <c r="L227" i="1"/>
  <c r="N226" i="1"/>
  <c r="M226" i="1"/>
  <c r="L226" i="1"/>
  <c r="N225" i="1"/>
  <c r="M225" i="1"/>
  <c r="L225" i="1"/>
  <c r="N224" i="1"/>
  <c r="M224" i="1"/>
  <c r="L224" i="1"/>
  <c r="N223" i="1"/>
  <c r="M223" i="1"/>
  <c r="L223" i="1"/>
  <c r="N222" i="1"/>
  <c r="M222" i="1"/>
  <c r="L222" i="1"/>
  <c r="N221" i="1"/>
  <c r="M221" i="1"/>
  <c r="L221" i="1"/>
  <c r="N220" i="1"/>
  <c r="M220" i="1"/>
  <c r="L220" i="1"/>
  <c r="N219" i="1"/>
  <c r="M219" i="1"/>
  <c r="L219" i="1"/>
  <c r="N218" i="1"/>
  <c r="M218" i="1"/>
  <c r="L218" i="1"/>
  <c r="N217" i="1"/>
  <c r="M217" i="1"/>
  <c r="L217" i="1"/>
  <c r="N216" i="1"/>
  <c r="M216" i="1"/>
  <c r="L216" i="1"/>
  <c r="N215" i="1"/>
  <c r="M215" i="1"/>
  <c r="L215" i="1"/>
  <c r="N214" i="1"/>
  <c r="M214" i="1"/>
  <c r="L214" i="1"/>
  <c r="N213" i="1"/>
  <c r="M213" i="1"/>
  <c r="L213" i="1"/>
  <c r="N212" i="1"/>
  <c r="M212" i="1"/>
  <c r="L212" i="1"/>
  <c r="N211" i="1"/>
  <c r="M211" i="1"/>
  <c r="L211" i="1"/>
  <c r="N210" i="1"/>
  <c r="M210" i="1"/>
  <c r="L210" i="1"/>
  <c r="N209" i="1"/>
  <c r="M209" i="1"/>
  <c r="L209" i="1"/>
  <c r="N208" i="1"/>
  <c r="M208" i="1"/>
  <c r="L208" i="1"/>
  <c r="N205" i="1"/>
  <c r="M205" i="1"/>
  <c r="L205" i="1"/>
  <c r="N203" i="1"/>
  <c r="M203" i="1"/>
  <c r="L203" i="1"/>
  <c r="N202" i="1"/>
  <c r="M202" i="1"/>
  <c r="L202" i="1"/>
  <c r="N200" i="1"/>
  <c r="M200" i="1"/>
  <c r="L200" i="1"/>
  <c r="N199" i="1"/>
  <c r="M199" i="1"/>
  <c r="L199" i="1"/>
  <c r="N195" i="1"/>
  <c r="M195" i="1"/>
  <c r="L195" i="1"/>
  <c r="N194" i="1"/>
  <c r="M194" i="1"/>
  <c r="L194" i="1"/>
  <c r="N193" i="1"/>
  <c r="M193" i="1"/>
  <c r="L193" i="1"/>
  <c r="N192" i="1"/>
  <c r="M192" i="1"/>
  <c r="L192" i="1"/>
  <c r="N191" i="1"/>
  <c r="M191" i="1"/>
  <c r="L191" i="1"/>
  <c r="N190" i="1"/>
  <c r="M190" i="1"/>
  <c r="L190" i="1"/>
  <c r="N189" i="1"/>
  <c r="M189" i="1"/>
  <c r="L189" i="1"/>
  <c r="N188" i="1"/>
  <c r="M188" i="1"/>
  <c r="L188" i="1"/>
  <c r="N187" i="1"/>
  <c r="M187" i="1"/>
  <c r="L187" i="1"/>
  <c r="N186" i="1"/>
  <c r="M186" i="1"/>
  <c r="L186" i="1"/>
  <c r="N185" i="1"/>
  <c r="M185" i="1"/>
  <c r="L185" i="1"/>
  <c r="N184" i="1"/>
  <c r="M184" i="1"/>
  <c r="L184" i="1"/>
  <c r="N183" i="1"/>
  <c r="M183" i="1"/>
  <c r="L183" i="1"/>
  <c r="N182" i="1"/>
  <c r="M182" i="1"/>
  <c r="L182" i="1"/>
  <c r="N181" i="1"/>
  <c r="M181" i="1"/>
  <c r="L181" i="1"/>
  <c r="N180" i="1"/>
  <c r="M180" i="1"/>
  <c r="L180" i="1"/>
  <c r="N179" i="1"/>
  <c r="M179" i="1"/>
  <c r="L179" i="1"/>
  <c r="N178" i="1"/>
  <c r="M178" i="1"/>
  <c r="L178" i="1"/>
  <c r="N177" i="1"/>
  <c r="M177" i="1"/>
  <c r="L177" i="1"/>
  <c r="N174" i="1"/>
  <c r="M174" i="1"/>
  <c r="L174" i="1"/>
  <c r="N173" i="1"/>
  <c r="M173" i="1"/>
  <c r="L173" i="1"/>
  <c r="N170" i="1"/>
  <c r="M170" i="1"/>
  <c r="L170" i="1"/>
  <c r="N169" i="1"/>
  <c r="M169" i="1"/>
  <c r="L169" i="1"/>
  <c r="N168" i="1"/>
  <c r="M168" i="1"/>
  <c r="L168" i="1"/>
  <c r="N162" i="1"/>
  <c r="M162" i="1"/>
  <c r="L162" i="1"/>
  <c r="N160" i="1"/>
  <c r="M160" i="1"/>
  <c r="K159" i="1"/>
  <c r="J159" i="1"/>
  <c r="L159" i="1"/>
  <c r="H159" i="1"/>
  <c r="F159" i="1"/>
  <c r="N159" i="1" s="1"/>
  <c r="E159" i="1"/>
  <c r="N157" i="1"/>
  <c r="M157" i="1"/>
  <c r="L157" i="1"/>
  <c r="N156" i="1"/>
  <c r="M156" i="1"/>
  <c r="L156" i="1"/>
  <c r="N155" i="1"/>
  <c r="M155" i="1"/>
  <c r="L155" i="1"/>
  <c r="N153" i="1"/>
  <c r="M153" i="1"/>
  <c r="L153" i="1"/>
  <c r="N151" i="1"/>
  <c r="M151" i="1"/>
  <c r="L151" i="1"/>
  <c r="N150" i="1"/>
  <c r="M150" i="1"/>
  <c r="L150" i="1"/>
  <c r="N147" i="1"/>
  <c r="M147" i="1"/>
  <c r="L147" i="1"/>
  <c r="N146" i="1"/>
  <c r="M146" i="1"/>
  <c r="L146" i="1"/>
  <c r="N145" i="1"/>
  <c r="M145" i="1"/>
  <c r="L145" i="1"/>
  <c r="N144" i="1"/>
  <c r="M144" i="1"/>
  <c r="L144" i="1"/>
  <c r="N143" i="1"/>
  <c r="M143" i="1"/>
  <c r="L143" i="1"/>
  <c r="N142" i="1"/>
  <c r="M142" i="1"/>
  <c r="L142" i="1"/>
  <c r="N141" i="1"/>
  <c r="M141" i="1"/>
  <c r="L141" i="1"/>
  <c r="N140" i="1"/>
  <c r="M140" i="1"/>
  <c r="L140" i="1"/>
  <c r="N139" i="1"/>
  <c r="M139" i="1"/>
  <c r="L139" i="1"/>
  <c r="N138" i="1"/>
  <c r="M138" i="1"/>
  <c r="L138" i="1"/>
  <c r="N137" i="1"/>
  <c r="M137" i="1"/>
  <c r="L137" i="1"/>
  <c r="N132" i="1"/>
  <c r="M132" i="1"/>
  <c r="L132" i="1"/>
  <c r="N130" i="1"/>
  <c r="N129" i="1"/>
  <c r="N128" i="1"/>
  <c r="N126" i="1"/>
  <c r="M126" i="1"/>
  <c r="L126" i="1"/>
  <c r="N125" i="1"/>
  <c r="M125" i="1"/>
  <c r="L125" i="1"/>
  <c r="N124" i="1"/>
  <c r="M124" i="1"/>
  <c r="L124" i="1"/>
  <c r="N123" i="1"/>
  <c r="M123" i="1"/>
  <c r="L123" i="1"/>
  <c r="N122" i="1"/>
  <c r="M122" i="1"/>
  <c r="L122" i="1"/>
  <c r="N121" i="1"/>
  <c r="M121" i="1"/>
  <c r="L121" i="1"/>
  <c r="N120" i="1"/>
  <c r="M120" i="1"/>
  <c r="L120" i="1"/>
  <c r="N119" i="1"/>
  <c r="M119" i="1"/>
  <c r="L119" i="1"/>
  <c r="N118" i="1"/>
  <c r="M118" i="1"/>
  <c r="L118" i="1"/>
  <c r="N117" i="1"/>
  <c r="M117" i="1"/>
  <c r="L117" i="1"/>
  <c r="N116" i="1"/>
  <c r="M116" i="1"/>
  <c r="L116" i="1"/>
  <c r="N115" i="1"/>
  <c r="M115" i="1"/>
  <c r="L115" i="1"/>
  <c r="N114" i="1"/>
  <c r="M114" i="1"/>
  <c r="L114" i="1"/>
  <c r="N111" i="1"/>
  <c r="M111" i="1"/>
  <c r="L111" i="1"/>
  <c r="N110" i="1"/>
  <c r="M110" i="1"/>
  <c r="L110" i="1"/>
  <c r="N109" i="1"/>
  <c r="M109" i="1"/>
  <c r="L109" i="1"/>
  <c r="N105" i="1"/>
  <c r="M105" i="1"/>
  <c r="L105" i="1"/>
  <c r="N104" i="1"/>
  <c r="M104" i="1"/>
  <c r="L104" i="1"/>
  <c r="N100" i="1"/>
  <c r="M100" i="1"/>
  <c r="L100" i="1"/>
  <c r="N99" i="1"/>
  <c r="M99" i="1"/>
  <c r="L99" i="1"/>
  <c r="N98" i="1"/>
  <c r="M98" i="1"/>
  <c r="L98" i="1"/>
  <c r="N97" i="1"/>
  <c r="M97" i="1"/>
  <c r="L97" i="1"/>
  <c r="N96" i="1"/>
  <c r="M96" i="1"/>
  <c r="L96" i="1"/>
  <c r="N95" i="1"/>
  <c r="M95" i="1"/>
  <c r="L95" i="1"/>
  <c r="N94" i="1"/>
  <c r="M94" i="1"/>
  <c r="L94" i="1"/>
  <c r="N93" i="1"/>
  <c r="M93" i="1"/>
  <c r="L93" i="1"/>
  <c r="N92" i="1"/>
  <c r="M92" i="1"/>
  <c r="L92" i="1"/>
  <c r="N90" i="1"/>
  <c r="M90" i="1"/>
  <c r="L90" i="1"/>
  <c r="N88" i="1"/>
  <c r="M88" i="1"/>
  <c r="L88" i="1"/>
  <c r="N87" i="1"/>
  <c r="M87" i="1"/>
  <c r="L87" i="1"/>
  <c r="N86" i="1"/>
  <c r="M86" i="1"/>
  <c r="L86" i="1"/>
  <c r="N85" i="1"/>
  <c r="M85" i="1"/>
  <c r="L85" i="1"/>
  <c r="N84" i="1"/>
  <c r="M84" i="1"/>
  <c r="L84" i="1"/>
  <c r="N80" i="1"/>
  <c r="M80" i="1"/>
  <c r="L80" i="1"/>
  <c r="N79" i="1"/>
  <c r="M79" i="1"/>
  <c r="L79" i="1"/>
  <c r="N78" i="1"/>
  <c r="M78" i="1"/>
  <c r="L78" i="1"/>
  <c r="N77" i="1"/>
  <c r="M77" i="1"/>
  <c r="L77" i="1"/>
  <c r="N76" i="1"/>
  <c r="M76" i="1"/>
  <c r="L76" i="1"/>
  <c r="N75" i="1"/>
  <c r="M75" i="1"/>
  <c r="L75" i="1"/>
  <c r="N74" i="1"/>
  <c r="M74" i="1"/>
  <c r="L74" i="1"/>
  <c r="N73" i="1"/>
  <c r="M73" i="1"/>
  <c r="L73" i="1"/>
  <c r="N66" i="1"/>
  <c r="M66" i="1"/>
  <c r="L66" i="1"/>
  <c r="N65" i="1"/>
  <c r="M65" i="1"/>
  <c r="L65" i="1"/>
  <c r="N64" i="1"/>
  <c r="M64" i="1"/>
  <c r="L64" i="1"/>
  <c r="N63" i="1"/>
  <c r="M63" i="1"/>
  <c r="L63" i="1"/>
  <c r="N62" i="1"/>
  <c r="M62" i="1"/>
  <c r="L62" i="1"/>
  <c r="K59" i="1"/>
  <c r="K68" i="1" s="1"/>
  <c r="J59" i="1"/>
  <c r="J68" i="1" s="1"/>
  <c r="H59" i="1"/>
  <c r="H68" i="1" s="1"/>
  <c r="F59" i="1"/>
  <c r="F68" i="1" s="1"/>
  <c r="E59" i="1"/>
  <c r="E68" i="1" s="1"/>
  <c r="N58" i="1"/>
  <c r="M58" i="1"/>
  <c r="L58" i="1"/>
  <c r="N57" i="1"/>
  <c r="M57" i="1"/>
  <c r="L57" i="1"/>
  <c r="N56" i="1"/>
  <c r="M56" i="1"/>
  <c r="L56" i="1"/>
  <c r="N55" i="1"/>
  <c r="M55" i="1"/>
  <c r="L55" i="1"/>
  <c r="N54" i="1"/>
  <c r="M54" i="1"/>
  <c r="L54" i="1"/>
  <c r="N53" i="1"/>
  <c r="M53" i="1"/>
  <c r="L53" i="1"/>
  <c r="N51" i="1"/>
  <c r="M51" i="1"/>
  <c r="L51" i="1"/>
  <c r="N50" i="1"/>
  <c r="M50" i="1"/>
  <c r="L50" i="1"/>
  <c r="N49" i="1"/>
  <c r="M49" i="1"/>
  <c r="L49" i="1"/>
  <c r="N48" i="1"/>
  <c r="M48" i="1"/>
  <c r="L48" i="1"/>
  <c r="N47" i="1"/>
  <c r="M47" i="1"/>
  <c r="L47" i="1"/>
  <c r="N46" i="1"/>
  <c r="M46" i="1"/>
  <c r="L46" i="1"/>
  <c r="N44" i="1"/>
  <c r="M44" i="1"/>
  <c r="L44" i="1"/>
  <c r="N43" i="1"/>
  <c r="M43" i="1"/>
  <c r="L43" i="1"/>
  <c r="N42" i="1"/>
  <c r="M42" i="1"/>
  <c r="L42" i="1"/>
  <c r="N41" i="1"/>
  <c r="M41" i="1"/>
  <c r="L41" i="1"/>
  <c r="N40" i="1"/>
  <c r="M40" i="1"/>
  <c r="L40" i="1"/>
  <c r="N39" i="1"/>
  <c r="M39" i="1"/>
  <c r="L39" i="1"/>
  <c r="N38" i="1"/>
  <c r="M38" i="1"/>
  <c r="L38" i="1"/>
  <c r="N37" i="1"/>
  <c r="M37" i="1"/>
  <c r="L37" i="1"/>
  <c r="N36" i="1"/>
  <c r="M36" i="1"/>
  <c r="L36" i="1"/>
  <c r="N35" i="1"/>
  <c r="M35" i="1"/>
  <c r="L35" i="1"/>
  <c r="N34" i="1"/>
  <c r="M34" i="1"/>
  <c r="L34" i="1"/>
  <c r="N33" i="1"/>
  <c r="M33" i="1"/>
  <c r="L33" i="1"/>
  <c r="N32" i="1"/>
  <c r="M32" i="1"/>
  <c r="L32" i="1"/>
  <c r="N31" i="1"/>
  <c r="M31" i="1"/>
  <c r="L31" i="1"/>
  <c r="N30" i="1"/>
  <c r="M30" i="1"/>
  <c r="L30" i="1"/>
  <c r="N29" i="1"/>
  <c r="M29" i="1"/>
  <c r="L29" i="1"/>
  <c r="N28" i="1"/>
  <c r="M28" i="1"/>
  <c r="L28" i="1"/>
  <c r="N27" i="1"/>
  <c r="M27" i="1"/>
  <c r="L27" i="1"/>
  <c r="N26" i="1"/>
  <c r="M26" i="1"/>
  <c r="L26" i="1"/>
  <c r="N25" i="1"/>
  <c r="M25" i="1"/>
  <c r="L25" i="1"/>
  <c r="N24" i="1"/>
  <c r="M24" i="1"/>
  <c r="L24" i="1"/>
  <c r="N23" i="1"/>
  <c r="M23" i="1"/>
  <c r="L23" i="1"/>
  <c r="N22" i="1"/>
  <c r="M22" i="1"/>
  <c r="L22" i="1"/>
  <c r="N21" i="1"/>
  <c r="M21" i="1"/>
  <c r="L21" i="1"/>
  <c r="N20" i="1"/>
  <c r="M20" i="1"/>
  <c r="L20" i="1"/>
  <c r="N19" i="1"/>
  <c r="M19" i="1"/>
  <c r="L19" i="1"/>
  <c r="N18" i="1"/>
  <c r="M18" i="1"/>
  <c r="L18" i="1"/>
  <c r="N17" i="1"/>
  <c r="M17" i="1"/>
  <c r="L17" i="1"/>
  <c r="N16" i="1"/>
  <c r="M16" i="1"/>
  <c r="L16" i="1"/>
  <c r="N15" i="1"/>
  <c r="M15" i="1"/>
  <c r="L15" i="1"/>
  <c r="N14" i="1"/>
  <c r="M14" i="1"/>
  <c r="L14" i="1"/>
  <c r="N12" i="1"/>
  <c r="M12" i="1"/>
  <c r="L12" i="1"/>
  <c r="L59" i="1" s="1"/>
  <c r="L68" i="1" s="1"/>
  <c r="N11" i="1"/>
  <c r="M11" i="1"/>
  <c r="L11" i="1"/>
  <c r="N10" i="1"/>
  <c r="M10" i="1"/>
  <c r="L10" i="1"/>
  <c r="I4" i="1"/>
  <c r="M401" i="1"/>
  <c r="K406" i="1"/>
  <c r="K416" i="1" s="1"/>
  <c r="M59" i="1" l="1"/>
  <c r="M68" i="1" s="1"/>
  <c r="N68" i="1"/>
  <c r="L404" i="1"/>
  <c r="L406" i="1" s="1"/>
  <c r="L384" i="1"/>
  <c r="M530" i="1"/>
  <c r="L530" i="1"/>
  <c r="M159" i="1"/>
  <c r="M384" i="1"/>
  <c r="M490" i="1"/>
  <c r="M404" i="1"/>
  <c r="M406" i="1" s="1"/>
  <c r="N59" i="1"/>
  <c r="F406" i="1"/>
  <c r="L401" i="1"/>
  <c r="F416" i="1" l="1"/>
  <c r="N406" i="1"/>
  <c r="M416" i="1" l="1"/>
  <c r="L416" i="1"/>
  <c r="N416" i="1"/>
</calcChain>
</file>

<file path=xl/sharedStrings.xml><?xml version="1.0" encoding="utf-8"?>
<sst xmlns="http://schemas.openxmlformats.org/spreadsheetml/2006/main" count="1203" uniqueCount="1181">
  <si>
    <t>%,AFF,FACCOUNT,UACCOUNT</t>
  </si>
  <si>
    <t>%,AFF,FDESCR,UDESCR</t>
  </si>
  <si>
    <t>NUMBER</t>
  </si>
  <si>
    <t>DESCRIPTION</t>
  </si>
  <si>
    <t>%,C</t>
  </si>
  <si>
    <t>ASSETS</t>
  </si>
  <si>
    <t xml:space="preserve"> </t>
  </si>
  <si>
    <t xml:space="preserve">  UTILITY PLANT</t>
  </si>
  <si>
    <t xml:space="preserve">  CURRENT ASSETS</t>
  </si>
  <si>
    <t>%,LACTUALS,FACCOUNT,TREPORTING,X,NUNBILLREV</t>
  </si>
  <si>
    <t xml:space="preserve">    MATERIALS AND SUPPLIES</t>
  </si>
  <si>
    <t>%,LACTUALS,FACCOUNT,TREPORTING,X,NMATERIALS</t>
  </si>
  <si>
    <t>OTHER ASSETS</t>
  </si>
  <si>
    <t xml:space="preserve">    REGULATORY ASSETS</t>
  </si>
  <si>
    <t>%,LACTUALS,FACCOUNT,TREPORTING,X,NREGULATORY</t>
  </si>
  <si>
    <t>%,LACTUALS,FACCOUNT,TREPORTING,NASSETS</t>
  </si>
  <si>
    <t>%,LACTUALS,FACCOUNT,TREPORTING,NCURRASSETS</t>
  </si>
  <si>
    <t>%,LACTUALS,FACCOUNT,TREPORTING,NOTHERASSETS,NINVESTMENTS</t>
  </si>
  <si>
    <t>CAPITALIZATION AND LIABILITES</t>
  </si>
  <si>
    <t>%,LACTUALS,FACCOUNT,TREPORTING,X,NCOMMONSTK</t>
  </si>
  <si>
    <t xml:space="preserve">    RETAINED EARNINGS</t>
  </si>
  <si>
    <t>%,LACTUALS,FACCOUNT,TREPORTING,X,NAOCL</t>
  </si>
  <si>
    <t xml:space="preserve">    PREFERRED STOCK</t>
  </si>
  <si>
    <t>%,LACTUALS,FACCOUNT,TREPORTING,X,NPREFSTOCK</t>
  </si>
  <si>
    <t>%,LACTUALS,FACCOUNT,TREPORTING,X,NNOTEPAYABLE</t>
  </si>
  <si>
    <t xml:space="preserve">       ACCOUNTS PAYABLE</t>
  </si>
  <si>
    <t>%,LACTUALS,FACCOUNT,TREPORTING,X,NPAYABLES</t>
  </si>
  <si>
    <t xml:space="preserve">       UNAMORT INV TAX CR</t>
  </si>
  <si>
    <t>%,LACTUALS,FACCOUNT,TREPORTING,X,NINVESTAXCR</t>
  </si>
  <si>
    <t xml:space="preserve">       DEFERRED INC TAXES</t>
  </si>
  <si>
    <t>%,LACTUALS,FACCOUNT,TREPORTING,X,NDEFINCTAX</t>
  </si>
  <si>
    <t>%,LACTUALS,FACCOUNT,TREPORTING,X,NREGULATLIAB</t>
  </si>
  <si>
    <t xml:space="preserve">       ADV FOR CONSTRUCTION</t>
  </si>
  <si>
    <t>%,LACTUALS,FACCOUNT,TREPORTING,X,NADVANCONST</t>
  </si>
  <si>
    <t xml:space="preserve">       CONTRIBUTIONS IN AID OF CONST</t>
  </si>
  <si>
    <t>%,LACTUALS,FACCOUNT,TREPORTING,X,NCONTRIBINAID</t>
  </si>
  <si>
    <t xml:space="preserve">        NET RETAINED EARNINGS</t>
  </si>
  <si>
    <t>%,LACTUALS,FACCOUNT,TREPORTING,X,NDIVIDENDS</t>
  </si>
  <si>
    <t>%,LACTUALS,FACCOUNT,TREPORTING,NCAPITALIZATION,NINCSTMT,NLIABILITIES,NDIVIDENDS</t>
  </si>
  <si>
    <t xml:space="preserve"> ACCUM DEPR &amp; AMORT</t>
  </si>
  <si>
    <t>%,LACTUALS,FACCOUNT,TREPORTING,X,NACCUM DEP/AMORT</t>
  </si>
  <si>
    <t>%,LACTUALS,FACCOUNT,TREPORTING,X,NCASH,NTEMPCASHINV,NWORKINGFD</t>
  </si>
  <si>
    <t xml:space="preserve">     CASH AND EQUIVALENTS</t>
  </si>
  <si>
    <t xml:space="preserve">    RECEIVABLES</t>
  </si>
  <si>
    <t xml:space="preserve">    UNBILLED REVENUE</t>
  </si>
  <si>
    <t xml:space="preserve">   TAXES AND OTHER PREPAIDS</t>
  </si>
  <si>
    <t>%,LACTUALS,FACCOUNT,TREPORTING,X,NPREPAIDEXP,NCLEARING,NINTERCOACCT</t>
  </si>
  <si>
    <t xml:space="preserve">    OTHER ASSETS</t>
  </si>
  <si>
    <t xml:space="preserve">    COMMON STOCK AND PAID IN CAPITAL</t>
  </si>
  <si>
    <t xml:space="preserve">   LONG TERM DEBT</t>
  </si>
  <si>
    <t>%,LACTUALS,FACCOUNT,TREPORTING,X,NLTDEBT</t>
  </si>
  <si>
    <t xml:space="preserve">       SHORT TERM BORROWINGS</t>
  </si>
  <si>
    <t xml:space="preserve">       ACCRUED EXPENSES AND OTHER</t>
  </si>
  <si>
    <t>%,SBAL</t>
  </si>
  <si>
    <t>Explanation</t>
  </si>
  <si>
    <t>Beg Year</t>
  </si>
  <si>
    <t>%,LACTUALS,FACCOUNT,TREPORTING,X,NLAND</t>
  </si>
  <si>
    <t>%,LACTUALS,FACCOUNT,TREPORTING,X,NDEPRE PLANT &amp; EQUIP</t>
  </si>
  <si>
    <t>%,LACTUALS,FACCOUNT,TREPORTING,X,NCONSTRPROG</t>
  </si>
  <si>
    <t>%,LACTUALS,FACCOUNT,TREPORTING,X,NINTANGIBLE</t>
  </si>
  <si>
    <t>%,LACTUALS,FACCOUNT,TREPORTING,X,NCUSTOMERS_NET</t>
  </si>
  <si>
    <t>%,LACTUALS,FACCOUNT,TREPORTING,X,NOTHAR</t>
  </si>
  <si>
    <t>%,LACTUALS,FACCOUNT,TREPORTING,X,NOTHER,NINVESTMENTS</t>
  </si>
  <si>
    <t xml:space="preserve">    Operating Revenues</t>
  </si>
  <si>
    <t>%,LACTUALS,FACCOUNT,TREPORTING,X,NREVENUES</t>
  </si>
  <si>
    <t xml:space="preserve">    Operating Expenses</t>
  </si>
  <si>
    <t>%,LACTUALS,FACCOUNT,TREPORTING,X,NPURCHWATER</t>
  </si>
  <si>
    <t>%,LACTUALS,FACCOUNT,TREPORTING,X,NPURCHPOWER</t>
  </si>
  <si>
    <t>%,LACTUALS,FACCOUNT,TREPORTING,X,NPUMP TAXES</t>
  </si>
  <si>
    <t xml:space="preserve">   Other Operating Expenses</t>
  </si>
  <si>
    <t>%,LACTUALS,FACCOUNT,TREPORTING,X,NNEW BUSINESS</t>
  </si>
  <si>
    <t xml:space="preserve">   Maintenance</t>
  </si>
  <si>
    <t>%,LACTUALS,FACCOUNT,TREPORTING,X,NMAINTENANCE</t>
  </si>
  <si>
    <t xml:space="preserve">   Depreciation and Amortization</t>
  </si>
  <si>
    <t>%,LACTUALS,FACCOUNT,TREPORTING,X,NDEPREC</t>
  </si>
  <si>
    <t xml:space="preserve">   Federal Income Taxes</t>
  </si>
  <si>
    <t>%,LACTUALS,FACCOUNT,TREPORTING,X,NFEDERAL INCOME TAX</t>
  </si>
  <si>
    <t xml:space="preserve">   State Income Taxes</t>
  </si>
  <si>
    <t>%,LACTUALS,FACCOUNT,TREPORTING,X,NSTATE FRANCHISE TAX</t>
  </si>
  <si>
    <t xml:space="preserve">   Taxes Other than Income Taxes</t>
  </si>
  <si>
    <t>%,LACTUALS,FACCOUNT,TREPORTING,X,NTAXESOTHINC</t>
  </si>
  <si>
    <t xml:space="preserve">   Other Income and Expenses</t>
  </si>
  <si>
    <t xml:space="preserve">   Interest</t>
  </si>
  <si>
    <t>%,LACTUALS,FACCOUNT,TREPORTING,X,NINT LTD DEBT</t>
  </si>
  <si>
    <t>%,LACTUALS,FACCOUNT,TREPORTING,X,NOTHER INTEREST</t>
  </si>
  <si>
    <t>%,LACTUALS,FACCOUNT,TREPORTING,X,NINTEREST CAPITALIZED</t>
  </si>
  <si>
    <t>%,LACTUALS,FACCOUNT,TREPORTING,X,NAMORT BONDS</t>
  </si>
  <si>
    <t>%,LACTUALS,FACCOUNT,TREPORTING,NINCSTMT</t>
  </si>
  <si>
    <t>%,SALLYEAR0-1</t>
  </si>
  <si>
    <t>Total Utility Plant</t>
  </si>
  <si>
    <t>%,LACTUALS,FACCOUNT,TREPORTING,XDYYNYN00,NTAXES_REC</t>
  </si>
  <si>
    <t>%,LACTUALS,FACCOUNT,TREPORTING,X,NACCRGENTAX,NINCOMETAX</t>
  </si>
  <si>
    <t>%,LACTUALS,FACCOUNT,TREPORTING,X,NACCRINTEREST</t>
  </si>
  <si>
    <t xml:space="preserve">       REGULATORY LIABILITES</t>
  </si>
  <si>
    <t xml:space="preserve">       OTHER LONG-TERM LIABILITIES</t>
  </si>
  <si>
    <t>%,LACTUALS,FACCOUNT,TREPORTING,XDYYNYN00,NOTHER_LIAB</t>
  </si>
  <si>
    <t xml:space="preserve">      Total Other Assets</t>
  </si>
  <si>
    <t xml:space="preserve">      Total Stockholders Equity</t>
  </si>
  <si>
    <t xml:space="preserve">      Total Capitalization</t>
  </si>
  <si>
    <t xml:space="preserve">      Total Retained Earnings</t>
  </si>
  <si>
    <t xml:space="preserve">      Total Current Liabilities</t>
  </si>
  <si>
    <t xml:space="preserve">      Total Net Utility Plant</t>
  </si>
  <si>
    <t xml:space="preserve">      Total Capitalization and Liabilities</t>
  </si>
  <si>
    <t>YTD Change</t>
  </si>
  <si>
    <t>Last Qtr</t>
  </si>
  <si>
    <t>Qtr Change</t>
  </si>
  <si>
    <t>%,SBAL-3PER</t>
  </si>
  <si>
    <t>%,LACTUALS,FACCOUNT,TREPORTING,XDYYNYN00,N"OTHER ACCRUED"</t>
  </si>
  <si>
    <t>%,SBAL-12PER</t>
  </si>
  <si>
    <t>Last Year'Qtr</t>
  </si>
  <si>
    <t>Last Year</t>
  </si>
  <si>
    <t>Y/Qtr Change</t>
  </si>
  <si>
    <t>in thousands</t>
  </si>
  <si>
    <t>%,LACTUALS,FACCOUNT,TREPORTING,X,N"CURRENT PORTION-LTD"</t>
  </si>
  <si>
    <t>Current maturities of LT Debt</t>
  </si>
  <si>
    <t>%,LACTUALS,FACCOUNT,TREPORTING,X,NOTHER INCOME TAXES</t>
  </si>
  <si>
    <t>%,LACTUALS,FACCOUNT,TREPORTING,XDYYNYN00,N"INTANGIBLE ASSETS"</t>
  </si>
  <si>
    <t>%,LACTUALS,FACCOUNT,TREPORTING,XDYYNYN00,NLTINTERCOREC</t>
  </si>
  <si>
    <t xml:space="preserve">       PAYABLE TO AFFILIATES</t>
  </si>
  <si>
    <t>%,LACTUALS,FACCOUNT,TREPORTING,XDYYNYN00,NINTERCOPAY</t>
  </si>
  <si>
    <t>%,LACTUALS,FACCOUNT,TREPORTING,XDYYNYY01,NOTHER_REVENUE</t>
  </si>
  <si>
    <t>%,LACTUALS,FACCOUNT,TREPORTING,XDYYNYY01,NOTHER_EXPENSE</t>
  </si>
  <si>
    <t>%,LACTUALS,FACCOUNT,TREPORTING,XDYYNYY01,N"GAIN ON SALE OF PROP"</t>
  </si>
  <si>
    <t>%,LACTUALS,FACCOUNT,TREPORTING,XDYYNYY01,N"MISCELLANEOUS CHGS"</t>
  </si>
  <si>
    <t>%,LACTUALS,FACCOUNT,TREPORTING,XDYYNYN00,NRE,NRES</t>
  </si>
  <si>
    <t>Current Balance</t>
  </si>
  <si>
    <t>Monthly Activity</t>
  </si>
  <si>
    <t>%,SPER</t>
  </si>
  <si>
    <t xml:space="preserve">         Total Other Income and Expenses</t>
  </si>
  <si>
    <t>%,LACTUALS,FACCOUNT,TREPORTING,X,NGENADMIN</t>
  </si>
  <si>
    <t>%,LACTUALS,FACCOUNT,TREPORTING,X,NOTHPROD,NCUSTACCTEXP,NRENTS,NADMINCHG</t>
  </si>
  <si>
    <t>%,LACTUALS,FACCOUNT,TREPORTING,X,NGO ALLOCATION</t>
  </si>
  <si>
    <t>%,V103061</t>
  </si>
  <si>
    <t>103061</t>
  </si>
  <si>
    <t>Land</t>
  </si>
  <si>
    <t>%,V103062</t>
  </si>
  <si>
    <t>103062</t>
  </si>
  <si>
    <t>Land Rights</t>
  </si>
  <si>
    <t>%,V103110</t>
  </si>
  <si>
    <t>103110</t>
  </si>
  <si>
    <t>Struct &amp; Improve-Supply Plant</t>
  </si>
  <si>
    <t>%,V103150</t>
  </si>
  <si>
    <t>103150</t>
  </si>
  <si>
    <t>Wells-Supply Plant</t>
  </si>
  <si>
    <t>%,V103210</t>
  </si>
  <si>
    <t>103210</t>
  </si>
  <si>
    <t>Struct &amp; Imp- Pumping Plant</t>
  </si>
  <si>
    <t>%,V103211</t>
  </si>
  <si>
    <t>103211</t>
  </si>
  <si>
    <t>Pavement-Pumping Plant</t>
  </si>
  <si>
    <t>%,V103240</t>
  </si>
  <si>
    <t>103240</t>
  </si>
  <si>
    <t>Pumping Equipment</t>
  </si>
  <si>
    <t>%,V103241</t>
  </si>
  <si>
    <t>103241</t>
  </si>
  <si>
    <t>System Control Computer Equip</t>
  </si>
  <si>
    <t>%,V103250</t>
  </si>
  <si>
    <t>103250</t>
  </si>
  <si>
    <t>Other Pumping Plant</t>
  </si>
  <si>
    <t>%,V103310</t>
  </si>
  <si>
    <t>103310</t>
  </si>
  <si>
    <t>Struct &amp; Improve-Treat Plant</t>
  </si>
  <si>
    <t>%,V103320</t>
  </si>
  <si>
    <t>103320</t>
  </si>
  <si>
    <t>Water Treatment Equipment</t>
  </si>
  <si>
    <t>%,V103420</t>
  </si>
  <si>
    <t>103420</t>
  </si>
  <si>
    <t>Reservoirs &amp; Tanks</t>
  </si>
  <si>
    <t>%,V103421</t>
  </si>
  <si>
    <t>103421</t>
  </si>
  <si>
    <t>Tank Painting</t>
  </si>
  <si>
    <t>%,V103431</t>
  </si>
  <si>
    <t>103431</t>
  </si>
  <si>
    <t>A.C.-Trans &amp; Distrib Mains</t>
  </si>
  <si>
    <t>%,V103433</t>
  </si>
  <si>
    <t>103433</t>
  </si>
  <si>
    <t>Steel-Trans &amp; Distrib Mains</t>
  </si>
  <si>
    <t>%,V103434</t>
  </si>
  <si>
    <t>103434</t>
  </si>
  <si>
    <t>All Other-Trans &amp; Dist Mains</t>
  </si>
  <si>
    <t>%,V103435</t>
  </si>
  <si>
    <t>103435</t>
  </si>
  <si>
    <t>Ductile Iron Pipe-T &amp; D Mains</t>
  </si>
  <si>
    <t>%,V103436</t>
  </si>
  <si>
    <t>103436</t>
  </si>
  <si>
    <t>Plastic Pipe-T &amp; D Mains</t>
  </si>
  <si>
    <t>%,V103450</t>
  </si>
  <si>
    <t>103450</t>
  </si>
  <si>
    <t>Services-Trans &amp; Distr Mains</t>
  </si>
  <si>
    <t>%,V103460</t>
  </si>
  <si>
    <t>103460</t>
  </si>
  <si>
    <t>Meters &amp; Meter Boxes</t>
  </si>
  <si>
    <t>%,V103480</t>
  </si>
  <si>
    <t>103480</t>
  </si>
  <si>
    <t>Hydrants-T &amp; D Mains</t>
  </si>
  <si>
    <t>%,V103710</t>
  </si>
  <si>
    <t>103710</t>
  </si>
  <si>
    <t>Struct &amp; Improve General Plant</t>
  </si>
  <si>
    <t>%,V103720</t>
  </si>
  <si>
    <t>103720</t>
  </si>
  <si>
    <t>Office Furn &amp; Equip-Gen Plant</t>
  </si>
  <si>
    <t>%,V103721</t>
  </si>
  <si>
    <t>103721</t>
  </si>
  <si>
    <t>Office-Electronic Equipment</t>
  </si>
  <si>
    <t>%,V103722</t>
  </si>
  <si>
    <t>103722</t>
  </si>
  <si>
    <t>Computer Software</t>
  </si>
  <si>
    <t>%,V103730</t>
  </si>
  <si>
    <t>103730</t>
  </si>
  <si>
    <t>Transportation Equip-Gen Plant</t>
  </si>
  <si>
    <t>%,V103760</t>
  </si>
  <si>
    <t>103760</t>
  </si>
  <si>
    <t>Communication Equip-Gen Plant</t>
  </si>
  <si>
    <t>%,V103770</t>
  </si>
  <si>
    <t>103770</t>
  </si>
  <si>
    <t>Power Operated Equip-Gen Plant</t>
  </si>
  <si>
    <t>%,V103780</t>
  </si>
  <si>
    <t>103780</t>
  </si>
  <si>
    <t>Tools, Shop &amp; Garage Equip</t>
  </si>
  <si>
    <t>%,V103790</t>
  </si>
  <si>
    <t>103790</t>
  </si>
  <si>
    <t>Other General Plant</t>
  </si>
  <si>
    <t>%,V103810</t>
  </si>
  <si>
    <t>103810</t>
  </si>
  <si>
    <t>Plant Sewers</t>
  </si>
  <si>
    <t>%,V103925</t>
  </si>
  <si>
    <t>103925</t>
  </si>
  <si>
    <t>Asset Retirement Obligation</t>
  </si>
  <si>
    <t>%,V103000</t>
  </si>
  <si>
    <t>103000</t>
  </si>
  <si>
    <t>Construction Work in Progress</t>
  </si>
  <si>
    <t>%,V103099</t>
  </si>
  <si>
    <t>103099</t>
  </si>
  <si>
    <t>WIP-reclass cities</t>
  </si>
  <si>
    <t>%,V143600</t>
  </si>
  <si>
    <t>143600</t>
  </si>
  <si>
    <t>Pr Tax, Benefits-Wip</t>
  </si>
  <si>
    <t>%,V143700</t>
  </si>
  <si>
    <t>143700</t>
  </si>
  <si>
    <t>Constr Overhead</t>
  </si>
  <si>
    <t>%,V143701</t>
  </si>
  <si>
    <t>143701</t>
  </si>
  <si>
    <t>Constr Overhead Co Sponsored</t>
  </si>
  <si>
    <t>%,V101300</t>
  </si>
  <si>
    <t>101300</t>
  </si>
  <si>
    <t>Intangibles</t>
  </si>
  <si>
    <t>%,V103010</t>
  </si>
  <si>
    <t>103010</t>
  </si>
  <si>
    <t>Organization</t>
  </si>
  <si>
    <t>%,V103020</t>
  </si>
  <si>
    <t>103020</t>
  </si>
  <si>
    <t>Franchises and Consents</t>
  </si>
  <si>
    <t>%,V103030</t>
  </si>
  <si>
    <t>103030</t>
  </si>
  <si>
    <t>Other Intangible Plant</t>
  </si>
  <si>
    <t>%,V105000</t>
  </si>
  <si>
    <t>105000</t>
  </si>
  <si>
    <t>Plant Acq Adjustment</t>
  </si>
  <si>
    <t>%,V145100</t>
  </si>
  <si>
    <t>145100</t>
  </si>
  <si>
    <t>Retirements In Progress</t>
  </si>
  <si>
    <t>%,V250100</t>
  </si>
  <si>
    <t>250100</t>
  </si>
  <si>
    <t>Res Depr Util Plant in Service</t>
  </si>
  <si>
    <t>%,V251101</t>
  </si>
  <si>
    <t>251101</t>
  </si>
  <si>
    <t>Leased Office Improv/Other</t>
  </si>
  <si>
    <t>%,V252100</t>
  </si>
  <si>
    <t>252100</t>
  </si>
  <si>
    <t>Res Depr ARO</t>
  </si>
  <si>
    <t>%,V120100</t>
  </si>
  <si>
    <t>120100</t>
  </si>
  <si>
    <t>Cash General Funds</t>
  </si>
  <si>
    <t>%,V120110</t>
  </si>
  <si>
    <t>120110</t>
  </si>
  <si>
    <t>Cash Disbursement Funds</t>
  </si>
  <si>
    <t>%,V120200</t>
  </si>
  <si>
    <t>120200</t>
  </si>
  <si>
    <t>Cash Payroll Funds</t>
  </si>
  <si>
    <t>%,V120501</t>
  </si>
  <si>
    <t>120501</t>
  </si>
  <si>
    <t>Cash - US Bank Lockbox</t>
  </si>
  <si>
    <t>%,V120502</t>
  </si>
  <si>
    <t>120502</t>
  </si>
  <si>
    <t>Cash - Electronic Customer Pay</t>
  </si>
  <si>
    <t>%,V121300</t>
  </si>
  <si>
    <t>121300</t>
  </si>
  <si>
    <t>Misc Special Deposit</t>
  </si>
  <si>
    <t>%,V122100</t>
  </si>
  <si>
    <t>122100</t>
  </si>
  <si>
    <t>Petty Cash Funds</t>
  </si>
  <si>
    <t>%,V125100</t>
  </si>
  <si>
    <t>125100</t>
  </si>
  <si>
    <t>A/R Customers</t>
  </si>
  <si>
    <t>%,V125101</t>
  </si>
  <si>
    <t>125101</t>
  </si>
  <si>
    <t>A/R-Customers-Clearing</t>
  </si>
  <si>
    <t>%,V125199</t>
  </si>
  <si>
    <t>125199</t>
  </si>
  <si>
    <t>A/R-Customers-Unmatched</t>
  </si>
  <si>
    <t>%,V254100</t>
  </si>
  <si>
    <t>254100</t>
  </si>
  <si>
    <t>Res Uncollect Accts</t>
  </si>
  <si>
    <t>%,V125200</t>
  </si>
  <si>
    <t>125200</t>
  </si>
  <si>
    <t>Accounts Receivable-Job Orders</t>
  </si>
  <si>
    <t>%,V125204</t>
  </si>
  <si>
    <t>125204</t>
  </si>
  <si>
    <t>Misc A/R-Leases</t>
  </si>
  <si>
    <t>%,V125215</t>
  </si>
  <si>
    <t>125215</t>
  </si>
  <si>
    <t>AR Miscellaneous</t>
  </si>
  <si>
    <t>%,V125299</t>
  </si>
  <si>
    <t>125299</t>
  </si>
  <si>
    <t>A/R - Contribution/Extension</t>
  </si>
  <si>
    <t>%,V125500</t>
  </si>
  <si>
    <t>125500</t>
  </si>
  <si>
    <t>Acct Rec - Cities</t>
  </si>
  <si>
    <t>%,V897540</t>
  </si>
  <si>
    <t>897540</t>
  </si>
  <si>
    <t>Employee Benefits Allocation</t>
  </si>
  <si>
    <t>%,V897635</t>
  </si>
  <si>
    <t>897635</t>
  </si>
  <si>
    <t>Other Repairs</t>
  </si>
  <si>
    <t>%,V897636</t>
  </si>
  <si>
    <t>897636</t>
  </si>
  <si>
    <t>Distribution Sample</t>
  </si>
  <si>
    <t>%,V125000</t>
  </si>
  <si>
    <t>125000</t>
  </si>
  <si>
    <t>Unbilled Revenue</t>
  </si>
  <si>
    <t>%,V131100</t>
  </si>
  <si>
    <t>131100</t>
  </si>
  <si>
    <t>Materials &amp; Supplies</t>
  </si>
  <si>
    <t>%,V258200</t>
  </si>
  <si>
    <t>258200</t>
  </si>
  <si>
    <t>Inventory Reserve</t>
  </si>
  <si>
    <t>%,V121020</t>
  </si>
  <si>
    <t>121020</t>
  </si>
  <si>
    <t>Restricted Cash-Capital Contri</t>
  </si>
  <si>
    <t>%,V121025</t>
  </si>
  <si>
    <t>121025</t>
  </si>
  <si>
    <t>Restrict Cash - Misc Deposit</t>
  </si>
  <si>
    <t>%,V125220</t>
  </si>
  <si>
    <t>125220</t>
  </si>
  <si>
    <t>Intercompany Receivable</t>
  </si>
  <si>
    <t>%,V132300</t>
  </si>
  <si>
    <t>132300</t>
  </si>
  <si>
    <t>Prepaid Insurance</t>
  </si>
  <si>
    <t>%,V132500</t>
  </si>
  <si>
    <t>132500</t>
  </si>
  <si>
    <t>Other Prepayments</t>
  </si>
  <si>
    <t>%,V132510</t>
  </si>
  <si>
    <t>132510</t>
  </si>
  <si>
    <t>Purch Power for Street Lights</t>
  </si>
  <si>
    <t>%,V132511</t>
  </si>
  <si>
    <t>132511</t>
  </si>
  <si>
    <t>Prepaid P-Card</t>
  </si>
  <si>
    <t>%,V143200</t>
  </si>
  <si>
    <t>143200</t>
  </si>
  <si>
    <t>Transportation Clrg</t>
  </si>
  <si>
    <t>%,V143400</t>
  </si>
  <si>
    <t>143400</t>
  </si>
  <si>
    <t>Stores Overhead</t>
  </si>
  <si>
    <t>%,V143500</t>
  </si>
  <si>
    <t>143500</t>
  </si>
  <si>
    <t>Workmans Comp-Constr Ins</t>
  </si>
  <si>
    <t>%,V144005</t>
  </si>
  <si>
    <t>144005</t>
  </si>
  <si>
    <t>Miscellaneous Clearing</t>
  </si>
  <si>
    <t>%,V146200</t>
  </si>
  <si>
    <t>146200</t>
  </si>
  <si>
    <t>Cash Over Or Short</t>
  </si>
  <si>
    <t>%,V103001</t>
  </si>
  <si>
    <t>103001</t>
  </si>
  <si>
    <t>Non-Service Benefit Reg - CWIP</t>
  </si>
  <si>
    <t>%,V143610</t>
  </si>
  <si>
    <t>143610</t>
  </si>
  <si>
    <t>Non-Service Benefit - CWIP</t>
  </si>
  <si>
    <t>%,V143710</t>
  </si>
  <si>
    <t>143710</t>
  </si>
  <si>
    <t>COH Non-Service Benefit - CWIP</t>
  </si>
  <si>
    <t>%,V146503</t>
  </si>
  <si>
    <t>146503</t>
  </si>
  <si>
    <t>Deferred Dt-Rate Case and Oth</t>
  </si>
  <si>
    <t>%,V149302</t>
  </si>
  <si>
    <t>149302</t>
  </si>
  <si>
    <t>Reg Asset-Well Retirement Obl</t>
  </si>
  <si>
    <t>%,V149310</t>
  </si>
  <si>
    <t>149310</t>
  </si>
  <si>
    <t>Non-Service Benefit Reg Asset</t>
  </si>
  <si>
    <t>%,V149315</t>
  </si>
  <si>
    <t>149315</t>
  </si>
  <si>
    <t>NS Benefit Reg Liab - Accum</t>
  </si>
  <si>
    <t>%,V149316</t>
  </si>
  <si>
    <t>149316</t>
  </si>
  <si>
    <t>NS Benefit Reg Asset - Blanket</t>
  </si>
  <si>
    <t>%,V149320</t>
  </si>
  <si>
    <t>149320</t>
  </si>
  <si>
    <t>NS Benefit Reg Asset - RIP</t>
  </si>
  <si>
    <t>%,V149400</t>
  </si>
  <si>
    <t>149400</t>
  </si>
  <si>
    <t>Reg Asset-Accd Vacat</t>
  </si>
  <si>
    <t>%,V149700</t>
  </si>
  <si>
    <t>149700</t>
  </si>
  <si>
    <t>Intangible Asset-Goodwill/Serp</t>
  </si>
  <si>
    <t>%,V103830</t>
  </si>
  <si>
    <t>103830</t>
  </si>
  <si>
    <t>Leased Property-Cap Op Lease</t>
  </si>
  <si>
    <t>%,V146602</t>
  </si>
  <si>
    <t>146602</t>
  </si>
  <si>
    <t>LT Receivables - Leases</t>
  </si>
  <si>
    <t>%,V200000</t>
  </si>
  <si>
    <t>200000</t>
  </si>
  <si>
    <t>Common Capital Stock</t>
  </si>
  <si>
    <t>%,V203100</t>
  </si>
  <si>
    <t>203100</t>
  </si>
  <si>
    <t>Perm &amp; Assess Common</t>
  </si>
  <si>
    <t>%,V271000</t>
  </si>
  <si>
    <t>271000</t>
  </si>
  <si>
    <t>Earned Surplus</t>
  </si>
  <si>
    <t>%,V601100</t>
  </si>
  <si>
    <t>601100</t>
  </si>
  <si>
    <t>Residential Metered</t>
  </si>
  <si>
    <t>%,V601105</t>
  </si>
  <si>
    <t>601105</t>
  </si>
  <si>
    <t>Residential Service Charge</t>
  </si>
  <si>
    <t>%,V601170</t>
  </si>
  <si>
    <t>601170</t>
  </si>
  <si>
    <t>Residential- Surchrge/Credit</t>
  </si>
  <si>
    <t>%,V601200</t>
  </si>
  <si>
    <t>601200</t>
  </si>
  <si>
    <t>Business Metered</t>
  </si>
  <si>
    <t>%,V601205</t>
  </si>
  <si>
    <t>601205</t>
  </si>
  <si>
    <t>Business Service Charge</t>
  </si>
  <si>
    <t>%,V602100</t>
  </si>
  <si>
    <t>602100</t>
  </si>
  <si>
    <t>Residential Flat</t>
  </si>
  <si>
    <t>%,V603100</t>
  </si>
  <si>
    <t>603100</t>
  </si>
  <si>
    <t>Irrigation Metered</t>
  </si>
  <si>
    <t>%,V603105</t>
  </si>
  <si>
    <t>603105</t>
  </si>
  <si>
    <t>Irrigation Service Charge</t>
  </si>
  <si>
    <t>%,V605000</t>
  </si>
  <si>
    <t>605000</t>
  </si>
  <si>
    <t>Public Fire Protect</t>
  </si>
  <si>
    <t>%,V609000</t>
  </si>
  <si>
    <t>609000</t>
  </si>
  <si>
    <t>Ot Sales &amp; Service</t>
  </si>
  <si>
    <t>%,V609080</t>
  </si>
  <si>
    <t>609080</t>
  </si>
  <si>
    <t>Service Revenue - Reconnect</t>
  </si>
  <si>
    <t>%,V609081</t>
  </si>
  <si>
    <t>609081</t>
  </si>
  <si>
    <t>Service Rev - Name Transfer</t>
  </si>
  <si>
    <t>%,V609082</t>
  </si>
  <si>
    <t>609082</t>
  </si>
  <si>
    <t>Service Revenue - Hand Deliver</t>
  </si>
  <si>
    <t>%,V609084</t>
  </si>
  <si>
    <t>609084</t>
  </si>
  <si>
    <t>Service Revenue - Water Sys.</t>
  </si>
  <si>
    <t>%,V609100</t>
  </si>
  <si>
    <t>609100</t>
  </si>
  <si>
    <t>Unbilled Rev Adjust</t>
  </si>
  <si>
    <t>%,V609202</t>
  </si>
  <si>
    <t>609202</t>
  </si>
  <si>
    <t>Balancing Memo Account Revenue</t>
  </si>
  <si>
    <t>%,V611000</t>
  </si>
  <si>
    <t>611000</t>
  </si>
  <si>
    <t>Misc Service Revenue</t>
  </si>
  <si>
    <t>%,V614000</t>
  </si>
  <si>
    <t>614000</t>
  </si>
  <si>
    <t>Ot Water Revenues</t>
  </si>
  <si>
    <t>%,V704000</t>
  </si>
  <si>
    <t>704000</t>
  </si>
  <si>
    <t>Purchased Water</t>
  </si>
  <si>
    <t>%,V726200</t>
  </si>
  <si>
    <t>726200</t>
  </si>
  <si>
    <t>Purchased Power</t>
  </si>
  <si>
    <t>%,V791000</t>
  </si>
  <si>
    <t>791000</t>
  </si>
  <si>
    <t>Admin &amp; General Exp</t>
  </si>
  <si>
    <t>%,V791001</t>
  </si>
  <si>
    <t>791001</t>
  </si>
  <si>
    <t>Wages-Admin &amp; Gen Sal GO Only</t>
  </si>
  <si>
    <t>%,V792100</t>
  </si>
  <si>
    <t>792100</t>
  </si>
  <si>
    <t>Employees Dues</t>
  </si>
  <si>
    <t>%,V792300</t>
  </si>
  <si>
    <t>792300</t>
  </si>
  <si>
    <t>Telephone &amp; Telegraph</t>
  </si>
  <si>
    <t>%,V792301</t>
  </si>
  <si>
    <t>792301</t>
  </si>
  <si>
    <t>Telephone-General</t>
  </si>
  <si>
    <t>%,V792500</t>
  </si>
  <si>
    <t>792500</t>
  </si>
  <si>
    <t>Office Supply &amp; Expense</t>
  </si>
  <si>
    <t>%,V792501</t>
  </si>
  <si>
    <t>792501</t>
  </si>
  <si>
    <t>Office Supplies</t>
  </si>
  <si>
    <t>%,V792502</t>
  </si>
  <si>
    <t>792502</t>
  </si>
  <si>
    <t>Temporary Labor</t>
  </si>
  <si>
    <t>%,V792505</t>
  </si>
  <si>
    <t>792505</t>
  </si>
  <si>
    <t>Bank Fee</t>
  </si>
  <si>
    <t>%,V792600</t>
  </si>
  <si>
    <t>792600</t>
  </si>
  <si>
    <t>Travel -Miscellaneous</t>
  </si>
  <si>
    <t>%,V792601</t>
  </si>
  <si>
    <t>792601</t>
  </si>
  <si>
    <t>Travel-Meals</t>
  </si>
  <si>
    <t>%,V792602</t>
  </si>
  <si>
    <t>792602</t>
  </si>
  <si>
    <t>Travel-Meals at Headquarters</t>
  </si>
  <si>
    <t>%,V792603</t>
  </si>
  <si>
    <t>792603</t>
  </si>
  <si>
    <t>Training &amp; Seminars</t>
  </si>
  <si>
    <t>%,V792604</t>
  </si>
  <si>
    <t>792604</t>
  </si>
  <si>
    <t>Conferences</t>
  </si>
  <si>
    <t>%,V792700</t>
  </si>
  <si>
    <t>792700</t>
  </si>
  <si>
    <t>Gen Office Building Expense</t>
  </si>
  <si>
    <t>%,V794100</t>
  </si>
  <si>
    <t>794100</t>
  </si>
  <si>
    <t>Compensation Insurance</t>
  </si>
  <si>
    <t>%,V794300</t>
  </si>
  <si>
    <t>794300</t>
  </si>
  <si>
    <t>Safety And Training</t>
  </si>
  <si>
    <t>%,V794400</t>
  </si>
  <si>
    <t>794400</t>
  </si>
  <si>
    <t>Liability Insurance</t>
  </si>
  <si>
    <t>%,V795099</t>
  </si>
  <si>
    <t>795099</t>
  </si>
  <si>
    <t>Off Duty Time Allocation</t>
  </si>
  <si>
    <t>%,V795101</t>
  </si>
  <si>
    <t>795101</t>
  </si>
  <si>
    <t>Retirement Savings Plan</t>
  </si>
  <si>
    <t>%,V795102</t>
  </si>
  <si>
    <t>795102</t>
  </si>
  <si>
    <t>Retirement Fund Expense</t>
  </si>
  <si>
    <t>%,V795200</t>
  </si>
  <si>
    <t>795200</t>
  </si>
  <si>
    <t>Group Insurance</t>
  </si>
  <si>
    <t>%,V795201</t>
  </si>
  <si>
    <t>795201</t>
  </si>
  <si>
    <t>Retiree Group Insurance</t>
  </si>
  <si>
    <t>%,V795309</t>
  </si>
  <si>
    <t>795309</t>
  </si>
  <si>
    <t>Employer Benefit Admin</t>
  </si>
  <si>
    <t>%,V795400</t>
  </si>
  <si>
    <t>795400</t>
  </si>
  <si>
    <t>Benefits Transferred</t>
  </si>
  <si>
    <t>%,V795501</t>
  </si>
  <si>
    <t>795501</t>
  </si>
  <si>
    <t>Off Dutytime-Sick Leave</t>
  </si>
  <si>
    <t>%,V795600</t>
  </si>
  <si>
    <t>795600</t>
  </si>
  <si>
    <t>Off-Duty- All Other</t>
  </si>
  <si>
    <t>%,V797000</t>
  </si>
  <si>
    <t>797000</t>
  </si>
  <si>
    <t>Regulatory Commission Expense</t>
  </si>
  <si>
    <t>%,V798100</t>
  </si>
  <si>
    <t>798100</t>
  </si>
  <si>
    <t>Legal Expenses</t>
  </si>
  <si>
    <t>%,V798200</t>
  </si>
  <si>
    <t>798200</t>
  </si>
  <si>
    <t>Other Outside Services</t>
  </si>
  <si>
    <t>%,V799100</t>
  </si>
  <si>
    <t>799100</t>
  </si>
  <si>
    <t>Company Dues</t>
  </si>
  <si>
    <t>%,V799200</t>
  </si>
  <si>
    <t>799200</t>
  </si>
  <si>
    <t>Institutional Advertising</t>
  </si>
  <si>
    <t>%,V799400</t>
  </si>
  <si>
    <t>799400</t>
  </si>
  <si>
    <t>General Corporate Expense</t>
  </si>
  <si>
    <t>%,V799401</t>
  </si>
  <si>
    <t>799401</t>
  </si>
  <si>
    <t>Payroll for STI or Bonus</t>
  </si>
  <si>
    <t>%,V799450</t>
  </si>
  <si>
    <t>799450</t>
  </si>
  <si>
    <t>Employee Stock Purchase Exp</t>
  </si>
  <si>
    <t>%,V799500</t>
  </si>
  <si>
    <t>799500</t>
  </si>
  <si>
    <t>Miscellaneous General Expense</t>
  </si>
  <si>
    <t>%,V799501</t>
  </si>
  <si>
    <t>799501</t>
  </si>
  <si>
    <t>Employee Moving Expense</t>
  </si>
  <si>
    <t>%,V799700</t>
  </si>
  <si>
    <t>799700</t>
  </si>
  <si>
    <t>G&amp;A Allocation In/Out</t>
  </si>
  <si>
    <t>%,V799998</t>
  </si>
  <si>
    <t>799998</t>
  </si>
  <si>
    <t>%,V799999</t>
  </si>
  <si>
    <t>799999</t>
  </si>
  <si>
    <t>%,V701001</t>
  </si>
  <si>
    <t>701001</t>
  </si>
  <si>
    <t>%,V702000</t>
  </si>
  <si>
    <t>702000</t>
  </si>
  <si>
    <t>%,V702010</t>
  </si>
  <si>
    <t>702010</t>
  </si>
  <si>
    <t>%,V703002</t>
  </si>
  <si>
    <t>703002</t>
  </si>
  <si>
    <t>%,V703030</t>
  </si>
  <si>
    <t>703030</t>
  </si>
  <si>
    <t>%,V704101</t>
  </si>
  <si>
    <t>704101</t>
  </si>
  <si>
    <t>%,V704900</t>
  </si>
  <si>
    <t>704900</t>
  </si>
  <si>
    <t>%,V721001</t>
  </si>
  <si>
    <t>721001</t>
  </si>
  <si>
    <t>%,V722000</t>
  </si>
  <si>
    <t>722000</t>
  </si>
  <si>
    <t>%,V723000</t>
  </si>
  <si>
    <t>723000</t>
  </si>
  <si>
    <t>%,V724000</t>
  </si>
  <si>
    <t>724000</t>
  </si>
  <si>
    <t>%,V725000</t>
  </si>
  <si>
    <t>725000</t>
  </si>
  <si>
    <t>%,V725010</t>
  </si>
  <si>
    <t>725010</t>
  </si>
  <si>
    <t>%,V727320</t>
  </si>
  <si>
    <t>727320</t>
  </si>
  <si>
    <t>%,V741000</t>
  </si>
  <si>
    <t>741000</t>
  </si>
  <si>
    <t>%,V741001</t>
  </si>
  <si>
    <t>741001</t>
  </si>
  <si>
    <t>%,V742000</t>
  </si>
  <si>
    <t>742000</t>
  </si>
  <si>
    <t>%,V742001</t>
  </si>
  <si>
    <t>742001</t>
  </si>
  <si>
    <t>%,V742004</t>
  </si>
  <si>
    <t>742004</t>
  </si>
  <si>
    <t>%,V742006</t>
  </si>
  <si>
    <t>742006</t>
  </si>
  <si>
    <t>%,V743000</t>
  </si>
  <si>
    <t>743000</t>
  </si>
  <si>
    <t>%,V743010</t>
  </si>
  <si>
    <t>743010</t>
  </si>
  <si>
    <t>%,V744000</t>
  </si>
  <si>
    <t>744000</t>
  </si>
  <si>
    <t>%,V745000</t>
  </si>
  <si>
    <t>745000</t>
  </si>
  <si>
    <t>%,V746400</t>
  </si>
  <si>
    <t>746400</t>
  </si>
  <si>
    <t>%,V746900</t>
  </si>
  <si>
    <t>746900</t>
  </si>
  <si>
    <t>%,V751000</t>
  </si>
  <si>
    <t>751000</t>
  </si>
  <si>
    <t>%,V751001</t>
  </si>
  <si>
    <t>751001</t>
  </si>
  <si>
    <t>%,V752000</t>
  </si>
  <si>
    <t>752000</t>
  </si>
  <si>
    <t>%,V753200</t>
  </si>
  <si>
    <t>753200</t>
  </si>
  <si>
    <t>%,V753210</t>
  </si>
  <si>
    <t>753210</t>
  </si>
  <si>
    <t>%,V753301</t>
  </si>
  <si>
    <t>753301</t>
  </si>
  <si>
    <t>%,V756000</t>
  </si>
  <si>
    <t>756000</t>
  </si>
  <si>
    <t>%,V757700</t>
  </si>
  <si>
    <t>757700</t>
  </si>
  <si>
    <t>%,V757800</t>
  </si>
  <si>
    <t>757800</t>
  </si>
  <si>
    <t>%,V771001</t>
  </si>
  <si>
    <t>771001</t>
  </si>
  <si>
    <t>%,V772000</t>
  </si>
  <si>
    <t>772000</t>
  </si>
  <si>
    <t>%,V773202</t>
  </si>
  <si>
    <t>773202</t>
  </si>
  <si>
    <t>%,V773300</t>
  </si>
  <si>
    <t>773300</t>
  </si>
  <si>
    <t>%,V773400</t>
  </si>
  <si>
    <t>773400</t>
  </si>
  <si>
    <t>%,V773401</t>
  </si>
  <si>
    <t>773401</t>
  </si>
  <si>
    <t>%,V773402</t>
  </si>
  <si>
    <t>773402</t>
  </si>
  <si>
    <t>%,V773403</t>
  </si>
  <si>
    <t>773403</t>
  </si>
  <si>
    <t>%,V774200</t>
  </si>
  <si>
    <t>774200</t>
  </si>
  <si>
    <t>%,V774201</t>
  </si>
  <si>
    <t>774201</t>
  </si>
  <si>
    <t>%,V774202</t>
  </si>
  <si>
    <t>774202</t>
  </si>
  <si>
    <t>%,V774204</t>
  </si>
  <si>
    <t>774204</t>
  </si>
  <si>
    <t>%,V774300</t>
  </si>
  <si>
    <t>774300</t>
  </si>
  <si>
    <t>%,V774500</t>
  </si>
  <si>
    <t>774500</t>
  </si>
  <si>
    <t>%,V775000</t>
  </si>
  <si>
    <t>775000</t>
  </si>
  <si>
    <t>%,V811000</t>
  </si>
  <si>
    <t>811000</t>
  </si>
  <si>
    <t>%,V811030</t>
  </si>
  <si>
    <t>811030</t>
  </si>
  <si>
    <t>%,V812000</t>
  </si>
  <si>
    <t>812000</t>
  </si>
  <si>
    <t>%,V706000</t>
  </si>
  <si>
    <t>706000</t>
  </si>
  <si>
    <t>Supervision &amp; Engineer Exp</t>
  </si>
  <si>
    <t>%,V707000</t>
  </si>
  <si>
    <t>707000</t>
  </si>
  <si>
    <t>Structure &amp; Improvement</t>
  </si>
  <si>
    <t>%,V711000</t>
  </si>
  <si>
    <t>711000</t>
  </si>
  <si>
    <t>Wells</t>
  </si>
  <si>
    <t>%,V728900</t>
  </si>
  <si>
    <t>728900</t>
  </si>
  <si>
    <t>Misc Expense</t>
  </si>
  <si>
    <t>%,V730000</t>
  </si>
  <si>
    <t>730000</t>
  </si>
  <si>
    <t>%,V746001</t>
  </si>
  <si>
    <t>746001</t>
  </si>
  <si>
    <t>Wages-WaterTreat Plant Mainten</t>
  </si>
  <si>
    <t>%,V760000</t>
  </si>
  <si>
    <t>760000</t>
  </si>
  <si>
    <t>%,V761000</t>
  </si>
  <si>
    <t>761000</t>
  </si>
  <si>
    <t>Trans &amp; Distribution Mains</t>
  </si>
  <si>
    <t>%,V763000</t>
  </si>
  <si>
    <t>763000</t>
  </si>
  <si>
    <t>Services</t>
  </si>
  <si>
    <t>%,V764000</t>
  </si>
  <si>
    <t>764000</t>
  </si>
  <si>
    <t>Meters</t>
  </si>
  <si>
    <t>%,V805100</t>
  </si>
  <si>
    <t>805100</t>
  </si>
  <si>
    <t>General Structure &amp; Improv</t>
  </si>
  <si>
    <t>%,V805200</t>
  </si>
  <si>
    <t>805200</t>
  </si>
  <si>
    <t>General Equipment</t>
  </si>
  <si>
    <t>%,V503000</t>
  </si>
  <si>
    <t>503000</t>
  </si>
  <si>
    <t>Depreciation</t>
  </si>
  <si>
    <t>%,V504000</t>
  </si>
  <si>
    <t>504000</t>
  </si>
  <si>
    <t>Amor Ltd Term Invest</t>
  </si>
  <si>
    <t>%,V507300</t>
  </si>
  <si>
    <t>507300</t>
  </si>
  <si>
    <t>Federal Income Tax</t>
  </si>
  <si>
    <t>%,V507100</t>
  </si>
  <si>
    <t>507100</t>
  </si>
  <si>
    <t>Other Taxes</t>
  </si>
  <si>
    <t>%,V507101</t>
  </si>
  <si>
    <t>507101</t>
  </si>
  <si>
    <t>Fica</t>
  </si>
  <si>
    <t>%,V507102</t>
  </si>
  <si>
    <t>507102</t>
  </si>
  <si>
    <t>Fed Unemploymt- Fui</t>
  </si>
  <si>
    <t>%,V507103</t>
  </si>
  <si>
    <t>507103</t>
  </si>
  <si>
    <t>State Unemploymt-Sui</t>
  </si>
  <si>
    <t>%,V507106</t>
  </si>
  <si>
    <t>507106</t>
  </si>
  <si>
    <t>Property Taxes</t>
  </si>
  <si>
    <t>%,V507107</t>
  </si>
  <si>
    <t>507107</t>
  </si>
  <si>
    <t>Public Service Company Tax</t>
  </si>
  <si>
    <t>%,V507108</t>
  </si>
  <si>
    <t>507108</t>
  </si>
  <si>
    <t>General Excise Tax</t>
  </si>
  <si>
    <t>%,V507199</t>
  </si>
  <si>
    <t>507199</t>
  </si>
  <si>
    <t>Reg Employer Payroll Tax Alloc</t>
  </si>
  <si>
    <t>%,V521900</t>
  </si>
  <si>
    <t>521900</t>
  </si>
  <si>
    <t>Sewer Billings</t>
  </si>
  <si>
    <t>%,V522101</t>
  </si>
  <si>
    <t>522101</t>
  </si>
  <si>
    <t>Op Prop-Lease Revenu</t>
  </si>
  <si>
    <t>%,V522130</t>
  </si>
  <si>
    <t>522130</t>
  </si>
  <si>
    <t>Alloc Out NonReg Rev-Ant Lease</t>
  </si>
  <si>
    <t>%,V524100</t>
  </si>
  <si>
    <t>524100</t>
  </si>
  <si>
    <t>Interest Income</t>
  </si>
  <si>
    <t>%,V525000</t>
  </si>
  <si>
    <t>525000</t>
  </si>
  <si>
    <t>Discount Earned</t>
  </si>
  <si>
    <t>%,V526006</t>
  </si>
  <si>
    <t>526006</t>
  </si>
  <si>
    <t>Other</t>
  </si>
  <si>
    <t>%,V885010</t>
  </si>
  <si>
    <t>885010</t>
  </si>
  <si>
    <t>Operating Revenues</t>
  </si>
  <si>
    <t>%,V522102</t>
  </si>
  <si>
    <t>522102</t>
  </si>
  <si>
    <t>Op Prop-Lease Expens</t>
  </si>
  <si>
    <t>%,V536000</t>
  </si>
  <si>
    <t>536000</t>
  </si>
  <si>
    <t>Non Service Pension</t>
  </si>
  <si>
    <t>%,V536001</t>
  </si>
  <si>
    <t>536001</t>
  </si>
  <si>
    <t>Non-service PBOP</t>
  </si>
  <si>
    <t>%,V536030</t>
  </si>
  <si>
    <t>536030</t>
  </si>
  <si>
    <t>NS Pension Cost Allocation</t>
  </si>
  <si>
    <t>%,V537010</t>
  </si>
  <si>
    <t>537010</t>
  </si>
  <si>
    <t>NS Pension Reg - Amortization</t>
  </si>
  <si>
    <t>%,V885199</t>
  </si>
  <si>
    <t>885199</t>
  </si>
  <si>
    <t>Non Reg CWSCO Payroll TX</t>
  </si>
  <si>
    <t>%,V887010</t>
  </si>
  <si>
    <t>887010</t>
  </si>
  <si>
    <t>Supervision &amp; Engr Exp</t>
  </si>
  <si>
    <t>%,V887011</t>
  </si>
  <si>
    <t>887011</t>
  </si>
  <si>
    <t>Wages - Non Reg Source of Supp</t>
  </si>
  <si>
    <t>%,V887020</t>
  </si>
  <si>
    <t>887020</t>
  </si>
  <si>
    <t>Opr Labor &amp; Expenses</t>
  </si>
  <si>
    <t>%,V887910</t>
  </si>
  <si>
    <t>887910</t>
  </si>
  <si>
    <t>Admin &amp; Gen Expense</t>
  </si>
  <si>
    <t>%,V887911</t>
  </si>
  <si>
    <t>887911</t>
  </si>
  <si>
    <t>Wages - Non Reg Admin &amp; Gen</t>
  </si>
  <si>
    <t>%,V887928</t>
  </si>
  <si>
    <t>887928</t>
  </si>
  <si>
    <t>Meals</t>
  </si>
  <si>
    <t>%,V887954</t>
  </si>
  <si>
    <t>887954</t>
  </si>
  <si>
    <t>%,V887999</t>
  </si>
  <si>
    <t>887999</t>
  </si>
  <si>
    <t>%,V888120</t>
  </si>
  <si>
    <t>888120</t>
  </si>
  <si>
    <t>Admin Charges</t>
  </si>
  <si>
    <t>%,V522202</t>
  </si>
  <si>
    <t>522202</t>
  </si>
  <si>
    <t>New Business Expense</t>
  </si>
  <si>
    <t>%,V522203</t>
  </si>
  <si>
    <t>522203</t>
  </si>
  <si>
    <t>New Business - Meals</t>
  </si>
  <si>
    <t>%,V522221</t>
  </si>
  <si>
    <t>522221</t>
  </si>
  <si>
    <t>Wages - New Business Non-Regul</t>
  </si>
  <si>
    <t>%,V526100</t>
  </si>
  <si>
    <t>526100</t>
  </si>
  <si>
    <t>Gain On Sale Of Prop</t>
  </si>
  <si>
    <t>%,V538100</t>
  </si>
  <si>
    <t>538100</t>
  </si>
  <si>
    <t>Charitable Contrib</t>
  </si>
  <si>
    <t>%,V507301</t>
  </si>
  <si>
    <t>507301</t>
  </si>
  <si>
    <t>Non-op Income Tax-Fed</t>
  </si>
  <si>
    <t>%,V535000</t>
  </si>
  <si>
    <t>535000</t>
  </si>
  <si>
    <t>Other Interest Exp</t>
  </si>
  <si>
    <t>%,V535001</t>
  </si>
  <si>
    <t>535001</t>
  </si>
  <si>
    <t>Loans</t>
  </si>
  <si>
    <t>%,V535100</t>
  </si>
  <si>
    <t>535100</t>
  </si>
  <si>
    <t>Interest Capitalized</t>
  </si>
  <si>
    <t>%,V412000</t>
  </si>
  <si>
    <t>412000</t>
  </si>
  <si>
    <t>Div Appro Comm Stk</t>
  </si>
  <si>
    <t>%,V212000</t>
  </si>
  <si>
    <t>212000</t>
  </si>
  <si>
    <t>Other Long-Term Debt</t>
  </si>
  <si>
    <t>%,V212900</t>
  </si>
  <si>
    <t>212900</t>
  </si>
  <si>
    <t>Long Term Interco Debt</t>
  </si>
  <si>
    <t>%,V220099</t>
  </si>
  <si>
    <t>220099</t>
  </si>
  <si>
    <t>%,V223103</t>
  </si>
  <si>
    <t>223103</t>
  </si>
  <si>
    <t>Short Term Interco Payable</t>
  </si>
  <si>
    <t>%,V223120</t>
  </si>
  <si>
    <t>223120</t>
  </si>
  <si>
    <t>Intercompany Payable</t>
  </si>
  <si>
    <t>%,V222050</t>
  </si>
  <si>
    <t>222050</t>
  </si>
  <si>
    <t>%,V222051</t>
  </si>
  <si>
    <t>222051</t>
  </si>
  <si>
    <t>%,V222052</t>
  </si>
  <si>
    <t>222052</t>
  </si>
  <si>
    <t>%,V222053</t>
  </si>
  <si>
    <t>222053</t>
  </si>
  <si>
    <t>%,V222054</t>
  </si>
  <si>
    <t>222054</t>
  </si>
  <si>
    <t>%,V222055</t>
  </si>
  <si>
    <t>222055</t>
  </si>
  <si>
    <t>%,V222090</t>
  </si>
  <si>
    <t>222090</t>
  </si>
  <si>
    <t>%,V222100</t>
  </si>
  <si>
    <t>222100</t>
  </si>
  <si>
    <t>%,V222101</t>
  </si>
  <si>
    <t>222101</t>
  </si>
  <si>
    <t>%,V222108</t>
  </si>
  <si>
    <t>222108</t>
  </si>
  <si>
    <t>%,V222190</t>
  </si>
  <si>
    <t>222190</t>
  </si>
  <si>
    <t>%,V222197</t>
  </si>
  <si>
    <t>222197</t>
  </si>
  <si>
    <t>%,V222199</t>
  </si>
  <si>
    <t>222199</t>
  </si>
  <si>
    <t>%,V222203</t>
  </si>
  <si>
    <t>222203</t>
  </si>
  <si>
    <t>%,V222204</t>
  </si>
  <si>
    <t>222204</t>
  </si>
  <si>
    <t>%,V222211</t>
  </si>
  <si>
    <t>222211</t>
  </si>
  <si>
    <t>%,V222402</t>
  </si>
  <si>
    <t>222402</t>
  </si>
  <si>
    <t>%,V228100</t>
  </si>
  <si>
    <t>228100</t>
  </si>
  <si>
    <t>%,V228400</t>
  </si>
  <si>
    <t>228400</t>
  </si>
  <si>
    <t>%,V229100</t>
  </si>
  <si>
    <t>229100</t>
  </si>
  <si>
    <t>%,V220098</t>
  </si>
  <si>
    <t>220098</t>
  </si>
  <si>
    <t>%,V222104</t>
  </si>
  <si>
    <t>222104</t>
  </si>
  <si>
    <t>%,V222113</t>
  </si>
  <si>
    <t>222113</t>
  </si>
  <si>
    <t>%,V222206</t>
  </si>
  <si>
    <t>222206</t>
  </si>
  <si>
    <t>%,V222401</t>
  </si>
  <si>
    <t>222401</t>
  </si>
  <si>
    <t>%,V222403</t>
  </si>
  <si>
    <t>222403</t>
  </si>
  <si>
    <t>%,V222501</t>
  </si>
  <si>
    <t>222501</t>
  </si>
  <si>
    <t>%,V222503</t>
  </si>
  <si>
    <t>222503</t>
  </si>
  <si>
    <t>%,V222702</t>
  </si>
  <si>
    <t>222702</t>
  </si>
  <si>
    <t>%,V222703</t>
  </si>
  <si>
    <t>222703</t>
  </si>
  <si>
    <t>%,V222801</t>
  </si>
  <si>
    <t>222801</t>
  </si>
  <si>
    <t>%,V222802</t>
  </si>
  <si>
    <t>222802</t>
  </si>
  <si>
    <t>%,V222803</t>
  </si>
  <si>
    <t>222803</t>
  </si>
  <si>
    <t>%,V222804</t>
  </si>
  <si>
    <t>222804</t>
  </si>
  <si>
    <t>%,V222805</t>
  </si>
  <si>
    <t>222805</t>
  </si>
  <si>
    <t>%,V222910</t>
  </si>
  <si>
    <t>222910</t>
  </si>
  <si>
    <t>%,V223018</t>
  </si>
  <si>
    <t>223018</t>
  </si>
  <si>
    <t>%,V223900</t>
  </si>
  <si>
    <t>223900</t>
  </si>
  <si>
    <t>%,V227000</t>
  </si>
  <si>
    <t>227000</t>
  </si>
  <si>
    <t>%,V227100</t>
  </si>
  <si>
    <t>227100</t>
  </si>
  <si>
    <t>%,V227800</t>
  </si>
  <si>
    <t>227800</t>
  </si>
  <si>
    <t>%,V231000</t>
  </si>
  <si>
    <t>231000</t>
  </si>
  <si>
    <t>%,V241700</t>
  </si>
  <si>
    <t>241700</t>
  </si>
  <si>
    <t>%,V256000</t>
  </si>
  <si>
    <t>256000</t>
  </si>
  <si>
    <t>%,V257306</t>
  </si>
  <si>
    <t>257306</t>
  </si>
  <si>
    <t>%,V257310</t>
  </si>
  <si>
    <t>257310</t>
  </si>
  <si>
    <t>%,V257311</t>
  </si>
  <si>
    <t>257311</t>
  </si>
  <si>
    <t>%,V257500</t>
  </si>
  <si>
    <t>257500</t>
  </si>
  <si>
    <t>%,V257602</t>
  </si>
  <si>
    <t>257602</t>
  </si>
  <si>
    <t>%,V265540</t>
  </si>
  <si>
    <t>265540</t>
  </si>
  <si>
    <t>%,V112600</t>
  </si>
  <si>
    <t>112600</t>
  </si>
  <si>
    <t>%,V112605</t>
  </si>
  <si>
    <t>112605</t>
  </si>
  <si>
    <t>%,V149500</t>
  </si>
  <si>
    <t>149500</t>
  </si>
  <si>
    <t>%,V249700</t>
  </si>
  <si>
    <t>249700</t>
  </si>
  <si>
    <t>%,V249702</t>
  </si>
  <si>
    <t>249702</t>
  </si>
  <si>
    <t>%,V249900</t>
  </si>
  <si>
    <t>249900</t>
  </si>
  <si>
    <t>%,V249903</t>
  </si>
  <si>
    <t>249903</t>
  </si>
  <si>
    <t>%,V213309</t>
  </si>
  <si>
    <t>213309</t>
  </si>
  <si>
    <t>%,V213310</t>
  </si>
  <si>
    <t>213310</t>
  </si>
  <si>
    <t>%,V213315</t>
  </si>
  <si>
    <t>213315</t>
  </si>
  <si>
    <t>%,V249100</t>
  </si>
  <si>
    <t>249100</t>
  </si>
  <si>
    <t>%,V241000</t>
  </si>
  <si>
    <t>241000</t>
  </si>
  <si>
    <t>%,V265100</t>
  </si>
  <si>
    <t>265100</t>
  </si>
  <si>
    <t>%,V265300</t>
  </si>
  <si>
    <t>265300</t>
  </si>
  <si>
    <t>%,V214030</t>
  </si>
  <si>
    <t>214030</t>
  </si>
  <si>
    <t>%,V249002</t>
  </si>
  <si>
    <t>249002</t>
  </si>
  <si>
    <t>Depreciation plant &amp; equipment</t>
  </si>
  <si>
    <t>Construction work in progress</t>
  </si>
  <si>
    <t>Intangible assets</t>
  </si>
  <si>
    <t>Accum deprec &amp; amortization</t>
  </si>
  <si>
    <t>Cash</t>
  </si>
  <si>
    <t>Customers net of allowance</t>
  </si>
  <si>
    <t>Taxes Receivable</t>
  </si>
  <si>
    <t>Other Accounts Receivable</t>
  </si>
  <si>
    <t>Materials and Supplies Net</t>
  </si>
  <si>
    <t>Prepaid Expenses</t>
  </si>
  <si>
    <t>Current assets:</t>
  </si>
  <si>
    <t>Regulatory Assets</t>
  </si>
  <si>
    <t>Intangible Assets</t>
  </si>
  <si>
    <t>Long Term Intercompany Rec</t>
  </si>
  <si>
    <t>Other Assets</t>
  </si>
  <si>
    <t>Common Stock</t>
  </si>
  <si>
    <t>Retained Earnings</t>
  </si>
  <si>
    <t>Pump taxes</t>
  </si>
  <si>
    <t>General &amp; Administrative Exp</t>
  </si>
  <si>
    <t>PubCo Allocation In/Out</t>
  </si>
  <si>
    <t>GO Dept Allocation In/Out</t>
  </si>
  <si>
    <t>General Office Allocation</t>
  </si>
  <si>
    <t>Wages - Source of Supply Opera</t>
  </si>
  <si>
    <t>Operation Expense</t>
  </si>
  <si>
    <t>Cont Services - Engineering</t>
  </si>
  <si>
    <t>Misc Exp Other</t>
  </si>
  <si>
    <t>Allocation of Miscellaneous</t>
  </si>
  <si>
    <t>Wages-Water Collection</t>
  </si>
  <si>
    <t>Miscelleneous Expenses</t>
  </si>
  <si>
    <t>Wages - Pumping Operations</t>
  </si>
  <si>
    <t>Power Production Exp</t>
  </si>
  <si>
    <t>Fuel For Power Production</t>
  </si>
  <si>
    <t>Pump Expense</t>
  </si>
  <si>
    <t>Miscellaneous Expense</t>
  </si>
  <si>
    <t>Allocation of Payroll</t>
  </si>
  <si>
    <t>Equipment Rental</t>
  </si>
  <si>
    <t>Supervision &amp; Engineering</t>
  </si>
  <si>
    <t>Wages - Water Treatment Operat</t>
  </si>
  <si>
    <t>Operation Expenses</t>
  </si>
  <si>
    <t>Sampling at Wells</t>
  </si>
  <si>
    <t>Bacterial Laboratory Expenses</t>
  </si>
  <si>
    <t>Outside Lab Fees</t>
  </si>
  <si>
    <t>Misc Expenses</t>
  </si>
  <si>
    <t>Water Treatment Expense</t>
  </si>
  <si>
    <t>Chemical &amp; Filter Material</t>
  </si>
  <si>
    <t>Water Treatment Allocation</t>
  </si>
  <si>
    <t>Chemicals</t>
  </si>
  <si>
    <t>Wages-Trans &amp; Dist</t>
  </si>
  <si>
    <t>Storage Facility Expense</t>
  </si>
  <si>
    <t>Trans &amp; Dist Line Expense</t>
  </si>
  <si>
    <t>Wages-Cross Connection Control</t>
  </si>
  <si>
    <t>EquipmentRental</t>
  </si>
  <si>
    <t>Transportation Expense</t>
  </si>
  <si>
    <t>Wages - Customer Accounts</t>
  </si>
  <si>
    <t>Meter Reading Expense</t>
  </si>
  <si>
    <t>Collection Agency Fees</t>
  </si>
  <si>
    <t>Postage</t>
  </si>
  <si>
    <t>Customer Records-Supplies</t>
  </si>
  <si>
    <t>Customer Records-Equip Rentals</t>
  </si>
  <si>
    <t>Customer Records-Equip Maint</t>
  </si>
  <si>
    <t>Customer Records-Software</t>
  </si>
  <si>
    <t>Telephone-Cellular</t>
  </si>
  <si>
    <t>Telephone-Leased Lines</t>
  </si>
  <si>
    <t>Other Utility &amp; Janitorial</t>
  </si>
  <si>
    <t>Conservation Expense</t>
  </si>
  <si>
    <t>Uncollectible Accounts</t>
  </si>
  <si>
    <t>Rents</t>
  </si>
  <si>
    <t>Operating Lease Expense</t>
  </si>
  <si>
    <t>Administration Charges</t>
  </si>
  <si>
    <t>Other Prod &amp; Distribution Exp</t>
  </si>
  <si>
    <t>MAINTENANCE EXPENSES</t>
  </si>
  <si>
    <t>DEPRECIATION &amp; AMORT</t>
  </si>
  <si>
    <t>Federal income tax</t>
  </si>
  <si>
    <t>State franchise tax</t>
  </si>
  <si>
    <t>Taxes Other Than Income</t>
  </si>
  <si>
    <t>Other Non Regulated Revenue</t>
  </si>
  <si>
    <t>Other Non Regulated Expense</t>
  </si>
  <si>
    <t>New business</t>
  </si>
  <si>
    <t>Gain on sale of property</t>
  </si>
  <si>
    <t>Miscellaneous charges</t>
  </si>
  <si>
    <t>Income taxes on other</t>
  </si>
  <si>
    <t>Interest on Long-Term Debt</t>
  </si>
  <si>
    <t>Other interest charges</t>
  </si>
  <si>
    <t>Interest capitalized</t>
  </si>
  <si>
    <t>Amort of bond disc &amp; premium</t>
  </si>
  <si>
    <t>Income Statement</t>
  </si>
  <si>
    <t>Dividends</t>
  </si>
  <si>
    <t>Accum other comprehensive loss</t>
  </si>
  <si>
    <t>Preferred Stock</t>
  </si>
  <si>
    <t>Long-Term Debt</t>
  </si>
  <si>
    <t>Short Term Borrowings</t>
  </si>
  <si>
    <t>Taxes - City of Turnwater</t>
  </si>
  <si>
    <t>Taxes - City of Lacey</t>
  </si>
  <si>
    <t>Taxes - City of Gig Harbor</t>
  </si>
  <si>
    <t>Taxes - City of Snoqualmie</t>
  </si>
  <si>
    <t>Taxes - Clallam County</t>
  </si>
  <si>
    <t>Taxes - City of Bainbridge Is</t>
  </si>
  <si>
    <t>Business and Occupation Tax</t>
  </si>
  <si>
    <t>A/P General</t>
  </si>
  <si>
    <t>Sales Use Tax Liability</t>
  </si>
  <si>
    <t>ESPP Employee Withholdings</t>
  </si>
  <si>
    <t>Unmatch A/P</t>
  </si>
  <si>
    <t>Accounts Payable Clearing</t>
  </si>
  <si>
    <t>Accrued Acct Payable</t>
  </si>
  <si>
    <t>Contract Retentions</t>
  </si>
  <si>
    <t>Work In Progress Refunds</t>
  </si>
  <si>
    <t>Lease Payable</t>
  </si>
  <si>
    <t>A/P Ltdi</t>
  </si>
  <si>
    <t>Accounts Payable - Trade</t>
  </si>
  <si>
    <t>Current Federal Tax</t>
  </si>
  <si>
    <t>Accrued General Taxes</t>
  </si>
  <si>
    <t>Accrue Bond Interest</t>
  </si>
  <si>
    <t>Accrued Interest &amp; Other</t>
  </si>
  <si>
    <t>Current Portion of Oper Lease</t>
  </si>
  <si>
    <t>A/P Payroll</t>
  </si>
  <si>
    <t>Accrued Vacation</t>
  </si>
  <si>
    <t>Miscellaneous</t>
  </si>
  <si>
    <t>Pension Fund Liability</t>
  </si>
  <si>
    <t>401K Liability</t>
  </si>
  <si>
    <t>Basic Life</t>
  </si>
  <si>
    <t>Addl Life Insurance</t>
  </si>
  <si>
    <t>State Unemployment Insurance</t>
  </si>
  <si>
    <t>Federal Unemployment Insurance</t>
  </si>
  <si>
    <t>Employee- FICA</t>
  </si>
  <si>
    <t>Employer- FICA</t>
  </si>
  <si>
    <t>FLI ( Empl) for Family LeaVE</t>
  </si>
  <si>
    <t>MLI ( Empy ) for Medical Leave</t>
  </si>
  <si>
    <t>MLI ( Emplyr ) Medical Leave</t>
  </si>
  <si>
    <t>Federal Withholding</t>
  </si>
  <si>
    <t>Loan- SRF Curr Liab-Cristalina</t>
  </si>
  <si>
    <t>Short Term Interco Debt</t>
  </si>
  <si>
    <t>Customer Deposits</t>
  </si>
  <si>
    <t>Const Meter Deposits</t>
  </si>
  <si>
    <t>Lease Deposits</t>
  </si>
  <si>
    <t>Escheatment Liability</t>
  </si>
  <si>
    <t>Fed Contribution-Tax</t>
  </si>
  <si>
    <t>Uninsured Loss Reserve</t>
  </si>
  <si>
    <t>Group Health Plan - employee c</t>
  </si>
  <si>
    <t>Flex Health Care</t>
  </si>
  <si>
    <t>Flex Dependent Care</t>
  </si>
  <si>
    <t>Work Comp Insurance</t>
  </si>
  <si>
    <t>Employer Contrib-Retiree</t>
  </si>
  <si>
    <t>Due To Fr Cities</t>
  </si>
  <si>
    <t>Other Accrued Expenses</t>
  </si>
  <si>
    <t>Unamortized Investment Tax Cr</t>
  </si>
  <si>
    <t>Deferred Tax Asset – NOL</t>
  </si>
  <si>
    <t>DTA-NOL-TCJA post 2017</t>
  </si>
  <si>
    <t>Def Fed Tax Asset</t>
  </si>
  <si>
    <t>Defred State Inc Tax</t>
  </si>
  <si>
    <t>Def Ca Tax-Misc</t>
  </si>
  <si>
    <t>Deferred Fed Inc Tax</t>
  </si>
  <si>
    <t>Def Federal Tax-Misc</t>
  </si>
  <si>
    <t>Deferred Income Taxes</t>
  </si>
  <si>
    <t>TCJA Memo Account</t>
  </si>
  <si>
    <t>NS Benefit Reg CIAC account</t>
  </si>
  <si>
    <t>NS Benefit Reg CIAC Accum</t>
  </si>
  <si>
    <t>Fed   Tax Regul Liab</t>
  </si>
  <si>
    <t>Regulatory Liabilities</t>
  </si>
  <si>
    <t>Advance Construction</t>
  </si>
  <si>
    <t>Advances for Construction</t>
  </si>
  <si>
    <t>CIAC Contribution</t>
  </si>
  <si>
    <t>CIAC Accum Depreciation</t>
  </si>
  <si>
    <t>Contributions In Aid of Constr</t>
  </si>
  <si>
    <t>Obligation - Capital Op Leases</t>
  </si>
  <si>
    <t>Reg Liab-Well Retirement Oblig</t>
  </si>
  <si>
    <t>Other Long Term Liabilities</t>
  </si>
  <si>
    <t>LIABILITIES</t>
  </si>
  <si>
    <t>WWSCO</t>
  </si>
  <si>
    <t>2020-12-31</t>
  </si>
  <si>
    <t>WW Trial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</si>
</sst>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##,###,###"/>
    <numFmt numFmtId="165" formatCode="_(* #,##0_);_(* \(#,##0\);_(* &quot;-&quot;??_);_(@_)"/>
  </numFmts>
  <fonts count="9" x14ac:knownFonts="1">
    <font>
      <sz val="10"/>
      <name val="Arial"/>
    </font>
    <font>
      <sz val="10"/>
      <name val="Arial"/>
    </font>
    <font>
      <b/>
      <i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sz val="8"/>
      <color indexed="55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Fill="1"/>
    <xf numFmtId="0" fontId="2" fillId="0" borderId="0" xfId="0" applyFont="1"/>
    <xf numFmtId="0" fontId="5" fillId="0" borderId="1" xfId="0" applyFont="1" applyBorder="1"/>
    <xf numFmtId="0" fontId="4" fillId="0" borderId="0" xfId="0" applyFont="1"/>
    <xf numFmtId="0" fontId="0" fillId="0" borderId="0" xfId="0" applyAlignment="1">
      <alignment horizontal="center"/>
    </xf>
    <xf numFmtId="0" fontId="4" fillId="0" borderId="1" xfId="0" applyFont="1" applyFill="1" applyBorder="1"/>
    <xf numFmtId="0" fontId="4" fillId="0" borderId="1" xfId="0" applyFont="1" applyBorder="1"/>
    <xf numFmtId="164" fontId="3" fillId="0" borderId="0" xfId="0" applyNumberFormat="1" applyFont="1" applyFill="1"/>
    <xf numFmtId="164" fontId="3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164" fontId="4" fillId="0" borderId="1" xfId="0" applyNumberFormat="1" applyFont="1" applyFill="1" applyBorder="1"/>
    <xf numFmtId="164" fontId="4" fillId="0" borderId="1" xfId="0" applyNumberFormat="1" applyFont="1" applyFill="1" applyBorder="1" applyAlignment="1">
      <alignment horizontal="center" wrapText="1"/>
    </xf>
    <xf numFmtId="164" fontId="3" fillId="0" borderId="0" xfId="0" applyNumberFormat="1" applyFont="1"/>
    <xf numFmtId="164" fontId="3" fillId="0" borderId="2" xfId="0" applyNumberFormat="1" applyFont="1" applyBorder="1"/>
    <xf numFmtId="164" fontId="3" fillId="0" borderId="1" xfId="0" applyNumberFormat="1" applyFont="1" applyBorder="1"/>
    <xf numFmtId="164" fontId="3" fillId="0" borderId="0" xfId="0" applyNumberFormat="1" applyFont="1" applyBorder="1"/>
    <xf numFmtId="164" fontId="0" fillId="0" borderId="0" xfId="0" applyNumberFormat="1"/>
    <xf numFmtId="164" fontId="3" fillId="0" borderId="3" xfId="0" applyNumberFormat="1" applyFont="1" applyBorder="1"/>
    <xf numFmtId="164" fontId="3" fillId="0" borderId="3" xfId="0" applyNumberFormat="1" applyFont="1" applyFill="1" applyBorder="1"/>
    <xf numFmtId="164" fontId="7" fillId="0" borderId="0" xfId="0" applyNumberFormat="1" applyFont="1" applyFill="1"/>
    <xf numFmtId="37" fontId="3" fillId="0" borderId="0" xfId="0" applyNumberFormat="1" applyFont="1"/>
    <xf numFmtId="0" fontId="3" fillId="0" borderId="0" xfId="0" applyFont="1"/>
    <xf numFmtId="164" fontId="3" fillId="0" borderId="4" xfId="0" applyNumberFormat="1" applyFont="1" applyBorder="1"/>
    <xf numFmtId="0" fontId="8" fillId="0" borderId="0" xfId="0" applyFont="1"/>
    <xf numFmtId="0" fontId="0" fillId="0" borderId="0" xfId="0" applyBorder="1"/>
    <xf numFmtId="0" fontId="0" fillId="0" borderId="0" xfId="0" applyFill="1" applyBorder="1"/>
    <xf numFmtId="165" fontId="0" fillId="0" borderId="0" xfId="1" applyNumberFormat="1" applyFont="1" applyFill="1" applyBorder="1"/>
    <xf numFmtId="37" fontId="3" fillId="0" borderId="0" xfId="0" applyNumberFormat="1" applyFont="1" applyFill="1" applyBorder="1"/>
    <xf numFmtId="164" fontId="3" fillId="0" borderId="0" xfId="0" applyNumberFormat="1" applyFont="1" applyFill="1" applyBorder="1"/>
    <xf numFmtId="0" fontId="8" fillId="0" borderId="0" xfId="0" applyFont="1" applyFill="1"/>
    <xf numFmtId="164" fontId="0" fillId="0" borderId="0" xfId="0" applyNumberFormat="1" applyFill="1"/>
    <xf numFmtId="164" fontId="6" fillId="0" borderId="0" xfId="0" quotePrefix="1" applyNumberFormat="1" applyFont="1" applyFill="1" applyAlignment="1">
      <alignment horizontal="center"/>
    </xf>
    <xf numFmtId="0" fontId="0" fillId="0" borderId="0" xfId="0" quotePrefix="1"/>
    <xf numFmtId="164" fontId="7" fillId="0" borderId="0" xfId="0" quotePrefix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536"/>
  <sheetViews>
    <sheetView tabSelected="1" view="pageBreakPreview" topLeftCell="B2" zoomScaleNormal="100" zoomScaleSheetLayoutView="100" workbookViewId="0">
      <selection activeCell="L37" sqref="L37"/>
    </sheetView>
  </sheetViews>
  <sheetFormatPr defaultRowHeight="12.75" outlineLevelRow="1" x14ac:dyDescent="0.2"/>
  <cols>
    <col min="1" max="1" width="8" hidden="1" customWidth="1"/>
    <col min="2" max="2" width="9.140625" style="1" customWidth="1"/>
    <col min="3" max="3" width="15.42578125" customWidth="1"/>
    <col min="4" max="4" width="25.85546875" customWidth="1"/>
    <col min="5" max="6" width="15.7109375" style="8" customWidth="1"/>
    <col min="7" max="7" width="1.7109375" style="8" customWidth="1"/>
    <col min="8" max="8" width="15.7109375" style="8" customWidth="1"/>
    <col min="9" max="9" width="2.140625" style="8" customWidth="1"/>
    <col min="10" max="11" width="15.7109375" style="8" customWidth="1"/>
    <col min="12" max="12" width="12.85546875" style="8" customWidth="1"/>
    <col min="13" max="13" width="12.7109375" style="8" customWidth="1"/>
    <col min="14" max="14" width="12.5703125" style="8" customWidth="1"/>
    <col min="15" max="15" width="13.5703125" customWidth="1"/>
    <col min="16" max="16" width="2" customWidth="1"/>
    <col min="17" max="17" width="11.42578125" customWidth="1"/>
    <col min="18" max="18" width="1.7109375" customWidth="1"/>
    <col min="19" max="19" width="14" customWidth="1"/>
    <col min="20" max="20" width="1.7109375" customWidth="1"/>
    <col min="21" max="21" width="15.28515625" customWidth="1"/>
    <col min="22" max="27" width="0" hidden="1" customWidth="1"/>
  </cols>
  <sheetData>
    <row r="1" spans="1:22" ht="33.75" hidden="1" customHeight="1" x14ac:dyDescent="0.2">
      <c r="B1" s="1" t="s">
        <v>0</v>
      </c>
      <c r="C1" t="s">
        <v>1</v>
      </c>
      <c r="E1" s="8" t="s">
        <v>127</v>
      </c>
      <c r="F1" s="8" t="s">
        <v>53</v>
      </c>
      <c r="H1" s="8" t="s">
        <v>106</v>
      </c>
      <c r="J1" s="8" t="s">
        <v>88</v>
      </c>
      <c r="K1" s="8" t="s">
        <v>108</v>
      </c>
      <c r="L1" s="8" t="s">
        <v>4</v>
      </c>
      <c r="M1" s="8" t="s">
        <v>4</v>
      </c>
      <c r="N1" s="8" t="s">
        <v>4</v>
      </c>
    </row>
    <row r="2" spans="1:22" ht="15.75" x14ac:dyDescent="0.25">
      <c r="D2" s="5"/>
      <c r="E2" s="9"/>
      <c r="F2" s="9"/>
      <c r="G2" s="9"/>
      <c r="H2" s="9"/>
      <c r="I2" s="33" t="s">
        <v>1178</v>
      </c>
      <c r="J2" s="9"/>
      <c r="K2" s="9"/>
      <c r="L2" s="9"/>
      <c r="M2" s="9"/>
      <c r="N2" s="9"/>
      <c r="V2" s="34" t="s">
        <v>1179</v>
      </c>
    </row>
    <row r="3" spans="1:22" ht="15.75" x14ac:dyDescent="0.25">
      <c r="D3" s="5"/>
      <c r="E3" s="9"/>
      <c r="F3" s="9"/>
      <c r="G3" s="9"/>
      <c r="H3" s="9"/>
      <c r="I3" s="33" t="s">
        <v>1180</v>
      </c>
      <c r="J3" s="9"/>
      <c r="K3" s="9"/>
      <c r="L3" s="9"/>
      <c r="M3" s="9"/>
      <c r="N3" s="9"/>
    </row>
    <row r="4" spans="1:22" x14ac:dyDescent="0.2">
      <c r="D4" s="5"/>
      <c r="E4" s="9"/>
      <c r="F4" s="9"/>
      <c r="G4" s="9"/>
      <c r="H4" s="9"/>
      <c r="I4" s="9" t="str">
        <f>TEXT(V2,"MMMM  DD, YYYY")</f>
        <v>December  31, 2020</v>
      </c>
      <c r="J4" s="9"/>
      <c r="K4" s="9"/>
      <c r="L4" s="9"/>
      <c r="M4" s="9"/>
      <c r="N4" s="9"/>
    </row>
    <row r="5" spans="1:22" x14ac:dyDescent="0.2">
      <c r="D5" s="5"/>
      <c r="E5" s="9"/>
      <c r="F5" s="9"/>
      <c r="G5" s="9"/>
      <c r="H5" s="9"/>
      <c r="I5" s="9" t="s">
        <v>112</v>
      </c>
      <c r="J5" s="9"/>
      <c r="K5" s="9"/>
      <c r="L5" s="9"/>
      <c r="M5" s="9"/>
      <c r="N5" s="10" t="s">
        <v>110</v>
      </c>
    </row>
    <row r="6" spans="1:22" s="4" customFormat="1" x14ac:dyDescent="0.2">
      <c r="B6" s="6" t="s">
        <v>2</v>
      </c>
      <c r="C6" s="7" t="s">
        <v>3</v>
      </c>
      <c r="D6" s="3"/>
      <c r="E6" s="11" t="s">
        <v>126</v>
      </c>
      <c r="F6" s="11" t="s">
        <v>125</v>
      </c>
      <c r="G6" s="12"/>
      <c r="H6" s="13" t="s">
        <v>104</v>
      </c>
      <c r="I6" s="13"/>
      <c r="J6" s="13" t="s">
        <v>55</v>
      </c>
      <c r="K6" s="11" t="s">
        <v>109</v>
      </c>
      <c r="L6" s="13" t="s">
        <v>103</v>
      </c>
      <c r="M6" s="13" t="s">
        <v>105</v>
      </c>
      <c r="N6" s="12" t="s">
        <v>111</v>
      </c>
      <c r="O6" s="7" t="s">
        <v>54</v>
      </c>
    </row>
    <row r="8" spans="1:22" x14ac:dyDescent="0.2">
      <c r="A8" t="s">
        <v>6</v>
      </c>
      <c r="B8"/>
      <c r="C8" s="2" t="s">
        <v>5</v>
      </c>
      <c r="E8" s="14"/>
      <c r="F8" s="14"/>
      <c r="G8" s="14"/>
      <c r="H8" s="14"/>
      <c r="I8" s="14"/>
      <c r="J8" s="14"/>
      <c r="K8" s="14"/>
      <c r="L8" s="14"/>
      <c r="M8" s="14"/>
      <c r="N8" s="14"/>
    </row>
    <row r="9" spans="1:22" x14ac:dyDescent="0.2">
      <c r="B9"/>
      <c r="C9" s="2" t="s">
        <v>7</v>
      </c>
      <c r="E9" s="14"/>
      <c r="F9" s="14"/>
      <c r="G9" s="14"/>
      <c r="H9" s="14"/>
      <c r="I9" s="14"/>
      <c r="J9" s="14"/>
      <c r="K9" s="14"/>
      <c r="L9" s="14"/>
      <c r="M9" s="14"/>
      <c r="N9" s="14"/>
    </row>
    <row r="10" spans="1:22" outlineLevel="1" x14ac:dyDescent="0.2">
      <c r="A10" t="s">
        <v>132</v>
      </c>
      <c r="B10" s="1" t="s">
        <v>133</v>
      </c>
      <c r="C10" t="s">
        <v>134</v>
      </c>
      <c r="E10" s="8">
        <v>0</v>
      </c>
      <c r="F10" s="8">
        <v>423612.82</v>
      </c>
      <c r="H10" s="8">
        <v>423612.82</v>
      </c>
      <c r="J10" s="8">
        <v>380578.82</v>
      </c>
      <c r="K10" s="8">
        <v>380578.82</v>
      </c>
      <c r="L10" s="8">
        <f>F10-J10</f>
        <v>43034</v>
      </c>
      <c r="M10" s="8">
        <f>F10-H10</f>
        <v>0</v>
      </c>
      <c r="N10" s="8">
        <f>F10-K10</f>
        <v>43034</v>
      </c>
    </row>
    <row r="11" spans="1:22" outlineLevel="1" x14ac:dyDescent="0.2">
      <c r="A11" t="s">
        <v>135</v>
      </c>
      <c r="B11" s="1" t="s">
        <v>136</v>
      </c>
      <c r="C11" t="s">
        <v>137</v>
      </c>
      <c r="E11" s="8">
        <v>0</v>
      </c>
      <c r="F11" s="8">
        <v>607443.41</v>
      </c>
      <c r="H11" s="8">
        <v>574654.03</v>
      </c>
      <c r="J11" s="8">
        <v>572045.89</v>
      </c>
      <c r="K11" s="8">
        <v>572045.89</v>
      </c>
      <c r="L11" s="8">
        <f>F11-J11</f>
        <v>35397.520000000019</v>
      </c>
      <c r="M11" s="8">
        <f>F11-H11</f>
        <v>32789.380000000005</v>
      </c>
      <c r="N11" s="8">
        <f>F11-K11</f>
        <v>35397.520000000019</v>
      </c>
    </row>
    <row r="12" spans="1:22" x14ac:dyDescent="0.2">
      <c r="A12" t="s">
        <v>56</v>
      </c>
      <c r="B12"/>
      <c r="C12" t="s">
        <v>134</v>
      </c>
      <c r="E12" s="14">
        <v>0</v>
      </c>
      <c r="F12" s="14">
        <v>1031056.23</v>
      </c>
      <c r="G12" s="14"/>
      <c r="H12" s="14">
        <v>998266.85000000009</v>
      </c>
      <c r="I12" s="14"/>
      <c r="J12" s="14">
        <v>952624.71</v>
      </c>
      <c r="K12" s="14">
        <v>952624.71</v>
      </c>
      <c r="L12" s="14">
        <f>F12-J12</f>
        <v>78431.520000000019</v>
      </c>
      <c r="M12" s="14">
        <f>F12-H12</f>
        <v>32789.379999999888</v>
      </c>
      <c r="N12" s="14">
        <f>F12-K12</f>
        <v>78431.520000000019</v>
      </c>
    </row>
    <row r="13" spans="1:22" x14ac:dyDescent="0.2">
      <c r="B13"/>
      <c r="E13" s="14"/>
      <c r="F13" s="14"/>
      <c r="G13" s="14"/>
      <c r="H13" s="14"/>
      <c r="I13" s="14"/>
      <c r="J13" s="14"/>
      <c r="K13" s="14"/>
      <c r="L13" s="14"/>
      <c r="M13" s="14"/>
      <c r="N13" s="14"/>
    </row>
    <row r="14" spans="1:22" outlineLevel="1" x14ac:dyDescent="0.2">
      <c r="A14" t="s">
        <v>138</v>
      </c>
      <c r="B14" s="1" t="s">
        <v>139</v>
      </c>
      <c r="C14" t="s">
        <v>140</v>
      </c>
      <c r="E14" s="8">
        <v>3333.4</v>
      </c>
      <c r="F14" s="8">
        <v>103639.05</v>
      </c>
      <c r="H14" s="8">
        <v>90304.09</v>
      </c>
      <c r="J14" s="8">
        <v>78441.240000000005</v>
      </c>
      <c r="K14" s="8">
        <v>78441.240000000005</v>
      </c>
      <c r="L14" s="8">
        <f t="shared" ref="L14:L43" si="0">F14-J14</f>
        <v>25197.809999999998</v>
      </c>
      <c r="M14" s="8">
        <f t="shared" ref="M14:M43" si="1">F14-H14</f>
        <v>13334.960000000006</v>
      </c>
      <c r="N14" s="8">
        <f t="shared" ref="N14:N43" si="2">F14-K14</f>
        <v>25197.809999999998</v>
      </c>
    </row>
    <row r="15" spans="1:22" outlineLevel="1" x14ac:dyDescent="0.2">
      <c r="A15" t="s">
        <v>141</v>
      </c>
      <c r="B15" s="1" t="s">
        <v>142</v>
      </c>
      <c r="C15" t="s">
        <v>143</v>
      </c>
      <c r="E15" s="8">
        <v>160192.04999999999</v>
      </c>
      <c r="F15" s="8">
        <v>4599804.42</v>
      </c>
      <c r="H15" s="8">
        <v>4451997.47</v>
      </c>
      <c r="J15" s="8">
        <v>2526485.27</v>
      </c>
      <c r="K15" s="8">
        <v>2526485.27</v>
      </c>
      <c r="L15" s="8">
        <f t="shared" si="0"/>
        <v>2073319.15</v>
      </c>
      <c r="M15" s="8">
        <f t="shared" si="1"/>
        <v>147806.95000000019</v>
      </c>
      <c r="N15" s="8">
        <f t="shared" si="2"/>
        <v>2073319.15</v>
      </c>
    </row>
    <row r="16" spans="1:22" outlineLevel="1" x14ac:dyDescent="0.2">
      <c r="A16" t="s">
        <v>144</v>
      </c>
      <c r="B16" s="1" t="s">
        <v>145</v>
      </c>
      <c r="C16" t="s">
        <v>146</v>
      </c>
      <c r="E16" s="8">
        <v>75621.33</v>
      </c>
      <c r="F16" s="8">
        <v>6584206.29</v>
      </c>
      <c r="H16" s="8">
        <v>6510767.0599999996</v>
      </c>
      <c r="J16" s="8">
        <v>2331665.94</v>
      </c>
      <c r="K16" s="8">
        <v>2331665.94</v>
      </c>
      <c r="L16" s="8">
        <f t="shared" si="0"/>
        <v>4252540.3499999996</v>
      </c>
      <c r="M16" s="8">
        <f t="shared" si="1"/>
        <v>73439.230000000447</v>
      </c>
      <c r="N16" s="8">
        <f t="shared" si="2"/>
        <v>4252540.3499999996</v>
      </c>
    </row>
    <row r="17" spans="1:14" outlineLevel="1" x14ac:dyDescent="0.2">
      <c r="A17" t="s">
        <v>147</v>
      </c>
      <c r="B17" s="1" t="s">
        <v>148</v>
      </c>
      <c r="C17" t="s">
        <v>149</v>
      </c>
      <c r="E17" s="8">
        <v>0</v>
      </c>
      <c r="F17" s="8">
        <v>36260.94</v>
      </c>
      <c r="H17" s="8">
        <v>36260.94</v>
      </c>
      <c r="J17" s="8">
        <v>25000</v>
      </c>
      <c r="K17" s="8">
        <v>25000</v>
      </c>
      <c r="L17" s="8">
        <f t="shared" si="0"/>
        <v>11260.940000000002</v>
      </c>
      <c r="M17" s="8">
        <f t="shared" si="1"/>
        <v>0</v>
      </c>
      <c r="N17" s="8">
        <f t="shared" si="2"/>
        <v>11260.940000000002</v>
      </c>
    </row>
    <row r="18" spans="1:14" outlineLevel="1" x14ac:dyDescent="0.2">
      <c r="A18" t="s">
        <v>150</v>
      </c>
      <c r="B18" s="1" t="s">
        <v>151</v>
      </c>
      <c r="C18" t="s">
        <v>152</v>
      </c>
      <c r="E18" s="8">
        <v>96531.29</v>
      </c>
      <c r="F18" s="8">
        <v>11405747.26</v>
      </c>
      <c r="H18" s="8">
        <v>11137031.66</v>
      </c>
      <c r="J18" s="8">
        <v>6035413.5899999999</v>
      </c>
      <c r="K18" s="8">
        <v>6035413.5899999999</v>
      </c>
      <c r="L18" s="8">
        <f t="shared" si="0"/>
        <v>5370333.6699999999</v>
      </c>
      <c r="M18" s="8">
        <f t="shared" si="1"/>
        <v>268715.59999999963</v>
      </c>
      <c r="N18" s="8">
        <f t="shared" si="2"/>
        <v>5370333.6699999999</v>
      </c>
    </row>
    <row r="19" spans="1:14" outlineLevel="1" x14ac:dyDescent="0.2">
      <c r="A19" t="s">
        <v>153</v>
      </c>
      <c r="B19" s="1" t="s">
        <v>154</v>
      </c>
      <c r="C19" t="s">
        <v>155</v>
      </c>
      <c r="E19" s="8">
        <v>4708.3100000000004</v>
      </c>
      <c r="F19" s="8">
        <v>269575.28000000003</v>
      </c>
      <c r="H19" s="8">
        <v>249797.95</v>
      </c>
      <c r="J19" s="8">
        <v>107075.79</v>
      </c>
      <c r="K19" s="8">
        <v>107075.79</v>
      </c>
      <c r="L19" s="8">
        <f t="shared" si="0"/>
        <v>162499.49000000005</v>
      </c>
      <c r="M19" s="8">
        <f t="shared" si="1"/>
        <v>19777.330000000016</v>
      </c>
      <c r="N19" s="8">
        <f t="shared" si="2"/>
        <v>162499.49000000005</v>
      </c>
    </row>
    <row r="20" spans="1:14" outlineLevel="1" x14ac:dyDescent="0.2">
      <c r="A20" t="s">
        <v>156</v>
      </c>
      <c r="B20" s="1" t="s">
        <v>157</v>
      </c>
      <c r="C20" t="s">
        <v>158</v>
      </c>
      <c r="E20" s="8">
        <v>194619.97</v>
      </c>
      <c r="F20" s="8">
        <v>343589.32</v>
      </c>
      <c r="H20" s="8">
        <v>146760.95000000001</v>
      </c>
      <c r="J20" s="8">
        <v>91185.93</v>
      </c>
      <c r="K20" s="8">
        <v>91185.93</v>
      </c>
      <c r="L20" s="8">
        <f t="shared" si="0"/>
        <v>252403.39</v>
      </c>
      <c r="M20" s="8">
        <f t="shared" si="1"/>
        <v>196828.37</v>
      </c>
      <c r="N20" s="8">
        <f t="shared" si="2"/>
        <v>252403.39</v>
      </c>
    </row>
    <row r="21" spans="1:14" outlineLevel="1" x14ac:dyDescent="0.2">
      <c r="A21" t="s">
        <v>159</v>
      </c>
      <c r="B21" s="1" t="s">
        <v>160</v>
      </c>
      <c r="C21" t="s">
        <v>161</v>
      </c>
      <c r="E21" s="8">
        <v>59267.02</v>
      </c>
      <c r="F21" s="8">
        <v>227934.54</v>
      </c>
      <c r="H21" s="8">
        <v>160916.84</v>
      </c>
      <c r="J21" s="8">
        <v>152311.21</v>
      </c>
      <c r="K21" s="8">
        <v>152311.21</v>
      </c>
      <c r="L21" s="8">
        <f t="shared" si="0"/>
        <v>75623.330000000016</v>
      </c>
      <c r="M21" s="8">
        <f t="shared" si="1"/>
        <v>67017.700000000012</v>
      </c>
      <c r="N21" s="8">
        <f t="shared" si="2"/>
        <v>75623.330000000016</v>
      </c>
    </row>
    <row r="22" spans="1:14" outlineLevel="1" x14ac:dyDescent="0.2">
      <c r="A22" t="s">
        <v>162</v>
      </c>
      <c r="B22" s="1" t="s">
        <v>163</v>
      </c>
      <c r="C22" t="s">
        <v>164</v>
      </c>
      <c r="E22" s="8">
        <v>29113.33</v>
      </c>
      <c r="F22" s="8">
        <v>11825670.970000001</v>
      </c>
      <c r="H22" s="8">
        <v>11679418.32</v>
      </c>
      <c r="J22" s="8">
        <v>3305682.56</v>
      </c>
      <c r="K22" s="8">
        <v>3305682.56</v>
      </c>
      <c r="L22" s="8">
        <f t="shared" si="0"/>
        <v>8519988.4100000001</v>
      </c>
      <c r="M22" s="8">
        <f t="shared" si="1"/>
        <v>146252.65000000037</v>
      </c>
      <c r="N22" s="8">
        <f t="shared" si="2"/>
        <v>8519988.4100000001</v>
      </c>
    </row>
    <row r="23" spans="1:14" outlineLevel="1" x14ac:dyDescent="0.2">
      <c r="A23" t="s">
        <v>165</v>
      </c>
      <c r="B23" s="1" t="s">
        <v>166</v>
      </c>
      <c r="C23" t="s">
        <v>167</v>
      </c>
      <c r="E23" s="8">
        <v>17692.61</v>
      </c>
      <c r="F23" s="8">
        <v>6812171.0999999996</v>
      </c>
      <c r="H23" s="8">
        <v>6734959.3600000003</v>
      </c>
      <c r="J23" s="8">
        <v>4455860.6100000003</v>
      </c>
      <c r="K23" s="8">
        <v>4455860.6100000003</v>
      </c>
      <c r="L23" s="8">
        <f t="shared" si="0"/>
        <v>2356310.4899999993</v>
      </c>
      <c r="M23" s="8">
        <f t="shared" si="1"/>
        <v>77211.739999999292</v>
      </c>
      <c r="N23" s="8">
        <f t="shared" si="2"/>
        <v>2356310.4899999993</v>
      </c>
    </row>
    <row r="24" spans="1:14" outlineLevel="1" x14ac:dyDescent="0.2">
      <c r="A24" t="s">
        <v>168</v>
      </c>
      <c r="B24" s="1" t="s">
        <v>169</v>
      </c>
      <c r="C24" t="s">
        <v>170</v>
      </c>
      <c r="E24" s="8">
        <v>0</v>
      </c>
      <c r="F24" s="8">
        <v>117953.06</v>
      </c>
      <c r="H24" s="8">
        <v>117953.06</v>
      </c>
      <c r="J24" s="8">
        <v>117953.06</v>
      </c>
      <c r="K24" s="8">
        <v>117953.06</v>
      </c>
      <c r="L24" s="8">
        <f t="shared" si="0"/>
        <v>0</v>
      </c>
      <c r="M24" s="8">
        <f t="shared" si="1"/>
        <v>0</v>
      </c>
      <c r="N24" s="8">
        <f t="shared" si="2"/>
        <v>0</v>
      </c>
    </row>
    <row r="25" spans="1:14" outlineLevel="1" x14ac:dyDescent="0.2">
      <c r="A25" t="s">
        <v>171</v>
      </c>
      <c r="B25" s="1" t="s">
        <v>172</v>
      </c>
      <c r="C25" t="s">
        <v>173</v>
      </c>
      <c r="E25" s="8">
        <v>-1711.16</v>
      </c>
      <c r="F25" s="8">
        <v>15048254.560000001</v>
      </c>
      <c r="H25" s="8">
        <v>15055880.51</v>
      </c>
      <c r="J25" s="8">
        <v>15075444.609999999</v>
      </c>
      <c r="K25" s="8">
        <v>15075444.609999999</v>
      </c>
      <c r="L25" s="8">
        <f t="shared" si="0"/>
        <v>-27190.049999998882</v>
      </c>
      <c r="M25" s="8">
        <f t="shared" si="1"/>
        <v>-7625.9499999992549</v>
      </c>
      <c r="N25" s="8">
        <f t="shared" si="2"/>
        <v>-27190.049999998882</v>
      </c>
    </row>
    <row r="26" spans="1:14" outlineLevel="1" x14ac:dyDescent="0.2">
      <c r="A26" t="s">
        <v>174</v>
      </c>
      <c r="B26" s="1" t="s">
        <v>175</v>
      </c>
      <c r="C26" t="s">
        <v>176</v>
      </c>
      <c r="E26" s="8">
        <v>0</v>
      </c>
      <c r="F26" s="8">
        <v>2726.91</v>
      </c>
      <c r="H26" s="8">
        <v>2726.91</v>
      </c>
      <c r="J26" s="8">
        <v>2726.91</v>
      </c>
      <c r="K26" s="8">
        <v>2726.91</v>
      </c>
      <c r="L26" s="8">
        <f t="shared" si="0"/>
        <v>0</v>
      </c>
      <c r="M26" s="8">
        <f t="shared" si="1"/>
        <v>0</v>
      </c>
      <c r="N26" s="8">
        <f t="shared" si="2"/>
        <v>0</v>
      </c>
    </row>
    <row r="27" spans="1:14" outlineLevel="1" x14ac:dyDescent="0.2">
      <c r="A27" t="s">
        <v>177</v>
      </c>
      <c r="B27" s="1" t="s">
        <v>178</v>
      </c>
      <c r="C27" t="s">
        <v>179</v>
      </c>
      <c r="E27" s="8">
        <v>0</v>
      </c>
      <c r="F27" s="8">
        <v>256520.52</v>
      </c>
      <c r="H27" s="8">
        <v>256520.52</v>
      </c>
      <c r="J27" s="8">
        <v>204421.08</v>
      </c>
      <c r="K27" s="8">
        <v>204421.08</v>
      </c>
      <c r="L27" s="8">
        <f t="shared" si="0"/>
        <v>52099.44</v>
      </c>
      <c r="M27" s="8">
        <f t="shared" si="1"/>
        <v>0</v>
      </c>
      <c r="N27" s="8">
        <f t="shared" si="2"/>
        <v>52099.44</v>
      </c>
    </row>
    <row r="28" spans="1:14" outlineLevel="1" x14ac:dyDescent="0.2">
      <c r="A28" t="s">
        <v>180</v>
      </c>
      <c r="B28" s="1" t="s">
        <v>181</v>
      </c>
      <c r="C28" t="s">
        <v>182</v>
      </c>
      <c r="E28" s="8">
        <v>0</v>
      </c>
      <c r="F28" s="8">
        <v>12769007.51</v>
      </c>
      <c r="H28" s="8">
        <v>12769007.51</v>
      </c>
      <c r="J28" s="8">
        <v>7042.73</v>
      </c>
      <c r="K28" s="8">
        <v>7042.73</v>
      </c>
      <c r="L28" s="8">
        <f t="shared" si="0"/>
        <v>12761964.779999999</v>
      </c>
      <c r="M28" s="8">
        <f t="shared" si="1"/>
        <v>0</v>
      </c>
      <c r="N28" s="8">
        <f t="shared" si="2"/>
        <v>12761964.779999999</v>
      </c>
    </row>
    <row r="29" spans="1:14" outlineLevel="1" x14ac:dyDescent="0.2">
      <c r="A29" t="s">
        <v>183</v>
      </c>
      <c r="B29" s="1" t="s">
        <v>184</v>
      </c>
      <c r="C29" t="s">
        <v>185</v>
      </c>
      <c r="E29" s="8">
        <v>253266.41</v>
      </c>
      <c r="F29" s="8">
        <v>4592855.41</v>
      </c>
      <c r="H29" s="8">
        <v>4326536.1900000004</v>
      </c>
      <c r="J29" s="8">
        <v>2168767.4700000002</v>
      </c>
      <c r="K29" s="8">
        <v>2168767.4700000002</v>
      </c>
      <c r="L29" s="8">
        <f t="shared" si="0"/>
        <v>2424087.94</v>
      </c>
      <c r="M29" s="8">
        <f t="shared" si="1"/>
        <v>266319.21999999974</v>
      </c>
      <c r="N29" s="8">
        <f t="shared" si="2"/>
        <v>2424087.94</v>
      </c>
    </row>
    <row r="30" spans="1:14" outlineLevel="1" x14ac:dyDescent="0.2">
      <c r="A30" t="s">
        <v>186</v>
      </c>
      <c r="B30" s="1" t="s">
        <v>187</v>
      </c>
      <c r="C30" t="s">
        <v>188</v>
      </c>
      <c r="E30" s="8">
        <v>72461.66</v>
      </c>
      <c r="F30" s="8">
        <v>7105225.7400000002</v>
      </c>
      <c r="H30" s="8">
        <v>6890889.1900000004</v>
      </c>
      <c r="J30" s="8">
        <v>2114146.94</v>
      </c>
      <c r="K30" s="8">
        <v>2114146.94</v>
      </c>
      <c r="L30" s="8">
        <f t="shared" si="0"/>
        <v>4991078.8000000007</v>
      </c>
      <c r="M30" s="8">
        <f t="shared" si="1"/>
        <v>214336.54999999981</v>
      </c>
      <c r="N30" s="8">
        <f t="shared" si="2"/>
        <v>4991078.8000000007</v>
      </c>
    </row>
    <row r="31" spans="1:14" outlineLevel="1" x14ac:dyDescent="0.2">
      <c r="A31" t="s">
        <v>189</v>
      </c>
      <c r="B31" s="1" t="s">
        <v>190</v>
      </c>
      <c r="C31" t="s">
        <v>191</v>
      </c>
      <c r="E31" s="8">
        <v>1179.77</v>
      </c>
      <c r="F31" s="8">
        <v>10172627.039999999</v>
      </c>
      <c r="H31" s="8">
        <v>10118923.890000001</v>
      </c>
      <c r="J31" s="8">
        <v>5226983.21</v>
      </c>
      <c r="K31" s="8">
        <v>5226983.21</v>
      </c>
      <c r="L31" s="8">
        <f t="shared" si="0"/>
        <v>4945643.8299999991</v>
      </c>
      <c r="M31" s="8">
        <f t="shared" si="1"/>
        <v>53703.14999999851</v>
      </c>
      <c r="N31" s="8">
        <f t="shared" si="2"/>
        <v>4945643.8299999991</v>
      </c>
    </row>
    <row r="32" spans="1:14" outlineLevel="1" x14ac:dyDescent="0.2">
      <c r="A32" t="s">
        <v>192</v>
      </c>
      <c r="B32" s="1" t="s">
        <v>193</v>
      </c>
      <c r="C32" t="s">
        <v>194</v>
      </c>
      <c r="E32" s="8">
        <v>12671.84</v>
      </c>
      <c r="F32" s="8">
        <v>2684480.82</v>
      </c>
      <c r="H32" s="8">
        <v>2597765.54</v>
      </c>
      <c r="J32" s="8">
        <v>809849.64</v>
      </c>
      <c r="K32" s="8">
        <v>809849.64</v>
      </c>
      <c r="L32" s="8">
        <f t="shared" si="0"/>
        <v>1874631.1799999997</v>
      </c>
      <c r="M32" s="8">
        <f t="shared" si="1"/>
        <v>86715.279999999795</v>
      </c>
      <c r="N32" s="8">
        <f t="shared" si="2"/>
        <v>1874631.1799999997</v>
      </c>
    </row>
    <row r="33" spans="1:14" outlineLevel="1" x14ac:dyDescent="0.2">
      <c r="A33" t="s">
        <v>195</v>
      </c>
      <c r="B33" s="1" t="s">
        <v>196</v>
      </c>
      <c r="C33" t="s">
        <v>197</v>
      </c>
      <c r="E33" s="8">
        <v>0</v>
      </c>
      <c r="F33" s="8">
        <v>556493.66</v>
      </c>
      <c r="H33" s="8">
        <v>554006</v>
      </c>
      <c r="J33" s="8">
        <v>549907.49</v>
      </c>
      <c r="K33" s="8">
        <v>549907.49</v>
      </c>
      <c r="L33" s="8">
        <f t="shared" si="0"/>
        <v>6586.1700000000419</v>
      </c>
      <c r="M33" s="8">
        <f t="shared" si="1"/>
        <v>2487.6600000000326</v>
      </c>
      <c r="N33" s="8">
        <f t="shared" si="2"/>
        <v>6586.1700000000419</v>
      </c>
    </row>
    <row r="34" spans="1:14" outlineLevel="1" x14ac:dyDescent="0.2">
      <c r="A34" t="s">
        <v>198</v>
      </c>
      <c r="B34" s="1" t="s">
        <v>199</v>
      </c>
      <c r="C34" t="s">
        <v>200</v>
      </c>
      <c r="E34" s="8">
        <v>15156.81</v>
      </c>
      <c r="F34" s="8">
        <v>872504.79</v>
      </c>
      <c r="H34" s="8">
        <v>857347.98</v>
      </c>
      <c r="J34" s="8">
        <v>711486.03</v>
      </c>
      <c r="K34" s="8">
        <v>711486.03</v>
      </c>
      <c r="L34" s="8">
        <f t="shared" si="0"/>
        <v>161018.76</v>
      </c>
      <c r="M34" s="8">
        <f t="shared" si="1"/>
        <v>15156.810000000056</v>
      </c>
      <c r="N34" s="8">
        <f t="shared" si="2"/>
        <v>161018.76</v>
      </c>
    </row>
    <row r="35" spans="1:14" outlineLevel="1" x14ac:dyDescent="0.2">
      <c r="A35" t="s">
        <v>201</v>
      </c>
      <c r="B35" s="1" t="s">
        <v>202</v>
      </c>
      <c r="C35" t="s">
        <v>203</v>
      </c>
      <c r="E35" s="8">
        <v>99764.58</v>
      </c>
      <c r="F35" s="8">
        <v>664880.71</v>
      </c>
      <c r="H35" s="8">
        <v>565116.13</v>
      </c>
      <c r="J35" s="8">
        <v>70068.92</v>
      </c>
      <c r="K35" s="8">
        <v>70068.92</v>
      </c>
      <c r="L35" s="8">
        <f t="shared" si="0"/>
        <v>594811.78999999992</v>
      </c>
      <c r="M35" s="8">
        <f t="shared" si="1"/>
        <v>99764.579999999958</v>
      </c>
      <c r="N35" s="8">
        <f t="shared" si="2"/>
        <v>594811.78999999992</v>
      </c>
    </row>
    <row r="36" spans="1:14" outlineLevel="1" x14ac:dyDescent="0.2">
      <c r="A36" t="s">
        <v>204</v>
      </c>
      <c r="B36" s="1" t="s">
        <v>205</v>
      </c>
      <c r="C36" t="s">
        <v>206</v>
      </c>
      <c r="E36" s="8">
        <v>164115.42000000001</v>
      </c>
      <c r="F36" s="8">
        <v>979678.12</v>
      </c>
      <c r="H36" s="8">
        <v>815562.7</v>
      </c>
      <c r="J36" s="8">
        <v>813303.99</v>
      </c>
      <c r="K36" s="8">
        <v>813303.99</v>
      </c>
      <c r="L36" s="8">
        <f t="shared" si="0"/>
        <v>166374.13</v>
      </c>
      <c r="M36" s="8">
        <f t="shared" si="1"/>
        <v>164115.42000000004</v>
      </c>
      <c r="N36" s="8">
        <f t="shared" si="2"/>
        <v>166374.13</v>
      </c>
    </row>
    <row r="37" spans="1:14" outlineLevel="1" x14ac:dyDescent="0.2">
      <c r="A37" t="s">
        <v>207</v>
      </c>
      <c r="B37" s="1" t="s">
        <v>208</v>
      </c>
      <c r="C37" t="s">
        <v>209</v>
      </c>
      <c r="E37" s="8">
        <v>0</v>
      </c>
      <c r="F37" s="8">
        <v>4343931.49</v>
      </c>
      <c r="H37" s="8">
        <v>4077975.87</v>
      </c>
      <c r="J37" s="8">
        <v>3017897.09</v>
      </c>
      <c r="K37" s="8">
        <v>3017897.09</v>
      </c>
      <c r="L37" s="8">
        <f t="shared" si="0"/>
        <v>1326034.4000000004</v>
      </c>
      <c r="M37" s="8">
        <f t="shared" si="1"/>
        <v>265955.62000000011</v>
      </c>
      <c r="N37" s="8">
        <f t="shared" si="2"/>
        <v>1326034.4000000004</v>
      </c>
    </row>
    <row r="38" spans="1:14" outlineLevel="1" x14ac:dyDescent="0.2">
      <c r="A38" t="s">
        <v>210</v>
      </c>
      <c r="B38" s="1" t="s">
        <v>211</v>
      </c>
      <c r="C38" t="s">
        <v>212</v>
      </c>
      <c r="E38" s="8">
        <v>0</v>
      </c>
      <c r="F38" s="8">
        <v>330514.43</v>
      </c>
      <c r="H38" s="8">
        <v>330514.43</v>
      </c>
      <c r="J38" s="8">
        <v>269074.78999999998</v>
      </c>
      <c r="K38" s="8">
        <v>269074.78999999998</v>
      </c>
      <c r="L38" s="8">
        <f t="shared" si="0"/>
        <v>61439.640000000014</v>
      </c>
      <c r="M38" s="8">
        <f t="shared" si="1"/>
        <v>0</v>
      </c>
      <c r="N38" s="8">
        <f t="shared" si="2"/>
        <v>61439.640000000014</v>
      </c>
    </row>
    <row r="39" spans="1:14" outlineLevel="1" x14ac:dyDescent="0.2">
      <c r="A39" t="s">
        <v>213</v>
      </c>
      <c r="B39" s="1" t="s">
        <v>214</v>
      </c>
      <c r="C39" t="s">
        <v>215</v>
      </c>
      <c r="E39" s="8">
        <v>1706.85</v>
      </c>
      <c r="F39" s="8">
        <v>3882515.68</v>
      </c>
      <c r="H39" s="8">
        <v>3880484.39</v>
      </c>
      <c r="J39" s="8">
        <v>3291632.61</v>
      </c>
      <c r="K39" s="8">
        <v>3291632.61</v>
      </c>
      <c r="L39" s="8">
        <f t="shared" si="0"/>
        <v>590883.0700000003</v>
      </c>
      <c r="M39" s="8">
        <f t="shared" si="1"/>
        <v>2031.2900000000373</v>
      </c>
      <c r="N39" s="8">
        <f t="shared" si="2"/>
        <v>590883.0700000003</v>
      </c>
    </row>
    <row r="40" spans="1:14" outlineLevel="1" x14ac:dyDescent="0.2">
      <c r="A40" t="s">
        <v>216</v>
      </c>
      <c r="B40" s="1" t="s">
        <v>217</v>
      </c>
      <c r="C40" t="s">
        <v>218</v>
      </c>
      <c r="E40" s="8">
        <v>1132.9100000000001</v>
      </c>
      <c r="F40" s="8">
        <v>1270790.1000000001</v>
      </c>
      <c r="H40" s="8">
        <v>1259148.97</v>
      </c>
      <c r="J40" s="8">
        <v>1098935.51</v>
      </c>
      <c r="K40" s="8">
        <v>1098935.51</v>
      </c>
      <c r="L40" s="8">
        <f t="shared" si="0"/>
        <v>171854.59000000008</v>
      </c>
      <c r="M40" s="8">
        <f t="shared" si="1"/>
        <v>11641.130000000121</v>
      </c>
      <c r="N40" s="8">
        <f t="shared" si="2"/>
        <v>171854.59000000008</v>
      </c>
    </row>
    <row r="41" spans="1:14" outlineLevel="1" x14ac:dyDescent="0.2">
      <c r="A41" t="s">
        <v>219</v>
      </c>
      <c r="B41" s="1" t="s">
        <v>220</v>
      </c>
      <c r="C41" t="s">
        <v>221</v>
      </c>
      <c r="E41" s="8">
        <v>0</v>
      </c>
      <c r="F41" s="8">
        <v>736794.33</v>
      </c>
      <c r="H41" s="8">
        <v>736794.33</v>
      </c>
      <c r="J41" s="8">
        <v>742593.93</v>
      </c>
      <c r="K41" s="8">
        <v>742593.93</v>
      </c>
      <c r="L41" s="8">
        <f t="shared" si="0"/>
        <v>-5799.6000000000931</v>
      </c>
      <c r="M41" s="8">
        <f t="shared" si="1"/>
        <v>0</v>
      </c>
      <c r="N41" s="8">
        <f t="shared" si="2"/>
        <v>-5799.6000000000931</v>
      </c>
    </row>
    <row r="42" spans="1:14" outlineLevel="1" x14ac:dyDescent="0.2">
      <c r="A42" t="s">
        <v>222</v>
      </c>
      <c r="B42" s="1" t="s">
        <v>223</v>
      </c>
      <c r="C42" t="s">
        <v>224</v>
      </c>
      <c r="E42" s="8">
        <v>0</v>
      </c>
      <c r="F42" s="8">
        <v>255212.9</v>
      </c>
      <c r="H42" s="8">
        <v>255212.9</v>
      </c>
      <c r="J42" s="8">
        <v>250837.6</v>
      </c>
      <c r="K42" s="8">
        <v>250837.6</v>
      </c>
      <c r="L42" s="8">
        <f t="shared" si="0"/>
        <v>4375.2999999999884</v>
      </c>
      <c r="M42" s="8">
        <f t="shared" si="1"/>
        <v>0</v>
      </c>
      <c r="N42" s="8">
        <f t="shared" si="2"/>
        <v>4375.2999999999884</v>
      </c>
    </row>
    <row r="43" spans="1:14" outlineLevel="1" x14ac:dyDescent="0.2">
      <c r="A43" t="s">
        <v>225</v>
      </c>
      <c r="B43" s="1" t="s">
        <v>226</v>
      </c>
      <c r="C43" t="s">
        <v>227</v>
      </c>
      <c r="E43" s="8">
        <v>407798.05</v>
      </c>
      <c r="F43" s="8">
        <v>863224.91</v>
      </c>
      <c r="H43" s="8">
        <v>455426.86</v>
      </c>
      <c r="J43" s="8">
        <v>455426.86</v>
      </c>
      <c r="K43" s="8">
        <v>455426.86</v>
      </c>
      <c r="L43" s="8">
        <f t="shared" si="0"/>
        <v>407798.05000000005</v>
      </c>
      <c r="M43" s="8">
        <f t="shared" si="1"/>
        <v>407798.05000000005</v>
      </c>
      <c r="N43" s="8">
        <f t="shared" si="2"/>
        <v>407798.05000000005</v>
      </c>
    </row>
    <row r="44" spans="1:14" x14ac:dyDescent="0.2">
      <c r="A44" t="s">
        <v>57</v>
      </c>
      <c r="B44"/>
      <c r="C44" t="s">
        <v>1011</v>
      </c>
      <c r="E44" s="14">
        <v>1668622.45</v>
      </c>
      <c r="F44" s="14">
        <v>109714791.85999998</v>
      </c>
      <c r="G44" s="14"/>
      <c r="H44" s="14">
        <v>107122008.52000003</v>
      </c>
      <c r="I44" s="14"/>
      <c r="J44" s="14">
        <v>56107622.609999999</v>
      </c>
      <c r="K44" s="14">
        <v>56107622.609999999</v>
      </c>
      <c r="L44" s="14">
        <f>F44-J44</f>
        <v>53607169.249999985</v>
      </c>
      <c r="M44" s="14">
        <f>F44-H44</f>
        <v>2592783.3399999589</v>
      </c>
      <c r="N44" s="14">
        <f>F44-K44</f>
        <v>53607169.249999985</v>
      </c>
    </row>
    <row r="45" spans="1:14" x14ac:dyDescent="0.2">
      <c r="B45"/>
      <c r="E45" s="14"/>
      <c r="F45" s="14"/>
      <c r="G45" s="14"/>
      <c r="H45" s="14"/>
      <c r="I45" s="14"/>
      <c r="J45" s="14"/>
      <c r="K45" s="14"/>
      <c r="L45" s="14"/>
      <c r="M45" s="14"/>
      <c r="N45" s="14"/>
    </row>
    <row r="46" spans="1:14" outlineLevel="1" x14ac:dyDescent="0.2">
      <c r="A46" t="s">
        <v>228</v>
      </c>
      <c r="B46" s="1" t="s">
        <v>229</v>
      </c>
      <c r="C46" t="s">
        <v>230</v>
      </c>
      <c r="E46" s="8">
        <v>-1197173.68</v>
      </c>
      <c r="F46" s="8">
        <v>1817377.28</v>
      </c>
      <c r="H46" s="8">
        <v>3649355.8</v>
      </c>
      <c r="J46" s="8">
        <v>1651811.94</v>
      </c>
      <c r="K46" s="8">
        <v>1651811.94</v>
      </c>
      <c r="L46" s="8">
        <f t="shared" ref="L46:L51" si="3">F46-J46</f>
        <v>165565.34000000008</v>
      </c>
      <c r="M46" s="8">
        <f t="shared" ref="M46:M51" si="4">F46-H46</f>
        <v>-1831978.5199999998</v>
      </c>
      <c r="N46" s="8">
        <f t="shared" ref="N46:N51" si="5">F46-K46</f>
        <v>165565.34000000008</v>
      </c>
    </row>
    <row r="47" spans="1:14" outlineLevel="1" x14ac:dyDescent="0.2">
      <c r="A47" t="s">
        <v>231</v>
      </c>
      <c r="B47" s="1" t="s">
        <v>232</v>
      </c>
      <c r="C47" t="s">
        <v>233</v>
      </c>
      <c r="E47" s="8">
        <v>129306.7</v>
      </c>
      <c r="F47" s="8">
        <v>145634.79999999999</v>
      </c>
      <c r="H47" s="8">
        <v>3738.44</v>
      </c>
      <c r="J47" s="8">
        <v>139588.62</v>
      </c>
      <c r="K47" s="8">
        <v>139588.62</v>
      </c>
      <c r="L47" s="8">
        <f t="shared" si="3"/>
        <v>6046.179999999993</v>
      </c>
      <c r="M47" s="8">
        <f t="shared" si="4"/>
        <v>141896.35999999999</v>
      </c>
      <c r="N47" s="8">
        <f t="shared" si="5"/>
        <v>6046.179999999993</v>
      </c>
    </row>
    <row r="48" spans="1:14" outlineLevel="1" x14ac:dyDescent="0.2">
      <c r="A48" t="s">
        <v>234</v>
      </c>
      <c r="B48" s="1" t="s">
        <v>235</v>
      </c>
      <c r="C48" t="s">
        <v>236</v>
      </c>
      <c r="E48" s="8">
        <v>8129.55</v>
      </c>
      <c r="F48" s="8">
        <v>46569.66</v>
      </c>
      <c r="H48" s="8">
        <v>42937.95</v>
      </c>
      <c r="J48" s="8">
        <v>-3092.79</v>
      </c>
      <c r="K48" s="8">
        <v>-3092.79</v>
      </c>
      <c r="L48" s="8">
        <f t="shared" si="3"/>
        <v>49662.450000000004</v>
      </c>
      <c r="M48" s="8">
        <f t="shared" si="4"/>
        <v>3631.7100000000064</v>
      </c>
      <c r="N48" s="8">
        <f t="shared" si="5"/>
        <v>49662.450000000004</v>
      </c>
    </row>
    <row r="49" spans="1:14" outlineLevel="1" x14ac:dyDescent="0.2">
      <c r="A49" t="s">
        <v>237</v>
      </c>
      <c r="B49" s="1" t="s">
        <v>238</v>
      </c>
      <c r="C49" t="s">
        <v>239</v>
      </c>
      <c r="E49" s="8">
        <v>139651.59</v>
      </c>
      <c r="F49" s="8">
        <v>1228618.58</v>
      </c>
      <c r="H49" s="8">
        <v>941410.55</v>
      </c>
      <c r="J49" s="8">
        <v>561375.13</v>
      </c>
      <c r="K49" s="8">
        <v>561375.13</v>
      </c>
      <c r="L49" s="8">
        <f t="shared" si="3"/>
        <v>667243.45000000007</v>
      </c>
      <c r="M49" s="8">
        <f t="shared" si="4"/>
        <v>287208.03000000003</v>
      </c>
      <c r="N49" s="8">
        <f t="shared" si="5"/>
        <v>667243.45000000007</v>
      </c>
    </row>
    <row r="50" spans="1:14" outlineLevel="1" x14ac:dyDescent="0.2">
      <c r="A50" t="s">
        <v>240</v>
      </c>
      <c r="B50" s="1" t="s">
        <v>241</v>
      </c>
      <c r="C50" t="s">
        <v>242</v>
      </c>
      <c r="E50" s="8">
        <v>0</v>
      </c>
      <c r="F50" s="8">
        <v>0.03</v>
      </c>
      <c r="H50" s="8">
        <v>0</v>
      </c>
      <c r="J50" s="8">
        <v>0</v>
      </c>
      <c r="K50" s="8">
        <v>0</v>
      </c>
      <c r="L50" s="8">
        <f t="shared" si="3"/>
        <v>0.03</v>
      </c>
      <c r="M50" s="8">
        <f t="shared" si="4"/>
        <v>0.03</v>
      </c>
      <c r="N50" s="8">
        <f t="shared" si="5"/>
        <v>0.03</v>
      </c>
    </row>
    <row r="51" spans="1:14" x14ac:dyDescent="0.2">
      <c r="A51" t="s">
        <v>58</v>
      </c>
      <c r="B51"/>
      <c r="C51" t="s">
        <v>1012</v>
      </c>
      <c r="E51" s="14">
        <v>-920085.84</v>
      </c>
      <c r="F51" s="14">
        <v>3238200.35</v>
      </c>
      <c r="G51" s="14"/>
      <c r="H51" s="14">
        <v>4637442.74</v>
      </c>
      <c r="I51" s="14"/>
      <c r="J51" s="14">
        <v>2349682.9</v>
      </c>
      <c r="K51" s="14">
        <v>2349682.9</v>
      </c>
      <c r="L51" s="14">
        <f t="shared" si="3"/>
        <v>888517.45000000019</v>
      </c>
      <c r="M51" s="14">
        <f t="shared" si="4"/>
        <v>-1399242.3900000001</v>
      </c>
      <c r="N51" s="14">
        <f t="shared" si="5"/>
        <v>888517.45000000019</v>
      </c>
    </row>
    <row r="52" spans="1:14" x14ac:dyDescent="0.2">
      <c r="B52"/>
      <c r="E52" s="14"/>
      <c r="F52" s="14"/>
      <c r="G52" s="14"/>
      <c r="H52" s="14"/>
      <c r="I52" s="14"/>
      <c r="J52" s="14"/>
      <c r="K52" s="14"/>
      <c r="L52" s="14"/>
      <c r="M52" s="14"/>
      <c r="N52" s="14"/>
    </row>
    <row r="53" spans="1:14" outlineLevel="1" x14ac:dyDescent="0.2">
      <c r="A53" t="s">
        <v>243</v>
      </c>
      <c r="B53" s="1" t="s">
        <v>244</v>
      </c>
      <c r="C53" t="s">
        <v>245</v>
      </c>
      <c r="E53" s="8">
        <v>51798.91</v>
      </c>
      <c r="F53" s="8">
        <v>326671.8</v>
      </c>
      <c r="H53" s="8">
        <v>274013.03999999998</v>
      </c>
      <c r="J53" s="8">
        <v>138980.56</v>
      </c>
      <c r="K53" s="8">
        <v>138980.56</v>
      </c>
      <c r="L53" s="8">
        <f t="shared" ref="L53:L58" si="6">F53-J53</f>
        <v>187691.24</v>
      </c>
      <c r="M53" s="8">
        <f t="shared" ref="M53:M58" si="7">F53-H53</f>
        <v>52658.760000000009</v>
      </c>
      <c r="N53" s="8">
        <f t="shared" ref="N53:N59" si="8">F53-K53</f>
        <v>187691.24</v>
      </c>
    </row>
    <row r="54" spans="1:14" outlineLevel="1" x14ac:dyDescent="0.2">
      <c r="A54" t="s">
        <v>246</v>
      </c>
      <c r="B54" s="1" t="s">
        <v>247</v>
      </c>
      <c r="C54" t="s">
        <v>248</v>
      </c>
      <c r="E54" s="8">
        <v>0</v>
      </c>
      <c r="F54" s="8">
        <v>0</v>
      </c>
      <c r="H54" s="8">
        <v>1804</v>
      </c>
      <c r="J54" s="8">
        <v>0</v>
      </c>
      <c r="K54" s="8">
        <v>0</v>
      </c>
      <c r="L54" s="8">
        <f t="shared" si="6"/>
        <v>0</v>
      </c>
      <c r="M54" s="8">
        <f t="shared" si="7"/>
        <v>-1804</v>
      </c>
      <c r="N54" s="8">
        <f t="shared" si="8"/>
        <v>0</v>
      </c>
    </row>
    <row r="55" spans="1:14" outlineLevel="1" x14ac:dyDescent="0.2">
      <c r="A55" t="s">
        <v>249</v>
      </c>
      <c r="B55" s="1" t="s">
        <v>250</v>
      </c>
      <c r="C55" t="s">
        <v>251</v>
      </c>
      <c r="E55" s="8">
        <v>0</v>
      </c>
      <c r="F55" s="8">
        <v>5934.33</v>
      </c>
      <c r="H55" s="8">
        <v>5934.33</v>
      </c>
      <c r="J55" s="8">
        <v>5934.33</v>
      </c>
      <c r="K55" s="8">
        <v>5934.33</v>
      </c>
      <c r="L55" s="8">
        <f t="shared" si="6"/>
        <v>0</v>
      </c>
      <c r="M55" s="8">
        <f t="shared" si="7"/>
        <v>0</v>
      </c>
      <c r="N55" s="8">
        <f t="shared" si="8"/>
        <v>0</v>
      </c>
    </row>
    <row r="56" spans="1:14" outlineLevel="1" x14ac:dyDescent="0.2">
      <c r="A56" t="s">
        <v>252</v>
      </c>
      <c r="B56" s="1" t="s">
        <v>253</v>
      </c>
      <c r="C56" t="s">
        <v>254</v>
      </c>
      <c r="E56" s="8">
        <v>76482.039999999994</v>
      </c>
      <c r="F56" s="8">
        <v>3189426.81</v>
      </c>
      <c r="H56" s="8">
        <v>3112944.77</v>
      </c>
      <c r="J56" s="8">
        <v>2260265.9</v>
      </c>
      <c r="K56" s="8">
        <v>2260265.9</v>
      </c>
      <c r="L56" s="8">
        <f t="shared" si="6"/>
        <v>929160.91000000015</v>
      </c>
      <c r="M56" s="8">
        <f t="shared" si="7"/>
        <v>76482.040000000037</v>
      </c>
      <c r="N56" s="8">
        <f t="shared" si="8"/>
        <v>929160.91000000015</v>
      </c>
    </row>
    <row r="57" spans="1:14" outlineLevel="1" x14ac:dyDescent="0.2">
      <c r="A57" t="s">
        <v>255</v>
      </c>
      <c r="B57" s="1" t="s">
        <v>256</v>
      </c>
      <c r="C57" t="s">
        <v>257</v>
      </c>
      <c r="E57" s="8">
        <v>0</v>
      </c>
      <c r="F57" s="8">
        <v>684303.61</v>
      </c>
      <c r="H57" s="8">
        <v>684303.61</v>
      </c>
      <c r="J57" s="8">
        <v>404385.61</v>
      </c>
      <c r="K57" s="8">
        <v>404385.61</v>
      </c>
      <c r="L57" s="8">
        <f t="shared" si="6"/>
        <v>279918</v>
      </c>
      <c r="M57" s="8">
        <f t="shared" si="7"/>
        <v>0</v>
      </c>
      <c r="N57" s="8">
        <f t="shared" si="8"/>
        <v>279918</v>
      </c>
    </row>
    <row r="58" spans="1:14" x14ac:dyDescent="0.2">
      <c r="A58" t="s">
        <v>59</v>
      </c>
      <c r="B58"/>
      <c r="C58" t="s">
        <v>1013</v>
      </c>
      <c r="E58" s="14">
        <v>128280.95</v>
      </c>
      <c r="F58" s="14">
        <v>4206336.55</v>
      </c>
      <c r="G58" s="14"/>
      <c r="H58" s="14">
        <v>4078999.75</v>
      </c>
      <c r="I58" s="14"/>
      <c r="J58" s="14">
        <v>2809566.4</v>
      </c>
      <c r="K58" s="14">
        <v>2809566.4</v>
      </c>
      <c r="L58" s="14">
        <f t="shared" si="6"/>
        <v>1396770.15</v>
      </c>
      <c r="M58" s="14">
        <f t="shared" si="7"/>
        <v>127336.79999999981</v>
      </c>
      <c r="N58" s="14">
        <f t="shared" si="8"/>
        <v>1396770.15</v>
      </c>
    </row>
    <row r="59" spans="1:14" x14ac:dyDescent="0.2">
      <c r="B59"/>
      <c r="C59" t="s">
        <v>89</v>
      </c>
      <c r="E59" s="15">
        <f>E12+E44+E51+E58</f>
        <v>876817.55999999994</v>
      </c>
      <c r="F59" s="15">
        <f>F12+F44+F51+F58</f>
        <v>118190384.98999998</v>
      </c>
      <c r="G59" s="15"/>
      <c r="H59" s="15">
        <f>H12+H44+H51+H58</f>
        <v>116836717.86000001</v>
      </c>
      <c r="I59" s="15"/>
      <c r="J59" s="15">
        <f>J12+J44+J51+J58</f>
        <v>62219496.619999997</v>
      </c>
      <c r="K59" s="15">
        <f>K12+K44+K51+K58</f>
        <v>62219496.619999997</v>
      </c>
      <c r="L59" s="15">
        <f>L12+L44+L51+L58</f>
        <v>55970888.36999999</v>
      </c>
      <c r="M59" s="15">
        <f>M12+M44+M51+M58</f>
        <v>1353667.1299999584</v>
      </c>
      <c r="N59" s="15">
        <f t="shared" si="8"/>
        <v>55970888.369999982</v>
      </c>
    </row>
    <row r="60" spans="1:14" x14ac:dyDescent="0.2">
      <c r="B60"/>
      <c r="E60" s="14"/>
      <c r="F60" s="14"/>
      <c r="G60" s="14"/>
      <c r="H60" s="14"/>
      <c r="I60" s="14"/>
      <c r="J60" s="14"/>
      <c r="K60" s="14"/>
      <c r="L60" s="14"/>
      <c r="M60" s="14"/>
      <c r="N60" s="14"/>
    </row>
    <row r="61" spans="1:14" x14ac:dyDescent="0.2">
      <c r="B61"/>
      <c r="C61" s="2" t="s">
        <v>39</v>
      </c>
      <c r="E61" s="14"/>
      <c r="F61" s="14"/>
      <c r="G61" s="14"/>
      <c r="H61" s="14"/>
      <c r="I61" s="14"/>
      <c r="J61" s="14"/>
      <c r="K61" s="14"/>
      <c r="L61" s="14"/>
      <c r="M61" s="14"/>
      <c r="N61" s="14"/>
    </row>
    <row r="62" spans="1:14" outlineLevel="1" x14ac:dyDescent="0.2">
      <c r="A62" t="s">
        <v>258</v>
      </c>
      <c r="B62" s="1" t="s">
        <v>259</v>
      </c>
      <c r="C62" t="s">
        <v>260</v>
      </c>
      <c r="E62" s="8">
        <v>-4398.67</v>
      </c>
      <c r="F62" s="8">
        <v>37368.82</v>
      </c>
      <c r="H62" s="8">
        <v>60777.07</v>
      </c>
      <c r="J62" s="8">
        <v>35409.85</v>
      </c>
      <c r="K62" s="8">
        <v>35409.85</v>
      </c>
      <c r="L62" s="8">
        <f>F62-J62</f>
        <v>1958.9700000000012</v>
      </c>
      <c r="M62" s="8">
        <f>F62-H62</f>
        <v>-23408.25</v>
      </c>
      <c r="N62" s="8">
        <f>F62-K62</f>
        <v>1958.9700000000012</v>
      </c>
    </row>
    <row r="63" spans="1:14" outlineLevel="1" x14ac:dyDescent="0.2">
      <c r="A63" t="s">
        <v>261</v>
      </c>
      <c r="B63" s="1" t="s">
        <v>262</v>
      </c>
      <c r="C63" t="s">
        <v>263</v>
      </c>
      <c r="E63" s="8">
        <v>-221359.45</v>
      </c>
      <c r="F63" s="8">
        <v>-43969919.520000003</v>
      </c>
      <c r="H63" s="8">
        <v>-43315432.710000001</v>
      </c>
      <c r="J63" s="8">
        <v>-23037457.059999999</v>
      </c>
      <c r="K63" s="8">
        <v>-23037457.059999999</v>
      </c>
      <c r="L63" s="8">
        <f>F63-J63</f>
        <v>-20932462.460000005</v>
      </c>
      <c r="M63" s="8">
        <f>F63-H63</f>
        <v>-654486.81000000238</v>
      </c>
      <c r="N63" s="8">
        <f>F63-K63</f>
        <v>-20932462.460000005</v>
      </c>
    </row>
    <row r="64" spans="1:14" outlineLevel="1" x14ac:dyDescent="0.2">
      <c r="A64" t="s">
        <v>264</v>
      </c>
      <c r="B64" s="1" t="s">
        <v>265</v>
      </c>
      <c r="C64" t="s">
        <v>266</v>
      </c>
      <c r="E64" s="8">
        <v>-22007.759999999998</v>
      </c>
      <c r="F64" s="8">
        <v>-2760756.8</v>
      </c>
      <c r="H64" s="8">
        <v>-2698521.85</v>
      </c>
      <c r="J64" s="8">
        <v>-1749997</v>
      </c>
      <c r="K64" s="8">
        <v>-1749997</v>
      </c>
      <c r="L64" s="8">
        <f>F64-J64</f>
        <v>-1010759.7999999998</v>
      </c>
      <c r="M64" s="8">
        <f>F64-H64</f>
        <v>-62234.949999999721</v>
      </c>
      <c r="N64" s="8">
        <f>F64-K64</f>
        <v>-1010759.7999999998</v>
      </c>
    </row>
    <row r="65" spans="1:14" outlineLevel="1" x14ac:dyDescent="0.2">
      <c r="A65" t="s">
        <v>267</v>
      </c>
      <c r="B65" s="1" t="s">
        <v>268</v>
      </c>
      <c r="C65" t="s">
        <v>269</v>
      </c>
      <c r="E65" s="8">
        <v>-16916.14</v>
      </c>
      <c r="F65" s="8">
        <v>-298097.65999999997</v>
      </c>
      <c r="H65" s="8">
        <v>-279313.52</v>
      </c>
      <c r="J65" s="8">
        <v>-270907.52000000002</v>
      </c>
      <c r="K65" s="8">
        <v>-270907.52000000002</v>
      </c>
      <c r="L65" s="8">
        <f>F65-J65</f>
        <v>-27190.139999999956</v>
      </c>
      <c r="M65" s="8">
        <f>F65-H65</f>
        <v>-18784.139999999956</v>
      </c>
      <c r="N65" s="8">
        <f>F65-K65</f>
        <v>-27190.139999999956</v>
      </c>
    </row>
    <row r="66" spans="1:14" x14ac:dyDescent="0.2">
      <c r="A66" t="s">
        <v>40</v>
      </c>
      <c r="B66"/>
      <c r="C66" t="s">
        <v>1014</v>
      </c>
      <c r="E66" s="15">
        <v>-264682.02</v>
      </c>
      <c r="F66" s="15">
        <v>-46991405.159999996</v>
      </c>
      <c r="G66" s="15"/>
      <c r="H66" s="15">
        <v>-46232491.010000005</v>
      </c>
      <c r="I66" s="15"/>
      <c r="J66" s="15">
        <v>-25022951.729999997</v>
      </c>
      <c r="K66" s="15">
        <v>-25022951.729999997</v>
      </c>
      <c r="L66" s="15">
        <f>F66-J66</f>
        <v>-21968453.43</v>
      </c>
      <c r="M66" s="15">
        <f>F66-H66</f>
        <v>-758914.14999999106</v>
      </c>
      <c r="N66" s="15">
        <f>F66-K66</f>
        <v>-21968453.43</v>
      </c>
    </row>
    <row r="67" spans="1:14" x14ac:dyDescent="0.2">
      <c r="B67"/>
      <c r="E67" s="14"/>
      <c r="F67" s="14"/>
      <c r="G67" s="14"/>
      <c r="H67" s="14"/>
      <c r="I67" s="14"/>
      <c r="J67" s="14"/>
      <c r="K67" s="14"/>
      <c r="L67" s="14"/>
      <c r="M67" s="16"/>
      <c r="N67" s="16"/>
    </row>
    <row r="68" spans="1:14" x14ac:dyDescent="0.2">
      <c r="B68"/>
      <c r="C68" s="2" t="s">
        <v>101</v>
      </c>
      <c r="E68" s="15">
        <f>E59+E66</f>
        <v>612135.53999999992</v>
      </c>
      <c r="F68" s="15">
        <f>F59+F66</f>
        <v>71198979.829999983</v>
      </c>
      <c r="G68" s="15"/>
      <c r="H68" s="15">
        <f>H59+H66</f>
        <v>70604226.850000009</v>
      </c>
      <c r="I68" s="15"/>
      <c r="J68" s="15">
        <f>J59+J66</f>
        <v>37196544.890000001</v>
      </c>
      <c r="K68" s="15">
        <f>K59+K66</f>
        <v>37196544.890000001</v>
      </c>
      <c r="L68" s="15">
        <f>L59+L66</f>
        <v>34002434.93999999</v>
      </c>
      <c r="M68" s="17">
        <f>M59+M66</f>
        <v>594752.97999996739</v>
      </c>
      <c r="N68" s="14">
        <f>F68-K68</f>
        <v>34002434.939999983</v>
      </c>
    </row>
    <row r="69" spans="1:14" x14ac:dyDescent="0.2">
      <c r="B69"/>
      <c r="E69" s="14"/>
      <c r="F69" s="14"/>
      <c r="G69" s="14"/>
      <c r="H69" s="14"/>
      <c r="I69" s="14"/>
      <c r="J69" s="14"/>
      <c r="K69" s="14"/>
      <c r="L69" s="14"/>
      <c r="M69" s="14"/>
      <c r="N69" s="14"/>
    </row>
    <row r="70" spans="1:14" x14ac:dyDescent="0.2">
      <c r="B70"/>
      <c r="E70" s="14"/>
      <c r="F70" s="14"/>
      <c r="G70" s="14"/>
      <c r="H70" s="14"/>
      <c r="I70" s="14"/>
      <c r="J70" s="14"/>
      <c r="K70" s="14"/>
      <c r="L70" s="14"/>
      <c r="M70" s="14"/>
      <c r="N70" s="14"/>
    </row>
    <row r="71" spans="1:14" x14ac:dyDescent="0.2">
      <c r="B71"/>
      <c r="C71" s="2" t="s">
        <v>8</v>
      </c>
      <c r="E71" s="14"/>
      <c r="F71" s="14"/>
      <c r="G71" s="14"/>
      <c r="H71" s="14"/>
      <c r="I71" s="14"/>
      <c r="J71" s="14"/>
      <c r="K71" s="14"/>
      <c r="L71" s="14"/>
      <c r="M71" s="14"/>
      <c r="N71" s="14"/>
    </row>
    <row r="72" spans="1:14" x14ac:dyDescent="0.2">
      <c r="B72"/>
      <c r="C72" s="2" t="s">
        <v>42</v>
      </c>
      <c r="E72" s="14"/>
      <c r="F72" s="14"/>
      <c r="G72" s="14"/>
      <c r="H72" s="14"/>
      <c r="I72" s="14"/>
      <c r="J72" s="14"/>
      <c r="K72" s="14"/>
      <c r="L72" s="14"/>
      <c r="M72" s="14"/>
      <c r="N72" s="14"/>
    </row>
    <row r="73" spans="1:14" outlineLevel="1" x14ac:dyDescent="0.2">
      <c r="A73" t="s">
        <v>270</v>
      </c>
      <c r="B73" s="1" t="s">
        <v>271</v>
      </c>
      <c r="C73" t="s">
        <v>272</v>
      </c>
      <c r="E73" s="8">
        <v>1487.09</v>
      </c>
      <c r="F73" s="8">
        <v>2498.4</v>
      </c>
      <c r="H73" s="8">
        <v>29650.53</v>
      </c>
      <c r="J73" s="8">
        <v>0</v>
      </c>
      <c r="K73" s="8">
        <v>0</v>
      </c>
      <c r="L73" s="8">
        <f t="shared" ref="L73:L79" si="9">F73-J73</f>
        <v>2498.4</v>
      </c>
      <c r="M73" s="8">
        <f t="shared" ref="M73:M79" si="10">F73-H73</f>
        <v>-27152.129999999997</v>
      </c>
      <c r="N73" s="8">
        <f t="shared" ref="N73:N79" si="11">F73-K73</f>
        <v>2498.4</v>
      </c>
    </row>
    <row r="74" spans="1:14" outlineLevel="1" x14ac:dyDescent="0.2">
      <c r="A74" t="s">
        <v>273</v>
      </c>
      <c r="B74" s="1" t="s">
        <v>274</v>
      </c>
      <c r="C74" t="s">
        <v>275</v>
      </c>
      <c r="E74" s="8">
        <v>-1298861.68</v>
      </c>
      <c r="F74" s="8">
        <v>1539276.36</v>
      </c>
      <c r="H74" s="8">
        <v>1777210.16</v>
      </c>
      <c r="J74" s="8">
        <v>663725.99</v>
      </c>
      <c r="K74" s="8">
        <v>663725.99</v>
      </c>
      <c r="L74" s="8">
        <f t="shared" si="9"/>
        <v>875550.37000000011</v>
      </c>
      <c r="M74" s="8">
        <f t="shared" si="10"/>
        <v>-237933.79999999981</v>
      </c>
      <c r="N74" s="8">
        <f t="shared" si="11"/>
        <v>875550.37000000011</v>
      </c>
    </row>
    <row r="75" spans="1:14" outlineLevel="1" x14ac:dyDescent="0.2">
      <c r="A75" t="s">
        <v>276</v>
      </c>
      <c r="B75" s="1" t="s">
        <v>277</v>
      </c>
      <c r="C75" t="s">
        <v>278</v>
      </c>
      <c r="E75" s="8">
        <v>0</v>
      </c>
      <c r="F75" s="8">
        <v>-5209.54</v>
      </c>
      <c r="H75" s="8">
        <v>-6085.93</v>
      </c>
      <c r="J75" s="8">
        <v>0</v>
      </c>
      <c r="K75" s="8">
        <v>0</v>
      </c>
      <c r="L75" s="8">
        <f t="shared" si="9"/>
        <v>-5209.54</v>
      </c>
      <c r="M75" s="8">
        <f t="shared" si="10"/>
        <v>876.39000000000033</v>
      </c>
      <c r="N75" s="8">
        <f t="shared" si="11"/>
        <v>-5209.54</v>
      </c>
    </row>
    <row r="76" spans="1:14" outlineLevel="1" x14ac:dyDescent="0.2">
      <c r="A76" t="s">
        <v>279</v>
      </c>
      <c r="B76" s="1" t="s">
        <v>280</v>
      </c>
      <c r="C76" t="s">
        <v>281</v>
      </c>
      <c r="E76" s="8">
        <v>-6683.21</v>
      </c>
      <c r="F76" s="8">
        <v>13608.07</v>
      </c>
      <c r="H76" s="8">
        <v>40337.480000000003</v>
      </c>
      <c r="J76" s="8">
        <v>4587.76</v>
      </c>
      <c r="K76" s="8">
        <v>4587.76</v>
      </c>
      <c r="L76" s="8">
        <f t="shared" si="9"/>
        <v>9020.31</v>
      </c>
      <c r="M76" s="8">
        <f t="shared" si="10"/>
        <v>-26729.410000000003</v>
      </c>
      <c r="N76" s="8">
        <f t="shared" si="11"/>
        <v>9020.31</v>
      </c>
    </row>
    <row r="77" spans="1:14" outlineLevel="1" x14ac:dyDescent="0.2">
      <c r="A77" t="s">
        <v>282</v>
      </c>
      <c r="B77" s="1" t="s">
        <v>283</v>
      </c>
      <c r="C77" t="s">
        <v>284</v>
      </c>
      <c r="E77" s="8">
        <v>-618.46</v>
      </c>
      <c r="F77" s="8">
        <v>1857.47</v>
      </c>
      <c r="H77" s="8">
        <v>4729.8999999999996</v>
      </c>
      <c r="J77" s="8">
        <v>0</v>
      </c>
      <c r="K77" s="8">
        <v>0</v>
      </c>
      <c r="L77" s="8">
        <f t="shared" si="9"/>
        <v>1857.47</v>
      </c>
      <c r="M77" s="8">
        <f t="shared" si="10"/>
        <v>-2872.4299999999994</v>
      </c>
      <c r="N77" s="8">
        <f t="shared" si="11"/>
        <v>1857.47</v>
      </c>
    </row>
    <row r="78" spans="1:14" outlineLevel="1" x14ac:dyDescent="0.2">
      <c r="A78" t="s">
        <v>285</v>
      </c>
      <c r="B78" s="1" t="s">
        <v>286</v>
      </c>
      <c r="C78" t="s">
        <v>287</v>
      </c>
      <c r="E78" s="8">
        <v>0</v>
      </c>
      <c r="F78" s="8">
        <v>69333.850000000006</v>
      </c>
      <c r="H78" s="8">
        <v>69333.850000000006</v>
      </c>
      <c r="J78" s="8">
        <v>74660.84</v>
      </c>
      <c r="K78" s="8">
        <v>74660.84</v>
      </c>
      <c r="L78" s="8">
        <f t="shared" si="9"/>
        <v>-5326.9899999999907</v>
      </c>
      <c r="M78" s="8">
        <f t="shared" si="10"/>
        <v>0</v>
      </c>
      <c r="N78" s="8">
        <f t="shared" si="11"/>
        <v>-5326.9899999999907</v>
      </c>
    </row>
    <row r="79" spans="1:14" outlineLevel="1" x14ac:dyDescent="0.2">
      <c r="A79" t="s">
        <v>288</v>
      </c>
      <c r="B79" s="1" t="s">
        <v>289</v>
      </c>
      <c r="C79" t="s">
        <v>290</v>
      </c>
      <c r="E79" s="8">
        <v>0</v>
      </c>
      <c r="F79" s="8">
        <v>2436</v>
      </c>
      <c r="H79" s="8">
        <v>2436</v>
      </c>
      <c r="J79" s="8">
        <v>1200</v>
      </c>
      <c r="K79" s="8">
        <v>1200</v>
      </c>
      <c r="L79" s="8">
        <f t="shared" si="9"/>
        <v>1236</v>
      </c>
      <c r="M79" s="8">
        <f t="shared" si="10"/>
        <v>0</v>
      </c>
      <c r="N79" s="8">
        <f t="shared" si="11"/>
        <v>1236</v>
      </c>
    </row>
    <row r="80" spans="1:14" x14ac:dyDescent="0.2">
      <c r="A80" t="s">
        <v>41</v>
      </c>
      <c r="B80"/>
      <c r="C80" t="s">
        <v>1015</v>
      </c>
      <c r="E80" s="14">
        <v>-1304676.2599999998</v>
      </c>
      <c r="F80" s="14">
        <v>1623800.61</v>
      </c>
      <c r="G80" s="14"/>
      <c r="H80" s="14">
        <v>1917611.99</v>
      </c>
      <c r="I80" s="14"/>
      <c r="J80" s="14">
        <v>744174.59</v>
      </c>
      <c r="K80" s="14">
        <v>744174.59</v>
      </c>
      <c r="L80" s="14">
        <f>F80-J80</f>
        <v>879626.02000000014</v>
      </c>
      <c r="M80" s="14">
        <f>F80-H80</f>
        <v>-293811.37999999989</v>
      </c>
      <c r="N80" s="14">
        <f>F80-K80</f>
        <v>879626.02000000014</v>
      </c>
    </row>
    <row r="81" spans="1:14" x14ac:dyDescent="0.2">
      <c r="B81"/>
      <c r="E81" s="14"/>
      <c r="F81" s="14"/>
      <c r="G81" s="14"/>
      <c r="H81" s="14"/>
      <c r="I81" s="14"/>
      <c r="J81" s="14"/>
      <c r="K81" s="14"/>
      <c r="L81" s="14"/>
      <c r="M81" s="14"/>
      <c r="N81" s="14"/>
    </row>
    <row r="82" spans="1:14" x14ac:dyDescent="0.2">
      <c r="B82"/>
      <c r="E82" s="14"/>
      <c r="F82" s="14"/>
      <c r="G82" s="14"/>
      <c r="H82" s="14"/>
      <c r="I82" s="14"/>
      <c r="J82" s="14"/>
      <c r="K82" s="14"/>
      <c r="L82" s="14"/>
      <c r="M82" s="14"/>
      <c r="N82" s="14"/>
    </row>
    <row r="83" spans="1:14" x14ac:dyDescent="0.2">
      <c r="B83"/>
      <c r="C83" s="2" t="s">
        <v>43</v>
      </c>
      <c r="E83" s="14"/>
      <c r="F83" s="14"/>
      <c r="G83" s="14"/>
      <c r="H83" s="14"/>
      <c r="I83" s="14"/>
      <c r="J83" s="14"/>
      <c r="K83" s="14"/>
      <c r="L83" s="14"/>
      <c r="M83" s="14"/>
      <c r="N83" s="14"/>
    </row>
    <row r="84" spans="1:14" outlineLevel="1" x14ac:dyDescent="0.2">
      <c r="A84" t="s">
        <v>291</v>
      </c>
      <c r="B84" s="1" t="s">
        <v>292</v>
      </c>
      <c r="C84" t="s">
        <v>293</v>
      </c>
      <c r="E84" s="8">
        <v>-95438.85</v>
      </c>
      <c r="F84" s="8">
        <v>1332577.28</v>
      </c>
      <c r="H84" s="8">
        <v>2546897.2999999998</v>
      </c>
      <c r="J84" s="8">
        <v>545585.61</v>
      </c>
      <c r="K84" s="8">
        <v>545585.61</v>
      </c>
      <c r="L84" s="8">
        <f>F84-J84</f>
        <v>786991.67</v>
      </c>
      <c r="M84" s="8">
        <f>F84-H84</f>
        <v>-1214320.0199999998</v>
      </c>
      <c r="N84" s="8">
        <f>F84-K84</f>
        <v>786991.67</v>
      </c>
    </row>
    <row r="85" spans="1:14" outlineLevel="1" x14ac:dyDescent="0.2">
      <c r="A85" t="s">
        <v>294</v>
      </c>
      <c r="B85" s="1" t="s">
        <v>295</v>
      </c>
      <c r="C85" t="s">
        <v>296</v>
      </c>
      <c r="E85" s="8">
        <v>-37.4</v>
      </c>
      <c r="F85" s="8">
        <v>0</v>
      </c>
      <c r="H85" s="8">
        <v>-617.17999999999995</v>
      </c>
      <c r="J85" s="8">
        <v>0</v>
      </c>
      <c r="K85" s="8">
        <v>0</v>
      </c>
      <c r="L85" s="8">
        <f>F85-J85</f>
        <v>0</v>
      </c>
      <c r="M85" s="8">
        <f>F85-H85</f>
        <v>617.17999999999995</v>
      </c>
      <c r="N85" s="8">
        <f>F85-K85</f>
        <v>0</v>
      </c>
    </row>
    <row r="86" spans="1:14" outlineLevel="1" x14ac:dyDescent="0.2">
      <c r="A86" t="s">
        <v>297</v>
      </c>
      <c r="B86" s="1" t="s">
        <v>298</v>
      </c>
      <c r="C86" t="s">
        <v>299</v>
      </c>
      <c r="E86" s="8">
        <v>20611.490000000002</v>
      </c>
      <c r="F86" s="8">
        <v>-19345.8</v>
      </c>
      <c r="H86" s="8">
        <v>-57889.98</v>
      </c>
      <c r="J86" s="8">
        <v>-72.510000000000005</v>
      </c>
      <c r="K86" s="8">
        <v>-72.510000000000005</v>
      </c>
      <c r="L86" s="8">
        <f>F86-J86</f>
        <v>-19273.29</v>
      </c>
      <c r="M86" s="8">
        <f>F86-H86</f>
        <v>38544.180000000008</v>
      </c>
      <c r="N86" s="8">
        <f>F86-K86</f>
        <v>-19273.29</v>
      </c>
    </row>
    <row r="87" spans="1:14" outlineLevel="1" x14ac:dyDescent="0.2">
      <c r="A87" t="s">
        <v>300</v>
      </c>
      <c r="B87" s="1" t="s">
        <v>301</v>
      </c>
      <c r="C87" t="s">
        <v>302</v>
      </c>
      <c r="E87" s="8">
        <v>-15326.63</v>
      </c>
      <c r="F87" s="8">
        <v>-101164</v>
      </c>
      <c r="H87" s="8">
        <v>-78097.119999999995</v>
      </c>
      <c r="J87" s="8">
        <v>-25420.47</v>
      </c>
      <c r="K87" s="8">
        <v>-25420.47</v>
      </c>
      <c r="L87" s="8">
        <f>F87-J87</f>
        <v>-75743.53</v>
      </c>
      <c r="M87" s="8">
        <f>F87-H87</f>
        <v>-23066.880000000005</v>
      </c>
      <c r="N87" s="8">
        <f>F87-K87</f>
        <v>-75743.53</v>
      </c>
    </row>
    <row r="88" spans="1:14" x14ac:dyDescent="0.2">
      <c r="A88" t="s">
        <v>60</v>
      </c>
      <c r="B88"/>
      <c r="C88" t="s">
        <v>1016</v>
      </c>
      <c r="E88" s="14">
        <v>-90191.39</v>
      </c>
      <c r="F88" s="14">
        <v>1212067.48</v>
      </c>
      <c r="G88" s="14"/>
      <c r="H88" s="14">
        <v>2410293.0199999996</v>
      </c>
      <c r="I88" s="14"/>
      <c r="J88" s="14">
        <v>520092.63</v>
      </c>
      <c r="K88" s="14">
        <v>520092.63</v>
      </c>
      <c r="L88" s="14">
        <f>F88-J88</f>
        <v>691974.85</v>
      </c>
      <c r="M88" s="14">
        <f>F88-H88</f>
        <v>-1198225.5399999996</v>
      </c>
      <c r="N88" s="14">
        <f>F88-K88</f>
        <v>691974.85</v>
      </c>
    </row>
    <row r="89" spans="1:14" x14ac:dyDescent="0.2">
      <c r="B89"/>
      <c r="E89" s="14"/>
      <c r="F89" s="14"/>
      <c r="G89" s="14"/>
      <c r="H89" s="14"/>
      <c r="I89" s="14"/>
      <c r="J89" s="14"/>
      <c r="K89" s="14"/>
      <c r="L89" s="14"/>
      <c r="M89" s="14"/>
      <c r="N89" s="14"/>
    </row>
    <row r="90" spans="1:14" x14ac:dyDescent="0.2">
      <c r="A90" t="s">
        <v>90</v>
      </c>
      <c r="B90"/>
      <c r="C90" t="s">
        <v>1017</v>
      </c>
      <c r="E90" s="14">
        <v>0</v>
      </c>
      <c r="F90" s="14">
        <v>0</v>
      </c>
      <c r="G90" s="14"/>
      <c r="H90" s="14">
        <v>0</v>
      </c>
      <c r="I90" s="14"/>
      <c r="J90" s="14">
        <v>0</v>
      </c>
      <c r="K90" s="14">
        <v>0</v>
      </c>
      <c r="L90" s="14">
        <f>F90-J90</f>
        <v>0</v>
      </c>
      <c r="M90" s="14">
        <f>F90-H90</f>
        <v>0</v>
      </c>
      <c r="N90" s="14">
        <f>F90-K90</f>
        <v>0</v>
      </c>
    </row>
    <row r="91" spans="1:14" x14ac:dyDescent="0.2">
      <c r="B91"/>
      <c r="E91" s="14"/>
      <c r="F91" s="14"/>
      <c r="G91" s="14"/>
      <c r="H91" s="14"/>
      <c r="I91" s="14"/>
      <c r="J91" s="14"/>
      <c r="K91" s="14"/>
      <c r="L91" s="14"/>
      <c r="M91" s="14"/>
      <c r="N91" s="14"/>
    </row>
    <row r="92" spans="1:14" outlineLevel="1" x14ac:dyDescent="0.2">
      <c r="A92" t="s">
        <v>303</v>
      </c>
      <c r="B92" s="1" t="s">
        <v>304</v>
      </c>
      <c r="C92" t="s">
        <v>305</v>
      </c>
      <c r="E92" s="8">
        <v>0</v>
      </c>
      <c r="F92" s="8">
        <v>11200</v>
      </c>
      <c r="H92" s="8">
        <v>11200</v>
      </c>
      <c r="J92" s="8">
        <v>11200</v>
      </c>
      <c r="K92" s="8">
        <v>11200</v>
      </c>
      <c r="L92" s="8">
        <f t="shared" ref="L92:L99" si="12">F92-J92</f>
        <v>0</v>
      </c>
      <c r="M92" s="8">
        <f t="shared" ref="M92:M99" si="13">F92-H92</f>
        <v>0</v>
      </c>
      <c r="N92" s="8">
        <f t="shared" ref="N92:N99" si="14">F92-K92</f>
        <v>0</v>
      </c>
    </row>
    <row r="93" spans="1:14" outlineLevel="1" x14ac:dyDescent="0.2">
      <c r="A93" t="s">
        <v>306</v>
      </c>
      <c r="B93" s="1" t="s">
        <v>307</v>
      </c>
      <c r="C93" t="s">
        <v>308</v>
      </c>
      <c r="E93" s="8">
        <v>3347.4</v>
      </c>
      <c r="F93" s="8">
        <v>696.28</v>
      </c>
      <c r="H93" s="8">
        <v>20985.85</v>
      </c>
      <c r="J93" s="8">
        <v>0</v>
      </c>
      <c r="K93" s="8">
        <v>0</v>
      </c>
      <c r="L93" s="8">
        <f t="shared" si="12"/>
        <v>696.28</v>
      </c>
      <c r="M93" s="8">
        <f t="shared" si="13"/>
        <v>-20289.57</v>
      </c>
      <c r="N93" s="8">
        <f t="shared" si="14"/>
        <v>696.28</v>
      </c>
    </row>
    <row r="94" spans="1:14" outlineLevel="1" x14ac:dyDescent="0.2">
      <c r="A94" t="s">
        <v>309</v>
      </c>
      <c r="B94" s="1" t="s">
        <v>310</v>
      </c>
      <c r="C94" t="s">
        <v>311</v>
      </c>
      <c r="E94" s="8">
        <v>-796330.51</v>
      </c>
      <c r="F94" s="8">
        <v>0</v>
      </c>
      <c r="H94" s="8">
        <v>796330.51</v>
      </c>
      <c r="J94" s="8">
        <v>0</v>
      </c>
      <c r="K94" s="8">
        <v>0</v>
      </c>
      <c r="L94" s="8">
        <f t="shared" si="12"/>
        <v>0</v>
      </c>
      <c r="M94" s="8">
        <f t="shared" si="13"/>
        <v>-796330.51</v>
      </c>
      <c r="N94" s="8">
        <f t="shared" si="14"/>
        <v>0</v>
      </c>
    </row>
    <row r="95" spans="1:14" outlineLevel="1" x14ac:dyDescent="0.2">
      <c r="A95" t="s">
        <v>312</v>
      </c>
      <c r="B95" s="1" t="s">
        <v>313</v>
      </c>
      <c r="C95" t="s">
        <v>314</v>
      </c>
      <c r="E95" s="8">
        <v>5842</v>
      </c>
      <c r="F95" s="8">
        <v>22818.05</v>
      </c>
      <c r="H95" s="8">
        <v>13264.47</v>
      </c>
      <c r="J95" s="8">
        <v>14170.74</v>
      </c>
      <c r="K95" s="8">
        <v>14170.74</v>
      </c>
      <c r="L95" s="8">
        <f t="shared" si="12"/>
        <v>8647.31</v>
      </c>
      <c r="M95" s="8">
        <f t="shared" si="13"/>
        <v>9553.58</v>
      </c>
      <c r="N95" s="8">
        <f t="shared" si="14"/>
        <v>8647.31</v>
      </c>
    </row>
    <row r="96" spans="1:14" outlineLevel="1" x14ac:dyDescent="0.2">
      <c r="A96" t="s">
        <v>315</v>
      </c>
      <c r="B96" s="1" t="s">
        <v>316</v>
      </c>
      <c r="C96" t="s">
        <v>317</v>
      </c>
      <c r="E96" s="8">
        <v>4732.2</v>
      </c>
      <c r="F96" s="8">
        <v>26842.05</v>
      </c>
      <c r="H96" s="8">
        <v>28137.7</v>
      </c>
      <c r="J96" s="8">
        <v>42805.760000000002</v>
      </c>
      <c r="K96" s="8">
        <v>42805.760000000002</v>
      </c>
      <c r="L96" s="8">
        <f t="shared" si="12"/>
        <v>-15963.710000000003</v>
      </c>
      <c r="M96" s="8">
        <f t="shared" si="13"/>
        <v>-1295.6500000000015</v>
      </c>
      <c r="N96" s="8">
        <f t="shared" si="14"/>
        <v>-15963.710000000003</v>
      </c>
    </row>
    <row r="97" spans="1:14" outlineLevel="1" x14ac:dyDescent="0.2">
      <c r="A97" t="s">
        <v>318</v>
      </c>
      <c r="B97" s="1" t="s">
        <v>319</v>
      </c>
      <c r="C97" t="s">
        <v>320</v>
      </c>
      <c r="E97" s="8">
        <v>0</v>
      </c>
      <c r="F97" s="8">
        <v>0</v>
      </c>
      <c r="H97" s="8">
        <v>114.36</v>
      </c>
      <c r="J97" s="8">
        <v>0</v>
      </c>
      <c r="K97" s="8">
        <v>0</v>
      </c>
      <c r="L97" s="8">
        <f t="shared" si="12"/>
        <v>0</v>
      </c>
      <c r="M97" s="8">
        <f t="shared" si="13"/>
        <v>-114.36</v>
      </c>
      <c r="N97" s="8">
        <f t="shared" si="14"/>
        <v>0</v>
      </c>
    </row>
    <row r="98" spans="1:14" outlineLevel="1" x14ac:dyDescent="0.2">
      <c r="A98" t="s">
        <v>321</v>
      </c>
      <c r="B98" s="1" t="s">
        <v>322</v>
      </c>
      <c r="C98" t="s">
        <v>323</v>
      </c>
      <c r="E98" s="8">
        <v>0</v>
      </c>
      <c r="F98" s="8">
        <v>0</v>
      </c>
      <c r="H98" s="8">
        <v>84.81</v>
      </c>
      <c r="J98" s="8">
        <v>0</v>
      </c>
      <c r="K98" s="8">
        <v>0</v>
      </c>
      <c r="L98" s="8">
        <f t="shared" si="12"/>
        <v>0</v>
      </c>
      <c r="M98" s="8">
        <f t="shared" si="13"/>
        <v>-84.81</v>
      </c>
      <c r="N98" s="8">
        <f t="shared" si="14"/>
        <v>0</v>
      </c>
    </row>
    <row r="99" spans="1:14" outlineLevel="1" x14ac:dyDescent="0.2">
      <c r="A99" t="s">
        <v>324</v>
      </c>
      <c r="B99" s="1" t="s">
        <v>325</v>
      </c>
      <c r="C99" t="s">
        <v>326</v>
      </c>
      <c r="E99" s="8">
        <v>0</v>
      </c>
      <c r="F99" s="8">
        <v>0</v>
      </c>
      <c r="H99" s="8">
        <v>5314.08</v>
      </c>
      <c r="J99" s="8">
        <v>0</v>
      </c>
      <c r="K99" s="8">
        <v>0</v>
      </c>
      <c r="L99" s="8">
        <f t="shared" si="12"/>
        <v>0</v>
      </c>
      <c r="M99" s="8">
        <f t="shared" si="13"/>
        <v>-5314.08</v>
      </c>
      <c r="N99" s="8">
        <f t="shared" si="14"/>
        <v>0</v>
      </c>
    </row>
    <row r="100" spans="1:14" x14ac:dyDescent="0.2">
      <c r="A100" t="s">
        <v>61</v>
      </c>
      <c r="B100"/>
      <c r="C100" t="s">
        <v>1018</v>
      </c>
      <c r="E100" s="14">
        <v>-782408.91</v>
      </c>
      <c r="F100" s="14">
        <v>61556.380000000005</v>
      </c>
      <c r="G100" s="14"/>
      <c r="H100" s="14">
        <v>875431.77999999991</v>
      </c>
      <c r="I100" s="14"/>
      <c r="J100" s="14">
        <v>68176.5</v>
      </c>
      <c r="K100" s="14">
        <v>68176.5</v>
      </c>
      <c r="L100" s="14">
        <f>F100-J100</f>
        <v>-6620.1199999999953</v>
      </c>
      <c r="M100" s="14">
        <f>F100-H100</f>
        <v>-813875.39999999991</v>
      </c>
      <c r="N100" s="14">
        <f>F100-K100</f>
        <v>-6620.1199999999953</v>
      </c>
    </row>
    <row r="101" spans="1:14" x14ac:dyDescent="0.2">
      <c r="B101"/>
      <c r="E101" s="14"/>
      <c r="F101" s="14"/>
      <c r="G101" s="14"/>
      <c r="H101" s="14"/>
      <c r="I101" s="14"/>
      <c r="J101" s="14"/>
      <c r="K101" s="14"/>
      <c r="L101" s="14"/>
      <c r="M101" s="14"/>
      <c r="N101" s="14"/>
    </row>
    <row r="102" spans="1:14" x14ac:dyDescent="0.2">
      <c r="B102"/>
      <c r="E102" s="14"/>
      <c r="F102" s="14"/>
      <c r="G102" s="14"/>
      <c r="H102" s="14"/>
      <c r="I102" s="14"/>
      <c r="J102" s="14"/>
      <c r="K102" s="14"/>
      <c r="L102" s="14"/>
      <c r="M102" s="14"/>
      <c r="N102" s="14"/>
    </row>
    <row r="103" spans="1:14" x14ac:dyDescent="0.2">
      <c r="B103"/>
      <c r="C103" s="2" t="s">
        <v>44</v>
      </c>
      <c r="E103" s="14"/>
      <c r="F103" s="14"/>
      <c r="G103" s="14"/>
      <c r="H103" s="14"/>
      <c r="I103" s="14"/>
      <c r="J103" s="14"/>
      <c r="K103" s="14"/>
      <c r="L103" s="14"/>
      <c r="M103" s="14"/>
      <c r="N103" s="14"/>
    </row>
    <row r="104" spans="1:14" outlineLevel="1" x14ac:dyDescent="0.2">
      <c r="A104" t="s">
        <v>327</v>
      </c>
      <c r="B104" s="1" t="s">
        <v>328</v>
      </c>
      <c r="C104" t="s">
        <v>329</v>
      </c>
      <c r="E104" s="8">
        <v>71510.47</v>
      </c>
      <c r="F104" s="8">
        <v>897728.82</v>
      </c>
      <c r="H104" s="8">
        <v>1751490.33</v>
      </c>
      <c r="J104" s="8">
        <v>543536.09</v>
      </c>
      <c r="K104" s="8">
        <v>543536.09</v>
      </c>
      <c r="L104" s="8">
        <f>F104-J104</f>
        <v>354192.73</v>
      </c>
      <c r="M104" s="8">
        <f>F104-H104</f>
        <v>-853761.51000000013</v>
      </c>
      <c r="N104" s="8">
        <f>F104-K104</f>
        <v>354192.73</v>
      </c>
    </row>
    <row r="105" spans="1:14" x14ac:dyDescent="0.2">
      <c r="A105" t="s">
        <v>9</v>
      </c>
      <c r="B105"/>
      <c r="C105" t="s">
        <v>329</v>
      </c>
      <c r="E105" s="14">
        <v>71510.47</v>
      </c>
      <c r="F105" s="14">
        <v>897728.82</v>
      </c>
      <c r="G105" s="14"/>
      <c r="H105" s="14">
        <v>1751490.33</v>
      </c>
      <c r="I105" s="14"/>
      <c r="J105" s="14">
        <v>543536.09</v>
      </c>
      <c r="K105" s="14">
        <v>543536.09</v>
      </c>
      <c r="L105" s="14">
        <f>F105-J105</f>
        <v>354192.73</v>
      </c>
      <c r="M105" s="14">
        <f>F105-H105</f>
        <v>-853761.51000000013</v>
      </c>
      <c r="N105" s="14">
        <f>F105-K105</f>
        <v>354192.73</v>
      </c>
    </row>
    <row r="106" spans="1:14" ht="15.75" customHeight="1" x14ac:dyDescent="0.2">
      <c r="B106"/>
      <c r="E106" s="18"/>
      <c r="F106" s="18"/>
      <c r="G106" s="18"/>
      <c r="H106" s="18"/>
      <c r="I106" s="18"/>
      <c r="J106" s="18"/>
      <c r="K106" s="18"/>
      <c r="L106" s="18"/>
      <c r="M106" s="18"/>
      <c r="N106" s="14"/>
    </row>
    <row r="107" spans="1:14" x14ac:dyDescent="0.2">
      <c r="B107"/>
      <c r="E107" s="18"/>
      <c r="F107" s="18"/>
      <c r="G107" s="18"/>
      <c r="H107" s="18"/>
      <c r="I107" s="18"/>
      <c r="J107" s="18"/>
      <c r="K107" s="18"/>
      <c r="L107" s="18"/>
      <c r="M107" s="18"/>
      <c r="N107" s="14"/>
    </row>
    <row r="108" spans="1:14" x14ac:dyDescent="0.2">
      <c r="B108"/>
      <c r="C108" s="2" t="s">
        <v>10</v>
      </c>
      <c r="E108" s="14"/>
      <c r="F108" s="14"/>
      <c r="G108" s="14"/>
      <c r="H108" s="14"/>
      <c r="I108" s="14"/>
      <c r="J108" s="14"/>
      <c r="K108" s="14"/>
      <c r="L108" s="14"/>
      <c r="M108" s="14"/>
      <c r="N108" s="14"/>
    </row>
    <row r="109" spans="1:14" outlineLevel="1" x14ac:dyDescent="0.2">
      <c r="A109" t="s">
        <v>330</v>
      </c>
      <c r="B109" s="1" t="s">
        <v>331</v>
      </c>
      <c r="C109" t="s">
        <v>332</v>
      </c>
      <c r="E109" s="8">
        <v>-144057.45000000001</v>
      </c>
      <c r="F109" s="8">
        <v>636303.74</v>
      </c>
      <c r="H109" s="8">
        <v>602067.68000000005</v>
      </c>
      <c r="J109" s="8">
        <v>389839.86</v>
      </c>
      <c r="K109" s="8">
        <v>389839.86</v>
      </c>
      <c r="L109" s="8">
        <f>F109-J109</f>
        <v>246463.88</v>
      </c>
      <c r="M109" s="8">
        <f>F109-H109</f>
        <v>34236.059999999939</v>
      </c>
      <c r="N109" s="8">
        <f>F109-K109</f>
        <v>246463.88</v>
      </c>
    </row>
    <row r="110" spans="1:14" outlineLevel="1" x14ac:dyDescent="0.2">
      <c r="A110" t="s">
        <v>333</v>
      </c>
      <c r="B110" s="1" t="s">
        <v>334</v>
      </c>
      <c r="C110" t="s">
        <v>335</v>
      </c>
      <c r="E110" s="8">
        <v>9426.6299999999992</v>
      </c>
      <c r="F110" s="8">
        <v>-32143.26</v>
      </c>
      <c r="H110" s="8">
        <v>-24301.69</v>
      </c>
      <c r="J110" s="8">
        <v>-15593.59</v>
      </c>
      <c r="K110" s="8">
        <v>-15593.59</v>
      </c>
      <c r="L110" s="8">
        <f>F110-J110</f>
        <v>-16549.669999999998</v>
      </c>
      <c r="M110" s="8">
        <f>F110-H110</f>
        <v>-7841.57</v>
      </c>
      <c r="N110" s="8">
        <f>F110-K110</f>
        <v>-16549.669999999998</v>
      </c>
    </row>
    <row r="111" spans="1:14" x14ac:dyDescent="0.2">
      <c r="A111" t="s">
        <v>11</v>
      </c>
      <c r="B111"/>
      <c r="C111" t="s">
        <v>1019</v>
      </c>
      <c r="E111" s="14">
        <v>-134630.82</v>
      </c>
      <c r="F111" s="14">
        <v>604160.48</v>
      </c>
      <c r="G111" s="14"/>
      <c r="H111" s="14">
        <v>577765.99000000011</v>
      </c>
      <c r="I111" s="14"/>
      <c r="J111" s="14">
        <v>374246.26999999996</v>
      </c>
      <c r="K111" s="14">
        <v>374246.26999999996</v>
      </c>
      <c r="L111" s="14">
        <f>F111-J111</f>
        <v>229914.21000000002</v>
      </c>
      <c r="M111" s="14">
        <f>F111-H111</f>
        <v>26394.489999999874</v>
      </c>
      <c r="N111" s="14">
        <f>F111-K111</f>
        <v>229914.21000000002</v>
      </c>
    </row>
    <row r="112" spans="1:14" x14ac:dyDescent="0.2">
      <c r="B112"/>
      <c r="E112" s="14"/>
      <c r="F112" s="14"/>
      <c r="G112" s="14"/>
      <c r="H112" s="14"/>
      <c r="I112" s="14"/>
      <c r="J112" s="14"/>
      <c r="K112" s="14"/>
      <c r="L112" s="14"/>
      <c r="M112" s="14"/>
      <c r="N112" s="14"/>
    </row>
    <row r="113" spans="1:14" x14ac:dyDescent="0.2">
      <c r="B113"/>
      <c r="C113" s="2" t="s">
        <v>45</v>
      </c>
      <c r="E113" s="14"/>
      <c r="F113" s="14"/>
      <c r="G113" s="14"/>
      <c r="H113" s="14"/>
      <c r="I113" s="14"/>
      <c r="J113" s="14"/>
      <c r="K113" s="14"/>
      <c r="L113" s="14"/>
      <c r="M113" s="14"/>
      <c r="N113" s="14"/>
    </row>
    <row r="114" spans="1:14" outlineLevel="1" x14ac:dyDescent="0.2">
      <c r="A114" t="s">
        <v>336</v>
      </c>
      <c r="B114" s="1" t="s">
        <v>337</v>
      </c>
      <c r="C114" t="s">
        <v>338</v>
      </c>
      <c r="E114" s="8">
        <v>0</v>
      </c>
      <c r="F114" s="8">
        <v>63366.41</v>
      </c>
      <c r="H114" s="8">
        <v>63366.41</v>
      </c>
      <c r="J114" s="8">
        <v>63366.41</v>
      </c>
      <c r="K114" s="8">
        <v>63366.41</v>
      </c>
      <c r="L114" s="8">
        <f t="shared" ref="L114:L125" si="15">F114-J114</f>
        <v>0</v>
      </c>
      <c r="M114" s="8">
        <f t="shared" ref="M114:M125" si="16">F114-H114</f>
        <v>0</v>
      </c>
      <c r="N114" s="8">
        <f t="shared" ref="N114:N125" si="17">F114-K114</f>
        <v>0</v>
      </c>
    </row>
    <row r="115" spans="1:14" outlineLevel="1" x14ac:dyDescent="0.2">
      <c r="A115" t="s">
        <v>339</v>
      </c>
      <c r="B115" s="1" t="s">
        <v>340</v>
      </c>
      <c r="C115" t="s">
        <v>341</v>
      </c>
      <c r="E115" s="8">
        <v>9509.69</v>
      </c>
      <c r="F115" s="8">
        <v>62356.68</v>
      </c>
      <c r="H115" s="8">
        <v>52846.99</v>
      </c>
      <c r="J115" s="8">
        <v>0</v>
      </c>
      <c r="K115" s="8">
        <v>0</v>
      </c>
      <c r="L115" s="8">
        <f t="shared" si="15"/>
        <v>62356.68</v>
      </c>
      <c r="M115" s="8">
        <f t="shared" si="16"/>
        <v>9509.6900000000023</v>
      </c>
      <c r="N115" s="8">
        <f t="shared" si="17"/>
        <v>62356.68</v>
      </c>
    </row>
    <row r="116" spans="1:14" outlineLevel="1" x14ac:dyDescent="0.2">
      <c r="A116" t="s">
        <v>342</v>
      </c>
      <c r="B116" s="1" t="s">
        <v>343</v>
      </c>
      <c r="C116" t="s">
        <v>344</v>
      </c>
      <c r="E116" s="8">
        <v>-177.74</v>
      </c>
      <c r="F116" s="8">
        <v>0</v>
      </c>
      <c r="H116" s="8">
        <v>0</v>
      </c>
      <c r="J116" s="8">
        <v>0</v>
      </c>
      <c r="K116" s="8">
        <v>0</v>
      </c>
      <c r="L116" s="8">
        <f t="shared" si="15"/>
        <v>0</v>
      </c>
      <c r="M116" s="8">
        <f t="shared" si="16"/>
        <v>0</v>
      </c>
      <c r="N116" s="8">
        <f t="shared" si="17"/>
        <v>0</v>
      </c>
    </row>
    <row r="117" spans="1:14" outlineLevel="1" x14ac:dyDescent="0.2">
      <c r="A117" t="s">
        <v>345</v>
      </c>
      <c r="B117" s="1" t="s">
        <v>346</v>
      </c>
      <c r="C117" t="s">
        <v>347</v>
      </c>
      <c r="E117" s="8">
        <v>-398</v>
      </c>
      <c r="F117" s="8">
        <v>0</v>
      </c>
      <c r="H117" s="8">
        <v>0</v>
      </c>
      <c r="J117" s="8">
        <v>0</v>
      </c>
      <c r="K117" s="8">
        <v>0</v>
      </c>
      <c r="L117" s="8">
        <f t="shared" si="15"/>
        <v>0</v>
      </c>
      <c r="M117" s="8">
        <f t="shared" si="16"/>
        <v>0</v>
      </c>
      <c r="N117" s="8">
        <f t="shared" si="17"/>
        <v>0</v>
      </c>
    </row>
    <row r="118" spans="1:14" outlineLevel="1" x14ac:dyDescent="0.2">
      <c r="A118" t="s">
        <v>348</v>
      </c>
      <c r="B118" s="1" t="s">
        <v>349</v>
      </c>
      <c r="C118" t="s">
        <v>350</v>
      </c>
      <c r="E118" s="8">
        <v>-8560.84</v>
      </c>
      <c r="F118" s="8">
        <v>108024.53</v>
      </c>
      <c r="H118" s="8">
        <v>130022.65</v>
      </c>
      <c r="J118" s="8">
        <v>61092.54</v>
      </c>
      <c r="K118" s="8">
        <v>61092.54</v>
      </c>
      <c r="L118" s="8">
        <f t="shared" si="15"/>
        <v>46931.99</v>
      </c>
      <c r="M118" s="8">
        <f t="shared" si="16"/>
        <v>-21998.119999999995</v>
      </c>
      <c r="N118" s="8">
        <f t="shared" si="17"/>
        <v>46931.99</v>
      </c>
    </row>
    <row r="119" spans="1:14" outlineLevel="1" x14ac:dyDescent="0.2">
      <c r="A119" t="s">
        <v>351</v>
      </c>
      <c r="B119" s="1" t="s">
        <v>352</v>
      </c>
      <c r="C119" t="s">
        <v>353</v>
      </c>
      <c r="E119" s="8">
        <v>1646.29</v>
      </c>
      <c r="F119" s="8">
        <v>-5334.31</v>
      </c>
      <c r="H119" s="8">
        <v>-5126.1899999999996</v>
      </c>
      <c r="J119" s="8">
        <v>-2931.91</v>
      </c>
      <c r="K119" s="8">
        <v>-2931.91</v>
      </c>
      <c r="L119" s="8">
        <f t="shared" si="15"/>
        <v>-2402.4000000000005</v>
      </c>
      <c r="M119" s="8">
        <f t="shared" si="16"/>
        <v>-208.1200000000008</v>
      </c>
      <c r="N119" s="8">
        <f t="shared" si="17"/>
        <v>-2402.4000000000005</v>
      </c>
    </row>
    <row r="120" spans="1:14" outlineLevel="1" x14ac:dyDescent="0.2">
      <c r="A120" t="s">
        <v>354</v>
      </c>
      <c r="B120" s="1" t="s">
        <v>355</v>
      </c>
      <c r="C120" t="s">
        <v>356</v>
      </c>
      <c r="E120" s="8">
        <v>77175.7</v>
      </c>
      <c r="F120" s="8">
        <v>96754.47</v>
      </c>
      <c r="H120" s="8">
        <v>19160.509999999998</v>
      </c>
      <c r="J120" s="8">
        <v>11669.84</v>
      </c>
      <c r="K120" s="8">
        <v>11669.84</v>
      </c>
      <c r="L120" s="8">
        <f t="shared" si="15"/>
        <v>85084.63</v>
      </c>
      <c r="M120" s="8">
        <f t="shared" si="16"/>
        <v>77593.960000000006</v>
      </c>
      <c r="N120" s="8">
        <f t="shared" si="17"/>
        <v>85084.63</v>
      </c>
    </row>
    <row r="121" spans="1:14" outlineLevel="1" x14ac:dyDescent="0.2">
      <c r="A121" t="s">
        <v>357</v>
      </c>
      <c r="B121" s="1" t="s">
        <v>358</v>
      </c>
      <c r="C121" t="s">
        <v>359</v>
      </c>
      <c r="E121" s="8">
        <v>-9.6</v>
      </c>
      <c r="F121" s="8">
        <v>-9.6</v>
      </c>
      <c r="H121" s="8">
        <v>0</v>
      </c>
      <c r="J121" s="8">
        <v>0</v>
      </c>
      <c r="K121" s="8">
        <v>0</v>
      </c>
      <c r="L121" s="8">
        <f t="shared" si="15"/>
        <v>-9.6</v>
      </c>
      <c r="M121" s="8">
        <f t="shared" si="16"/>
        <v>-9.6</v>
      </c>
      <c r="N121" s="8">
        <f t="shared" si="17"/>
        <v>-9.6</v>
      </c>
    </row>
    <row r="122" spans="1:14" outlineLevel="1" x14ac:dyDescent="0.2">
      <c r="A122" t="s">
        <v>360</v>
      </c>
      <c r="B122" s="1" t="s">
        <v>361</v>
      </c>
      <c r="C122" t="s">
        <v>362</v>
      </c>
      <c r="E122" s="8">
        <v>39978.22</v>
      </c>
      <c r="F122" s="8">
        <v>-15699.85</v>
      </c>
      <c r="H122" s="8">
        <v>-9639.9</v>
      </c>
      <c r="J122" s="8">
        <v>0</v>
      </c>
      <c r="K122" s="8">
        <v>0</v>
      </c>
      <c r="L122" s="8">
        <f t="shared" si="15"/>
        <v>-15699.85</v>
      </c>
      <c r="M122" s="8">
        <f t="shared" si="16"/>
        <v>-6059.9500000000007</v>
      </c>
      <c r="N122" s="8">
        <f t="shared" si="17"/>
        <v>-15699.85</v>
      </c>
    </row>
    <row r="123" spans="1:14" outlineLevel="1" x14ac:dyDescent="0.2">
      <c r="A123" t="s">
        <v>363</v>
      </c>
      <c r="B123" s="1" t="s">
        <v>364</v>
      </c>
      <c r="C123" t="s">
        <v>365</v>
      </c>
      <c r="E123" s="8">
        <v>126.61</v>
      </c>
      <c r="F123" s="8">
        <v>5406.27</v>
      </c>
      <c r="H123" s="8">
        <v>5068.26</v>
      </c>
      <c r="J123" s="8">
        <v>4035.63</v>
      </c>
      <c r="K123" s="8">
        <v>4035.63</v>
      </c>
      <c r="L123" s="8">
        <f t="shared" si="15"/>
        <v>1370.6400000000003</v>
      </c>
      <c r="M123" s="8">
        <f t="shared" si="16"/>
        <v>338.01000000000022</v>
      </c>
      <c r="N123" s="8">
        <f t="shared" si="17"/>
        <v>1370.6400000000003</v>
      </c>
    </row>
    <row r="124" spans="1:14" outlineLevel="1" x14ac:dyDescent="0.2">
      <c r="A124" t="s">
        <v>366</v>
      </c>
      <c r="B124" s="1" t="s">
        <v>367</v>
      </c>
      <c r="C124" t="s">
        <v>368</v>
      </c>
      <c r="E124" s="8">
        <v>0</v>
      </c>
      <c r="F124" s="8">
        <v>-0.02</v>
      </c>
      <c r="H124" s="8">
        <v>-0.02</v>
      </c>
      <c r="J124" s="8">
        <v>0</v>
      </c>
      <c r="K124" s="8">
        <v>0</v>
      </c>
      <c r="L124" s="8">
        <f t="shared" si="15"/>
        <v>-0.02</v>
      </c>
      <c r="M124" s="8">
        <f t="shared" si="16"/>
        <v>0</v>
      </c>
      <c r="N124" s="8">
        <f t="shared" si="17"/>
        <v>-0.02</v>
      </c>
    </row>
    <row r="125" spans="1:14" outlineLevel="1" x14ac:dyDescent="0.2">
      <c r="A125" t="s">
        <v>369</v>
      </c>
      <c r="B125" s="1" t="s">
        <v>370</v>
      </c>
      <c r="C125" t="s">
        <v>371</v>
      </c>
      <c r="E125" s="8">
        <v>90.06</v>
      </c>
      <c r="F125" s="8">
        <v>0</v>
      </c>
      <c r="H125" s="8">
        <v>0</v>
      </c>
      <c r="J125" s="8">
        <v>0</v>
      </c>
      <c r="K125" s="8">
        <v>0</v>
      </c>
      <c r="L125" s="8">
        <f t="shared" si="15"/>
        <v>0</v>
      </c>
      <c r="M125" s="8">
        <f t="shared" si="16"/>
        <v>0</v>
      </c>
      <c r="N125" s="8">
        <f t="shared" si="17"/>
        <v>0</v>
      </c>
    </row>
    <row r="126" spans="1:14" x14ac:dyDescent="0.2">
      <c r="A126" t="s">
        <v>46</v>
      </c>
      <c r="B126"/>
      <c r="C126" t="s">
        <v>1020</v>
      </c>
      <c r="E126" s="14">
        <v>119380.38999999998</v>
      </c>
      <c r="F126" s="14">
        <v>314864.58000000007</v>
      </c>
      <c r="G126" s="14"/>
      <c r="H126" s="14">
        <v>255698.71000000002</v>
      </c>
      <c r="I126" s="14"/>
      <c r="J126" s="14">
        <v>137232.51</v>
      </c>
      <c r="K126" s="14">
        <v>137232.51</v>
      </c>
      <c r="L126" s="14">
        <f>F126-J126</f>
        <v>177632.07000000007</v>
      </c>
      <c r="M126" s="14">
        <f>F126-H126</f>
        <v>59165.870000000054</v>
      </c>
      <c r="N126" s="14">
        <f>F126-K126</f>
        <v>177632.07000000007</v>
      </c>
    </row>
    <row r="127" spans="1:14" x14ac:dyDescent="0.2">
      <c r="B127"/>
      <c r="E127" s="14"/>
      <c r="F127" s="14"/>
      <c r="G127" s="14"/>
      <c r="H127" s="14"/>
      <c r="I127" s="14"/>
      <c r="J127" s="14"/>
      <c r="K127" s="14"/>
      <c r="L127" s="14"/>
      <c r="M127" s="14"/>
      <c r="N127" s="14"/>
    </row>
    <row r="128" spans="1:14" hidden="1" x14ac:dyDescent="0.2">
      <c r="B128"/>
      <c r="E128" s="18"/>
      <c r="F128" s="18"/>
      <c r="G128" s="18"/>
      <c r="H128" s="18"/>
      <c r="I128" s="18"/>
      <c r="J128" s="18"/>
      <c r="K128" s="18"/>
      <c r="L128" s="18"/>
      <c r="M128" s="18"/>
      <c r="N128" s="14">
        <f>F128-K128</f>
        <v>0</v>
      </c>
    </row>
    <row r="129" spans="1:14" hidden="1" x14ac:dyDescent="0.2">
      <c r="B129"/>
      <c r="E129" s="18"/>
      <c r="F129" s="18"/>
      <c r="G129" s="18"/>
      <c r="H129" s="18"/>
      <c r="I129" s="18"/>
      <c r="J129" s="18"/>
      <c r="K129" s="18"/>
      <c r="L129" s="18"/>
      <c r="M129" s="18"/>
      <c r="N129" s="14">
        <f>F129-K129</f>
        <v>0</v>
      </c>
    </row>
    <row r="130" spans="1:14" hidden="1" x14ac:dyDescent="0.2">
      <c r="B130"/>
      <c r="E130" s="18"/>
      <c r="F130" s="18"/>
      <c r="G130" s="18"/>
      <c r="H130" s="18"/>
      <c r="I130" s="18"/>
      <c r="J130" s="18"/>
      <c r="K130" s="18"/>
      <c r="L130" s="18"/>
      <c r="M130" s="18"/>
      <c r="N130" s="14">
        <f>F130-K130</f>
        <v>0</v>
      </c>
    </row>
    <row r="131" spans="1:14" x14ac:dyDescent="0.2">
      <c r="B131"/>
      <c r="E131" s="18"/>
      <c r="F131" s="18"/>
      <c r="G131" s="18"/>
      <c r="H131" s="18"/>
      <c r="I131" s="18"/>
      <c r="J131" s="18"/>
      <c r="K131" s="18"/>
      <c r="L131" s="18"/>
      <c r="M131" s="18"/>
      <c r="N131" s="14"/>
    </row>
    <row r="132" spans="1:14" x14ac:dyDescent="0.2">
      <c r="A132" t="s">
        <v>16</v>
      </c>
      <c r="B132"/>
      <c r="C132" s="2" t="s">
        <v>1021</v>
      </c>
      <c r="E132" s="15">
        <v>-2121016.52</v>
      </c>
      <c r="F132" s="15">
        <v>4714178.3499999996</v>
      </c>
      <c r="G132" s="15"/>
      <c r="H132" s="15">
        <v>7788291.8199999994</v>
      </c>
      <c r="I132" s="15"/>
      <c r="J132" s="15">
        <v>2387458.59</v>
      </c>
      <c r="K132" s="15">
        <v>2387458.59</v>
      </c>
      <c r="L132" s="15">
        <f>F132-J132</f>
        <v>2326719.7599999998</v>
      </c>
      <c r="M132" s="15">
        <f>F132-H132</f>
        <v>-3074113.4699999997</v>
      </c>
      <c r="N132" s="15">
        <f>F132-K132</f>
        <v>2326719.7599999998</v>
      </c>
    </row>
    <row r="133" spans="1:14" ht="11.25" customHeight="1" x14ac:dyDescent="0.2">
      <c r="B133"/>
      <c r="E133" s="14"/>
      <c r="F133" s="14"/>
      <c r="G133" s="14"/>
      <c r="H133" s="14"/>
      <c r="I133" s="14"/>
      <c r="J133" s="14"/>
      <c r="K133" s="14"/>
      <c r="L133" s="14"/>
      <c r="M133" s="14"/>
      <c r="N133" s="14"/>
    </row>
    <row r="134" spans="1:14" x14ac:dyDescent="0.2">
      <c r="B134"/>
      <c r="C134" s="2" t="s">
        <v>12</v>
      </c>
      <c r="E134" s="14"/>
      <c r="F134" s="14"/>
      <c r="G134" s="14"/>
      <c r="H134" s="14"/>
      <c r="I134" s="14"/>
      <c r="J134" s="14"/>
      <c r="K134" s="14"/>
      <c r="L134" s="14"/>
      <c r="M134" s="14"/>
      <c r="N134" s="14"/>
    </row>
    <row r="135" spans="1:14" ht="11.25" customHeight="1" x14ac:dyDescent="0.2">
      <c r="B135"/>
      <c r="E135" s="14"/>
      <c r="F135" s="14"/>
      <c r="G135" s="14"/>
      <c r="H135" s="14"/>
      <c r="I135" s="14"/>
      <c r="J135" s="14"/>
      <c r="K135" s="14"/>
      <c r="L135" s="14"/>
      <c r="M135" s="14"/>
      <c r="N135" s="14"/>
    </row>
    <row r="136" spans="1:14" x14ac:dyDescent="0.2">
      <c r="B136"/>
      <c r="C136" s="2" t="s">
        <v>13</v>
      </c>
      <c r="E136" s="14"/>
      <c r="F136" s="14"/>
      <c r="G136" s="14"/>
      <c r="H136" s="14"/>
      <c r="I136" s="14"/>
      <c r="J136" s="14"/>
      <c r="K136" s="14"/>
      <c r="L136" s="14"/>
      <c r="M136" s="14"/>
      <c r="N136" s="14"/>
    </row>
    <row r="137" spans="1:14" outlineLevel="1" x14ac:dyDescent="0.2">
      <c r="A137" t="s">
        <v>372</v>
      </c>
      <c r="B137" s="1" t="s">
        <v>373</v>
      </c>
      <c r="C137" t="s">
        <v>374</v>
      </c>
      <c r="E137" s="8">
        <v>-13340.14</v>
      </c>
      <c r="F137" s="8">
        <v>34455.81</v>
      </c>
      <c r="H137" s="8">
        <v>47136.71</v>
      </c>
      <c r="J137" s="8">
        <v>31489.18</v>
      </c>
      <c r="K137" s="8">
        <v>31489.18</v>
      </c>
      <c r="L137" s="8">
        <f t="shared" ref="L137:L146" si="18">F137-J137</f>
        <v>2966.6299999999974</v>
      </c>
      <c r="M137" s="8">
        <f t="shared" ref="M137:M146" si="19">F137-H137</f>
        <v>-12680.900000000001</v>
      </c>
      <c r="N137" s="8">
        <f t="shared" ref="N137:N146" si="20">F137-K137</f>
        <v>2966.6299999999974</v>
      </c>
    </row>
    <row r="138" spans="1:14" outlineLevel="1" x14ac:dyDescent="0.2">
      <c r="A138" t="s">
        <v>375</v>
      </c>
      <c r="B138" s="1" t="s">
        <v>376</v>
      </c>
      <c r="C138" t="s">
        <v>377</v>
      </c>
      <c r="E138" s="8">
        <v>-2383.67</v>
      </c>
      <c r="F138" s="8">
        <v>-23705.68</v>
      </c>
      <c r="H138" s="8">
        <v>-15398.15</v>
      </c>
      <c r="J138" s="8">
        <v>5826.38</v>
      </c>
      <c r="K138" s="8">
        <v>5826.38</v>
      </c>
      <c r="L138" s="8">
        <f t="shared" si="18"/>
        <v>-29532.06</v>
      </c>
      <c r="M138" s="8">
        <f t="shared" si="19"/>
        <v>-8307.5300000000007</v>
      </c>
      <c r="N138" s="8">
        <f t="shared" si="20"/>
        <v>-29532.06</v>
      </c>
    </row>
    <row r="139" spans="1:14" outlineLevel="1" x14ac:dyDescent="0.2">
      <c r="A139" t="s">
        <v>378</v>
      </c>
      <c r="B139" s="1" t="s">
        <v>379</v>
      </c>
      <c r="C139" t="s">
        <v>380</v>
      </c>
      <c r="E139" s="8">
        <v>402.83</v>
      </c>
      <c r="F139" s="8">
        <v>5307.36</v>
      </c>
      <c r="H139" s="8">
        <v>5314.97</v>
      </c>
      <c r="J139" s="8">
        <v>5789.33</v>
      </c>
      <c r="K139" s="8">
        <v>5789.33</v>
      </c>
      <c r="L139" s="8">
        <f t="shared" si="18"/>
        <v>-481.97000000000025</v>
      </c>
      <c r="M139" s="8">
        <f t="shared" si="19"/>
        <v>-7.6100000000005821</v>
      </c>
      <c r="N139" s="8">
        <f t="shared" si="20"/>
        <v>-481.97000000000025</v>
      </c>
    </row>
    <row r="140" spans="1:14" outlineLevel="1" x14ac:dyDescent="0.2">
      <c r="A140" t="s">
        <v>381</v>
      </c>
      <c r="B140" s="1" t="s">
        <v>382</v>
      </c>
      <c r="C140" t="s">
        <v>383</v>
      </c>
      <c r="E140" s="8">
        <v>-2751.16</v>
      </c>
      <c r="F140" s="8">
        <v>0</v>
      </c>
      <c r="H140" s="8">
        <v>4126.7299999999996</v>
      </c>
      <c r="J140" s="8">
        <v>16506.86</v>
      </c>
      <c r="K140" s="8">
        <v>16506.86</v>
      </c>
      <c r="L140" s="8">
        <f t="shared" si="18"/>
        <v>-16506.86</v>
      </c>
      <c r="M140" s="8">
        <f t="shared" si="19"/>
        <v>-4126.7299999999996</v>
      </c>
      <c r="N140" s="8">
        <f t="shared" si="20"/>
        <v>-16506.86</v>
      </c>
    </row>
    <row r="141" spans="1:14" outlineLevel="1" x14ac:dyDescent="0.2">
      <c r="A141" t="s">
        <v>384</v>
      </c>
      <c r="B141" s="1" t="s">
        <v>385</v>
      </c>
      <c r="C141" t="s">
        <v>386</v>
      </c>
      <c r="E141" s="8">
        <v>42208.94</v>
      </c>
      <c r="F141" s="8">
        <v>2469948.2799999998</v>
      </c>
      <c r="H141" s="8">
        <v>2398483.34</v>
      </c>
      <c r="J141" s="8">
        <v>2266831.34</v>
      </c>
      <c r="K141" s="8">
        <v>2266831.34</v>
      </c>
      <c r="L141" s="8">
        <f t="shared" si="18"/>
        <v>203116.93999999994</v>
      </c>
      <c r="M141" s="8">
        <f t="shared" si="19"/>
        <v>71464.939999999944</v>
      </c>
      <c r="N141" s="8">
        <f t="shared" si="20"/>
        <v>203116.93999999994</v>
      </c>
    </row>
    <row r="142" spans="1:14" outlineLevel="1" x14ac:dyDescent="0.2">
      <c r="A142" t="s">
        <v>387</v>
      </c>
      <c r="B142" s="1" t="s">
        <v>388</v>
      </c>
      <c r="C142" t="s">
        <v>389</v>
      </c>
      <c r="E142" s="8">
        <v>19091.88</v>
      </c>
      <c r="F142" s="8">
        <v>178457.09</v>
      </c>
      <c r="H142" s="8">
        <v>150466.56</v>
      </c>
      <c r="J142" s="8">
        <v>125376.21</v>
      </c>
      <c r="K142" s="8">
        <v>125376.21</v>
      </c>
      <c r="L142" s="8">
        <f t="shared" si="18"/>
        <v>53080.87999999999</v>
      </c>
      <c r="M142" s="8">
        <f t="shared" si="19"/>
        <v>27990.53</v>
      </c>
      <c r="N142" s="8">
        <f t="shared" si="20"/>
        <v>53080.87999999999</v>
      </c>
    </row>
    <row r="143" spans="1:14" outlineLevel="1" x14ac:dyDescent="0.2">
      <c r="A143" t="s">
        <v>390</v>
      </c>
      <c r="B143" s="1" t="s">
        <v>391</v>
      </c>
      <c r="C143" t="s">
        <v>392</v>
      </c>
      <c r="E143" s="8">
        <v>-1351.94</v>
      </c>
      <c r="F143" s="8">
        <v>-15469.93</v>
      </c>
      <c r="H143" s="8">
        <v>-11637.01</v>
      </c>
      <c r="J143" s="8">
        <v>-5441.34</v>
      </c>
      <c r="K143" s="8">
        <v>-5441.34</v>
      </c>
      <c r="L143" s="8">
        <f t="shared" si="18"/>
        <v>-10028.59</v>
      </c>
      <c r="M143" s="8">
        <f t="shared" si="19"/>
        <v>-3832.92</v>
      </c>
      <c r="N143" s="8">
        <f t="shared" si="20"/>
        <v>-10028.59</v>
      </c>
    </row>
    <row r="144" spans="1:14" outlineLevel="1" x14ac:dyDescent="0.2">
      <c r="A144" t="s">
        <v>393</v>
      </c>
      <c r="B144" s="1" t="s">
        <v>394</v>
      </c>
      <c r="C144" t="s">
        <v>395</v>
      </c>
      <c r="E144" s="8">
        <v>-177.06</v>
      </c>
      <c r="F144" s="8">
        <v>935.25</v>
      </c>
      <c r="H144" s="8">
        <v>150.26</v>
      </c>
      <c r="J144" s="8">
        <v>62.59</v>
      </c>
      <c r="K144" s="8">
        <v>62.59</v>
      </c>
      <c r="L144" s="8">
        <f t="shared" si="18"/>
        <v>872.66</v>
      </c>
      <c r="M144" s="8">
        <f t="shared" si="19"/>
        <v>784.99</v>
      </c>
      <c r="N144" s="8">
        <f t="shared" si="20"/>
        <v>872.66</v>
      </c>
    </row>
    <row r="145" spans="1:14" outlineLevel="1" x14ac:dyDescent="0.2">
      <c r="A145" t="s">
        <v>396</v>
      </c>
      <c r="B145" s="1" t="s">
        <v>397</v>
      </c>
      <c r="C145" t="s">
        <v>398</v>
      </c>
      <c r="E145" s="8">
        <v>0</v>
      </c>
      <c r="F145" s="8">
        <v>683.74</v>
      </c>
      <c r="H145" s="8">
        <v>938.91</v>
      </c>
      <c r="J145" s="8">
        <v>938.91</v>
      </c>
      <c r="K145" s="8">
        <v>938.91</v>
      </c>
      <c r="L145" s="8">
        <f t="shared" si="18"/>
        <v>-255.16999999999996</v>
      </c>
      <c r="M145" s="8">
        <f t="shared" si="19"/>
        <v>-255.16999999999996</v>
      </c>
      <c r="N145" s="8">
        <f t="shared" si="20"/>
        <v>-255.16999999999996</v>
      </c>
    </row>
    <row r="146" spans="1:14" outlineLevel="1" x14ac:dyDescent="0.2">
      <c r="A146" t="s">
        <v>399</v>
      </c>
      <c r="B146" s="1" t="s">
        <v>400</v>
      </c>
      <c r="C146" t="s">
        <v>401</v>
      </c>
      <c r="E146" s="8">
        <v>69562.490000000005</v>
      </c>
      <c r="F146" s="8">
        <v>476557.27</v>
      </c>
      <c r="H146" s="8">
        <v>406994.78</v>
      </c>
      <c r="J146" s="8">
        <v>406994.78</v>
      </c>
      <c r="K146" s="8">
        <v>406994.78</v>
      </c>
      <c r="L146" s="8">
        <f t="shared" si="18"/>
        <v>69562.489999999991</v>
      </c>
      <c r="M146" s="8">
        <f t="shared" si="19"/>
        <v>69562.489999999991</v>
      </c>
      <c r="N146" s="8">
        <f t="shared" si="20"/>
        <v>69562.489999999991</v>
      </c>
    </row>
    <row r="147" spans="1:14" x14ac:dyDescent="0.2">
      <c r="A147" t="s">
        <v>14</v>
      </c>
      <c r="B147"/>
      <c r="C147" t="s">
        <v>1022</v>
      </c>
      <c r="E147" s="14">
        <v>111262.17000000001</v>
      </c>
      <c r="F147" s="14">
        <v>3127169.19</v>
      </c>
      <c r="G147" s="14"/>
      <c r="H147" s="14">
        <v>2986577.0999999996</v>
      </c>
      <c r="I147" s="14"/>
      <c r="J147" s="14">
        <v>2854374.24</v>
      </c>
      <c r="K147" s="14">
        <v>2854374.24</v>
      </c>
      <c r="L147" s="14">
        <f>F147-J147</f>
        <v>272794.94999999972</v>
      </c>
      <c r="M147" s="14">
        <f>F147-H147</f>
        <v>140592.09000000032</v>
      </c>
      <c r="N147" s="14">
        <f>F147-K147</f>
        <v>272794.94999999972</v>
      </c>
    </row>
    <row r="148" spans="1:14" x14ac:dyDescent="0.2">
      <c r="B148"/>
      <c r="E148" s="14"/>
      <c r="F148" s="14"/>
      <c r="G148" s="14"/>
      <c r="H148" s="14"/>
      <c r="I148" s="14"/>
      <c r="J148" s="14"/>
      <c r="K148" s="14"/>
      <c r="L148" s="14"/>
      <c r="M148" s="14"/>
      <c r="N148" s="14"/>
    </row>
    <row r="149" spans="1:14" x14ac:dyDescent="0.2">
      <c r="B149"/>
      <c r="C149" s="2" t="s">
        <v>47</v>
      </c>
      <c r="E149" s="14"/>
      <c r="F149" s="14"/>
      <c r="G149" s="14"/>
      <c r="H149" s="14"/>
      <c r="I149" s="14"/>
      <c r="J149" s="14"/>
      <c r="K149" s="14"/>
      <c r="L149" s="14"/>
      <c r="M149" s="14"/>
      <c r="N149" s="14"/>
    </row>
    <row r="150" spans="1:14" outlineLevel="1" x14ac:dyDescent="0.2">
      <c r="A150" t="s">
        <v>402</v>
      </c>
      <c r="B150" s="1" t="s">
        <v>403</v>
      </c>
      <c r="C150" t="s">
        <v>404</v>
      </c>
      <c r="E150" s="8">
        <v>757775.31</v>
      </c>
      <c r="F150" s="8">
        <v>28499375.559999999</v>
      </c>
      <c r="H150" s="8">
        <v>27734142.809999999</v>
      </c>
      <c r="J150" s="8">
        <v>0</v>
      </c>
      <c r="K150" s="8">
        <v>0</v>
      </c>
      <c r="L150" s="8">
        <f>F150-J150</f>
        <v>28499375.559999999</v>
      </c>
      <c r="M150" s="8">
        <f>F150-H150</f>
        <v>765232.75</v>
      </c>
      <c r="N150" s="8">
        <f>F150-K150</f>
        <v>28499375.559999999</v>
      </c>
    </row>
    <row r="151" spans="1:14" x14ac:dyDescent="0.2">
      <c r="A151" t="s">
        <v>116</v>
      </c>
      <c r="B151"/>
      <c r="C151" t="s">
        <v>1023</v>
      </c>
      <c r="E151" s="14">
        <v>757775.31</v>
      </c>
      <c r="F151" s="14">
        <v>28499375.559999999</v>
      </c>
      <c r="G151" s="14"/>
      <c r="H151" s="14">
        <v>27734142.809999999</v>
      </c>
      <c r="I151" s="14"/>
      <c r="J151" s="14">
        <v>0</v>
      </c>
      <c r="K151" s="14">
        <v>0</v>
      </c>
      <c r="L151" s="14">
        <f>F151-J151</f>
        <v>28499375.559999999</v>
      </c>
      <c r="M151" s="14">
        <f>F151-H151</f>
        <v>765232.75</v>
      </c>
      <c r="N151" s="14">
        <f>F151-K151</f>
        <v>28499375.559999999</v>
      </c>
    </row>
    <row r="152" spans="1:14" x14ac:dyDescent="0.2">
      <c r="B152"/>
      <c r="E152" s="14"/>
      <c r="F152" s="14"/>
      <c r="G152" s="14"/>
      <c r="H152" s="14"/>
      <c r="I152" s="14"/>
      <c r="J152" s="14"/>
      <c r="K152" s="14"/>
      <c r="L152" s="14"/>
      <c r="M152" s="14"/>
      <c r="N152" s="14"/>
    </row>
    <row r="153" spans="1:14" x14ac:dyDescent="0.2">
      <c r="A153" t="s">
        <v>117</v>
      </c>
      <c r="B153"/>
      <c r="C153" t="s">
        <v>1024</v>
      </c>
      <c r="E153" s="14">
        <v>0</v>
      </c>
      <c r="F153" s="14">
        <v>0</v>
      </c>
      <c r="G153" s="14"/>
      <c r="H153" s="14">
        <v>0</v>
      </c>
      <c r="I153" s="14"/>
      <c r="J153" s="14">
        <v>0</v>
      </c>
      <c r="K153" s="14">
        <v>0</v>
      </c>
      <c r="L153" s="14">
        <f>F153-J153</f>
        <v>0</v>
      </c>
      <c r="M153" s="14">
        <f>F153-H153</f>
        <v>0</v>
      </c>
      <c r="N153" s="14">
        <f>F153-K153</f>
        <v>0</v>
      </c>
    </row>
    <row r="154" spans="1:14" x14ac:dyDescent="0.2">
      <c r="B154"/>
      <c r="E154" s="14"/>
      <c r="F154" s="14"/>
      <c r="G154" s="14"/>
      <c r="H154" s="14"/>
      <c r="I154" s="14"/>
      <c r="J154" s="14"/>
      <c r="K154" s="14"/>
      <c r="L154" s="14"/>
      <c r="M154" s="14"/>
      <c r="N154" s="14"/>
    </row>
    <row r="155" spans="1:14" outlineLevel="1" x14ac:dyDescent="0.2">
      <c r="A155" t="s">
        <v>405</v>
      </c>
      <c r="B155" s="1" t="s">
        <v>406</v>
      </c>
      <c r="C155" t="s">
        <v>407</v>
      </c>
      <c r="E155" s="8">
        <v>-26843.48</v>
      </c>
      <c r="F155" s="8">
        <v>536906.12</v>
      </c>
      <c r="H155" s="8">
        <v>617362.98</v>
      </c>
      <c r="J155" s="8">
        <v>192390.13</v>
      </c>
      <c r="K155" s="8">
        <v>192390.13</v>
      </c>
      <c r="L155" s="8">
        <f>F155-J155</f>
        <v>344515.99</v>
      </c>
      <c r="M155" s="8">
        <f>F155-H155</f>
        <v>-80456.859999999986</v>
      </c>
      <c r="N155" s="8">
        <f>F155-K155</f>
        <v>344515.99</v>
      </c>
    </row>
    <row r="156" spans="1:14" outlineLevel="1" x14ac:dyDescent="0.2">
      <c r="A156" t="s">
        <v>408</v>
      </c>
      <c r="B156" s="1" t="s">
        <v>409</v>
      </c>
      <c r="C156" t="s">
        <v>410</v>
      </c>
      <c r="E156" s="8">
        <v>55.38</v>
      </c>
      <c r="F156" s="8">
        <v>809.21</v>
      </c>
      <c r="H156" s="8">
        <v>643.07000000000005</v>
      </c>
      <c r="J156" s="8">
        <v>0</v>
      </c>
      <c r="K156" s="8">
        <v>0</v>
      </c>
      <c r="L156" s="8">
        <f>F156-J156</f>
        <v>809.21</v>
      </c>
      <c r="M156" s="8">
        <f>F156-H156</f>
        <v>166.14</v>
      </c>
      <c r="N156" s="8">
        <f>F156-K156</f>
        <v>809.21</v>
      </c>
    </row>
    <row r="157" spans="1:14" x14ac:dyDescent="0.2">
      <c r="A157" t="s">
        <v>62</v>
      </c>
      <c r="B157"/>
      <c r="C157" t="s">
        <v>788</v>
      </c>
      <c r="E157" s="14">
        <v>-26788.1</v>
      </c>
      <c r="F157" s="14">
        <v>537715.32999999996</v>
      </c>
      <c r="G157" s="14"/>
      <c r="H157" s="14">
        <v>618006.04999999993</v>
      </c>
      <c r="I157" s="14"/>
      <c r="J157" s="14">
        <v>192390.13</v>
      </c>
      <c r="K157" s="14">
        <v>192390.13</v>
      </c>
      <c r="L157" s="14">
        <f>F157-J157</f>
        <v>345325.19999999995</v>
      </c>
      <c r="M157" s="14">
        <f>F157-H157</f>
        <v>-80290.719999999972</v>
      </c>
      <c r="N157" s="14">
        <f>F157-K157</f>
        <v>345325.19999999995</v>
      </c>
    </row>
    <row r="158" spans="1:14" x14ac:dyDescent="0.2">
      <c r="B158"/>
      <c r="E158" s="14"/>
      <c r="F158" s="14"/>
      <c r="G158" s="14"/>
      <c r="H158" s="14"/>
      <c r="I158" s="14"/>
      <c r="J158" s="14"/>
      <c r="K158" s="14"/>
      <c r="L158" s="14"/>
      <c r="M158" s="14"/>
      <c r="N158" s="14"/>
    </row>
    <row r="159" spans="1:14" x14ac:dyDescent="0.2">
      <c r="B159"/>
      <c r="C159" s="2" t="s">
        <v>96</v>
      </c>
      <c r="E159" s="15">
        <f>E160</f>
        <v>842249.38000000012</v>
      </c>
      <c r="F159" s="15">
        <f>F160</f>
        <v>32164260.079999998</v>
      </c>
      <c r="G159" s="15"/>
      <c r="H159" s="15">
        <f>H160</f>
        <v>31338725.960000001</v>
      </c>
      <c r="I159" s="15"/>
      <c r="J159" s="15">
        <f>J160</f>
        <v>3046764.37</v>
      </c>
      <c r="K159" s="15">
        <f>K160</f>
        <v>3046764.37</v>
      </c>
      <c r="L159" s="15">
        <f>F159-J159</f>
        <v>29117495.709999997</v>
      </c>
      <c r="M159" s="15">
        <f>F159-H159</f>
        <v>825534.11999999732</v>
      </c>
      <c r="N159" s="15">
        <f>F159-K159</f>
        <v>29117495.709999997</v>
      </c>
    </row>
    <row r="160" spans="1:14" hidden="1" x14ac:dyDescent="0.2">
      <c r="A160" t="s">
        <v>17</v>
      </c>
      <c r="B160"/>
      <c r="C160" s="2" t="s">
        <v>1025</v>
      </c>
      <c r="E160" s="14">
        <v>842249.38000000012</v>
      </c>
      <c r="F160" s="14">
        <v>32164260.079999998</v>
      </c>
      <c r="G160" s="14"/>
      <c r="H160" s="14">
        <v>31338725.960000001</v>
      </c>
      <c r="I160" s="14"/>
      <c r="J160" s="14">
        <v>3046764.37</v>
      </c>
      <c r="K160" s="14">
        <v>3046764.37</v>
      </c>
      <c r="L160" s="14"/>
      <c r="M160" s="14">
        <f>F160-H160</f>
        <v>825534.11999999732</v>
      </c>
      <c r="N160" s="14">
        <f>F160-K160</f>
        <v>29117495.709999997</v>
      </c>
    </row>
    <row r="161" spans="1:14" ht="11.25" customHeight="1" x14ac:dyDescent="0.2">
      <c r="B161"/>
      <c r="E161" s="14"/>
      <c r="F161" s="14"/>
      <c r="G161" s="14"/>
      <c r="H161" s="14"/>
      <c r="I161" s="14"/>
      <c r="J161" s="14"/>
      <c r="K161" s="14"/>
      <c r="L161" s="14"/>
      <c r="M161" s="14"/>
      <c r="N161" s="14"/>
    </row>
    <row r="162" spans="1:14" ht="13.5" thickBot="1" x14ac:dyDescent="0.25">
      <c r="A162" t="s">
        <v>15</v>
      </c>
      <c r="B162"/>
      <c r="C162" s="2" t="s">
        <v>5</v>
      </c>
      <c r="E162" s="19">
        <v>-666631.6</v>
      </c>
      <c r="F162" s="19">
        <v>108077418.26000001</v>
      </c>
      <c r="G162" s="19"/>
      <c r="H162" s="19">
        <v>109731244.63</v>
      </c>
      <c r="I162" s="19"/>
      <c r="J162" s="19">
        <v>42630767.849999994</v>
      </c>
      <c r="K162" s="19">
        <v>42630767.849999994</v>
      </c>
      <c r="L162" s="19">
        <f>F162-J162</f>
        <v>65446650.410000011</v>
      </c>
      <c r="M162" s="19">
        <f>F162-H162</f>
        <v>-1653826.3699999899</v>
      </c>
      <c r="N162" s="19">
        <f>F162-K162</f>
        <v>65446650.410000011</v>
      </c>
    </row>
    <row r="163" spans="1:14" ht="13.5" thickTop="1" x14ac:dyDescent="0.2">
      <c r="B163"/>
      <c r="E163" s="14"/>
      <c r="F163" s="14"/>
      <c r="G163" s="14"/>
      <c r="H163" s="14"/>
      <c r="I163" s="14"/>
      <c r="J163" s="14"/>
      <c r="K163" s="14"/>
      <c r="L163" s="14"/>
      <c r="M163" s="14"/>
      <c r="N163" s="14"/>
    </row>
    <row r="164" spans="1:14" x14ac:dyDescent="0.2">
      <c r="B164"/>
      <c r="E164" s="14"/>
      <c r="F164" s="14"/>
      <c r="G164" s="14"/>
      <c r="H164" s="14"/>
      <c r="I164" s="14"/>
      <c r="J164" s="14"/>
      <c r="K164" s="14"/>
      <c r="L164" s="14"/>
      <c r="M164" s="14"/>
      <c r="N164" s="14"/>
    </row>
    <row r="165" spans="1:14" x14ac:dyDescent="0.2">
      <c r="B165"/>
      <c r="C165" s="2" t="s">
        <v>18</v>
      </c>
      <c r="E165" s="14"/>
      <c r="F165" s="14"/>
      <c r="G165" s="14"/>
      <c r="H165" s="14"/>
      <c r="I165" s="14"/>
      <c r="J165" s="14"/>
      <c r="K165" s="14"/>
      <c r="L165" s="14"/>
      <c r="M165" s="14"/>
      <c r="N165" s="14"/>
    </row>
    <row r="166" spans="1:14" x14ac:dyDescent="0.2">
      <c r="B166"/>
      <c r="E166" s="14"/>
      <c r="F166" s="14"/>
      <c r="G166" s="14"/>
      <c r="H166" s="14"/>
      <c r="I166" s="14"/>
      <c r="J166" s="14"/>
      <c r="K166" s="14"/>
      <c r="L166" s="14"/>
      <c r="M166" s="14"/>
      <c r="N166" s="14"/>
    </row>
    <row r="167" spans="1:14" x14ac:dyDescent="0.2">
      <c r="B167"/>
      <c r="C167" s="2" t="s">
        <v>48</v>
      </c>
      <c r="E167" s="14"/>
      <c r="F167" s="14"/>
      <c r="G167" s="14"/>
      <c r="H167" s="14"/>
      <c r="I167" s="14"/>
      <c r="J167" s="14"/>
      <c r="K167" s="14"/>
      <c r="L167" s="14"/>
      <c r="M167" s="14"/>
      <c r="N167" s="14"/>
    </row>
    <row r="168" spans="1:14" outlineLevel="1" x14ac:dyDescent="0.2">
      <c r="A168" t="s">
        <v>411</v>
      </c>
      <c r="B168" s="1" t="s">
        <v>412</v>
      </c>
      <c r="C168" t="s">
        <v>413</v>
      </c>
      <c r="E168" s="8">
        <v>0</v>
      </c>
      <c r="F168" s="8">
        <v>-39672484.280000001</v>
      </c>
      <c r="H168" s="8">
        <v>-39672484.280000001</v>
      </c>
      <c r="J168" s="8">
        <v>-6067134.3399999999</v>
      </c>
      <c r="K168" s="8">
        <v>-6067134.3399999999</v>
      </c>
      <c r="L168" s="8">
        <f>F168-J168</f>
        <v>-33605349.939999998</v>
      </c>
      <c r="M168" s="8">
        <f>F168-H168</f>
        <v>0</v>
      </c>
      <c r="N168" s="8">
        <f>F168-K168</f>
        <v>-33605349.939999998</v>
      </c>
    </row>
    <row r="169" spans="1:14" outlineLevel="1" x14ac:dyDescent="0.2">
      <c r="A169" t="s">
        <v>414</v>
      </c>
      <c r="B169" s="1" t="s">
        <v>415</v>
      </c>
      <c r="C169" t="s">
        <v>416</v>
      </c>
      <c r="E169" s="8">
        <v>0</v>
      </c>
      <c r="F169" s="8">
        <v>-59722.34</v>
      </c>
      <c r="H169" s="8">
        <v>-59722.34</v>
      </c>
      <c r="J169" s="8">
        <v>-59722.34</v>
      </c>
      <c r="K169" s="8">
        <v>-59722.34</v>
      </c>
      <c r="L169" s="8">
        <f>F169-J169</f>
        <v>0</v>
      </c>
      <c r="M169" s="8">
        <f>F169-H169</f>
        <v>0</v>
      </c>
      <c r="N169" s="8">
        <f>F169-K169</f>
        <v>0</v>
      </c>
    </row>
    <row r="170" spans="1:14" x14ac:dyDescent="0.2">
      <c r="A170" t="s">
        <v>19</v>
      </c>
      <c r="B170"/>
      <c r="C170" t="s">
        <v>1026</v>
      </c>
      <c r="E170" s="14">
        <v>0</v>
      </c>
      <c r="F170" s="14">
        <v>-39732206.620000005</v>
      </c>
      <c r="G170" s="14"/>
      <c r="H170" s="14">
        <v>-39732206.620000005</v>
      </c>
      <c r="I170" s="14"/>
      <c r="J170" s="14">
        <v>-6126856.6799999997</v>
      </c>
      <c r="K170" s="14">
        <v>-6126856.6799999997</v>
      </c>
      <c r="L170" s="14">
        <f>F170-J170</f>
        <v>-33605349.940000005</v>
      </c>
      <c r="M170" s="14">
        <f>F170-H170</f>
        <v>0</v>
      </c>
      <c r="N170" s="14">
        <f>F170-K170</f>
        <v>-33605349.940000005</v>
      </c>
    </row>
    <row r="171" spans="1:14" x14ac:dyDescent="0.2">
      <c r="B171"/>
      <c r="E171" s="14"/>
      <c r="F171" s="14"/>
      <c r="G171" s="14"/>
      <c r="H171" s="14"/>
      <c r="I171" s="14"/>
      <c r="J171" s="14"/>
      <c r="K171" s="14"/>
      <c r="L171" s="14"/>
      <c r="M171" s="14"/>
      <c r="N171" s="14"/>
    </row>
    <row r="172" spans="1:14" x14ac:dyDescent="0.2">
      <c r="B172"/>
      <c r="C172" s="2" t="s">
        <v>20</v>
      </c>
      <c r="E172" s="14"/>
      <c r="F172" s="14"/>
      <c r="G172" s="14"/>
      <c r="H172" s="14"/>
      <c r="I172" s="14"/>
      <c r="J172" s="14"/>
      <c r="K172" s="14"/>
      <c r="L172" s="14"/>
      <c r="M172" s="14"/>
      <c r="N172" s="14"/>
    </row>
    <row r="173" spans="1:14" outlineLevel="1" x14ac:dyDescent="0.2">
      <c r="A173" t="s">
        <v>417</v>
      </c>
      <c r="B173" s="1" t="s">
        <v>418</v>
      </c>
      <c r="C173" t="s">
        <v>419</v>
      </c>
      <c r="E173" s="8">
        <v>0</v>
      </c>
      <c r="F173" s="8">
        <v>-6470630.9400000004</v>
      </c>
      <c r="H173" s="8">
        <v>-6470630.9400000004</v>
      </c>
      <c r="J173" s="8">
        <v>-5739110.6699999999</v>
      </c>
      <c r="K173" s="8">
        <v>-5739110.6699999999</v>
      </c>
      <c r="L173" s="8">
        <f>F173-J173</f>
        <v>-731520.27000000048</v>
      </c>
      <c r="M173" s="8">
        <f>F173-H173</f>
        <v>0</v>
      </c>
      <c r="N173" s="8">
        <f>F173-K173</f>
        <v>-731520.27000000048</v>
      </c>
    </row>
    <row r="174" spans="1:14" x14ac:dyDescent="0.2">
      <c r="A174" t="s">
        <v>124</v>
      </c>
      <c r="B174"/>
      <c r="C174" t="s">
        <v>1027</v>
      </c>
      <c r="E174" s="14">
        <v>0</v>
      </c>
      <c r="F174" s="14">
        <v>-6470630.9400000004</v>
      </c>
      <c r="G174" s="14"/>
      <c r="H174" s="14">
        <v>-6470630.9400000004</v>
      </c>
      <c r="I174" s="14"/>
      <c r="J174" s="14">
        <v>-5739110.6699999999</v>
      </c>
      <c r="K174" s="14">
        <v>-5739110.6699999999</v>
      </c>
      <c r="L174" s="14">
        <f>F174-J174</f>
        <v>-731520.27000000048</v>
      </c>
      <c r="M174" s="14">
        <f>F174-H174</f>
        <v>0</v>
      </c>
      <c r="N174" s="14">
        <f>F174-K174</f>
        <v>-731520.27000000048</v>
      </c>
    </row>
    <row r="175" spans="1:14" x14ac:dyDescent="0.2">
      <c r="B175"/>
      <c r="C175" s="2" t="s">
        <v>63</v>
      </c>
      <c r="E175" s="14"/>
      <c r="F175" s="14"/>
      <c r="G175" s="14"/>
      <c r="H175" s="14"/>
      <c r="I175" s="14"/>
      <c r="J175" s="14"/>
      <c r="K175" s="14"/>
      <c r="L175" s="14"/>
      <c r="M175" s="14"/>
      <c r="N175" s="14"/>
    </row>
    <row r="176" spans="1:14" x14ac:dyDescent="0.2">
      <c r="B176"/>
      <c r="E176" s="14"/>
      <c r="F176" s="14"/>
      <c r="G176" s="14"/>
      <c r="H176" s="14"/>
      <c r="I176" s="14"/>
      <c r="J176" s="14"/>
      <c r="K176" s="14"/>
      <c r="L176" s="14"/>
      <c r="M176" s="14"/>
      <c r="N176" s="14"/>
    </row>
    <row r="177" spans="1:14" outlineLevel="1" x14ac:dyDescent="0.2">
      <c r="A177" t="s">
        <v>420</v>
      </c>
      <c r="B177" s="1" t="s">
        <v>421</v>
      </c>
      <c r="C177" t="s">
        <v>422</v>
      </c>
      <c r="E177" s="8">
        <v>-778269.19</v>
      </c>
      <c r="F177" s="8">
        <v>-11552552.289999999</v>
      </c>
      <c r="H177" s="8">
        <v>-8838306.7400000002</v>
      </c>
      <c r="J177" s="8">
        <v>-7429502.0099999998</v>
      </c>
      <c r="K177" s="8">
        <v>-7429502.0099999998</v>
      </c>
      <c r="L177" s="8">
        <f t="shared" ref="L177:L194" si="21">F177-J177</f>
        <v>-4123050.2799999993</v>
      </c>
      <c r="M177" s="8">
        <f t="shared" ref="M177:M194" si="22">F177-H177</f>
        <v>-2714245.5499999989</v>
      </c>
      <c r="N177" s="8">
        <f t="shared" ref="N177:N194" si="23">F177-K177</f>
        <v>-4123050.2799999993</v>
      </c>
    </row>
    <row r="178" spans="1:14" outlineLevel="1" x14ac:dyDescent="0.2">
      <c r="A178" t="s">
        <v>423</v>
      </c>
      <c r="B178" s="1" t="s">
        <v>424</v>
      </c>
      <c r="C178" t="s">
        <v>425</v>
      </c>
      <c r="E178" s="8">
        <v>-412782.32</v>
      </c>
      <c r="F178" s="8">
        <v>-4932171.45</v>
      </c>
      <c r="H178" s="8">
        <v>-3694047.77</v>
      </c>
      <c r="J178" s="8">
        <v>-4875535.72</v>
      </c>
      <c r="K178" s="8">
        <v>-4875535.72</v>
      </c>
      <c r="L178" s="8">
        <f t="shared" si="21"/>
        <v>-56635.730000000447</v>
      </c>
      <c r="M178" s="8">
        <f t="shared" si="22"/>
        <v>-1238123.6800000002</v>
      </c>
      <c r="N178" s="8">
        <f t="shared" si="23"/>
        <v>-56635.730000000447</v>
      </c>
    </row>
    <row r="179" spans="1:14" outlineLevel="1" x14ac:dyDescent="0.2">
      <c r="A179" t="s">
        <v>426</v>
      </c>
      <c r="B179" s="1" t="s">
        <v>427</v>
      </c>
      <c r="C179" t="s">
        <v>428</v>
      </c>
      <c r="E179" s="8">
        <v>1726.27</v>
      </c>
      <c r="F179" s="8">
        <v>22879.34</v>
      </c>
      <c r="H179" s="8">
        <v>17493.099999999999</v>
      </c>
      <c r="J179" s="8">
        <v>27694.240000000002</v>
      </c>
      <c r="K179" s="8">
        <v>27694.240000000002</v>
      </c>
      <c r="L179" s="8">
        <f t="shared" si="21"/>
        <v>-4814.9000000000015</v>
      </c>
      <c r="M179" s="8">
        <f t="shared" si="22"/>
        <v>5386.2400000000016</v>
      </c>
      <c r="N179" s="8">
        <f t="shared" si="23"/>
        <v>-4814.9000000000015</v>
      </c>
    </row>
    <row r="180" spans="1:14" outlineLevel="1" x14ac:dyDescent="0.2">
      <c r="A180" t="s">
        <v>429</v>
      </c>
      <c r="B180" s="1" t="s">
        <v>430</v>
      </c>
      <c r="C180" t="s">
        <v>431</v>
      </c>
      <c r="E180" s="8">
        <v>-41028.79</v>
      </c>
      <c r="F180" s="8">
        <v>-485096.44</v>
      </c>
      <c r="H180" s="8">
        <v>-333930.87</v>
      </c>
      <c r="J180" s="8">
        <v>-233670.63</v>
      </c>
      <c r="K180" s="8">
        <v>-233670.63</v>
      </c>
      <c r="L180" s="8">
        <f t="shared" si="21"/>
        <v>-251425.81</v>
      </c>
      <c r="M180" s="8">
        <f t="shared" si="22"/>
        <v>-151165.57</v>
      </c>
      <c r="N180" s="8">
        <f t="shared" si="23"/>
        <v>-251425.81</v>
      </c>
    </row>
    <row r="181" spans="1:14" outlineLevel="1" x14ac:dyDescent="0.2">
      <c r="A181" t="s">
        <v>432</v>
      </c>
      <c r="B181" s="1" t="s">
        <v>433</v>
      </c>
      <c r="C181" t="s">
        <v>434</v>
      </c>
      <c r="E181" s="8">
        <v>-7618.36</v>
      </c>
      <c r="F181" s="8">
        <v>-90409.55</v>
      </c>
      <c r="H181" s="8">
        <v>-67553.009999999995</v>
      </c>
      <c r="J181" s="8">
        <v>-88679.98</v>
      </c>
      <c r="K181" s="8">
        <v>-88679.98</v>
      </c>
      <c r="L181" s="8">
        <f t="shared" si="21"/>
        <v>-1729.570000000007</v>
      </c>
      <c r="M181" s="8">
        <f t="shared" si="22"/>
        <v>-22856.540000000008</v>
      </c>
      <c r="N181" s="8">
        <f t="shared" si="23"/>
        <v>-1729.570000000007</v>
      </c>
    </row>
    <row r="182" spans="1:14" outlineLevel="1" x14ac:dyDescent="0.2">
      <c r="A182" t="s">
        <v>435</v>
      </c>
      <c r="B182" s="1" t="s">
        <v>436</v>
      </c>
      <c r="C182" t="s">
        <v>437</v>
      </c>
      <c r="E182" s="8">
        <v>-630.72</v>
      </c>
      <c r="F182" s="8">
        <v>-7253.16</v>
      </c>
      <c r="H182" s="8">
        <v>-5361</v>
      </c>
      <c r="J182" s="8">
        <v>-6503.54</v>
      </c>
      <c r="K182" s="8">
        <v>-6503.54</v>
      </c>
      <c r="L182" s="8">
        <f t="shared" si="21"/>
        <v>-749.61999999999989</v>
      </c>
      <c r="M182" s="8">
        <f t="shared" si="22"/>
        <v>-1892.1599999999999</v>
      </c>
      <c r="N182" s="8">
        <f t="shared" si="23"/>
        <v>-749.61999999999989</v>
      </c>
    </row>
    <row r="183" spans="1:14" outlineLevel="1" x14ac:dyDescent="0.2">
      <c r="A183" t="s">
        <v>438</v>
      </c>
      <c r="B183" s="1" t="s">
        <v>439</v>
      </c>
      <c r="C183" t="s">
        <v>440</v>
      </c>
      <c r="E183" s="8">
        <v>-7079.89</v>
      </c>
      <c r="F183" s="8">
        <v>-387707.22</v>
      </c>
      <c r="H183" s="8">
        <v>-312903.94</v>
      </c>
      <c r="J183" s="8">
        <v>-158539.78</v>
      </c>
      <c r="K183" s="8">
        <v>-158539.78</v>
      </c>
      <c r="L183" s="8">
        <f t="shared" si="21"/>
        <v>-229167.43999999997</v>
      </c>
      <c r="M183" s="8">
        <f t="shared" si="22"/>
        <v>-74803.27999999997</v>
      </c>
      <c r="N183" s="8">
        <f t="shared" si="23"/>
        <v>-229167.43999999997</v>
      </c>
    </row>
    <row r="184" spans="1:14" outlineLevel="1" x14ac:dyDescent="0.2">
      <c r="A184" t="s">
        <v>441</v>
      </c>
      <c r="B184" s="1" t="s">
        <v>442</v>
      </c>
      <c r="C184" t="s">
        <v>443</v>
      </c>
      <c r="E184" s="8">
        <v>-668.67</v>
      </c>
      <c r="F184" s="8">
        <v>-24231.46</v>
      </c>
      <c r="H184" s="8">
        <v>-18157.900000000001</v>
      </c>
      <c r="J184" s="8">
        <v>-25252.04</v>
      </c>
      <c r="K184" s="8">
        <v>-25252.04</v>
      </c>
      <c r="L184" s="8">
        <f t="shared" si="21"/>
        <v>1020.5800000000017</v>
      </c>
      <c r="M184" s="8">
        <f t="shared" si="22"/>
        <v>-6073.5599999999977</v>
      </c>
      <c r="N184" s="8">
        <f t="shared" si="23"/>
        <v>1020.5800000000017</v>
      </c>
    </row>
    <row r="185" spans="1:14" outlineLevel="1" x14ac:dyDescent="0.2">
      <c r="A185" t="s">
        <v>444</v>
      </c>
      <c r="B185" s="1" t="s">
        <v>445</v>
      </c>
      <c r="C185" t="s">
        <v>446</v>
      </c>
      <c r="E185" s="8">
        <v>-27386.32</v>
      </c>
      <c r="F185" s="8">
        <v>-192053.98</v>
      </c>
      <c r="H185" s="8">
        <v>-109116.21</v>
      </c>
      <c r="J185" s="8">
        <v>0</v>
      </c>
      <c r="K185" s="8">
        <v>0</v>
      </c>
      <c r="L185" s="8">
        <f t="shared" si="21"/>
        <v>-192053.98</v>
      </c>
      <c r="M185" s="8">
        <f t="shared" si="22"/>
        <v>-82937.77</v>
      </c>
      <c r="N185" s="8">
        <f t="shared" si="23"/>
        <v>-192053.98</v>
      </c>
    </row>
    <row r="186" spans="1:14" outlineLevel="1" x14ac:dyDescent="0.2">
      <c r="A186" t="s">
        <v>447</v>
      </c>
      <c r="B186" s="1" t="s">
        <v>448</v>
      </c>
      <c r="C186" t="s">
        <v>449</v>
      </c>
      <c r="E186" s="8">
        <v>-74.25</v>
      </c>
      <c r="F186" s="8">
        <v>-5820.95</v>
      </c>
      <c r="H186" s="8">
        <v>-3568.7</v>
      </c>
      <c r="J186" s="8">
        <v>0</v>
      </c>
      <c r="K186" s="8">
        <v>0</v>
      </c>
      <c r="L186" s="8">
        <f t="shared" si="21"/>
        <v>-5820.95</v>
      </c>
      <c r="M186" s="8">
        <f t="shared" si="22"/>
        <v>-2252.25</v>
      </c>
      <c r="N186" s="8">
        <f t="shared" si="23"/>
        <v>-5820.95</v>
      </c>
    </row>
    <row r="187" spans="1:14" outlineLevel="1" x14ac:dyDescent="0.2">
      <c r="A187" t="s">
        <v>450</v>
      </c>
      <c r="B187" s="1" t="s">
        <v>451</v>
      </c>
      <c r="C187" t="s">
        <v>452</v>
      </c>
      <c r="E187" s="8">
        <v>0</v>
      </c>
      <c r="F187" s="8">
        <v>-3215</v>
      </c>
      <c r="H187" s="8">
        <v>-3215</v>
      </c>
      <c r="J187" s="8">
        <v>-16695</v>
      </c>
      <c r="K187" s="8">
        <v>-16695</v>
      </c>
      <c r="L187" s="8">
        <f t="shared" si="21"/>
        <v>13480</v>
      </c>
      <c r="M187" s="8">
        <f t="shared" si="22"/>
        <v>0</v>
      </c>
      <c r="N187" s="8">
        <f t="shared" si="23"/>
        <v>13480</v>
      </c>
    </row>
    <row r="188" spans="1:14" outlineLevel="1" x14ac:dyDescent="0.2">
      <c r="A188" t="s">
        <v>453</v>
      </c>
      <c r="B188" s="1" t="s">
        <v>454</v>
      </c>
      <c r="C188" t="s">
        <v>455</v>
      </c>
      <c r="E188" s="8">
        <v>-6045</v>
      </c>
      <c r="F188" s="8">
        <v>-57915</v>
      </c>
      <c r="H188" s="8">
        <v>-37800</v>
      </c>
      <c r="J188" s="8">
        <v>-37782.5</v>
      </c>
      <c r="K188" s="8">
        <v>-37782.5</v>
      </c>
      <c r="L188" s="8">
        <f t="shared" si="21"/>
        <v>-20132.5</v>
      </c>
      <c r="M188" s="8">
        <f t="shared" si="22"/>
        <v>-20115</v>
      </c>
      <c r="N188" s="8">
        <f t="shared" si="23"/>
        <v>-20132.5</v>
      </c>
    </row>
    <row r="189" spans="1:14" outlineLevel="1" x14ac:dyDescent="0.2">
      <c r="A189" t="s">
        <v>456</v>
      </c>
      <c r="B189" s="1" t="s">
        <v>457</v>
      </c>
      <c r="C189" t="s">
        <v>458</v>
      </c>
      <c r="E189" s="8">
        <v>-1240</v>
      </c>
      <c r="F189" s="8">
        <v>-10292.5</v>
      </c>
      <c r="H189" s="8">
        <v>-6413.75</v>
      </c>
      <c r="J189" s="8">
        <v>-6832.5</v>
      </c>
      <c r="K189" s="8">
        <v>-6832.5</v>
      </c>
      <c r="L189" s="8">
        <f t="shared" si="21"/>
        <v>-3460</v>
      </c>
      <c r="M189" s="8">
        <f t="shared" si="22"/>
        <v>-3878.75</v>
      </c>
      <c r="N189" s="8">
        <f t="shared" si="23"/>
        <v>-3460</v>
      </c>
    </row>
    <row r="190" spans="1:14" outlineLevel="1" x14ac:dyDescent="0.2">
      <c r="A190" t="s">
        <v>459</v>
      </c>
      <c r="B190" s="1" t="s">
        <v>460</v>
      </c>
      <c r="C190" t="s">
        <v>461</v>
      </c>
      <c r="E190" s="8">
        <v>-5343.73</v>
      </c>
      <c r="F190" s="8">
        <v>-64124.76</v>
      </c>
      <c r="H190" s="8">
        <v>-48093.57</v>
      </c>
      <c r="J190" s="8">
        <v>-64124.76</v>
      </c>
      <c r="K190" s="8">
        <v>-64124.76</v>
      </c>
      <c r="L190" s="8">
        <f t="shared" si="21"/>
        <v>0</v>
      </c>
      <c r="M190" s="8">
        <f t="shared" si="22"/>
        <v>-16031.190000000002</v>
      </c>
      <c r="N190" s="8">
        <f t="shared" si="23"/>
        <v>0</v>
      </c>
    </row>
    <row r="191" spans="1:14" outlineLevel="1" x14ac:dyDescent="0.2">
      <c r="A191" t="s">
        <v>462</v>
      </c>
      <c r="B191" s="1" t="s">
        <v>463</v>
      </c>
      <c r="C191" t="s">
        <v>464</v>
      </c>
      <c r="E191" s="8">
        <v>-71510.47</v>
      </c>
      <c r="F191" s="8">
        <v>-354192.73</v>
      </c>
      <c r="H191" s="8">
        <v>-1207954.24</v>
      </c>
      <c r="J191" s="8">
        <v>-9820.83</v>
      </c>
      <c r="K191" s="8">
        <v>-9820.83</v>
      </c>
      <c r="L191" s="8">
        <f t="shared" si="21"/>
        <v>-344371.89999999997</v>
      </c>
      <c r="M191" s="8">
        <f t="shared" si="22"/>
        <v>853761.51</v>
      </c>
      <c r="N191" s="8">
        <f t="shared" si="23"/>
        <v>-344371.89999999997</v>
      </c>
    </row>
    <row r="192" spans="1:14" outlineLevel="1" x14ac:dyDescent="0.2">
      <c r="A192" t="s">
        <v>465</v>
      </c>
      <c r="B192" s="1" t="s">
        <v>466</v>
      </c>
      <c r="C192" t="s">
        <v>467</v>
      </c>
      <c r="E192" s="8">
        <v>-6437.85</v>
      </c>
      <c r="F192" s="8">
        <v>-77254.2</v>
      </c>
      <c r="H192" s="8">
        <v>-57940.65</v>
      </c>
      <c r="J192" s="8">
        <v>-90683.28</v>
      </c>
      <c r="K192" s="8">
        <v>-90683.28</v>
      </c>
      <c r="L192" s="8">
        <f t="shared" si="21"/>
        <v>13429.080000000002</v>
      </c>
      <c r="M192" s="8">
        <f t="shared" si="22"/>
        <v>-19313.549999999996</v>
      </c>
      <c r="N192" s="8">
        <f t="shared" si="23"/>
        <v>13429.080000000002</v>
      </c>
    </row>
    <row r="193" spans="1:14" outlineLevel="1" x14ac:dyDescent="0.2">
      <c r="A193" t="s">
        <v>468</v>
      </c>
      <c r="B193" s="1" t="s">
        <v>469</v>
      </c>
      <c r="C193" t="s">
        <v>470</v>
      </c>
      <c r="E193" s="8">
        <v>0</v>
      </c>
      <c r="F193" s="8">
        <v>106650</v>
      </c>
      <c r="H193" s="8">
        <v>106650</v>
      </c>
      <c r="J193" s="8">
        <v>-58770</v>
      </c>
      <c r="K193" s="8">
        <v>-58770</v>
      </c>
      <c r="L193" s="8">
        <f t="shared" si="21"/>
        <v>165420</v>
      </c>
      <c r="M193" s="8">
        <f t="shared" si="22"/>
        <v>0</v>
      </c>
      <c r="N193" s="8">
        <f t="shared" si="23"/>
        <v>165420</v>
      </c>
    </row>
    <row r="194" spans="1:14" outlineLevel="1" x14ac:dyDescent="0.2">
      <c r="A194" t="s">
        <v>471</v>
      </c>
      <c r="B194" s="1" t="s">
        <v>472</v>
      </c>
      <c r="C194" t="s">
        <v>473</v>
      </c>
      <c r="E194" s="8">
        <v>-3169.16</v>
      </c>
      <c r="F194" s="8">
        <v>-43444.59</v>
      </c>
      <c r="H194" s="8">
        <v>-33612.82</v>
      </c>
      <c r="J194" s="8">
        <v>-56240</v>
      </c>
      <c r="K194" s="8">
        <v>-56240</v>
      </c>
      <c r="L194" s="8">
        <f t="shared" si="21"/>
        <v>12795.410000000003</v>
      </c>
      <c r="M194" s="8">
        <f t="shared" si="22"/>
        <v>-9831.7699999999968</v>
      </c>
      <c r="N194" s="8">
        <f t="shared" si="23"/>
        <v>12795.410000000003</v>
      </c>
    </row>
    <row r="195" spans="1:14" x14ac:dyDescent="0.2">
      <c r="A195" t="s">
        <v>64</v>
      </c>
      <c r="B195"/>
      <c r="C195" t="s">
        <v>791</v>
      </c>
      <c r="E195" s="14">
        <v>-1367558.45</v>
      </c>
      <c r="F195" s="14">
        <v>-18158205.940000001</v>
      </c>
      <c r="G195" s="14"/>
      <c r="H195" s="14">
        <v>-14653833.07</v>
      </c>
      <c r="I195" s="14"/>
      <c r="J195" s="14">
        <v>-13130938.329999998</v>
      </c>
      <c r="K195" s="14">
        <v>-13130938.329999998</v>
      </c>
      <c r="L195" s="14">
        <f>F195-J195</f>
        <v>-5027267.6100000031</v>
      </c>
      <c r="M195" s="14">
        <f>F195-H195</f>
        <v>-3504372.870000001</v>
      </c>
      <c r="N195" s="14">
        <f>F195-K195</f>
        <v>-5027267.6100000031</v>
      </c>
    </row>
    <row r="196" spans="1:14" x14ac:dyDescent="0.2">
      <c r="B196"/>
      <c r="E196" s="14"/>
      <c r="F196" s="14"/>
      <c r="G196" s="14"/>
      <c r="H196" s="14"/>
      <c r="I196" s="14"/>
      <c r="J196" s="14"/>
      <c r="K196" s="14"/>
      <c r="L196" s="14"/>
      <c r="M196" s="14"/>
      <c r="N196" s="14"/>
    </row>
    <row r="197" spans="1:14" x14ac:dyDescent="0.2">
      <c r="B197"/>
      <c r="C197" s="2" t="s">
        <v>65</v>
      </c>
      <c r="E197" s="14"/>
      <c r="F197" s="14"/>
      <c r="G197" s="14"/>
      <c r="H197" s="14"/>
      <c r="I197" s="14"/>
      <c r="J197" s="14"/>
      <c r="K197" s="14"/>
      <c r="L197" s="14"/>
      <c r="M197" s="14"/>
      <c r="N197" s="14"/>
    </row>
    <row r="198" spans="1:14" x14ac:dyDescent="0.2">
      <c r="B198"/>
      <c r="E198" s="14"/>
      <c r="F198" s="14"/>
      <c r="G198" s="14"/>
      <c r="H198" s="14"/>
      <c r="I198" s="14"/>
      <c r="J198" s="14"/>
      <c r="K198" s="14"/>
      <c r="L198" s="14"/>
      <c r="M198" s="14"/>
      <c r="N198" s="14"/>
    </row>
    <row r="199" spans="1:14" outlineLevel="1" x14ac:dyDescent="0.2">
      <c r="A199" t="s">
        <v>474</v>
      </c>
      <c r="B199" s="1" t="s">
        <v>475</v>
      </c>
      <c r="C199" t="s">
        <v>476</v>
      </c>
      <c r="E199" s="8">
        <v>143688.22</v>
      </c>
      <c r="F199" s="8">
        <v>921444.88</v>
      </c>
      <c r="H199" s="8">
        <v>474457.97</v>
      </c>
      <c r="J199" s="8">
        <v>12537.14</v>
      </c>
      <c r="K199" s="8">
        <v>12537.14</v>
      </c>
      <c r="L199" s="8">
        <f>F199-J199</f>
        <v>908907.74</v>
      </c>
      <c r="M199" s="8">
        <f>F199-H199</f>
        <v>446986.91000000003</v>
      </c>
      <c r="N199" s="8">
        <f>F199-K199</f>
        <v>908907.74</v>
      </c>
    </row>
    <row r="200" spans="1:14" x14ac:dyDescent="0.2">
      <c r="A200" t="s">
        <v>66</v>
      </c>
      <c r="B200"/>
      <c r="C200" t="s">
        <v>476</v>
      </c>
      <c r="E200" s="14">
        <v>143688.22</v>
      </c>
      <c r="F200" s="14">
        <v>921444.88</v>
      </c>
      <c r="G200" s="14"/>
      <c r="H200" s="14">
        <v>474457.97</v>
      </c>
      <c r="I200" s="14"/>
      <c r="J200" s="14">
        <v>12537.14</v>
      </c>
      <c r="K200" s="14">
        <v>12537.14</v>
      </c>
      <c r="L200" s="14">
        <f>F200-J200</f>
        <v>908907.74</v>
      </c>
      <c r="M200" s="14">
        <f>F200-H200</f>
        <v>446986.91000000003</v>
      </c>
      <c r="N200" s="14">
        <f>F200-K200</f>
        <v>908907.74</v>
      </c>
    </row>
    <row r="201" spans="1:14" x14ac:dyDescent="0.2">
      <c r="B201"/>
      <c r="E201" s="14"/>
      <c r="F201" s="14"/>
      <c r="G201" s="14"/>
      <c r="H201" s="14"/>
      <c r="I201" s="14"/>
      <c r="J201" s="14"/>
      <c r="K201" s="14"/>
      <c r="L201" s="14"/>
      <c r="M201" s="14"/>
      <c r="N201" s="14"/>
    </row>
    <row r="202" spans="1:14" outlineLevel="1" x14ac:dyDescent="0.2">
      <c r="A202" t="s">
        <v>477</v>
      </c>
      <c r="B202" s="1" t="s">
        <v>478</v>
      </c>
      <c r="C202" t="s">
        <v>479</v>
      </c>
      <c r="E202" s="8">
        <v>86839.02</v>
      </c>
      <c r="F202" s="8">
        <v>794411.19</v>
      </c>
      <c r="H202" s="8">
        <v>576805.77</v>
      </c>
      <c r="J202" s="8">
        <v>562945.35</v>
      </c>
      <c r="K202" s="8">
        <v>562945.35</v>
      </c>
      <c r="L202" s="8">
        <f>F202-J202</f>
        <v>231465.83999999997</v>
      </c>
      <c r="M202" s="8">
        <f>F202-H202</f>
        <v>217605.41999999993</v>
      </c>
      <c r="N202" s="8">
        <f>F202-K202</f>
        <v>231465.83999999997</v>
      </c>
    </row>
    <row r="203" spans="1:14" x14ac:dyDescent="0.2">
      <c r="A203" t="s">
        <v>67</v>
      </c>
      <c r="B203"/>
      <c r="C203" t="s">
        <v>479</v>
      </c>
      <c r="E203" s="14">
        <v>86839.02</v>
      </c>
      <c r="F203" s="14">
        <v>794411.19</v>
      </c>
      <c r="G203" s="14"/>
      <c r="H203" s="14">
        <v>576805.77</v>
      </c>
      <c r="I203" s="14"/>
      <c r="J203" s="14">
        <v>562945.35</v>
      </c>
      <c r="K203" s="14">
        <v>562945.35</v>
      </c>
      <c r="L203" s="14">
        <f>F203-J203</f>
        <v>231465.83999999997</v>
      </c>
      <c r="M203" s="14">
        <f>F203-H203</f>
        <v>217605.41999999993</v>
      </c>
      <c r="N203" s="14">
        <f>F203-K203</f>
        <v>231465.83999999997</v>
      </c>
    </row>
    <row r="204" spans="1:14" x14ac:dyDescent="0.2">
      <c r="B204"/>
      <c r="E204" s="14"/>
      <c r="F204" s="14"/>
      <c r="G204" s="14"/>
      <c r="H204" s="14"/>
      <c r="I204" s="14"/>
      <c r="J204" s="14"/>
      <c r="K204" s="14"/>
      <c r="L204" s="14"/>
      <c r="M204" s="14"/>
      <c r="N204" s="14"/>
    </row>
    <row r="205" spans="1:14" x14ac:dyDescent="0.2">
      <c r="A205" t="s">
        <v>68</v>
      </c>
      <c r="B205"/>
      <c r="C205" t="s">
        <v>1028</v>
      </c>
      <c r="E205" s="14">
        <v>0</v>
      </c>
      <c r="F205" s="14">
        <v>0</v>
      </c>
      <c r="G205" s="14"/>
      <c r="H205" s="14">
        <v>0</v>
      </c>
      <c r="I205" s="14"/>
      <c r="J205" s="14">
        <v>0</v>
      </c>
      <c r="K205" s="14">
        <v>0</v>
      </c>
      <c r="L205" s="14">
        <f>F205-J205</f>
        <v>0</v>
      </c>
      <c r="M205" s="14">
        <f>F205-H205</f>
        <v>0</v>
      </c>
      <c r="N205" s="14">
        <f>F205-K205</f>
        <v>0</v>
      </c>
    </row>
    <row r="206" spans="1:14" x14ac:dyDescent="0.2">
      <c r="B206"/>
      <c r="E206" s="14"/>
      <c r="F206" s="14"/>
      <c r="G206" s="14"/>
      <c r="H206" s="14"/>
      <c r="I206" s="14"/>
      <c r="J206" s="14"/>
      <c r="K206" s="14"/>
      <c r="L206" s="14"/>
      <c r="M206" s="14"/>
      <c r="N206" s="14"/>
    </row>
    <row r="207" spans="1:14" x14ac:dyDescent="0.2">
      <c r="B207"/>
      <c r="C207" s="2" t="s">
        <v>69</v>
      </c>
      <c r="E207" s="14"/>
      <c r="F207" s="14"/>
      <c r="G207" s="14"/>
      <c r="H207" s="14"/>
      <c r="I207" s="14"/>
      <c r="J207" s="14"/>
      <c r="K207" s="14"/>
      <c r="L207" s="14"/>
      <c r="M207" s="14"/>
      <c r="N207" s="14"/>
    </row>
    <row r="208" spans="1:14" outlineLevel="1" x14ac:dyDescent="0.2">
      <c r="A208" t="s">
        <v>480</v>
      </c>
      <c r="B208" s="1" t="s">
        <v>481</v>
      </c>
      <c r="C208" t="s">
        <v>482</v>
      </c>
      <c r="E208" s="8">
        <v>0</v>
      </c>
      <c r="F208" s="8">
        <v>7268.69</v>
      </c>
      <c r="H208" s="8">
        <v>4173.6499999999996</v>
      </c>
      <c r="J208" s="8">
        <v>2867.28</v>
      </c>
      <c r="K208" s="8">
        <v>2867.28</v>
      </c>
      <c r="L208" s="8">
        <f t="shared" ref="L208:L245" si="24">F208-J208</f>
        <v>4401.41</v>
      </c>
      <c r="M208" s="8">
        <f t="shared" ref="M208:M245" si="25">F208-H208</f>
        <v>3095.04</v>
      </c>
      <c r="N208" s="8">
        <f t="shared" ref="N208:N245" si="26">F208-K208</f>
        <v>4401.41</v>
      </c>
    </row>
    <row r="209" spans="1:14" outlineLevel="1" x14ac:dyDescent="0.2">
      <c r="A209" t="s">
        <v>483</v>
      </c>
      <c r="B209" s="1" t="s">
        <v>484</v>
      </c>
      <c r="C209" t="s">
        <v>485</v>
      </c>
      <c r="E209" s="8">
        <v>86690.880000000005</v>
      </c>
      <c r="F209" s="8">
        <v>811259.13</v>
      </c>
      <c r="H209" s="8">
        <v>577099.37</v>
      </c>
      <c r="J209" s="8">
        <v>680874.89</v>
      </c>
      <c r="K209" s="8">
        <v>680874.89</v>
      </c>
      <c r="L209" s="8">
        <f t="shared" si="24"/>
        <v>130384.23999999999</v>
      </c>
      <c r="M209" s="8">
        <f t="shared" si="25"/>
        <v>234159.76</v>
      </c>
      <c r="N209" s="8">
        <f t="shared" si="26"/>
        <v>130384.23999999999</v>
      </c>
    </row>
    <row r="210" spans="1:14" outlineLevel="1" x14ac:dyDescent="0.2">
      <c r="A210" t="s">
        <v>486</v>
      </c>
      <c r="B210" s="1" t="s">
        <v>487</v>
      </c>
      <c r="C210" t="s">
        <v>488</v>
      </c>
      <c r="E210" s="8">
        <v>209.19</v>
      </c>
      <c r="F210" s="8">
        <v>1464.33</v>
      </c>
      <c r="H210" s="8">
        <v>1380.95</v>
      </c>
      <c r="J210" s="8">
        <v>1239.57</v>
      </c>
      <c r="K210" s="8">
        <v>1239.57</v>
      </c>
      <c r="L210" s="8">
        <f t="shared" si="24"/>
        <v>224.76</v>
      </c>
      <c r="M210" s="8">
        <f t="shared" si="25"/>
        <v>83.379999999999882</v>
      </c>
      <c r="N210" s="8">
        <f t="shared" si="26"/>
        <v>224.76</v>
      </c>
    </row>
    <row r="211" spans="1:14" outlineLevel="1" x14ac:dyDescent="0.2">
      <c r="A211" t="s">
        <v>489</v>
      </c>
      <c r="B211" s="1" t="s">
        <v>490</v>
      </c>
      <c r="C211" t="s">
        <v>491</v>
      </c>
      <c r="E211" s="8">
        <v>1172.8</v>
      </c>
      <c r="F211" s="8">
        <v>12021.77</v>
      </c>
      <c r="H211" s="8">
        <v>8171.38</v>
      </c>
      <c r="J211" s="8">
        <v>10134.92</v>
      </c>
      <c r="K211" s="8">
        <v>10134.92</v>
      </c>
      <c r="L211" s="8">
        <f t="shared" si="24"/>
        <v>1886.8500000000004</v>
      </c>
      <c r="M211" s="8">
        <f t="shared" si="25"/>
        <v>3850.3900000000003</v>
      </c>
      <c r="N211" s="8">
        <f t="shared" si="26"/>
        <v>1886.8500000000004</v>
      </c>
    </row>
    <row r="212" spans="1:14" outlineLevel="1" x14ac:dyDescent="0.2">
      <c r="A212" t="s">
        <v>492</v>
      </c>
      <c r="B212" s="1" t="s">
        <v>493</v>
      </c>
      <c r="C212" t="s">
        <v>494</v>
      </c>
      <c r="E212" s="8">
        <v>-40</v>
      </c>
      <c r="F212" s="8">
        <v>770.92</v>
      </c>
      <c r="H212" s="8">
        <v>226.81</v>
      </c>
      <c r="J212" s="8">
        <v>1648.44</v>
      </c>
      <c r="K212" s="8">
        <v>1648.44</v>
      </c>
      <c r="L212" s="8">
        <f t="shared" si="24"/>
        <v>-877.5200000000001</v>
      </c>
      <c r="M212" s="8">
        <f t="shared" si="25"/>
        <v>544.1099999999999</v>
      </c>
      <c r="N212" s="8">
        <f t="shared" si="26"/>
        <v>-877.5200000000001</v>
      </c>
    </row>
    <row r="213" spans="1:14" outlineLevel="1" x14ac:dyDescent="0.2">
      <c r="A213" t="s">
        <v>495</v>
      </c>
      <c r="B213" s="1" t="s">
        <v>496</v>
      </c>
      <c r="C213" t="s">
        <v>497</v>
      </c>
      <c r="E213" s="8">
        <v>18093.759999999998</v>
      </c>
      <c r="F213" s="8">
        <v>165193.37</v>
      </c>
      <c r="H213" s="8">
        <v>114764.46</v>
      </c>
      <c r="J213" s="8">
        <v>44142.18</v>
      </c>
      <c r="K213" s="8">
        <v>44142.18</v>
      </c>
      <c r="L213" s="8">
        <f t="shared" si="24"/>
        <v>121051.19</v>
      </c>
      <c r="M213" s="8">
        <f t="shared" si="25"/>
        <v>50428.909999999989</v>
      </c>
      <c r="N213" s="8">
        <f t="shared" si="26"/>
        <v>121051.19</v>
      </c>
    </row>
    <row r="214" spans="1:14" outlineLevel="1" x14ac:dyDescent="0.2">
      <c r="A214" t="s">
        <v>498</v>
      </c>
      <c r="B214" s="1" t="s">
        <v>499</v>
      </c>
      <c r="C214" t="s">
        <v>500</v>
      </c>
      <c r="E214" s="8">
        <v>-6323.45</v>
      </c>
      <c r="F214" s="8">
        <v>4960.1899999999996</v>
      </c>
      <c r="H214" s="8">
        <v>3180.23</v>
      </c>
      <c r="J214" s="8">
        <v>383.9</v>
      </c>
      <c r="K214" s="8">
        <v>383.9</v>
      </c>
      <c r="L214" s="8">
        <f t="shared" si="24"/>
        <v>4576.29</v>
      </c>
      <c r="M214" s="8">
        <f t="shared" si="25"/>
        <v>1779.9599999999996</v>
      </c>
      <c r="N214" s="8">
        <f t="shared" si="26"/>
        <v>4576.29</v>
      </c>
    </row>
    <row r="215" spans="1:14" outlineLevel="1" x14ac:dyDescent="0.2">
      <c r="A215" t="s">
        <v>501</v>
      </c>
      <c r="B215" s="1" t="s">
        <v>502</v>
      </c>
      <c r="C215" t="s">
        <v>503</v>
      </c>
      <c r="E215" s="8">
        <v>27274.91</v>
      </c>
      <c r="F215" s="8">
        <v>179602.75</v>
      </c>
      <c r="H215" s="8">
        <v>114040.54</v>
      </c>
      <c r="J215" s="8">
        <v>125703.86</v>
      </c>
      <c r="K215" s="8">
        <v>125703.86</v>
      </c>
      <c r="L215" s="8">
        <f t="shared" si="24"/>
        <v>53898.89</v>
      </c>
      <c r="M215" s="8">
        <f t="shared" si="25"/>
        <v>65562.210000000006</v>
      </c>
      <c r="N215" s="8">
        <f t="shared" si="26"/>
        <v>53898.89</v>
      </c>
    </row>
    <row r="216" spans="1:14" outlineLevel="1" x14ac:dyDescent="0.2">
      <c r="A216" t="s">
        <v>504</v>
      </c>
      <c r="B216" s="1" t="s">
        <v>505</v>
      </c>
      <c r="C216" t="s">
        <v>506</v>
      </c>
      <c r="E216" s="8">
        <v>32530.5</v>
      </c>
      <c r="F216" s="8">
        <v>315262.44</v>
      </c>
      <c r="H216" s="8">
        <v>196571.06</v>
      </c>
      <c r="J216" s="8">
        <v>159442.19</v>
      </c>
      <c r="K216" s="8">
        <v>159442.19</v>
      </c>
      <c r="L216" s="8">
        <f t="shared" si="24"/>
        <v>155820.25</v>
      </c>
      <c r="M216" s="8">
        <f t="shared" si="25"/>
        <v>118691.38</v>
      </c>
      <c r="N216" s="8">
        <f t="shared" si="26"/>
        <v>155820.25</v>
      </c>
    </row>
    <row r="217" spans="1:14" outlineLevel="1" x14ac:dyDescent="0.2">
      <c r="A217" t="s">
        <v>507</v>
      </c>
      <c r="B217" s="1" t="s">
        <v>508</v>
      </c>
      <c r="C217" t="s">
        <v>509</v>
      </c>
      <c r="E217" s="8">
        <v>-14528.73</v>
      </c>
      <c r="F217" s="8">
        <v>33490.31</v>
      </c>
      <c r="H217" s="8">
        <v>37716.19</v>
      </c>
      <c r="J217" s="8">
        <v>33736.82</v>
      </c>
      <c r="K217" s="8">
        <v>33736.82</v>
      </c>
      <c r="L217" s="8">
        <f t="shared" si="24"/>
        <v>-246.51000000000204</v>
      </c>
      <c r="M217" s="8">
        <f t="shared" si="25"/>
        <v>-4225.8800000000047</v>
      </c>
      <c r="N217" s="8">
        <f t="shared" si="26"/>
        <v>-246.51000000000204</v>
      </c>
    </row>
    <row r="218" spans="1:14" outlineLevel="1" x14ac:dyDescent="0.2">
      <c r="A218" t="s">
        <v>510</v>
      </c>
      <c r="B218" s="1" t="s">
        <v>511</v>
      </c>
      <c r="C218" t="s">
        <v>512</v>
      </c>
      <c r="E218" s="8">
        <v>-496.01</v>
      </c>
      <c r="F218" s="8">
        <v>24664</v>
      </c>
      <c r="H218" s="8">
        <v>23552.84</v>
      </c>
      <c r="J218" s="8">
        <v>19372.080000000002</v>
      </c>
      <c r="K218" s="8">
        <v>19372.080000000002</v>
      </c>
      <c r="L218" s="8">
        <f t="shared" si="24"/>
        <v>5291.9199999999983</v>
      </c>
      <c r="M218" s="8">
        <f t="shared" si="25"/>
        <v>1111.1599999999999</v>
      </c>
      <c r="N218" s="8">
        <f t="shared" si="26"/>
        <v>5291.9199999999983</v>
      </c>
    </row>
    <row r="219" spans="1:14" outlineLevel="1" x14ac:dyDescent="0.2">
      <c r="A219" t="s">
        <v>513</v>
      </c>
      <c r="B219" s="1" t="s">
        <v>514</v>
      </c>
      <c r="C219" t="s">
        <v>515</v>
      </c>
      <c r="E219" s="8">
        <v>0</v>
      </c>
      <c r="F219" s="8">
        <v>604.08000000000004</v>
      </c>
      <c r="H219" s="8">
        <v>57.51</v>
      </c>
      <c r="J219" s="8">
        <v>324.49</v>
      </c>
      <c r="K219" s="8">
        <v>324.49</v>
      </c>
      <c r="L219" s="8">
        <f t="shared" si="24"/>
        <v>279.59000000000003</v>
      </c>
      <c r="M219" s="8">
        <f t="shared" si="25"/>
        <v>546.57000000000005</v>
      </c>
      <c r="N219" s="8">
        <f t="shared" si="26"/>
        <v>279.59000000000003</v>
      </c>
    </row>
    <row r="220" spans="1:14" outlineLevel="1" x14ac:dyDescent="0.2">
      <c r="A220" t="s">
        <v>516</v>
      </c>
      <c r="B220" s="1" t="s">
        <v>517</v>
      </c>
      <c r="C220" t="s">
        <v>518</v>
      </c>
      <c r="E220" s="8">
        <v>230</v>
      </c>
      <c r="F220" s="8">
        <v>23741.47</v>
      </c>
      <c r="H220" s="8">
        <v>14531.27</v>
      </c>
      <c r="J220" s="8">
        <v>13758.13</v>
      </c>
      <c r="K220" s="8">
        <v>13758.13</v>
      </c>
      <c r="L220" s="8">
        <f t="shared" si="24"/>
        <v>9983.340000000002</v>
      </c>
      <c r="M220" s="8">
        <f t="shared" si="25"/>
        <v>9210.2000000000007</v>
      </c>
      <c r="N220" s="8">
        <f t="shared" si="26"/>
        <v>9983.340000000002</v>
      </c>
    </row>
    <row r="221" spans="1:14" outlineLevel="1" x14ac:dyDescent="0.2">
      <c r="A221" t="s">
        <v>519</v>
      </c>
      <c r="B221" s="1" t="s">
        <v>520</v>
      </c>
      <c r="C221" t="s">
        <v>521</v>
      </c>
      <c r="E221" s="8">
        <v>-375</v>
      </c>
      <c r="F221" s="8">
        <v>-150</v>
      </c>
      <c r="H221" s="8">
        <v>225</v>
      </c>
      <c r="J221" s="8">
        <v>510</v>
      </c>
      <c r="K221" s="8">
        <v>510</v>
      </c>
      <c r="L221" s="8">
        <f t="shared" si="24"/>
        <v>-660</v>
      </c>
      <c r="M221" s="8">
        <f t="shared" si="25"/>
        <v>-375</v>
      </c>
      <c r="N221" s="8">
        <f t="shared" si="26"/>
        <v>-660</v>
      </c>
    </row>
    <row r="222" spans="1:14" outlineLevel="1" x14ac:dyDescent="0.2">
      <c r="A222" t="s">
        <v>522</v>
      </c>
      <c r="B222" s="1" t="s">
        <v>523</v>
      </c>
      <c r="C222" t="s">
        <v>524</v>
      </c>
      <c r="E222" s="8">
        <v>-5.74</v>
      </c>
      <c r="F222" s="8">
        <v>623.80999999999995</v>
      </c>
      <c r="H222" s="8">
        <v>629.54999999999995</v>
      </c>
      <c r="J222" s="8">
        <v>365.29</v>
      </c>
      <c r="K222" s="8">
        <v>365.29</v>
      </c>
      <c r="L222" s="8">
        <f t="shared" si="24"/>
        <v>258.51999999999992</v>
      </c>
      <c r="M222" s="8">
        <f t="shared" si="25"/>
        <v>-5.7400000000000091</v>
      </c>
      <c r="N222" s="8">
        <f t="shared" si="26"/>
        <v>258.51999999999992</v>
      </c>
    </row>
    <row r="223" spans="1:14" outlineLevel="1" x14ac:dyDescent="0.2">
      <c r="A223" t="s">
        <v>525</v>
      </c>
      <c r="B223" s="1" t="s">
        <v>526</v>
      </c>
      <c r="C223" t="s">
        <v>527</v>
      </c>
      <c r="E223" s="8">
        <v>4969.66</v>
      </c>
      <c r="F223" s="8">
        <v>28917.67</v>
      </c>
      <c r="H223" s="8">
        <v>14125.12</v>
      </c>
      <c r="J223" s="8">
        <v>27923</v>
      </c>
      <c r="K223" s="8">
        <v>27923</v>
      </c>
      <c r="L223" s="8">
        <f t="shared" si="24"/>
        <v>994.66999999999825</v>
      </c>
      <c r="M223" s="8">
        <f t="shared" si="25"/>
        <v>14792.549999999997</v>
      </c>
      <c r="N223" s="8">
        <f t="shared" si="26"/>
        <v>994.66999999999825</v>
      </c>
    </row>
    <row r="224" spans="1:14" outlineLevel="1" x14ac:dyDescent="0.2">
      <c r="A224" t="s">
        <v>528</v>
      </c>
      <c r="B224" s="1" t="s">
        <v>529</v>
      </c>
      <c r="C224" t="s">
        <v>530</v>
      </c>
      <c r="E224" s="8">
        <v>1823.04</v>
      </c>
      <c r="F224" s="8">
        <v>36441.480000000003</v>
      </c>
      <c r="H224" s="8">
        <v>24222</v>
      </c>
      <c r="J224" s="8">
        <v>31136.23</v>
      </c>
      <c r="K224" s="8">
        <v>31136.23</v>
      </c>
      <c r="L224" s="8">
        <f t="shared" si="24"/>
        <v>5305.2500000000036</v>
      </c>
      <c r="M224" s="8">
        <f t="shared" si="25"/>
        <v>12219.480000000003</v>
      </c>
      <c r="N224" s="8">
        <f t="shared" si="26"/>
        <v>5305.2500000000036</v>
      </c>
    </row>
    <row r="225" spans="1:14" outlineLevel="1" x14ac:dyDescent="0.2">
      <c r="A225" t="s">
        <v>531</v>
      </c>
      <c r="B225" s="1" t="s">
        <v>532</v>
      </c>
      <c r="C225" t="s">
        <v>533</v>
      </c>
      <c r="E225" s="8">
        <v>6092.1</v>
      </c>
      <c r="F225" s="8">
        <v>60162.34</v>
      </c>
      <c r="H225" s="8">
        <v>42296.44</v>
      </c>
      <c r="J225" s="8">
        <v>38975.480000000003</v>
      </c>
      <c r="K225" s="8">
        <v>38975.480000000003</v>
      </c>
      <c r="L225" s="8">
        <f t="shared" si="24"/>
        <v>21186.859999999993</v>
      </c>
      <c r="M225" s="8">
        <f t="shared" si="25"/>
        <v>17865.899999999994</v>
      </c>
      <c r="N225" s="8">
        <f t="shared" si="26"/>
        <v>21186.859999999993</v>
      </c>
    </row>
    <row r="226" spans="1:14" outlineLevel="1" x14ac:dyDescent="0.2">
      <c r="A226" t="s">
        <v>534</v>
      </c>
      <c r="B226" s="1" t="s">
        <v>535</v>
      </c>
      <c r="C226" t="s">
        <v>536</v>
      </c>
      <c r="E226" s="8">
        <v>-25557.81</v>
      </c>
      <c r="F226" s="8">
        <v>-208033.46</v>
      </c>
      <c r="H226" s="8">
        <v>-140893.66</v>
      </c>
      <c r="J226" s="8">
        <v>-284530.64</v>
      </c>
      <c r="K226" s="8">
        <v>-284530.64</v>
      </c>
      <c r="L226" s="8">
        <f t="shared" si="24"/>
        <v>76497.180000000022</v>
      </c>
      <c r="M226" s="8">
        <f t="shared" si="25"/>
        <v>-67139.799999999988</v>
      </c>
      <c r="N226" s="8">
        <f t="shared" si="26"/>
        <v>76497.180000000022</v>
      </c>
    </row>
    <row r="227" spans="1:14" outlineLevel="1" x14ac:dyDescent="0.2">
      <c r="A227" t="s">
        <v>537</v>
      </c>
      <c r="B227" s="1" t="s">
        <v>538</v>
      </c>
      <c r="C227" t="s">
        <v>539</v>
      </c>
      <c r="E227" s="8">
        <v>25434.17</v>
      </c>
      <c r="F227" s="8">
        <v>244408.5</v>
      </c>
      <c r="H227" s="8">
        <v>170887.99</v>
      </c>
      <c r="J227" s="8">
        <v>211761.37</v>
      </c>
      <c r="K227" s="8">
        <v>211761.37</v>
      </c>
      <c r="L227" s="8">
        <f t="shared" si="24"/>
        <v>32647.130000000005</v>
      </c>
      <c r="M227" s="8">
        <f t="shared" si="25"/>
        <v>73520.510000000009</v>
      </c>
      <c r="N227" s="8">
        <f t="shared" si="26"/>
        <v>32647.130000000005</v>
      </c>
    </row>
    <row r="228" spans="1:14" outlineLevel="1" x14ac:dyDescent="0.2">
      <c r="A228" t="s">
        <v>540</v>
      </c>
      <c r="B228" s="1" t="s">
        <v>541</v>
      </c>
      <c r="C228" t="s">
        <v>542</v>
      </c>
      <c r="E228" s="8">
        <v>128916.67</v>
      </c>
      <c r="F228" s="8">
        <v>1547000.04</v>
      </c>
      <c r="H228" s="8">
        <v>1160250.03</v>
      </c>
      <c r="J228" s="8">
        <v>760999.99</v>
      </c>
      <c r="K228" s="8">
        <v>760999.99</v>
      </c>
      <c r="L228" s="8">
        <f t="shared" si="24"/>
        <v>786000.05</v>
      </c>
      <c r="M228" s="8">
        <f t="shared" si="25"/>
        <v>386750.01</v>
      </c>
      <c r="N228" s="8">
        <f t="shared" si="26"/>
        <v>786000.05</v>
      </c>
    </row>
    <row r="229" spans="1:14" outlineLevel="1" x14ac:dyDescent="0.2">
      <c r="A229" t="s">
        <v>543</v>
      </c>
      <c r="B229" s="1" t="s">
        <v>544</v>
      </c>
      <c r="C229" t="s">
        <v>545</v>
      </c>
      <c r="E229" s="8">
        <v>102620.1</v>
      </c>
      <c r="F229" s="8">
        <v>1204643.67</v>
      </c>
      <c r="H229" s="8">
        <v>858267.86</v>
      </c>
      <c r="J229" s="8">
        <v>845881.57</v>
      </c>
      <c r="K229" s="8">
        <v>845881.57</v>
      </c>
      <c r="L229" s="8">
        <f t="shared" si="24"/>
        <v>358762.1</v>
      </c>
      <c r="M229" s="8">
        <f t="shared" si="25"/>
        <v>346375.80999999994</v>
      </c>
      <c r="N229" s="8">
        <f t="shared" si="26"/>
        <v>358762.1</v>
      </c>
    </row>
    <row r="230" spans="1:14" outlineLevel="1" x14ac:dyDescent="0.2">
      <c r="A230" t="s">
        <v>546</v>
      </c>
      <c r="B230" s="1" t="s">
        <v>547</v>
      </c>
      <c r="C230" t="s">
        <v>548</v>
      </c>
      <c r="E230" s="8">
        <v>50416.67</v>
      </c>
      <c r="F230" s="8">
        <v>605000.04</v>
      </c>
      <c r="H230" s="8">
        <v>453750.03</v>
      </c>
      <c r="J230" s="8">
        <v>259000.01</v>
      </c>
      <c r="K230" s="8">
        <v>259000.01</v>
      </c>
      <c r="L230" s="8">
        <f t="shared" si="24"/>
        <v>346000.03</v>
      </c>
      <c r="M230" s="8">
        <f t="shared" si="25"/>
        <v>151250.01</v>
      </c>
      <c r="N230" s="8">
        <f t="shared" si="26"/>
        <v>346000.03</v>
      </c>
    </row>
    <row r="231" spans="1:14" outlineLevel="1" x14ac:dyDescent="0.2">
      <c r="A231" t="s">
        <v>549</v>
      </c>
      <c r="B231" s="1" t="s">
        <v>550</v>
      </c>
      <c r="C231" t="s">
        <v>551</v>
      </c>
      <c r="E231" s="8">
        <v>2495.52</v>
      </c>
      <c r="F231" s="8">
        <v>24251.46</v>
      </c>
      <c r="H231" s="8">
        <v>17608.46</v>
      </c>
      <c r="J231" s="8">
        <v>19673.580000000002</v>
      </c>
      <c r="K231" s="8">
        <v>19673.580000000002</v>
      </c>
      <c r="L231" s="8">
        <f t="shared" si="24"/>
        <v>4577.8799999999974</v>
      </c>
      <c r="M231" s="8">
        <f t="shared" si="25"/>
        <v>6643</v>
      </c>
      <c r="N231" s="8">
        <f t="shared" si="26"/>
        <v>4577.8799999999974</v>
      </c>
    </row>
    <row r="232" spans="1:14" outlineLevel="1" x14ac:dyDescent="0.2">
      <c r="A232" t="s">
        <v>552</v>
      </c>
      <c r="B232" s="1" t="s">
        <v>553</v>
      </c>
      <c r="C232" t="s">
        <v>554</v>
      </c>
      <c r="E232" s="8">
        <v>-103676.3</v>
      </c>
      <c r="F232" s="8">
        <v>-1099536.42</v>
      </c>
      <c r="H232" s="8">
        <v>-810120.48</v>
      </c>
      <c r="J232" s="8">
        <v>-758985.75</v>
      </c>
      <c r="K232" s="8">
        <v>-758985.75</v>
      </c>
      <c r="L232" s="8">
        <f t="shared" si="24"/>
        <v>-340550.66999999993</v>
      </c>
      <c r="M232" s="8">
        <f t="shared" si="25"/>
        <v>-289415.93999999994</v>
      </c>
      <c r="N232" s="8">
        <f t="shared" si="26"/>
        <v>-340550.66999999993</v>
      </c>
    </row>
    <row r="233" spans="1:14" outlineLevel="1" x14ac:dyDescent="0.2">
      <c r="A233" t="s">
        <v>555</v>
      </c>
      <c r="B233" s="1" t="s">
        <v>556</v>
      </c>
      <c r="C233" t="s">
        <v>557</v>
      </c>
      <c r="E233" s="8">
        <v>24361.599999999999</v>
      </c>
      <c r="F233" s="8">
        <v>155499.24</v>
      </c>
      <c r="H233" s="8">
        <v>106087.81</v>
      </c>
      <c r="J233" s="8">
        <v>121880.88</v>
      </c>
      <c r="K233" s="8">
        <v>121880.88</v>
      </c>
      <c r="L233" s="8">
        <f t="shared" si="24"/>
        <v>33618.359999999986</v>
      </c>
      <c r="M233" s="8">
        <f t="shared" si="25"/>
        <v>49411.429999999993</v>
      </c>
      <c r="N233" s="8">
        <f t="shared" si="26"/>
        <v>33618.359999999986</v>
      </c>
    </row>
    <row r="234" spans="1:14" outlineLevel="1" x14ac:dyDescent="0.2">
      <c r="A234" t="s">
        <v>558</v>
      </c>
      <c r="B234" s="1" t="s">
        <v>559</v>
      </c>
      <c r="C234" t="s">
        <v>560</v>
      </c>
      <c r="E234" s="8">
        <v>54051.13</v>
      </c>
      <c r="F234" s="8">
        <v>530411.42000000004</v>
      </c>
      <c r="H234" s="8">
        <v>356663.5</v>
      </c>
      <c r="J234" s="8">
        <v>664366.87</v>
      </c>
      <c r="K234" s="8">
        <v>664366.87</v>
      </c>
      <c r="L234" s="8">
        <f t="shared" si="24"/>
        <v>-133955.44999999995</v>
      </c>
      <c r="M234" s="8">
        <f t="shared" si="25"/>
        <v>173747.92000000004</v>
      </c>
      <c r="N234" s="8">
        <f t="shared" si="26"/>
        <v>-133955.44999999995</v>
      </c>
    </row>
    <row r="235" spans="1:14" outlineLevel="1" x14ac:dyDescent="0.2">
      <c r="A235" t="s">
        <v>561</v>
      </c>
      <c r="B235" s="1" t="s">
        <v>562</v>
      </c>
      <c r="C235" t="s">
        <v>563</v>
      </c>
      <c r="E235" s="8">
        <v>4935.4799999999996</v>
      </c>
      <c r="F235" s="8">
        <v>44364.97</v>
      </c>
      <c r="H235" s="8">
        <v>33685.279999999999</v>
      </c>
      <c r="J235" s="8">
        <v>41310.21</v>
      </c>
      <c r="K235" s="8">
        <v>41310.21</v>
      </c>
      <c r="L235" s="8">
        <f t="shared" si="24"/>
        <v>3054.760000000002</v>
      </c>
      <c r="M235" s="8">
        <f t="shared" si="25"/>
        <v>10679.690000000002</v>
      </c>
      <c r="N235" s="8">
        <f t="shared" si="26"/>
        <v>3054.760000000002</v>
      </c>
    </row>
    <row r="236" spans="1:14" outlineLevel="1" x14ac:dyDescent="0.2">
      <c r="A236" t="s">
        <v>564</v>
      </c>
      <c r="B236" s="1" t="s">
        <v>565</v>
      </c>
      <c r="C236" t="s">
        <v>566</v>
      </c>
      <c r="E236" s="8">
        <v>0</v>
      </c>
      <c r="F236" s="8">
        <v>7108.6</v>
      </c>
      <c r="H236" s="8">
        <v>7108.6</v>
      </c>
      <c r="J236" s="8">
        <v>-1398</v>
      </c>
      <c r="K236" s="8">
        <v>-1398</v>
      </c>
      <c r="L236" s="8">
        <f t="shared" si="24"/>
        <v>8506.6</v>
      </c>
      <c r="M236" s="8">
        <f t="shared" si="25"/>
        <v>0</v>
      </c>
      <c r="N236" s="8">
        <f t="shared" si="26"/>
        <v>8506.6</v>
      </c>
    </row>
    <row r="237" spans="1:14" outlineLevel="1" x14ac:dyDescent="0.2">
      <c r="A237" t="s">
        <v>567</v>
      </c>
      <c r="B237" s="1" t="s">
        <v>568</v>
      </c>
      <c r="C237" t="s">
        <v>569</v>
      </c>
      <c r="E237" s="8">
        <v>1700</v>
      </c>
      <c r="F237" s="8">
        <v>166454.67000000001</v>
      </c>
      <c r="H237" s="8">
        <v>148992.17000000001</v>
      </c>
      <c r="J237" s="8">
        <v>3833.3</v>
      </c>
      <c r="K237" s="8">
        <v>3833.3</v>
      </c>
      <c r="L237" s="8">
        <f t="shared" si="24"/>
        <v>162621.37000000002</v>
      </c>
      <c r="M237" s="8">
        <f t="shared" si="25"/>
        <v>17462.5</v>
      </c>
      <c r="N237" s="8">
        <f t="shared" si="26"/>
        <v>162621.37000000002</v>
      </c>
    </row>
    <row r="238" spans="1:14" outlineLevel="1" x14ac:dyDescent="0.2">
      <c r="A238" t="s">
        <v>570</v>
      </c>
      <c r="B238" s="1" t="s">
        <v>571</v>
      </c>
      <c r="C238" t="s">
        <v>572</v>
      </c>
      <c r="E238" s="8">
        <v>1191.1400000000001</v>
      </c>
      <c r="F238" s="8">
        <v>14468.06</v>
      </c>
      <c r="H238" s="8">
        <v>10914.34</v>
      </c>
      <c r="J238" s="8">
        <v>15756.17</v>
      </c>
      <c r="K238" s="8">
        <v>15756.17</v>
      </c>
      <c r="L238" s="8">
        <f t="shared" si="24"/>
        <v>-1288.1100000000006</v>
      </c>
      <c r="M238" s="8">
        <f t="shared" si="25"/>
        <v>3553.7199999999993</v>
      </c>
      <c r="N238" s="8">
        <f t="shared" si="26"/>
        <v>-1288.1100000000006</v>
      </c>
    </row>
    <row r="239" spans="1:14" outlineLevel="1" x14ac:dyDescent="0.2">
      <c r="A239" t="s">
        <v>573</v>
      </c>
      <c r="B239" s="1" t="s">
        <v>574</v>
      </c>
      <c r="C239" t="s">
        <v>575</v>
      </c>
      <c r="E239" s="8">
        <v>0</v>
      </c>
      <c r="F239" s="8">
        <v>110</v>
      </c>
      <c r="H239" s="8">
        <v>110</v>
      </c>
      <c r="J239" s="8">
        <v>112.5</v>
      </c>
      <c r="K239" s="8">
        <v>112.5</v>
      </c>
      <c r="L239" s="8">
        <f t="shared" si="24"/>
        <v>-2.5</v>
      </c>
      <c r="M239" s="8">
        <f t="shared" si="25"/>
        <v>0</v>
      </c>
      <c r="N239" s="8">
        <f t="shared" si="26"/>
        <v>-2.5</v>
      </c>
    </row>
    <row r="240" spans="1:14" outlineLevel="1" x14ac:dyDescent="0.2">
      <c r="A240" t="s">
        <v>576</v>
      </c>
      <c r="B240" s="1" t="s">
        <v>577</v>
      </c>
      <c r="C240" t="s">
        <v>578</v>
      </c>
      <c r="E240" s="8">
        <v>2449.2800000000002</v>
      </c>
      <c r="F240" s="8">
        <v>6382.2</v>
      </c>
      <c r="H240" s="8">
        <v>2092.46</v>
      </c>
      <c r="J240" s="8">
        <v>6366.4</v>
      </c>
      <c r="K240" s="8">
        <v>6366.4</v>
      </c>
      <c r="L240" s="8">
        <f t="shared" si="24"/>
        <v>15.800000000000182</v>
      </c>
      <c r="M240" s="8">
        <f t="shared" si="25"/>
        <v>4289.74</v>
      </c>
      <c r="N240" s="8">
        <f t="shared" si="26"/>
        <v>15.800000000000182</v>
      </c>
    </row>
    <row r="241" spans="1:14" outlineLevel="1" x14ac:dyDescent="0.2">
      <c r="A241" t="s">
        <v>579</v>
      </c>
      <c r="B241" s="1" t="s">
        <v>580</v>
      </c>
      <c r="C241" t="s">
        <v>581</v>
      </c>
      <c r="E241" s="8">
        <v>0</v>
      </c>
      <c r="F241" s="8">
        <v>22122</v>
      </c>
      <c r="H241" s="8">
        <v>22122</v>
      </c>
      <c r="J241" s="8">
        <v>18960</v>
      </c>
      <c r="K241" s="8">
        <v>18960</v>
      </c>
      <c r="L241" s="8">
        <f t="shared" si="24"/>
        <v>3162</v>
      </c>
      <c r="M241" s="8">
        <f t="shared" si="25"/>
        <v>0</v>
      </c>
      <c r="N241" s="8">
        <f t="shared" si="26"/>
        <v>3162</v>
      </c>
    </row>
    <row r="242" spans="1:14" outlineLevel="1" x14ac:dyDescent="0.2">
      <c r="A242" t="s">
        <v>582</v>
      </c>
      <c r="B242" s="1" t="s">
        <v>583</v>
      </c>
      <c r="C242" t="s">
        <v>584</v>
      </c>
      <c r="E242" s="8">
        <v>404.36</v>
      </c>
      <c r="F242" s="8">
        <v>3085.91</v>
      </c>
      <c r="H242" s="8">
        <v>2108.67</v>
      </c>
      <c r="J242" s="8">
        <v>3674.45</v>
      </c>
      <c r="K242" s="8">
        <v>3674.45</v>
      </c>
      <c r="L242" s="8">
        <f t="shared" si="24"/>
        <v>-588.54</v>
      </c>
      <c r="M242" s="8">
        <f t="shared" si="25"/>
        <v>977.23999999999978</v>
      </c>
      <c r="N242" s="8">
        <f t="shared" si="26"/>
        <v>-588.54</v>
      </c>
    </row>
    <row r="243" spans="1:14" outlineLevel="1" x14ac:dyDescent="0.2">
      <c r="A243" t="s">
        <v>585</v>
      </c>
      <c r="B243" s="1" t="s">
        <v>586</v>
      </c>
      <c r="C243" t="s">
        <v>587</v>
      </c>
      <c r="E243" s="8">
        <v>-1131.74</v>
      </c>
      <c r="F243" s="8">
        <v>13656.37</v>
      </c>
      <c r="H243" s="8">
        <v>10306.94</v>
      </c>
      <c r="J243" s="8">
        <v>58928.26</v>
      </c>
      <c r="K243" s="8">
        <v>58928.26</v>
      </c>
      <c r="L243" s="8">
        <f t="shared" si="24"/>
        <v>-45271.89</v>
      </c>
      <c r="M243" s="8">
        <f t="shared" si="25"/>
        <v>3349.4300000000003</v>
      </c>
      <c r="N243" s="8">
        <f t="shared" si="26"/>
        <v>-45271.89</v>
      </c>
    </row>
    <row r="244" spans="1:14" outlineLevel="1" x14ac:dyDescent="0.2">
      <c r="A244" t="s">
        <v>588</v>
      </c>
      <c r="B244" s="1" t="s">
        <v>589</v>
      </c>
      <c r="C244" t="s">
        <v>590</v>
      </c>
      <c r="E244" s="8">
        <v>-2771.21</v>
      </c>
      <c r="F244" s="8">
        <v>6128.79</v>
      </c>
      <c r="H244" s="8">
        <v>6400</v>
      </c>
      <c r="J244" s="8">
        <v>15375.03</v>
      </c>
      <c r="K244" s="8">
        <v>15375.03</v>
      </c>
      <c r="L244" s="8">
        <f t="shared" si="24"/>
        <v>-9246.2400000000016</v>
      </c>
      <c r="M244" s="8">
        <f t="shared" si="25"/>
        <v>-271.21000000000004</v>
      </c>
      <c r="N244" s="8">
        <f t="shared" si="26"/>
        <v>-9246.2400000000016</v>
      </c>
    </row>
    <row r="245" spans="1:14" outlineLevel="1" x14ac:dyDescent="0.2">
      <c r="A245" t="s">
        <v>591</v>
      </c>
      <c r="B245" s="1" t="s">
        <v>592</v>
      </c>
      <c r="C245" t="s">
        <v>593</v>
      </c>
      <c r="E245" s="8">
        <v>5</v>
      </c>
      <c r="F245" s="8">
        <v>0</v>
      </c>
      <c r="H245" s="8">
        <v>-5</v>
      </c>
      <c r="J245" s="8">
        <v>0</v>
      </c>
      <c r="K245" s="8">
        <v>0</v>
      </c>
      <c r="L245" s="8">
        <f t="shared" si="24"/>
        <v>0</v>
      </c>
      <c r="M245" s="8">
        <f t="shared" si="25"/>
        <v>5</v>
      </c>
      <c r="N245" s="8">
        <f t="shared" si="26"/>
        <v>0</v>
      </c>
    </row>
    <row r="246" spans="1:14" s="1" customFormat="1" x14ac:dyDescent="0.2">
      <c r="A246" s="1" t="s">
        <v>129</v>
      </c>
      <c r="C246" s="31" t="s">
        <v>1029</v>
      </c>
      <c r="E246" s="8">
        <v>423161.97000000003</v>
      </c>
      <c r="F246" s="8">
        <v>4993824.8099999996</v>
      </c>
      <c r="G246" s="8"/>
      <c r="H246" s="8">
        <v>3593301.3699999996</v>
      </c>
      <c r="I246" s="8"/>
      <c r="J246" s="8">
        <v>3195504.9499999993</v>
      </c>
      <c r="K246" s="8">
        <v>3195504.9499999993</v>
      </c>
      <c r="L246" s="8">
        <f>F246-J246</f>
        <v>1798319.8600000003</v>
      </c>
      <c r="M246" s="8">
        <f>F246-H246</f>
        <v>1400523.44</v>
      </c>
      <c r="N246" s="32">
        <f>F246-K246</f>
        <v>1798319.8600000003</v>
      </c>
    </row>
    <row r="247" spans="1:14" outlineLevel="1" x14ac:dyDescent="0.2">
      <c r="A247" t="s">
        <v>594</v>
      </c>
      <c r="B247" s="1" t="s">
        <v>595</v>
      </c>
      <c r="C247" t="s">
        <v>1030</v>
      </c>
      <c r="E247" s="8">
        <v>96927.29</v>
      </c>
      <c r="F247" s="8">
        <v>843019.61</v>
      </c>
      <c r="H247" s="8">
        <v>597290.93000000005</v>
      </c>
      <c r="J247" s="8">
        <v>719283.19999999995</v>
      </c>
      <c r="K247" s="8">
        <v>719283.19999999995</v>
      </c>
    </row>
    <row r="248" spans="1:14" outlineLevel="1" x14ac:dyDescent="0.2">
      <c r="A248" t="s">
        <v>596</v>
      </c>
      <c r="B248" s="1" t="s">
        <v>597</v>
      </c>
      <c r="C248" t="s">
        <v>1031</v>
      </c>
      <c r="E248" s="8">
        <v>0.01</v>
      </c>
      <c r="F248" s="8">
        <v>0</v>
      </c>
      <c r="H248" s="8">
        <v>-0.01</v>
      </c>
      <c r="J248" s="8">
        <v>0</v>
      </c>
      <c r="K248" s="8">
        <v>0</v>
      </c>
    </row>
    <row r="249" spans="1:14" x14ac:dyDescent="0.2">
      <c r="A249" s="1" t="s">
        <v>131</v>
      </c>
      <c r="B249"/>
      <c r="C249" s="25" t="s">
        <v>1032</v>
      </c>
      <c r="E249" s="14">
        <v>96927.299999999988</v>
      </c>
      <c r="F249" s="14">
        <v>843019.61</v>
      </c>
      <c r="G249" s="14"/>
      <c r="H249" s="14">
        <v>597290.92000000004</v>
      </c>
      <c r="I249" s="14"/>
      <c r="J249" s="14">
        <v>719283.19999999995</v>
      </c>
      <c r="K249" s="14">
        <v>719283.19999999995</v>
      </c>
      <c r="L249" s="14"/>
      <c r="M249" s="14"/>
      <c r="N249" s="18"/>
    </row>
    <row r="250" spans="1:14" outlineLevel="1" x14ac:dyDescent="0.2">
      <c r="A250" t="s">
        <v>598</v>
      </c>
      <c r="B250" s="1" t="s">
        <v>599</v>
      </c>
      <c r="C250" t="s">
        <v>1033</v>
      </c>
      <c r="E250" s="8">
        <v>44333.87</v>
      </c>
      <c r="F250" s="8">
        <v>543094.22</v>
      </c>
      <c r="H250" s="8">
        <v>401653.25</v>
      </c>
      <c r="J250" s="8">
        <v>397760.39</v>
      </c>
      <c r="K250" s="8">
        <v>397760.39</v>
      </c>
      <c r="L250" s="8">
        <f t="shared" ref="L250:L281" si="27">E250-G250</f>
        <v>44333.87</v>
      </c>
      <c r="M250" s="8">
        <f t="shared" ref="M250:M281" si="28">E250-J250</f>
        <v>-353426.52</v>
      </c>
      <c r="N250" s="8">
        <f t="shared" ref="N250:N281" si="29">F250-K250</f>
        <v>145333.82999999996</v>
      </c>
    </row>
    <row r="251" spans="1:14" outlineLevel="1" x14ac:dyDescent="0.2">
      <c r="A251" t="s">
        <v>600</v>
      </c>
      <c r="B251" s="1" t="s">
        <v>601</v>
      </c>
      <c r="C251" t="s">
        <v>1034</v>
      </c>
      <c r="E251" s="8">
        <v>2700</v>
      </c>
      <c r="F251" s="8">
        <v>4361.6400000000003</v>
      </c>
      <c r="H251" s="8">
        <v>744.86</v>
      </c>
      <c r="J251" s="8">
        <v>371.56</v>
      </c>
      <c r="K251" s="8">
        <v>371.56</v>
      </c>
      <c r="L251" s="8">
        <f t="shared" si="27"/>
        <v>2700</v>
      </c>
      <c r="M251" s="8">
        <f t="shared" si="28"/>
        <v>2328.44</v>
      </c>
      <c r="N251" s="8">
        <f t="shared" si="29"/>
        <v>3990.0800000000004</v>
      </c>
    </row>
    <row r="252" spans="1:14" outlineLevel="1" x14ac:dyDescent="0.2">
      <c r="A252" t="s">
        <v>602</v>
      </c>
      <c r="B252" s="1" t="s">
        <v>603</v>
      </c>
      <c r="C252" t="s">
        <v>1035</v>
      </c>
      <c r="E252" s="8">
        <v>0</v>
      </c>
      <c r="F252" s="8">
        <v>5595</v>
      </c>
      <c r="H252" s="8">
        <v>5595</v>
      </c>
      <c r="J252" s="8">
        <v>3690</v>
      </c>
      <c r="K252" s="8">
        <v>3690</v>
      </c>
      <c r="L252" s="8">
        <f t="shared" si="27"/>
        <v>0</v>
      </c>
      <c r="M252" s="8">
        <f t="shared" si="28"/>
        <v>-3690</v>
      </c>
      <c r="N252" s="8">
        <f t="shared" si="29"/>
        <v>1905</v>
      </c>
    </row>
    <row r="253" spans="1:14" outlineLevel="1" x14ac:dyDescent="0.2">
      <c r="A253" t="s">
        <v>604</v>
      </c>
      <c r="B253" s="1" t="s">
        <v>605</v>
      </c>
      <c r="C253" t="s">
        <v>1036</v>
      </c>
      <c r="E253" s="8">
        <v>2390.04</v>
      </c>
      <c r="F253" s="8">
        <v>26642.720000000001</v>
      </c>
      <c r="H253" s="8">
        <v>19472.599999999999</v>
      </c>
      <c r="J253" s="8">
        <v>22291.68</v>
      </c>
      <c r="K253" s="8">
        <v>22291.68</v>
      </c>
      <c r="L253" s="8">
        <f t="shared" si="27"/>
        <v>2390.04</v>
      </c>
      <c r="M253" s="8">
        <f t="shared" si="28"/>
        <v>-19901.64</v>
      </c>
      <c r="N253" s="8">
        <f t="shared" si="29"/>
        <v>4351.0400000000009</v>
      </c>
    </row>
    <row r="254" spans="1:14" outlineLevel="1" x14ac:dyDescent="0.2">
      <c r="A254" t="s">
        <v>606</v>
      </c>
      <c r="B254" s="1" t="s">
        <v>607</v>
      </c>
      <c r="C254" t="s">
        <v>1037</v>
      </c>
      <c r="E254" s="8">
        <v>-5</v>
      </c>
      <c r="F254" s="8">
        <v>0</v>
      </c>
      <c r="H254" s="8">
        <v>5</v>
      </c>
      <c r="J254" s="8">
        <v>0</v>
      </c>
      <c r="K254" s="8">
        <v>0</v>
      </c>
      <c r="L254" s="8">
        <f t="shared" si="27"/>
        <v>-5</v>
      </c>
      <c r="M254" s="8">
        <f t="shared" si="28"/>
        <v>-5</v>
      </c>
      <c r="N254" s="8">
        <f t="shared" si="29"/>
        <v>0</v>
      </c>
    </row>
    <row r="255" spans="1:14" outlineLevel="1" x14ac:dyDescent="0.2">
      <c r="A255" t="s">
        <v>608</v>
      </c>
      <c r="B255" s="1" t="s">
        <v>609</v>
      </c>
      <c r="C255" t="s">
        <v>1038</v>
      </c>
      <c r="E255" s="8">
        <v>0</v>
      </c>
      <c r="F255" s="8">
        <v>250.56</v>
      </c>
      <c r="H255" s="8">
        <v>250.56</v>
      </c>
      <c r="J255" s="8">
        <v>0</v>
      </c>
      <c r="K255" s="8">
        <v>0</v>
      </c>
      <c r="L255" s="8">
        <f t="shared" si="27"/>
        <v>0</v>
      </c>
      <c r="M255" s="8">
        <f t="shared" si="28"/>
        <v>0</v>
      </c>
      <c r="N255" s="8">
        <f t="shared" si="29"/>
        <v>250.56</v>
      </c>
    </row>
    <row r="256" spans="1:14" outlineLevel="1" x14ac:dyDescent="0.2">
      <c r="A256" t="s">
        <v>610</v>
      </c>
      <c r="B256" s="1" t="s">
        <v>611</v>
      </c>
      <c r="C256" t="s">
        <v>1039</v>
      </c>
      <c r="E256" s="8">
        <v>0</v>
      </c>
      <c r="F256" s="8">
        <v>-24.22</v>
      </c>
      <c r="H256" s="8">
        <v>-24.22</v>
      </c>
      <c r="J256" s="8">
        <v>0</v>
      </c>
      <c r="K256" s="8">
        <v>0</v>
      </c>
      <c r="L256" s="8">
        <f t="shared" si="27"/>
        <v>0</v>
      </c>
      <c r="M256" s="8">
        <f t="shared" si="28"/>
        <v>0</v>
      </c>
      <c r="N256" s="8">
        <f t="shared" si="29"/>
        <v>-24.22</v>
      </c>
    </row>
    <row r="257" spans="1:14" outlineLevel="1" x14ac:dyDescent="0.2">
      <c r="A257" t="s">
        <v>612</v>
      </c>
      <c r="B257" s="1" t="s">
        <v>613</v>
      </c>
      <c r="C257" t="s">
        <v>1040</v>
      </c>
      <c r="E257" s="8">
        <v>-91.95</v>
      </c>
      <c r="F257" s="8">
        <v>304.98</v>
      </c>
      <c r="H257" s="8">
        <v>396.93</v>
      </c>
      <c r="J257" s="8">
        <v>0</v>
      </c>
      <c r="K257" s="8">
        <v>0</v>
      </c>
      <c r="L257" s="8">
        <f t="shared" si="27"/>
        <v>-91.95</v>
      </c>
      <c r="M257" s="8">
        <f t="shared" si="28"/>
        <v>-91.95</v>
      </c>
      <c r="N257" s="8">
        <f t="shared" si="29"/>
        <v>304.98</v>
      </c>
    </row>
    <row r="258" spans="1:14" outlineLevel="1" x14ac:dyDescent="0.2">
      <c r="A258" t="s">
        <v>614</v>
      </c>
      <c r="B258" s="1" t="s">
        <v>615</v>
      </c>
      <c r="C258" t="s">
        <v>1041</v>
      </c>
      <c r="E258" s="8">
        <v>0</v>
      </c>
      <c r="F258" s="8">
        <v>27715.3</v>
      </c>
      <c r="H258" s="8">
        <v>27470.14</v>
      </c>
      <c r="J258" s="8">
        <v>11036.74</v>
      </c>
      <c r="K258" s="8">
        <v>11036.74</v>
      </c>
      <c r="L258" s="8">
        <f t="shared" si="27"/>
        <v>0</v>
      </c>
      <c r="M258" s="8">
        <f t="shared" si="28"/>
        <v>-11036.74</v>
      </c>
      <c r="N258" s="8">
        <f t="shared" si="29"/>
        <v>16678.559999999998</v>
      </c>
    </row>
    <row r="259" spans="1:14" outlineLevel="1" x14ac:dyDescent="0.2">
      <c r="A259" t="s">
        <v>616</v>
      </c>
      <c r="B259" s="1" t="s">
        <v>617</v>
      </c>
      <c r="C259" t="s">
        <v>1042</v>
      </c>
      <c r="E259" s="8">
        <v>1820.89</v>
      </c>
      <c r="F259" s="8">
        <v>8918.24</v>
      </c>
      <c r="H259" s="8">
        <v>7097.35</v>
      </c>
      <c r="J259" s="8">
        <v>14175.58</v>
      </c>
      <c r="K259" s="8">
        <v>14175.58</v>
      </c>
      <c r="L259" s="8">
        <f t="shared" si="27"/>
        <v>1820.89</v>
      </c>
      <c r="M259" s="8">
        <f t="shared" si="28"/>
        <v>-12354.69</v>
      </c>
      <c r="N259" s="8">
        <f t="shared" si="29"/>
        <v>-5257.34</v>
      </c>
    </row>
    <row r="260" spans="1:14" outlineLevel="1" x14ac:dyDescent="0.2">
      <c r="A260" t="s">
        <v>618</v>
      </c>
      <c r="B260" s="1" t="s">
        <v>619</v>
      </c>
      <c r="C260" t="s">
        <v>1043</v>
      </c>
      <c r="E260" s="8">
        <v>1625.44</v>
      </c>
      <c r="F260" s="8">
        <v>25003.31</v>
      </c>
      <c r="H260" s="8">
        <v>18501.990000000002</v>
      </c>
      <c r="J260" s="8">
        <v>16399.650000000001</v>
      </c>
      <c r="K260" s="8">
        <v>16399.650000000001</v>
      </c>
      <c r="L260" s="8">
        <f t="shared" si="27"/>
        <v>1625.44</v>
      </c>
      <c r="M260" s="8">
        <f t="shared" si="28"/>
        <v>-14774.210000000001</v>
      </c>
      <c r="N260" s="8">
        <f t="shared" si="29"/>
        <v>8603.66</v>
      </c>
    </row>
    <row r="261" spans="1:14" outlineLevel="1" x14ac:dyDescent="0.2">
      <c r="A261" t="s">
        <v>620</v>
      </c>
      <c r="B261" s="1" t="s">
        <v>621</v>
      </c>
      <c r="C261" t="s">
        <v>1044</v>
      </c>
      <c r="E261" s="8">
        <v>-14130.15</v>
      </c>
      <c r="F261" s="8">
        <v>254593.94</v>
      </c>
      <c r="H261" s="8">
        <v>217376.98</v>
      </c>
      <c r="J261" s="8">
        <v>325158.45</v>
      </c>
      <c r="K261" s="8">
        <v>325158.45</v>
      </c>
      <c r="L261" s="8">
        <f t="shared" si="27"/>
        <v>-14130.15</v>
      </c>
      <c r="M261" s="8">
        <f t="shared" si="28"/>
        <v>-339288.60000000003</v>
      </c>
      <c r="N261" s="8">
        <f t="shared" si="29"/>
        <v>-70564.510000000009</v>
      </c>
    </row>
    <row r="262" spans="1:14" outlineLevel="1" x14ac:dyDescent="0.2">
      <c r="A262" t="s">
        <v>622</v>
      </c>
      <c r="B262" s="1" t="s">
        <v>623</v>
      </c>
      <c r="C262" t="s">
        <v>1045</v>
      </c>
      <c r="E262" s="8">
        <v>-0.01</v>
      </c>
      <c r="F262" s="8">
        <v>1</v>
      </c>
      <c r="H262" s="8">
        <v>1.01</v>
      </c>
      <c r="J262" s="8">
        <v>0</v>
      </c>
      <c r="K262" s="8">
        <v>0</v>
      </c>
      <c r="L262" s="8">
        <f t="shared" si="27"/>
        <v>-0.01</v>
      </c>
      <c r="M262" s="8">
        <f t="shared" si="28"/>
        <v>-0.01</v>
      </c>
      <c r="N262" s="8">
        <f t="shared" si="29"/>
        <v>1</v>
      </c>
    </row>
    <row r="263" spans="1:14" outlineLevel="1" x14ac:dyDescent="0.2">
      <c r="A263" t="s">
        <v>624</v>
      </c>
      <c r="B263" s="1" t="s">
        <v>625</v>
      </c>
      <c r="C263" t="s">
        <v>1046</v>
      </c>
      <c r="E263" s="8">
        <v>1400</v>
      </c>
      <c r="F263" s="8">
        <v>3799</v>
      </c>
      <c r="H263" s="8">
        <v>999</v>
      </c>
      <c r="J263" s="8">
        <v>0</v>
      </c>
      <c r="K263" s="8">
        <v>0</v>
      </c>
      <c r="L263" s="8">
        <f t="shared" si="27"/>
        <v>1400</v>
      </c>
      <c r="M263" s="8">
        <f t="shared" si="28"/>
        <v>1400</v>
      </c>
      <c r="N263" s="8">
        <f t="shared" si="29"/>
        <v>3799</v>
      </c>
    </row>
    <row r="264" spans="1:14" outlineLevel="1" x14ac:dyDescent="0.2">
      <c r="A264" t="s">
        <v>626</v>
      </c>
      <c r="B264" s="1" t="s">
        <v>627</v>
      </c>
      <c r="C264" t="s">
        <v>1047</v>
      </c>
      <c r="E264" s="8">
        <v>0</v>
      </c>
      <c r="F264" s="8">
        <v>0</v>
      </c>
      <c r="H264" s="8">
        <v>0</v>
      </c>
      <c r="J264" s="8">
        <v>251.97</v>
      </c>
      <c r="K264" s="8">
        <v>251.97</v>
      </c>
      <c r="L264" s="8">
        <f t="shared" si="27"/>
        <v>0</v>
      </c>
      <c r="M264" s="8">
        <f t="shared" si="28"/>
        <v>-251.97</v>
      </c>
      <c r="N264" s="8">
        <f t="shared" si="29"/>
        <v>-251.97</v>
      </c>
    </row>
    <row r="265" spans="1:14" outlineLevel="1" x14ac:dyDescent="0.2">
      <c r="A265" t="s">
        <v>628</v>
      </c>
      <c r="B265" s="1" t="s">
        <v>629</v>
      </c>
      <c r="C265" t="s">
        <v>1048</v>
      </c>
      <c r="E265" s="8">
        <v>70181.81</v>
      </c>
      <c r="F265" s="8">
        <v>716099.52</v>
      </c>
      <c r="H265" s="8">
        <v>502577.89</v>
      </c>
      <c r="J265" s="8">
        <v>498749.27</v>
      </c>
      <c r="K265" s="8">
        <v>498749.27</v>
      </c>
      <c r="L265" s="8">
        <f t="shared" si="27"/>
        <v>70181.81</v>
      </c>
      <c r="M265" s="8">
        <f t="shared" si="28"/>
        <v>-428567.46</v>
      </c>
      <c r="N265" s="8">
        <f t="shared" si="29"/>
        <v>217350.25</v>
      </c>
    </row>
    <row r="266" spans="1:14" outlineLevel="1" x14ac:dyDescent="0.2">
      <c r="A266" t="s">
        <v>630</v>
      </c>
      <c r="B266" s="1" t="s">
        <v>631</v>
      </c>
      <c r="C266" t="s">
        <v>1049</v>
      </c>
      <c r="E266" s="8">
        <v>11731.54</v>
      </c>
      <c r="F266" s="8">
        <v>169356.87</v>
      </c>
      <c r="H266" s="8">
        <v>132927.34</v>
      </c>
      <c r="J266" s="8">
        <v>72813.8</v>
      </c>
      <c r="K266" s="8">
        <v>72813.8</v>
      </c>
      <c r="L266" s="8">
        <f t="shared" si="27"/>
        <v>11731.54</v>
      </c>
      <c r="M266" s="8">
        <f t="shared" si="28"/>
        <v>-61082.26</v>
      </c>
      <c r="N266" s="8">
        <f t="shared" si="29"/>
        <v>96543.069999999992</v>
      </c>
    </row>
    <row r="267" spans="1:14" outlineLevel="1" x14ac:dyDescent="0.2">
      <c r="A267" t="s">
        <v>632</v>
      </c>
      <c r="B267" s="1" t="s">
        <v>633</v>
      </c>
      <c r="C267" t="s">
        <v>1050</v>
      </c>
      <c r="E267" s="8">
        <v>0</v>
      </c>
      <c r="F267" s="8">
        <v>307.76</v>
      </c>
      <c r="H267" s="8">
        <v>277.77999999999997</v>
      </c>
      <c r="J267" s="8">
        <v>1437.42</v>
      </c>
      <c r="K267" s="8">
        <v>1437.42</v>
      </c>
      <c r="L267" s="8">
        <f t="shared" si="27"/>
        <v>0</v>
      </c>
      <c r="M267" s="8">
        <f t="shared" si="28"/>
        <v>-1437.42</v>
      </c>
      <c r="N267" s="8">
        <f t="shared" si="29"/>
        <v>-1129.6600000000001</v>
      </c>
    </row>
    <row r="268" spans="1:14" outlineLevel="1" x14ac:dyDescent="0.2">
      <c r="A268" t="s">
        <v>634</v>
      </c>
      <c r="B268" s="1" t="s">
        <v>635</v>
      </c>
      <c r="C268" t="s">
        <v>1051</v>
      </c>
      <c r="E268" s="8">
        <v>8.9700000000000006</v>
      </c>
      <c r="F268" s="8">
        <v>17.45</v>
      </c>
      <c r="H268" s="8">
        <v>5.98</v>
      </c>
      <c r="J268" s="8">
        <v>0</v>
      </c>
      <c r="K268" s="8">
        <v>0</v>
      </c>
      <c r="L268" s="8">
        <f t="shared" si="27"/>
        <v>8.9700000000000006</v>
      </c>
      <c r="M268" s="8">
        <f t="shared" si="28"/>
        <v>8.9700000000000006</v>
      </c>
      <c r="N268" s="8">
        <f t="shared" si="29"/>
        <v>17.45</v>
      </c>
    </row>
    <row r="269" spans="1:14" outlineLevel="1" x14ac:dyDescent="0.2">
      <c r="A269" t="s">
        <v>636</v>
      </c>
      <c r="B269" s="1" t="s">
        <v>637</v>
      </c>
      <c r="C269" t="s">
        <v>1052</v>
      </c>
      <c r="E269" s="8">
        <v>9219.1</v>
      </c>
      <c r="F269" s="8">
        <v>154230.91</v>
      </c>
      <c r="H269" s="8">
        <v>113301.81</v>
      </c>
      <c r="J269" s="8">
        <v>82805.850000000006</v>
      </c>
      <c r="K269" s="8">
        <v>82805.850000000006</v>
      </c>
      <c r="L269" s="8">
        <f t="shared" si="27"/>
        <v>9219.1</v>
      </c>
      <c r="M269" s="8">
        <f t="shared" si="28"/>
        <v>-73586.75</v>
      </c>
      <c r="N269" s="8">
        <f t="shared" si="29"/>
        <v>71425.06</v>
      </c>
    </row>
    <row r="270" spans="1:14" outlineLevel="1" x14ac:dyDescent="0.2">
      <c r="A270" t="s">
        <v>638</v>
      </c>
      <c r="B270" s="1" t="s">
        <v>639</v>
      </c>
      <c r="C270" t="s">
        <v>1053</v>
      </c>
      <c r="E270" s="8">
        <v>-1479.24</v>
      </c>
      <c r="F270" s="8">
        <v>10037.14</v>
      </c>
      <c r="H270" s="8">
        <v>8656.7900000000009</v>
      </c>
      <c r="J270" s="8">
        <v>5391.87</v>
      </c>
      <c r="K270" s="8">
        <v>5391.87</v>
      </c>
      <c r="L270" s="8">
        <f t="shared" si="27"/>
        <v>-1479.24</v>
      </c>
      <c r="M270" s="8">
        <f t="shared" si="28"/>
        <v>-6871.11</v>
      </c>
      <c r="N270" s="8">
        <f t="shared" si="29"/>
        <v>4645.2699999999995</v>
      </c>
    </row>
    <row r="271" spans="1:14" outlineLevel="1" x14ac:dyDescent="0.2">
      <c r="A271" t="s">
        <v>640</v>
      </c>
      <c r="B271" s="1" t="s">
        <v>641</v>
      </c>
      <c r="C271" t="s">
        <v>1054</v>
      </c>
      <c r="E271" s="8">
        <v>0</v>
      </c>
      <c r="F271" s="8">
        <v>0</v>
      </c>
      <c r="H271" s="8">
        <v>0</v>
      </c>
      <c r="J271" s="8">
        <v>1.95</v>
      </c>
      <c r="K271" s="8">
        <v>1.95</v>
      </c>
      <c r="L271" s="8">
        <f t="shared" si="27"/>
        <v>0</v>
      </c>
      <c r="M271" s="8">
        <f t="shared" si="28"/>
        <v>-1.95</v>
      </c>
      <c r="N271" s="8">
        <f t="shared" si="29"/>
        <v>-1.95</v>
      </c>
    </row>
    <row r="272" spans="1:14" outlineLevel="1" x14ac:dyDescent="0.2">
      <c r="A272" t="s">
        <v>642</v>
      </c>
      <c r="B272" s="1" t="s">
        <v>643</v>
      </c>
      <c r="C272" t="s">
        <v>1055</v>
      </c>
      <c r="E272" s="8">
        <v>131.86000000000001</v>
      </c>
      <c r="F272" s="8">
        <v>3073.61</v>
      </c>
      <c r="H272" s="8">
        <v>2527.39</v>
      </c>
      <c r="J272" s="8">
        <v>3685.18</v>
      </c>
      <c r="K272" s="8">
        <v>3685.18</v>
      </c>
      <c r="L272" s="8">
        <f t="shared" si="27"/>
        <v>131.86000000000001</v>
      </c>
      <c r="M272" s="8">
        <f t="shared" si="28"/>
        <v>-3553.3199999999997</v>
      </c>
      <c r="N272" s="8">
        <f t="shared" si="29"/>
        <v>-611.56999999999971</v>
      </c>
    </row>
    <row r="273" spans="1:14" outlineLevel="1" x14ac:dyDescent="0.2">
      <c r="A273" t="s">
        <v>644</v>
      </c>
      <c r="B273" s="1" t="s">
        <v>645</v>
      </c>
      <c r="C273" t="s">
        <v>1056</v>
      </c>
      <c r="E273" s="8">
        <v>-1</v>
      </c>
      <c r="F273" s="8">
        <v>0</v>
      </c>
      <c r="H273" s="8">
        <v>1</v>
      </c>
      <c r="J273" s="8">
        <v>0</v>
      </c>
      <c r="K273" s="8">
        <v>0</v>
      </c>
      <c r="L273" s="8">
        <f t="shared" si="27"/>
        <v>-1</v>
      </c>
      <c r="M273" s="8">
        <f t="shared" si="28"/>
        <v>-1</v>
      </c>
      <c r="N273" s="8">
        <f t="shared" si="29"/>
        <v>0</v>
      </c>
    </row>
    <row r="274" spans="1:14" outlineLevel="1" x14ac:dyDescent="0.2">
      <c r="A274" t="s">
        <v>646</v>
      </c>
      <c r="B274" s="1" t="s">
        <v>647</v>
      </c>
      <c r="C274" t="s">
        <v>1057</v>
      </c>
      <c r="E274" s="8">
        <v>0</v>
      </c>
      <c r="F274" s="8">
        <v>242.14</v>
      </c>
      <c r="H274" s="8">
        <v>242.14</v>
      </c>
      <c r="J274" s="8">
        <v>0</v>
      </c>
      <c r="K274" s="8">
        <v>0</v>
      </c>
      <c r="L274" s="8">
        <f t="shared" si="27"/>
        <v>0</v>
      </c>
      <c r="M274" s="8">
        <f t="shared" si="28"/>
        <v>0</v>
      </c>
      <c r="N274" s="8">
        <f t="shared" si="29"/>
        <v>242.14</v>
      </c>
    </row>
    <row r="275" spans="1:14" outlineLevel="1" x14ac:dyDescent="0.2">
      <c r="A275" t="s">
        <v>648</v>
      </c>
      <c r="B275" s="1" t="s">
        <v>649</v>
      </c>
      <c r="C275" t="s">
        <v>1044</v>
      </c>
      <c r="E275" s="8">
        <v>0</v>
      </c>
      <c r="F275" s="8">
        <v>196.72</v>
      </c>
      <c r="H275" s="8">
        <v>196.72</v>
      </c>
      <c r="J275" s="8">
        <v>0</v>
      </c>
      <c r="K275" s="8">
        <v>0</v>
      </c>
      <c r="L275" s="8">
        <f t="shared" si="27"/>
        <v>0</v>
      </c>
      <c r="M275" s="8">
        <f t="shared" si="28"/>
        <v>0</v>
      </c>
      <c r="N275" s="8">
        <f t="shared" si="29"/>
        <v>196.72</v>
      </c>
    </row>
    <row r="276" spans="1:14" outlineLevel="1" x14ac:dyDescent="0.2">
      <c r="A276" t="s">
        <v>650</v>
      </c>
      <c r="B276" s="1" t="s">
        <v>651</v>
      </c>
      <c r="C276" t="s">
        <v>1047</v>
      </c>
      <c r="E276" s="8">
        <v>0</v>
      </c>
      <c r="F276" s="8">
        <v>0</v>
      </c>
      <c r="H276" s="8">
        <v>0</v>
      </c>
      <c r="J276" s="8">
        <v>223.65</v>
      </c>
      <c r="K276" s="8">
        <v>223.65</v>
      </c>
      <c r="L276" s="8">
        <f t="shared" si="27"/>
        <v>0</v>
      </c>
      <c r="M276" s="8">
        <f t="shared" si="28"/>
        <v>-223.65</v>
      </c>
      <c r="N276" s="8">
        <f t="shared" si="29"/>
        <v>-223.65</v>
      </c>
    </row>
    <row r="277" spans="1:14" outlineLevel="1" x14ac:dyDescent="0.2">
      <c r="A277" t="s">
        <v>652</v>
      </c>
      <c r="B277" s="1" t="s">
        <v>653</v>
      </c>
      <c r="C277" t="s">
        <v>1058</v>
      </c>
      <c r="E277" s="8">
        <v>32752.89</v>
      </c>
      <c r="F277" s="8">
        <v>282257.42</v>
      </c>
      <c r="H277" s="8">
        <v>197387.39</v>
      </c>
      <c r="J277" s="8">
        <v>148836.16</v>
      </c>
      <c r="K277" s="8">
        <v>148836.16</v>
      </c>
      <c r="L277" s="8">
        <f t="shared" si="27"/>
        <v>32752.89</v>
      </c>
      <c r="M277" s="8">
        <f t="shared" si="28"/>
        <v>-116083.27</v>
      </c>
      <c r="N277" s="8">
        <f t="shared" si="29"/>
        <v>133421.25999999998</v>
      </c>
    </row>
    <row r="278" spans="1:14" outlineLevel="1" x14ac:dyDescent="0.2">
      <c r="A278" t="s">
        <v>654</v>
      </c>
      <c r="B278" s="1" t="s">
        <v>655</v>
      </c>
      <c r="C278" t="s">
        <v>1059</v>
      </c>
      <c r="E278" s="8">
        <v>0</v>
      </c>
      <c r="F278" s="8">
        <v>0</v>
      </c>
      <c r="H278" s="8">
        <v>0</v>
      </c>
      <c r="J278" s="8">
        <v>5255.57</v>
      </c>
      <c r="K278" s="8">
        <v>5255.57</v>
      </c>
      <c r="L278" s="8">
        <f t="shared" si="27"/>
        <v>0</v>
      </c>
      <c r="M278" s="8">
        <f t="shared" si="28"/>
        <v>-5255.57</v>
      </c>
      <c r="N278" s="8">
        <f t="shared" si="29"/>
        <v>-5255.57</v>
      </c>
    </row>
    <row r="279" spans="1:14" outlineLevel="1" x14ac:dyDescent="0.2">
      <c r="A279" t="s">
        <v>656</v>
      </c>
      <c r="B279" s="1" t="s">
        <v>657</v>
      </c>
      <c r="C279" t="s">
        <v>1060</v>
      </c>
      <c r="E279" s="8">
        <v>-3829.18</v>
      </c>
      <c r="F279" s="8">
        <v>8852.9699999999993</v>
      </c>
      <c r="H279" s="8">
        <v>9121.0400000000009</v>
      </c>
      <c r="J279" s="8">
        <v>37761.74</v>
      </c>
      <c r="K279" s="8">
        <v>37761.74</v>
      </c>
      <c r="L279" s="8">
        <f t="shared" si="27"/>
        <v>-3829.18</v>
      </c>
      <c r="M279" s="8">
        <f t="shared" si="28"/>
        <v>-41590.92</v>
      </c>
      <c r="N279" s="8">
        <f t="shared" si="29"/>
        <v>-28908.769999999997</v>
      </c>
    </row>
    <row r="280" spans="1:14" outlineLevel="1" x14ac:dyDescent="0.2">
      <c r="A280" t="s">
        <v>658</v>
      </c>
      <c r="B280" s="1" t="s">
        <v>659</v>
      </c>
      <c r="C280" t="s">
        <v>1060</v>
      </c>
      <c r="E280" s="8">
        <v>33278.199999999997</v>
      </c>
      <c r="F280" s="8">
        <v>334386.69</v>
      </c>
      <c r="H280" s="8">
        <v>242404.35</v>
      </c>
      <c r="J280" s="8">
        <v>333286.92</v>
      </c>
      <c r="K280" s="8">
        <v>333286.92</v>
      </c>
      <c r="L280" s="8">
        <f t="shared" si="27"/>
        <v>33278.199999999997</v>
      </c>
      <c r="M280" s="8">
        <f t="shared" si="28"/>
        <v>-300008.71999999997</v>
      </c>
      <c r="N280" s="8">
        <f t="shared" si="29"/>
        <v>1099.7700000000186</v>
      </c>
    </row>
    <row r="281" spans="1:14" outlineLevel="1" x14ac:dyDescent="0.2">
      <c r="A281" t="s">
        <v>660</v>
      </c>
      <c r="B281" s="1" t="s">
        <v>661</v>
      </c>
      <c r="C281" t="s">
        <v>1061</v>
      </c>
      <c r="E281" s="8">
        <v>11370.79</v>
      </c>
      <c r="F281" s="8">
        <v>93693.72</v>
      </c>
      <c r="H281" s="8">
        <v>64011.78</v>
      </c>
      <c r="J281" s="8">
        <v>40717.64</v>
      </c>
      <c r="K281" s="8">
        <v>40717.64</v>
      </c>
      <c r="L281" s="8">
        <f t="shared" si="27"/>
        <v>11370.79</v>
      </c>
      <c r="M281" s="8">
        <f t="shared" si="28"/>
        <v>-29346.85</v>
      </c>
      <c r="N281" s="8">
        <f t="shared" si="29"/>
        <v>52976.08</v>
      </c>
    </row>
    <row r="282" spans="1:14" outlineLevel="1" x14ac:dyDescent="0.2">
      <c r="A282" t="s">
        <v>662</v>
      </c>
      <c r="B282" s="1" t="s">
        <v>663</v>
      </c>
      <c r="C282" t="s">
        <v>1044</v>
      </c>
      <c r="E282" s="8">
        <v>-43409.09</v>
      </c>
      <c r="F282" s="8">
        <v>167914.59</v>
      </c>
      <c r="H282" s="8">
        <v>175817.82</v>
      </c>
      <c r="J282" s="8">
        <v>76787.460000000006</v>
      </c>
      <c r="K282" s="8">
        <v>76787.460000000006</v>
      </c>
      <c r="L282" s="8">
        <f t="shared" ref="L282:L302" si="30">E282-G282</f>
        <v>-43409.09</v>
      </c>
      <c r="M282" s="8">
        <f t="shared" ref="M282:M302" si="31">E282-J282</f>
        <v>-120196.55</v>
      </c>
      <c r="N282" s="8">
        <f t="shared" ref="N282:N302" si="32">F282-K282</f>
        <v>91127.12999999999</v>
      </c>
    </row>
    <row r="283" spans="1:14" outlineLevel="1" x14ac:dyDescent="0.2">
      <c r="A283" t="s">
        <v>664</v>
      </c>
      <c r="B283" s="1" t="s">
        <v>665</v>
      </c>
      <c r="C283" t="s">
        <v>1062</v>
      </c>
      <c r="E283" s="8">
        <v>0</v>
      </c>
      <c r="F283" s="8">
        <v>604.66999999999996</v>
      </c>
      <c r="H283" s="8">
        <v>604.66999999999996</v>
      </c>
      <c r="J283" s="8">
        <v>0</v>
      </c>
      <c r="K283" s="8">
        <v>0</v>
      </c>
      <c r="L283" s="8">
        <f t="shared" si="30"/>
        <v>0</v>
      </c>
      <c r="M283" s="8">
        <f t="shared" si="31"/>
        <v>0</v>
      </c>
      <c r="N283" s="8">
        <f t="shared" si="32"/>
        <v>604.66999999999996</v>
      </c>
    </row>
    <row r="284" spans="1:14" outlineLevel="1" x14ac:dyDescent="0.2">
      <c r="A284" t="s">
        <v>666</v>
      </c>
      <c r="B284" s="1" t="s">
        <v>667</v>
      </c>
      <c r="C284" t="s">
        <v>1063</v>
      </c>
      <c r="E284" s="8">
        <v>0</v>
      </c>
      <c r="F284" s="8">
        <v>36.5</v>
      </c>
      <c r="H284" s="8">
        <v>36.5</v>
      </c>
      <c r="J284" s="8">
        <v>0</v>
      </c>
      <c r="K284" s="8">
        <v>0</v>
      </c>
      <c r="L284" s="8">
        <f t="shared" si="30"/>
        <v>0</v>
      </c>
      <c r="M284" s="8">
        <f t="shared" si="31"/>
        <v>0</v>
      </c>
      <c r="N284" s="8">
        <f t="shared" si="32"/>
        <v>36.5</v>
      </c>
    </row>
    <row r="285" spans="1:14" outlineLevel="1" x14ac:dyDescent="0.2">
      <c r="A285" t="s">
        <v>668</v>
      </c>
      <c r="B285" s="1" t="s">
        <v>669</v>
      </c>
      <c r="C285" t="s">
        <v>1064</v>
      </c>
      <c r="E285" s="8">
        <v>58907.96</v>
      </c>
      <c r="F285" s="8">
        <v>636007.42000000004</v>
      </c>
      <c r="H285" s="8">
        <v>449842.9</v>
      </c>
      <c r="J285" s="8">
        <v>439898.13</v>
      </c>
      <c r="K285" s="8">
        <v>439898.13</v>
      </c>
      <c r="L285" s="8">
        <f t="shared" si="30"/>
        <v>58907.96</v>
      </c>
      <c r="M285" s="8">
        <f t="shared" si="31"/>
        <v>-380990.17</v>
      </c>
      <c r="N285" s="8">
        <f t="shared" si="32"/>
        <v>196109.29000000004</v>
      </c>
    </row>
    <row r="286" spans="1:14" outlineLevel="1" x14ac:dyDescent="0.2">
      <c r="A286" t="s">
        <v>670</v>
      </c>
      <c r="B286" s="1" t="s">
        <v>671</v>
      </c>
      <c r="C286" t="s">
        <v>1065</v>
      </c>
      <c r="E286" s="8">
        <v>0</v>
      </c>
      <c r="F286" s="8">
        <v>3555.62</v>
      </c>
      <c r="H286" s="8">
        <v>3555.62</v>
      </c>
      <c r="J286" s="8">
        <v>0</v>
      </c>
      <c r="K286" s="8">
        <v>0</v>
      </c>
      <c r="L286" s="8">
        <f t="shared" si="30"/>
        <v>0</v>
      </c>
      <c r="M286" s="8">
        <f t="shared" si="31"/>
        <v>0</v>
      </c>
      <c r="N286" s="8">
        <f t="shared" si="32"/>
        <v>3555.62</v>
      </c>
    </row>
    <row r="287" spans="1:14" outlineLevel="1" x14ac:dyDescent="0.2">
      <c r="A287" t="s">
        <v>672</v>
      </c>
      <c r="B287" s="1" t="s">
        <v>673</v>
      </c>
      <c r="C287" t="s">
        <v>1066</v>
      </c>
      <c r="E287" s="8">
        <v>0</v>
      </c>
      <c r="F287" s="8">
        <v>3510.71</v>
      </c>
      <c r="H287" s="8">
        <v>3451.25</v>
      </c>
      <c r="J287" s="8">
        <v>5069.34</v>
      </c>
      <c r="K287" s="8">
        <v>5069.34</v>
      </c>
      <c r="L287" s="8">
        <f t="shared" si="30"/>
        <v>0</v>
      </c>
      <c r="M287" s="8">
        <f t="shared" si="31"/>
        <v>-5069.34</v>
      </c>
      <c r="N287" s="8">
        <f t="shared" si="32"/>
        <v>-1558.63</v>
      </c>
    </row>
    <row r="288" spans="1:14" outlineLevel="1" x14ac:dyDescent="0.2">
      <c r="A288" t="s">
        <v>674</v>
      </c>
      <c r="B288" s="1" t="s">
        <v>675</v>
      </c>
      <c r="C288" t="s">
        <v>1067</v>
      </c>
      <c r="E288" s="8">
        <v>13398.9</v>
      </c>
      <c r="F288" s="8">
        <v>88838.14</v>
      </c>
      <c r="H288" s="8">
        <v>63905.48</v>
      </c>
      <c r="J288" s="8">
        <v>77132.320000000007</v>
      </c>
      <c r="K288" s="8">
        <v>77132.320000000007</v>
      </c>
      <c r="L288" s="8">
        <f t="shared" si="30"/>
        <v>13398.9</v>
      </c>
      <c r="M288" s="8">
        <f t="shared" si="31"/>
        <v>-63733.420000000006</v>
      </c>
      <c r="N288" s="8">
        <f t="shared" si="32"/>
        <v>11705.819999999992</v>
      </c>
    </row>
    <row r="289" spans="1:14" outlineLevel="1" x14ac:dyDescent="0.2">
      <c r="A289" t="s">
        <v>676</v>
      </c>
      <c r="B289" s="1" t="s">
        <v>677</v>
      </c>
      <c r="C289" t="s">
        <v>1068</v>
      </c>
      <c r="E289" s="8">
        <v>10537.84</v>
      </c>
      <c r="F289" s="8">
        <v>136312.69</v>
      </c>
      <c r="H289" s="8">
        <v>93096.320000000007</v>
      </c>
      <c r="J289" s="8">
        <v>130094.82</v>
      </c>
      <c r="K289" s="8">
        <v>130094.82</v>
      </c>
      <c r="L289" s="8">
        <f t="shared" si="30"/>
        <v>10537.84</v>
      </c>
      <c r="M289" s="8">
        <f t="shared" si="31"/>
        <v>-119556.98000000001</v>
      </c>
      <c r="N289" s="8">
        <f t="shared" si="32"/>
        <v>6217.8699999999953</v>
      </c>
    </row>
    <row r="290" spans="1:14" outlineLevel="1" x14ac:dyDescent="0.2">
      <c r="A290" t="s">
        <v>678</v>
      </c>
      <c r="B290" s="1" t="s">
        <v>679</v>
      </c>
      <c r="C290" t="s">
        <v>1069</v>
      </c>
      <c r="E290" s="8">
        <v>317.98</v>
      </c>
      <c r="F290" s="8">
        <v>12439.5</v>
      </c>
      <c r="H290" s="8">
        <v>10937.72</v>
      </c>
      <c r="J290" s="8">
        <v>17044.88</v>
      </c>
      <c r="K290" s="8">
        <v>17044.88</v>
      </c>
      <c r="L290" s="8">
        <f t="shared" si="30"/>
        <v>317.98</v>
      </c>
      <c r="M290" s="8">
        <f t="shared" si="31"/>
        <v>-16726.900000000001</v>
      </c>
      <c r="N290" s="8">
        <f t="shared" si="32"/>
        <v>-4605.380000000001</v>
      </c>
    </row>
    <row r="291" spans="1:14" outlineLevel="1" x14ac:dyDescent="0.2">
      <c r="A291" t="s">
        <v>680</v>
      </c>
      <c r="B291" s="1" t="s">
        <v>681</v>
      </c>
      <c r="C291" t="s">
        <v>1070</v>
      </c>
      <c r="E291" s="8">
        <v>0</v>
      </c>
      <c r="F291" s="8">
        <v>366.14</v>
      </c>
      <c r="H291" s="8">
        <v>366.14</v>
      </c>
      <c r="J291" s="8">
        <v>164.62</v>
      </c>
      <c r="K291" s="8">
        <v>164.62</v>
      </c>
      <c r="L291" s="8">
        <f t="shared" si="30"/>
        <v>0</v>
      </c>
      <c r="M291" s="8">
        <f t="shared" si="31"/>
        <v>-164.62</v>
      </c>
      <c r="N291" s="8">
        <f t="shared" si="32"/>
        <v>201.51999999999998</v>
      </c>
    </row>
    <row r="292" spans="1:14" outlineLevel="1" x14ac:dyDescent="0.2">
      <c r="A292" t="s">
        <v>682</v>
      </c>
      <c r="B292" s="1" t="s">
        <v>683</v>
      </c>
      <c r="C292" t="s">
        <v>1071</v>
      </c>
      <c r="E292" s="8">
        <v>4934.74</v>
      </c>
      <c r="F292" s="8">
        <v>23736.7</v>
      </c>
      <c r="H292" s="8">
        <v>13268.94</v>
      </c>
      <c r="J292" s="8">
        <v>7967.14</v>
      </c>
      <c r="K292" s="8">
        <v>7967.14</v>
      </c>
      <c r="L292" s="8">
        <f t="shared" si="30"/>
        <v>4934.74</v>
      </c>
      <c r="M292" s="8">
        <f t="shared" si="31"/>
        <v>-3032.4000000000005</v>
      </c>
      <c r="N292" s="8">
        <f t="shared" si="32"/>
        <v>15769.560000000001</v>
      </c>
    </row>
    <row r="293" spans="1:14" outlineLevel="1" x14ac:dyDescent="0.2">
      <c r="A293" t="s">
        <v>684</v>
      </c>
      <c r="B293" s="1" t="s">
        <v>685</v>
      </c>
      <c r="C293" t="s">
        <v>491</v>
      </c>
      <c r="E293" s="8">
        <v>310.37</v>
      </c>
      <c r="F293" s="8">
        <v>5521.23</v>
      </c>
      <c r="H293" s="8">
        <v>4321.04</v>
      </c>
      <c r="J293" s="8">
        <v>5615.85</v>
      </c>
      <c r="K293" s="8">
        <v>5615.85</v>
      </c>
      <c r="L293" s="8">
        <f t="shared" si="30"/>
        <v>310.37</v>
      </c>
      <c r="M293" s="8">
        <f t="shared" si="31"/>
        <v>-5305.4800000000005</v>
      </c>
      <c r="N293" s="8">
        <f t="shared" si="32"/>
        <v>-94.6200000000008</v>
      </c>
    </row>
    <row r="294" spans="1:14" outlineLevel="1" x14ac:dyDescent="0.2">
      <c r="A294" t="s">
        <v>686</v>
      </c>
      <c r="B294" s="1" t="s">
        <v>687</v>
      </c>
      <c r="C294" t="s">
        <v>494</v>
      </c>
      <c r="E294" s="8">
        <v>2957.2</v>
      </c>
      <c r="F294" s="8">
        <v>122830.85</v>
      </c>
      <c r="H294" s="8">
        <v>80245.37</v>
      </c>
      <c r="J294" s="8">
        <v>78590.009999999995</v>
      </c>
      <c r="K294" s="8">
        <v>78590.009999999995</v>
      </c>
      <c r="L294" s="8">
        <f t="shared" si="30"/>
        <v>2957.2</v>
      </c>
      <c r="M294" s="8">
        <f t="shared" si="31"/>
        <v>-75632.81</v>
      </c>
      <c r="N294" s="8">
        <f t="shared" si="32"/>
        <v>44240.840000000011</v>
      </c>
    </row>
    <row r="295" spans="1:14" outlineLevel="1" x14ac:dyDescent="0.2">
      <c r="A295" t="s">
        <v>688</v>
      </c>
      <c r="B295" s="1" t="s">
        <v>689</v>
      </c>
      <c r="C295" t="s">
        <v>1072</v>
      </c>
      <c r="E295" s="8">
        <v>0</v>
      </c>
      <c r="F295" s="8">
        <v>6931.49</v>
      </c>
      <c r="H295" s="8">
        <v>6147.7</v>
      </c>
      <c r="J295" s="8">
        <v>35455.300000000003</v>
      </c>
      <c r="K295" s="8">
        <v>35455.300000000003</v>
      </c>
      <c r="L295" s="8">
        <f t="shared" si="30"/>
        <v>0</v>
      </c>
      <c r="M295" s="8">
        <f t="shared" si="31"/>
        <v>-35455.300000000003</v>
      </c>
      <c r="N295" s="8">
        <f t="shared" si="32"/>
        <v>-28523.810000000005</v>
      </c>
    </row>
    <row r="296" spans="1:14" outlineLevel="1" x14ac:dyDescent="0.2">
      <c r="A296" t="s">
        <v>690</v>
      </c>
      <c r="B296" s="1" t="s">
        <v>691</v>
      </c>
      <c r="C296" t="s">
        <v>1073</v>
      </c>
      <c r="E296" s="8">
        <v>721.96</v>
      </c>
      <c r="F296" s="8">
        <v>8962.33</v>
      </c>
      <c r="H296" s="8">
        <v>6796.45</v>
      </c>
      <c r="J296" s="8">
        <v>24763.040000000001</v>
      </c>
      <c r="K296" s="8">
        <v>24763.040000000001</v>
      </c>
      <c r="L296" s="8">
        <f t="shared" si="30"/>
        <v>721.96</v>
      </c>
      <c r="M296" s="8">
        <f t="shared" si="31"/>
        <v>-24041.08</v>
      </c>
      <c r="N296" s="8">
        <f t="shared" si="32"/>
        <v>-15800.710000000001</v>
      </c>
    </row>
    <row r="297" spans="1:14" outlineLevel="1" x14ac:dyDescent="0.2">
      <c r="A297" t="s">
        <v>692</v>
      </c>
      <c r="B297" s="1" t="s">
        <v>693</v>
      </c>
      <c r="C297" t="s">
        <v>1074</v>
      </c>
      <c r="E297" s="8">
        <v>8701.34</v>
      </c>
      <c r="F297" s="8">
        <v>80991.72</v>
      </c>
      <c r="H297" s="8">
        <v>57010</v>
      </c>
      <c r="J297" s="8">
        <v>51407.68</v>
      </c>
      <c r="K297" s="8">
        <v>51407.68</v>
      </c>
      <c r="L297" s="8">
        <f t="shared" si="30"/>
        <v>8701.34</v>
      </c>
      <c r="M297" s="8">
        <f t="shared" si="31"/>
        <v>-42706.34</v>
      </c>
      <c r="N297" s="8">
        <f t="shared" si="32"/>
        <v>29584.04</v>
      </c>
    </row>
    <row r="298" spans="1:14" outlineLevel="1" x14ac:dyDescent="0.2">
      <c r="A298" t="s">
        <v>694</v>
      </c>
      <c r="B298" s="1" t="s">
        <v>695</v>
      </c>
      <c r="C298" t="s">
        <v>1075</v>
      </c>
      <c r="E298" s="8">
        <v>0</v>
      </c>
      <c r="F298" s="8">
        <v>-42.45</v>
      </c>
      <c r="H298" s="8">
        <v>-42.45</v>
      </c>
      <c r="J298" s="8">
        <v>47.45</v>
      </c>
      <c r="K298" s="8">
        <v>47.45</v>
      </c>
      <c r="L298" s="8">
        <f t="shared" si="30"/>
        <v>0</v>
      </c>
      <c r="M298" s="8">
        <f t="shared" si="31"/>
        <v>-47.45</v>
      </c>
      <c r="N298" s="8">
        <f t="shared" si="32"/>
        <v>-89.9</v>
      </c>
    </row>
    <row r="299" spans="1:14" outlineLevel="1" x14ac:dyDescent="0.2">
      <c r="A299" t="s">
        <v>696</v>
      </c>
      <c r="B299" s="1" t="s">
        <v>697</v>
      </c>
      <c r="C299" t="s">
        <v>1076</v>
      </c>
      <c r="E299" s="8">
        <v>18337.689999999999</v>
      </c>
      <c r="F299" s="8">
        <v>88561.05</v>
      </c>
      <c r="H299" s="8">
        <v>61381.09</v>
      </c>
      <c r="J299" s="8">
        <v>70015.53</v>
      </c>
      <c r="K299" s="8">
        <v>70015.53</v>
      </c>
      <c r="L299" s="8">
        <f t="shared" si="30"/>
        <v>18337.689999999999</v>
      </c>
      <c r="M299" s="8">
        <f t="shared" si="31"/>
        <v>-51677.84</v>
      </c>
      <c r="N299" s="8">
        <f t="shared" si="32"/>
        <v>18545.520000000004</v>
      </c>
    </row>
    <row r="300" spans="1:14" outlineLevel="1" x14ac:dyDescent="0.2">
      <c r="A300" t="s">
        <v>698</v>
      </c>
      <c r="B300" s="1" t="s">
        <v>699</v>
      </c>
      <c r="C300" t="s">
        <v>1077</v>
      </c>
      <c r="E300" s="8">
        <v>-243.34</v>
      </c>
      <c r="F300" s="8">
        <v>-2417.31</v>
      </c>
      <c r="H300" s="8">
        <v>-1685.29</v>
      </c>
      <c r="J300" s="8">
        <v>2469.36</v>
      </c>
      <c r="K300" s="8">
        <v>2469.36</v>
      </c>
      <c r="L300" s="8">
        <f t="shared" si="30"/>
        <v>-243.34</v>
      </c>
      <c r="M300" s="8">
        <f t="shared" si="31"/>
        <v>-2712.7000000000003</v>
      </c>
      <c r="N300" s="8">
        <f t="shared" si="32"/>
        <v>-4886.67</v>
      </c>
    </row>
    <row r="301" spans="1:14" outlineLevel="1" x14ac:dyDescent="0.2">
      <c r="A301" t="s">
        <v>700</v>
      </c>
      <c r="B301" s="1" t="s">
        <v>701</v>
      </c>
      <c r="C301" t="s">
        <v>1078</v>
      </c>
      <c r="E301" s="8">
        <v>27527.14</v>
      </c>
      <c r="F301" s="8">
        <v>214585.23</v>
      </c>
      <c r="H301" s="8">
        <v>132003.81</v>
      </c>
      <c r="J301" s="8">
        <v>52548.6</v>
      </c>
      <c r="K301" s="8">
        <v>52548.6</v>
      </c>
      <c r="L301" s="8">
        <f t="shared" si="30"/>
        <v>27527.14</v>
      </c>
      <c r="M301" s="8">
        <f t="shared" si="31"/>
        <v>-25021.46</v>
      </c>
      <c r="N301" s="8">
        <f t="shared" si="32"/>
        <v>162036.63</v>
      </c>
    </row>
    <row r="302" spans="1:14" outlineLevel="1" x14ac:dyDescent="0.2">
      <c r="A302" t="s">
        <v>702</v>
      </c>
      <c r="B302" s="1" t="s">
        <v>703</v>
      </c>
      <c r="C302" t="s">
        <v>1079</v>
      </c>
      <c r="E302" s="8">
        <v>-1641.37</v>
      </c>
      <c r="F302" s="8">
        <v>-11489.59</v>
      </c>
      <c r="H302" s="8">
        <v>-6565.48</v>
      </c>
      <c r="J302" s="8">
        <v>0</v>
      </c>
      <c r="K302" s="8">
        <v>0</v>
      </c>
      <c r="L302" s="8">
        <f t="shared" si="30"/>
        <v>-1641.37</v>
      </c>
      <c r="M302" s="8">
        <f t="shared" si="31"/>
        <v>-1641.37</v>
      </c>
      <c r="N302" s="8">
        <f t="shared" si="32"/>
        <v>-11489.59</v>
      </c>
    </row>
    <row r="303" spans="1:14" x14ac:dyDescent="0.2">
      <c r="A303" t="s">
        <v>130</v>
      </c>
      <c r="B303"/>
      <c r="C303" s="23" t="s">
        <v>1080</v>
      </c>
      <c r="E303" s="14">
        <v>304768.19</v>
      </c>
      <c r="F303" s="14">
        <v>4260765.8400000008</v>
      </c>
      <c r="G303" s="14"/>
      <c r="H303" s="14">
        <v>3127675.45</v>
      </c>
      <c r="I303" s="14"/>
      <c r="J303" s="14">
        <v>3097174.5699999994</v>
      </c>
      <c r="K303" s="14">
        <v>3097174.5699999994</v>
      </c>
      <c r="L303" s="14">
        <f>E303-G303</f>
        <v>304768.19</v>
      </c>
      <c r="M303" s="14">
        <f>E303-J303</f>
        <v>-2792406.3799999994</v>
      </c>
      <c r="N303" s="18">
        <f>F303-K303</f>
        <v>1163591.2700000014</v>
      </c>
    </row>
    <row r="304" spans="1:14" x14ac:dyDescent="0.2">
      <c r="B304"/>
      <c r="E304" s="14"/>
      <c r="F304" s="14"/>
      <c r="G304" s="14"/>
      <c r="H304" s="14"/>
      <c r="I304" s="14"/>
      <c r="J304" s="14"/>
      <c r="K304" s="14"/>
      <c r="L304" s="14"/>
      <c r="M304" s="14"/>
      <c r="N304" s="14"/>
    </row>
    <row r="305" spans="1:14" x14ac:dyDescent="0.2">
      <c r="B305"/>
      <c r="C305" s="2" t="s">
        <v>71</v>
      </c>
      <c r="E305" s="14"/>
      <c r="F305" s="14"/>
      <c r="G305" s="14"/>
      <c r="H305" s="14"/>
      <c r="I305" s="14"/>
      <c r="J305" s="14"/>
      <c r="K305" s="14"/>
      <c r="L305" s="14"/>
      <c r="M305" s="14"/>
      <c r="N305" s="14"/>
    </row>
    <row r="306" spans="1:14" outlineLevel="1" x14ac:dyDescent="0.2">
      <c r="A306" t="s">
        <v>704</v>
      </c>
      <c r="B306" s="1" t="s">
        <v>705</v>
      </c>
      <c r="C306" t="s">
        <v>706</v>
      </c>
      <c r="E306" s="8">
        <v>0</v>
      </c>
      <c r="F306" s="8">
        <v>1571.37</v>
      </c>
      <c r="H306" s="8">
        <v>1571.37</v>
      </c>
      <c r="J306" s="8">
        <v>1452.54</v>
      </c>
      <c r="K306" s="8">
        <v>1452.54</v>
      </c>
      <c r="L306" s="8">
        <f t="shared" ref="L306:L317" si="33">F306-J306</f>
        <v>118.82999999999993</v>
      </c>
      <c r="M306" s="8">
        <f t="shared" ref="M306:M317" si="34">F306-H306</f>
        <v>0</v>
      </c>
      <c r="N306" s="8">
        <f t="shared" ref="N306:N317" si="35">F306-K306</f>
        <v>118.82999999999993</v>
      </c>
    </row>
    <row r="307" spans="1:14" outlineLevel="1" x14ac:dyDescent="0.2">
      <c r="A307" t="s">
        <v>707</v>
      </c>
      <c r="B307" s="1" t="s">
        <v>708</v>
      </c>
      <c r="C307" t="s">
        <v>709</v>
      </c>
      <c r="E307" s="8">
        <v>0</v>
      </c>
      <c r="F307" s="8">
        <v>125.34</v>
      </c>
      <c r="H307" s="8">
        <v>125.34</v>
      </c>
      <c r="J307" s="8">
        <v>0</v>
      </c>
      <c r="K307" s="8">
        <v>0</v>
      </c>
      <c r="L307" s="8">
        <f t="shared" si="33"/>
        <v>125.34</v>
      </c>
      <c r="M307" s="8">
        <f t="shared" si="34"/>
        <v>0</v>
      </c>
      <c r="N307" s="8">
        <f t="shared" si="35"/>
        <v>125.34</v>
      </c>
    </row>
    <row r="308" spans="1:14" outlineLevel="1" x14ac:dyDescent="0.2">
      <c r="A308" t="s">
        <v>710</v>
      </c>
      <c r="B308" s="1" t="s">
        <v>711</v>
      </c>
      <c r="C308" t="s">
        <v>712</v>
      </c>
      <c r="E308" s="8">
        <v>-346.58</v>
      </c>
      <c r="F308" s="8">
        <v>5037.41</v>
      </c>
      <c r="H308" s="8">
        <v>4112.45</v>
      </c>
      <c r="J308" s="8">
        <v>8716.25</v>
      </c>
      <c r="K308" s="8">
        <v>8716.25</v>
      </c>
      <c r="L308" s="8">
        <f t="shared" si="33"/>
        <v>-3678.84</v>
      </c>
      <c r="M308" s="8">
        <f t="shared" si="34"/>
        <v>924.96</v>
      </c>
      <c r="N308" s="8">
        <f t="shared" si="35"/>
        <v>-3678.84</v>
      </c>
    </row>
    <row r="309" spans="1:14" outlineLevel="1" x14ac:dyDescent="0.2">
      <c r="A309" t="s">
        <v>713</v>
      </c>
      <c r="B309" s="1" t="s">
        <v>714</v>
      </c>
      <c r="C309" t="s">
        <v>715</v>
      </c>
      <c r="E309" s="8">
        <v>0</v>
      </c>
      <c r="F309" s="8">
        <v>57.99</v>
      </c>
      <c r="H309" s="8">
        <v>14.06</v>
      </c>
      <c r="J309" s="8">
        <v>0</v>
      </c>
      <c r="K309" s="8">
        <v>0</v>
      </c>
      <c r="L309" s="8">
        <f t="shared" si="33"/>
        <v>57.99</v>
      </c>
      <c r="M309" s="8">
        <f t="shared" si="34"/>
        <v>43.93</v>
      </c>
      <c r="N309" s="8">
        <f t="shared" si="35"/>
        <v>57.99</v>
      </c>
    </row>
    <row r="310" spans="1:14" outlineLevel="1" x14ac:dyDescent="0.2">
      <c r="A310" t="s">
        <v>716</v>
      </c>
      <c r="B310" s="1" t="s">
        <v>717</v>
      </c>
      <c r="C310" t="s">
        <v>709</v>
      </c>
      <c r="E310" s="8">
        <v>0</v>
      </c>
      <c r="F310" s="8">
        <v>788.32</v>
      </c>
      <c r="H310" s="8">
        <v>0</v>
      </c>
      <c r="J310" s="8">
        <v>1000.5</v>
      </c>
      <c r="K310" s="8">
        <v>1000.5</v>
      </c>
      <c r="L310" s="8">
        <f t="shared" si="33"/>
        <v>-212.17999999999995</v>
      </c>
      <c r="M310" s="8">
        <f t="shared" si="34"/>
        <v>788.32</v>
      </c>
      <c r="N310" s="8">
        <f t="shared" si="35"/>
        <v>-212.17999999999995</v>
      </c>
    </row>
    <row r="311" spans="1:14" outlineLevel="1" x14ac:dyDescent="0.2">
      <c r="A311" t="s">
        <v>718</v>
      </c>
      <c r="B311" s="1" t="s">
        <v>719</v>
      </c>
      <c r="C311" t="s">
        <v>720</v>
      </c>
      <c r="E311" s="8">
        <v>0</v>
      </c>
      <c r="F311" s="8">
        <v>408.79</v>
      </c>
      <c r="H311" s="8">
        <v>306.31</v>
      </c>
      <c r="J311" s="8">
        <v>0</v>
      </c>
      <c r="K311" s="8">
        <v>0</v>
      </c>
      <c r="L311" s="8">
        <f t="shared" si="33"/>
        <v>408.79</v>
      </c>
      <c r="M311" s="8">
        <f t="shared" si="34"/>
        <v>102.48000000000002</v>
      </c>
      <c r="N311" s="8">
        <f t="shared" si="35"/>
        <v>408.79</v>
      </c>
    </row>
    <row r="312" spans="1:14" outlineLevel="1" x14ac:dyDescent="0.2">
      <c r="A312" t="s">
        <v>721</v>
      </c>
      <c r="B312" s="1" t="s">
        <v>722</v>
      </c>
      <c r="C312" t="s">
        <v>167</v>
      </c>
      <c r="E312" s="8">
        <v>-81.05</v>
      </c>
      <c r="F312" s="8">
        <v>16335.25</v>
      </c>
      <c r="H312" s="8">
        <v>16416.3</v>
      </c>
      <c r="J312" s="8">
        <v>-278.20999999999998</v>
      </c>
      <c r="K312" s="8">
        <v>-278.20999999999998</v>
      </c>
      <c r="L312" s="8">
        <f t="shared" si="33"/>
        <v>16613.46</v>
      </c>
      <c r="M312" s="8">
        <f t="shared" si="34"/>
        <v>-81.049999999999272</v>
      </c>
      <c r="N312" s="8">
        <f t="shared" si="35"/>
        <v>16613.46</v>
      </c>
    </row>
    <row r="313" spans="1:14" outlineLevel="1" x14ac:dyDescent="0.2">
      <c r="A313" t="s">
        <v>723</v>
      </c>
      <c r="B313" s="1" t="s">
        <v>724</v>
      </c>
      <c r="C313" t="s">
        <v>725</v>
      </c>
      <c r="E313" s="8">
        <v>2902.54</v>
      </c>
      <c r="F313" s="8">
        <v>40979.269999999997</v>
      </c>
      <c r="H313" s="8">
        <v>34571.160000000003</v>
      </c>
      <c r="J313" s="8">
        <v>15291.54</v>
      </c>
      <c r="K313" s="8">
        <v>15291.54</v>
      </c>
      <c r="L313" s="8">
        <f t="shared" si="33"/>
        <v>25687.729999999996</v>
      </c>
      <c r="M313" s="8">
        <f t="shared" si="34"/>
        <v>6408.1099999999933</v>
      </c>
      <c r="N313" s="8">
        <f t="shared" si="35"/>
        <v>25687.729999999996</v>
      </c>
    </row>
    <row r="314" spans="1:14" outlineLevel="1" x14ac:dyDescent="0.2">
      <c r="A314" t="s">
        <v>726</v>
      </c>
      <c r="B314" s="1" t="s">
        <v>727</v>
      </c>
      <c r="C314" t="s">
        <v>728</v>
      </c>
      <c r="E314" s="8">
        <v>15.65</v>
      </c>
      <c r="F314" s="8">
        <v>4558.33</v>
      </c>
      <c r="H314" s="8">
        <v>4025.34</v>
      </c>
      <c r="J314" s="8">
        <v>5299.77</v>
      </c>
      <c r="K314" s="8">
        <v>5299.77</v>
      </c>
      <c r="L314" s="8">
        <f t="shared" si="33"/>
        <v>-741.44000000000051</v>
      </c>
      <c r="M314" s="8">
        <f t="shared" si="34"/>
        <v>532.98999999999978</v>
      </c>
      <c r="N314" s="8">
        <f t="shared" si="35"/>
        <v>-741.44000000000051</v>
      </c>
    </row>
    <row r="315" spans="1:14" outlineLevel="1" x14ac:dyDescent="0.2">
      <c r="A315" t="s">
        <v>729</v>
      </c>
      <c r="B315" s="1" t="s">
        <v>730</v>
      </c>
      <c r="C315" t="s">
        <v>731</v>
      </c>
      <c r="E315" s="8">
        <v>0</v>
      </c>
      <c r="F315" s="8">
        <v>4045.28</v>
      </c>
      <c r="H315" s="8">
        <v>3831.3</v>
      </c>
      <c r="J315" s="8">
        <v>189.76</v>
      </c>
      <c r="K315" s="8">
        <v>189.76</v>
      </c>
      <c r="L315" s="8">
        <f t="shared" si="33"/>
        <v>3855.5200000000004</v>
      </c>
      <c r="M315" s="8">
        <f t="shared" si="34"/>
        <v>213.98000000000002</v>
      </c>
      <c r="N315" s="8">
        <f t="shared" si="35"/>
        <v>3855.5200000000004</v>
      </c>
    </row>
    <row r="316" spans="1:14" outlineLevel="1" x14ac:dyDescent="0.2">
      <c r="A316" t="s">
        <v>732</v>
      </c>
      <c r="B316" s="1" t="s">
        <v>733</v>
      </c>
      <c r="C316" t="s">
        <v>734</v>
      </c>
      <c r="E316" s="8">
        <v>0</v>
      </c>
      <c r="F316" s="8">
        <v>2296.79</v>
      </c>
      <c r="H316" s="8">
        <v>1646.2</v>
      </c>
      <c r="J316" s="8">
        <v>2090.2600000000002</v>
      </c>
      <c r="K316" s="8">
        <v>2090.2600000000002</v>
      </c>
      <c r="L316" s="8">
        <f t="shared" si="33"/>
        <v>206.52999999999975</v>
      </c>
      <c r="M316" s="8">
        <f t="shared" si="34"/>
        <v>650.58999999999992</v>
      </c>
      <c r="N316" s="8">
        <f t="shared" si="35"/>
        <v>206.52999999999975</v>
      </c>
    </row>
    <row r="317" spans="1:14" outlineLevel="1" x14ac:dyDescent="0.2">
      <c r="A317" t="s">
        <v>735</v>
      </c>
      <c r="B317" s="1" t="s">
        <v>736</v>
      </c>
      <c r="C317" t="s">
        <v>737</v>
      </c>
      <c r="E317" s="8">
        <v>-110</v>
      </c>
      <c r="F317" s="8">
        <v>354.32</v>
      </c>
      <c r="H317" s="8">
        <v>464.32</v>
      </c>
      <c r="J317" s="8">
        <v>1779.5</v>
      </c>
      <c r="K317" s="8">
        <v>1779.5</v>
      </c>
      <c r="L317" s="8">
        <f t="shared" si="33"/>
        <v>-1425.18</v>
      </c>
      <c r="M317" s="8">
        <f t="shared" si="34"/>
        <v>-110</v>
      </c>
      <c r="N317" s="8">
        <f t="shared" si="35"/>
        <v>-1425.18</v>
      </c>
    </row>
    <row r="318" spans="1:14" x14ac:dyDescent="0.2">
      <c r="A318" t="s">
        <v>72</v>
      </c>
      <c r="B318"/>
      <c r="C318" t="s">
        <v>1081</v>
      </c>
      <c r="E318" s="14">
        <v>2380.56</v>
      </c>
      <c r="F318" s="14">
        <v>76558.459999999992</v>
      </c>
      <c r="G318" s="14"/>
      <c r="H318" s="14">
        <v>67084.150000000009</v>
      </c>
      <c r="I318" s="14"/>
      <c r="J318" s="14">
        <v>35541.910000000003</v>
      </c>
      <c r="K318" s="14">
        <v>35541.910000000003</v>
      </c>
      <c r="L318" s="14">
        <f>F318-J318</f>
        <v>41016.549999999988</v>
      </c>
      <c r="M318" s="14">
        <f>F318-H318</f>
        <v>9474.3099999999831</v>
      </c>
      <c r="N318" s="14">
        <f>F318-K318</f>
        <v>41016.549999999988</v>
      </c>
    </row>
    <row r="319" spans="1:14" x14ac:dyDescent="0.2">
      <c r="B319"/>
      <c r="E319" s="14"/>
      <c r="F319" s="14"/>
      <c r="G319" s="14"/>
      <c r="H319" s="14"/>
      <c r="I319" s="14"/>
      <c r="J319" s="14"/>
      <c r="K319" s="14"/>
      <c r="L319" s="14"/>
      <c r="M319" s="14"/>
      <c r="N319" s="14"/>
    </row>
    <row r="320" spans="1:14" x14ac:dyDescent="0.2">
      <c r="B320"/>
      <c r="C320" s="2" t="s">
        <v>73</v>
      </c>
      <c r="E320" s="14"/>
      <c r="F320" s="14"/>
      <c r="G320" s="14"/>
      <c r="H320" s="14"/>
      <c r="I320" s="14"/>
      <c r="J320" s="14"/>
      <c r="K320" s="14"/>
      <c r="L320" s="14"/>
      <c r="M320" s="14"/>
      <c r="N320" s="14"/>
    </row>
    <row r="321" spans="1:14" outlineLevel="1" x14ac:dyDescent="0.2">
      <c r="A321" t="s">
        <v>738</v>
      </c>
      <c r="B321" s="1" t="s">
        <v>739</v>
      </c>
      <c r="C321" t="s">
        <v>740</v>
      </c>
      <c r="E321" s="8">
        <v>192727.55</v>
      </c>
      <c r="F321" s="8">
        <v>1962861.88</v>
      </c>
      <c r="H321" s="8">
        <v>1398107.96</v>
      </c>
      <c r="J321" s="8">
        <v>1543799.79</v>
      </c>
      <c r="K321" s="8">
        <v>1543799.79</v>
      </c>
      <c r="L321" s="8">
        <f>F321-J321</f>
        <v>419062.08999999985</v>
      </c>
      <c r="M321" s="8">
        <f>F321-H321</f>
        <v>564753.91999999993</v>
      </c>
      <c r="N321" s="8">
        <f>F321-K321</f>
        <v>419062.08999999985</v>
      </c>
    </row>
    <row r="322" spans="1:14" outlineLevel="1" x14ac:dyDescent="0.2">
      <c r="A322" t="s">
        <v>741</v>
      </c>
      <c r="B322" s="1" t="s">
        <v>742</v>
      </c>
      <c r="C322" t="s">
        <v>743</v>
      </c>
      <c r="E322" s="8">
        <v>22007.759999999998</v>
      </c>
      <c r="F322" s="8">
        <v>222561.9</v>
      </c>
      <c r="H322" s="8">
        <v>160326.95000000001</v>
      </c>
      <c r="J322" s="8">
        <v>180336.31</v>
      </c>
      <c r="K322" s="8">
        <v>180336.31</v>
      </c>
      <c r="L322" s="8">
        <f>F322-J322</f>
        <v>42225.59</v>
      </c>
      <c r="M322" s="8">
        <f>F322-H322</f>
        <v>62234.949999999983</v>
      </c>
      <c r="N322" s="8">
        <f>F322-K322</f>
        <v>42225.59</v>
      </c>
    </row>
    <row r="323" spans="1:14" x14ac:dyDescent="0.2">
      <c r="A323" t="s">
        <v>74</v>
      </c>
      <c r="B323"/>
      <c r="C323" t="s">
        <v>1082</v>
      </c>
      <c r="E323" s="14">
        <v>214735.31</v>
      </c>
      <c r="F323" s="14">
        <v>2185423.7799999998</v>
      </c>
      <c r="G323" s="14"/>
      <c r="H323" s="14">
        <v>1558434.91</v>
      </c>
      <c r="I323" s="14"/>
      <c r="J323" s="14">
        <v>1724136.1</v>
      </c>
      <c r="K323" s="14">
        <v>1724136.1</v>
      </c>
      <c r="L323" s="14">
        <f>F323-J323</f>
        <v>461287.6799999997</v>
      </c>
      <c r="M323" s="14">
        <f>F323-H323</f>
        <v>626988.86999999988</v>
      </c>
      <c r="N323" s="14">
        <f>F323-K323</f>
        <v>461287.6799999997</v>
      </c>
    </row>
    <row r="324" spans="1:14" x14ac:dyDescent="0.2">
      <c r="B324"/>
      <c r="E324" s="14"/>
      <c r="F324" s="14"/>
      <c r="G324" s="14"/>
      <c r="H324" s="14"/>
      <c r="I324" s="14"/>
      <c r="J324" s="14"/>
      <c r="K324" s="14"/>
      <c r="L324" s="14"/>
      <c r="M324" s="14"/>
      <c r="N324" s="14"/>
    </row>
    <row r="325" spans="1:14" x14ac:dyDescent="0.2">
      <c r="B325"/>
      <c r="C325" s="2" t="s">
        <v>75</v>
      </c>
      <c r="E325" s="14"/>
      <c r="F325" s="14"/>
      <c r="G325" s="14"/>
      <c r="H325" s="14"/>
      <c r="I325" s="14"/>
      <c r="J325" s="14"/>
      <c r="K325" s="14"/>
      <c r="L325" s="14"/>
      <c r="M325" s="14"/>
      <c r="N325" s="14"/>
    </row>
    <row r="326" spans="1:14" outlineLevel="1" x14ac:dyDescent="0.2">
      <c r="A326" t="s">
        <v>744</v>
      </c>
      <c r="B326" s="1" t="s">
        <v>745</v>
      </c>
      <c r="C326" t="s">
        <v>746</v>
      </c>
      <c r="E326" s="8">
        <v>-224390</v>
      </c>
      <c r="F326" s="8">
        <v>175577</v>
      </c>
      <c r="H326" s="8">
        <v>604959</v>
      </c>
      <c r="J326" s="8">
        <v>448353</v>
      </c>
      <c r="K326" s="8">
        <v>448353</v>
      </c>
      <c r="L326" s="8">
        <f>F326-J326</f>
        <v>-272776</v>
      </c>
      <c r="M326" s="8">
        <f>F326-H326</f>
        <v>-429382</v>
      </c>
      <c r="N326" s="8">
        <f>F326-K326</f>
        <v>-272776</v>
      </c>
    </row>
    <row r="327" spans="1:14" x14ac:dyDescent="0.2">
      <c r="A327" t="s">
        <v>76</v>
      </c>
      <c r="B327"/>
      <c r="C327" t="s">
        <v>1083</v>
      </c>
      <c r="E327" s="14">
        <v>-224390</v>
      </c>
      <c r="F327" s="14">
        <v>175577</v>
      </c>
      <c r="G327" s="14"/>
      <c r="H327" s="14">
        <v>604959</v>
      </c>
      <c r="I327" s="14"/>
      <c r="J327" s="14">
        <v>448353</v>
      </c>
      <c r="K327" s="14">
        <v>448353</v>
      </c>
      <c r="L327" s="14">
        <f>F327-J327</f>
        <v>-272776</v>
      </c>
      <c r="M327" s="14">
        <f>F327-H327</f>
        <v>-429382</v>
      </c>
      <c r="N327" s="14">
        <f>F327-K327</f>
        <v>-272776</v>
      </c>
    </row>
    <row r="328" spans="1:14" x14ac:dyDescent="0.2">
      <c r="B328"/>
      <c r="E328" s="14"/>
      <c r="F328" s="14"/>
      <c r="G328" s="14"/>
      <c r="H328" s="14"/>
      <c r="I328" s="14"/>
      <c r="J328" s="14"/>
      <c r="K328" s="14"/>
      <c r="L328" s="14"/>
      <c r="M328" s="14"/>
      <c r="N328" s="14"/>
    </row>
    <row r="329" spans="1:14" x14ac:dyDescent="0.2">
      <c r="B329"/>
      <c r="C329" s="2" t="s">
        <v>77</v>
      </c>
      <c r="E329" s="14"/>
      <c r="F329" s="14"/>
      <c r="G329" s="14"/>
      <c r="H329" s="14"/>
      <c r="I329" s="14"/>
      <c r="J329" s="14"/>
      <c r="K329" s="14"/>
      <c r="L329" s="14"/>
      <c r="M329" s="14"/>
      <c r="N329" s="14"/>
    </row>
    <row r="330" spans="1:14" x14ac:dyDescent="0.2">
      <c r="A330" t="s">
        <v>78</v>
      </c>
      <c r="B330"/>
      <c r="C330" t="s">
        <v>1084</v>
      </c>
      <c r="E330" s="14">
        <v>0</v>
      </c>
      <c r="F330" s="14">
        <v>0</v>
      </c>
      <c r="G330" s="14"/>
      <c r="H330" s="14">
        <v>0</v>
      </c>
      <c r="I330" s="14"/>
      <c r="J330" s="14">
        <v>0</v>
      </c>
      <c r="K330" s="14">
        <v>0</v>
      </c>
      <c r="L330" s="14">
        <f>F330-J330</f>
        <v>0</v>
      </c>
      <c r="M330" s="14">
        <f>F330-H330</f>
        <v>0</v>
      </c>
      <c r="N330" s="14">
        <f>F330-K330</f>
        <v>0</v>
      </c>
    </row>
    <row r="331" spans="1:14" x14ac:dyDescent="0.2">
      <c r="B331"/>
      <c r="E331" s="14"/>
      <c r="F331" s="14"/>
      <c r="G331" s="14"/>
      <c r="H331" s="14"/>
      <c r="I331" s="14"/>
      <c r="J331" s="14"/>
      <c r="K331" s="14"/>
      <c r="L331" s="14"/>
      <c r="M331" s="14"/>
      <c r="N331" s="14"/>
    </row>
    <row r="332" spans="1:14" x14ac:dyDescent="0.2">
      <c r="B332"/>
      <c r="C332" s="2" t="s">
        <v>79</v>
      </c>
      <c r="E332" s="14"/>
      <c r="F332" s="14"/>
      <c r="G332" s="14"/>
      <c r="H332" s="14"/>
      <c r="I332" s="14"/>
      <c r="J332" s="14"/>
      <c r="K332" s="14"/>
      <c r="L332" s="14"/>
      <c r="M332" s="14"/>
      <c r="N332" s="14"/>
    </row>
    <row r="333" spans="1:14" outlineLevel="1" x14ac:dyDescent="0.2">
      <c r="A333" t="s">
        <v>747</v>
      </c>
      <c r="B333" s="1" t="s">
        <v>748</v>
      </c>
      <c r="C333" t="s">
        <v>749</v>
      </c>
      <c r="E333" s="8">
        <v>158.66999999999999</v>
      </c>
      <c r="F333" s="8">
        <v>1102.8599999999999</v>
      </c>
      <c r="H333" s="8">
        <v>613.66</v>
      </c>
      <c r="J333" s="8">
        <v>0</v>
      </c>
      <c r="K333" s="8">
        <v>0</v>
      </c>
      <c r="L333" s="8">
        <f t="shared" ref="L333:L340" si="36">F333-J333</f>
        <v>1102.8599999999999</v>
      </c>
      <c r="M333" s="8">
        <f t="shared" ref="M333:M340" si="37">F333-H333</f>
        <v>489.19999999999993</v>
      </c>
      <c r="N333" s="8">
        <f t="shared" ref="N333:N340" si="38">F333-K333</f>
        <v>1102.8599999999999</v>
      </c>
    </row>
    <row r="334" spans="1:14" outlineLevel="1" x14ac:dyDescent="0.2">
      <c r="A334" t="s">
        <v>750</v>
      </c>
      <c r="B334" s="1" t="s">
        <v>751</v>
      </c>
      <c r="C334" t="s">
        <v>752</v>
      </c>
      <c r="E334" s="8">
        <v>38185.599999999999</v>
      </c>
      <c r="F334" s="8">
        <v>375027.43</v>
      </c>
      <c r="H334" s="8">
        <v>267253.02</v>
      </c>
      <c r="J334" s="8">
        <v>308818.89</v>
      </c>
      <c r="K334" s="8">
        <v>308818.89</v>
      </c>
      <c r="L334" s="8">
        <f t="shared" si="36"/>
        <v>66208.539999999979</v>
      </c>
      <c r="M334" s="8">
        <f t="shared" si="37"/>
        <v>107774.40999999997</v>
      </c>
      <c r="N334" s="8">
        <f t="shared" si="38"/>
        <v>66208.539999999979</v>
      </c>
    </row>
    <row r="335" spans="1:14" outlineLevel="1" x14ac:dyDescent="0.2">
      <c r="A335" t="s">
        <v>753</v>
      </c>
      <c r="B335" s="1" t="s">
        <v>754</v>
      </c>
      <c r="C335" t="s">
        <v>755</v>
      </c>
      <c r="E335" s="8">
        <v>12</v>
      </c>
      <c r="F335" s="8">
        <v>3563.71</v>
      </c>
      <c r="H335" s="8">
        <v>3555.57</v>
      </c>
      <c r="J335" s="8">
        <v>2226</v>
      </c>
      <c r="K335" s="8">
        <v>2226</v>
      </c>
      <c r="L335" s="8">
        <f t="shared" si="36"/>
        <v>1337.71</v>
      </c>
      <c r="M335" s="8">
        <f t="shared" si="37"/>
        <v>8.1399999999998727</v>
      </c>
      <c r="N335" s="8">
        <f t="shared" si="38"/>
        <v>1337.71</v>
      </c>
    </row>
    <row r="336" spans="1:14" outlineLevel="1" x14ac:dyDescent="0.2">
      <c r="A336" t="s">
        <v>756</v>
      </c>
      <c r="B336" s="1" t="s">
        <v>757</v>
      </c>
      <c r="C336" t="s">
        <v>758</v>
      </c>
      <c r="E336" s="8">
        <v>820.3</v>
      </c>
      <c r="F336" s="8">
        <v>17895.14</v>
      </c>
      <c r="H336" s="8">
        <v>15062.19</v>
      </c>
      <c r="J336" s="8">
        <v>12548.3</v>
      </c>
      <c r="K336" s="8">
        <v>12548.3</v>
      </c>
      <c r="L336" s="8">
        <f t="shared" si="36"/>
        <v>5346.84</v>
      </c>
      <c r="M336" s="8">
        <f t="shared" si="37"/>
        <v>2832.9499999999989</v>
      </c>
      <c r="N336" s="8">
        <f t="shared" si="38"/>
        <v>5346.84</v>
      </c>
    </row>
    <row r="337" spans="1:21" outlineLevel="1" x14ac:dyDescent="0.2">
      <c r="A337" t="s">
        <v>759</v>
      </c>
      <c r="B337" s="1" t="s">
        <v>760</v>
      </c>
      <c r="C337" t="s">
        <v>761</v>
      </c>
      <c r="E337" s="8">
        <v>49464.75</v>
      </c>
      <c r="F337" s="8">
        <v>382249.4</v>
      </c>
      <c r="H337" s="8">
        <v>275910.83</v>
      </c>
      <c r="J337" s="8">
        <v>193890.85</v>
      </c>
      <c r="K337" s="8">
        <v>193890.85</v>
      </c>
      <c r="L337" s="8">
        <f t="shared" si="36"/>
        <v>188358.55000000002</v>
      </c>
      <c r="M337" s="8">
        <f t="shared" si="37"/>
        <v>106338.57</v>
      </c>
      <c r="N337" s="8">
        <f t="shared" si="38"/>
        <v>188358.55000000002</v>
      </c>
    </row>
    <row r="338" spans="1:21" outlineLevel="1" x14ac:dyDescent="0.2">
      <c r="A338" t="s">
        <v>762</v>
      </c>
      <c r="B338" s="1" t="s">
        <v>763</v>
      </c>
      <c r="C338" t="s">
        <v>764</v>
      </c>
      <c r="E338" s="8">
        <v>162103.67000000001</v>
      </c>
      <c r="F338" s="8">
        <v>930240.18</v>
      </c>
      <c r="H338" s="8">
        <v>700334.64</v>
      </c>
      <c r="J338" s="8">
        <v>654102.87</v>
      </c>
      <c r="K338" s="8">
        <v>654102.87</v>
      </c>
      <c r="L338" s="8">
        <f t="shared" si="36"/>
        <v>276137.31000000006</v>
      </c>
      <c r="M338" s="8">
        <f t="shared" si="37"/>
        <v>229905.54000000004</v>
      </c>
      <c r="N338" s="8">
        <f t="shared" si="38"/>
        <v>276137.31000000006</v>
      </c>
    </row>
    <row r="339" spans="1:21" outlineLevel="1" x14ac:dyDescent="0.2">
      <c r="A339" t="s">
        <v>765</v>
      </c>
      <c r="B339" s="1" t="s">
        <v>766</v>
      </c>
      <c r="C339" t="s">
        <v>767</v>
      </c>
      <c r="E339" s="8">
        <v>0</v>
      </c>
      <c r="F339" s="8">
        <v>557.85</v>
      </c>
      <c r="H339" s="8">
        <v>0</v>
      </c>
      <c r="J339" s="8">
        <v>0</v>
      </c>
      <c r="K339" s="8">
        <v>0</v>
      </c>
      <c r="L339" s="8">
        <f t="shared" si="36"/>
        <v>557.85</v>
      </c>
      <c r="M339" s="8">
        <f t="shared" si="37"/>
        <v>557.85</v>
      </c>
      <c r="N339" s="8">
        <f t="shared" si="38"/>
        <v>557.85</v>
      </c>
    </row>
    <row r="340" spans="1:21" outlineLevel="1" x14ac:dyDescent="0.2">
      <c r="A340" t="s">
        <v>768</v>
      </c>
      <c r="B340" s="1" t="s">
        <v>769</v>
      </c>
      <c r="C340" t="s">
        <v>770</v>
      </c>
      <c r="E340" s="8">
        <v>-12878.74</v>
      </c>
      <c r="F340" s="8">
        <v>-120252.42</v>
      </c>
      <c r="H340" s="8">
        <v>-87038.94</v>
      </c>
      <c r="J340" s="8">
        <v>-117111.28</v>
      </c>
      <c r="K340" s="8">
        <v>-117111.28</v>
      </c>
      <c r="L340" s="8">
        <f t="shared" si="36"/>
        <v>-3141.1399999999994</v>
      </c>
      <c r="M340" s="8">
        <f t="shared" si="37"/>
        <v>-33213.479999999996</v>
      </c>
      <c r="N340" s="8">
        <f t="shared" si="38"/>
        <v>-3141.1399999999994</v>
      </c>
    </row>
    <row r="341" spans="1:21" x14ac:dyDescent="0.2">
      <c r="A341" t="s">
        <v>80</v>
      </c>
      <c r="B341"/>
      <c r="C341" t="s">
        <v>1085</v>
      </c>
      <c r="E341" s="14">
        <v>237866.25000000003</v>
      </c>
      <c r="F341" s="14">
        <v>1590384.1500000004</v>
      </c>
      <c r="G341" s="14"/>
      <c r="H341" s="14">
        <v>1175690.9700000002</v>
      </c>
      <c r="I341" s="14"/>
      <c r="J341" s="14">
        <v>1054475.6300000001</v>
      </c>
      <c r="K341" s="14">
        <v>1054475.6300000001</v>
      </c>
      <c r="L341" s="14">
        <f>F341-J341</f>
        <v>535908.52000000025</v>
      </c>
      <c r="M341" s="14">
        <f>F341-H341</f>
        <v>414693.18000000017</v>
      </c>
      <c r="N341" s="14">
        <f>F341-K341</f>
        <v>535908.52000000025</v>
      </c>
    </row>
    <row r="342" spans="1:21" x14ac:dyDescent="0.2">
      <c r="B342"/>
      <c r="E342" s="14"/>
      <c r="F342" s="14"/>
      <c r="G342" s="14"/>
      <c r="H342" s="14"/>
      <c r="I342" s="14"/>
      <c r="J342" s="14"/>
      <c r="K342" s="14"/>
      <c r="L342" s="14">
        <f>F342-J342</f>
        <v>0</v>
      </c>
      <c r="M342" s="14"/>
      <c r="N342" s="14"/>
      <c r="O342" s="26"/>
      <c r="P342" s="26"/>
      <c r="Q342" s="26"/>
      <c r="R342" s="26"/>
      <c r="S342" s="26"/>
      <c r="T342" s="26"/>
      <c r="U342" s="26"/>
    </row>
    <row r="343" spans="1:21" x14ac:dyDescent="0.2">
      <c r="B343"/>
      <c r="E343" s="14"/>
      <c r="F343" s="14"/>
      <c r="G343" s="14"/>
      <c r="H343" s="14"/>
      <c r="I343" s="14"/>
      <c r="J343" s="14"/>
      <c r="K343" s="14"/>
      <c r="L343" s="14"/>
      <c r="M343" s="14"/>
      <c r="N343" s="14"/>
      <c r="O343" s="27"/>
      <c r="P343" s="27"/>
      <c r="Q343" s="27"/>
      <c r="R343" s="27"/>
      <c r="S343" s="27"/>
      <c r="T343" s="27"/>
      <c r="U343" s="27"/>
    </row>
    <row r="344" spans="1:21" x14ac:dyDescent="0.2">
      <c r="B344"/>
      <c r="C344" s="2" t="s">
        <v>81</v>
      </c>
      <c r="E344" s="14"/>
      <c r="F344" s="14"/>
      <c r="G344" s="14"/>
      <c r="H344" s="14"/>
      <c r="I344" s="14"/>
      <c r="J344" s="14"/>
      <c r="K344" s="14"/>
      <c r="L344" s="14"/>
      <c r="M344" s="14"/>
      <c r="N344" s="14"/>
      <c r="O344" s="27"/>
      <c r="P344" s="27"/>
      <c r="Q344" s="27"/>
      <c r="R344" s="27"/>
      <c r="S344" s="27"/>
      <c r="T344" s="27"/>
      <c r="U344" s="27"/>
    </row>
    <row r="345" spans="1:21" outlineLevel="1" x14ac:dyDescent="0.2">
      <c r="A345" t="s">
        <v>771</v>
      </c>
      <c r="B345" s="1" t="s">
        <v>772</v>
      </c>
      <c r="C345" t="s">
        <v>773</v>
      </c>
      <c r="E345" s="8">
        <v>-14201.62</v>
      </c>
      <c r="F345" s="8">
        <v>-147419.07</v>
      </c>
      <c r="H345" s="8">
        <v>-107634.69</v>
      </c>
      <c r="J345" s="8">
        <v>-116968.49</v>
      </c>
      <c r="K345" s="8">
        <v>-116968.49</v>
      </c>
      <c r="L345" s="8">
        <f t="shared" ref="L345:L351" si="39">F345-J345</f>
        <v>-30450.58</v>
      </c>
      <c r="M345" s="8">
        <f t="shared" ref="M345:M351" si="40">F345-H345</f>
        <v>-39784.380000000005</v>
      </c>
      <c r="N345" s="8">
        <f t="shared" ref="N345:N351" si="41">F345-K345</f>
        <v>-30450.58</v>
      </c>
    </row>
    <row r="346" spans="1:21" outlineLevel="1" x14ac:dyDescent="0.2">
      <c r="A346" t="s">
        <v>774</v>
      </c>
      <c r="B346" s="1" t="s">
        <v>775</v>
      </c>
      <c r="C346" t="s">
        <v>776</v>
      </c>
      <c r="E346" s="8">
        <v>-20516.099999999999</v>
      </c>
      <c r="F346" s="8">
        <v>-118998.3</v>
      </c>
      <c r="H346" s="8">
        <v>-65654.8</v>
      </c>
      <c r="J346" s="8">
        <v>0</v>
      </c>
      <c r="K346" s="8">
        <v>0</v>
      </c>
      <c r="L346" s="8">
        <f t="shared" si="39"/>
        <v>-118998.3</v>
      </c>
      <c r="M346" s="8">
        <f t="shared" si="40"/>
        <v>-53343.5</v>
      </c>
      <c r="N346" s="8">
        <f t="shared" si="41"/>
        <v>-118998.3</v>
      </c>
    </row>
    <row r="347" spans="1:21" outlineLevel="1" x14ac:dyDescent="0.2">
      <c r="A347" t="s">
        <v>777</v>
      </c>
      <c r="B347" s="1" t="s">
        <v>778</v>
      </c>
      <c r="C347" t="s">
        <v>779</v>
      </c>
      <c r="E347" s="8">
        <v>1641.37</v>
      </c>
      <c r="F347" s="8">
        <v>11489.59</v>
      </c>
      <c r="H347" s="8">
        <v>6565.48</v>
      </c>
      <c r="J347" s="8">
        <v>0</v>
      </c>
      <c r="K347" s="8">
        <v>0</v>
      </c>
      <c r="L347" s="8">
        <f t="shared" si="39"/>
        <v>11489.59</v>
      </c>
      <c r="M347" s="8">
        <f t="shared" si="40"/>
        <v>4924.1100000000006</v>
      </c>
      <c r="N347" s="8">
        <f t="shared" si="41"/>
        <v>11489.59</v>
      </c>
    </row>
    <row r="348" spans="1:21" outlineLevel="1" x14ac:dyDescent="0.2">
      <c r="A348" t="s">
        <v>780</v>
      </c>
      <c r="B348" s="1" t="s">
        <v>781</v>
      </c>
      <c r="C348" t="s">
        <v>782</v>
      </c>
      <c r="E348" s="8">
        <v>0</v>
      </c>
      <c r="F348" s="8">
        <v>-159.72999999999999</v>
      </c>
      <c r="H348" s="8">
        <v>-159.72999999999999</v>
      </c>
      <c r="J348" s="8">
        <v>0</v>
      </c>
      <c r="K348" s="8">
        <v>0</v>
      </c>
      <c r="L348" s="8">
        <f t="shared" si="39"/>
        <v>-159.72999999999999</v>
      </c>
      <c r="M348" s="8">
        <f t="shared" si="40"/>
        <v>0</v>
      </c>
      <c r="N348" s="8">
        <f t="shared" si="41"/>
        <v>-159.72999999999999</v>
      </c>
    </row>
    <row r="349" spans="1:21" outlineLevel="1" x14ac:dyDescent="0.2">
      <c r="A349" t="s">
        <v>783</v>
      </c>
      <c r="B349" s="1" t="s">
        <v>784</v>
      </c>
      <c r="C349" t="s">
        <v>785</v>
      </c>
      <c r="E349" s="8">
        <v>-117.08</v>
      </c>
      <c r="F349" s="8">
        <v>-377.68</v>
      </c>
      <c r="H349" s="8">
        <v>-259</v>
      </c>
      <c r="J349" s="8">
        <v>-335.77</v>
      </c>
      <c r="K349" s="8">
        <v>-335.77</v>
      </c>
      <c r="L349" s="8">
        <f t="shared" si="39"/>
        <v>-41.910000000000025</v>
      </c>
      <c r="M349" s="8">
        <f t="shared" si="40"/>
        <v>-118.68</v>
      </c>
      <c r="N349" s="8">
        <f t="shared" si="41"/>
        <v>-41.910000000000025</v>
      </c>
    </row>
    <row r="350" spans="1:21" outlineLevel="1" x14ac:dyDescent="0.2">
      <c r="A350" t="s">
        <v>786</v>
      </c>
      <c r="B350" s="1" t="s">
        <v>787</v>
      </c>
      <c r="C350" t="s">
        <v>788</v>
      </c>
      <c r="E350" s="8">
        <v>0</v>
      </c>
      <c r="F350" s="8">
        <v>-6930.67</v>
      </c>
      <c r="H350" s="8">
        <v>-4345.67</v>
      </c>
      <c r="J350" s="8">
        <v>8690.99</v>
      </c>
      <c r="K350" s="8">
        <v>8690.99</v>
      </c>
      <c r="L350" s="8">
        <f t="shared" si="39"/>
        <v>-15621.66</v>
      </c>
      <c r="M350" s="8">
        <f t="shared" si="40"/>
        <v>-2585</v>
      </c>
      <c r="N350" s="8">
        <f t="shared" si="41"/>
        <v>-15621.66</v>
      </c>
    </row>
    <row r="351" spans="1:21" outlineLevel="1" x14ac:dyDescent="0.2">
      <c r="A351" t="s">
        <v>789</v>
      </c>
      <c r="B351" s="1" t="s">
        <v>790</v>
      </c>
      <c r="C351" t="s">
        <v>791</v>
      </c>
      <c r="E351" s="8">
        <v>-16132.01</v>
      </c>
      <c r="F351" s="8">
        <v>-130768.95</v>
      </c>
      <c r="H351" s="8">
        <v>-97256.57</v>
      </c>
      <c r="J351" s="8">
        <v>-145077.95000000001</v>
      </c>
      <c r="K351" s="8">
        <v>-145077.95000000001</v>
      </c>
      <c r="L351" s="8">
        <f t="shared" si="39"/>
        <v>14309.000000000015</v>
      </c>
      <c r="M351" s="8">
        <f t="shared" si="40"/>
        <v>-33512.37999999999</v>
      </c>
      <c r="N351" s="8">
        <f t="shared" si="41"/>
        <v>14309.000000000015</v>
      </c>
    </row>
    <row r="352" spans="1:21" x14ac:dyDescent="0.2">
      <c r="A352" t="s">
        <v>120</v>
      </c>
      <c r="B352"/>
      <c r="C352" t="s">
        <v>1086</v>
      </c>
      <c r="E352" s="22">
        <v>-49325.440000000002</v>
      </c>
      <c r="F352" s="23">
        <v>-393164.81</v>
      </c>
      <c r="G352" s="22"/>
      <c r="H352" s="23">
        <v>-268744.98</v>
      </c>
      <c r="I352" s="22"/>
      <c r="J352" s="22">
        <v>-253691.22000000003</v>
      </c>
      <c r="K352" s="22">
        <v>-253691.22000000003</v>
      </c>
      <c r="L352" s="14">
        <f>F352-J352</f>
        <v>-139473.58999999997</v>
      </c>
      <c r="M352" s="14">
        <f>F352-H352</f>
        <v>-124419.83000000002</v>
      </c>
      <c r="N352" s="14">
        <f>F352-K352</f>
        <v>-139473.58999999997</v>
      </c>
      <c r="O352" s="27"/>
      <c r="P352" s="27"/>
      <c r="Q352" s="28"/>
      <c r="R352" s="27"/>
      <c r="S352" s="28"/>
      <c r="T352" s="27"/>
      <c r="U352" s="29"/>
    </row>
    <row r="353" spans="1:21" x14ac:dyDescent="0.2">
      <c r="B353"/>
      <c r="E353" s="22"/>
      <c r="F353" s="23"/>
      <c r="G353" s="22"/>
      <c r="H353" s="23"/>
      <c r="I353" s="22"/>
      <c r="J353" s="22"/>
      <c r="K353" s="22"/>
      <c r="L353" s="14"/>
      <c r="M353" s="14"/>
      <c r="N353" s="14"/>
      <c r="O353" s="27"/>
      <c r="P353" s="27"/>
      <c r="Q353" s="28"/>
      <c r="R353" s="27"/>
      <c r="S353" s="28"/>
      <c r="T353" s="27"/>
      <c r="U353" s="29"/>
    </row>
    <row r="354" spans="1:21" outlineLevel="1" x14ac:dyDescent="0.2">
      <c r="A354" t="s">
        <v>792</v>
      </c>
      <c r="B354" s="1" t="s">
        <v>793</v>
      </c>
      <c r="C354" t="s">
        <v>794</v>
      </c>
      <c r="E354" s="8">
        <v>242.41</v>
      </c>
      <c r="F354" s="8">
        <v>2301.0500000000002</v>
      </c>
      <c r="H354" s="8">
        <v>1816.23</v>
      </c>
      <c r="J354" s="8">
        <v>0</v>
      </c>
      <c r="K354" s="8">
        <v>0</v>
      </c>
      <c r="L354" s="8">
        <f t="shared" ref="L354:L368" si="42">F354-J354</f>
        <v>2301.0500000000002</v>
      </c>
      <c r="M354" s="8">
        <f t="shared" ref="M354:M368" si="43">F354-H354</f>
        <v>484.82000000000016</v>
      </c>
      <c r="N354" s="8">
        <f t="shared" ref="N354:N368" si="44">F354-K354</f>
        <v>2301.0500000000002</v>
      </c>
    </row>
    <row r="355" spans="1:21" outlineLevel="1" x14ac:dyDescent="0.2">
      <c r="A355" t="s">
        <v>795</v>
      </c>
      <c r="B355" s="1" t="s">
        <v>796</v>
      </c>
      <c r="C355" t="s">
        <v>797</v>
      </c>
      <c r="E355" s="8">
        <v>15250</v>
      </c>
      <c r="F355" s="8">
        <v>183000</v>
      </c>
      <c r="H355" s="8">
        <v>137250</v>
      </c>
      <c r="J355" s="8">
        <v>153999.96</v>
      </c>
      <c r="K355" s="8">
        <v>153999.96</v>
      </c>
      <c r="L355" s="8">
        <f t="shared" si="42"/>
        <v>29000.040000000008</v>
      </c>
      <c r="M355" s="8">
        <f t="shared" si="43"/>
        <v>45750</v>
      </c>
      <c r="N355" s="8">
        <f t="shared" si="44"/>
        <v>29000.040000000008</v>
      </c>
    </row>
    <row r="356" spans="1:21" outlineLevel="1" x14ac:dyDescent="0.2">
      <c r="A356" t="s">
        <v>798</v>
      </c>
      <c r="B356" s="1" t="s">
        <v>799</v>
      </c>
      <c r="C356" t="s">
        <v>800</v>
      </c>
      <c r="E356" s="8">
        <v>-7666.67</v>
      </c>
      <c r="F356" s="8">
        <v>-92000.04</v>
      </c>
      <c r="H356" s="8">
        <v>-69000.03</v>
      </c>
      <c r="J356" s="8">
        <v>13000.01</v>
      </c>
      <c r="K356" s="8">
        <v>13000.01</v>
      </c>
      <c r="L356" s="8">
        <f t="shared" si="42"/>
        <v>-105000.04999999999</v>
      </c>
      <c r="M356" s="8">
        <f t="shared" si="43"/>
        <v>-23000.009999999995</v>
      </c>
      <c r="N356" s="8">
        <f t="shared" si="44"/>
        <v>-105000.04999999999</v>
      </c>
    </row>
    <row r="357" spans="1:21" outlineLevel="1" x14ac:dyDescent="0.2">
      <c r="A357" t="s">
        <v>801</v>
      </c>
      <c r="B357" s="1" t="s">
        <v>802</v>
      </c>
      <c r="C357" t="s">
        <v>803</v>
      </c>
      <c r="E357" s="8">
        <v>-2533.79</v>
      </c>
      <c r="F357" s="8">
        <v>-27353.47</v>
      </c>
      <c r="H357" s="8">
        <v>-20633.400000000001</v>
      </c>
      <c r="J357" s="8">
        <v>-60044.92</v>
      </c>
      <c r="K357" s="8">
        <v>-60044.92</v>
      </c>
      <c r="L357" s="8">
        <f t="shared" si="42"/>
        <v>32691.449999999997</v>
      </c>
      <c r="M357" s="8">
        <f t="shared" si="43"/>
        <v>-6720.07</v>
      </c>
      <c r="N357" s="8">
        <f t="shared" si="44"/>
        <v>32691.449999999997</v>
      </c>
    </row>
    <row r="358" spans="1:21" outlineLevel="1" x14ac:dyDescent="0.2">
      <c r="A358" t="s">
        <v>804</v>
      </c>
      <c r="B358" s="1" t="s">
        <v>805</v>
      </c>
      <c r="C358" t="s">
        <v>806</v>
      </c>
      <c r="E358" s="8">
        <v>1300.3399999999999</v>
      </c>
      <c r="F358" s="8">
        <v>9557.16</v>
      </c>
      <c r="H358" s="8">
        <v>5865.39</v>
      </c>
      <c r="J358" s="8">
        <v>4640.13</v>
      </c>
      <c r="K358" s="8">
        <v>4640.13</v>
      </c>
      <c r="L358" s="8">
        <f t="shared" si="42"/>
        <v>4917.03</v>
      </c>
      <c r="M358" s="8">
        <f t="shared" si="43"/>
        <v>3691.7699999999995</v>
      </c>
      <c r="N358" s="8">
        <f t="shared" si="44"/>
        <v>4917.03</v>
      </c>
    </row>
    <row r="359" spans="1:21" outlineLevel="1" x14ac:dyDescent="0.2">
      <c r="A359" t="s">
        <v>807</v>
      </c>
      <c r="B359" s="1" t="s">
        <v>808</v>
      </c>
      <c r="C359" t="s">
        <v>809</v>
      </c>
      <c r="E359" s="8">
        <v>1159.24</v>
      </c>
      <c r="F359" s="8">
        <v>7149.33</v>
      </c>
      <c r="H359" s="8">
        <v>5331.06</v>
      </c>
      <c r="J359" s="8">
        <v>9047.76</v>
      </c>
      <c r="K359" s="8">
        <v>9047.76</v>
      </c>
      <c r="L359" s="8">
        <f t="shared" si="42"/>
        <v>-1898.4300000000003</v>
      </c>
      <c r="M359" s="8">
        <f t="shared" si="43"/>
        <v>1818.2699999999995</v>
      </c>
      <c r="N359" s="8">
        <f t="shared" si="44"/>
        <v>-1898.4300000000003</v>
      </c>
    </row>
    <row r="360" spans="1:21" outlineLevel="1" x14ac:dyDescent="0.2">
      <c r="A360" t="s">
        <v>810</v>
      </c>
      <c r="B360" s="1" t="s">
        <v>811</v>
      </c>
      <c r="C360" t="s">
        <v>812</v>
      </c>
      <c r="E360" s="8">
        <v>0</v>
      </c>
      <c r="F360" s="8">
        <v>0</v>
      </c>
      <c r="H360" s="8">
        <v>0</v>
      </c>
      <c r="J360" s="8">
        <v>1146.57</v>
      </c>
      <c r="K360" s="8">
        <v>1146.57</v>
      </c>
      <c r="L360" s="8">
        <f t="shared" si="42"/>
        <v>-1146.57</v>
      </c>
      <c r="M360" s="8">
        <f t="shared" si="43"/>
        <v>0</v>
      </c>
      <c r="N360" s="8">
        <f t="shared" si="44"/>
        <v>-1146.57</v>
      </c>
    </row>
    <row r="361" spans="1:21" outlineLevel="1" x14ac:dyDescent="0.2">
      <c r="A361" t="s">
        <v>813</v>
      </c>
      <c r="B361" s="1" t="s">
        <v>814</v>
      </c>
      <c r="C361" t="s">
        <v>815</v>
      </c>
      <c r="E361" s="8">
        <v>7657.79</v>
      </c>
      <c r="F361" s="8">
        <v>91203.65</v>
      </c>
      <c r="H361" s="8">
        <v>70450.11</v>
      </c>
      <c r="J361" s="8">
        <v>97223.66</v>
      </c>
      <c r="K361" s="8">
        <v>97223.66</v>
      </c>
      <c r="L361" s="8">
        <f t="shared" si="42"/>
        <v>-6020.0100000000093</v>
      </c>
      <c r="M361" s="8">
        <f t="shared" si="43"/>
        <v>20753.539999999994</v>
      </c>
      <c r="N361" s="8">
        <f t="shared" si="44"/>
        <v>-6020.0100000000093</v>
      </c>
    </row>
    <row r="362" spans="1:21" outlineLevel="1" x14ac:dyDescent="0.2">
      <c r="A362" t="s">
        <v>816</v>
      </c>
      <c r="B362" s="1" t="s">
        <v>817</v>
      </c>
      <c r="C362" t="s">
        <v>818</v>
      </c>
      <c r="E362" s="8">
        <v>8417.07</v>
      </c>
      <c r="F362" s="8">
        <v>79245.14</v>
      </c>
      <c r="H362" s="8">
        <v>58605.2</v>
      </c>
      <c r="J362" s="8">
        <v>88033.08</v>
      </c>
      <c r="K362" s="8">
        <v>88033.08</v>
      </c>
      <c r="L362" s="8">
        <f t="shared" si="42"/>
        <v>-8787.9400000000023</v>
      </c>
      <c r="M362" s="8">
        <f t="shared" si="43"/>
        <v>20639.940000000002</v>
      </c>
      <c r="N362" s="8">
        <f t="shared" si="44"/>
        <v>-8787.9400000000023</v>
      </c>
    </row>
    <row r="363" spans="1:21" outlineLevel="1" x14ac:dyDescent="0.2">
      <c r="A363" t="s">
        <v>819</v>
      </c>
      <c r="B363" s="1" t="s">
        <v>820</v>
      </c>
      <c r="C363" t="s">
        <v>821</v>
      </c>
      <c r="E363" s="8">
        <v>53.9</v>
      </c>
      <c r="F363" s="8">
        <v>152.63</v>
      </c>
      <c r="H363" s="8">
        <v>87.55</v>
      </c>
      <c r="J363" s="8">
        <v>114.16</v>
      </c>
      <c r="K363" s="8">
        <v>114.16</v>
      </c>
      <c r="L363" s="8">
        <f t="shared" si="42"/>
        <v>38.47</v>
      </c>
      <c r="M363" s="8">
        <f t="shared" si="43"/>
        <v>65.08</v>
      </c>
      <c r="N363" s="8">
        <f t="shared" si="44"/>
        <v>38.47</v>
      </c>
    </row>
    <row r="364" spans="1:21" outlineLevel="1" x14ac:dyDescent="0.2">
      <c r="A364" t="s">
        <v>822</v>
      </c>
      <c r="B364" s="1" t="s">
        <v>823</v>
      </c>
      <c r="C364" t="s">
        <v>824</v>
      </c>
      <c r="E364" s="8">
        <v>0</v>
      </c>
      <c r="F364" s="8">
        <v>0</v>
      </c>
      <c r="H364" s="8">
        <v>0</v>
      </c>
      <c r="J364" s="8">
        <v>232.2</v>
      </c>
      <c r="K364" s="8">
        <v>232.2</v>
      </c>
      <c r="L364" s="8">
        <f t="shared" si="42"/>
        <v>-232.2</v>
      </c>
      <c r="M364" s="8">
        <f t="shared" si="43"/>
        <v>0</v>
      </c>
      <c r="N364" s="8">
        <f t="shared" si="44"/>
        <v>-232.2</v>
      </c>
    </row>
    <row r="365" spans="1:21" outlineLevel="1" x14ac:dyDescent="0.2">
      <c r="A365" t="s">
        <v>825</v>
      </c>
      <c r="B365" s="1" t="s">
        <v>826</v>
      </c>
      <c r="C365" t="s">
        <v>827</v>
      </c>
      <c r="E365" s="8">
        <v>0</v>
      </c>
      <c r="F365" s="8">
        <v>10.66</v>
      </c>
      <c r="H365" s="8">
        <v>10.66</v>
      </c>
      <c r="J365" s="8">
        <v>0</v>
      </c>
      <c r="K365" s="8">
        <v>0</v>
      </c>
      <c r="L365" s="8">
        <f t="shared" si="42"/>
        <v>10.66</v>
      </c>
      <c r="M365" s="8">
        <f t="shared" si="43"/>
        <v>0</v>
      </c>
      <c r="N365" s="8">
        <f t="shared" si="44"/>
        <v>10.66</v>
      </c>
    </row>
    <row r="366" spans="1:21" outlineLevel="1" x14ac:dyDescent="0.2">
      <c r="A366" t="s">
        <v>828</v>
      </c>
      <c r="B366" s="1" t="s">
        <v>829</v>
      </c>
      <c r="C366" t="s">
        <v>554</v>
      </c>
      <c r="E366" s="8">
        <v>10055.92</v>
      </c>
      <c r="F366" s="8">
        <v>66989.39</v>
      </c>
      <c r="H366" s="8">
        <v>50868.73</v>
      </c>
      <c r="J366" s="8">
        <v>63282.39</v>
      </c>
      <c r="K366" s="8">
        <v>63282.39</v>
      </c>
      <c r="L366" s="8">
        <f t="shared" si="42"/>
        <v>3707</v>
      </c>
      <c r="M366" s="8">
        <f t="shared" si="43"/>
        <v>16120.659999999996</v>
      </c>
      <c r="N366" s="8">
        <f t="shared" si="44"/>
        <v>3707</v>
      </c>
    </row>
    <row r="367" spans="1:21" outlineLevel="1" x14ac:dyDescent="0.2">
      <c r="A367" t="s">
        <v>830</v>
      </c>
      <c r="B367" s="1" t="s">
        <v>831</v>
      </c>
      <c r="C367" t="s">
        <v>536</v>
      </c>
      <c r="E367" s="8">
        <v>2188.34</v>
      </c>
      <c r="F367" s="8">
        <v>12368.13</v>
      </c>
      <c r="H367" s="8">
        <v>8629.65</v>
      </c>
      <c r="J367" s="8">
        <v>21982.18</v>
      </c>
      <c r="K367" s="8">
        <v>21982.18</v>
      </c>
      <c r="L367" s="8">
        <f t="shared" si="42"/>
        <v>-9614.0500000000011</v>
      </c>
      <c r="M367" s="8">
        <f t="shared" si="43"/>
        <v>3738.4799999999996</v>
      </c>
      <c r="N367" s="8">
        <f t="shared" si="44"/>
        <v>-9614.0500000000011</v>
      </c>
    </row>
    <row r="368" spans="1:21" outlineLevel="1" x14ac:dyDescent="0.2">
      <c r="A368" t="s">
        <v>832</v>
      </c>
      <c r="B368" s="1" t="s">
        <v>833</v>
      </c>
      <c r="C368" t="s">
        <v>834</v>
      </c>
      <c r="E368" s="8">
        <v>51.68</v>
      </c>
      <c r="F368" s="8">
        <v>14478.87</v>
      </c>
      <c r="H368" s="8">
        <v>14491.35</v>
      </c>
      <c r="J368" s="8">
        <v>0</v>
      </c>
      <c r="K368" s="8">
        <v>0</v>
      </c>
      <c r="L368" s="8">
        <f t="shared" si="42"/>
        <v>14478.87</v>
      </c>
      <c r="M368" s="8">
        <f t="shared" si="43"/>
        <v>-12.479999999999563</v>
      </c>
      <c r="N368" s="8">
        <f t="shared" si="44"/>
        <v>14478.87</v>
      </c>
    </row>
    <row r="369" spans="1:21" x14ac:dyDescent="0.2">
      <c r="A369" t="s">
        <v>121</v>
      </c>
      <c r="B369"/>
      <c r="C369" t="s">
        <v>1087</v>
      </c>
      <c r="E369" s="22">
        <v>36176.230000000003</v>
      </c>
      <c r="F369" s="23">
        <v>347102.5</v>
      </c>
      <c r="G369" s="22"/>
      <c r="H369" s="23">
        <v>263772.5</v>
      </c>
      <c r="I369" s="22"/>
      <c r="J369" s="22">
        <v>392657.18</v>
      </c>
      <c r="K369" s="22">
        <v>392657.18</v>
      </c>
      <c r="L369" s="14">
        <f>F369-J369</f>
        <v>-45554.679999999993</v>
      </c>
      <c r="M369" s="14">
        <f>F369-H369</f>
        <v>83330</v>
      </c>
      <c r="N369" s="14">
        <f>F369-K369</f>
        <v>-45554.679999999993</v>
      </c>
      <c r="O369" s="27"/>
      <c r="P369" s="27"/>
      <c r="Q369" s="28"/>
      <c r="R369" s="27"/>
      <c r="S369" s="28"/>
      <c r="T369" s="27"/>
      <c r="U369" s="29"/>
    </row>
    <row r="370" spans="1:21" x14ac:dyDescent="0.2">
      <c r="B370"/>
      <c r="E370" s="22"/>
      <c r="F370" s="23"/>
      <c r="G370" s="22"/>
      <c r="H370" s="23"/>
      <c r="I370" s="22"/>
      <c r="J370" s="22"/>
      <c r="K370" s="22"/>
      <c r="L370" s="14"/>
      <c r="M370" s="14"/>
      <c r="N370" s="14"/>
      <c r="O370" s="27"/>
      <c r="P370" s="27"/>
      <c r="Q370" s="28"/>
      <c r="R370" s="27"/>
      <c r="S370" s="28"/>
      <c r="T370" s="27"/>
      <c r="U370" s="29"/>
    </row>
    <row r="371" spans="1:21" outlineLevel="1" x14ac:dyDescent="0.2">
      <c r="A371" t="s">
        <v>835</v>
      </c>
      <c r="B371" s="1" t="s">
        <v>836</v>
      </c>
      <c r="C371" t="s">
        <v>837</v>
      </c>
      <c r="E371" s="8">
        <v>0</v>
      </c>
      <c r="F371" s="8">
        <v>62124.26</v>
      </c>
      <c r="H371" s="8">
        <v>62124.26</v>
      </c>
      <c r="J371" s="8">
        <v>1800</v>
      </c>
      <c r="K371" s="8">
        <v>1800</v>
      </c>
      <c r="L371" s="8">
        <f>F371-J371</f>
        <v>60324.26</v>
      </c>
      <c r="M371" s="8">
        <f>F371-H371</f>
        <v>0</v>
      </c>
      <c r="N371" s="8">
        <f>F371-K371</f>
        <v>60324.26</v>
      </c>
    </row>
    <row r="372" spans="1:21" outlineLevel="1" x14ac:dyDescent="0.2">
      <c r="A372" t="s">
        <v>838</v>
      </c>
      <c r="B372" s="1" t="s">
        <v>839</v>
      </c>
      <c r="C372" t="s">
        <v>840</v>
      </c>
      <c r="E372" s="8">
        <v>0</v>
      </c>
      <c r="F372" s="8">
        <v>170.19</v>
      </c>
      <c r="H372" s="8">
        <v>170.19</v>
      </c>
      <c r="J372" s="8">
        <v>0</v>
      </c>
      <c r="K372" s="8">
        <v>0</v>
      </c>
      <c r="L372" s="8">
        <f>F372-J372</f>
        <v>170.19</v>
      </c>
      <c r="M372" s="8">
        <f>F372-H372</f>
        <v>0</v>
      </c>
      <c r="N372" s="8">
        <f>F372-K372</f>
        <v>170.19</v>
      </c>
    </row>
    <row r="373" spans="1:21" outlineLevel="1" x14ac:dyDescent="0.2">
      <c r="A373" t="s">
        <v>841</v>
      </c>
      <c r="B373" s="1" t="s">
        <v>842</v>
      </c>
      <c r="C373" t="s">
        <v>843</v>
      </c>
      <c r="E373" s="8">
        <v>0</v>
      </c>
      <c r="F373" s="8">
        <v>21004.14</v>
      </c>
      <c r="H373" s="8">
        <v>21004.14</v>
      </c>
      <c r="J373" s="8">
        <v>1485.5</v>
      </c>
      <c r="K373" s="8">
        <v>1485.5</v>
      </c>
      <c r="L373" s="8">
        <f>F373-J373</f>
        <v>19518.64</v>
      </c>
      <c r="M373" s="8">
        <f>F373-H373</f>
        <v>0</v>
      </c>
      <c r="N373" s="8">
        <f>F373-K373</f>
        <v>19518.64</v>
      </c>
    </row>
    <row r="374" spans="1:21" x14ac:dyDescent="0.2">
      <c r="A374" t="s">
        <v>70</v>
      </c>
      <c r="B374"/>
      <c r="C374" t="s">
        <v>1088</v>
      </c>
      <c r="E374" s="22">
        <v>0</v>
      </c>
      <c r="F374" s="23">
        <v>83298.59</v>
      </c>
      <c r="G374" s="22"/>
      <c r="H374" s="23">
        <v>83298.59</v>
      </c>
      <c r="I374" s="22"/>
      <c r="J374" s="22">
        <v>3285.5</v>
      </c>
      <c r="K374" s="22">
        <v>3285.5</v>
      </c>
      <c r="L374" s="14">
        <f>F374-J374</f>
        <v>80013.09</v>
      </c>
      <c r="M374" s="14">
        <f>F374-H374</f>
        <v>0</v>
      </c>
      <c r="N374" s="14">
        <f>F374-K374</f>
        <v>80013.09</v>
      </c>
      <c r="O374" s="27"/>
      <c r="P374" s="27"/>
      <c r="Q374" s="28"/>
      <c r="R374" s="27"/>
      <c r="S374" s="28"/>
      <c r="T374" s="27"/>
      <c r="U374" s="29"/>
    </row>
    <row r="375" spans="1:21" x14ac:dyDescent="0.2">
      <c r="B375"/>
      <c r="E375" s="22"/>
      <c r="F375" s="23"/>
      <c r="G375" s="22"/>
      <c r="H375" s="23"/>
      <c r="I375" s="22"/>
      <c r="J375" s="22"/>
      <c r="K375" s="22"/>
      <c r="L375" s="14"/>
      <c r="M375" s="14"/>
      <c r="N375" s="14"/>
      <c r="O375" s="27"/>
      <c r="P375" s="27"/>
      <c r="Q375" s="28"/>
      <c r="R375" s="27"/>
      <c r="S375" s="28"/>
      <c r="T375" s="27"/>
      <c r="U375" s="29"/>
    </row>
    <row r="376" spans="1:21" outlineLevel="1" x14ac:dyDescent="0.2">
      <c r="A376" t="s">
        <v>844</v>
      </c>
      <c r="B376" s="1" t="s">
        <v>845</v>
      </c>
      <c r="C376" t="s">
        <v>846</v>
      </c>
      <c r="E376" s="8">
        <v>12372.53</v>
      </c>
      <c r="F376" s="8">
        <v>63212.87</v>
      </c>
      <c r="H376" s="8">
        <v>23597.35</v>
      </c>
      <c r="J376" s="8">
        <v>75934.41</v>
      </c>
      <c r="K376" s="8">
        <v>75934.41</v>
      </c>
      <c r="L376" s="8">
        <f>F376-J376</f>
        <v>-12721.54</v>
      </c>
      <c r="M376" s="8">
        <f>F376-H376</f>
        <v>39615.520000000004</v>
      </c>
      <c r="N376" s="8">
        <f>F376-K376</f>
        <v>-12721.54</v>
      </c>
    </row>
    <row r="377" spans="1:21" x14ac:dyDescent="0.2">
      <c r="A377" t="s">
        <v>122</v>
      </c>
      <c r="B377"/>
      <c r="C377" t="s">
        <v>1089</v>
      </c>
      <c r="E377" s="22">
        <v>12372.53</v>
      </c>
      <c r="F377" s="23">
        <v>63212.87</v>
      </c>
      <c r="G377" s="22"/>
      <c r="H377" s="23">
        <v>23597.35</v>
      </c>
      <c r="I377" s="22"/>
      <c r="J377" s="22">
        <v>75934.41</v>
      </c>
      <c r="K377" s="22">
        <v>75934.41</v>
      </c>
      <c r="L377" s="14">
        <f>F377-J377</f>
        <v>-12721.54</v>
      </c>
      <c r="M377" s="14">
        <f>F377-H377</f>
        <v>39615.520000000004</v>
      </c>
      <c r="N377" s="14">
        <f>F377-K377</f>
        <v>-12721.54</v>
      </c>
      <c r="O377" s="27"/>
      <c r="P377" s="27"/>
      <c r="Q377" s="28"/>
      <c r="R377" s="27"/>
      <c r="S377" s="28"/>
      <c r="T377" s="27"/>
      <c r="U377" s="29"/>
    </row>
    <row r="378" spans="1:21" x14ac:dyDescent="0.2">
      <c r="B378"/>
      <c r="E378" s="22"/>
      <c r="F378" s="23"/>
      <c r="G378" s="22"/>
      <c r="H378" s="23"/>
      <c r="I378" s="22"/>
      <c r="J378" s="22"/>
      <c r="K378" s="22"/>
      <c r="L378" s="14"/>
      <c r="M378" s="14"/>
      <c r="N378" s="14"/>
      <c r="O378" s="27"/>
      <c r="P378" s="27"/>
      <c r="Q378" s="28"/>
      <c r="R378" s="27"/>
      <c r="S378" s="28"/>
      <c r="T378" s="27"/>
      <c r="U378" s="29"/>
    </row>
    <row r="379" spans="1:21" outlineLevel="1" x14ac:dyDescent="0.2">
      <c r="A379" t="s">
        <v>847</v>
      </c>
      <c r="B379" s="1" t="s">
        <v>848</v>
      </c>
      <c r="C379" t="s">
        <v>849</v>
      </c>
      <c r="E379" s="8">
        <v>10000</v>
      </c>
      <c r="F379" s="8">
        <v>13000</v>
      </c>
      <c r="H379" s="8">
        <v>3000</v>
      </c>
      <c r="J379" s="8">
        <v>13390.27</v>
      </c>
      <c r="K379" s="8">
        <v>13390.27</v>
      </c>
      <c r="L379" s="8">
        <f>F379-J379</f>
        <v>-390.27000000000044</v>
      </c>
      <c r="M379" s="8">
        <f>F379-H379</f>
        <v>10000</v>
      </c>
      <c r="N379" s="8">
        <f>F379-K379</f>
        <v>-390.27000000000044</v>
      </c>
    </row>
    <row r="380" spans="1:21" x14ac:dyDescent="0.2">
      <c r="A380" t="s">
        <v>123</v>
      </c>
      <c r="B380"/>
      <c r="C380" t="s">
        <v>1090</v>
      </c>
      <c r="E380" s="22">
        <v>10000</v>
      </c>
      <c r="F380" s="23">
        <v>13000</v>
      </c>
      <c r="G380" s="22"/>
      <c r="H380" s="23">
        <v>3000</v>
      </c>
      <c r="I380" s="22"/>
      <c r="J380" s="22">
        <v>13390.27</v>
      </c>
      <c r="K380" s="22">
        <v>13390.27</v>
      </c>
      <c r="L380" s="14">
        <f>F380-J380</f>
        <v>-390.27000000000044</v>
      </c>
      <c r="M380" s="14">
        <f>F380-H380</f>
        <v>10000</v>
      </c>
      <c r="N380" s="14">
        <f>F380-K380</f>
        <v>-390.27000000000044</v>
      </c>
      <c r="O380" s="27"/>
      <c r="P380" s="27"/>
      <c r="Q380" s="28"/>
      <c r="R380" s="27"/>
      <c r="S380" s="28"/>
      <c r="T380" s="27"/>
      <c r="U380" s="29"/>
    </row>
    <row r="381" spans="1:21" x14ac:dyDescent="0.2">
      <c r="B381"/>
      <c r="E381" s="22"/>
      <c r="F381" s="23"/>
      <c r="G381" s="22"/>
      <c r="H381" s="23"/>
      <c r="I381" s="22"/>
      <c r="J381" s="22"/>
      <c r="K381" s="22"/>
      <c r="L381" s="14"/>
      <c r="M381" s="14"/>
      <c r="N381" s="14"/>
      <c r="O381" s="27"/>
      <c r="P381" s="27"/>
      <c r="Q381" s="28"/>
      <c r="R381" s="27"/>
      <c r="S381" s="28"/>
      <c r="T381" s="27"/>
      <c r="U381" s="29"/>
    </row>
    <row r="382" spans="1:21" outlineLevel="1" x14ac:dyDescent="0.2">
      <c r="A382" t="s">
        <v>850</v>
      </c>
      <c r="B382" s="1" t="s">
        <v>851</v>
      </c>
      <c r="C382" t="s">
        <v>852</v>
      </c>
      <c r="E382" s="8">
        <v>-1766</v>
      </c>
      <c r="F382" s="8">
        <v>-21718</v>
      </c>
      <c r="H382" s="8">
        <v>-20086</v>
      </c>
      <c r="J382" s="8">
        <v>-44332</v>
      </c>
      <c r="K382" s="8">
        <v>-44332</v>
      </c>
      <c r="L382" s="8">
        <f>F382-J382</f>
        <v>22614</v>
      </c>
      <c r="M382" s="8">
        <f>F382-H382</f>
        <v>-1632</v>
      </c>
      <c r="N382" s="8">
        <f>F382-K382</f>
        <v>22614</v>
      </c>
    </row>
    <row r="383" spans="1:21" x14ac:dyDescent="0.2">
      <c r="A383" s="1" t="s">
        <v>115</v>
      </c>
      <c r="B383"/>
      <c r="C383" t="s">
        <v>1091</v>
      </c>
      <c r="E383" s="22">
        <v>-1766</v>
      </c>
      <c r="F383" s="23">
        <v>-21718</v>
      </c>
      <c r="G383" s="22"/>
      <c r="H383" s="23">
        <v>-20086</v>
      </c>
      <c r="I383" s="22"/>
      <c r="J383" s="22">
        <v>-44332</v>
      </c>
      <c r="K383" s="22">
        <v>-44332</v>
      </c>
      <c r="L383" s="14">
        <f>F383-J383</f>
        <v>22614</v>
      </c>
      <c r="M383" s="14">
        <f>F383-H383</f>
        <v>-1632</v>
      </c>
      <c r="N383" s="14">
        <f>F383-K383</f>
        <v>22614</v>
      </c>
      <c r="O383" s="27"/>
      <c r="P383" s="27"/>
      <c r="Q383" s="28"/>
      <c r="R383" s="27"/>
      <c r="S383" s="28"/>
      <c r="T383" s="27"/>
      <c r="U383" s="29"/>
    </row>
    <row r="384" spans="1:21" x14ac:dyDescent="0.2">
      <c r="B384"/>
      <c r="C384" s="4" t="s">
        <v>128</v>
      </c>
      <c r="E384" s="24">
        <f>E352+E369+E374+E377+E380+E383</f>
        <v>7457.3200000000015</v>
      </c>
      <c r="F384" s="24">
        <f t="shared" ref="F384:N384" si="45">F352+F369+F374+F377+F380+F383</f>
        <v>91731.15</v>
      </c>
      <c r="G384" s="24"/>
      <c r="H384" s="24">
        <f t="shared" si="45"/>
        <v>84837.460000000021</v>
      </c>
      <c r="I384" s="24"/>
      <c r="J384" s="24">
        <f t="shared" si="45"/>
        <v>187244.13999999996</v>
      </c>
      <c r="K384" s="24">
        <f t="shared" si="45"/>
        <v>187244.13999999996</v>
      </c>
      <c r="L384" s="24">
        <f t="shared" si="45"/>
        <v>-95512.989999999976</v>
      </c>
      <c r="M384" s="24">
        <f t="shared" si="45"/>
        <v>6893.6899999999878</v>
      </c>
      <c r="N384" s="24">
        <f t="shared" si="45"/>
        <v>-95512.989999999976</v>
      </c>
      <c r="O384" s="30"/>
      <c r="P384" s="30"/>
      <c r="Q384" s="30"/>
      <c r="R384" s="30"/>
      <c r="S384" s="30"/>
      <c r="T384" s="30"/>
      <c r="U384" s="30"/>
    </row>
    <row r="385" spans="1:14" x14ac:dyDescent="0.2">
      <c r="B385"/>
      <c r="E385" s="14"/>
      <c r="F385" s="14"/>
      <c r="G385" s="14"/>
      <c r="H385" s="14"/>
      <c r="I385" s="14"/>
      <c r="J385" s="14"/>
      <c r="K385" s="14"/>
      <c r="L385" s="14"/>
      <c r="M385" s="14"/>
      <c r="N385" s="14"/>
    </row>
    <row r="386" spans="1:14" x14ac:dyDescent="0.2">
      <c r="B386"/>
      <c r="C386" s="2" t="s">
        <v>82</v>
      </c>
      <c r="E386" s="14"/>
      <c r="F386" s="14"/>
      <c r="G386" s="14"/>
      <c r="H386" s="14"/>
      <c r="I386" s="14"/>
      <c r="J386" s="14"/>
      <c r="K386" s="14"/>
      <c r="L386" s="14"/>
      <c r="M386" s="14"/>
      <c r="N386" s="14"/>
    </row>
    <row r="387" spans="1:14" x14ac:dyDescent="0.2">
      <c r="A387" t="s">
        <v>83</v>
      </c>
      <c r="B387"/>
      <c r="C387" t="s">
        <v>1092</v>
      </c>
      <c r="E387" s="14">
        <v>0</v>
      </c>
      <c r="F387" s="14">
        <v>0</v>
      </c>
      <c r="G387" s="14"/>
      <c r="H387" s="14">
        <v>0</v>
      </c>
      <c r="I387" s="14"/>
      <c r="J387" s="14">
        <v>0</v>
      </c>
      <c r="K387" s="14">
        <v>0</v>
      </c>
      <c r="L387" s="14">
        <f>F387-J387</f>
        <v>0</v>
      </c>
      <c r="M387" s="14">
        <f>F387-H387</f>
        <v>0</v>
      </c>
      <c r="N387" s="14">
        <f>F387-K387</f>
        <v>0</v>
      </c>
    </row>
    <row r="388" spans="1:14" x14ac:dyDescent="0.2">
      <c r="B388"/>
      <c r="E388" s="14"/>
      <c r="F388" s="14"/>
      <c r="G388" s="14"/>
      <c r="H388" s="14"/>
      <c r="I388" s="14"/>
      <c r="J388" s="14"/>
      <c r="K388" s="14"/>
      <c r="L388" s="14"/>
      <c r="M388" s="14"/>
      <c r="N388" s="14"/>
    </row>
    <row r="389" spans="1:14" outlineLevel="1" x14ac:dyDescent="0.2">
      <c r="A389" t="s">
        <v>853</v>
      </c>
      <c r="B389" s="1" t="s">
        <v>854</v>
      </c>
      <c r="C389" t="s">
        <v>855</v>
      </c>
      <c r="E389" s="8">
        <v>59979.31</v>
      </c>
      <c r="F389" s="8">
        <v>699904.73</v>
      </c>
      <c r="H389" s="8">
        <v>517187.72</v>
      </c>
      <c r="J389" s="8">
        <v>532339.81999999995</v>
      </c>
      <c r="K389" s="8">
        <v>532339.81999999995</v>
      </c>
      <c r="L389" s="8">
        <f>F389-J389</f>
        <v>167564.91000000003</v>
      </c>
      <c r="M389" s="8">
        <f>F389-H389</f>
        <v>182717.01</v>
      </c>
      <c r="N389" s="8">
        <f>F389-K389</f>
        <v>167564.91000000003</v>
      </c>
    </row>
    <row r="390" spans="1:14" outlineLevel="1" x14ac:dyDescent="0.2">
      <c r="A390" t="s">
        <v>856</v>
      </c>
      <c r="B390" s="1" t="s">
        <v>857</v>
      </c>
      <c r="C390" t="s">
        <v>858</v>
      </c>
      <c r="E390" s="8">
        <v>-0.03</v>
      </c>
      <c r="F390" s="8">
        <v>42080.88</v>
      </c>
      <c r="H390" s="8">
        <v>34170.410000000003</v>
      </c>
      <c r="J390" s="8">
        <v>122733.28</v>
      </c>
      <c r="K390" s="8">
        <v>122733.28</v>
      </c>
      <c r="L390" s="8">
        <f>F390-J390</f>
        <v>-80652.399999999994</v>
      </c>
      <c r="M390" s="8">
        <f>F390-H390</f>
        <v>7910.4699999999939</v>
      </c>
      <c r="N390" s="8">
        <f>F390-K390</f>
        <v>-80652.399999999994</v>
      </c>
    </row>
    <row r="391" spans="1:14" x14ac:dyDescent="0.2">
      <c r="A391" t="s">
        <v>84</v>
      </c>
      <c r="B391"/>
      <c r="C391" t="s">
        <v>1093</v>
      </c>
      <c r="E391" s="14">
        <v>59979.28</v>
      </c>
      <c r="F391" s="14">
        <v>741985.61</v>
      </c>
      <c r="G391" s="14"/>
      <c r="H391" s="14">
        <v>551358.13</v>
      </c>
      <c r="I391" s="14"/>
      <c r="J391" s="14">
        <v>655073.1</v>
      </c>
      <c r="K391" s="14">
        <v>655073.1</v>
      </c>
      <c r="L391" s="14">
        <f>F391-J391</f>
        <v>86912.510000000009</v>
      </c>
      <c r="M391" s="14">
        <f>F391-H391</f>
        <v>190627.47999999998</v>
      </c>
      <c r="N391" s="14">
        <f>F391-K391</f>
        <v>86912.510000000009</v>
      </c>
    </row>
    <row r="392" spans="1:14" x14ac:dyDescent="0.2">
      <c r="B392"/>
      <c r="E392" s="14"/>
      <c r="F392" s="14"/>
      <c r="G392" s="14"/>
      <c r="H392" s="14"/>
      <c r="I392" s="14"/>
      <c r="J392" s="14"/>
      <c r="K392" s="14"/>
      <c r="L392" s="14"/>
      <c r="M392" s="14"/>
      <c r="N392" s="14"/>
    </row>
    <row r="393" spans="1:14" outlineLevel="1" x14ac:dyDescent="0.2">
      <c r="A393" t="s">
        <v>859</v>
      </c>
      <c r="B393" s="1" t="s">
        <v>860</v>
      </c>
      <c r="C393" t="s">
        <v>861</v>
      </c>
      <c r="E393" s="8">
        <v>-776.26</v>
      </c>
      <c r="F393" s="8">
        <v>-28087.58</v>
      </c>
      <c r="H393" s="8">
        <v>-24963.63</v>
      </c>
      <c r="J393" s="8">
        <v>-68084.87</v>
      </c>
      <c r="K393" s="8">
        <v>-68084.87</v>
      </c>
      <c r="L393" s="8">
        <f>F393-J393</f>
        <v>39997.289999999994</v>
      </c>
      <c r="M393" s="8">
        <f>F393-H393</f>
        <v>-3123.9500000000007</v>
      </c>
      <c r="N393" s="8">
        <f>F393-K393</f>
        <v>39997.289999999994</v>
      </c>
    </row>
    <row r="394" spans="1:14" x14ac:dyDescent="0.2">
      <c r="A394" t="s">
        <v>85</v>
      </c>
      <c r="B394"/>
      <c r="C394" t="s">
        <v>1094</v>
      </c>
      <c r="E394" s="14">
        <v>-776.26</v>
      </c>
      <c r="F394" s="14">
        <v>-28087.58</v>
      </c>
      <c r="G394" s="14"/>
      <c r="H394" s="14">
        <v>-24963.63</v>
      </c>
      <c r="I394" s="14"/>
      <c r="J394" s="14">
        <v>-68084.87</v>
      </c>
      <c r="K394" s="14">
        <v>-68084.87</v>
      </c>
      <c r="L394" s="14">
        <f>F394-J394</f>
        <v>39997.289999999994</v>
      </c>
      <c r="M394" s="14">
        <f>F394-H394</f>
        <v>-3123.9500000000007</v>
      </c>
      <c r="N394" s="14">
        <f>F394-K394</f>
        <v>39997.289999999994</v>
      </c>
    </row>
    <row r="395" spans="1:14" x14ac:dyDescent="0.2">
      <c r="B395"/>
      <c r="E395" s="14"/>
      <c r="F395" s="14"/>
      <c r="G395" s="14"/>
      <c r="H395" s="14"/>
      <c r="I395" s="14"/>
      <c r="J395" s="14"/>
      <c r="K395" s="14"/>
      <c r="L395" s="14"/>
      <c r="M395" s="14"/>
      <c r="N395" s="14"/>
    </row>
    <row r="396" spans="1:14" x14ac:dyDescent="0.2">
      <c r="A396" t="s">
        <v>86</v>
      </c>
      <c r="B396"/>
      <c r="C396" t="s">
        <v>1095</v>
      </c>
      <c r="E396" s="14">
        <v>0</v>
      </c>
      <c r="F396" s="14">
        <v>0</v>
      </c>
      <c r="G396" s="14"/>
      <c r="H396" s="14">
        <v>0</v>
      </c>
      <c r="I396" s="14"/>
      <c r="J396" s="14">
        <v>0</v>
      </c>
      <c r="K396" s="14">
        <v>0</v>
      </c>
      <c r="L396" s="14">
        <f>F396-J396</f>
        <v>0</v>
      </c>
      <c r="M396" s="14">
        <f>F396-H396</f>
        <v>0</v>
      </c>
      <c r="N396" s="14">
        <f>F396-K396</f>
        <v>0</v>
      </c>
    </row>
    <row r="397" spans="1:14" x14ac:dyDescent="0.2">
      <c r="B397"/>
      <c r="E397" s="14"/>
      <c r="F397" s="14"/>
      <c r="G397" s="14"/>
      <c r="H397" s="14"/>
      <c r="I397" s="14"/>
      <c r="J397" s="14"/>
      <c r="K397" s="14"/>
      <c r="L397" s="14"/>
      <c r="M397" s="14"/>
      <c r="N397" s="14"/>
    </row>
    <row r="398" spans="1:14" x14ac:dyDescent="0.2">
      <c r="A398" t="s">
        <v>87</v>
      </c>
      <c r="B398"/>
      <c r="C398" t="s">
        <v>1096</v>
      </c>
      <c r="E398" s="14">
        <v>-14921.289999999934</v>
      </c>
      <c r="F398" s="14">
        <v>-1511167.0400000028</v>
      </c>
      <c r="G398" s="14"/>
      <c r="H398" s="14">
        <v>-2266900.6000000029</v>
      </c>
      <c r="I398" s="14"/>
      <c r="J398" s="14">
        <v>-1506754.110000002</v>
      </c>
      <c r="K398" s="14">
        <v>-1506754.110000002</v>
      </c>
      <c r="L398" s="14">
        <f>F398-J398</f>
        <v>-4412.9300000008661</v>
      </c>
      <c r="M398" s="14">
        <f>F398-H398</f>
        <v>755733.56</v>
      </c>
      <c r="N398" s="14">
        <f>F398-K398</f>
        <v>-4412.9300000008661</v>
      </c>
    </row>
    <row r="399" spans="1:14" outlineLevel="1" x14ac:dyDescent="0.2">
      <c r="A399" t="s">
        <v>862</v>
      </c>
      <c r="B399" s="1" t="s">
        <v>863</v>
      </c>
      <c r="C399" t="s">
        <v>864</v>
      </c>
      <c r="E399" s="8">
        <v>0</v>
      </c>
      <c r="F399" s="8">
        <v>830058</v>
      </c>
      <c r="H399" s="8">
        <v>577359</v>
      </c>
      <c r="J399" s="8">
        <v>775233.84</v>
      </c>
      <c r="K399" s="8">
        <v>775233.84</v>
      </c>
      <c r="L399" s="8">
        <f>F399-J399</f>
        <v>54824.160000000033</v>
      </c>
      <c r="M399" s="8">
        <f>F399-H399</f>
        <v>252699</v>
      </c>
      <c r="N399" s="8">
        <f>F399-K399</f>
        <v>54824.160000000033</v>
      </c>
    </row>
    <row r="400" spans="1:14" x14ac:dyDescent="0.2">
      <c r="A400" t="s">
        <v>37</v>
      </c>
      <c r="B400"/>
      <c r="C400" t="s">
        <v>1097</v>
      </c>
      <c r="E400" s="14">
        <v>0</v>
      </c>
      <c r="F400" s="14">
        <v>830058</v>
      </c>
      <c r="G400" s="14"/>
      <c r="H400" s="14">
        <v>577359</v>
      </c>
      <c r="I400" s="14"/>
      <c r="J400" s="14">
        <v>775233.84</v>
      </c>
      <c r="K400" s="14">
        <v>775233.84</v>
      </c>
      <c r="L400" s="14">
        <f>F400-J400</f>
        <v>54824.160000000033</v>
      </c>
      <c r="M400" s="14">
        <f>F400-H400</f>
        <v>252699</v>
      </c>
      <c r="N400" s="14">
        <f>F400-K400</f>
        <v>54824.160000000033</v>
      </c>
    </row>
    <row r="401" spans="1:21" s="4" customFormat="1" x14ac:dyDescent="0.2">
      <c r="C401" s="2" t="s">
        <v>99</v>
      </c>
      <c r="E401" s="15">
        <f>E174+E398+E400</f>
        <v>-14921.289999999934</v>
      </c>
      <c r="F401" s="15">
        <f>F174+F398+F400</f>
        <v>-7151739.9800000032</v>
      </c>
      <c r="G401" s="15"/>
      <c r="H401" s="15">
        <f>H174+H398+H400</f>
        <v>-8160172.5400000028</v>
      </c>
      <c r="I401" s="15"/>
      <c r="J401" s="15">
        <f>J174+J398+J400</f>
        <v>-6470630.9400000023</v>
      </c>
      <c r="K401" s="15">
        <f>K174+K398+K400</f>
        <v>-6470630.9400000023</v>
      </c>
      <c r="L401" s="15">
        <f>L174+L398+L400</f>
        <v>-681109.04000000132</v>
      </c>
      <c r="M401" s="15">
        <f>M174+M398+M400</f>
        <v>1008432.56</v>
      </c>
      <c r="N401" s="15">
        <f>F401-K401</f>
        <v>-681109.04000000097</v>
      </c>
      <c r="O401"/>
      <c r="P401"/>
      <c r="Q401"/>
      <c r="R401"/>
      <c r="S401"/>
      <c r="T401"/>
      <c r="U401"/>
    </row>
    <row r="402" spans="1:21" x14ac:dyDescent="0.2">
      <c r="B402"/>
      <c r="E402" s="14"/>
      <c r="F402" s="14"/>
      <c r="G402" s="14"/>
      <c r="H402" s="14"/>
      <c r="I402" s="14"/>
      <c r="J402" s="14"/>
      <c r="K402" s="14"/>
      <c r="L402" s="14"/>
      <c r="M402" s="14"/>
      <c r="N402" s="14"/>
    </row>
    <row r="403" spans="1:21" x14ac:dyDescent="0.2">
      <c r="A403" t="s">
        <v>21</v>
      </c>
      <c r="B403"/>
      <c r="C403" t="s">
        <v>1098</v>
      </c>
      <c r="E403" s="14">
        <v>0</v>
      </c>
      <c r="F403" s="14">
        <v>0</v>
      </c>
      <c r="G403" s="14"/>
      <c r="H403" s="14">
        <v>0</v>
      </c>
      <c r="I403" s="14"/>
      <c r="J403" s="14">
        <v>0</v>
      </c>
      <c r="K403" s="14">
        <v>0</v>
      </c>
      <c r="L403" s="14">
        <f>F403-J403</f>
        <v>0</v>
      </c>
      <c r="M403" s="14">
        <f>F403-H403</f>
        <v>0</v>
      </c>
      <c r="N403" s="14">
        <f>F403-K403</f>
        <v>0</v>
      </c>
    </row>
    <row r="404" spans="1:21" s="4" customFormat="1" hidden="1" x14ac:dyDescent="0.2">
      <c r="C404" s="4" t="s">
        <v>36</v>
      </c>
      <c r="E404" s="14">
        <f>E174+E398+E400+E403</f>
        <v>-14921.289999999934</v>
      </c>
      <c r="F404" s="14">
        <f>F174+F398+F400+F403</f>
        <v>-7151739.9800000032</v>
      </c>
      <c r="G404" s="14"/>
      <c r="H404" s="14">
        <f>H174+H398+H400+H403</f>
        <v>-8160172.5400000028</v>
      </c>
      <c r="I404" s="14"/>
      <c r="J404" s="14">
        <f>J174+J398+J400+J403</f>
        <v>-6470630.9400000023</v>
      </c>
      <c r="K404" s="14">
        <f>K174+K398+K400+K403</f>
        <v>-6470630.9400000023</v>
      </c>
      <c r="L404" s="14">
        <f>L174+L398+L400+L403</f>
        <v>-681109.04000000132</v>
      </c>
      <c r="M404" s="14">
        <f>M174+M398+M400+M403</f>
        <v>1008432.56</v>
      </c>
      <c r="N404" s="14">
        <f>F404-K404</f>
        <v>-681109.04000000097</v>
      </c>
      <c r="O404"/>
      <c r="P404"/>
      <c r="Q404"/>
      <c r="R404"/>
      <c r="S404"/>
      <c r="T404"/>
      <c r="U404"/>
    </row>
    <row r="405" spans="1:21" s="4" customFormat="1" x14ac:dyDescent="0.2">
      <c r="E405" s="17"/>
      <c r="F405" s="17"/>
      <c r="G405" s="17"/>
      <c r="H405" s="17"/>
      <c r="I405" s="17"/>
      <c r="J405" s="17"/>
      <c r="K405" s="17"/>
      <c r="L405" s="17"/>
      <c r="M405" s="17"/>
      <c r="N405" s="14"/>
      <c r="O405"/>
      <c r="P405"/>
      <c r="Q405"/>
      <c r="R405"/>
      <c r="S405"/>
      <c r="T405"/>
      <c r="U405"/>
    </row>
    <row r="406" spans="1:21" s="4" customFormat="1" x14ac:dyDescent="0.2">
      <c r="C406" s="2" t="s">
        <v>97</v>
      </c>
      <c r="E406" s="15">
        <f>E170+E404</f>
        <v>-14921.289999999934</v>
      </c>
      <c r="F406" s="15">
        <f>F170+F404</f>
        <v>-46883946.600000009</v>
      </c>
      <c r="G406" s="15"/>
      <c r="H406" s="15">
        <f>H170+H404</f>
        <v>-47892379.160000011</v>
      </c>
      <c r="I406" s="15"/>
      <c r="J406" s="15">
        <f>J170+J404</f>
        <v>-12597487.620000001</v>
      </c>
      <c r="K406" s="15">
        <f>K170+K404</f>
        <v>-12597487.620000001</v>
      </c>
      <c r="L406" s="15">
        <f>L170+L404</f>
        <v>-34286458.980000004</v>
      </c>
      <c r="M406" s="15">
        <f>M170+M404</f>
        <v>1008432.56</v>
      </c>
      <c r="N406" s="15">
        <f>F406-K406</f>
        <v>-34286458.980000004</v>
      </c>
      <c r="O406"/>
      <c r="P406"/>
      <c r="Q406"/>
      <c r="R406"/>
      <c r="S406"/>
      <c r="T406"/>
      <c r="U406"/>
    </row>
    <row r="407" spans="1:21" s="4" customFormat="1" x14ac:dyDescent="0.2">
      <c r="E407" s="17"/>
      <c r="F407" s="17"/>
      <c r="G407" s="17"/>
      <c r="H407" s="17"/>
      <c r="I407" s="17"/>
      <c r="J407" s="17"/>
      <c r="K407" s="17"/>
      <c r="L407" s="17"/>
      <c r="M407" s="17"/>
      <c r="N407" s="14"/>
      <c r="O407"/>
      <c r="P407"/>
      <c r="Q407"/>
      <c r="R407"/>
      <c r="S407"/>
      <c r="T407"/>
      <c r="U407"/>
    </row>
    <row r="408" spans="1:21" x14ac:dyDescent="0.2">
      <c r="B408"/>
      <c r="C408" s="2" t="s">
        <v>22</v>
      </c>
      <c r="E408" s="14"/>
      <c r="F408" s="14"/>
      <c r="G408" s="14"/>
      <c r="H408" s="14"/>
      <c r="I408" s="14"/>
      <c r="J408" s="14"/>
      <c r="K408" s="14"/>
      <c r="L408" s="14"/>
      <c r="M408" s="14"/>
      <c r="N408" s="14"/>
    </row>
    <row r="409" spans="1:21" x14ac:dyDescent="0.2">
      <c r="A409" t="s">
        <v>23</v>
      </c>
      <c r="B409"/>
      <c r="C409" t="s">
        <v>1099</v>
      </c>
      <c r="E409" s="14">
        <v>0</v>
      </c>
      <c r="F409" s="14">
        <v>0</v>
      </c>
      <c r="G409" s="14"/>
      <c r="H409" s="14">
        <v>0</v>
      </c>
      <c r="I409" s="14"/>
      <c r="J409" s="14">
        <v>0</v>
      </c>
      <c r="K409" s="14">
        <v>0</v>
      </c>
      <c r="L409" s="14">
        <f>F409-J409</f>
        <v>0</v>
      </c>
      <c r="M409" s="14">
        <f>F409-H409</f>
        <v>0</v>
      </c>
      <c r="N409" s="14">
        <f>F409-K409</f>
        <v>0</v>
      </c>
    </row>
    <row r="410" spans="1:21" x14ac:dyDescent="0.2">
      <c r="B410"/>
      <c r="E410" s="14"/>
      <c r="F410" s="14"/>
      <c r="G410" s="14"/>
      <c r="H410" s="14"/>
      <c r="I410" s="14"/>
      <c r="J410" s="14"/>
      <c r="K410" s="14"/>
      <c r="L410" s="14"/>
      <c r="M410" s="14"/>
      <c r="N410" s="14"/>
    </row>
    <row r="411" spans="1:21" x14ac:dyDescent="0.2">
      <c r="B411"/>
      <c r="C411" s="2" t="s">
        <v>49</v>
      </c>
      <c r="E411" s="14"/>
      <c r="F411" s="14"/>
      <c r="G411" s="14"/>
      <c r="H411" s="14"/>
      <c r="I411" s="14"/>
      <c r="J411" s="14"/>
      <c r="K411" s="14"/>
      <c r="L411" s="14"/>
      <c r="M411" s="14"/>
      <c r="N411" s="14"/>
    </row>
    <row r="412" spans="1:21" outlineLevel="1" x14ac:dyDescent="0.2">
      <c r="A412" t="s">
        <v>865</v>
      </c>
      <c r="B412" s="1" t="s">
        <v>866</v>
      </c>
      <c r="C412" t="s">
        <v>867</v>
      </c>
      <c r="E412" s="8">
        <v>-65907.3</v>
      </c>
      <c r="F412" s="8">
        <v>-310117.28000000003</v>
      </c>
      <c r="H412" s="8">
        <v>-340025.76</v>
      </c>
      <c r="J412" s="8">
        <v>-444107.45</v>
      </c>
      <c r="K412" s="8">
        <v>-444107.45</v>
      </c>
      <c r="L412" s="8">
        <f>F412-J412</f>
        <v>133990.16999999998</v>
      </c>
      <c r="M412" s="8">
        <f>F412-H412</f>
        <v>29908.479999999981</v>
      </c>
      <c r="N412" s="8">
        <f>F412-K412</f>
        <v>133990.16999999998</v>
      </c>
    </row>
    <row r="413" spans="1:21" outlineLevel="1" x14ac:dyDescent="0.2">
      <c r="A413" t="s">
        <v>868</v>
      </c>
      <c r="B413" s="1" t="s">
        <v>869</v>
      </c>
      <c r="C413" t="s">
        <v>870</v>
      </c>
      <c r="E413" s="8">
        <v>-2819550.12</v>
      </c>
      <c r="F413" s="8">
        <v>-17984533.91</v>
      </c>
      <c r="H413" s="8">
        <v>-13725531.15</v>
      </c>
      <c r="J413" s="8">
        <v>-10941004.779999999</v>
      </c>
      <c r="K413" s="8">
        <v>-10941004.779999999</v>
      </c>
      <c r="L413" s="8">
        <f>F413-J413</f>
        <v>-7043529.1300000008</v>
      </c>
      <c r="M413" s="8">
        <f>F413-H413</f>
        <v>-4259002.76</v>
      </c>
      <c r="N413" s="8">
        <f>F413-K413</f>
        <v>-7043529.1300000008</v>
      </c>
    </row>
    <row r="414" spans="1:21" x14ac:dyDescent="0.2">
      <c r="A414" t="s">
        <v>50</v>
      </c>
      <c r="B414"/>
      <c r="C414" t="s">
        <v>1100</v>
      </c>
      <c r="E414" s="14">
        <v>-2885457.42</v>
      </c>
      <c r="F414" s="14">
        <v>-18294651.190000001</v>
      </c>
      <c r="G414" s="14"/>
      <c r="H414" s="14">
        <v>-14065556.91</v>
      </c>
      <c r="I414" s="14"/>
      <c r="J414" s="14">
        <v>-11385112.229999999</v>
      </c>
      <c r="K414" s="14">
        <v>-11385112.229999999</v>
      </c>
      <c r="L414" s="14">
        <f>F414-J414</f>
        <v>-6909538.9600000028</v>
      </c>
      <c r="M414" s="14">
        <f>F414-H414</f>
        <v>-4229094.2800000012</v>
      </c>
      <c r="N414" s="14">
        <f>F414-K414</f>
        <v>-6909538.9600000028</v>
      </c>
    </row>
    <row r="415" spans="1:21" x14ac:dyDescent="0.2">
      <c r="B415"/>
      <c r="E415" s="14"/>
      <c r="F415" s="14"/>
      <c r="G415" s="14"/>
      <c r="H415" s="14"/>
      <c r="I415" s="14"/>
      <c r="J415" s="14"/>
      <c r="K415" s="14"/>
      <c r="L415" s="14"/>
      <c r="M415" s="14"/>
      <c r="N415" s="14"/>
    </row>
    <row r="416" spans="1:21" x14ac:dyDescent="0.2">
      <c r="B416"/>
      <c r="C416" s="2" t="s">
        <v>98</v>
      </c>
      <c r="E416" s="15">
        <f>E406+E409+E414</f>
        <v>-2900378.71</v>
      </c>
      <c r="F416" s="15">
        <f>F406+F409+F414</f>
        <v>-65178597.790000007</v>
      </c>
      <c r="G416" s="15"/>
      <c r="H416" s="15">
        <f>H406+H409+H414</f>
        <v>-61957936.070000008</v>
      </c>
      <c r="I416" s="15"/>
      <c r="J416" s="15">
        <f>J406+J409+J414</f>
        <v>-23982599.850000001</v>
      </c>
      <c r="K416" s="15">
        <f>K406+K409+K414</f>
        <v>-23982599.850000001</v>
      </c>
      <c r="L416" s="15">
        <f>F416-J416</f>
        <v>-41195997.940000005</v>
      </c>
      <c r="M416" s="15">
        <f>F416-H416</f>
        <v>-3220661.7199999988</v>
      </c>
      <c r="N416" s="15">
        <f>F416-K416</f>
        <v>-41195997.940000005</v>
      </c>
    </row>
    <row r="417" spans="1:21" x14ac:dyDescent="0.2">
      <c r="B417"/>
      <c r="E417" s="14"/>
      <c r="F417" s="14"/>
      <c r="G417" s="14"/>
      <c r="H417" s="14"/>
      <c r="I417" s="14"/>
      <c r="J417" s="14"/>
      <c r="K417" s="14"/>
      <c r="L417" s="14">
        <f t="shared" ref="L417:L423" si="46">F417-J417</f>
        <v>0</v>
      </c>
      <c r="M417" s="14">
        <f t="shared" ref="M417:M423" si="47">F417-H417</f>
        <v>0</v>
      </c>
      <c r="N417" s="14">
        <f t="shared" ref="N417:N423" si="48">F417-K417</f>
        <v>0</v>
      </c>
    </row>
    <row r="418" spans="1:21" x14ac:dyDescent="0.2">
      <c r="B418"/>
      <c r="E418" s="14"/>
      <c r="F418" s="14"/>
      <c r="G418" s="14"/>
      <c r="H418" s="14"/>
      <c r="I418" s="14"/>
      <c r="J418" s="14"/>
      <c r="K418" s="14"/>
      <c r="L418" s="14">
        <f t="shared" si="46"/>
        <v>0</v>
      </c>
      <c r="M418" s="14">
        <f t="shared" si="47"/>
        <v>0</v>
      </c>
      <c r="N418" s="14">
        <f t="shared" si="48"/>
        <v>0</v>
      </c>
    </row>
    <row r="419" spans="1:21" outlineLevel="1" x14ac:dyDescent="0.2">
      <c r="A419" t="s">
        <v>871</v>
      </c>
      <c r="B419" s="1" t="s">
        <v>872</v>
      </c>
      <c r="C419" t="s">
        <v>114</v>
      </c>
      <c r="E419" s="8">
        <v>65907.3</v>
      </c>
      <c r="F419" s="8">
        <v>-54385.41</v>
      </c>
      <c r="H419" s="8">
        <v>-120292.71</v>
      </c>
      <c r="J419" s="8">
        <v>-135740.18</v>
      </c>
      <c r="K419" s="8">
        <v>-135740.18</v>
      </c>
      <c r="L419" s="8">
        <f>F419-J419</f>
        <v>81354.76999999999</v>
      </c>
      <c r="M419" s="8">
        <f>F419-H419</f>
        <v>65907.3</v>
      </c>
      <c r="N419" s="8">
        <f>F419-K419</f>
        <v>81354.76999999999</v>
      </c>
    </row>
    <row r="420" spans="1:21" x14ac:dyDescent="0.2">
      <c r="A420" t="s">
        <v>113</v>
      </c>
      <c r="B420"/>
      <c r="C420" s="2" t="s">
        <v>114</v>
      </c>
      <c r="E420" s="14">
        <v>65907.3</v>
      </c>
      <c r="F420" s="14">
        <v>-54385.41</v>
      </c>
      <c r="G420" s="14"/>
      <c r="H420" s="14">
        <v>-120292.71</v>
      </c>
      <c r="I420" s="14"/>
      <c r="J420" s="14">
        <v>-135740.18</v>
      </c>
      <c r="K420" s="14">
        <v>-135740.18</v>
      </c>
      <c r="L420" s="14">
        <f t="shared" si="46"/>
        <v>81354.76999999999</v>
      </c>
      <c r="M420" s="14">
        <f t="shared" si="47"/>
        <v>65907.3</v>
      </c>
      <c r="N420" s="14">
        <f t="shared" si="48"/>
        <v>81354.76999999999</v>
      </c>
    </row>
    <row r="421" spans="1:21" s="4" customFormat="1" x14ac:dyDescent="0.2">
      <c r="E421" s="14"/>
      <c r="F421" s="14"/>
      <c r="G421" s="14"/>
      <c r="H421" s="14"/>
      <c r="I421" s="14"/>
      <c r="J421" s="14"/>
      <c r="K421" s="14"/>
      <c r="L421" s="14">
        <f t="shared" si="46"/>
        <v>0</v>
      </c>
      <c r="M421" s="14">
        <f t="shared" si="47"/>
        <v>0</v>
      </c>
      <c r="N421" s="14">
        <f t="shared" si="48"/>
        <v>0</v>
      </c>
      <c r="O421"/>
      <c r="P421"/>
      <c r="Q421"/>
      <c r="R421"/>
      <c r="S421"/>
      <c r="T421"/>
      <c r="U421"/>
    </row>
    <row r="422" spans="1:21" x14ac:dyDescent="0.2">
      <c r="B422"/>
      <c r="C422" s="2" t="s">
        <v>51</v>
      </c>
      <c r="E422" s="14"/>
      <c r="F422" s="14"/>
      <c r="G422" s="14"/>
      <c r="H422" s="14"/>
      <c r="I422" s="14"/>
      <c r="J422" s="14"/>
      <c r="K422" s="14"/>
      <c r="L422" s="14">
        <f t="shared" si="46"/>
        <v>0</v>
      </c>
      <c r="M422" s="14">
        <f t="shared" si="47"/>
        <v>0</v>
      </c>
      <c r="N422" s="14">
        <f t="shared" si="48"/>
        <v>0</v>
      </c>
    </row>
    <row r="423" spans="1:21" x14ac:dyDescent="0.2">
      <c r="A423" t="s">
        <v>24</v>
      </c>
      <c r="B423"/>
      <c r="C423" t="s">
        <v>1101</v>
      </c>
      <c r="E423" s="14">
        <v>0</v>
      </c>
      <c r="F423" s="14">
        <v>0</v>
      </c>
      <c r="G423" s="14"/>
      <c r="H423" s="14">
        <v>0</v>
      </c>
      <c r="I423" s="14"/>
      <c r="J423" s="14">
        <v>0</v>
      </c>
      <c r="K423" s="14">
        <v>0</v>
      </c>
      <c r="L423" s="14">
        <f t="shared" si="46"/>
        <v>0</v>
      </c>
      <c r="M423" s="14">
        <f t="shared" si="47"/>
        <v>0</v>
      </c>
      <c r="N423" s="14">
        <f t="shared" si="48"/>
        <v>0</v>
      </c>
    </row>
    <row r="424" spans="1:21" x14ac:dyDescent="0.2">
      <c r="B424"/>
      <c r="E424" s="14"/>
      <c r="F424" s="14"/>
      <c r="G424" s="14"/>
      <c r="H424" s="14"/>
      <c r="I424" s="14"/>
      <c r="J424" s="14"/>
      <c r="K424" s="14"/>
      <c r="L424" s="14"/>
      <c r="M424" s="14"/>
      <c r="N424" s="14"/>
    </row>
    <row r="425" spans="1:21" x14ac:dyDescent="0.2">
      <c r="B425"/>
      <c r="C425" s="2" t="s">
        <v>118</v>
      </c>
      <c r="E425" s="14"/>
      <c r="F425" s="14"/>
      <c r="G425" s="14"/>
      <c r="H425" s="14"/>
      <c r="I425" s="14"/>
      <c r="J425" s="14"/>
      <c r="K425" s="14"/>
      <c r="L425" s="14">
        <f>F425-J425</f>
        <v>0</v>
      </c>
      <c r="M425" s="14">
        <f>F425-H425</f>
        <v>0</v>
      </c>
      <c r="N425" s="14">
        <f>F425-K425</f>
        <v>0</v>
      </c>
    </row>
    <row r="426" spans="1:21" outlineLevel="1" x14ac:dyDescent="0.2">
      <c r="A426" t="s">
        <v>873</v>
      </c>
      <c r="B426" s="1" t="s">
        <v>874</v>
      </c>
      <c r="C426" t="s">
        <v>875</v>
      </c>
      <c r="E426" s="8">
        <v>-1742404.66</v>
      </c>
      <c r="F426" s="8">
        <v>-1742404.66</v>
      </c>
      <c r="H426" s="8">
        <v>-1719951.5</v>
      </c>
      <c r="J426" s="8">
        <v>-1833134.86</v>
      </c>
      <c r="K426" s="8">
        <v>-1833134.86</v>
      </c>
      <c r="L426" s="8">
        <f>F426-J426</f>
        <v>90730.200000000186</v>
      </c>
      <c r="M426" s="8">
        <f>F426-H426</f>
        <v>-22453.159999999916</v>
      </c>
      <c r="N426" s="8">
        <f>F426-K426</f>
        <v>90730.200000000186</v>
      </c>
    </row>
    <row r="427" spans="1:21" outlineLevel="1" x14ac:dyDescent="0.2">
      <c r="A427" t="s">
        <v>876</v>
      </c>
      <c r="B427" s="1" t="s">
        <v>877</v>
      </c>
      <c r="C427" t="s">
        <v>878</v>
      </c>
      <c r="E427" s="8">
        <v>-1665179.33</v>
      </c>
      <c r="F427" s="8">
        <v>-2632704.98</v>
      </c>
      <c r="H427" s="8">
        <v>-353912.83</v>
      </c>
      <c r="J427" s="8">
        <v>-1694269.63</v>
      </c>
      <c r="K427" s="8">
        <v>-1694269.63</v>
      </c>
      <c r="L427" s="8">
        <f>F427-J427</f>
        <v>-938435.35000000009</v>
      </c>
      <c r="M427" s="8">
        <f>F427-H427</f>
        <v>-2278792.15</v>
      </c>
      <c r="N427" s="8">
        <f>F427-K427</f>
        <v>-938435.35000000009</v>
      </c>
    </row>
    <row r="428" spans="1:21" x14ac:dyDescent="0.2">
      <c r="A428" t="s">
        <v>119</v>
      </c>
      <c r="B428"/>
      <c r="C428" t="s">
        <v>878</v>
      </c>
      <c r="E428" s="14">
        <v>-3407583.99</v>
      </c>
      <c r="F428" s="14">
        <v>-4375109.6399999997</v>
      </c>
      <c r="G428" s="14"/>
      <c r="H428" s="14">
        <v>-2073864.33</v>
      </c>
      <c r="I428" s="14"/>
      <c r="J428" s="14">
        <v>-3527404.49</v>
      </c>
      <c r="K428" s="14">
        <v>-3527404.49</v>
      </c>
      <c r="L428" s="14">
        <f>F428-J428</f>
        <v>-847705.14999999944</v>
      </c>
      <c r="M428" s="14">
        <f>F428-H428</f>
        <v>-2301245.3099999996</v>
      </c>
      <c r="N428" s="14">
        <f>F428-K428</f>
        <v>-847705.14999999944</v>
      </c>
    </row>
    <row r="429" spans="1:21" x14ac:dyDescent="0.2">
      <c r="B429"/>
      <c r="E429" s="14"/>
      <c r="F429" s="14"/>
      <c r="G429" s="14"/>
      <c r="H429" s="14"/>
      <c r="I429" s="14"/>
      <c r="J429" s="14"/>
      <c r="K429" s="14"/>
      <c r="L429" s="14"/>
      <c r="M429" s="14"/>
      <c r="N429" s="14"/>
    </row>
    <row r="430" spans="1:21" x14ac:dyDescent="0.2">
      <c r="B430"/>
      <c r="C430" s="2" t="s">
        <v>25</v>
      </c>
      <c r="E430" s="14"/>
      <c r="F430" s="14"/>
      <c r="G430" s="14"/>
      <c r="H430" s="14"/>
      <c r="I430" s="14"/>
      <c r="J430" s="14"/>
      <c r="K430" s="14"/>
      <c r="L430" s="14"/>
      <c r="M430" s="14"/>
      <c r="N430" s="14"/>
    </row>
    <row r="431" spans="1:21" outlineLevel="1" x14ac:dyDescent="0.2">
      <c r="A431" t="s">
        <v>879</v>
      </c>
      <c r="B431" s="1" t="s">
        <v>880</v>
      </c>
      <c r="C431" t="s">
        <v>1102</v>
      </c>
      <c r="E431" s="8">
        <v>-488.62</v>
      </c>
      <c r="F431" s="8">
        <v>-1495.95</v>
      </c>
      <c r="H431" s="8">
        <v>-2238.37</v>
      </c>
      <c r="J431" s="8">
        <v>-1497.05</v>
      </c>
      <c r="K431" s="8">
        <v>-1497.05</v>
      </c>
      <c r="L431" s="8">
        <f t="shared" ref="L431:L447" si="49">F431-J431</f>
        <v>1.0999999999999091</v>
      </c>
      <c r="M431" s="8">
        <f t="shared" ref="M431:M447" si="50">F431-H431</f>
        <v>742.41999999999985</v>
      </c>
      <c r="N431" s="8">
        <f t="shared" ref="N431:N447" si="51">F431-K431</f>
        <v>1.0999999999999091</v>
      </c>
    </row>
    <row r="432" spans="1:21" outlineLevel="1" x14ac:dyDescent="0.2">
      <c r="A432" t="s">
        <v>881</v>
      </c>
      <c r="B432" s="1" t="s">
        <v>882</v>
      </c>
      <c r="C432" t="s">
        <v>1103</v>
      </c>
      <c r="E432" s="8">
        <v>-367.2</v>
      </c>
      <c r="F432" s="8">
        <v>-1161.56</v>
      </c>
      <c r="H432" s="8">
        <v>-2323.92</v>
      </c>
      <c r="J432" s="8">
        <v>-1163.8499999999999</v>
      </c>
      <c r="K432" s="8">
        <v>-1163.8499999999999</v>
      </c>
      <c r="L432" s="8">
        <f t="shared" si="49"/>
        <v>2.2899999999999636</v>
      </c>
      <c r="M432" s="8">
        <f t="shared" si="50"/>
        <v>1162.3600000000001</v>
      </c>
      <c r="N432" s="8">
        <f t="shared" si="51"/>
        <v>2.2899999999999636</v>
      </c>
    </row>
    <row r="433" spans="1:14" outlineLevel="1" x14ac:dyDescent="0.2">
      <c r="A433" t="s">
        <v>883</v>
      </c>
      <c r="B433" s="1" t="s">
        <v>884</v>
      </c>
      <c r="C433" t="s">
        <v>1104</v>
      </c>
      <c r="E433" s="8">
        <v>-1847.3</v>
      </c>
      <c r="F433" s="8">
        <v>-6558.7</v>
      </c>
      <c r="H433" s="8">
        <v>-11744.37</v>
      </c>
      <c r="J433" s="8">
        <v>-3576.76</v>
      </c>
      <c r="K433" s="8">
        <v>-3576.76</v>
      </c>
      <c r="L433" s="8">
        <f t="shared" si="49"/>
        <v>-2981.9399999999996</v>
      </c>
      <c r="M433" s="8">
        <f t="shared" si="50"/>
        <v>5185.670000000001</v>
      </c>
      <c r="N433" s="8">
        <f t="shared" si="51"/>
        <v>-2981.9399999999996</v>
      </c>
    </row>
    <row r="434" spans="1:14" outlineLevel="1" x14ac:dyDescent="0.2">
      <c r="A434" t="s">
        <v>885</v>
      </c>
      <c r="B434" s="1" t="s">
        <v>886</v>
      </c>
      <c r="C434" t="s">
        <v>1105</v>
      </c>
      <c r="E434" s="8">
        <v>-52.36</v>
      </c>
      <c r="F434" s="8">
        <v>-1259.29</v>
      </c>
      <c r="H434" s="8">
        <v>-1104.02</v>
      </c>
      <c r="J434" s="8">
        <v>-619.48</v>
      </c>
      <c r="K434" s="8">
        <v>-619.48</v>
      </c>
      <c r="L434" s="8">
        <f t="shared" si="49"/>
        <v>-639.80999999999995</v>
      </c>
      <c r="M434" s="8">
        <f t="shared" si="50"/>
        <v>-155.26999999999998</v>
      </c>
      <c r="N434" s="8">
        <f t="shared" si="51"/>
        <v>-639.80999999999995</v>
      </c>
    </row>
    <row r="435" spans="1:14" outlineLevel="1" x14ac:dyDescent="0.2">
      <c r="A435" t="s">
        <v>887</v>
      </c>
      <c r="B435" s="1" t="s">
        <v>888</v>
      </c>
      <c r="C435" t="s">
        <v>1106</v>
      </c>
      <c r="E435" s="8">
        <v>-80.260000000000005</v>
      </c>
      <c r="F435" s="8">
        <v>-968.32</v>
      </c>
      <c r="H435" s="8">
        <v>-695.19</v>
      </c>
      <c r="J435" s="8">
        <v>-800.77</v>
      </c>
      <c r="K435" s="8">
        <v>-800.77</v>
      </c>
      <c r="L435" s="8">
        <f t="shared" si="49"/>
        <v>-167.55000000000007</v>
      </c>
      <c r="M435" s="8">
        <f t="shared" si="50"/>
        <v>-273.13</v>
      </c>
      <c r="N435" s="8">
        <f t="shared" si="51"/>
        <v>-167.55000000000007</v>
      </c>
    </row>
    <row r="436" spans="1:14" outlineLevel="1" x14ac:dyDescent="0.2">
      <c r="A436" t="s">
        <v>889</v>
      </c>
      <c r="B436" s="1" t="s">
        <v>890</v>
      </c>
      <c r="C436" t="s">
        <v>1107</v>
      </c>
      <c r="E436" s="8">
        <v>-395.58</v>
      </c>
      <c r="F436" s="8">
        <v>-1348.99</v>
      </c>
      <c r="H436" s="8">
        <v>-2735.47</v>
      </c>
      <c r="J436" s="8">
        <v>-1189.2</v>
      </c>
      <c r="K436" s="8">
        <v>-1189.2</v>
      </c>
      <c r="L436" s="8">
        <f t="shared" si="49"/>
        <v>-159.78999999999996</v>
      </c>
      <c r="M436" s="8">
        <f t="shared" si="50"/>
        <v>1386.4799999999998</v>
      </c>
      <c r="N436" s="8">
        <f t="shared" si="51"/>
        <v>-159.78999999999996</v>
      </c>
    </row>
    <row r="437" spans="1:14" outlineLevel="1" x14ac:dyDescent="0.2">
      <c r="A437" t="s">
        <v>891</v>
      </c>
      <c r="B437" s="1" t="s">
        <v>892</v>
      </c>
      <c r="C437" t="s">
        <v>1108</v>
      </c>
      <c r="E437" s="8">
        <v>-1802.88</v>
      </c>
      <c r="F437" s="8">
        <v>-3088.67</v>
      </c>
      <c r="H437" s="8">
        <v>163.65</v>
      </c>
      <c r="J437" s="8">
        <v>-3174.12</v>
      </c>
      <c r="K437" s="8">
        <v>-3174.12</v>
      </c>
      <c r="L437" s="8">
        <f t="shared" si="49"/>
        <v>85.449999999999818</v>
      </c>
      <c r="M437" s="8">
        <f t="shared" si="50"/>
        <v>-3252.32</v>
      </c>
      <c r="N437" s="8">
        <f t="shared" si="51"/>
        <v>85.449999999999818</v>
      </c>
    </row>
    <row r="438" spans="1:14" outlineLevel="1" x14ac:dyDescent="0.2">
      <c r="A438" t="s">
        <v>893</v>
      </c>
      <c r="B438" s="1" t="s">
        <v>894</v>
      </c>
      <c r="C438" t="s">
        <v>1109</v>
      </c>
      <c r="E438" s="8">
        <v>474275.51</v>
      </c>
      <c r="F438" s="8">
        <v>-31573.85</v>
      </c>
      <c r="H438" s="8">
        <v>242630.73</v>
      </c>
      <c r="J438" s="8">
        <v>-110199.44</v>
      </c>
      <c r="K438" s="8">
        <v>-110199.44</v>
      </c>
      <c r="L438" s="8">
        <f t="shared" si="49"/>
        <v>78625.59</v>
      </c>
      <c r="M438" s="8">
        <f t="shared" si="50"/>
        <v>-274204.58</v>
      </c>
      <c r="N438" s="8">
        <f t="shared" si="51"/>
        <v>78625.59</v>
      </c>
    </row>
    <row r="439" spans="1:14" outlineLevel="1" x14ac:dyDescent="0.2">
      <c r="A439" t="s">
        <v>895</v>
      </c>
      <c r="B439" s="1" t="s">
        <v>896</v>
      </c>
      <c r="C439" t="s">
        <v>1110</v>
      </c>
      <c r="E439" s="8">
        <v>-990699.94</v>
      </c>
      <c r="F439" s="8">
        <v>0</v>
      </c>
      <c r="H439" s="8">
        <v>990699.94</v>
      </c>
      <c r="J439" s="8">
        <v>0</v>
      </c>
      <c r="K439" s="8">
        <v>0</v>
      </c>
      <c r="L439" s="8">
        <f t="shared" si="49"/>
        <v>0</v>
      </c>
      <c r="M439" s="8">
        <f t="shared" si="50"/>
        <v>-990699.94</v>
      </c>
      <c r="N439" s="8">
        <f t="shared" si="51"/>
        <v>0</v>
      </c>
    </row>
    <row r="440" spans="1:14" outlineLevel="1" x14ac:dyDescent="0.2">
      <c r="A440" t="s">
        <v>897</v>
      </c>
      <c r="B440" s="1" t="s">
        <v>898</v>
      </c>
      <c r="C440" t="s">
        <v>1111</v>
      </c>
      <c r="E440" s="8">
        <v>1242.1500000000001</v>
      </c>
      <c r="F440" s="8">
        <v>0</v>
      </c>
      <c r="H440" s="8">
        <v>0</v>
      </c>
      <c r="J440" s="8">
        <v>0</v>
      </c>
      <c r="K440" s="8">
        <v>0</v>
      </c>
      <c r="L440" s="8">
        <f t="shared" si="49"/>
        <v>0</v>
      </c>
      <c r="M440" s="8">
        <f t="shared" si="50"/>
        <v>0</v>
      </c>
      <c r="N440" s="8">
        <f t="shared" si="51"/>
        <v>0</v>
      </c>
    </row>
    <row r="441" spans="1:14" outlineLevel="1" x14ac:dyDescent="0.2">
      <c r="A441" t="s">
        <v>899</v>
      </c>
      <c r="B441" s="1" t="s">
        <v>900</v>
      </c>
      <c r="C441" t="s">
        <v>1112</v>
      </c>
      <c r="E441" s="8">
        <v>-43307.3</v>
      </c>
      <c r="F441" s="8">
        <v>-148828.17000000001</v>
      </c>
      <c r="H441" s="8">
        <v>10978.46</v>
      </c>
      <c r="J441" s="8">
        <v>-678.64</v>
      </c>
      <c r="K441" s="8">
        <v>-678.64</v>
      </c>
      <c r="L441" s="8">
        <f t="shared" si="49"/>
        <v>-148149.53</v>
      </c>
      <c r="M441" s="8">
        <f t="shared" si="50"/>
        <v>-159806.63</v>
      </c>
      <c r="N441" s="8">
        <f t="shared" si="51"/>
        <v>-148149.53</v>
      </c>
    </row>
    <row r="442" spans="1:14" outlineLevel="1" x14ac:dyDescent="0.2">
      <c r="A442" t="s">
        <v>901</v>
      </c>
      <c r="B442" s="1" t="s">
        <v>902</v>
      </c>
      <c r="C442" t="s">
        <v>1113</v>
      </c>
      <c r="E442" s="8">
        <v>134085.93</v>
      </c>
      <c r="F442" s="8">
        <v>-6998.55</v>
      </c>
      <c r="H442" s="8">
        <v>-405091.3</v>
      </c>
      <c r="J442" s="8">
        <v>0</v>
      </c>
      <c r="K442" s="8">
        <v>0</v>
      </c>
      <c r="L442" s="8">
        <f t="shared" si="49"/>
        <v>-6998.55</v>
      </c>
      <c r="M442" s="8">
        <f t="shared" si="50"/>
        <v>398092.75</v>
      </c>
      <c r="N442" s="8">
        <f t="shared" si="51"/>
        <v>-6998.55</v>
      </c>
    </row>
    <row r="443" spans="1:14" outlineLevel="1" x14ac:dyDescent="0.2">
      <c r="A443" t="s">
        <v>903</v>
      </c>
      <c r="B443" s="1" t="s">
        <v>904</v>
      </c>
      <c r="C443" t="s">
        <v>1114</v>
      </c>
      <c r="E443" s="8">
        <v>784069.66</v>
      </c>
      <c r="F443" s="8">
        <v>-297323.12</v>
      </c>
      <c r="H443" s="8">
        <v>-1677017.79</v>
      </c>
      <c r="J443" s="8">
        <v>-202499.16</v>
      </c>
      <c r="K443" s="8">
        <v>-202499.16</v>
      </c>
      <c r="L443" s="8">
        <f t="shared" si="49"/>
        <v>-94823.959999999992</v>
      </c>
      <c r="M443" s="8">
        <f t="shared" si="50"/>
        <v>1379694.67</v>
      </c>
      <c r="N443" s="8">
        <f t="shared" si="51"/>
        <v>-94823.959999999992</v>
      </c>
    </row>
    <row r="444" spans="1:14" outlineLevel="1" x14ac:dyDescent="0.2">
      <c r="A444" t="s">
        <v>905</v>
      </c>
      <c r="B444" s="1" t="s">
        <v>906</v>
      </c>
      <c r="C444" t="s">
        <v>1115</v>
      </c>
      <c r="E444" s="8">
        <v>0</v>
      </c>
      <c r="F444" s="8">
        <v>0</v>
      </c>
      <c r="H444" s="8">
        <v>0</v>
      </c>
      <c r="J444" s="8">
        <v>-7350</v>
      </c>
      <c r="K444" s="8">
        <v>-7350</v>
      </c>
      <c r="L444" s="8">
        <f t="shared" si="49"/>
        <v>7350</v>
      </c>
      <c r="M444" s="8">
        <f t="shared" si="50"/>
        <v>0</v>
      </c>
      <c r="N444" s="8">
        <f t="shared" si="51"/>
        <v>7350</v>
      </c>
    </row>
    <row r="445" spans="1:14" outlineLevel="1" x14ac:dyDescent="0.2">
      <c r="A445" t="s">
        <v>907</v>
      </c>
      <c r="B445" s="1" t="s">
        <v>908</v>
      </c>
      <c r="C445" t="s">
        <v>1116</v>
      </c>
      <c r="E445" s="8">
        <v>-14.05</v>
      </c>
      <c r="F445" s="8">
        <v>-1306.56</v>
      </c>
      <c r="H445" s="8">
        <v>0</v>
      </c>
      <c r="J445" s="8">
        <v>0</v>
      </c>
      <c r="K445" s="8">
        <v>0</v>
      </c>
      <c r="L445" s="8">
        <f t="shared" si="49"/>
        <v>-1306.56</v>
      </c>
      <c r="M445" s="8">
        <f t="shared" si="50"/>
        <v>-1306.56</v>
      </c>
      <c r="N445" s="8">
        <f t="shared" si="51"/>
        <v>-1306.56</v>
      </c>
    </row>
    <row r="446" spans="1:14" outlineLevel="1" x14ac:dyDescent="0.2">
      <c r="A446" t="s">
        <v>909</v>
      </c>
      <c r="B446" s="1" t="s">
        <v>910</v>
      </c>
      <c r="C446" t="s">
        <v>1117</v>
      </c>
      <c r="E446" s="8">
        <v>0</v>
      </c>
      <c r="F446" s="8">
        <v>23056.91</v>
      </c>
      <c r="H446" s="8">
        <v>22929.599999999999</v>
      </c>
      <c r="J446" s="8">
        <v>-123.6</v>
      </c>
      <c r="K446" s="8">
        <v>-123.6</v>
      </c>
      <c r="L446" s="8">
        <f t="shared" si="49"/>
        <v>23180.51</v>
      </c>
      <c r="M446" s="8">
        <f t="shared" si="50"/>
        <v>127.31000000000131</v>
      </c>
      <c r="N446" s="8">
        <f t="shared" si="51"/>
        <v>23180.51</v>
      </c>
    </row>
    <row r="447" spans="1:14" outlineLevel="1" x14ac:dyDescent="0.2">
      <c r="A447" t="s">
        <v>911</v>
      </c>
      <c r="B447" s="1" t="s">
        <v>912</v>
      </c>
      <c r="C447" t="s">
        <v>1118</v>
      </c>
      <c r="E447" s="8">
        <v>577.80999999999995</v>
      </c>
      <c r="F447" s="8">
        <v>45.18</v>
      </c>
      <c r="H447" s="8">
        <v>-187.84</v>
      </c>
      <c r="J447" s="8">
        <v>-94.57</v>
      </c>
      <c r="K447" s="8">
        <v>-94.57</v>
      </c>
      <c r="L447" s="8">
        <f t="shared" si="49"/>
        <v>139.75</v>
      </c>
      <c r="M447" s="8">
        <f t="shared" si="50"/>
        <v>233.02</v>
      </c>
      <c r="N447" s="8">
        <f t="shared" si="51"/>
        <v>139.75</v>
      </c>
    </row>
    <row r="448" spans="1:14" x14ac:dyDescent="0.2">
      <c r="A448" t="s">
        <v>26</v>
      </c>
      <c r="B448"/>
      <c r="C448" t="s">
        <v>1119</v>
      </c>
      <c r="E448" s="14">
        <v>355195.57000000012</v>
      </c>
      <c r="F448" s="14">
        <v>-478809.64</v>
      </c>
      <c r="G448" s="14"/>
      <c r="H448" s="14">
        <v>-835735.89000000013</v>
      </c>
      <c r="I448" s="14"/>
      <c r="J448" s="14">
        <v>-332966.63999999996</v>
      </c>
      <c r="K448" s="14">
        <v>-332966.63999999996</v>
      </c>
      <c r="L448" s="14">
        <f>F448-J448</f>
        <v>-145843.00000000006</v>
      </c>
      <c r="M448" s="14">
        <f>F448-H448</f>
        <v>356926.25000000012</v>
      </c>
      <c r="N448" s="14">
        <f>F448-K448</f>
        <v>-145843.00000000006</v>
      </c>
    </row>
    <row r="449" spans="1:14" x14ac:dyDescent="0.2">
      <c r="B449"/>
      <c r="E449" s="14"/>
      <c r="F449" s="14"/>
      <c r="G449" s="14"/>
      <c r="H449" s="14"/>
      <c r="I449" s="14"/>
      <c r="J449" s="14"/>
      <c r="K449" s="14"/>
      <c r="L449" s="14"/>
      <c r="M449" s="14"/>
      <c r="N449" s="14"/>
    </row>
    <row r="450" spans="1:14" x14ac:dyDescent="0.2">
      <c r="B450"/>
      <c r="C450" s="2" t="s">
        <v>52</v>
      </c>
      <c r="E450" s="14"/>
      <c r="F450" s="14"/>
      <c r="G450" s="14"/>
      <c r="H450" s="14"/>
      <c r="I450" s="14"/>
      <c r="J450" s="14"/>
      <c r="K450" s="14"/>
      <c r="L450" s="14"/>
      <c r="M450" s="14"/>
      <c r="N450" s="14"/>
    </row>
    <row r="451" spans="1:14" outlineLevel="1" x14ac:dyDescent="0.2">
      <c r="A451" t="s">
        <v>913</v>
      </c>
      <c r="B451" s="1" t="s">
        <v>914</v>
      </c>
      <c r="C451" t="s">
        <v>761</v>
      </c>
      <c r="E451" s="8">
        <v>-33248.94</v>
      </c>
      <c r="F451" s="8">
        <v>279.85000000000002</v>
      </c>
      <c r="H451" s="8">
        <v>-152675.85</v>
      </c>
      <c r="J451" s="8">
        <v>-499.1</v>
      </c>
      <c r="K451" s="8">
        <v>-499.1</v>
      </c>
      <c r="L451" s="8">
        <f>F451-J451</f>
        <v>778.95</v>
      </c>
      <c r="M451" s="8">
        <f>F451-H451</f>
        <v>152955.70000000001</v>
      </c>
      <c r="N451" s="8">
        <f>F451-K451</f>
        <v>778.95</v>
      </c>
    </row>
    <row r="452" spans="1:14" outlineLevel="1" x14ac:dyDescent="0.2">
      <c r="A452" t="s">
        <v>915</v>
      </c>
      <c r="B452" s="1" t="s">
        <v>916</v>
      </c>
      <c r="C452" t="s">
        <v>1120</v>
      </c>
      <c r="E452" s="8">
        <v>-204858</v>
      </c>
      <c r="F452" s="8">
        <v>-2E-3</v>
      </c>
      <c r="H452" s="8">
        <v>-2E-3</v>
      </c>
      <c r="J452" s="8">
        <v>0</v>
      </c>
      <c r="K452" s="8">
        <v>0</v>
      </c>
      <c r="L452" s="8">
        <f>F452-J452</f>
        <v>-2E-3</v>
      </c>
      <c r="M452" s="8">
        <f>F452-H452</f>
        <v>0</v>
      </c>
      <c r="N452" s="8">
        <f>F452-K452</f>
        <v>-2E-3</v>
      </c>
    </row>
    <row r="453" spans="1:14" x14ac:dyDescent="0.2">
      <c r="A453" t="s">
        <v>91</v>
      </c>
      <c r="B453"/>
      <c r="C453" t="s">
        <v>1121</v>
      </c>
      <c r="E453" s="14">
        <v>-238106.94</v>
      </c>
      <c r="F453" s="14">
        <v>279.84800000000001</v>
      </c>
      <c r="G453" s="14"/>
      <c r="H453" s="14">
        <v>-152675.85200000001</v>
      </c>
      <c r="I453" s="14"/>
      <c r="J453" s="14">
        <v>-499.1</v>
      </c>
      <c r="K453" s="14">
        <v>-499.1</v>
      </c>
      <c r="L453" s="14">
        <f>F453-J453</f>
        <v>778.94800000000009</v>
      </c>
      <c r="M453" s="14">
        <f>F453-H453</f>
        <v>152955.70000000001</v>
      </c>
      <c r="N453" s="14">
        <f>F453-K453</f>
        <v>778.94800000000009</v>
      </c>
    </row>
    <row r="454" spans="1:14" x14ac:dyDescent="0.2">
      <c r="B454"/>
      <c r="E454" s="14"/>
      <c r="F454" s="14"/>
      <c r="G454" s="14"/>
      <c r="H454" s="14"/>
      <c r="I454" s="14"/>
      <c r="J454" s="14"/>
      <c r="K454" s="14"/>
      <c r="L454" s="14"/>
      <c r="M454" s="14"/>
      <c r="N454" s="14"/>
    </row>
    <row r="455" spans="1:14" outlineLevel="1" x14ac:dyDescent="0.2">
      <c r="A455" t="s">
        <v>917</v>
      </c>
      <c r="B455" s="1" t="s">
        <v>918</v>
      </c>
      <c r="C455" t="s">
        <v>1122</v>
      </c>
      <c r="E455" s="8">
        <v>0</v>
      </c>
      <c r="F455" s="8">
        <v>-25000</v>
      </c>
      <c r="H455" s="8">
        <v>-25000</v>
      </c>
      <c r="J455" s="8">
        <v>-25000</v>
      </c>
      <c r="K455" s="8">
        <v>-25000</v>
      </c>
      <c r="L455" s="8">
        <f>F455-J455</f>
        <v>0</v>
      </c>
      <c r="M455" s="8">
        <f>F455-H455</f>
        <v>0</v>
      </c>
      <c r="N455" s="8">
        <f>F455-K455</f>
        <v>0</v>
      </c>
    </row>
    <row r="456" spans="1:14" x14ac:dyDescent="0.2">
      <c r="A456" t="s">
        <v>92</v>
      </c>
      <c r="B456"/>
      <c r="C456" t="s">
        <v>1123</v>
      </c>
      <c r="E456" s="14">
        <v>0</v>
      </c>
      <c r="F456" s="14">
        <v>-25000</v>
      </c>
      <c r="G456" s="14"/>
      <c r="H456" s="14">
        <v>-25000</v>
      </c>
      <c r="I456" s="14"/>
      <c r="J456" s="14">
        <v>-25000</v>
      </c>
      <c r="K456" s="14">
        <v>-25000</v>
      </c>
      <c r="L456" s="14">
        <f>F456-J456</f>
        <v>0</v>
      </c>
      <c r="M456" s="14">
        <f>F456-H456</f>
        <v>0</v>
      </c>
      <c r="N456" s="14">
        <f>F456-K456</f>
        <v>0</v>
      </c>
    </row>
    <row r="457" spans="1:14" x14ac:dyDescent="0.2">
      <c r="B457"/>
      <c r="E457" s="14"/>
      <c r="F457" s="14"/>
      <c r="G457" s="14"/>
      <c r="H457" s="14"/>
      <c r="I457" s="14"/>
      <c r="J457" s="14"/>
      <c r="K457" s="14"/>
      <c r="L457" s="14"/>
      <c r="M457" s="14"/>
      <c r="N457" s="14"/>
    </row>
    <row r="458" spans="1:14" outlineLevel="1" x14ac:dyDescent="0.2">
      <c r="A458" t="s">
        <v>919</v>
      </c>
      <c r="B458" s="1" t="s">
        <v>920</v>
      </c>
      <c r="C458" t="s">
        <v>1124</v>
      </c>
      <c r="E458" s="8">
        <v>-1119.5899999999999</v>
      </c>
      <c r="F458" s="8">
        <v>-324803.92</v>
      </c>
      <c r="H458" s="8">
        <v>-321456.53999999998</v>
      </c>
      <c r="J458" s="8">
        <v>-45276.7</v>
      </c>
      <c r="K458" s="8">
        <v>-45276.7</v>
      </c>
      <c r="L458" s="8">
        <f t="shared" ref="L458:L487" si="52">F458-J458</f>
        <v>-279527.21999999997</v>
      </c>
      <c r="M458" s="8">
        <f t="shared" ref="M458:M487" si="53">F458-H458</f>
        <v>-3347.3800000000047</v>
      </c>
      <c r="N458" s="8">
        <f t="shared" ref="N458:N487" si="54">F458-K458</f>
        <v>-279527.21999999997</v>
      </c>
    </row>
    <row r="459" spans="1:14" outlineLevel="1" x14ac:dyDescent="0.2">
      <c r="A459" t="s">
        <v>921</v>
      </c>
      <c r="B459" s="1" t="s">
        <v>922</v>
      </c>
      <c r="C459" t="s">
        <v>1125</v>
      </c>
      <c r="E459" s="8">
        <v>76227.37</v>
      </c>
      <c r="F459" s="8">
        <v>-102687.42</v>
      </c>
      <c r="H459" s="8">
        <v>-199706.08</v>
      </c>
      <c r="J459" s="8">
        <v>-287323.73</v>
      </c>
      <c r="K459" s="8">
        <v>-287323.73</v>
      </c>
      <c r="L459" s="8">
        <f t="shared" si="52"/>
        <v>184636.31</v>
      </c>
      <c r="M459" s="8">
        <f t="shared" si="53"/>
        <v>97018.659999999989</v>
      </c>
      <c r="N459" s="8">
        <f t="shared" si="54"/>
        <v>184636.31</v>
      </c>
    </row>
    <row r="460" spans="1:14" outlineLevel="1" x14ac:dyDescent="0.2">
      <c r="A460" t="s">
        <v>923</v>
      </c>
      <c r="B460" s="1" t="s">
        <v>924</v>
      </c>
      <c r="C460" t="s">
        <v>1126</v>
      </c>
      <c r="E460" s="8">
        <v>-69562.490000000005</v>
      </c>
      <c r="F460" s="8">
        <v>-476557.27</v>
      </c>
      <c r="H460" s="8">
        <v>-406994.78</v>
      </c>
      <c r="J460" s="8">
        <v>-406994.78</v>
      </c>
      <c r="K460" s="8">
        <v>-406994.78</v>
      </c>
      <c r="L460" s="8">
        <f t="shared" si="52"/>
        <v>-69562.489999999991</v>
      </c>
      <c r="M460" s="8">
        <f t="shared" si="53"/>
        <v>-69562.489999999991</v>
      </c>
      <c r="N460" s="8">
        <f t="shared" si="54"/>
        <v>-69562.489999999991</v>
      </c>
    </row>
    <row r="461" spans="1:14" outlineLevel="1" x14ac:dyDescent="0.2">
      <c r="A461" t="s">
        <v>925</v>
      </c>
      <c r="B461" s="1" t="s">
        <v>926</v>
      </c>
      <c r="C461" t="s">
        <v>1127</v>
      </c>
      <c r="E461" s="8">
        <v>0</v>
      </c>
      <c r="F461" s="8">
        <v>0</v>
      </c>
      <c r="H461" s="8">
        <v>100</v>
      </c>
      <c r="J461" s="8">
        <v>0</v>
      </c>
      <c r="K461" s="8">
        <v>0</v>
      </c>
      <c r="L461" s="8">
        <f t="shared" si="52"/>
        <v>0</v>
      </c>
      <c r="M461" s="8">
        <f t="shared" si="53"/>
        <v>-100</v>
      </c>
      <c r="N461" s="8">
        <f t="shared" si="54"/>
        <v>0</v>
      </c>
    </row>
    <row r="462" spans="1:14" outlineLevel="1" x14ac:dyDescent="0.2">
      <c r="A462" t="s">
        <v>927</v>
      </c>
      <c r="B462" s="1" t="s">
        <v>928</v>
      </c>
      <c r="C462" t="s">
        <v>1128</v>
      </c>
      <c r="E462" s="8">
        <v>1585833.33</v>
      </c>
      <c r="F462" s="8">
        <v>0.01</v>
      </c>
      <c r="H462" s="8">
        <v>-1297499.98</v>
      </c>
      <c r="J462" s="8">
        <v>0.05</v>
      </c>
      <c r="K462" s="8">
        <v>0.05</v>
      </c>
      <c r="L462" s="8">
        <f t="shared" si="52"/>
        <v>-0.04</v>
      </c>
      <c r="M462" s="8">
        <f t="shared" si="53"/>
        <v>1297499.99</v>
      </c>
      <c r="N462" s="8">
        <f t="shared" si="54"/>
        <v>-0.04</v>
      </c>
    </row>
    <row r="463" spans="1:14" outlineLevel="1" x14ac:dyDescent="0.2">
      <c r="A463" t="s">
        <v>929</v>
      </c>
      <c r="B463" s="1" t="s">
        <v>930</v>
      </c>
      <c r="C463" t="s">
        <v>1129</v>
      </c>
      <c r="E463" s="8">
        <v>31689.360000000001</v>
      </c>
      <c r="F463" s="8">
        <v>-636.79999999999995</v>
      </c>
      <c r="H463" s="8">
        <v>-636.79999999999995</v>
      </c>
      <c r="J463" s="8">
        <v>-13085.2</v>
      </c>
      <c r="K463" s="8">
        <v>-13085.2</v>
      </c>
      <c r="L463" s="8">
        <f t="shared" si="52"/>
        <v>12448.400000000001</v>
      </c>
      <c r="M463" s="8">
        <f t="shared" si="53"/>
        <v>0</v>
      </c>
      <c r="N463" s="8">
        <f t="shared" si="54"/>
        <v>12448.400000000001</v>
      </c>
    </row>
    <row r="464" spans="1:14" outlineLevel="1" x14ac:dyDescent="0.2">
      <c r="A464" t="s">
        <v>931</v>
      </c>
      <c r="B464" s="1" t="s">
        <v>932</v>
      </c>
      <c r="C464" t="s">
        <v>1130</v>
      </c>
      <c r="E464" s="8">
        <v>40</v>
      </c>
      <c r="F464" s="8">
        <v>481.45</v>
      </c>
      <c r="H464" s="8">
        <v>611.77</v>
      </c>
      <c r="J464" s="8">
        <v>579.84</v>
      </c>
      <c r="K464" s="8">
        <v>579.84</v>
      </c>
      <c r="L464" s="8">
        <f t="shared" si="52"/>
        <v>-98.390000000000043</v>
      </c>
      <c r="M464" s="8">
        <f t="shared" si="53"/>
        <v>-130.32</v>
      </c>
      <c r="N464" s="8">
        <f t="shared" si="54"/>
        <v>-98.390000000000043</v>
      </c>
    </row>
    <row r="465" spans="1:14" outlineLevel="1" x14ac:dyDescent="0.2">
      <c r="A465" t="s">
        <v>933</v>
      </c>
      <c r="B465" s="1" t="s">
        <v>934</v>
      </c>
      <c r="C465" t="s">
        <v>1131</v>
      </c>
      <c r="E465" s="8">
        <v>743.68</v>
      </c>
      <c r="F465" s="8">
        <v>108.93</v>
      </c>
      <c r="H465" s="8">
        <v>-206.52</v>
      </c>
      <c r="J465" s="8">
        <v>2.97</v>
      </c>
      <c r="K465" s="8">
        <v>2.97</v>
      </c>
      <c r="L465" s="8">
        <f t="shared" si="52"/>
        <v>105.96000000000001</v>
      </c>
      <c r="M465" s="8">
        <f t="shared" si="53"/>
        <v>315.45000000000005</v>
      </c>
      <c r="N465" s="8">
        <f t="shared" si="54"/>
        <v>105.96000000000001</v>
      </c>
    </row>
    <row r="466" spans="1:14" outlineLevel="1" x14ac:dyDescent="0.2">
      <c r="A466" t="s">
        <v>935</v>
      </c>
      <c r="B466" s="1" t="s">
        <v>936</v>
      </c>
      <c r="C466" t="s">
        <v>1132</v>
      </c>
      <c r="E466" s="8">
        <v>423.79</v>
      </c>
      <c r="F466" s="8">
        <v>-39.39</v>
      </c>
      <c r="H466" s="8">
        <v>-37.799999999999997</v>
      </c>
      <c r="J466" s="8">
        <v>0</v>
      </c>
      <c r="K466" s="8">
        <v>0</v>
      </c>
      <c r="L466" s="8">
        <f t="shared" si="52"/>
        <v>-39.39</v>
      </c>
      <c r="M466" s="8">
        <f t="shared" si="53"/>
        <v>-1.5900000000000034</v>
      </c>
      <c r="N466" s="8">
        <f t="shared" si="54"/>
        <v>-39.39</v>
      </c>
    </row>
    <row r="467" spans="1:14" outlineLevel="1" x14ac:dyDescent="0.2">
      <c r="A467" t="s">
        <v>937</v>
      </c>
      <c r="B467" s="1" t="s">
        <v>938</v>
      </c>
      <c r="C467" t="s">
        <v>1133</v>
      </c>
      <c r="E467" s="8">
        <v>0</v>
      </c>
      <c r="F467" s="8">
        <v>0</v>
      </c>
      <c r="H467" s="8">
        <v>0</v>
      </c>
      <c r="J467" s="8">
        <v>-12.64</v>
      </c>
      <c r="K467" s="8">
        <v>-12.64</v>
      </c>
      <c r="L467" s="8">
        <f t="shared" si="52"/>
        <v>12.64</v>
      </c>
      <c r="M467" s="8">
        <f t="shared" si="53"/>
        <v>0</v>
      </c>
      <c r="N467" s="8">
        <f t="shared" si="54"/>
        <v>12.64</v>
      </c>
    </row>
    <row r="468" spans="1:14" outlineLevel="1" x14ac:dyDescent="0.2">
      <c r="A468" t="s">
        <v>939</v>
      </c>
      <c r="B468" s="1" t="s">
        <v>940</v>
      </c>
      <c r="C468" t="s">
        <v>1134</v>
      </c>
      <c r="E468" s="8">
        <v>15882.25</v>
      </c>
      <c r="F468" s="8">
        <v>2956.88</v>
      </c>
      <c r="H468" s="8">
        <v>2445.81</v>
      </c>
      <c r="J468" s="8">
        <v>0</v>
      </c>
      <c r="K468" s="8">
        <v>0</v>
      </c>
      <c r="L468" s="8">
        <f t="shared" si="52"/>
        <v>2956.88</v>
      </c>
      <c r="M468" s="8">
        <f t="shared" si="53"/>
        <v>511.07000000000016</v>
      </c>
      <c r="N468" s="8">
        <f t="shared" si="54"/>
        <v>2956.88</v>
      </c>
    </row>
    <row r="469" spans="1:14" outlineLevel="1" x14ac:dyDescent="0.2">
      <c r="A469" t="s">
        <v>941</v>
      </c>
      <c r="B469" s="1" t="s">
        <v>942</v>
      </c>
      <c r="C469" t="s">
        <v>1135</v>
      </c>
      <c r="E469" s="8">
        <v>15882.25</v>
      </c>
      <c r="F469" s="8">
        <v>510.1</v>
      </c>
      <c r="H469" s="8">
        <v>-0.96</v>
      </c>
      <c r="J469" s="8">
        <v>0</v>
      </c>
      <c r="K469" s="8">
        <v>0</v>
      </c>
      <c r="L469" s="8">
        <f t="shared" si="52"/>
        <v>510.1</v>
      </c>
      <c r="M469" s="8">
        <f t="shared" si="53"/>
        <v>511.06</v>
      </c>
      <c r="N469" s="8">
        <f t="shared" si="54"/>
        <v>510.1</v>
      </c>
    </row>
    <row r="470" spans="1:14" outlineLevel="1" x14ac:dyDescent="0.2">
      <c r="A470" t="s">
        <v>943</v>
      </c>
      <c r="B470" s="1" t="s">
        <v>944</v>
      </c>
      <c r="C470" t="s">
        <v>1136</v>
      </c>
      <c r="E470" s="8">
        <v>846.98</v>
      </c>
      <c r="F470" s="8">
        <v>-6453.85</v>
      </c>
      <c r="H470" s="8">
        <v>50.22</v>
      </c>
      <c r="J470" s="8">
        <v>-15.86</v>
      </c>
      <c r="K470" s="8">
        <v>-15.86</v>
      </c>
      <c r="L470" s="8">
        <f t="shared" si="52"/>
        <v>-6437.9900000000007</v>
      </c>
      <c r="M470" s="8">
        <f t="shared" si="53"/>
        <v>-6504.0700000000006</v>
      </c>
      <c r="N470" s="8">
        <f t="shared" si="54"/>
        <v>-6437.9900000000007</v>
      </c>
    </row>
    <row r="471" spans="1:14" outlineLevel="1" x14ac:dyDescent="0.2">
      <c r="A471" t="s">
        <v>945</v>
      </c>
      <c r="B471" s="1" t="s">
        <v>946</v>
      </c>
      <c r="C471" t="s">
        <v>1137</v>
      </c>
      <c r="E471" s="8">
        <v>0</v>
      </c>
      <c r="F471" s="8">
        <v>-27.42</v>
      </c>
      <c r="H471" s="8">
        <v>-27.42</v>
      </c>
      <c r="J471" s="8">
        <v>-60.22</v>
      </c>
      <c r="K471" s="8">
        <v>-60.22</v>
      </c>
      <c r="L471" s="8">
        <f t="shared" si="52"/>
        <v>32.799999999999997</v>
      </c>
      <c r="M471" s="8">
        <f t="shared" si="53"/>
        <v>0</v>
      </c>
      <c r="N471" s="8">
        <f t="shared" si="54"/>
        <v>32.799999999999997</v>
      </c>
    </row>
    <row r="472" spans="1:14" outlineLevel="1" x14ac:dyDescent="0.2">
      <c r="A472" t="s">
        <v>947</v>
      </c>
      <c r="B472" s="1" t="s">
        <v>948</v>
      </c>
      <c r="C472" t="s">
        <v>1138</v>
      </c>
      <c r="E472" s="8">
        <v>0</v>
      </c>
      <c r="F472" s="8">
        <v>159.53</v>
      </c>
      <c r="H472" s="8">
        <v>159.53</v>
      </c>
      <c r="J472" s="8">
        <v>38.15</v>
      </c>
      <c r="K472" s="8">
        <v>38.15</v>
      </c>
      <c r="L472" s="8">
        <f t="shared" si="52"/>
        <v>121.38</v>
      </c>
      <c r="M472" s="8">
        <f t="shared" si="53"/>
        <v>0</v>
      </c>
      <c r="N472" s="8">
        <f t="shared" si="54"/>
        <v>121.38</v>
      </c>
    </row>
    <row r="473" spans="1:14" outlineLevel="1" x14ac:dyDescent="0.2">
      <c r="A473" t="s">
        <v>949</v>
      </c>
      <c r="B473" s="1" t="s">
        <v>950</v>
      </c>
      <c r="C473" t="s">
        <v>1139</v>
      </c>
      <c r="E473" s="8">
        <v>18901.8</v>
      </c>
      <c r="F473" s="8">
        <v>0</v>
      </c>
      <c r="H473" s="8">
        <v>-961.44</v>
      </c>
      <c r="J473" s="8">
        <v>0</v>
      </c>
      <c r="K473" s="8">
        <v>0</v>
      </c>
      <c r="L473" s="8">
        <f t="shared" si="52"/>
        <v>0</v>
      </c>
      <c r="M473" s="8">
        <f t="shared" si="53"/>
        <v>961.44</v>
      </c>
      <c r="N473" s="8">
        <f t="shared" si="54"/>
        <v>0</v>
      </c>
    </row>
    <row r="474" spans="1:14" outlineLevel="1" x14ac:dyDescent="0.2">
      <c r="A474" t="s">
        <v>951</v>
      </c>
      <c r="B474" s="1" t="s">
        <v>952</v>
      </c>
      <c r="C474" t="s">
        <v>1140</v>
      </c>
      <c r="E474" s="8">
        <v>-1974.54</v>
      </c>
      <c r="F474" s="8">
        <v>-203647.54</v>
      </c>
      <c r="H474" s="8">
        <v>-196233</v>
      </c>
      <c r="J474" s="8">
        <v>-171753</v>
      </c>
      <c r="K474" s="8">
        <v>-171753</v>
      </c>
      <c r="L474" s="8">
        <f t="shared" si="52"/>
        <v>-31894.540000000008</v>
      </c>
      <c r="M474" s="8">
        <f t="shared" si="53"/>
        <v>-7414.5400000000081</v>
      </c>
      <c r="N474" s="8">
        <f t="shared" si="54"/>
        <v>-31894.540000000008</v>
      </c>
    </row>
    <row r="475" spans="1:14" outlineLevel="1" x14ac:dyDescent="0.2">
      <c r="A475" t="s">
        <v>953</v>
      </c>
      <c r="B475" s="1" t="s">
        <v>954</v>
      </c>
      <c r="C475" t="s">
        <v>1141</v>
      </c>
      <c r="E475" s="8">
        <v>4703116</v>
      </c>
      <c r="F475" s="8">
        <v>0</v>
      </c>
      <c r="H475" s="8">
        <v>-4703116</v>
      </c>
      <c r="J475" s="8">
        <v>0</v>
      </c>
      <c r="K475" s="8">
        <v>0</v>
      </c>
      <c r="L475" s="8">
        <f t="shared" si="52"/>
        <v>0</v>
      </c>
      <c r="M475" s="8">
        <f t="shared" si="53"/>
        <v>4703116</v>
      </c>
      <c r="N475" s="8">
        <f t="shared" si="54"/>
        <v>0</v>
      </c>
    </row>
    <row r="476" spans="1:14" outlineLevel="1" x14ac:dyDescent="0.2">
      <c r="A476" t="s">
        <v>955</v>
      </c>
      <c r="B476" s="1" t="s">
        <v>956</v>
      </c>
      <c r="C476" t="s">
        <v>1142</v>
      </c>
      <c r="E476" s="8">
        <v>0</v>
      </c>
      <c r="F476" s="8">
        <v>161</v>
      </c>
      <c r="H476" s="8">
        <v>161</v>
      </c>
      <c r="J476" s="8">
        <v>0</v>
      </c>
      <c r="K476" s="8">
        <v>0</v>
      </c>
      <c r="L476" s="8">
        <f t="shared" si="52"/>
        <v>161</v>
      </c>
      <c r="M476" s="8">
        <f t="shared" si="53"/>
        <v>0</v>
      </c>
      <c r="N476" s="8">
        <f t="shared" si="54"/>
        <v>161</v>
      </c>
    </row>
    <row r="477" spans="1:14" outlineLevel="1" x14ac:dyDescent="0.2">
      <c r="A477" t="s">
        <v>957</v>
      </c>
      <c r="B477" s="1" t="s">
        <v>958</v>
      </c>
      <c r="C477" t="s">
        <v>1143</v>
      </c>
      <c r="E477" s="8">
        <v>0</v>
      </c>
      <c r="F477" s="8">
        <v>-5436</v>
      </c>
      <c r="H477" s="8">
        <v>-3412</v>
      </c>
      <c r="J477" s="8">
        <v>0</v>
      </c>
      <c r="K477" s="8">
        <v>0</v>
      </c>
      <c r="L477" s="8">
        <f t="shared" si="52"/>
        <v>-5436</v>
      </c>
      <c r="M477" s="8">
        <f t="shared" si="53"/>
        <v>-2024</v>
      </c>
      <c r="N477" s="8">
        <f t="shared" si="54"/>
        <v>-5436</v>
      </c>
    </row>
    <row r="478" spans="1:14" outlineLevel="1" x14ac:dyDescent="0.2">
      <c r="A478" t="s">
        <v>959</v>
      </c>
      <c r="B478" s="1" t="s">
        <v>960</v>
      </c>
      <c r="C478" t="s">
        <v>1144</v>
      </c>
      <c r="E478" s="8">
        <v>-4186.76</v>
      </c>
      <c r="F478" s="8">
        <v>-4186.76</v>
      </c>
      <c r="H478" s="8">
        <v>0</v>
      </c>
      <c r="J478" s="8">
        <v>0</v>
      </c>
      <c r="K478" s="8">
        <v>0</v>
      </c>
      <c r="L478" s="8">
        <f t="shared" si="52"/>
        <v>-4186.76</v>
      </c>
      <c r="M478" s="8">
        <f t="shared" si="53"/>
        <v>-4186.76</v>
      </c>
      <c r="N478" s="8">
        <f t="shared" si="54"/>
        <v>-4186.76</v>
      </c>
    </row>
    <row r="479" spans="1:14" outlineLevel="1" x14ac:dyDescent="0.2">
      <c r="A479" t="s">
        <v>961</v>
      </c>
      <c r="B479" s="1" t="s">
        <v>962</v>
      </c>
      <c r="C479" t="s">
        <v>1145</v>
      </c>
      <c r="E479" s="8">
        <v>0</v>
      </c>
      <c r="F479" s="8">
        <v>-389.59</v>
      </c>
      <c r="H479" s="8">
        <v>-777.68</v>
      </c>
      <c r="J479" s="8">
        <v>-381.76</v>
      </c>
      <c r="K479" s="8">
        <v>-381.76</v>
      </c>
      <c r="L479" s="8">
        <f t="shared" si="52"/>
        <v>-7.8299999999999841</v>
      </c>
      <c r="M479" s="8">
        <f t="shared" si="53"/>
        <v>388.09</v>
      </c>
      <c r="N479" s="8">
        <f t="shared" si="54"/>
        <v>-7.8299999999999841</v>
      </c>
    </row>
    <row r="480" spans="1:14" outlineLevel="1" x14ac:dyDescent="0.2">
      <c r="A480" t="s">
        <v>963</v>
      </c>
      <c r="B480" s="1" t="s">
        <v>964</v>
      </c>
      <c r="C480" t="s">
        <v>1146</v>
      </c>
      <c r="E480" s="8">
        <v>-12761.5</v>
      </c>
      <c r="F480" s="8">
        <v>-205188.4</v>
      </c>
      <c r="H480" s="8">
        <v>-147005.62</v>
      </c>
      <c r="J480" s="8">
        <v>-90258.31</v>
      </c>
      <c r="K480" s="8">
        <v>-90258.31</v>
      </c>
      <c r="L480" s="8">
        <f t="shared" si="52"/>
        <v>-114930.09</v>
      </c>
      <c r="M480" s="8">
        <f t="shared" si="53"/>
        <v>-58182.78</v>
      </c>
      <c r="N480" s="8">
        <f t="shared" si="54"/>
        <v>-114930.09</v>
      </c>
    </row>
    <row r="481" spans="1:14" outlineLevel="1" x14ac:dyDescent="0.2">
      <c r="A481" t="s">
        <v>965</v>
      </c>
      <c r="B481" s="1" t="s">
        <v>966</v>
      </c>
      <c r="C481" t="s">
        <v>1147</v>
      </c>
      <c r="E481" s="8">
        <v>-3208.95</v>
      </c>
      <c r="F481" s="8">
        <v>-50114.73</v>
      </c>
      <c r="H481" s="8">
        <v>-40487.879999999997</v>
      </c>
      <c r="J481" s="8">
        <v>-33196.269999999997</v>
      </c>
      <c r="K481" s="8">
        <v>-33196.269999999997</v>
      </c>
      <c r="L481" s="8">
        <f t="shared" si="52"/>
        <v>-16918.460000000006</v>
      </c>
      <c r="M481" s="8">
        <f t="shared" si="53"/>
        <v>-9626.8500000000058</v>
      </c>
      <c r="N481" s="8">
        <f t="shared" si="54"/>
        <v>-16918.460000000006</v>
      </c>
    </row>
    <row r="482" spans="1:14" outlineLevel="1" x14ac:dyDescent="0.2">
      <c r="A482" t="s">
        <v>967</v>
      </c>
      <c r="B482" s="1" t="s">
        <v>968</v>
      </c>
      <c r="C482" t="s">
        <v>1148</v>
      </c>
      <c r="E482" s="8">
        <v>0</v>
      </c>
      <c r="F482" s="8">
        <v>0</v>
      </c>
      <c r="H482" s="8">
        <v>0</v>
      </c>
      <c r="J482" s="8">
        <v>-16906.86</v>
      </c>
      <c r="K482" s="8">
        <v>-16906.86</v>
      </c>
      <c r="L482" s="8">
        <f t="shared" si="52"/>
        <v>16906.86</v>
      </c>
      <c r="M482" s="8">
        <f t="shared" si="53"/>
        <v>0</v>
      </c>
      <c r="N482" s="8">
        <f t="shared" si="54"/>
        <v>16906.86</v>
      </c>
    </row>
    <row r="483" spans="1:14" outlineLevel="1" x14ac:dyDescent="0.2">
      <c r="A483" t="s">
        <v>969</v>
      </c>
      <c r="B483" s="1" t="s">
        <v>970</v>
      </c>
      <c r="C483" t="s">
        <v>1149</v>
      </c>
      <c r="E483" s="8">
        <v>-1854.22</v>
      </c>
      <c r="F483" s="8">
        <v>-3959.49</v>
      </c>
      <c r="H483" s="8">
        <v>318.37</v>
      </c>
      <c r="J483" s="8">
        <v>-3893.86</v>
      </c>
      <c r="K483" s="8">
        <v>-3893.86</v>
      </c>
      <c r="L483" s="8">
        <f t="shared" si="52"/>
        <v>-65.629999999999654</v>
      </c>
      <c r="M483" s="8">
        <f t="shared" si="53"/>
        <v>-4277.8599999999997</v>
      </c>
      <c r="N483" s="8">
        <f t="shared" si="54"/>
        <v>-65.629999999999654</v>
      </c>
    </row>
    <row r="484" spans="1:14" outlineLevel="1" x14ac:dyDescent="0.2">
      <c r="A484" t="s">
        <v>971</v>
      </c>
      <c r="B484" s="1" t="s">
        <v>972</v>
      </c>
      <c r="C484" t="s">
        <v>1150</v>
      </c>
      <c r="E484" s="8">
        <v>-357.13</v>
      </c>
      <c r="F484" s="8">
        <v>-5000</v>
      </c>
      <c r="H484" s="8">
        <v>-3750.02</v>
      </c>
      <c r="J484" s="8">
        <v>-769.22</v>
      </c>
      <c r="K484" s="8">
        <v>-769.22</v>
      </c>
      <c r="L484" s="8">
        <f t="shared" si="52"/>
        <v>-4230.78</v>
      </c>
      <c r="M484" s="8">
        <f t="shared" si="53"/>
        <v>-1249.98</v>
      </c>
      <c r="N484" s="8">
        <f t="shared" si="54"/>
        <v>-4230.78</v>
      </c>
    </row>
    <row r="485" spans="1:14" outlineLevel="1" x14ac:dyDescent="0.2">
      <c r="A485" t="s">
        <v>973</v>
      </c>
      <c r="B485" s="1" t="s">
        <v>974</v>
      </c>
      <c r="C485" t="s">
        <v>1151</v>
      </c>
      <c r="E485" s="8">
        <v>25268.57</v>
      </c>
      <c r="F485" s="8">
        <v>-14257.49</v>
      </c>
      <c r="H485" s="8">
        <v>-25407.72</v>
      </c>
      <c r="J485" s="8">
        <v>0</v>
      </c>
      <c r="K485" s="8">
        <v>0</v>
      </c>
      <c r="L485" s="8">
        <f t="shared" si="52"/>
        <v>-14257.49</v>
      </c>
      <c r="M485" s="8">
        <f t="shared" si="53"/>
        <v>11150.230000000001</v>
      </c>
      <c r="N485" s="8">
        <f t="shared" si="54"/>
        <v>-14257.49</v>
      </c>
    </row>
    <row r="486" spans="1:14" outlineLevel="1" x14ac:dyDescent="0.2">
      <c r="A486" t="s">
        <v>975</v>
      </c>
      <c r="B486" s="1" t="s">
        <v>976</v>
      </c>
      <c r="C486" t="s">
        <v>1152</v>
      </c>
      <c r="E486" s="8">
        <v>470250</v>
      </c>
      <c r="F486" s="8">
        <v>-0.02</v>
      </c>
      <c r="H486" s="8">
        <v>-384750.02</v>
      </c>
      <c r="J486" s="8">
        <v>-0.02</v>
      </c>
      <c r="K486" s="8">
        <v>-0.02</v>
      </c>
      <c r="L486" s="8">
        <f t="shared" si="52"/>
        <v>0</v>
      </c>
      <c r="M486" s="8">
        <f t="shared" si="53"/>
        <v>384750</v>
      </c>
      <c r="N486" s="8">
        <f t="shared" si="54"/>
        <v>0</v>
      </c>
    </row>
    <row r="487" spans="1:14" outlineLevel="1" x14ac:dyDescent="0.2">
      <c r="A487" t="s">
        <v>977</v>
      </c>
      <c r="B487" s="1" t="s">
        <v>978</v>
      </c>
      <c r="C487" t="s">
        <v>1153</v>
      </c>
      <c r="E487" s="8">
        <v>418.04</v>
      </c>
      <c r="F487" s="8">
        <v>0</v>
      </c>
      <c r="H487" s="8">
        <v>-418.04</v>
      </c>
      <c r="J487" s="8">
        <v>-229.54</v>
      </c>
      <c r="K487" s="8">
        <v>-229.54</v>
      </c>
      <c r="L487" s="8">
        <f t="shared" si="52"/>
        <v>229.54</v>
      </c>
      <c r="M487" s="8">
        <f t="shared" si="53"/>
        <v>418.04</v>
      </c>
      <c r="N487" s="8">
        <f t="shared" si="54"/>
        <v>229.54</v>
      </c>
    </row>
    <row r="488" spans="1:14" x14ac:dyDescent="0.2">
      <c r="A488" t="s">
        <v>107</v>
      </c>
      <c r="B488"/>
      <c r="C488" t="s">
        <v>1154</v>
      </c>
      <c r="E488" s="14">
        <v>6850498.2400000012</v>
      </c>
      <c r="F488" s="14">
        <v>-1399008.19</v>
      </c>
      <c r="G488" s="14"/>
      <c r="H488" s="14">
        <v>-7729039.5999999987</v>
      </c>
      <c r="I488" s="14"/>
      <c r="J488" s="14">
        <v>-1069536.9600000002</v>
      </c>
      <c r="K488" s="14">
        <v>-1069536.9600000002</v>
      </c>
      <c r="L488" s="14">
        <f>F488-J488</f>
        <v>-329471.22999999975</v>
      </c>
      <c r="M488" s="14">
        <f>F488-H488</f>
        <v>6330031.4099999983</v>
      </c>
      <c r="N488" s="14">
        <f>F488-K488</f>
        <v>-329471.22999999975</v>
      </c>
    </row>
    <row r="489" spans="1:14" x14ac:dyDescent="0.2">
      <c r="B489"/>
      <c r="E489" s="14"/>
      <c r="F489" s="14"/>
      <c r="G489" s="14"/>
      <c r="H489" s="14"/>
      <c r="I489" s="14"/>
      <c r="J489" s="14"/>
      <c r="K489" s="14"/>
      <c r="L489" s="14"/>
      <c r="M489" s="14"/>
      <c r="N489" s="14"/>
    </row>
    <row r="490" spans="1:14" x14ac:dyDescent="0.2">
      <c r="B490"/>
      <c r="C490" s="2" t="s">
        <v>100</v>
      </c>
      <c r="E490" s="15">
        <f>E420+E423+E428+E448+E453+E456+E488</f>
        <v>3625910.1800000011</v>
      </c>
      <c r="F490" s="15">
        <f>F420+F423+F428+F448+F453+F456+F488</f>
        <v>-6332033.0319999997</v>
      </c>
      <c r="G490" s="15"/>
      <c r="H490" s="15">
        <f>H420+H423+H428+H448+H453+H456+H488</f>
        <v>-10936608.381999999</v>
      </c>
      <c r="I490" s="15"/>
      <c r="J490" s="15">
        <f>J420+J423+J428+J448+J453+J456+J488</f>
        <v>-5091147.370000001</v>
      </c>
      <c r="K490" s="15">
        <f>K420+K423+K428+K448+K453+K456+K488</f>
        <v>-5091147.370000001</v>
      </c>
      <c r="L490" s="15">
        <f>L420+L423+L428+L448+L453+L456+L488</f>
        <v>-1240885.6619999991</v>
      </c>
      <c r="M490" s="15">
        <f>M420+M423+M428+M448+M453+M456+M488</f>
        <v>4604575.3499999987</v>
      </c>
      <c r="N490" s="15">
        <f>F490-K490</f>
        <v>-1240885.6619999986</v>
      </c>
    </row>
    <row r="491" spans="1:14" x14ac:dyDescent="0.2">
      <c r="B491"/>
      <c r="E491" s="14"/>
      <c r="F491" s="14"/>
      <c r="G491" s="14"/>
      <c r="H491" s="14"/>
      <c r="I491" s="14"/>
      <c r="J491" s="14"/>
      <c r="K491" s="14"/>
      <c r="L491" s="14"/>
      <c r="M491" s="14"/>
      <c r="N491" s="14"/>
    </row>
    <row r="492" spans="1:14" x14ac:dyDescent="0.2">
      <c r="B492"/>
      <c r="E492" s="14"/>
      <c r="F492" s="14"/>
      <c r="G492" s="14"/>
      <c r="H492" s="14"/>
      <c r="I492" s="14"/>
      <c r="J492" s="14"/>
      <c r="K492" s="14"/>
      <c r="L492" s="14"/>
      <c r="M492" s="14"/>
      <c r="N492" s="14"/>
    </row>
    <row r="493" spans="1:14" x14ac:dyDescent="0.2">
      <c r="C493" s="2" t="s">
        <v>27</v>
      </c>
      <c r="N493" s="14"/>
    </row>
    <row r="494" spans="1:14" x14ac:dyDescent="0.2">
      <c r="A494" t="s">
        <v>28</v>
      </c>
      <c r="B494"/>
      <c r="C494" t="s">
        <v>1155</v>
      </c>
      <c r="E494" s="14">
        <v>0</v>
      </c>
      <c r="F494" s="14">
        <v>0</v>
      </c>
      <c r="G494" s="14"/>
      <c r="H494" s="14">
        <v>0</v>
      </c>
      <c r="I494" s="14"/>
      <c r="J494" s="14">
        <v>0</v>
      </c>
      <c r="K494" s="14">
        <v>0</v>
      </c>
      <c r="L494" s="14">
        <f>F494-J494</f>
        <v>0</v>
      </c>
      <c r="M494" s="14">
        <f>F494-H494</f>
        <v>0</v>
      </c>
      <c r="N494" s="14">
        <f>F494-K494</f>
        <v>0</v>
      </c>
    </row>
    <row r="495" spans="1:14" x14ac:dyDescent="0.2">
      <c r="N495" s="14"/>
    </row>
    <row r="496" spans="1:14" x14ac:dyDescent="0.2">
      <c r="C496" s="2" t="s">
        <v>29</v>
      </c>
      <c r="N496" s="14"/>
    </row>
    <row r="497" spans="1:14" outlineLevel="1" x14ac:dyDescent="0.2">
      <c r="A497" t="s">
        <v>979</v>
      </c>
      <c r="B497" s="1" t="s">
        <v>980</v>
      </c>
      <c r="C497" t="s">
        <v>1156</v>
      </c>
      <c r="E497" s="8">
        <v>0</v>
      </c>
      <c r="F497" s="8">
        <v>-40424.050000000003</v>
      </c>
      <c r="H497" s="8">
        <v>-40424.050000000003</v>
      </c>
      <c r="J497" s="8">
        <v>-565249.05000000005</v>
      </c>
      <c r="K497" s="8">
        <v>-565249.05000000005</v>
      </c>
      <c r="L497" s="8">
        <f t="shared" ref="L497:L503" si="55">F497-J497</f>
        <v>524825</v>
      </c>
      <c r="M497" s="8">
        <f t="shared" ref="M497:M503" si="56">F497-H497</f>
        <v>0</v>
      </c>
      <c r="N497" s="8">
        <f t="shared" ref="N497:N503" si="57">F497-K497</f>
        <v>524825</v>
      </c>
    </row>
    <row r="498" spans="1:14" outlineLevel="1" x14ac:dyDescent="0.2">
      <c r="A498" t="s">
        <v>981</v>
      </c>
      <c r="B498" s="1" t="s">
        <v>982</v>
      </c>
      <c r="C498" t="s">
        <v>1157</v>
      </c>
      <c r="E498" s="8">
        <v>249217</v>
      </c>
      <c r="F498" s="8">
        <v>-1212796</v>
      </c>
      <c r="H498" s="8">
        <v>-1462013</v>
      </c>
      <c r="J498" s="8">
        <v>-915160</v>
      </c>
      <c r="K498" s="8">
        <v>-915160</v>
      </c>
      <c r="L498" s="8">
        <f t="shared" si="55"/>
        <v>-297636</v>
      </c>
      <c r="M498" s="8">
        <f t="shared" si="56"/>
        <v>249217</v>
      </c>
      <c r="N498" s="8">
        <f t="shared" si="57"/>
        <v>-297636</v>
      </c>
    </row>
    <row r="499" spans="1:14" outlineLevel="1" x14ac:dyDescent="0.2">
      <c r="A499" t="s">
        <v>983</v>
      </c>
      <c r="B499" s="1" t="s">
        <v>984</v>
      </c>
      <c r="C499" t="s">
        <v>1158</v>
      </c>
      <c r="E499" s="8">
        <v>-69120</v>
      </c>
      <c r="F499" s="8">
        <v>732815</v>
      </c>
      <c r="H499" s="8">
        <v>801935</v>
      </c>
      <c r="J499" s="8">
        <v>467126</v>
      </c>
      <c r="K499" s="8">
        <v>467126</v>
      </c>
      <c r="L499" s="8">
        <f t="shared" si="55"/>
        <v>265689</v>
      </c>
      <c r="M499" s="8">
        <f t="shared" si="56"/>
        <v>-69120</v>
      </c>
      <c r="N499" s="8">
        <f t="shared" si="57"/>
        <v>265689</v>
      </c>
    </row>
    <row r="500" spans="1:14" outlineLevel="1" x14ac:dyDescent="0.2">
      <c r="A500" t="s">
        <v>985</v>
      </c>
      <c r="B500" s="1" t="s">
        <v>986</v>
      </c>
      <c r="C500" t="s">
        <v>1159</v>
      </c>
      <c r="E500" s="8">
        <v>0</v>
      </c>
      <c r="F500" s="8">
        <v>-2202</v>
      </c>
      <c r="H500" s="8">
        <v>-2202</v>
      </c>
      <c r="J500" s="8">
        <v>0</v>
      </c>
      <c r="K500" s="8">
        <v>0</v>
      </c>
      <c r="L500" s="8">
        <f t="shared" si="55"/>
        <v>-2202</v>
      </c>
      <c r="M500" s="8">
        <f t="shared" si="56"/>
        <v>0</v>
      </c>
      <c r="N500" s="8">
        <f t="shared" si="57"/>
        <v>-2202</v>
      </c>
    </row>
    <row r="501" spans="1:14" outlineLevel="1" x14ac:dyDescent="0.2">
      <c r="A501" t="s">
        <v>987</v>
      </c>
      <c r="B501" s="1" t="s">
        <v>988</v>
      </c>
      <c r="C501" t="s">
        <v>1160</v>
      </c>
      <c r="E501" s="8">
        <v>0</v>
      </c>
      <c r="F501" s="8">
        <v>-10222</v>
      </c>
      <c r="H501" s="8">
        <v>-10222</v>
      </c>
      <c r="J501" s="8">
        <v>-10222</v>
      </c>
      <c r="K501" s="8">
        <v>-10222</v>
      </c>
      <c r="L501" s="8">
        <f t="shared" si="55"/>
        <v>0</v>
      </c>
      <c r="M501" s="8">
        <f t="shared" si="56"/>
        <v>0</v>
      </c>
      <c r="N501" s="8">
        <f t="shared" si="57"/>
        <v>0</v>
      </c>
    </row>
    <row r="502" spans="1:14" outlineLevel="1" x14ac:dyDescent="0.2">
      <c r="A502" t="s">
        <v>989</v>
      </c>
      <c r="B502" s="1" t="s">
        <v>990</v>
      </c>
      <c r="C502" t="s">
        <v>1161</v>
      </c>
      <c r="E502" s="8">
        <v>0</v>
      </c>
      <c r="F502" s="8">
        <v>442517.46</v>
      </c>
      <c r="H502" s="8">
        <v>442517.46</v>
      </c>
      <c r="J502" s="8">
        <v>742821.46</v>
      </c>
      <c r="K502" s="8">
        <v>742821.46</v>
      </c>
      <c r="L502" s="8">
        <f t="shared" si="55"/>
        <v>-300303.99999999994</v>
      </c>
      <c r="M502" s="8">
        <f t="shared" si="56"/>
        <v>0</v>
      </c>
      <c r="N502" s="8">
        <f t="shared" si="57"/>
        <v>-300303.99999999994</v>
      </c>
    </row>
    <row r="503" spans="1:14" outlineLevel="1" x14ac:dyDescent="0.2">
      <c r="A503" t="s">
        <v>991</v>
      </c>
      <c r="B503" s="1" t="s">
        <v>992</v>
      </c>
      <c r="C503" t="s">
        <v>1162</v>
      </c>
      <c r="E503" s="8">
        <v>0</v>
      </c>
      <c r="F503" s="8">
        <v>-1410721.638</v>
      </c>
      <c r="H503" s="8">
        <v>-1410721.638</v>
      </c>
      <c r="J503" s="8">
        <v>-1266043.6399999999</v>
      </c>
      <c r="K503" s="8">
        <v>-1266043.6399999999</v>
      </c>
      <c r="L503" s="8">
        <f t="shared" si="55"/>
        <v>-144677.99800000014</v>
      </c>
      <c r="M503" s="8">
        <f t="shared" si="56"/>
        <v>0</v>
      </c>
      <c r="N503" s="8">
        <f t="shared" si="57"/>
        <v>-144677.99800000014</v>
      </c>
    </row>
    <row r="504" spans="1:14" x14ac:dyDescent="0.2">
      <c r="A504" t="s">
        <v>30</v>
      </c>
      <c r="B504"/>
      <c r="C504" t="s">
        <v>1163</v>
      </c>
      <c r="E504" s="14">
        <v>180097</v>
      </c>
      <c r="F504" s="14">
        <v>-1501033.2280000001</v>
      </c>
      <c r="G504" s="14"/>
      <c r="H504" s="14">
        <v>-1681130.2280000001</v>
      </c>
      <c r="I504" s="14"/>
      <c r="J504" s="14">
        <v>-1546727.23</v>
      </c>
      <c r="K504" s="14">
        <v>-1546727.23</v>
      </c>
      <c r="L504" s="14">
        <f>F504-J504</f>
        <v>45694.001999999862</v>
      </c>
      <c r="M504" s="14">
        <f>F504-H504</f>
        <v>180097</v>
      </c>
      <c r="N504" s="14">
        <f>F504-K504</f>
        <v>45694.001999999862</v>
      </c>
    </row>
    <row r="505" spans="1:14" x14ac:dyDescent="0.2">
      <c r="N505" s="14"/>
    </row>
    <row r="506" spans="1:14" x14ac:dyDescent="0.2">
      <c r="B506"/>
      <c r="C506" s="2" t="s">
        <v>93</v>
      </c>
      <c r="E506" s="14"/>
      <c r="F506" s="14"/>
      <c r="G506" s="14"/>
      <c r="H506" s="14"/>
      <c r="I506" s="14"/>
      <c r="J506" s="14"/>
      <c r="K506" s="14"/>
      <c r="L506" s="14"/>
      <c r="M506" s="14"/>
      <c r="N506" s="14"/>
    </row>
    <row r="507" spans="1:14" outlineLevel="1" x14ac:dyDescent="0.2">
      <c r="A507" t="s">
        <v>993</v>
      </c>
      <c r="B507" s="1" t="s">
        <v>994</v>
      </c>
      <c r="C507" t="s">
        <v>1164</v>
      </c>
      <c r="E507" s="8">
        <v>6437.85</v>
      </c>
      <c r="F507" s="8">
        <v>-77254.52</v>
      </c>
      <c r="H507" s="8">
        <v>-96568.07</v>
      </c>
      <c r="J507" s="8">
        <v>-154508.72</v>
      </c>
      <c r="K507" s="8">
        <v>-154508.72</v>
      </c>
      <c r="L507" s="8">
        <f>F507-J507</f>
        <v>77254.2</v>
      </c>
      <c r="M507" s="8">
        <f>F507-H507</f>
        <v>19313.550000000003</v>
      </c>
      <c r="N507" s="8">
        <f>F507-K507</f>
        <v>77254.2</v>
      </c>
    </row>
    <row r="508" spans="1:14" outlineLevel="1" x14ac:dyDescent="0.2">
      <c r="A508" t="s">
        <v>995</v>
      </c>
      <c r="B508" s="1" t="s">
        <v>996</v>
      </c>
      <c r="C508" t="s">
        <v>1165</v>
      </c>
      <c r="E508" s="8">
        <v>-1391.41</v>
      </c>
      <c r="F508" s="8">
        <v>-18758.22</v>
      </c>
      <c r="H508" s="8">
        <v>-14866.82</v>
      </c>
      <c r="J508" s="8">
        <v>-6775.29</v>
      </c>
      <c r="K508" s="8">
        <v>-6775.29</v>
      </c>
      <c r="L508" s="8">
        <f>F508-J508</f>
        <v>-11982.93</v>
      </c>
      <c r="M508" s="8">
        <f>F508-H508</f>
        <v>-3891.4000000000015</v>
      </c>
      <c r="N508" s="8">
        <f>F508-K508</f>
        <v>-11982.93</v>
      </c>
    </row>
    <row r="509" spans="1:14" outlineLevel="1" x14ac:dyDescent="0.2">
      <c r="A509" t="s">
        <v>997</v>
      </c>
      <c r="B509" s="1" t="s">
        <v>998</v>
      </c>
      <c r="C509" t="s">
        <v>1166</v>
      </c>
      <c r="E509" s="8">
        <v>51.6</v>
      </c>
      <c r="F509" s="8">
        <v>641.84</v>
      </c>
      <c r="H509" s="8">
        <v>500.69</v>
      </c>
      <c r="J509" s="8">
        <v>170.84</v>
      </c>
      <c r="K509" s="8">
        <v>170.84</v>
      </c>
      <c r="L509" s="8">
        <f>F509-J509</f>
        <v>471</v>
      </c>
      <c r="M509" s="8">
        <f>F509-H509</f>
        <v>141.15000000000003</v>
      </c>
      <c r="N509" s="8">
        <f>F509-K509</f>
        <v>471</v>
      </c>
    </row>
    <row r="510" spans="1:14" outlineLevel="1" x14ac:dyDescent="0.2">
      <c r="A510" t="s">
        <v>999</v>
      </c>
      <c r="B510" s="1" t="s">
        <v>1000</v>
      </c>
      <c r="C510" t="s">
        <v>1167</v>
      </c>
      <c r="E510" s="8">
        <v>250917</v>
      </c>
      <c r="F510" s="8">
        <v>-2450758</v>
      </c>
      <c r="H510" s="8">
        <v>-2701675</v>
      </c>
      <c r="J510" s="8">
        <v>-1209949</v>
      </c>
      <c r="K510" s="8">
        <v>-1209949</v>
      </c>
      <c r="L510" s="8">
        <f>F510-J510</f>
        <v>-1240809</v>
      </c>
      <c r="M510" s="8">
        <f>F510-H510</f>
        <v>250917</v>
      </c>
      <c r="N510" s="8">
        <f>F510-K510</f>
        <v>-1240809</v>
      </c>
    </row>
    <row r="511" spans="1:14" x14ac:dyDescent="0.2">
      <c r="A511" t="s">
        <v>31</v>
      </c>
      <c r="B511"/>
      <c r="C511" t="s">
        <v>1168</v>
      </c>
      <c r="E511" s="14">
        <v>256015.04</v>
      </c>
      <c r="F511" s="14">
        <v>-2546128.9</v>
      </c>
      <c r="G511" s="14"/>
      <c r="H511" s="14">
        <v>-2812609.2</v>
      </c>
      <c r="I511" s="14"/>
      <c r="J511" s="14">
        <v>-1371062.17</v>
      </c>
      <c r="K511" s="14">
        <v>-1371062.17</v>
      </c>
      <c r="L511" s="14">
        <f>F511-J511</f>
        <v>-1175066.73</v>
      </c>
      <c r="M511" s="14">
        <f>F511-H511</f>
        <v>266480.30000000028</v>
      </c>
      <c r="N511" s="14">
        <f>F511-K511</f>
        <v>-1175066.73</v>
      </c>
    </row>
    <row r="512" spans="1:14" x14ac:dyDescent="0.2">
      <c r="N512" s="14"/>
    </row>
    <row r="513" spans="1:14" x14ac:dyDescent="0.2">
      <c r="C513" s="2" t="s">
        <v>32</v>
      </c>
      <c r="N513" s="14"/>
    </row>
    <row r="514" spans="1:14" outlineLevel="1" x14ac:dyDescent="0.2">
      <c r="A514" t="s">
        <v>1001</v>
      </c>
      <c r="B514" s="1" t="s">
        <v>1002</v>
      </c>
      <c r="C514" t="s">
        <v>1169</v>
      </c>
      <c r="E514" s="8">
        <v>0</v>
      </c>
      <c r="F514" s="8">
        <v>-494932.22</v>
      </c>
      <c r="H514" s="8">
        <v>-480991.22</v>
      </c>
      <c r="J514" s="8">
        <v>-429693.23</v>
      </c>
      <c r="K514" s="8">
        <v>-429693.23</v>
      </c>
      <c r="L514" s="8">
        <f>F514-J514</f>
        <v>-65238.989999999991</v>
      </c>
      <c r="M514" s="8">
        <f>F514-H514</f>
        <v>-13941</v>
      </c>
      <c r="N514" s="8">
        <f>F514-K514</f>
        <v>-65238.989999999991</v>
      </c>
    </row>
    <row r="515" spans="1:14" x14ac:dyDescent="0.2">
      <c r="A515" t="s">
        <v>33</v>
      </c>
      <c r="B515"/>
      <c r="C515" t="s">
        <v>1170</v>
      </c>
      <c r="E515" s="14">
        <v>0</v>
      </c>
      <c r="F515" s="14">
        <v>-494932.22</v>
      </c>
      <c r="G515" s="14"/>
      <c r="H515" s="14">
        <v>-480991.22</v>
      </c>
      <c r="I515" s="14"/>
      <c r="J515" s="14">
        <v>-429693.23</v>
      </c>
      <c r="K515" s="14">
        <v>-429693.23</v>
      </c>
      <c r="L515" s="14">
        <f>F515-J515</f>
        <v>-65238.989999999991</v>
      </c>
      <c r="M515" s="14">
        <f>F515-H515</f>
        <v>-13941</v>
      </c>
      <c r="N515" s="14">
        <f>F515-K515</f>
        <v>-65238.989999999991</v>
      </c>
    </row>
    <row r="516" spans="1:14" x14ac:dyDescent="0.2">
      <c r="N516" s="14"/>
    </row>
    <row r="517" spans="1:14" x14ac:dyDescent="0.2">
      <c r="C517" s="2" t="s">
        <v>34</v>
      </c>
      <c r="N517" s="14"/>
    </row>
    <row r="518" spans="1:14" outlineLevel="1" x14ac:dyDescent="0.2">
      <c r="A518" t="s">
        <v>1003</v>
      </c>
      <c r="B518" s="1" t="s">
        <v>1004</v>
      </c>
      <c r="C518" t="s">
        <v>1171</v>
      </c>
      <c r="E518" s="8">
        <v>-178858.32</v>
      </c>
      <c r="F518" s="8">
        <v>-50254930.979999997</v>
      </c>
      <c r="H518" s="8">
        <v>-49970869.310000002</v>
      </c>
      <c r="J518" s="8">
        <v>-15959020.59</v>
      </c>
      <c r="K518" s="8">
        <v>-15959020.59</v>
      </c>
      <c r="L518" s="8">
        <f>F518-J518</f>
        <v>-34295910.390000001</v>
      </c>
      <c r="M518" s="8">
        <f>F518-H518</f>
        <v>-284061.66999999434</v>
      </c>
      <c r="N518" s="8">
        <f>F518-K518</f>
        <v>-34295910.390000001</v>
      </c>
    </row>
    <row r="519" spans="1:14" outlineLevel="1" x14ac:dyDescent="0.2">
      <c r="A519" t="s">
        <v>1005</v>
      </c>
      <c r="B519" s="1" t="s">
        <v>1006</v>
      </c>
      <c r="C519" t="s">
        <v>1172</v>
      </c>
      <c r="E519" s="8">
        <v>89324.42</v>
      </c>
      <c r="F519" s="8">
        <v>21445490.34</v>
      </c>
      <c r="H519" s="8">
        <v>20946172.309999999</v>
      </c>
      <c r="J519" s="8">
        <v>8312128.7000000002</v>
      </c>
      <c r="K519" s="8">
        <v>8312128.7000000002</v>
      </c>
      <c r="L519" s="8">
        <f>F519-J519</f>
        <v>13133361.640000001</v>
      </c>
      <c r="M519" s="8">
        <f>F519-H519</f>
        <v>499318.03000000119</v>
      </c>
      <c r="N519" s="8">
        <f>F519-K519</f>
        <v>13133361.640000001</v>
      </c>
    </row>
    <row r="520" spans="1:14" x14ac:dyDescent="0.2">
      <c r="A520" t="s">
        <v>35</v>
      </c>
      <c r="B520"/>
      <c r="C520" t="s">
        <v>1173</v>
      </c>
      <c r="E520" s="14">
        <v>-89533.900000000009</v>
      </c>
      <c r="F520" s="14">
        <v>-28809440.639999997</v>
      </c>
      <c r="G520" s="14"/>
      <c r="H520" s="14">
        <v>-29024697.000000004</v>
      </c>
      <c r="I520" s="14"/>
      <c r="J520" s="14">
        <v>-7646891.8899999997</v>
      </c>
      <c r="K520" s="14">
        <v>-7646891.8899999997</v>
      </c>
      <c r="L520" s="14">
        <f>F520-J520</f>
        <v>-21162548.749999996</v>
      </c>
      <c r="M520" s="14">
        <f>F520-H520</f>
        <v>215256.36000000685</v>
      </c>
      <c r="N520" s="14">
        <f>F520-K520</f>
        <v>-21162548.749999996</v>
      </c>
    </row>
    <row r="521" spans="1:14" x14ac:dyDescent="0.2">
      <c r="B521"/>
      <c r="E521" s="14"/>
      <c r="F521" s="14"/>
      <c r="G521" s="14"/>
      <c r="H521" s="14"/>
      <c r="I521" s="14"/>
      <c r="J521" s="14"/>
      <c r="K521" s="14"/>
      <c r="L521" s="14"/>
      <c r="M521" s="14"/>
      <c r="N521" s="14"/>
    </row>
    <row r="522" spans="1:14" x14ac:dyDescent="0.2">
      <c r="B522"/>
      <c r="C522" s="2" t="s">
        <v>94</v>
      </c>
      <c r="E522" s="14"/>
      <c r="F522" s="14"/>
      <c r="G522" s="14"/>
      <c r="H522" s="14"/>
      <c r="I522" s="14"/>
      <c r="J522" s="14"/>
      <c r="K522" s="14"/>
      <c r="L522" s="14"/>
      <c r="M522" s="14"/>
      <c r="N522" s="14"/>
    </row>
    <row r="523" spans="1:14" x14ac:dyDescent="0.2">
      <c r="B523"/>
      <c r="E523" s="14"/>
      <c r="F523" s="14"/>
      <c r="G523" s="14"/>
      <c r="H523" s="14"/>
      <c r="I523" s="14"/>
      <c r="J523" s="14"/>
      <c r="K523" s="14"/>
      <c r="L523" s="14"/>
      <c r="M523" s="14"/>
      <c r="N523" s="14"/>
    </row>
    <row r="524" spans="1:14" outlineLevel="1" x14ac:dyDescent="0.2">
      <c r="A524" t="s">
        <v>1007</v>
      </c>
      <c r="B524" s="1" t="s">
        <v>1008</v>
      </c>
      <c r="C524" t="s">
        <v>1174</v>
      </c>
      <c r="E524" s="8">
        <v>27612.84</v>
      </c>
      <c r="F524" s="8">
        <v>-218979.92</v>
      </c>
      <c r="H524" s="8">
        <v>-301478.84999999998</v>
      </c>
      <c r="J524" s="8">
        <v>-150098.43</v>
      </c>
      <c r="K524" s="8">
        <v>-150098.43</v>
      </c>
      <c r="L524" s="8">
        <f>F524-J524</f>
        <v>-68881.49000000002</v>
      </c>
      <c r="M524" s="8">
        <f>F524-H524</f>
        <v>82498.929999999964</v>
      </c>
      <c r="N524" s="8">
        <f>F524-K524</f>
        <v>-68881.49000000002</v>
      </c>
    </row>
    <row r="525" spans="1:14" outlineLevel="1" x14ac:dyDescent="0.2">
      <c r="A525" t="s">
        <v>1009</v>
      </c>
      <c r="B525" s="1" t="s">
        <v>1010</v>
      </c>
      <c r="C525" t="s">
        <v>1175</v>
      </c>
      <c r="E525" s="8">
        <v>-433090.85</v>
      </c>
      <c r="F525" s="8">
        <v>-2996272.53</v>
      </c>
      <c r="H525" s="8">
        <v>-2535793.6800000002</v>
      </c>
      <c r="J525" s="8">
        <v>-2412547.6800000002</v>
      </c>
      <c r="K525" s="8">
        <v>-2412547.6800000002</v>
      </c>
      <c r="L525" s="8">
        <f>F525-J525</f>
        <v>-583724.84999999963</v>
      </c>
      <c r="M525" s="8">
        <f>F525-H525</f>
        <v>-460478.84999999963</v>
      </c>
      <c r="N525" s="8">
        <f>F525-K525</f>
        <v>-583724.84999999963</v>
      </c>
    </row>
    <row r="526" spans="1:14" x14ac:dyDescent="0.2">
      <c r="A526" t="s">
        <v>95</v>
      </c>
      <c r="B526"/>
      <c r="C526" t="s">
        <v>1176</v>
      </c>
      <c r="E526" s="14">
        <v>-405478.00999999995</v>
      </c>
      <c r="F526" s="14">
        <v>-3215252.4499999997</v>
      </c>
      <c r="G526" s="14"/>
      <c r="H526" s="14">
        <v>-2837272.5300000003</v>
      </c>
      <c r="I526" s="14"/>
      <c r="J526" s="14">
        <v>-2562646.1100000003</v>
      </c>
      <c r="K526" s="14">
        <v>-2562646.1100000003</v>
      </c>
      <c r="L526" s="14">
        <f>F526-J526</f>
        <v>-652606.33999999939</v>
      </c>
      <c r="M526" s="14">
        <f>F526-H526</f>
        <v>-377979.91999999946</v>
      </c>
      <c r="N526" s="14">
        <f>F526-K526</f>
        <v>-652606.33999999939</v>
      </c>
    </row>
    <row r="527" spans="1:14" x14ac:dyDescent="0.2">
      <c r="N527" s="14"/>
    </row>
    <row r="528" spans="1:14" hidden="1" x14ac:dyDescent="0.2">
      <c r="A528" t="s">
        <v>38</v>
      </c>
      <c r="C528" s="2" t="s">
        <v>1177</v>
      </c>
      <c r="E528" s="8">
        <v>666631.60000000033</v>
      </c>
      <c r="F528" s="8">
        <v>-108077418.25999999</v>
      </c>
      <c r="H528" s="8">
        <v>-109731244.62999997</v>
      </c>
      <c r="J528" s="8">
        <v>-42630767.849999994</v>
      </c>
      <c r="K528" s="8">
        <v>-42630767.849999994</v>
      </c>
      <c r="N528" s="14">
        <f>F528-K528</f>
        <v>-65446650.409999996</v>
      </c>
    </row>
    <row r="529" spans="3:14" x14ac:dyDescent="0.2">
      <c r="N529" s="14"/>
    </row>
    <row r="530" spans="3:14" ht="13.5" thickBot="1" x14ac:dyDescent="0.25">
      <c r="C530" s="2" t="s">
        <v>102</v>
      </c>
      <c r="E530" s="20">
        <f>E528</f>
        <v>666631.60000000033</v>
      </c>
      <c r="F530" s="20">
        <f>F528</f>
        <v>-108077418.25999999</v>
      </c>
      <c r="H530" s="20">
        <f>H528</f>
        <v>-109731244.62999997</v>
      </c>
      <c r="J530" s="20">
        <f>J528</f>
        <v>-42630767.849999994</v>
      </c>
      <c r="K530" s="20">
        <f>K528</f>
        <v>-42630767.849999994</v>
      </c>
      <c r="L530" s="19">
        <f>F530-J530</f>
        <v>-65446650.409999996</v>
      </c>
      <c r="M530" s="19">
        <f>F530-H530</f>
        <v>1653826.369999975</v>
      </c>
      <c r="N530" s="19">
        <f>F530-K530</f>
        <v>-65446650.409999996</v>
      </c>
    </row>
    <row r="531" spans="3:14" ht="13.5" thickTop="1" x14ac:dyDescent="0.2">
      <c r="C531" s="2"/>
    </row>
    <row r="532" spans="3:14" x14ac:dyDescent="0.2">
      <c r="C532" s="2"/>
    </row>
    <row r="534" spans="3:14" x14ac:dyDescent="0.2">
      <c r="H534" s="35"/>
      <c r="J534" s="21"/>
      <c r="K534" s="21"/>
      <c r="L534" s="21"/>
    </row>
    <row r="535" spans="3:14" x14ac:dyDescent="0.2">
      <c r="H535" s="35"/>
      <c r="J535" s="21"/>
      <c r="K535" s="21"/>
      <c r="L535" s="21"/>
    </row>
    <row r="536" spans="3:14" x14ac:dyDescent="0.2">
      <c r="H536" s="21"/>
      <c r="J536" s="21"/>
      <c r="K536" s="21"/>
      <c r="L536" s="21"/>
    </row>
  </sheetData>
  <phoneticPr fontId="0" type="noConversion"/>
  <printOptions horizontalCentered="1"/>
  <pageMargins left="0.25" right="0.25" top="0.75" bottom="0.75" header="0.5" footer="0.5"/>
  <pageSetup scale="65" orientation="landscape" r:id="rId1"/>
  <headerFooter alignWithMargins="0"/>
  <rowBreaks count="7" manualBreakCount="7">
    <brk id="60" min="1" max="14" man="1"/>
    <brk id="112" min="1" max="14" man="1"/>
    <brk id="162" max="16383" man="1"/>
    <brk id="327" min="1" max="14" man="1"/>
    <brk id="380" min="1" max="14" man="1"/>
    <brk id="436" min="1" max="14" man="1"/>
    <brk id="490" min="1" max="14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ACB43EAF26C7A46B3E747AE9B6D49E9" ma:contentTypeVersion="44" ma:contentTypeDescription="" ma:contentTypeScope="" ma:versionID="e4cd65e24056c81ba02f091ee68e1fb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2021-07-15T07:00:00+00:00</OpenedDate>
    <SignificantOrder xmlns="dc463f71-b30c-4ab2-9473-d307f9d35888">false</SignificantOrder>
    <Date1 xmlns="dc463f71-b30c-4ab2-9473-d307f9d35888">2021-07-15T07:00:00+00:00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 xsi:nil="true"/>
    <Nickname xmlns="http://schemas.microsoft.com/sharepoint/v3" xsi:nil="true"/>
    <DocketNumber xmlns="dc463f71-b30c-4ab2-9473-d307f9d35888">210560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2A7C6648-EC92-4D53-8875-60DB26D1A9D3}"/>
</file>

<file path=customXml/itemProps2.xml><?xml version="1.0" encoding="utf-8"?>
<ds:datastoreItem xmlns:ds="http://schemas.openxmlformats.org/officeDocument/2006/customXml" ds:itemID="{F60FA71E-9AEC-4485-A2B4-0F210A488254}"/>
</file>

<file path=customXml/itemProps3.xml><?xml version="1.0" encoding="utf-8"?>
<ds:datastoreItem xmlns:ds="http://schemas.openxmlformats.org/officeDocument/2006/customXml" ds:itemID="{D38585A7-5247-4D54-8BE0-D534E7F1413D}"/>
</file>

<file path=customXml/itemProps4.xml><?xml version="1.0" encoding="utf-8"?>
<ds:datastoreItem xmlns:ds="http://schemas.openxmlformats.org/officeDocument/2006/customXml" ds:itemID="{231F1B28-2271-46F0-944E-35D79BC9D2F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Sheet1!Print_Area</vt:lpstr>
      <vt:lpstr>Sheet1!Print_Titles</vt:lpstr>
    </vt:vector>
  </TitlesOfParts>
  <Company>California Water Service Co.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 Water Employee</dc:creator>
  <cp:lastModifiedBy>Richard Finnigan</cp:lastModifiedBy>
  <cp:lastPrinted>2021-07-14T07:05:19Z</cp:lastPrinted>
  <dcterms:created xsi:type="dcterms:W3CDTF">2003-01-08T17:03:55Z</dcterms:created>
  <dcterms:modified xsi:type="dcterms:W3CDTF">2021-07-14T18:13:45Z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0x0101006E56B4D1795A2E4DB2F0B01679ED314A002ACB43EAF26C7A46B3E747AE9B6D49E9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