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345" windowWidth="21075" windowHeight="8775"/>
  </bookViews>
  <sheets>
    <sheet name="Allocated" sheetId="10" r:id="rId1"/>
    <sheet name="Unallocated Summary" sheetId="11" r:id="rId2"/>
    <sheet name="Unallocated Detail" sheetId="23" r:id="rId3"/>
    <sheet name="Common by Acct" sheetId="2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_xlnm.Print_Titles" localSheetId="2">'Unallocated Detail'!$1:$4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3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3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8" i="24" l="1"/>
  <c r="C28" i="24"/>
  <c r="D46" i="24"/>
  <c r="C46" i="24"/>
  <c r="G50" i="24"/>
  <c r="F50" i="24"/>
  <c r="K268" i="23"/>
  <c r="L268" i="23"/>
  <c r="H43" i="24"/>
  <c r="H42" i="24"/>
  <c r="H41" i="24"/>
  <c r="H38" i="24"/>
  <c r="H37" i="24"/>
  <c r="H34" i="24"/>
  <c r="H33" i="24"/>
  <c r="H32" i="24"/>
  <c r="H31" i="24"/>
  <c r="H30" i="24"/>
  <c r="H29" i="24"/>
  <c r="H27" i="24"/>
  <c r="H26" i="24"/>
  <c r="H25" i="24"/>
  <c r="H24" i="24"/>
  <c r="H23" i="24"/>
  <c r="H22" i="24"/>
  <c r="H19" i="24"/>
  <c r="H18" i="24"/>
  <c r="H17" i="24"/>
  <c r="H16" i="24"/>
  <c r="H15" i="24"/>
  <c r="H14" i="24"/>
  <c r="H13" i="24"/>
  <c r="H9" i="24"/>
  <c r="H8" i="24"/>
  <c r="H7" i="24"/>
  <c r="B4" i="24"/>
  <c r="H46" i="24" l="1"/>
  <c r="H28" i="24"/>
  <c r="G28" i="24" s="1"/>
  <c r="F28" i="24" l="1"/>
  <c r="F7" i="24" l="1"/>
  <c r="C7" i="24" s="1"/>
  <c r="G7" i="24"/>
  <c r="D7" i="24" s="1"/>
  <c r="D8" i="24"/>
  <c r="F8" i="24"/>
  <c r="C8" i="24" s="1"/>
  <c r="G8" i="24"/>
  <c r="F9" i="24"/>
  <c r="C9" i="24" s="1"/>
  <c r="G9" i="24"/>
  <c r="D9" i="24" s="1"/>
  <c r="F10" i="24"/>
  <c r="C10" i="24" s="1"/>
  <c r="G10" i="24"/>
  <c r="D10" i="24" s="1"/>
  <c r="H11" i="24"/>
  <c r="J11" i="24" s="1"/>
  <c r="F13" i="24"/>
  <c r="C13" i="24" s="1"/>
  <c r="G13" i="24"/>
  <c r="D13" i="24" s="1"/>
  <c r="F14" i="24"/>
  <c r="C14" i="24" s="1"/>
  <c r="G14" i="24"/>
  <c r="D14" i="24" s="1"/>
  <c r="F15" i="24"/>
  <c r="C15" i="24" s="1"/>
  <c r="G15" i="24"/>
  <c r="D15" i="24" s="1"/>
  <c r="F16" i="24"/>
  <c r="C16" i="24" s="1"/>
  <c r="G16" i="24"/>
  <c r="D16" i="24" s="1"/>
  <c r="C17" i="24"/>
  <c r="F17" i="24"/>
  <c r="G17" i="24"/>
  <c r="D17" i="24" s="1"/>
  <c r="F18" i="24"/>
  <c r="C18" i="24" s="1"/>
  <c r="G18" i="24"/>
  <c r="D18" i="24" s="1"/>
  <c r="F19" i="24"/>
  <c r="C19" i="24" s="1"/>
  <c r="G19" i="24"/>
  <c r="D19" i="24" s="1"/>
  <c r="H20" i="24"/>
  <c r="J20" i="24" s="1"/>
  <c r="F22" i="24"/>
  <c r="C22" i="24" s="1"/>
  <c r="G22" i="24"/>
  <c r="D22" i="24" s="1"/>
  <c r="F23" i="24"/>
  <c r="C23" i="24" s="1"/>
  <c r="G23" i="24"/>
  <c r="D23" i="24" s="1"/>
  <c r="C24" i="24"/>
  <c r="F24" i="24"/>
  <c r="G24" i="24"/>
  <c r="D24" i="24" s="1"/>
  <c r="F25" i="24"/>
  <c r="C25" i="24" s="1"/>
  <c r="G25" i="24"/>
  <c r="D25" i="24" s="1"/>
  <c r="F26" i="24"/>
  <c r="C26" i="24" s="1"/>
  <c r="G26" i="24"/>
  <c r="D26" i="24" s="1"/>
  <c r="F27" i="24"/>
  <c r="C27" i="24" s="1"/>
  <c r="G27" i="24"/>
  <c r="D27" i="24" s="1"/>
  <c r="F29" i="24"/>
  <c r="C29" i="24" s="1"/>
  <c r="G29" i="24"/>
  <c r="D29" i="24" s="1"/>
  <c r="F30" i="24"/>
  <c r="C30" i="24" s="1"/>
  <c r="G30" i="24"/>
  <c r="D30" i="24" s="1"/>
  <c r="F31" i="24"/>
  <c r="C31" i="24" s="1"/>
  <c r="G31" i="24"/>
  <c r="D31" i="24" s="1"/>
  <c r="F32" i="24"/>
  <c r="C32" i="24" s="1"/>
  <c r="G32" i="24"/>
  <c r="D32" i="24" s="1"/>
  <c r="F33" i="24"/>
  <c r="C33" i="24" s="1"/>
  <c r="G33" i="24"/>
  <c r="D33" i="24" s="1"/>
  <c r="F34" i="24"/>
  <c r="C34" i="24" s="1"/>
  <c r="G34" i="24"/>
  <c r="D34" i="24" s="1"/>
  <c r="H35" i="24"/>
  <c r="J35" i="24" s="1"/>
  <c r="F37" i="24"/>
  <c r="C37" i="24" s="1"/>
  <c r="G37" i="24"/>
  <c r="D37" i="24" s="1"/>
  <c r="F38" i="24"/>
  <c r="C38" i="24" s="1"/>
  <c r="G38" i="24"/>
  <c r="D38" i="24" s="1"/>
  <c r="H39" i="24"/>
  <c r="J39" i="24" s="1"/>
  <c r="F41" i="24"/>
  <c r="C41" i="24" s="1"/>
  <c r="G41" i="24"/>
  <c r="D41" i="24" s="1"/>
  <c r="F42" i="24"/>
  <c r="C42" i="24" s="1"/>
  <c r="G42" i="24"/>
  <c r="D42" i="24" s="1"/>
  <c r="F43" i="24"/>
  <c r="C43" i="24" s="1"/>
  <c r="G43" i="24"/>
  <c r="D43" i="24" s="1"/>
  <c r="H44" i="24"/>
  <c r="J44" i="24" s="1"/>
  <c r="H47" i="24"/>
  <c r="J47" i="24" s="1"/>
  <c r="C51" i="24"/>
  <c r="D51" i="24"/>
  <c r="F54" i="24"/>
  <c r="C54" i="24" s="1"/>
  <c r="G54" i="24"/>
  <c r="D54" i="24" s="1"/>
  <c r="F55" i="24"/>
  <c r="C55" i="24" s="1"/>
  <c r="G55" i="24"/>
  <c r="D55" i="24" s="1"/>
  <c r="H56" i="24"/>
  <c r="H61" i="24"/>
  <c r="H62" i="24"/>
  <c r="H63" i="24"/>
  <c r="H64" i="24"/>
  <c r="H65" i="24"/>
  <c r="C20" i="24" l="1"/>
  <c r="D56" i="24"/>
  <c r="D44" i="24"/>
  <c r="D20" i="24"/>
  <c r="C44" i="24"/>
  <c r="D11" i="24"/>
  <c r="C56" i="24"/>
  <c r="J55" i="24" s="1"/>
  <c r="D35" i="24"/>
  <c r="D39" i="24"/>
  <c r="C39" i="24"/>
  <c r="C35" i="24"/>
  <c r="C11" i="24"/>
  <c r="J43" i="24" l="1"/>
  <c r="J19" i="24"/>
  <c r="J34" i="24"/>
  <c r="J38" i="24"/>
  <c r="J10" i="24"/>
  <c r="G10" i="23" l="1"/>
  <c r="H10" i="23"/>
  <c r="G11" i="23"/>
  <c r="H11" i="23"/>
  <c r="G12" i="23"/>
  <c r="H12" i="23"/>
  <c r="G13" i="23"/>
  <c r="H13" i="23"/>
  <c r="G14" i="23"/>
  <c r="I14" i="23" s="1"/>
  <c r="H14" i="23"/>
  <c r="G15" i="23"/>
  <c r="H15" i="23"/>
  <c r="B16" i="23"/>
  <c r="B8" i="11" s="1"/>
  <c r="C16" i="23"/>
  <c r="D16" i="23"/>
  <c r="D8" i="11" s="1"/>
  <c r="E16" i="23"/>
  <c r="F16" i="23"/>
  <c r="G18" i="23"/>
  <c r="G19" i="23" s="1"/>
  <c r="B10" i="10" s="1"/>
  <c r="H18" i="23"/>
  <c r="H19" i="23" s="1"/>
  <c r="C10" i="10" s="1"/>
  <c r="B19" i="23"/>
  <c r="B9" i="11" s="1"/>
  <c r="C19" i="23"/>
  <c r="C9" i="11" s="1"/>
  <c r="D19" i="23"/>
  <c r="D9" i="11" s="1"/>
  <c r="E19" i="23"/>
  <c r="F19" i="23"/>
  <c r="G21" i="23"/>
  <c r="H21" i="23"/>
  <c r="G22" i="23"/>
  <c r="H22" i="23"/>
  <c r="B23" i="23"/>
  <c r="B10" i="11" s="1"/>
  <c r="C23" i="23"/>
  <c r="C10" i="11" s="1"/>
  <c r="D23" i="23"/>
  <c r="D10" i="11" s="1"/>
  <c r="E23" i="23"/>
  <c r="F23" i="23"/>
  <c r="G25" i="23"/>
  <c r="H25" i="23"/>
  <c r="G26" i="23"/>
  <c r="I26" i="23" s="1"/>
  <c r="H26" i="23"/>
  <c r="G27" i="23"/>
  <c r="H27" i="23"/>
  <c r="G28" i="23"/>
  <c r="I28" i="23" s="1"/>
  <c r="H28" i="23"/>
  <c r="G29" i="23"/>
  <c r="H29" i="23"/>
  <c r="G30" i="23"/>
  <c r="H30" i="23"/>
  <c r="G31" i="23"/>
  <c r="H31" i="23"/>
  <c r="I31" i="23"/>
  <c r="G32" i="23"/>
  <c r="H32" i="23"/>
  <c r="G33" i="23"/>
  <c r="H33" i="23"/>
  <c r="G34" i="23"/>
  <c r="H34" i="23"/>
  <c r="G35" i="23"/>
  <c r="H35" i="23"/>
  <c r="I35" i="23" s="1"/>
  <c r="G36" i="23"/>
  <c r="H36" i="23"/>
  <c r="G37" i="23"/>
  <c r="H37" i="23"/>
  <c r="B38" i="23"/>
  <c r="B11" i="11" s="1"/>
  <c r="C38" i="23"/>
  <c r="C11" i="11" s="1"/>
  <c r="D38" i="23"/>
  <c r="E38" i="23"/>
  <c r="F38" i="23"/>
  <c r="G43" i="23"/>
  <c r="H43" i="23"/>
  <c r="G44" i="23"/>
  <c r="I44" i="23" s="1"/>
  <c r="H44" i="23"/>
  <c r="B45" i="23"/>
  <c r="B17" i="11" s="1"/>
  <c r="C45" i="23"/>
  <c r="C17" i="11" s="1"/>
  <c r="D45" i="23"/>
  <c r="D17" i="11" s="1"/>
  <c r="E45" i="23"/>
  <c r="F45" i="23"/>
  <c r="G47" i="23"/>
  <c r="H47" i="23"/>
  <c r="G48" i="23"/>
  <c r="H48" i="23"/>
  <c r="G49" i="23"/>
  <c r="H49" i="23"/>
  <c r="G50" i="23"/>
  <c r="H50" i="23"/>
  <c r="G51" i="23"/>
  <c r="H51" i="23"/>
  <c r="G52" i="23"/>
  <c r="H52" i="23"/>
  <c r="G53" i="23"/>
  <c r="H53" i="23"/>
  <c r="B54" i="23"/>
  <c r="B18" i="11" s="1"/>
  <c r="C54" i="23"/>
  <c r="C18" i="11" s="1"/>
  <c r="D54" i="23"/>
  <c r="D18" i="11" s="1"/>
  <c r="E54" i="23"/>
  <c r="F54" i="23"/>
  <c r="G56" i="23"/>
  <c r="G57" i="23" s="1"/>
  <c r="B20" i="10" s="1"/>
  <c r="H56" i="23"/>
  <c r="H57" i="23" s="1"/>
  <c r="C20" i="10" s="1"/>
  <c r="B57" i="23"/>
  <c r="B19" i="11" s="1"/>
  <c r="C57" i="23"/>
  <c r="C19" i="11" s="1"/>
  <c r="D57" i="23"/>
  <c r="D19" i="11" s="1"/>
  <c r="E57" i="23"/>
  <c r="F57" i="23"/>
  <c r="G59" i="23"/>
  <c r="H59" i="23"/>
  <c r="H60" i="23" s="1"/>
  <c r="C21" i="10" s="1"/>
  <c r="B60" i="23"/>
  <c r="B20" i="11" s="1"/>
  <c r="C60" i="23"/>
  <c r="D60" i="23"/>
  <c r="D20" i="11" s="1"/>
  <c r="E60" i="23"/>
  <c r="F60" i="23"/>
  <c r="G68" i="23"/>
  <c r="H68" i="23"/>
  <c r="G69" i="23"/>
  <c r="H69" i="23"/>
  <c r="G70" i="23"/>
  <c r="H70" i="23"/>
  <c r="G71" i="23"/>
  <c r="H71" i="23"/>
  <c r="G72" i="23"/>
  <c r="H72" i="23"/>
  <c r="G73" i="23"/>
  <c r="H73" i="23"/>
  <c r="G74" i="23"/>
  <c r="H74" i="23"/>
  <c r="G75" i="23"/>
  <c r="H75" i="23"/>
  <c r="G76" i="23"/>
  <c r="H76" i="23"/>
  <c r="G77" i="23"/>
  <c r="H77" i="23"/>
  <c r="I77" i="23" s="1"/>
  <c r="G78" i="23"/>
  <c r="H78" i="23"/>
  <c r="G79" i="23"/>
  <c r="H79" i="23"/>
  <c r="G80" i="23"/>
  <c r="H80" i="23"/>
  <c r="G81" i="23"/>
  <c r="H81" i="23"/>
  <c r="G82" i="23"/>
  <c r="H82" i="23"/>
  <c r="G83" i="23"/>
  <c r="H83" i="23"/>
  <c r="G84" i="23"/>
  <c r="H84" i="23"/>
  <c r="G85" i="23"/>
  <c r="H85" i="23"/>
  <c r="G86" i="23"/>
  <c r="H86" i="23"/>
  <c r="G87" i="23"/>
  <c r="H87" i="23"/>
  <c r="G88" i="23"/>
  <c r="H88" i="23"/>
  <c r="G89" i="23"/>
  <c r="H89" i="23"/>
  <c r="G90" i="23"/>
  <c r="I90" i="23" s="1"/>
  <c r="H90" i="23"/>
  <c r="G91" i="23"/>
  <c r="H91" i="23"/>
  <c r="G92" i="23"/>
  <c r="H92" i="23"/>
  <c r="G93" i="23"/>
  <c r="H93" i="23"/>
  <c r="G94" i="23"/>
  <c r="H94" i="23"/>
  <c r="G95" i="23"/>
  <c r="H95" i="23"/>
  <c r="G96" i="23"/>
  <c r="H96" i="23"/>
  <c r="G97" i="23"/>
  <c r="H97" i="23"/>
  <c r="G98" i="23"/>
  <c r="I98" i="23" s="1"/>
  <c r="H98" i="23"/>
  <c r="G99" i="23"/>
  <c r="H99" i="23"/>
  <c r="G100" i="23"/>
  <c r="H100" i="23"/>
  <c r="G101" i="23"/>
  <c r="H101" i="23"/>
  <c r="G102" i="23"/>
  <c r="I102" i="23" s="1"/>
  <c r="H102" i="23"/>
  <c r="G103" i="23"/>
  <c r="H103" i="23"/>
  <c r="G104" i="23"/>
  <c r="H104" i="23"/>
  <c r="G105" i="23"/>
  <c r="H105" i="23"/>
  <c r="G106" i="23"/>
  <c r="H106" i="23"/>
  <c r="G107" i="23"/>
  <c r="H107" i="23"/>
  <c r="G108" i="23"/>
  <c r="H108" i="23"/>
  <c r="G109" i="23"/>
  <c r="H109" i="23"/>
  <c r="G110" i="23"/>
  <c r="H110" i="23"/>
  <c r="G111" i="23"/>
  <c r="H111" i="23"/>
  <c r="G112" i="23"/>
  <c r="H112" i="23"/>
  <c r="G113" i="23"/>
  <c r="H113" i="23"/>
  <c r="G114" i="23"/>
  <c r="H114" i="23"/>
  <c r="G115" i="23"/>
  <c r="H115" i="23"/>
  <c r="G116" i="23"/>
  <c r="I116" i="23" s="1"/>
  <c r="H116" i="23"/>
  <c r="G117" i="23"/>
  <c r="H117" i="23"/>
  <c r="G118" i="23"/>
  <c r="I118" i="23" s="1"/>
  <c r="H118" i="23"/>
  <c r="G119" i="23"/>
  <c r="H119" i="23"/>
  <c r="G120" i="23"/>
  <c r="H120" i="23"/>
  <c r="G121" i="23"/>
  <c r="H121" i="23"/>
  <c r="G122" i="23"/>
  <c r="I122" i="23" s="1"/>
  <c r="H122" i="23"/>
  <c r="G123" i="23"/>
  <c r="H123" i="23"/>
  <c r="G124" i="23"/>
  <c r="H124" i="23"/>
  <c r="G125" i="23"/>
  <c r="H125" i="23"/>
  <c r="G126" i="23"/>
  <c r="H126" i="23"/>
  <c r="G127" i="23"/>
  <c r="H127" i="23"/>
  <c r="G128" i="23"/>
  <c r="H128" i="23"/>
  <c r="G129" i="23"/>
  <c r="H129" i="23"/>
  <c r="G130" i="23"/>
  <c r="I130" i="23" s="1"/>
  <c r="H130" i="23"/>
  <c r="G131" i="23"/>
  <c r="H131" i="23"/>
  <c r="G132" i="23"/>
  <c r="H132" i="23"/>
  <c r="G133" i="23"/>
  <c r="H133" i="23"/>
  <c r="G134" i="23"/>
  <c r="H134" i="23"/>
  <c r="B135" i="23"/>
  <c r="B23" i="11" s="1"/>
  <c r="C135" i="23"/>
  <c r="C23" i="11" s="1"/>
  <c r="D135" i="23"/>
  <c r="D23" i="11" s="1"/>
  <c r="E135" i="23"/>
  <c r="F135" i="23"/>
  <c r="G137" i="23"/>
  <c r="H137" i="23"/>
  <c r="G138" i="23"/>
  <c r="H138" i="23"/>
  <c r="G139" i="23"/>
  <c r="H139" i="23"/>
  <c r="G140" i="23"/>
  <c r="H140" i="23"/>
  <c r="G141" i="23"/>
  <c r="H141" i="23"/>
  <c r="G142" i="23"/>
  <c r="H142" i="23"/>
  <c r="G143" i="23"/>
  <c r="H143" i="23"/>
  <c r="G144" i="23"/>
  <c r="H144" i="23"/>
  <c r="G145" i="23"/>
  <c r="H145" i="23"/>
  <c r="G146" i="23"/>
  <c r="H146" i="23"/>
  <c r="G147" i="23"/>
  <c r="H147" i="23"/>
  <c r="G148" i="23"/>
  <c r="H148" i="23"/>
  <c r="G149" i="23"/>
  <c r="H149" i="23"/>
  <c r="G150" i="23"/>
  <c r="H150" i="23"/>
  <c r="G151" i="23"/>
  <c r="H151" i="23"/>
  <c r="G152" i="23"/>
  <c r="H152" i="23"/>
  <c r="G153" i="23"/>
  <c r="H153" i="23"/>
  <c r="G154" i="23"/>
  <c r="H154" i="23"/>
  <c r="G155" i="23"/>
  <c r="H155" i="23"/>
  <c r="G156" i="23"/>
  <c r="H156" i="23"/>
  <c r="G157" i="23"/>
  <c r="H157" i="23"/>
  <c r="G158" i="23"/>
  <c r="H158" i="23"/>
  <c r="G159" i="23"/>
  <c r="H159" i="23"/>
  <c r="G160" i="23"/>
  <c r="H160" i="23"/>
  <c r="G161" i="23"/>
  <c r="H161" i="23"/>
  <c r="G162" i="23"/>
  <c r="H162" i="23"/>
  <c r="I162" i="23"/>
  <c r="G163" i="23"/>
  <c r="H163" i="23"/>
  <c r="G164" i="23"/>
  <c r="H164" i="23"/>
  <c r="B165" i="23"/>
  <c r="B24" i="11" s="1"/>
  <c r="C165" i="23"/>
  <c r="C24" i="11" s="1"/>
  <c r="D165" i="23"/>
  <c r="D24" i="11" s="1"/>
  <c r="E165" i="23"/>
  <c r="F165" i="23"/>
  <c r="G167" i="23"/>
  <c r="H167" i="23"/>
  <c r="G168" i="23"/>
  <c r="H168" i="23"/>
  <c r="G169" i="23"/>
  <c r="H169" i="23"/>
  <c r="G170" i="23"/>
  <c r="H170" i="23"/>
  <c r="G171" i="23"/>
  <c r="H171" i="23"/>
  <c r="G172" i="23"/>
  <c r="H172" i="23"/>
  <c r="G173" i="23"/>
  <c r="H173" i="23"/>
  <c r="G174" i="23"/>
  <c r="H174" i="23"/>
  <c r="G175" i="23"/>
  <c r="H175" i="23"/>
  <c r="G176" i="23"/>
  <c r="H176" i="23"/>
  <c r="G177" i="23"/>
  <c r="H177" i="23"/>
  <c r="G178" i="23"/>
  <c r="H178" i="23"/>
  <c r="G179" i="23"/>
  <c r="H179" i="23"/>
  <c r="G180" i="23"/>
  <c r="H180" i="23"/>
  <c r="G181" i="23"/>
  <c r="H181" i="23"/>
  <c r="G182" i="23"/>
  <c r="H182" i="23"/>
  <c r="G183" i="23"/>
  <c r="H183" i="23"/>
  <c r="G184" i="23"/>
  <c r="H184" i="23"/>
  <c r="G185" i="23"/>
  <c r="H185" i="23"/>
  <c r="G186" i="23"/>
  <c r="H186" i="23"/>
  <c r="I186" i="23" s="1"/>
  <c r="G187" i="23"/>
  <c r="H187" i="23"/>
  <c r="G188" i="23"/>
  <c r="H188" i="23"/>
  <c r="G189" i="23"/>
  <c r="H189" i="23"/>
  <c r="I189" i="23" s="1"/>
  <c r="G190" i="23"/>
  <c r="H190" i="23"/>
  <c r="G191" i="23"/>
  <c r="H191" i="23"/>
  <c r="G192" i="23"/>
  <c r="H192" i="23"/>
  <c r="G193" i="23"/>
  <c r="H193" i="23"/>
  <c r="G194" i="23"/>
  <c r="H194" i="23"/>
  <c r="G195" i="23"/>
  <c r="H195" i="23"/>
  <c r="G196" i="23"/>
  <c r="H196" i="23"/>
  <c r="G197" i="23"/>
  <c r="H197" i="23"/>
  <c r="G198" i="23"/>
  <c r="H198" i="23"/>
  <c r="G199" i="23"/>
  <c r="H199" i="23"/>
  <c r="G200" i="23"/>
  <c r="H200" i="23"/>
  <c r="G201" i="23"/>
  <c r="H201" i="23"/>
  <c r="G202" i="23"/>
  <c r="H202" i="23"/>
  <c r="B203" i="23"/>
  <c r="B25" i="11" s="1"/>
  <c r="C203" i="23"/>
  <c r="D203" i="23"/>
  <c r="D25" i="11" s="1"/>
  <c r="E203" i="23"/>
  <c r="F203" i="23"/>
  <c r="G205" i="23"/>
  <c r="H205" i="23"/>
  <c r="G206" i="23"/>
  <c r="H206" i="23"/>
  <c r="G207" i="23"/>
  <c r="H207" i="23"/>
  <c r="I207" i="23" s="1"/>
  <c r="G208" i="23"/>
  <c r="H208" i="23"/>
  <c r="G209" i="23"/>
  <c r="H209" i="23"/>
  <c r="B210" i="23"/>
  <c r="B26" i="11" s="1"/>
  <c r="C210" i="23"/>
  <c r="C26" i="11" s="1"/>
  <c r="D210" i="23"/>
  <c r="D26" i="11" s="1"/>
  <c r="E210" i="23"/>
  <c r="F210" i="23"/>
  <c r="G212" i="23"/>
  <c r="H212" i="23"/>
  <c r="G213" i="23"/>
  <c r="H213" i="23"/>
  <c r="G214" i="23"/>
  <c r="H214" i="23"/>
  <c r="G215" i="23"/>
  <c r="H215" i="23"/>
  <c r="G216" i="23"/>
  <c r="H216" i="23"/>
  <c r="G217" i="23"/>
  <c r="H217" i="23"/>
  <c r="G218" i="23"/>
  <c r="H218" i="23"/>
  <c r="B219" i="23"/>
  <c r="B27" i="11" s="1"/>
  <c r="C219" i="23"/>
  <c r="C27" i="11" s="1"/>
  <c r="D219" i="23"/>
  <c r="D27" i="11" s="1"/>
  <c r="E219" i="23"/>
  <c r="F219" i="23"/>
  <c r="G221" i="23"/>
  <c r="H221" i="23"/>
  <c r="H222" i="23" s="1"/>
  <c r="C29" i="10" s="1"/>
  <c r="B222" i="23"/>
  <c r="B28" i="11" s="1"/>
  <c r="C222" i="23"/>
  <c r="C28" i="11" s="1"/>
  <c r="D222" i="23"/>
  <c r="D28" i="11" s="1"/>
  <c r="E222" i="23"/>
  <c r="F222" i="23"/>
  <c r="G224" i="23"/>
  <c r="H224" i="23"/>
  <c r="G225" i="23"/>
  <c r="H225" i="23"/>
  <c r="G226" i="23"/>
  <c r="H226" i="23"/>
  <c r="G227" i="23"/>
  <c r="H227" i="23"/>
  <c r="G228" i="23"/>
  <c r="H228" i="23"/>
  <c r="G229" i="23"/>
  <c r="H229" i="23"/>
  <c r="G230" i="23"/>
  <c r="H230" i="23"/>
  <c r="G231" i="23"/>
  <c r="H231" i="23"/>
  <c r="G232" i="23"/>
  <c r="H232" i="23"/>
  <c r="G233" i="23"/>
  <c r="H233" i="23"/>
  <c r="G234" i="23"/>
  <c r="H234" i="23"/>
  <c r="G235" i="23"/>
  <c r="H235" i="23"/>
  <c r="G236" i="23"/>
  <c r="H236" i="23"/>
  <c r="B237" i="23"/>
  <c r="B29" i="11" s="1"/>
  <c r="C237" i="23"/>
  <c r="C29" i="11" s="1"/>
  <c r="D237" i="23"/>
  <c r="D29" i="11" s="1"/>
  <c r="E237" i="23"/>
  <c r="F237" i="23"/>
  <c r="G242" i="23"/>
  <c r="H242" i="23"/>
  <c r="G243" i="23"/>
  <c r="H243" i="23"/>
  <c r="B244" i="23"/>
  <c r="B30" i="11" s="1"/>
  <c r="C244" i="23"/>
  <c r="C30" i="11" s="1"/>
  <c r="D244" i="23"/>
  <c r="D30" i="11" s="1"/>
  <c r="E244" i="23"/>
  <c r="F244" i="23"/>
  <c r="G246" i="23"/>
  <c r="H246" i="23"/>
  <c r="G247" i="23"/>
  <c r="H247" i="23"/>
  <c r="G248" i="23"/>
  <c r="H248" i="23"/>
  <c r="B249" i="23"/>
  <c r="B31" i="11" s="1"/>
  <c r="C249" i="23"/>
  <c r="D249" i="23"/>
  <c r="D31" i="11" s="1"/>
  <c r="E249" i="23"/>
  <c r="F249" i="23"/>
  <c r="G251" i="23"/>
  <c r="G252" i="23" s="1"/>
  <c r="B33" i="10" s="1"/>
  <c r="H251" i="23"/>
  <c r="H252" i="23" s="1"/>
  <c r="C33" i="10" s="1"/>
  <c r="B252" i="23"/>
  <c r="B32" i="11" s="1"/>
  <c r="C252" i="23"/>
  <c r="C32" i="11" s="1"/>
  <c r="D252" i="23"/>
  <c r="D32" i="11" s="1"/>
  <c r="E252" i="23"/>
  <c r="F252" i="23"/>
  <c r="G254" i="23"/>
  <c r="H254" i="23"/>
  <c r="G255" i="23"/>
  <c r="H255" i="23"/>
  <c r="G256" i="23"/>
  <c r="H256" i="23"/>
  <c r="G257" i="23"/>
  <c r="H257" i="23"/>
  <c r="G258" i="23"/>
  <c r="H258" i="23"/>
  <c r="G259" i="23"/>
  <c r="H259" i="23"/>
  <c r="B260" i="23"/>
  <c r="B33" i="11" s="1"/>
  <c r="C260" i="23"/>
  <c r="C33" i="11" s="1"/>
  <c r="D260" i="23"/>
  <c r="D33" i="11" s="1"/>
  <c r="E260" i="23"/>
  <c r="F260" i="23"/>
  <c r="G262" i="23"/>
  <c r="H262" i="23"/>
  <c r="G263" i="23"/>
  <c r="H263" i="23"/>
  <c r="B264" i="23"/>
  <c r="B34" i="11" s="1"/>
  <c r="C264" i="23"/>
  <c r="C34" i="11" s="1"/>
  <c r="D264" i="23"/>
  <c r="D34" i="11" s="1"/>
  <c r="E264" i="23"/>
  <c r="F264" i="23"/>
  <c r="G268" i="23"/>
  <c r="H268" i="23"/>
  <c r="H269" i="23" s="1"/>
  <c r="C36" i="10" s="1"/>
  <c r="B269" i="23"/>
  <c r="B35" i="11" s="1"/>
  <c r="C269" i="23"/>
  <c r="C35" i="11" s="1"/>
  <c r="D269" i="23"/>
  <c r="D35" i="11" s="1"/>
  <c r="E269" i="23"/>
  <c r="F269" i="23"/>
  <c r="G273" i="23"/>
  <c r="H273" i="23"/>
  <c r="B274" i="23"/>
  <c r="B36" i="11" s="1"/>
  <c r="C274" i="23"/>
  <c r="C36" i="11" s="1"/>
  <c r="D274" i="23"/>
  <c r="E274" i="23"/>
  <c r="F274" i="23"/>
  <c r="G276" i="23"/>
  <c r="H276" i="23"/>
  <c r="G277" i="23"/>
  <c r="H277" i="23"/>
  <c r="G278" i="23"/>
  <c r="H278" i="23"/>
  <c r="B279" i="23"/>
  <c r="B37" i="11" s="1"/>
  <c r="C279" i="23"/>
  <c r="C37" i="11" s="1"/>
  <c r="D279" i="23"/>
  <c r="D37" i="11" s="1"/>
  <c r="E279" i="23"/>
  <c r="F279" i="23"/>
  <c r="G285" i="23"/>
  <c r="H285" i="23"/>
  <c r="D286" i="23"/>
  <c r="G287" i="23"/>
  <c r="H287" i="23"/>
  <c r="G288" i="23"/>
  <c r="H288" i="23"/>
  <c r="G289" i="23"/>
  <c r="H289" i="23"/>
  <c r="G290" i="23"/>
  <c r="H290" i="23"/>
  <c r="G291" i="23"/>
  <c r="H291" i="23"/>
  <c r="G292" i="23"/>
  <c r="H292" i="23"/>
  <c r="G293" i="23"/>
  <c r="H293" i="23"/>
  <c r="G294" i="23"/>
  <c r="H294" i="23"/>
  <c r="G295" i="23"/>
  <c r="H295" i="23"/>
  <c r="G296" i="23"/>
  <c r="H296" i="23"/>
  <c r="G297" i="23"/>
  <c r="H297" i="23"/>
  <c r="G298" i="23"/>
  <c r="H298" i="23"/>
  <c r="I298" i="23" s="1"/>
  <c r="G299" i="23"/>
  <c r="H299" i="23"/>
  <c r="G300" i="23"/>
  <c r="H300" i="23"/>
  <c r="G301" i="23"/>
  <c r="I301" i="23" s="1"/>
  <c r="H301" i="23"/>
  <c r="G302" i="23"/>
  <c r="H302" i="23"/>
  <c r="G303" i="23"/>
  <c r="H303" i="23"/>
  <c r="G304" i="23"/>
  <c r="H304" i="23"/>
  <c r="G305" i="23"/>
  <c r="H305" i="23"/>
  <c r="G306" i="23"/>
  <c r="H306" i="23"/>
  <c r="G307" i="23"/>
  <c r="H307" i="23"/>
  <c r="G308" i="23"/>
  <c r="H308" i="23"/>
  <c r="B309" i="23"/>
  <c r="C309" i="23"/>
  <c r="G311" i="23"/>
  <c r="H311" i="23"/>
  <c r="G312" i="23"/>
  <c r="I312" i="23" s="1"/>
  <c r="H312" i="23"/>
  <c r="G313" i="23"/>
  <c r="H313" i="23"/>
  <c r="G314" i="23"/>
  <c r="H314" i="23"/>
  <c r="G315" i="23"/>
  <c r="H315" i="23"/>
  <c r="G316" i="23"/>
  <c r="H316" i="23"/>
  <c r="G317" i="23"/>
  <c r="H317" i="23"/>
  <c r="G318" i="23"/>
  <c r="H318" i="23"/>
  <c r="G319" i="23"/>
  <c r="H319" i="23"/>
  <c r="B320" i="23"/>
  <c r="C320" i="23"/>
  <c r="D320" i="23"/>
  <c r="E320" i="23"/>
  <c r="F320" i="23"/>
  <c r="G322" i="23"/>
  <c r="H322" i="23"/>
  <c r="I322" i="23" s="1"/>
  <c r="G323" i="23"/>
  <c r="H323" i="23"/>
  <c r="B324" i="23"/>
  <c r="C324" i="23"/>
  <c r="D324" i="23"/>
  <c r="E324" i="23"/>
  <c r="F324" i="23"/>
  <c r="I236" i="23" l="1"/>
  <c r="I226" i="23"/>
  <c r="I202" i="23"/>
  <c r="I198" i="23"/>
  <c r="I192" i="23"/>
  <c r="I180" i="23"/>
  <c r="I262" i="23"/>
  <c r="I200" i="23"/>
  <c r="I196" i="23"/>
  <c r="I178" i="23"/>
  <c r="I174" i="23"/>
  <c r="I170" i="23"/>
  <c r="I147" i="23"/>
  <c r="I145" i="23"/>
  <c r="I49" i="23"/>
  <c r="I311" i="23"/>
  <c r="I115" i="23"/>
  <c r="I113" i="23"/>
  <c r="I111" i="23"/>
  <c r="I105" i="23"/>
  <c r="I103" i="23"/>
  <c r="I97" i="23"/>
  <c r="I73" i="23"/>
  <c r="I71" i="23"/>
  <c r="G45" i="23"/>
  <c r="B18" i="10" s="1"/>
  <c r="I25" i="23"/>
  <c r="I259" i="23"/>
  <c r="I233" i="23"/>
  <c r="I229" i="23"/>
  <c r="I227" i="23"/>
  <c r="I214" i="23"/>
  <c r="I193" i="23"/>
  <c r="I160" i="23"/>
  <c r="I156" i="23"/>
  <c r="I154" i="23"/>
  <c r="I152" i="23"/>
  <c r="I144" i="23"/>
  <c r="I134" i="23"/>
  <c r="I50" i="23"/>
  <c r="G23" i="23"/>
  <c r="B11" i="10" s="1"/>
  <c r="G16" i="23"/>
  <c r="B9" i="10" s="1"/>
  <c r="I316" i="23"/>
  <c r="I292" i="23"/>
  <c r="I278" i="23"/>
  <c r="I247" i="23"/>
  <c r="I187" i="23"/>
  <c r="I177" i="23"/>
  <c r="I150" i="23"/>
  <c r="I129" i="23"/>
  <c r="I109" i="23"/>
  <c r="I86" i="23"/>
  <c r="I84" i="23"/>
  <c r="I78" i="23"/>
  <c r="I70" i="23"/>
  <c r="I22" i="23"/>
  <c r="I23" i="23" s="1"/>
  <c r="I11" i="23"/>
  <c r="I21" i="23"/>
  <c r="I323" i="23"/>
  <c r="I324" i="23" s="1"/>
  <c r="H320" i="23"/>
  <c r="I299" i="23"/>
  <c r="I295" i="23"/>
  <c r="I289" i="23"/>
  <c r="I287" i="23"/>
  <c r="I277" i="23"/>
  <c r="I257" i="23"/>
  <c r="I243" i="23"/>
  <c r="I232" i="23"/>
  <c r="I176" i="23"/>
  <c r="I159" i="23"/>
  <c r="I143" i="23"/>
  <c r="I139" i="23"/>
  <c r="I126" i="23"/>
  <c r="I110" i="23"/>
  <c r="I94" i="23"/>
  <c r="I83" i="23"/>
  <c r="I81" i="23"/>
  <c r="I79" i="23"/>
  <c r="I12" i="23"/>
  <c r="I10" i="23"/>
  <c r="H210" i="23"/>
  <c r="C27" i="10" s="1"/>
  <c r="C39" i="23"/>
  <c r="C8" i="11"/>
  <c r="I319" i="23"/>
  <c r="I317" i="23"/>
  <c r="I315" i="23"/>
  <c r="I313" i="23"/>
  <c r="I307" i="23"/>
  <c r="I296" i="23"/>
  <c r="I288" i="23"/>
  <c r="H50" i="24"/>
  <c r="H51" i="24" s="1"/>
  <c r="D36" i="11"/>
  <c r="I263" i="23"/>
  <c r="I264" i="23" s="1"/>
  <c r="I258" i="23"/>
  <c r="I256" i="23"/>
  <c r="H260" i="23"/>
  <c r="C34" i="10" s="1"/>
  <c r="E265" i="23"/>
  <c r="G244" i="23"/>
  <c r="B31" i="10" s="1"/>
  <c r="I230" i="23"/>
  <c r="I218" i="23"/>
  <c r="I184" i="23"/>
  <c r="I182" i="23"/>
  <c r="I175" i="23"/>
  <c r="I173" i="23"/>
  <c r="I169" i="23"/>
  <c r="I157" i="23"/>
  <c r="I148" i="23"/>
  <c r="I146" i="23"/>
  <c r="I137" i="23"/>
  <c r="I132" i="23"/>
  <c r="I127" i="23"/>
  <c r="I123" i="23"/>
  <c r="I121" i="23"/>
  <c r="I117" i="23"/>
  <c r="I108" i="23"/>
  <c r="I106" i="23"/>
  <c r="I99" i="23"/>
  <c r="I82" i="23"/>
  <c r="I56" i="23"/>
  <c r="I57" i="23" s="1"/>
  <c r="I51" i="23"/>
  <c r="H45" i="23"/>
  <c r="C18" i="10" s="1"/>
  <c r="D39" i="23"/>
  <c r="D11" i="11"/>
  <c r="E39" i="23"/>
  <c r="H23" i="23"/>
  <c r="C11" i="10" s="1"/>
  <c r="C326" i="23"/>
  <c r="G264" i="23"/>
  <c r="B35" i="10" s="1"/>
  <c r="H249" i="23"/>
  <c r="C32" i="10" s="1"/>
  <c r="C61" i="23"/>
  <c r="C20" i="11"/>
  <c r="G324" i="23"/>
  <c r="I302" i="23"/>
  <c r="I297" i="23"/>
  <c r="I285" i="23"/>
  <c r="G274" i="23"/>
  <c r="B37" i="10" s="1"/>
  <c r="H264" i="23"/>
  <c r="C35" i="10" s="1"/>
  <c r="I251" i="23"/>
  <c r="I252" i="23" s="1"/>
  <c r="C265" i="23"/>
  <c r="C31" i="11"/>
  <c r="I215" i="23"/>
  <c r="I208" i="23"/>
  <c r="I206" i="23"/>
  <c r="C238" i="23"/>
  <c r="C25" i="11"/>
  <c r="I201" i="23"/>
  <c r="I197" i="23"/>
  <c r="I190" i="23"/>
  <c r="I163" i="23"/>
  <c r="I140" i="23"/>
  <c r="I138" i="23"/>
  <c r="I131" i="23"/>
  <c r="I114" i="23"/>
  <c r="I100" i="23"/>
  <c r="I95" i="23"/>
  <c r="I91" i="23"/>
  <c r="I89" i="23"/>
  <c r="I85" i="23"/>
  <c r="I76" i="23"/>
  <c r="I74" i="23"/>
  <c r="I52" i="23"/>
  <c r="I36" i="23"/>
  <c r="I32" i="23"/>
  <c r="I18" i="23"/>
  <c r="I19" i="23" s="1"/>
  <c r="I15" i="23"/>
  <c r="I303" i="23"/>
  <c r="I234" i="23"/>
  <c r="I194" i="23"/>
  <c r="I191" i="23"/>
  <c r="I188" i="23"/>
  <c r="I171" i="23"/>
  <c r="I164" i="23"/>
  <c r="I161" i="23"/>
  <c r="I158" i="23"/>
  <c r="I141" i="23"/>
  <c r="I124" i="23"/>
  <c r="I107" i="23"/>
  <c r="I92" i="23"/>
  <c r="I87" i="23"/>
  <c r="I75" i="23"/>
  <c r="I33" i="23"/>
  <c r="I29" i="23"/>
  <c r="H324" i="23"/>
  <c r="E45" i="11" s="1"/>
  <c r="I306" i="23"/>
  <c r="I293" i="23"/>
  <c r="I291" i="23"/>
  <c r="I268" i="23"/>
  <c r="I269" i="23" s="1"/>
  <c r="I217" i="23"/>
  <c r="D238" i="23"/>
  <c r="I209" i="23"/>
  <c r="I125" i="23"/>
  <c r="I93" i="23"/>
  <c r="F61" i="23"/>
  <c r="B61" i="23"/>
  <c r="I34" i="23"/>
  <c r="D61" i="23"/>
  <c r="D63" i="23"/>
  <c r="B326" i="23"/>
  <c r="I305" i="23"/>
  <c r="I273" i="23"/>
  <c r="I274" i="23" s="1"/>
  <c r="I254" i="23"/>
  <c r="I231" i="23"/>
  <c r="I228" i="23"/>
  <c r="H237" i="23"/>
  <c r="C30" i="10" s="1"/>
  <c r="I119" i="23"/>
  <c r="I248" i="23"/>
  <c r="H244" i="23"/>
  <c r="C31" i="10" s="1"/>
  <c r="I225" i="23"/>
  <c r="I213" i="23"/>
  <c r="I185" i="23"/>
  <c r="I181" i="23"/>
  <c r="I155" i="23"/>
  <c r="I151" i="23"/>
  <c r="I133" i="23"/>
  <c r="I101" i="23"/>
  <c r="I69" i="23"/>
  <c r="I53" i="23"/>
  <c r="I13" i="23"/>
  <c r="G320" i="23"/>
  <c r="I300" i="23"/>
  <c r="I294" i="23"/>
  <c r="I246" i="23"/>
  <c r="G249" i="23"/>
  <c r="H165" i="23"/>
  <c r="C25" i="10" s="1"/>
  <c r="I314" i="23"/>
  <c r="I304" i="23"/>
  <c r="G269" i="23"/>
  <c r="B36" i="10" s="1"/>
  <c r="G237" i="23"/>
  <c r="B30" i="10" s="1"/>
  <c r="I224" i="23"/>
  <c r="I221" i="23"/>
  <c r="I222" i="23" s="1"/>
  <c r="G222" i="23"/>
  <c r="B29" i="10" s="1"/>
  <c r="I205" i="23"/>
  <c r="G210" i="23"/>
  <c r="B27" i="10" s="1"/>
  <c r="I172" i="23"/>
  <c r="G165" i="23"/>
  <c r="B25" i="10" s="1"/>
  <c r="H54" i="23"/>
  <c r="C19" i="10" s="1"/>
  <c r="I27" i="23"/>
  <c r="H38" i="23"/>
  <c r="C12" i="10" s="1"/>
  <c r="I318" i="23"/>
  <c r="D309" i="23"/>
  <c r="D326" i="23" s="1"/>
  <c r="I308" i="23"/>
  <c r="I290" i="23"/>
  <c r="H279" i="23"/>
  <c r="C38" i="10" s="1"/>
  <c r="I255" i="23"/>
  <c r="F265" i="23"/>
  <c r="B265" i="23"/>
  <c r="I242" i="23"/>
  <c r="I235" i="23"/>
  <c r="I216" i="23"/>
  <c r="I168" i="23"/>
  <c r="G203" i="23"/>
  <c r="B26" i="10" s="1"/>
  <c r="I142" i="23"/>
  <c r="G219" i="23"/>
  <c r="B28" i="10" s="1"/>
  <c r="I212" i="23"/>
  <c r="E238" i="23"/>
  <c r="I59" i="23"/>
  <c r="I60" i="23" s="1"/>
  <c r="G60" i="23"/>
  <c r="B21" i="10" s="1"/>
  <c r="I195" i="23"/>
  <c r="I179" i="23"/>
  <c r="H203" i="23"/>
  <c r="C26" i="10" s="1"/>
  <c r="I149" i="23"/>
  <c r="I128" i="23"/>
  <c r="I120" i="23"/>
  <c r="I112" i="23"/>
  <c r="I104" i="23"/>
  <c r="I96" i="23"/>
  <c r="I88" i="23"/>
  <c r="I80" i="23"/>
  <c r="I72" i="23"/>
  <c r="I48" i="23"/>
  <c r="I37" i="23"/>
  <c r="I30" i="23"/>
  <c r="F39" i="23"/>
  <c r="F63" i="23" s="1"/>
  <c r="B39" i="23"/>
  <c r="H274" i="23"/>
  <c r="C37" i="10" s="1"/>
  <c r="G260" i="23"/>
  <c r="B34" i="10" s="1"/>
  <c r="I199" i="23"/>
  <c r="I183" i="23"/>
  <c r="I167" i="23"/>
  <c r="I153" i="23"/>
  <c r="H135" i="23"/>
  <c r="C24" i="10" s="1"/>
  <c r="I43" i="23"/>
  <c r="I45" i="23" s="1"/>
  <c r="G38" i="23"/>
  <c r="H16" i="23"/>
  <c r="I276" i="23"/>
  <c r="I279" i="23" s="1"/>
  <c r="G279" i="23"/>
  <c r="B38" i="10" s="1"/>
  <c r="D265" i="23"/>
  <c r="H219" i="23"/>
  <c r="C28" i="10" s="1"/>
  <c r="F238" i="23"/>
  <c r="B238" i="23"/>
  <c r="I68" i="23"/>
  <c r="G135" i="23"/>
  <c r="B24" i="10" s="1"/>
  <c r="I47" i="23"/>
  <c r="G54" i="23"/>
  <c r="B19" i="10" s="1"/>
  <c r="E61" i="23"/>
  <c r="H61" i="23" l="1"/>
  <c r="I16" i="23"/>
  <c r="E63" i="23"/>
  <c r="D281" i="23"/>
  <c r="D328" i="23" s="1"/>
  <c r="I244" i="23"/>
  <c r="I38" i="23"/>
  <c r="E281" i="23"/>
  <c r="H265" i="23"/>
  <c r="G39" i="23"/>
  <c r="B12" i="10"/>
  <c r="J50" i="24"/>
  <c r="H58" i="24"/>
  <c r="I219" i="23"/>
  <c r="I320" i="23"/>
  <c r="E44" i="11" s="1"/>
  <c r="G265" i="23"/>
  <c r="B32" i="10"/>
  <c r="C63" i="23"/>
  <c r="C281" i="23" s="1"/>
  <c r="C328" i="23" s="1"/>
  <c r="H39" i="23"/>
  <c r="H63" i="23" s="1"/>
  <c r="C9" i="10"/>
  <c r="I135" i="23"/>
  <c r="I165" i="23"/>
  <c r="I249" i="23"/>
  <c r="G61" i="23"/>
  <c r="B63" i="23"/>
  <c r="B281" i="23" s="1"/>
  <c r="B328" i="23" s="1"/>
  <c r="I260" i="23"/>
  <c r="I210" i="23"/>
  <c r="I203" i="23"/>
  <c r="I54" i="23"/>
  <c r="I61" i="23" s="1"/>
  <c r="G238" i="23"/>
  <c r="I39" i="23"/>
  <c r="H238" i="23"/>
  <c r="F281" i="23"/>
  <c r="I237" i="23"/>
  <c r="E309" i="23"/>
  <c r="E326" i="23" s="1"/>
  <c r="E328" i="23" s="1"/>
  <c r="G286" i="23"/>
  <c r="H286" i="23"/>
  <c r="H309" i="23" s="1"/>
  <c r="H326" i="23" s="1"/>
  <c r="F309" i="23"/>
  <c r="F326" i="23" s="1"/>
  <c r="G63" i="23" l="1"/>
  <c r="H281" i="23"/>
  <c r="H328" i="23" s="1"/>
  <c r="I265" i="23"/>
  <c r="I238" i="23"/>
  <c r="F328" i="23"/>
  <c r="G281" i="23"/>
  <c r="I286" i="23"/>
  <c r="I309" i="23" s="1"/>
  <c r="G309" i="23"/>
  <c r="G326" i="23" s="1"/>
  <c r="I63" i="23"/>
  <c r="G328" i="23" l="1"/>
  <c r="I281" i="23"/>
  <c r="I326" i="23"/>
  <c r="I328" i="23" s="1"/>
  <c r="E43" i="11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C47" i="24" l="1"/>
  <c r="C58" i="24" s="1"/>
  <c r="D47" i="24"/>
  <c r="D58" i="24" s="1"/>
  <c r="F46" i="24"/>
  <c r="G46" i="24"/>
  <c r="J46" i="24" l="1"/>
</calcChain>
</file>

<file path=xl/sharedStrings.xml><?xml version="1.0" encoding="utf-8"?>
<sst xmlns="http://schemas.openxmlformats.org/spreadsheetml/2006/main" count="499" uniqueCount="419">
  <si>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</si>
  <si>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</si>
  <si>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</si>
  <si>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</si>
  <si>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</si>
  <si>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</si>
  <si>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</si>
  <si>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</si>
  <si>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</si>
  <si>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</si>
  <si>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</si>
  <si>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</si>
  <si>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</si>
  <si>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</si>
  <si>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</si>
  <si>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</si>
  <si>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</si>
  <si>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</si>
  <si>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</si>
  <si>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</si>
  <si>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</si>
  <si>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</si>
  <si>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</si>
  <si>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</si>
  <si>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</si>
  <si>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</si>
  <si>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</si>
  <si>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</si>
  <si>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</si>
  <si>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</si>
  <si>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</si>
  <si>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</si>
  <si>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</si>
  <si>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</si>
  <si>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</si>
  <si>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</si>
  <si>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</si>
  <si>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</si>
  <si>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</si>
  <si>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</si>
  <si>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</si>
  <si>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</si>
  <si>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</si>
  <si>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</si>
  <si>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</si>
  <si>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</si>
  <si>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</si>
  <si>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</si>
  <si>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</si>
  <si>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</si>
  <si>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</si>
  <si>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</si>
  <si>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</si>
  <si>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</si>
  <si>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</si>
  <si>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</si>
  <si>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</si>
  <si>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</si>
  <si>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</si>
  <si>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</si>
  <si>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</si>
  <si>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</si>
  <si>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</si>
  <si>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</si>
  <si>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</si>
  <si>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</si>
  <si>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</si>
  <si>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</si>
  <si>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</si>
  <si>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</si>
  <si>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</si>
  <si>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</si>
  <si>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</si>
  <si>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</si>
  <si>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</si>
  <si>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</si>
  <si>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</si>
  <si>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</si>
  <si>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</si>
  <si>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</si>
  <si>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</si>
  <si>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</si>
  <si>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</si>
  <si>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</si>
  <si>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</si>
  <si>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</si>
  <si>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</si>
  <si>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</si>
  <si>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</si>
  <si>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</si>
  <si>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</si>
  <si>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</si>
  <si>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</si>
  <si>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</si>
  <si>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</si>
  <si>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</si>
  <si>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</si>
  <si>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</si>
  <si>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</si>
  <si>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</si>
  <si>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</si>
  <si>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</si>
  <si>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</si>
  <si>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</si>
  <si>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</si>
  <si>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</si>
  <si>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</si>
  <si>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</si>
  <si>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</si>
  <si>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</si>
  <si>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</si>
  <si>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</si>
  <si>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</si>
  <si>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</si>
  <si>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</si>
  <si>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</si>
  <si>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</si>
  <si>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</si>
  <si>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</si>
  <si>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</si>
  <si>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</si>
  <si>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</si>
  <si>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</si>
  <si>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</si>
  <si>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</si>
  <si>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</si>
  <si>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</si>
  <si>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</si>
  <si>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</si>
  <si>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</si>
  <si>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</si>
  <si>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</si>
  <si>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</si>
  <si>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</si>
  <si>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</si>
  <si>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</si>
  <si>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</si>
  <si>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</si>
  <si>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</si>
  <si>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</si>
  <si>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</si>
  <si>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</si>
  <si>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</si>
  <si>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</si>
  <si>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</si>
  <si>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</si>
  <si>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</si>
  <si>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</si>
  <si>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</si>
  <si>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</si>
  <si>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</si>
  <si>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</si>
  <si>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</si>
  <si>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</si>
  <si>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</si>
  <si>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</si>
  <si>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</si>
  <si>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</si>
  <si>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</si>
  <si>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</si>
  <si>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</si>
  <si>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</si>
  <si>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</si>
  <si>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</si>
  <si>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</si>
  <si>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</si>
  <si>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</si>
  <si>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</si>
  <si>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</si>
  <si>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</si>
  <si>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</si>
  <si>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</si>
  <si>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</si>
  <si>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</si>
  <si>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</si>
  <si>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</si>
  <si>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</si>
  <si>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</si>
  <si>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</si>
  <si>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</si>
  <si>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</si>
  <si>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</si>
  <si>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</si>
  <si>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</si>
  <si>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</si>
  <si>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</si>
  <si>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</si>
  <si>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</si>
  <si>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</si>
  <si>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</si>
  <si>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</si>
  <si>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</si>
  <si>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</si>
  <si>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</si>
  <si>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</si>
  <si>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</si>
  <si>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</si>
  <si>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</si>
  <si>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</si>
  <si>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</si>
  <si>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</si>
  <si>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</si>
  <si>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</si>
  <si>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</si>
  <si>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</si>
  <si>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</si>
  <si>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</si>
  <si>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</si>
  <si>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</si>
  <si>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</si>
  <si>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</si>
  <si>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</si>
  <si>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</si>
  <si>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</si>
  <si>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</si>
  <si>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</si>
  <si>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</si>
  <si>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</si>
  <si>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</si>
  <si>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</si>
  <si>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</si>
  <si>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</si>
  <si>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</si>
  <si>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</si>
  <si>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</si>
  <si>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</si>
  <si>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</si>
  <si>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</si>
  <si>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</si>
  <si>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</si>
  <si>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</si>
  <si>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</si>
  <si>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</si>
  <si>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</si>
  <si>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</si>
  <si>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</si>
  <si>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</si>
  <si>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</si>
  <si>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</si>
  <si>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</si>
  <si>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</si>
  <si>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</si>
  <si>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</si>
  <si>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</si>
  <si>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</si>
  <si>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</si>
  <si>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</si>
  <si>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</si>
  <si>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</si>
  <si>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</si>
  <si>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</si>
  <si>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</si>
  <si>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</si>
  <si>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</si>
  <si>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</si>
  <si>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</si>
  <si>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</si>
  <si>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</si>
  <si>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</si>
  <si>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</si>
  <si>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</si>
  <si>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</si>
  <si>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</si>
  <si>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</si>
  <si>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</si>
  <si>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</si>
  <si>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</si>
  <si>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</si>
  <si>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</si>
  <si>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</si>
  <si>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</si>
  <si>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</si>
  <si>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</si>
  <si>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</si>
  <si>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</si>
  <si>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</si>
  <si>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</si>
  <si>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</si>
  <si>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</si>
  <si>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</si>
  <si>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</si>
  <si>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</si>
  <si>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</si>
  <si>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</si>
  <si>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</si>
  <si>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</si>
  <si>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</si>
  <si>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</si>
  <si>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</si>
  <si>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</si>
  <si>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</si>
  <si>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</si>
  <si>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</si>
  <si>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</si>
  <si>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</si>
  <si>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</si>
  <si>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</si>
  <si>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</si>
  <si>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</si>
  <si>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</si>
  <si>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</si>
  <si>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</si>
  <si>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</si>
  <si>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</si>
  <si>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</si>
  <si>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</si>
  <si>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</si>
  <si>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</si>
  <si>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</si>
  <si>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</si>
  <si>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</si>
  <si>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</si>
  <si>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</si>
  <si>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</si>
  <si>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</si>
  <si>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</si>
  <si>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</si>
  <si>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</si>
  <si>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</si>
  <si>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</si>
  <si>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</si>
  <si>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</si>
  <si>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</si>
  <si>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</si>
  <si>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</si>
  <si>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</si>
  <si>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</si>
  <si>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</si>
  <si>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</si>
  <si>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</si>
  <si>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</si>
  <si>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</si>
  <si>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</si>
  <si>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</si>
  <si>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</si>
  <si>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</si>
  <si>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</si>
  <si>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</si>
  <si>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</si>
  <si>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</si>
  <si>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</si>
  <si>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</si>
  <si>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</si>
  <si>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</si>
  <si>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</si>
  <si>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</si>
  <si>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</si>
  <si>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</si>
  <si>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</si>
  <si>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</si>
  <si>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</si>
  <si>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</si>
  <si>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</si>
  <si>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</si>
  <si>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</si>
  <si>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</si>
  <si>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</si>
  <si>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</si>
  <si>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</si>
  <si>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</si>
  <si>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</si>
  <si>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</si>
  <si>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</si>
  <si>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</si>
  <si>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</si>
  <si>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</si>
  <si>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</si>
  <si>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</si>
  <si>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</si>
  <si>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</si>
  <si>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</si>
  <si>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</si>
  <si>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</si>
  <si>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</si>
  <si>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</si>
  <si>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</si>
  <si>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</si>
  <si>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</si>
  <si>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</si>
  <si>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</si>
  <si>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</si>
  <si>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</si>
  <si>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</si>
  <si>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</si>
  <si>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</si>
  <si>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</si>
  <si>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</si>
  <si>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</si>
  <si>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</si>
  <si>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</si>
  <si>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</si>
  <si>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</si>
  <si>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</si>
  <si>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</si>
  <si>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</si>
  <si>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</si>
  <si>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</si>
  <si>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</si>
  <si>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</si>
  <si>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</si>
  <si>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</si>
  <si>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</si>
  <si>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</si>
  <si>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</si>
  <si>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</si>
  <si>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</si>
  <si>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</si>
  <si>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</si>
  <si>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</si>
  <si>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</si>
  <si>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>FOR THE MONTH ENDED SEPTEMBER 30, 2018</t>
  </si>
  <si>
    <t>(Based on allocation factors developed using 12 ME 12/31/2017 information)</t>
  </si>
  <si>
    <t>(24) 4031 - Depreciation Expense - FAS143</t>
  </si>
  <si>
    <t>Share (Allocated Gas / Common)</t>
  </si>
  <si>
    <t>Share (Allocated Electric / Common)</t>
  </si>
  <si>
    <t>Allocation Method   [1]</t>
  </si>
  <si>
    <t xml:space="preserve">          (5) 456 - Other Electric Revenues</t>
  </si>
  <si>
    <t xml:space="preserve">          (5) 456.1 - Other Electric Revenues - Transmission</t>
  </si>
  <si>
    <t>Electric Alloc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</si>
</sst>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9" fontId="24" fillId="0" borderId="0">
      <alignment horizontal="left"/>
    </xf>
    <xf numFmtId="170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1" fontId="32" fillId="0" borderId="0" applyFill="0" applyBorder="0" applyAlignment="0"/>
    <xf numFmtId="0" fontId="33" fillId="72" borderId="25" applyNumberFormat="0" applyAlignment="0" applyProtection="0"/>
    <xf numFmtId="0" fontId="11" fillId="6" borderId="4" applyNumberFormat="0" applyAlignment="0" applyProtection="0"/>
    <xf numFmtId="0" fontId="34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26" applyNumberFormat="0" applyAlignment="0" applyProtection="0"/>
    <xf numFmtId="0" fontId="13" fillId="7" borderId="7" applyNumberFormat="0" applyAlignment="0" applyProtection="0"/>
    <xf numFmtId="0" fontId="35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2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6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174" fontId="19" fillId="0" borderId="0" applyNumberFormat="0" applyFill="0" applyBorder="0" applyProtection="0">
      <alignment horizontal="right"/>
    </xf>
    <xf numFmtId="0" fontId="49" fillId="0" borderId="27" applyNumberFormat="0" applyAlignment="0" applyProtection="0">
      <alignment horizontal="left"/>
    </xf>
    <xf numFmtId="0" fontId="49" fillId="0" borderId="23">
      <alignment horizontal="left"/>
    </xf>
    <xf numFmtId="14" fontId="20" fillId="79" borderId="28">
      <alignment horizontal="center" vertical="center" wrapText="1"/>
    </xf>
    <xf numFmtId="0" fontId="50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6" fillId="0" borderId="0"/>
    <xf numFmtId="40" fontId="56" fillId="0" borderId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7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9" fillId="81" borderId="34">
      <alignment horizontal="left"/>
      <protection locked="0"/>
    </xf>
    <xf numFmtId="10" fontId="59" fillId="81" borderId="34">
      <alignment horizontal="right"/>
      <protection locked="0"/>
    </xf>
    <xf numFmtId="0" fontId="21" fillId="74" borderId="0"/>
    <xf numFmtId="3" fontId="60" fillId="0" borderId="0" applyFill="0" applyBorder="0" applyAlignment="0" applyProtection="0"/>
    <xf numFmtId="0" fontId="61" fillId="0" borderId="35" applyNumberFormat="0" applyFill="0" applyAlignment="0" applyProtection="0"/>
    <xf numFmtId="0" fontId="12" fillId="0" borderId="6" applyNumberFormat="0" applyFill="0" applyAlignment="0" applyProtection="0"/>
    <xf numFmtId="0" fontId="62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63" fillId="69" borderId="0" applyNumberFormat="0" applyBorder="0" applyAlignment="0" applyProtection="0"/>
    <xf numFmtId="0" fontId="8" fillId="4" borderId="0" applyNumberFormat="0" applyBorder="0" applyAlignment="0" applyProtection="0"/>
    <xf numFmtId="0" fontId="63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4" fillId="0" borderId="0"/>
    <xf numFmtId="175" fontId="22" fillId="0" borderId="0"/>
    <xf numFmtId="176" fontId="65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6" fontId="36" fillId="0" borderId="0">
      <alignment horizontal="left" wrapText="1"/>
    </xf>
    <xf numFmtId="166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72" borderId="40" applyNumberFormat="0" applyAlignment="0" applyProtection="0"/>
    <xf numFmtId="0" fontId="10" fillId="6" borderId="5" applyNumberFormat="0" applyAlignment="0" applyProtection="0"/>
    <xf numFmtId="0" fontId="66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34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67" fillId="0" borderId="28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68" fillId="0" borderId="0" applyFill="0" applyBorder="0" applyAlignment="0" applyProtection="0"/>
    <xf numFmtId="0" fontId="69" fillId="0" borderId="0"/>
    <xf numFmtId="42" fontId="22" fillId="80" borderId="0"/>
    <xf numFmtId="42" fontId="22" fillId="80" borderId="24">
      <alignment vertical="center"/>
    </xf>
    <xf numFmtId="0" fontId="20" fillId="80" borderId="12" applyNumberFormat="0">
      <alignment horizontal="center" vertical="center" wrapText="1"/>
    </xf>
    <xf numFmtId="10" fontId="22" fillId="80" borderId="0"/>
    <xf numFmtId="179" fontId="22" fillId="80" borderId="0"/>
    <xf numFmtId="180" fontId="56" fillId="0" borderId="0" applyBorder="0" applyAlignment="0"/>
    <xf numFmtId="42" fontId="22" fillId="80" borderId="10">
      <alignment horizontal="left"/>
    </xf>
    <xf numFmtId="179" fontId="70" fillId="80" borderId="10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40" applyNumberFormat="0" applyProtection="0">
      <alignment vertical="center"/>
    </xf>
    <xf numFmtId="4" fontId="71" fillId="82" borderId="41" applyNumberFormat="0" applyProtection="0">
      <alignment vertical="center"/>
    </xf>
    <xf numFmtId="4" fontId="27" fillId="81" borderId="40" applyNumberFormat="0" applyProtection="0">
      <alignment vertical="center"/>
    </xf>
    <xf numFmtId="4" fontId="72" fillId="81" borderId="40" applyNumberFormat="0" applyProtection="0">
      <alignment vertical="center"/>
    </xf>
    <xf numFmtId="4" fontId="73" fillId="81" borderId="41" applyNumberFormat="0" applyProtection="0">
      <alignment vertical="center"/>
    </xf>
    <xf numFmtId="4" fontId="72" fillId="81" borderId="40" applyNumberFormat="0" applyProtection="0">
      <alignment vertical="center"/>
    </xf>
    <xf numFmtId="4" fontId="27" fillId="81" borderId="40" applyNumberFormat="0" applyProtection="0">
      <alignment horizontal="left" vertical="center" indent="1"/>
    </xf>
    <xf numFmtId="4" fontId="71" fillId="81" borderId="41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0" fontId="71" fillId="81" borderId="41" applyNumberFormat="0" applyProtection="0">
      <alignment horizontal="left" vertical="top" indent="1"/>
    </xf>
    <xf numFmtId="4" fontId="27" fillId="81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1" fillId="87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88" borderId="40" applyNumberFormat="0" applyProtection="0">
      <alignment horizontal="right" vertical="center"/>
    </xf>
    <xf numFmtId="4" fontId="27" fillId="35" borderId="41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36" borderId="41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61" borderId="41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48" borderId="41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52" borderId="41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70" borderId="41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46" borderId="41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6" borderId="41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27" fillId="45" borderId="41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71" fillId="98" borderId="40" applyNumberFormat="0" applyProtection="0">
      <alignment horizontal="left" vertical="center" indent="1"/>
    </xf>
    <xf numFmtId="4" fontId="71" fillId="99" borderId="42" applyNumberFormat="0" applyProtection="0">
      <alignment horizontal="left" vertical="center" indent="1"/>
    </xf>
    <xf numFmtId="4" fontId="71" fillId="98" borderId="4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74" fillId="102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top" indent="1"/>
    </xf>
    <xf numFmtId="0" fontId="22" fillId="103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top" indent="1"/>
    </xf>
    <xf numFmtId="0" fontId="22" fillId="10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top" indent="1"/>
    </xf>
    <xf numFmtId="0" fontId="22" fillId="74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22" fillId="40" borderId="14" applyNumberFormat="0">
      <protection locked="0"/>
    </xf>
    <xf numFmtId="4" fontId="27" fillId="106" borderId="40" applyNumberFormat="0" applyProtection="0">
      <alignment vertical="center"/>
    </xf>
    <xf numFmtId="4" fontId="27" fillId="106" borderId="41" applyNumberFormat="0" applyProtection="0">
      <alignment vertical="center"/>
    </xf>
    <xf numFmtId="4" fontId="27" fillId="106" borderId="40" applyNumberFormat="0" applyProtection="0">
      <alignment vertical="center"/>
    </xf>
    <xf numFmtId="4" fontId="72" fillId="106" borderId="40" applyNumberFormat="0" applyProtection="0">
      <alignment vertical="center"/>
    </xf>
    <xf numFmtId="4" fontId="72" fillId="106" borderId="41" applyNumberFormat="0" applyProtection="0">
      <alignment vertical="center"/>
    </xf>
    <xf numFmtId="4" fontId="72" fillId="106" borderId="40" applyNumberFormat="0" applyProtection="0">
      <alignment vertical="center"/>
    </xf>
    <xf numFmtId="4" fontId="27" fillId="106" borderId="40" applyNumberFormat="0" applyProtection="0">
      <alignment horizontal="left" vertical="center" indent="1"/>
    </xf>
    <xf numFmtId="4" fontId="27" fillId="106" borderId="41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0" fontId="27" fillId="106" borderId="41" applyNumberFormat="0" applyProtection="0">
      <alignment horizontal="left" vertical="top" indent="1"/>
    </xf>
    <xf numFmtId="4" fontId="27" fillId="106" borderId="40" applyNumberFormat="0" applyProtection="0">
      <alignment horizontal="left" vertical="center" indent="1"/>
    </xf>
    <xf numFmtId="4" fontId="27" fillId="100" borderId="40" applyNumberFormat="0" applyProtection="0">
      <alignment horizontal="right" vertical="center"/>
    </xf>
    <xf numFmtId="4" fontId="27" fillId="101" borderId="41" applyNumberFormat="0" applyProtection="0">
      <alignment horizontal="right" vertical="center"/>
    </xf>
    <xf numFmtId="4" fontId="27" fillId="100" borderId="40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4" fontId="72" fillId="101" borderId="41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7" fillId="87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75" fillId="0" borderId="0"/>
    <xf numFmtId="4" fontId="76" fillId="107" borderId="0" applyNumberFormat="0" applyProtection="0">
      <alignment horizontal="left" vertical="center" indent="1"/>
    </xf>
    <xf numFmtId="0" fontId="75" fillId="0" borderId="0"/>
    <xf numFmtId="4" fontId="77" fillId="100" borderId="40" applyNumberFormat="0" applyProtection="0">
      <alignment horizontal="right" vertical="center"/>
    </xf>
    <xf numFmtId="4" fontId="77" fillId="101" borderId="41" applyNumberFormat="0" applyProtection="0">
      <alignment horizontal="right" vertical="center"/>
    </xf>
    <xf numFmtId="4" fontId="77" fillId="100" borderId="40" applyNumberFormat="0" applyProtection="0">
      <alignment horizontal="right" vertical="center"/>
    </xf>
    <xf numFmtId="39" fontId="22" fillId="108" borderId="0"/>
    <xf numFmtId="0" fontId="78" fillId="0" borderId="0" applyNumberFormat="0" applyFill="0" applyBorder="0" applyAlignment="0" applyProtection="0"/>
    <xf numFmtId="38" fontId="21" fillId="0" borderId="44"/>
    <xf numFmtId="38" fontId="21" fillId="0" borderId="44"/>
    <xf numFmtId="38" fontId="56" fillId="0" borderId="10"/>
    <xf numFmtId="39" fontId="36" fillId="109" borderId="0"/>
    <xf numFmtId="166" fontId="22" fillId="0" borderId="0">
      <alignment horizontal="left" wrapText="1"/>
    </xf>
    <xf numFmtId="167" fontId="22" fillId="0" borderId="0">
      <alignment horizontal="left" wrapText="1"/>
    </xf>
    <xf numFmtId="40" fontId="79" fillId="0" borderId="0" applyBorder="0">
      <alignment horizontal="right"/>
    </xf>
    <xf numFmtId="41" fontId="80" fillId="80" borderId="0">
      <alignment horizontal="left"/>
    </xf>
    <xf numFmtId="0" fontId="81" fillId="0" borderId="0"/>
    <xf numFmtId="0" fontId="22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4" fillId="80" borderId="0">
      <alignment horizontal="left" vertical="center"/>
    </xf>
    <xf numFmtId="0" fontId="20" fillId="80" borderId="0">
      <alignment horizontal="left" wrapText="1"/>
    </xf>
    <xf numFmtId="0" fontId="85" fillId="0" borderId="0">
      <alignment horizontal="left" vertical="center"/>
    </xf>
    <xf numFmtId="0" fontId="45" fillId="0" borderId="45" applyNumberFormat="0" applyFill="0" applyAlignment="0" applyProtection="0"/>
    <xf numFmtId="0" fontId="16" fillId="0" borderId="9" applyNumberFormat="0" applyFill="0" applyAlignment="0" applyProtection="0"/>
    <xf numFmtId="0" fontId="4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7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1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35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1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2" fillId="0" borderId="0" applyFont="0" applyFill="0" applyBorder="0" applyAlignment="0" applyProtection="0">
      <alignment horizontal="left" wrapText="1"/>
    </xf>
    <xf numFmtId="0" fontId="48" fillId="41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0" fontId="50" fillId="0" borderId="51" applyNumberFormat="0" applyFill="0" applyAlignment="0" applyProtection="0"/>
    <xf numFmtId="0" fontId="52" fillId="0" borderId="52" applyNumberFormat="0" applyFill="0" applyAlignment="0" applyProtection="0"/>
    <xf numFmtId="0" fontId="54" fillId="0" borderId="53" applyNumberFormat="0" applyFill="0" applyAlignment="0" applyProtection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41" fontId="59" fillId="81" borderId="34">
      <alignment horizontal="left"/>
      <protection locked="0"/>
    </xf>
    <xf numFmtId="0" fontId="86" fillId="0" borderId="54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40" borderId="40" applyNumberFormat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68" fillId="0" borderId="0" applyFill="0" applyBorder="0" applyAlignment="0" applyProtection="0"/>
    <xf numFmtId="180" fontId="56" fillId="0" borderId="0" applyBorder="0" applyAlignment="0"/>
    <xf numFmtId="38" fontId="21" fillId="0" borderId="44"/>
    <xf numFmtId="38" fontId="21" fillId="0" borderId="44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5" fillId="0" borderId="55" applyNumberFormat="0" applyFill="0" applyAlignment="0" applyProtection="0"/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4" borderId="0" applyNumberFormat="0" applyBorder="0" applyAlignment="0" applyProtection="0"/>
    <xf numFmtId="0" fontId="17" fillId="32" borderId="0" applyNumberFormat="0" applyBorder="0" applyAlignment="0" applyProtection="0"/>
    <xf numFmtId="0" fontId="28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0" fillId="59" borderId="0" applyNumberFormat="0" applyBorder="0" applyAlignment="0" applyProtection="0"/>
    <xf numFmtId="0" fontId="11" fillId="6" borderId="4" applyNumberFormat="0" applyAlignment="0" applyProtection="0"/>
    <xf numFmtId="0" fontId="33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60" borderId="26" applyNumberFormat="0" applyAlignment="0" applyProtection="0"/>
    <xf numFmtId="186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8" fillId="78" borderId="0" applyNumberFormat="0" applyBorder="0" applyAlignment="0" applyProtection="0"/>
    <xf numFmtId="0" fontId="3" fillId="0" borderId="1" applyNumberFormat="0" applyFill="0" applyAlignment="0" applyProtection="0"/>
    <xf numFmtId="0" fontId="50" fillId="0" borderId="29" applyNumberFormat="0" applyFill="0" applyAlignment="0" applyProtection="0"/>
    <xf numFmtId="0" fontId="4" fillId="0" borderId="2" applyNumberFormat="0" applyFill="0" applyAlignment="0" applyProtection="0"/>
    <xf numFmtId="0" fontId="52" fillId="0" borderId="31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1" fillId="0" borderId="35" applyNumberFormat="0" applyFill="0" applyAlignment="0" applyProtection="0"/>
    <xf numFmtId="0" fontId="8" fillId="4" borderId="0" applyNumberFormat="0" applyBorder="0" applyAlignment="0" applyProtection="0"/>
    <xf numFmtId="0" fontId="63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6" fillId="72" borderId="40" applyNumberFormat="0" applyAlignment="0" applyProtection="0"/>
    <xf numFmtId="10" fontId="22" fillId="0" borderId="0" applyFont="0" applyFill="0" applyBorder="0" applyAlignment="0" applyProtection="0"/>
    <xf numFmtId="4" fontId="74" fillId="44" borderId="0" applyNumberFormat="0" applyProtection="0">
      <alignment horizontal="left" vertical="center" indent="1"/>
    </xf>
    <xf numFmtId="0" fontId="22" fillId="40" borderId="14" applyNumberFormat="0">
      <protection locked="0"/>
    </xf>
    <xf numFmtId="0" fontId="56" fillId="44" borderId="56" applyBorder="0"/>
    <xf numFmtId="0" fontId="21" fillId="111" borderId="14"/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5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4" xfId="0" applyBorder="1"/>
    <xf numFmtId="0" fontId="0" fillId="0" borderId="0" xfId="0"/>
    <xf numFmtId="164" fontId="18" fillId="0" borderId="0" xfId="0" applyNumberFormat="1" applyFont="1" applyAlignment="1">
      <alignment horizontal="right"/>
    </xf>
    <xf numFmtId="37" fontId="1" fillId="0" borderId="48" xfId="42" applyNumberFormat="1" applyFill="1" applyBorder="1"/>
    <xf numFmtId="37" fontId="22" fillId="0" borderId="49" xfId="0" applyNumberFormat="1" applyFont="1" applyFill="1" applyBorder="1"/>
    <xf numFmtId="42" fontId="22" fillId="0" borderId="0" xfId="0" applyNumberFormat="1" applyFont="1" applyFill="1" applyBorder="1"/>
    <xf numFmtId="183" fontId="20" fillId="0" borderId="20" xfId="0" quotePrefix="1" applyNumberFormat="1" applyFont="1" applyFill="1" applyBorder="1" applyAlignment="1">
      <alignment horizontal="left" vertical="center"/>
    </xf>
    <xf numFmtId="184" fontId="87" fillId="0" borderId="49" xfId="0" applyNumberFormat="1" applyFont="1" applyBorder="1"/>
    <xf numFmtId="184" fontId="87" fillId="0" borderId="0" xfId="0" applyNumberFormat="1" applyFont="1" applyBorder="1"/>
    <xf numFmtId="183" fontId="80" fillId="0" borderId="20" xfId="0" applyNumberFormat="1" applyFont="1" applyBorder="1"/>
    <xf numFmtId="37" fontId="22" fillId="0" borderId="49" xfId="0" applyNumberFormat="1" applyFont="1" applyBorder="1"/>
    <xf numFmtId="37" fontId="22" fillId="0" borderId="0" xfId="0" applyNumberFormat="1" applyFont="1" applyBorder="1"/>
    <xf numFmtId="183" fontId="22" fillId="0" borderId="20" xfId="0" applyNumberFormat="1" applyFont="1" applyBorder="1"/>
    <xf numFmtId="184" fontId="22" fillId="0" borderId="49" xfId="0" applyNumberFormat="1" applyFont="1" applyFill="1" applyBorder="1"/>
    <xf numFmtId="184" fontId="22" fillId="0" borderId="0" xfId="0" applyNumberFormat="1" applyFont="1" applyFill="1" applyBorder="1"/>
    <xf numFmtId="183" fontId="22" fillId="0" borderId="20" xfId="0" quotePrefix="1" applyNumberFormat="1" applyFont="1" applyBorder="1" applyAlignment="1">
      <alignment horizontal="left"/>
    </xf>
    <xf numFmtId="180" fontId="22" fillId="0" borderId="48" xfId="0" applyNumberFormat="1" applyFont="1" applyBorder="1"/>
    <xf numFmtId="180" fontId="22" fillId="0" borderId="12" xfId="0" applyNumberFormat="1" applyFont="1" applyBorder="1"/>
    <xf numFmtId="180" fontId="22" fillId="0" borderId="21" xfId="0" applyNumberFormat="1" applyFont="1" applyBorder="1"/>
    <xf numFmtId="180" fontId="22" fillId="0" borderId="49" xfId="0" applyNumberFormat="1" applyFont="1" applyBorder="1"/>
    <xf numFmtId="180" fontId="22" fillId="0" borderId="0" xfId="0" applyNumberFormat="1" applyFont="1"/>
    <xf numFmtId="183" fontId="22" fillId="0" borderId="20" xfId="0" applyNumberFormat="1" applyFont="1" applyFill="1" applyBorder="1"/>
    <xf numFmtId="180" fontId="22" fillId="0" borderId="49" xfId="0" applyNumberFormat="1" applyFont="1" applyFill="1" applyBorder="1"/>
    <xf numFmtId="184" fontId="22" fillId="0" borderId="0" xfId="0" applyNumberFormat="1" applyFont="1" applyFill="1"/>
    <xf numFmtId="180" fontId="22" fillId="0" borderId="48" xfId="0" applyNumberFormat="1" applyFont="1" applyFill="1" applyBorder="1"/>
    <xf numFmtId="180" fontId="22" fillId="0" borderId="12" xfId="0" applyNumberFormat="1" applyFont="1" applyFill="1" applyBorder="1"/>
    <xf numFmtId="180" fontId="22" fillId="0" borderId="21" xfId="0" applyNumberFormat="1" applyFont="1" applyFill="1" applyBorder="1"/>
    <xf numFmtId="180" fontId="22" fillId="0" borderId="0" xfId="0" applyNumberFormat="1" applyFont="1" applyFill="1"/>
    <xf numFmtId="37" fontId="22" fillId="0" borderId="0" xfId="0" applyNumberFormat="1" applyFont="1" applyFill="1" applyBorder="1"/>
    <xf numFmtId="183" fontId="22" fillId="0" borderId="20" xfId="0" quotePrefix="1" applyNumberFormat="1" applyFont="1" applyFill="1" applyBorder="1" applyAlignment="1">
      <alignment horizontal="left"/>
    </xf>
    <xf numFmtId="37" fontId="22" fillId="0" borderId="48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183" fontId="20" fillId="0" borderId="22" xfId="0" quotePrefix="1" applyNumberFormat="1" applyFont="1" applyFill="1" applyBorder="1" applyAlignment="1">
      <alignment horizontal="left" vertical="center"/>
    </xf>
    <xf numFmtId="42" fontId="22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7" fillId="0" borderId="49" xfId="0" applyNumberFormat="1" applyFont="1" applyFill="1" applyBorder="1"/>
    <xf numFmtId="184" fontId="87" fillId="0" borderId="0" xfId="0" applyNumberFormat="1" applyFont="1" applyFill="1" applyBorder="1"/>
    <xf numFmtId="183" fontId="20" fillId="0" borderId="20" xfId="0" applyNumberFormat="1" applyFont="1" applyBorder="1" applyAlignment="1">
      <alignment vertical="top"/>
    </xf>
    <xf numFmtId="183" fontId="22" fillId="0" borderId="19" xfId="0" applyNumberFormat="1" applyFont="1" applyBorder="1"/>
    <xf numFmtId="180" fontId="22" fillId="0" borderId="0" xfId="0" applyNumberFormat="1" applyFont="1" applyFill="1" applyBorder="1"/>
    <xf numFmtId="180" fontId="22" fillId="0" borderId="19" xfId="0" applyNumberFormat="1" applyFont="1" applyFill="1" applyBorder="1"/>
    <xf numFmtId="43" fontId="0" fillId="0" borderId="0" xfId="0" applyNumberFormat="1" applyFill="1"/>
    <xf numFmtId="37" fontId="22" fillId="0" borderId="12" xfId="0" applyNumberFormat="1" applyFont="1" applyFill="1" applyBorder="1"/>
    <xf numFmtId="37" fontId="22" fillId="0" borderId="50" xfId="0" applyNumberFormat="1" applyFont="1" applyFill="1" applyBorder="1"/>
    <xf numFmtId="37" fontId="22" fillId="0" borderId="10" xfId="0" applyNumberFormat="1" applyFont="1" applyFill="1" applyBorder="1"/>
    <xf numFmtId="183" fontId="80" fillId="0" borderId="17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8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80" fontId="91" fillId="0" borderId="12" xfId="0" applyNumberFormat="1" applyFont="1" applyFill="1" applyBorder="1" applyAlignment="1">
      <alignment horizontal="center"/>
    </xf>
    <xf numFmtId="43" fontId="91" fillId="0" borderId="12" xfId="0" applyNumberFormat="1" applyFont="1" applyFill="1" applyBorder="1" applyAlignment="1">
      <alignment horizontal="center"/>
    </xf>
    <xf numFmtId="180" fontId="22" fillId="0" borderId="49" xfId="42" applyNumberFormat="1" applyFont="1" applyFill="1" applyBorder="1"/>
    <xf numFmtId="180" fontId="22" fillId="0" borderId="20" xfId="42" applyNumberFormat="1" applyFont="1" applyFill="1" applyBorder="1"/>
    <xf numFmtId="10" fontId="22" fillId="0" borderId="18" xfId="0" applyNumberFormat="1" applyFont="1" applyFill="1" applyBorder="1"/>
    <xf numFmtId="10" fontId="22" fillId="0" borderId="50" xfId="0" applyNumberFormat="1" applyFont="1" applyFill="1" applyBorder="1"/>
    <xf numFmtId="10" fontId="22" fillId="0" borderId="19" xfId="0" applyNumberFormat="1" applyFont="1" applyFill="1" applyBorder="1"/>
    <xf numFmtId="10" fontId="22" fillId="0" borderId="49" xfId="0" applyNumberFormat="1" applyFont="1" applyFill="1" applyBorder="1"/>
    <xf numFmtId="10" fontId="22" fillId="0" borderId="21" xfId="0" applyNumberFormat="1" applyFont="1" applyFill="1" applyBorder="1"/>
    <xf numFmtId="10" fontId="22" fillId="0" borderId="48" xfId="0" applyNumberFormat="1" applyFont="1" applyFill="1" applyBorder="1"/>
    <xf numFmtId="164" fontId="95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0" fontId="95" fillId="0" borderId="0" xfId="0" applyNumberFormat="1" applyFont="1" applyAlignment="1">
      <alignment horizontal="right"/>
    </xf>
    <xf numFmtId="41" fontId="89" fillId="0" borderId="12" xfId="0" applyNumberFormat="1" applyFont="1" applyFill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89" fillId="0" borderId="0" xfId="0" applyNumberFormat="1" applyFont="1" applyFill="1" applyBorder="1" applyAlignment="1">
      <alignment horizontal="right"/>
    </xf>
    <xf numFmtId="41" fontId="92" fillId="0" borderId="0" xfId="0" applyNumberFormat="1" applyFont="1" applyFill="1" applyBorder="1" applyAlignment="1">
      <alignment horizontal="center"/>
    </xf>
    <xf numFmtId="41" fontId="88" fillId="0" borderId="13" xfId="0" applyNumberFormat="1" applyFont="1" applyFill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89" fillId="0" borderId="11" xfId="0" applyNumberFormat="1" applyFont="1" applyFill="1" applyBorder="1" applyAlignment="1">
      <alignment horizontal="right"/>
    </xf>
    <xf numFmtId="41" fontId="88" fillId="0" borderId="10" xfId="0" applyNumberFormat="1" applyFont="1" applyFill="1" applyBorder="1" applyAlignment="1">
      <alignment horizontal="right"/>
    </xf>
    <xf numFmtId="164" fontId="95" fillId="0" borderId="0" xfId="0" applyNumberFormat="1" applyFont="1" applyFill="1" applyBorder="1" applyAlignment="1">
      <alignment horizontal="right"/>
    </xf>
    <xf numFmtId="41" fontId="88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43" fontId="22" fillId="0" borderId="0" xfId="0" applyNumberFormat="1" applyFont="1" applyFill="1"/>
    <xf numFmtId="168" fontId="22" fillId="0" borderId="0" xfId="0" applyNumberFormat="1" applyFont="1" applyFill="1"/>
    <xf numFmtId="0" fontId="94" fillId="0" borderId="0" xfId="0" applyFont="1" applyFill="1"/>
    <xf numFmtId="180" fontId="22" fillId="0" borderId="12" xfId="0" quotePrefix="1" applyNumberFormat="1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21" xfId="0" applyFont="1" applyFill="1" applyBorder="1"/>
    <xf numFmtId="180" fontId="22" fillId="0" borderId="0" xfId="0" quotePrefix="1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9" xfId="0" applyFont="1" applyFill="1" applyBorder="1"/>
    <xf numFmtId="180" fontId="22" fillId="0" borderId="5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80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/>
    <xf numFmtId="43" fontId="92" fillId="0" borderId="0" xfId="0" applyNumberFormat="1" applyFont="1"/>
    <xf numFmtId="184" fontId="87" fillId="0" borderId="22" xfId="0" applyNumberFormat="1" applyFont="1" applyFill="1" applyBorder="1"/>
    <xf numFmtId="10" fontId="87" fillId="0" borderId="22" xfId="0" applyNumberFormat="1" applyFont="1" applyFill="1" applyBorder="1"/>
    <xf numFmtId="0" fontId="22" fillId="0" borderId="48" xfId="0" applyFont="1" applyFill="1" applyBorder="1"/>
    <xf numFmtId="10" fontId="22" fillId="0" borderId="20" xfId="0" applyNumberFormat="1" applyFont="1" applyFill="1" applyBorder="1"/>
    <xf numFmtId="180" fontId="22" fillId="0" borderId="20" xfId="0" applyNumberFormat="1" applyFont="1" applyFill="1" applyBorder="1"/>
    <xf numFmtId="0" fontId="22" fillId="0" borderId="49" xfId="0" applyFont="1" applyFill="1" applyBorder="1"/>
    <xf numFmtId="180" fontId="22" fillId="0" borderId="48" xfId="42" applyNumberFormat="1" applyFont="1" applyFill="1" applyBorder="1"/>
    <xf numFmtId="10" fontId="22" fillId="0" borderId="22" xfId="0" applyNumberFormat="1" applyFont="1" applyFill="1" applyBorder="1"/>
    <xf numFmtId="0" fontId="22" fillId="0" borderId="22" xfId="0" applyNumberFormat="1" applyFont="1" applyFill="1" applyBorder="1" applyAlignment="1">
      <alignment horizontal="center"/>
    </xf>
    <xf numFmtId="180" fontId="22" fillId="0" borderId="22" xfId="42" applyNumberFormat="1" applyFont="1" applyFill="1" applyBorder="1"/>
    <xf numFmtId="10" fontId="22" fillId="0" borderId="22" xfId="0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center"/>
    </xf>
    <xf numFmtId="165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10" fontId="22" fillId="0" borderId="20" xfId="0" applyNumberFormat="1" applyFont="1" applyFill="1" applyBorder="1" applyAlignment="1">
      <alignment horizontal="right" wrapText="1"/>
    </xf>
    <xf numFmtId="0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9" xfId="0" quotePrefix="1" applyFont="1" applyFill="1" applyBorder="1" applyAlignment="1">
      <alignment horizontal="left"/>
    </xf>
    <xf numFmtId="43" fontId="22" fillId="0" borderId="20" xfId="0" applyNumberFormat="1" applyFont="1" applyFill="1" applyBorder="1"/>
    <xf numFmtId="0" fontId="22" fillId="0" borderId="20" xfId="0" applyFont="1" applyFill="1" applyBorder="1"/>
    <xf numFmtId="180" fontId="22" fillId="0" borderId="50" xfId="42" applyNumberFormat="1" applyFont="1" applyFill="1" applyBorder="1"/>
    <xf numFmtId="165" fontId="22" fillId="0" borderId="0" xfId="0" applyNumberFormat="1" applyFont="1" applyFill="1"/>
    <xf numFmtId="184" fontId="22" fillId="0" borderId="20" xfId="0" applyNumberFormat="1" applyFont="1" applyFill="1" applyBorder="1"/>
    <xf numFmtId="37" fontId="22" fillId="0" borderId="22" xfId="0" applyNumberFormat="1" applyFont="1" applyFill="1" applyBorder="1"/>
    <xf numFmtId="37" fontId="22" fillId="0" borderId="20" xfId="0" applyNumberFormat="1" applyFont="1" applyFill="1" applyBorder="1"/>
    <xf numFmtId="10" fontId="22" fillId="0" borderId="17" xfId="0" applyNumberFormat="1" applyFont="1" applyFill="1" applyBorder="1"/>
    <xf numFmtId="180" fontId="22" fillId="0" borderId="17" xfId="0" applyNumberFormat="1" applyFont="1" applyFill="1" applyBorder="1" applyAlignment="1">
      <alignment horizontal="center"/>
    </xf>
    <xf numFmtId="180" fontId="22" fillId="0" borderId="17" xfId="0" applyNumberFormat="1" applyFont="1" applyFill="1" applyBorder="1"/>
    <xf numFmtId="180" fontId="22" fillId="0" borderId="14" xfId="0" applyNumberFormat="1" applyFont="1" applyFill="1" applyBorder="1" applyAlignment="1">
      <alignment horizontal="center" vertical="center" wrapText="1"/>
    </xf>
    <xf numFmtId="10" fontId="22" fillId="0" borderId="14" xfId="0" quotePrefix="1" applyNumberFormat="1" applyFont="1" applyFill="1" applyBorder="1" applyAlignment="1">
      <alignment horizontal="center" vertical="center" wrapText="1"/>
    </xf>
    <xf numFmtId="180" fontId="22" fillId="0" borderId="14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0" fontId="95" fillId="0" borderId="0" xfId="0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56" fillId="0" borderId="12" xfId="0" applyFont="1" applyBorder="1" applyAlignment="1">
      <alignment horizontal="center" vertical="center"/>
    </xf>
  </cellXfs>
  <cellStyles count="6889">
    <cellStyle name="_x0013_" xfId="1726"/>
    <cellStyle name="_09GRC Gas Transport For Review" xfId="1727"/>
    <cellStyle name="_4.06E Pass Throughs" xfId="43"/>
    <cellStyle name="_4.06E Pass Throughs_04 07E Wild Horse Wind Expansion (C) (2)" xfId="1728"/>
    <cellStyle name="_4.06E Pass Throughs_3.01 Income Statement" xfId="1729"/>
    <cellStyle name="_4.06E Pass Throughs_4 31 Regulatory Assets and Liabilities  7 06- Exhibit D" xfId="1730"/>
    <cellStyle name="_4.06E Pass Throughs_4 32 Regulatory Assets and Liabilities  7 06- Exhibit D" xfId="1731"/>
    <cellStyle name="_4.06E Pass Throughs_Book9" xfId="1732"/>
    <cellStyle name="_4.13E Montana Energy Tax" xfId="44"/>
    <cellStyle name="_4.13E Montana Energy Tax_04 07E Wild Horse Wind Expansion (C) (2)" xfId="1733"/>
    <cellStyle name="_4.13E Montana Energy Tax_3.01 Income Statement" xfId="1734"/>
    <cellStyle name="_4.13E Montana Energy Tax_4 31 Regulatory Assets and Liabilities  7 06- Exhibit D" xfId="1735"/>
    <cellStyle name="_4.13E Montana Energy Tax_4 32 Regulatory Assets and Liabilities  7 06- Exhibit D" xfId="1736"/>
    <cellStyle name="_4.13E Montana Energy Tax_Book9" xfId="1737"/>
    <cellStyle name="_AURORA WIP" xfId="1738"/>
    <cellStyle name="_Book1" xfId="45"/>
    <cellStyle name="_Book1 (2)" xfId="46"/>
    <cellStyle name="_Book1 (2)_04 07E Wild Horse Wind Expansion (C) (2)" xfId="1739"/>
    <cellStyle name="_Book1 (2)_3.01 Income Statement" xfId="1740"/>
    <cellStyle name="_Book1 (2)_4 31 Regulatory Assets and Liabilities  7 06- Exhibit D" xfId="1741"/>
    <cellStyle name="_Book1 (2)_4 32 Regulatory Assets and Liabilities  7 06- Exhibit D" xfId="1742"/>
    <cellStyle name="_Book1 (2)_Book9" xfId="1743"/>
    <cellStyle name="_Book1_3.01 Income Statement" xfId="1744"/>
    <cellStyle name="_Book1_4 31 Regulatory Assets and Liabilities  7 06- Exhibit D" xfId="1745"/>
    <cellStyle name="_Book1_4 32 Regulatory Assets and Liabilities  7 06- Exhibit D" xfId="1746"/>
    <cellStyle name="_Book1_Book9" xfId="1747"/>
    <cellStyle name="_Book2" xfId="47"/>
    <cellStyle name="_Book2_04 07E Wild Horse Wind Expansion (C) (2)" xfId="1748"/>
    <cellStyle name="_Book2_3.01 Income Statement" xfId="1749"/>
    <cellStyle name="_Book2_4 31 Regulatory Assets and Liabilities  7 06- Exhibit D" xfId="1750"/>
    <cellStyle name="_Book2_4 32 Regulatory Assets and Liabilities  7 06- Exhibit D" xfId="1751"/>
    <cellStyle name="_Book2_Book9" xfId="1752"/>
    <cellStyle name="_Book3" xfId="1753"/>
    <cellStyle name="_Book5" xfId="1754"/>
    <cellStyle name="_Chelan Debt Forecast 12.19.05" xfId="48"/>
    <cellStyle name="_Chelan Debt Forecast 12.19.05_3.01 Income Statement" xfId="1755"/>
    <cellStyle name="_Chelan Debt Forecast 12.19.05_4 31 Regulatory Assets and Liabilities  7 06- Exhibit D" xfId="1756"/>
    <cellStyle name="_Chelan Debt Forecast 12.19.05_4 32 Regulatory Assets and Liabilities  7 06- Exhibit D" xfId="1757"/>
    <cellStyle name="_Chelan Debt Forecast 12.19.05_Book9" xfId="1758"/>
    <cellStyle name="_Copy 11-9 Sumas Proforma - Current" xfId="1759"/>
    <cellStyle name="_Costs not in AURORA 06GRC" xfId="49"/>
    <cellStyle name="_Costs not in AURORA 06GRC_04 07E Wild Horse Wind Expansion (C) (2)" xfId="1760"/>
    <cellStyle name="_Costs not in AURORA 06GRC_3.01 Income Statement" xfId="1761"/>
    <cellStyle name="_Costs not in AURORA 06GRC_4 31 Regulatory Assets and Liabilities  7 06- Exhibit D" xfId="1762"/>
    <cellStyle name="_Costs not in AURORA 06GRC_4 32 Regulatory Assets and Liabilities  7 06- Exhibit D" xfId="1763"/>
    <cellStyle name="_Costs not in AURORA 06GRC_Book9" xfId="1764"/>
    <cellStyle name="_Costs not in AURORA 2006GRC 6.15.06" xfId="50"/>
    <cellStyle name="_Costs not in AURORA 2006GRC 6.15.06_04 07E Wild Horse Wind Expansion (C) (2)" xfId="1765"/>
    <cellStyle name="_Costs not in AURORA 2006GRC 6.15.06_3.01 Income Statement" xfId="1766"/>
    <cellStyle name="_Costs not in AURORA 2006GRC 6.15.06_4 31 Regulatory Assets and Liabilities  7 06- Exhibit D" xfId="1767"/>
    <cellStyle name="_Costs not in AURORA 2006GRC 6.15.06_4 32 Regulatory Assets and Liabilities  7 06- Exhibit D" xfId="1768"/>
    <cellStyle name="_Costs not in AURORA 2006GRC 6.15.06_Book9" xfId="1769"/>
    <cellStyle name="_Costs not in AURORA 2006GRC w gas price updated" xfId="1770"/>
    <cellStyle name="_Costs not in AURORA 2007 Rate Case" xfId="51"/>
    <cellStyle name="_Costs not in AURORA 2007 Rate Case_3.01 Income Statement" xfId="1771"/>
    <cellStyle name="_Costs not in AURORA 2007 Rate Case_4 31 Regulatory Assets and Liabilities  7 06- Exhibit D" xfId="1772"/>
    <cellStyle name="_Costs not in AURORA 2007 Rate Case_4 32 Regulatory Assets and Liabilities  7 06- Exhibit D" xfId="1773"/>
    <cellStyle name="_Costs not in AURORA 2007 Rate Case_Book9" xfId="1774"/>
    <cellStyle name="_Costs not in KWI3000 '06Budget" xfId="52"/>
    <cellStyle name="_Costs not in KWI3000 '06Budget_3.01 Income Statement" xfId="1775"/>
    <cellStyle name="_Costs not in KWI3000 '06Budget_4 31 Regulatory Assets and Liabilities  7 06- Exhibit D" xfId="1776"/>
    <cellStyle name="_Costs not in KWI3000 '06Budget_4 32 Regulatory Assets and Liabilities  7 06- Exhibit D" xfId="1777"/>
    <cellStyle name="_Costs not in KWI3000 '06Budget_Book9" xfId="1778"/>
    <cellStyle name="_DEM-08C Power Cost Comparison" xfId="6544"/>
    <cellStyle name="_DEM-WP (C) Power Cost 2006GRC Order" xfId="53"/>
    <cellStyle name="_DEM-WP (C) Power Cost 2006GRC Order_04 07E Wild Horse Wind Expansion (C) (2)" xfId="1779"/>
    <cellStyle name="_DEM-WP (C) Power Cost 2006GRC Order_3.01 Income Statement" xfId="1780"/>
    <cellStyle name="_DEM-WP (C) Power Cost 2006GRC Order_4 31 Regulatory Assets and Liabilities  7 06- Exhibit D" xfId="1781"/>
    <cellStyle name="_DEM-WP (C) Power Cost 2006GRC Order_4 32 Regulatory Assets and Liabilities  7 06- Exhibit D" xfId="1782"/>
    <cellStyle name="_DEM-WP (C) Power Cost 2006GRC Order_Book9" xfId="1783"/>
    <cellStyle name="_DEM-WP Revised (HC) Wild Horse 2006GRC" xfId="54"/>
    <cellStyle name="_DEM-WP(C) Colstrip FOR" xfId="1784"/>
    <cellStyle name="_DEM-WP(C) Costs not in AURORA 2006GRC" xfId="55"/>
    <cellStyle name="_DEM-WP(C) Costs not in AURORA 2006GRC_3.01 Income Statement" xfId="1785"/>
    <cellStyle name="_DEM-WP(C) Costs not in AURORA 2006GRC_4 31 Regulatory Assets and Liabilities  7 06- Exhibit D" xfId="1786"/>
    <cellStyle name="_DEM-WP(C) Costs not in AURORA 2006GRC_4 32 Regulatory Assets and Liabilities  7 06- Exhibit D" xfId="1787"/>
    <cellStyle name="_DEM-WP(C) Costs not in AURORA 2006GRC_Book9" xfId="1788"/>
    <cellStyle name="_DEM-WP(C) Costs not in AURORA 2007GRC" xfId="56"/>
    <cellStyle name="_DEM-WP(C) Costs not in AURORA 2007PCORC-5.07Update" xfId="57"/>
    <cellStyle name="_DEM-WP(C) Costs not in AURORA 2007PCORC-5.07Update_DEM-WP(C) Production O&amp;M 2009GRC Rebuttal" xfId="1789"/>
    <cellStyle name="_DEM-WP(C) Prod O&amp;M 2007GRC" xfId="1790"/>
    <cellStyle name="_DEM-WP(C) Rate Year Sumas by Month Update Corrected" xfId="1791"/>
    <cellStyle name="_DEM-WP(C) Sumas Proforma 11.14.07" xfId="6545"/>
    <cellStyle name="_DEM-WP(C) Sumas Proforma 11.5.07" xfId="58"/>
    <cellStyle name="_DEM-WP(C) Westside Hydro Data_051007" xfId="59"/>
    <cellStyle name="_Fixed Gas Transport 1 19 09" xfId="1792"/>
    <cellStyle name="_Fuel Prices 4-14" xfId="60"/>
    <cellStyle name="_Fuel Prices 4-14_04 07E Wild Horse Wind Expansion (C) (2)" xfId="1793"/>
    <cellStyle name="_Fuel Prices 4-14_3.01 Income Statement" xfId="1794"/>
    <cellStyle name="_Fuel Prices 4-14_4 31 Regulatory Assets and Liabilities  7 06- Exhibit D" xfId="1795"/>
    <cellStyle name="_Fuel Prices 4-14_4 32 Regulatory Assets and Liabilities  7 06- Exhibit D" xfId="1796"/>
    <cellStyle name="_Fuel Prices 4-14_Book9" xfId="1797"/>
    <cellStyle name="_Gas Transportation Charges_2009GRC_120308" xfId="1798"/>
    <cellStyle name="_NIM 06 Base Case Current Trends" xfId="1799"/>
    <cellStyle name="_PC DRAFT 10 15 07" xfId="6546"/>
    <cellStyle name="_Portfolio SPlan Base Case.xls Chart 1" xfId="1800"/>
    <cellStyle name="_Portfolio SPlan Base Case.xls Chart 2" xfId="1801"/>
    <cellStyle name="_Portfolio SPlan Base Case.xls Chart 3" xfId="1802"/>
    <cellStyle name="_Power Cost Value Copy 11.30.05 gas 1.09.06 AURORA at 1.10.06" xfId="61"/>
    <cellStyle name="_Power Cost Value Copy 11.30.05 gas 1.09.06 AURORA at 1.10.06_04 07E Wild Horse Wind Expansion (C) (2)" xfId="1803"/>
    <cellStyle name="_Power Cost Value Copy 11.30.05 gas 1.09.06 AURORA at 1.10.06_3.01 Income Statement" xfId="1804"/>
    <cellStyle name="_Power Cost Value Copy 11.30.05 gas 1.09.06 AURORA at 1.10.06_4 31 Regulatory Assets and Liabilities  7 06- Exhibit D" xfId="1805"/>
    <cellStyle name="_Power Cost Value Copy 11.30.05 gas 1.09.06 AURORA at 1.10.06_4 32 Regulatory Assets and Liabilities  7 06- Exhibit D" xfId="1806"/>
    <cellStyle name="_Power Cost Value Copy 11.30.05 gas 1.09.06 AURORA at 1.10.06_Book9" xfId="1807"/>
    <cellStyle name="_Power Costs Rate Year 11-13-07" xfId="6547"/>
    <cellStyle name="_Pro Forma Rev 07 GRC" xfId="62"/>
    <cellStyle name="_Recon to Darrin's 5.11.05 proforma" xfId="63"/>
    <cellStyle name="_Recon to Darrin's 5.11.05 proforma_3.01 Income Statement" xfId="1808"/>
    <cellStyle name="_Recon to Darrin's 5.11.05 proforma_4 31 Regulatory Assets and Liabilities  7 06- Exhibit D" xfId="1809"/>
    <cellStyle name="_Recon to Darrin's 5.11.05 proforma_4 32 Regulatory Assets and Liabilities  7 06- Exhibit D" xfId="1810"/>
    <cellStyle name="_Recon to Darrin's 5.11.05 proforma_Book9" xfId="1811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Sumas Proforma - 11-09-07" xfId="1812"/>
    <cellStyle name="_Sumas Property Taxes v1" xfId="1813"/>
    <cellStyle name="_Tenaska Comparison" xfId="87"/>
    <cellStyle name="_Tenaska Comparison_3.01 Income Statement" xfId="1814"/>
    <cellStyle name="_Tenaska Comparison_4 31 Regulatory Assets and Liabilities  7 06- Exhibit D" xfId="1815"/>
    <cellStyle name="_Tenaska Comparison_4 32 Regulatory Assets and Liabilities  7 06- Exhibit D" xfId="1816"/>
    <cellStyle name="_Tenaska Comparison_Book9" xfId="181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alue Copy 11 30 05 gas 12 09 05 AURORA at 12 14 05_04 07E Wild Horse Wind Expansion (C) (2)" xfId="1818"/>
    <cellStyle name="_Value Copy 11 30 05 gas 12 09 05 AURORA at 12 14 05_3.01 Income Statement" xfId="1819"/>
    <cellStyle name="_Value Copy 11 30 05 gas 12 09 05 AURORA at 12 14 05_4 31 Regulatory Assets and Liabilities  7 06- Exhibit D" xfId="1820"/>
    <cellStyle name="_Value Copy 11 30 05 gas 12 09 05 AURORA at 12 14 05_4 32 Regulatory Assets and Liabilities  7 06- Exhibit D" xfId="1821"/>
    <cellStyle name="_Value Copy 11 30 05 gas 12 09 05 AURORA at 12 14 05_Book9" xfId="1822"/>
    <cellStyle name="_VC 2007GRC PC 10312007" xfId="6548"/>
    <cellStyle name="_VC 6.15.06 update on 06GRC power costs.xls Chart 1" xfId="97"/>
    <cellStyle name="_VC 6.15.06 update on 06GRC power costs.xls Chart 1_04 07E Wild Horse Wind Expansion (C) (2)" xfId="1823"/>
    <cellStyle name="_VC 6.15.06 update on 06GRC power costs.xls Chart 1_3.01 Income Statement" xfId="1824"/>
    <cellStyle name="_VC 6.15.06 update on 06GRC power costs.xls Chart 1_4 31 Regulatory Assets and Liabilities  7 06- Exhibit D" xfId="1825"/>
    <cellStyle name="_VC 6.15.06 update on 06GRC power costs.xls Chart 1_4 32 Regulatory Assets and Liabilities  7 06- Exhibit D" xfId="1826"/>
    <cellStyle name="_VC 6.15.06 update on 06GRC power costs.xls Chart 1_Book9" xfId="1827"/>
    <cellStyle name="_VC 6.15.06 update on 06GRC power costs.xls Chart 2" xfId="98"/>
    <cellStyle name="_VC 6.15.06 update on 06GRC power costs.xls Chart 2_04 07E Wild Horse Wind Expansion (C) (2)" xfId="1828"/>
    <cellStyle name="_VC 6.15.06 update on 06GRC power costs.xls Chart 2_3.01 Income Statement" xfId="1829"/>
    <cellStyle name="_VC 6.15.06 update on 06GRC power costs.xls Chart 2_4 31 Regulatory Assets and Liabilities  7 06- Exhibit D" xfId="1830"/>
    <cellStyle name="_VC 6.15.06 update on 06GRC power costs.xls Chart 2_4 32 Regulatory Assets and Liabilities  7 06- Exhibit D" xfId="1831"/>
    <cellStyle name="_VC 6.15.06 update on 06GRC power costs.xls Chart 2_Book9" xfId="1832"/>
    <cellStyle name="_VC 6.15.06 update on 06GRC power costs.xls Chart 3" xfId="99"/>
    <cellStyle name="_VC 6.15.06 update on 06GRC power costs.xls Chart 3_04 07E Wild Horse Wind Expansion (C) (2)" xfId="1833"/>
    <cellStyle name="_VC 6.15.06 update on 06GRC power costs.xls Chart 3_3.01 Income Statement" xfId="1834"/>
    <cellStyle name="_VC 6.15.06 update on 06GRC power costs.xls Chart 3_4 31 Regulatory Assets and Liabilities  7 06- Exhibit D" xfId="1835"/>
    <cellStyle name="_VC 6.15.06 update on 06GRC power costs.xls Chart 3_4 32 Regulatory Assets and Liabilities  7 06- Exhibit D" xfId="1836"/>
    <cellStyle name="_VC 6.15.06 update on 06GRC power costs.xls Chart 3_Book9" xfId="1837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0 2 2" xfId="1838"/>
    <cellStyle name="20% - Accent1 10 2 2 2" xfId="1839"/>
    <cellStyle name="20% - Accent1 10 2 2 3" xfId="1840"/>
    <cellStyle name="20% - Accent1 10 2 3" xfId="1841"/>
    <cellStyle name="20% - Accent1 10 2 4" xfId="1842"/>
    <cellStyle name="20% - Accent1 10 3" xfId="1843"/>
    <cellStyle name="20% - Accent1 10 3 2" xfId="1844"/>
    <cellStyle name="20% - Accent1 10 3 3" xfId="1845"/>
    <cellStyle name="20% - Accent1 10 4" xfId="1846"/>
    <cellStyle name="20% - Accent1 10 4 2" xfId="1847"/>
    <cellStyle name="20% - Accent1 10 4 3" xfId="1848"/>
    <cellStyle name="20% - Accent1 10 5" xfId="1849"/>
    <cellStyle name="20% - Accent1 10 6" xfId="1850"/>
    <cellStyle name="20% - Accent1 11" xfId="105"/>
    <cellStyle name="20% - Accent1 11 2" xfId="106"/>
    <cellStyle name="20% - Accent1 11 2 2" xfId="1851"/>
    <cellStyle name="20% - Accent1 11 2 2 2" xfId="1852"/>
    <cellStyle name="20% - Accent1 11 2 2 3" xfId="1853"/>
    <cellStyle name="20% - Accent1 11 2 3" xfId="1854"/>
    <cellStyle name="20% - Accent1 11 2 4" xfId="1855"/>
    <cellStyle name="20% - Accent1 11 3" xfId="1856"/>
    <cellStyle name="20% - Accent1 11 3 2" xfId="1857"/>
    <cellStyle name="20% - Accent1 11 3 3" xfId="1858"/>
    <cellStyle name="20% - Accent1 11 4" xfId="1859"/>
    <cellStyle name="20% - Accent1 11 4 2" xfId="1860"/>
    <cellStyle name="20% - Accent1 11 4 3" xfId="1861"/>
    <cellStyle name="20% - Accent1 11 5" xfId="1862"/>
    <cellStyle name="20% - Accent1 11 6" xfId="1863"/>
    <cellStyle name="20% - Accent1 12" xfId="107"/>
    <cellStyle name="20% - Accent1 12 2" xfId="108"/>
    <cellStyle name="20% - Accent1 12 2 2" xfId="1864"/>
    <cellStyle name="20% - Accent1 12 2 2 2" xfId="1865"/>
    <cellStyle name="20% - Accent1 12 2 2 3" xfId="1866"/>
    <cellStyle name="20% - Accent1 12 2 3" xfId="1867"/>
    <cellStyle name="20% - Accent1 12 2 4" xfId="1868"/>
    <cellStyle name="20% - Accent1 12 3" xfId="1869"/>
    <cellStyle name="20% - Accent1 12 3 2" xfId="1870"/>
    <cellStyle name="20% - Accent1 12 3 3" xfId="1871"/>
    <cellStyle name="20% - Accent1 12 4" xfId="1872"/>
    <cellStyle name="20% - Accent1 12 4 2" xfId="1873"/>
    <cellStyle name="20% - Accent1 12 4 3" xfId="1874"/>
    <cellStyle name="20% - Accent1 12 5" xfId="1875"/>
    <cellStyle name="20% - Accent1 12 6" xfId="1876"/>
    <cellStyle name="20% - Accent1 13" xfId="109"/>
    <cellStyle name="20% - Accent1 13 2" xfId="110"/>
    <cellStyle name="20% - Accent1 13 2 2" xfId="1877"/>
    <cellStyle name="20% - Accent1 13 2 2 2" xfId="1878"/>
    <cellStyle name="20% - Accent1 13 2 2 3" xfId="1879"/>
    <cellStyle name="20% - Accent1 13 2 3" xfId="1880"/>
    <cellStyle name="20% - Accent1 13 2 4" xfId="1881"/>
    <cellStyle name="20% - Accent1 13 3" xfId="1882"/>
    <cellStyle name="20% - Accent1 13 3 2" xfId="1883"/>
    <cellStyle name="20% - Accent1 13 3 3" xfId="1884"/>
    <cellStyle name="20% - Accent1 13 4" xfId="1885"/>
    <cellStyle name="20% - Accent1 13 4 2" xfId="1886"/>
    <cellStyle name="20% - Accent1 13 4 3" xfId="1887"/>
    <cellStyle name="20% - Accent1 13 5" xfId="1888"/>
    <cellStyle name="20% - Accent1 13 6" xfId="1889"/>
    <cellStyle name="20% - Accent1 14" xfId="111"/>
    <cellStyle name="20% - Accent1 14 2" xfId="112"/>
    <cellStyle name="20% - Accent1 14 2 2" xfId="1890"/>
    <cellStyle name="20% - Accent1 14 2 2 2" xfId="1891"/>
    <cellStyle name="20% - Accent1 14 2 2 3" xfId="1892"/>
    <cellStyle name="20% - Accent1 14 2 3" xfId="1893"/>
    <cellStyle name="20% - Accent1 14 2 4" xfId="1894"/>
    <cellStyle name="20% - Accent1 14 3" xfId="1895"/>
    <cellStyle name="20% - Accent1 14 3 2" xfId="1896"/>
    <cellStyle name="20% - Accent1 14 3 3" xfId="1897"/>
    <cellStyle name="20% - Accent1 14 4" xfId="1898"/>
    <cellStyle name="20% - Accent1 14 4 2" xfId="1899"/>
    <cellStyle name="20% - Accent1 14 4 3" xfId="1900"/>
    <cellStyle name="20% - Accent1 14 5" xfId="1901"/>
    <cellStyle name="20% - Accent1 14 6" xfId="1902"/>
    <cellStyle name="20% - Accent1 15" xfId="113"/>
    <cellStyle name="20% - Accent1 15 2" xfId="114"/>
    <cellStyle name="20% - Accent1 15 2 2" xfId="1903"/>
    <cellStyle name="20% - Accent1 15 2 2 2" xfId="1904"/>
    <cellStyle name="20% - Accent1 15 2 2 3" xfId="1905"/>
    <cellStyle name="20% - Accent1 15 2 3" xfId="1906"/>
    <cellStyle name="20% - Accent1 15 2 4" xfId="1907"/>
    <cellStyle name="20% - Accent1 15 3" xfId="1908"/>
    <cellStyle name="20% - Accent1 15 3 2" xfId="1909"/>
    <cellStyle name="20% - Accent1 15 3 3" xfId="1910"/>
    <cellStyle name="20% - Accent1 15 4" xfId="1911"/>
    <cellStyle name="20% - Accent1 15 4 2" xfId="1912"/>
    <cellStyle name="20% - Accent1 15 4 3" xfId="1913"/>
    <cellStyle name="20% - Accent1 15 5" xfId="1914"/>
    <cellStyle name="20% - Accent1 15 6" xfId="1915"/>
    <cellStyle name="20% - Accent1 16" xfId="115"/>
    <cellStyle name="20% - Accent1 16 2" xfId="116"/>
    <cellStyle name="20% - Accent1 16 2 2" xfId="1916"/>
    <cellStyle name="20% - Accent1 16 2 2 2" xfId="1917"/>
    <cellStyle name="20% - Accent1 16 2 2 3" xfId="1918"/>
    <cellStyle name="20% - Accent1 16 2 3" xfId="1919"/>
    <cellStyle name="20% - Accent1 16 2 4" xfId="1920"/>
    <cellStyle name="20% - Accent1 16 3" xfId="1921"/>
    <cellStyle name="20% - Accent1 16 3 2" xfId="1922"/>
    <cellStyle name="20% - Accent1 16 3 3" xfId="1923"/>
    <cellStyle name="20% - Accent1 16 4" xfId="1924"/>
    <cellStyle name="20% - Accent1 16 4 2" xfId="1925"/>
    <cellStyle name="20% - Accent1 16 4 3" xfId="1926"/>
    <cellStyle name="20% - Accent1 16 5" xfId="1927"/>
    <cellStyle name="20% - Accent1 16 6" xfId="1928"/>
    <cellStyle name="20% - Accent1 17" xfId="117"/>
    <cellStyle name="20% - Accent1 17 2" xfId="118"/>
    <cellStyle name="20% - Accent1 17 2 2" xfId="1929"/>
    <cellStyle name="20% - Accent1 17 2 2 2" xfId="1930"/>
    <cellStyle name="20% - Accent1 17 2 2 3" xfId="1931"/>
    <cellStyle name="20% - Accent1 17 2 3" xfId="1932"/>
    <cellStyle name="20% - Accent1 17 2 4" xfId="1933"/>
    <cellStyle name="20% - Accent1 17 3" xfId="1934"/>
    <cellStyle name="20% - Accent1 17 3 2" xfId="1935"/>
    <cellStyle name="20% - Accent1 17 3 3" xfId="1936"/>
    <cellStyle name="20% - Accent1 17 4" xfId="1937"/>
    <cellStyle name="20% - Accent1 17 4 2" xfId="1938"/>
    <cellStyle name="20% - Accent1 17 4 3" xfId="1939"/>
    <cellStyle name="20% - Accent1 17 5" xfId="1940"/>
    <cellStyle name="20% - Accent1 17 6" xfId="1941"/>
    <cellStyle name="20% - Accent1 18" xfId="119"/>
    <cellStyle name="20% - Accent1 18 2" xfId="120"/>
    <cellStyle name="20% - Accent1 18 2 2" xfId="1942"/>
    <cellStyle name="20% - Accent1 18 2 2 2" xfId="1943"/>
    <cellStyle name="20% - Accent1 18 2 2 3" xfId="1944"/>
    <cellStyle name="20% - Accent1 18 2 3" xfId="1945"/>
    <cellStyle name="20% - Accent1 18 2 4" xfId="1946"/>
    <cellStyle name="20% - Accent1 18 3" xfId="1947"/>
    <cellStyle name="20% - Accent1 18 3 2" xfId="1948"/>
    <cellStyle name="20% - Accent1 18 3 3" xfId="1949"/>
    <cellStyle name="20% - Accent1 18 4" xfId="1950"/>
    <cellStyle name="20% - Accent1 18 4 2" xfId="1951"/>
    <cellStyle name="20% - Accent1 18 4 3" xfId="1952"/>
    <cellStyle name="20% - Accent1 18 5" xfId="1953"/>
    <cellStyle name="20% - Accent1 18 6" xfId="1954"/>
    <cellStyle name="20% - Accent1 19" xfId="121"/>
    <cellStyle name="20% - Accent1 19 2" xfId="122"/>
    <cellStyle name="20% - Accent1 19 2 2" xfId="1955"/>
    <cellStyle name="20% - Accent1 19 2 2 2" xfId="1956"/>
    <cellStyle name="20% - Accent1 19 2 2 3" xfId="1957"/>
    <cellStyle name="20% - Accent1 19 2 3" xfId="1958"/>
    <cellStyle name="20% - Accent1 19 2 4" xfId="1959"/>
    <cellStyle name="20% - Accent1 19 3" xfId="1960"/>
    <cellStyle name="20% - Accent1 19 3 2" xfId="1961"/>
    <cellStyle name="20% - Accent1 19 3 3" xfId="1962"/>
    <cellStyle name="20% - Accent1 19 4" xfId="1963"/>
    <cellStyle name="20% - Accent1 19 4 2" xfId="1964"/>
    <cellStyle name="20% - Accent1 19 4 3" xfId="1965"/>
    <cellStyle name="20% - Accent1 19 5" xfId="1966"/>
    <cellStyle name="20% - Accent1 19 6" xfId="1967"/>
    <cellStyle name="20% - Accent1 2" xfId="123"/>
    <cellStyle name="20% - Accent1 2 2" xfId="124"/>
    <cellStyle name="20% - Accent1 2 3" xfId="125"/>
    <cellStyle name="20% - Accent1 2 3 2" xfId="126"/>
    <cellStyle name="20% - Accent1 2 3 2 2" xfId="1968"/>
    <cellStyle name="20% - Accent1 2 3 2 2 2" xfId="1969"/>
    <cellStyle name="20% - Accent1 2 3 2 2 3" xfId="1970"/>
    <cellStyle name="20% - Accent1 2 3 2 3" xfId="1971"/>
    <cellStyle name="20% - Accent1 2 3 2 4" xfId="1972"/>
    <cellStyle name="20% - Accent1 2 3 3" xfId="1973"/>
    <cellStyle name="20% - Accent1 2 3 3 2" xfId="1974"/>
    <cellStyle name="20% - Accent1 2 3 3 3" xfId="1975"/>
    <cellStyle name="20% - Accent1 2 3 4" xfId="1976"/>
    <cellStyle name="20% - Accent1 2 3 4 2" xfId="1977"/>
    <cellStyle name="20% - Accent1 2 3 4 3" xfId="1978"/>
    <cellStyle name="20% - Accent1 2 3 5" xfId="1979"/>
    <cellStyle name="20% - Accent1 2 3 6" xfId="1980"/>
    <cellStyle name="20% - Accent1 2 4" xfId="6549"/>
    <cellStyle name="20% - Accent1 20" xfId="127"/>
    <cellStyle name="20% - Accent1 20 2" xfId="128"/>
    <cellStyle name="20% - Accent1 20 2 2" xfId="1981"/>
    <cellStyle name="20% - Accent1 20 2 2 2" xfId="1982"/>
    <cellStyle name="20% - Accent1 20 2 2 3" xfId="1983"/>
    <cellStyle name="20% - Accent1 20 2 3" xfId="1984"/>
    <cellStyle name="20% - Accent1 20 2 4" xfId="1985"/>
    <cellStyle name="20% - Accent1 20 3" xfId="1986"/>
    <cellStyle name="20% - Accent1 20 3 2" xfId="1987"/>
    <cellStyle name="20% - Accent1 20 3 3" xfId="1988"/>
    <cellStyle name="20% - Accent1 20 4" xfId="1989"/>
    <cellStyle name="20% - Accent1 20 4 2" xfId="1990"/>
    <cellStyle name="20% - Accent1 20 4 3" xfId="1991"/>
    <cellStyle name="20% - Accent1 20 5" xfId="1992"/>
    <cellStyle name="20% - Accent1 20 6" xfId="1993"/>
    <cellStyle name="20% - Accent1 21" xfId="129"/>
    <cellStyle name="20% - Accent1 22" xfId="130"/>
    <cellStyle name="20% - Accent1 22 2" xfId="131"/>
    <cellStyle name="20% - Accent1 22 2 2" xfId="1994"/>
    <cellStyle name="20% - Accent1 22 2 2 2" xfId="1995"/>
    <cellStyle name="20% - Accent1 22 2 2 3" xfId="1996"/>
    <cellStyle name="20% - Accent1 22 2 3" xfId="1997"/>
    <cellStyle name="20% - Accent1 22 2 4" xfId="1998"/>
    <cellStyle name="20% - Accent1 22 3" xfId="1999"/>
    <cellStyle name="20% - Accent1 22 3 2" xfId="2000"/>
    <cellStyle name="20% - Accent1 22 3 3" xfId="2001"/>
    <cellStyle name="20% - Accent1 22 4" xfId="2002"/>
    <cellStyle name="20% - Accent1 22 4 2" xfId="2003"/>
    <cellStyle name="20% - Accent1 22 4 3" xfId="2004"/>
    <cellStyle name="20% - Accent1 22 5" xfId="2005"/>
    <cellStyle name="20% - Accent1 22 6" xfId="2006"/>
    <cellStyle name="20% - Accent1 23" xfId="132"/>
    <cellStyle name="20% - Accent1 23 2" xfId="2007"/>
    <cellStyle name="20% - Accent1 23 2 2" xfId="2008"/>
    <cellStyle name="20% - Accent1 23 2 3" xfId="2009"/>
    <cellStyle name="20% - Accent1 23 3" xfId="2010"/>
    <cellStyle name="20% - Accent1 23 4" xfId="2011"/>
    <cellStyle name="20% - Accent1 24" xfId="133"/>
    <cellStyle name="20% - Accent1 24 2" xfId="2012"/>
    <cellStyle name="20% - Accent1 24 3" xfId="2013"/>
    <cellStyle name="20% - Accent1 25" xfId="134"/>
    <cellStyle name="20% - Accent1 25 2" xfId="2014"/>
    <cellStyle name="20% - Accent1 25 3" xfId="2015"/>
    <cellStyle name="20% - Accent1 26" xfId="2016"/>
    <cellStyle name="20% - Accent1 27" xfId="2017"/>
    <cellStyle name="20% - Accent1 28" xfId="2018"/>
    <cellStyle name="20% - Accent1 29" xfId="2019"/>
    <cellStyle name="20% - Accent1 3" xfId="135"/>
    <cellStyle name="20% - Accent1 3 2" xfId="136"/>
    <cellStyle name="20% - Accent1 3 3" xfId="137"/>
    <cellStyle name="20% - Accent1 3 3 2" xfId="138"/>
    <cellStyle name="20% - Accent1 3 3 2 2" xfId="2020"/>
    <cellStyle name="20% - Accent1 3 3 2 2 2" xfId="2021"/>
    <cellStyle name="20% - Accent1 3 3 2 2 3" xfId="2022"/>
    <cellStyle name="20% - Accent1 3 3 2 3" xfId="2023"/>
    <cellStyle name="20% - Accent1 3 3 2 4" xfId="2024"/>
    <cellStyle name="20% - Accent1 3 3 3" xfId="2025"/>
    <cellStyle name="20% - Accent1 3 3 3 2" xfId="2026"/>
    <cellStyle name="20% - Accent1 3 3 3 3" xfId="2027"/>
    <cellStyle name="20% - Accent1 3 3 4" xfId="2028"/>
    <cellStyle name="20% - Accent1 3 3 4 2" xfId="2029"/>
    <cellStyle name="20% - Accent1 3 3 4 3" xfId="2030"/>
    <cellStyle name="20% - Accent1 3 3 5" xfId="2031"/>
    <cellStyle name="20% - Accent1 3 3 6" xfId="2032"/>
    <cellStyle name="20% - Accent1 4" xfId="139"/>
    <cellStyle name="20% - Accent1 4 2" xfId="140"/>
    <cellStyle name="20% - Accent1 4 2 2" xfId="141"/>
    <cellStyle name="20% - Accent1 4 2 2 2" xfId="2033"/>
    <cellStyle name="20% - Accent1 4 2 2 2 2" xfId="2034"/>
    <cellStyle name="20% - Accent1 4 2 2 2 3" xfId="2035"/>
    <cellStyle name="20% - Accent1 4 2 2 3" xfId="2036"/>
    <cellStyle name="20% - Accent1 4 2 2 4" xfId="2037"/>
    <cellStyle name="20% - Accent1 4 2 3" xfId="2038"/>
    <cellStyle name="20% - Accent1 4 2 3 2" xfId="2039"/>
    <cellStyle name="20% - Accent1 4 2 3 3" xfId="2040"/>
    <cellStyle name="20% - Accent1 4 2 4" xfId="2041"/>
    <cellStyle name="20% - Accent1 4 2 4 2" xfId="2042"/>
    <cellStyle name="20% - Accent1 4 2 4 3" xfId="2043"/>
    <cellStyle name="20% - Accent1 4 2 5" xfId="2044"/>
    <cellStyle name="20% - Accent1 4 2 6" xfId="2045"/>
    <cellStyle name="20% - Accent1 4 3" xfId="142"/>
    <cellStyle name="20% - Accent1 4 3 2" xfId="2046"/>
    <cellStyle name="20% - Accent1 4 3 2 2" xfId="2047"/>
    <cellStyle name="20% - Accent1 4 3 2 3" xfId="2048"/>
    <cellStyle name="20% - Accent1 4 3 3" xfId="2049"/>
    <cellStyle name="20% - Accent1 4 3 4" xfId="2050"/>
    <cellStyle name="20% - Accent1 4 4" xfId="2051"/>
    <cellStyle name="20% - Accent1 4 4 2" xfId="2052"/>
    <cellStyle name="20% - Accent1 4 4 3" xfId="2053"/>
    <cellStyle name="20% - Accent1 4 5" xfId="2054"/>
    <cellStyle name="20% - Accent1 4 5 2" xfId="2055"/>
    <cellStyle name="20% - Accent1 4 5 3" xfId="2056"/>
    <cellStyle name="20% - Accent1 4 6" xfId="2057"/>
    <cellStyle name="20% - Accent1 4 7" xfId="2058"/>
    <cellStyle name="20% - Accent1 5" xfId="143"/>
    <cellStyle name="20% - Accent1 5 2" xfId="144"/>
    <cellStyle name="20% - Accent1 5 2 2" xfId="2059"/>
    <cellStyle name="20% - Accent1 5 2 2 2" xfId="2060"/>
    <cellStyle name="20% - Accent1 5 2 2 3" xfId="2061"/>
    <cellStyle name="20% - Accent1 5 2 3" xfId="2062"/>
    <cellStyle name="20% - Accent1 5 2 4" xfId="2063"/>
    <cellStyle name="20% - Accent1 5 3" xfId="2064"/>
    <cellStyle name="20% - Accent1 5 3 2" xfId="2065"/>
    <cellStyle name="20% - Accent1 5 3 3" xfId="2066"/>
    <cellStyle name="20% - Accent1 5 4" xfId="2067"/>
    <cellStyle name="20% - Accent1 5 4 2" xfId="2068"/>
    <cellStyle name="20% - Accent1 5 4 3" xfId="2069"/>
    <cellStyle name="20% - Accent1 5 5" xfId="2070"/>
    <cellStyle name="20% - Accent1 5 6" xfId="2071"/>
    <cellStyle name="20% - Accent1 6" xfId="145"/>
    <cellStyle name="20% - Accent1 6 2" xfId="146"/>
    <cellStyle name="20% - Accent1 6 2 2" xfId="2072"/>
    <cellStyle name="20% - Accent1 6 2 2 2" xfId="2073"/>
    <cellStyle name="20% - Accent1 6 2 2 3" xfId="2074"/>
    <cellStyle name="20% - Accent1 6 2 3" xfId="2075"/>
    <cellStyle name="20% - Accent1 6 2 4" xfId="2076"/>
    <cellStyle name="20% - Accent1 6 3" xfId="2077"/>
    <cellStyle name="20% - Accent1 6 3 2" xfId="2078"/>
    <cellStyle name="20% - Accent1 6 3 3" xfId="2079"/>
    <cellStyle name="20% - Accent1 6 4" xfId="2080"/>
    <cellStyle name="20% - Accent1 6 4 2" xfId="2081"/>
    <cellStyle name="20% - Accent1 6 4 3" xfId="2082"/>
    <cellStyle name="20% - Accent1 6 5" xfId="2083"/>
    <cellStyle name="20% - Accent1 6 6" xfId="2084"/>
    <cellStyle name="20% - Accent1 7" xfId="147"/>
    <cellStyle name="20% - Accent1 7 2" xfId="148"/>
    <cellStyle name="20% - Accent1 7 2 2" xfId="2085"/>
    <cellStyle name="20% - Accent1 7 2 2 2" xfId="2086"/>
    <cellStyle name="20% - Accent1 7 2 2 3" xfId="2087"/>
    <cellStyle name="20% - Accent1 7 2 3" xfId="2088"/>
    <cellStyle name="20% - Accent1 7 2 4" xfId="2089"/>
    <cellStyle name="20% - Accent1 7 3" xfId="2090"/>
    <cellStyle name="20% - Accent1 7 3 2" xfId="2091"/>
    <cellStyle name="20% - Accent1 7 3 3" xfId="2092"/>
    <cellStyle name="20% - Accent1 7 4" xfId="2093"/>
    <cellStyle name="20% - Accent1 7 4 2" xfId="2094"/>
    <cellStyle name="20% - Accent1 7 4 3" xfId="2095"/>
    <cellStyle name="20% - Accent1 7 5" xfId="2096"/>
    <cellStyle name="20% - Accent1 7 6" xfId="2097"/>
    <cellStyle name="20% - Accent1 8" xfId="149"/>
    <cellStyle name="20% - Accent1 8 2" xfId="150"/>
    <cellStyle name="20% - Accent1 8 2 2" xfId="2098"/>
    <cellStyle name="20% - Accent1 8 2 2 2" xfId="2099"/>
    <cellStyle name="20% - Accent1 8 2 2 3" xfId="2100"/>
    <cellStyle name="20% - Accent1 8 2 3" xfId="2101"/>
    <cellStyle name="20% - Accent1 8 2 4" xfId="2102"/>
    <cellStyle name="20% - Accent1 8 3" xfId="2103"/>
    <cellStyle name="20% - Accent1 8 3 2" xfId="2104"/>
    <cellStyle name="20% - Accent1 8 3 3" xfId="2105"/>
    <cellStyle name="20% - Accent1 8 4" xfId="2106"/>
    <cellStyle name="20% - Accent1 8 4 2" xfId="2107"/>
    <cellStyle name="20% - Accent1 8 4 3" xfId="2108"/>
    <cellStyle name="20% - Accent1 8 5" xfId="2109"/>
    <cellStyle name="20% - Accent1 8 6" xfId="2110"/>
    <cellStyle name="20% - Accent1 9" xfId="151"/>
    <cellStyle name="20% - Accent1 9 2" xfId="152"/>
    <cellStyle name="20% - Accent1 9 2 2" xfId="2111"/>
    <cellStyle name="20% - Accent1 9 2 2 2" xfId="2112"/>
    <cellStyle name="20% - Accent1 9 2 2 3" xfId="2113"/>
    <cellStyle name="20% - Accent1 9 2 3" xfId="2114"/>
    <cellStyle name="20% - Accent1 9 2 4" xfId="2115"/>
    <cellStyle name="20% - Accent1 9 3" xfId="2116"/>
    <cellStyle name="20% - Accent1 9 3 2" xfId="2117"/>
    <cellStyle name="20% - Accent1 9 3 3" xfId="2118"/>
    <cellStyle name="20% - Accent1 9 4" xfId="2119"/>
    <cellStyle name="20% - Accent1 9 4 2" xfId="2120"/>
    <cellStyle name="20% - Accent1 9 4 3" xfId="2121"/>
    <cellStyle name="20% - Accent1 9 5" xfId="2122"/>
    <cellStyle name="20% - Accent1 9 6" xfId="2123"/>
    <cellStyle name="20% - Accent2" xfId="23" builtinId="34" customBuiltin="1"/>
    <cellStyle name="20% - Accent2 10" xfId="153"/>
    <cellStyle name="20% - Accent2 10 2" xfId="154"/>
    <cellStyle name="20% - Accent2 10 2 2" xfId="2124"/>
    <cellStyle name="20% - Accent2 10 2 2 2" xfId="2125"/>
    <cellStyle name="20% - Accent2 10 2 2 3" xfId="2126"/>
    <cellStyle name="20% - Accent2 10 2 3" xfId="2127"/>
    <cellStyle name="20% - Accent2 10 2 4" xfId="2128"/>
    <cellStyle name="20% - Accent2 10 3" xfId="2129"/>
    <cellStyle name="20% - Accent2 10 3 2" xfId="2130"/>
    <cellStyle name="20% - Accent2 10 3 3" xfId="2131"/>
    <cellStyle name="20% - Accent2 10 4" xfId="2132"/>
    <cellStyle name="20% - Accent2 10 4 2" xfId="2133"/>
    <cellStyle name="20% - Accent2 10 4 3" xfId="2134"/>
    <cellStyle name="20% - Accent2 10 5" xfId="2135"/>
    <cellStyle name="20% - Accent2 10 6" xfId="2136"/>
    <cellStyle name="20% - Accent2 11" xfId="155"/>
    <cellStyle name="20% - Accent2 11 2" xfId="156"/>
    <cellStyle name="20% - Accent2 11 2 2" xfId="2137"/>
    <cellStyle name="20% - Accent2 11 2 2 2" xfId="2138"/>
    <cellStyle name="20% - Accent2 11 2 2 3" xfId="2139"/>
    <cellStyle name="20% - Accent2 11 2 3" xfId="2140"/>
    <cellStyle name="20% - Accent2 11 2 4" xfId="2141"/>
    <cellStyle name="20% - Accent2 11 3" xfId="2142"/>
    <cellStyle name="20% - Accent2 11 3 2" xfId="2143"/>
    <cellStyle name="20% - Accent2 11 3 3" xfId="2144"/>
    <cellStyle name="20% - Accent2 11 4" xfId="2145"/>
    <cellStyle name="20% - Accent2 11 4 2" xfId="2146"/>
    <cellStyle name="20% - Accent2 11 4 3" xfId="2147"/>
    <cellStyle name="20% - Accent2 11 5" xfId="2148"/>
    <cellStyle name="20% - Accent2 11 6" xfId="2149"/>
    <cellStyle name="20% - Accent2 12" xfId="157"/>
    <cellStyle name="20% - Accent2 12 2" xfId="158"/>
    <cellStyle name="20% - Accent2 12 2 2" xfId="2150"/>
    <cellStyle name="20% - Accent2 12 2 2 2" xfId="2151"/>
    <cellStyle name="20% - Accent2 12 2 2 3" xfId="2152"/>
    <cellStyle name="20% - Accent2 12 2 3" xfId="2153"/>
    <cellStyle name="20% - Accent2 12 2 4" xfId="2154"/>
    <cellStyle name="20% - Accent2 12 3" xfId="2155"/>
    <cellStyle name="20% - Accent2 12 3 2" xfId="2156"/>
    <cellStyle name="20% - Accent2 12 3 3" xfId="2157"/>
    <cellStyle name="20% - Accent2 12 4" xfId="2158"/>
    <cellStyle name="20% - Accent2 12 4 2" xfId="2159"/>
    <cellStyle name="20% - Accent2 12 4 3" xfId="2160"/>
    <cellStyle name="20% - Accent2 12 5" xfId="2161"/>
    <cellStyle name="20% - Accent2 12 6" xfId="2162"/>
    <cellStyle name="20% - Accent2 13" xfId="159"/>
    <cellStyle name="20% - Accent2 13 2" xfId="160"/>
    <cellStyle name="20% - Accent2 13 2 2" xfId="2163"/>
    <cellStyle name="20% - Accent2 13 2 2 2" xfId="2164"/>
    <cellStyle name="20% - Accent2 13 2 2 3" xfId="2165"/>
    <cellStyle name="20% - Accent2 13 2 3" xfId="2166"/>
    <cellStyle name="20% - Accent2 13 2 4" xfId="2167"/>
    <cellStyle name="20% - Accent2 13 3" xfId="2168"/>
    <cellStyle name="20% - Accent2 13 3 2" xfId="2169"/>
    <cellStyle name="20% - Accent2 13 3 3" xfId="2170"/>
    <cellStyle name="20% - Accent2 13 4" xfId="2171"/>
    <cellStyle name="20% - Accent2 13 4 2" xfId="2172"/>
    <cellStyle name="20% - Accent2 13 4 3" xfId="2173"/>
    <cellStyle name="20% - Accent2 13 5" xfId="2174"/>
    <cellStyle name="20% - Accent2 13 6" xfId="2175"/>
    <cellStyle name="20% - Accent2 14" xfId="161"/>
    <cellStyle name="20% - Accent2 14 2" xfId="162"/>
    <cellStyle name="20% - Accent2 14 2 2" xfId="2176"/>
    <cellStyle name="20% - Accent2 14 2 2 2" xfId="2177"/>
    <cellStyle name="20% - Accent2 14 2 2 3" xfId="2178"/>
    <cellStyle name="20% - Accent2 14 2 3" xfId="2179"/>
    <cellStyle name="20% - Accent2 14 2 4" xfId="2180"/>
    <cellStyle name="20% - Accent2 14 3" xfId="2181"/>
    <cellStyle name="20% - Accent2 14 3 2" xfId="2182"/>
    <cellStyle name="20% - Accent2 14 3 3" xfId="2183"/>
    <cellStyle name="20% - Accent2 14 4" xfId="2184"/>
    <cellStyle name="20% - Accent2 14 4 2" xfId="2185"/>
    <cellStyle name="20% - Accent2 14 4 3" xfId="2186"/>
    <cellStyle name="20% - Accent2 14 5" xfId="2187"/>
    <cellStyle name="20% - Accent2 14 6" xfId="2188"/>
    <cellStyle name="20% - Accent2 15" xfId="163"/>
    <cellStyle name="20% - Accent2 15 2" xfId="164"/>
    <cellStyle name="20% - Accent2 15 2 2" xfId="2189"/>
    <cellStyle name="20% - Accent2 15 2 2 2" xfId="2190"/>
    <cellStyle name="20% - Accent2 15 2 2 3" xfId="2191"/>
    <cellStyle name="20% - Accent2 15 2 3" xfId="2192"/>
    <cellStyle name="20% - Accent2 15 2 4" xfId="2193"/>
    <cellStyle name="20% - Accent2 15 3" xfId="2194"/>
    <cellStyle name="20% - Accent2 15 3 2" xfId="2195"/>
    <cellStyle name="20% - Accent2 15 3 3" xfId="2196"/>
    <cellStyle name="20% - Accent2 15 4" xfId="2197"/>
    <cellStyle name="20% - Accent2 15 4 2" xfId="2198"/>
    <cellStyle name="20% - Accent2 15 4 3" xfId="2199"/>
    <cellStyle name="20% - Accent2 15 5" xfId="2200"/>
    <cellStyle name="20% - Accent2 15 6" xfId="2201"/>
    <cellStyle name="20% - Accent2 16" xfId="165"/>
    <cellStyle name="20% - Accent2 16 2" xfId="166"/>
    <cellStyle name="20% - Accent2 16 2 2" xfId="2202"/>
    <cellStyle name="20% - Accent2 16 2 2 2" xfId="2203"/>
    <cellStyle name="20% - Accent2 16 2 2 3" xfId="2204"/>
    <cellStyle name="20% - Accent2 16 2 3" xfId="2205"/>
    <cellStyle name="20% - Accent2 16 2 4" xfId="2206"/>
    <cellStyle name="20% - Accent2 16 3" xfId="2207"/>
    <cellStyle name="20% - Accent2 16 3 2" xfId="2208"/>
    <cellStyle name="20% - Accent2 16 3 3" xfId="2209"/>
    <cellStyle name="20% - Accent2 16 4" xfId="2210"/>
    <cellStyle name="20% - Accent2 16 4 2" xfId="2211"/>
    <cellStyle name="20% - Accent2 16 4 3" xfId="2212"/>
    <cellStyle name="20% - Accent2 16 5" xfId="2213"/>
    <cellStyle name="20% - Accent2 16 6" xfId="2214"/>
    <cellStyle name="20% - Accent2 17" xfId="167"/>
    <cellStyle name="20% - Accent2 17 2" xfId="168"/>
    <cellStyle name="20% - Accent2 17 2 2" xfId="2215"/>
    <cellStyle name="20% - Accent2 17 2 2 2" xfId="2216"/>
    <cellStyle name="20% - Accent2 17 2 2 3" xfId="2217"/>
    <cellStyle name="20% - Accent2 17 2 3" xfId="2218"/>
    <cellStyle name="20% - Accent2 17 2 4" xfId="2219"/>
    <cellStyle name="20% - Accent2 17 3" xfId="2220"/>
    <cellStyle name="20% - Accent2 17 3 2" xfId="2221"/>
    <cellStyle name="20% - Accent2 17 3 3" xfId="2222"/>
    <cellStyle name="20% - Accent2 17 4" xfId="2223"/>
    <cellStyle name="20% - Accent2 17 4 2" xfId="2224"/>
    <cellStyle name="20% - Accent2 17 4 3" xfId="2225"/>
    <cellStyle name="20% - Accent2 17 5" xfId="2226"/>
    <cellStyle name="20% - Accent2 17 6" xfId="2227"/>
    <cellStyle name="20% - Accent2 18" xfId="169"/>
    <cellStyle name="20% - Accent2 18 2" xfId="170"/>
    <cellStyle name="20% - Accent2 18 2 2" xfId="2228"/>
    <cellStyle name="20% - Accent2 18 2 2 2" xfId="2229"/>
    <cellStyle name="20% - Accent2 18 2 2 3" xfId="2230"/>
    <cellStyle name="20% - Accent2 18 2 3" xfId="2231"/>
    <cellStyle name="20% - Accent2 18 2 4" xfId="2232"/>
    <cellStyle name="20% - Accent2 18 3" xfId="2233"/>
    <cellStyle name="20% - Accent2 18 3 2" xfId="2234"/>
    <cellStyle name="20% - Accent2 18 3 3" xfId="2235"/>
    <cellStyle name="20% - Accent2 18 4" xfId="2236"/>
    <cellStyle name="20% - Accent2 18 4 2" xfId="2237"/>
    <cellStyle name="20% - Accent2 18 4 3" xfId="2238"/>
    <cellStyle name="20% - Accent2 18 5" xfId="2239"/>
    <cellStyle name="20% - Accent2 18 6" xfId="2240"/>
    <cellStyle name="20% - Accent2 19" xfId="171"/>
    <cellStyle name="20% - Accent2 19 2" xfId="172"/>
    <cellStyle name="20% - Accent2 19 2 2" xfId="2241"/>
    <cellStyle name="20% - Accent2 19 2 2 2" xfId="2242"/>
    <cellStyle name="20% - Accent2 19 2 2 3" xfId="2243"/>
    <cellStyle name="20% - Accent2 19 2 3" xfId="2244"/>
    <cellStyle name="20% - Accent2 19 2 4" xfId="2245"/>
    <cellStyle name="20% - Accent2 19 3" xfId="2246"/>
    <cellStyle name="20% - Accent2 19 3 2" xfId="2247"/>
    <cellStyle name="20% - Accent2 19 3 3" xfId="2248"/>
    <cellStyle name="20% - Accent2 19 4" xfId="2249"/>
    <cellStyle name="20% - Accent2 19 4 2" xfId="2250"/>
    <cellStyle name="20% - Accent2 19 4 3" xfId="2251"/>
    <cellStyle name="20% - Accent2 19 5" xfId="2252"/>
    <cellStyle name="20% - Accent2 19 6" xfId="2253"/>
    <cellStyle name="20% - Accent2 2" xfId="173"/>
    <cellStyle name="20% - Accent2 2 2" xfId="174"/>
    <cellStyle name="20% - Accent2 2 3" xfId="175"/>
    <cellStyle name="20% - Accent2 2 3 2" xfId="176"/>
    <cellStyle name="20% - Accent2 2 3 2 2" xfId="2254"/>
    <cellStyle name="20% - Accent2 2 3 2 2 2" xfId="2255"/>
    <cellStyle name="20% - Accent2 2 3 2 2 3" xfId="2256"/>
    <cellStyle name="20% - Accent2 2 3 2 3" xfId="2257"/>
    <cellStyle name="20% - Accent2 2 3 2 4" xfId="2258"/>
    <cellStyle name="20% - Accent2 2 3 3" xfId="2259"/>
    <cellStyle name="20% - Accent2 2 3 3 2" xfId="2260"/>
    <cellStyle name="20% - Accent2 2 3 3 3" xfId="2261"/>
    <cellStyle name="20% - Accent2 2 3 4" xfId="2262"/>
    <cellStyle name="20% - Accent2 2 3 4 2" xfId="2263"/>
    <cellStyle name="20% - Accent2 2 3 4 3" xfId="2264"/>
    <cellStyle name="20% - Accent2 2 3 5" xfId="2265"/>
    <cellStyle name="20% - Accent2 2 3 6" xfId="2266"/>
    <cellStyle name="20% - Accent2 2 4" xfId="6550"/>
    <cellStyle name="20% - Accent2 20" xfId="177"/>
    <cellStyle name="20% - Accent2 20 2" xfId="178"/>
    <cellStyle name="20% - Accent2 20 2 2" xfId="2267"/>
    <cellStyle name="20% - Accent2 20 2 2 2" xfId="2268"/>
    <cellStyle name="20% - Accent2 20 2 2 3" xfId="2269"/>
    <cellStyle name="20% - Accent2 20 2 3" xfId="2270"/>
    <cellStyle name="20% - Accent2 20 2 4" xfId="2271"/>
    <cellStyle name="20% - Accent2 20 3" xfId="2272"/>
    <cellStyle name="20% - Accent2 20 3 2" xfId="2273"/>
    <cellStyle name="20% - Accent2 20 3 3" xfId="2274"/>
    <cellStyle name="20% - Accent2 20 4" xfId="2275"/>
    <cellStyle name="20% - Accent2 20 4 2" xfId="2276"/>
    <cellStyle name="20% - Accent2 20 4 3" xfId="2277"/>
    <cellStyle name="20% - Accent2 20 5" xfId="2278"/>
    <cellStyle name="20% - Accent2 20 6" xfId="2279"/>
    <cellStyle name="20% - Accent2 21" xfId="179"/>
    <cellStyle name="20% - Accent2 22" xfId="180"/>
    <cellStyle name="20% - Accent2 22 2" xfId="181"/>
    <cellStyle name="20% - Accent2 22 2 2" xfId="2280"/>
    <cellStyle name="20% - Accent2 22 2 2 2" xfId="2281"/>
    <cellStyle name="20% - Accent2 22 2 2 3" xfId="2282"/>
    <cellStyle name="20% - Accent2 22 2 3" xfId="2283"/>
    <cellStyle name="20% - Accent2 22 2 4" xfId="2284"/>
    <cellStyle name="20% - Accent2 22 3" xfId="2285"/>
    <cellStyle name="20% - Accent2 22 3 2" xfId="2286"/>
    <cellStyle name="20% - Accent2 22 3 3" xfId="2287"/>
    <cellStyle name="20% - Accent2 22 4" xfId="2288"/>
    <cellStyle name="20% - Accent2 22 4 2" xfId="2289"/>
    <cellStyle name="20% - Accent2 22 4 3" xfId="2290"/>
    <cellStyle name="20% - Accent2 22 5" xfId="2291"/>
    <cellStyle name="20% - Accent2 22 6" xfId="2292"/>
    <cellStyle name="20% - Accent2 23" xfId="182"/>
    <cellStyle name="20% - Accent2 23 2" xfId="2293"/>
    <cellStyle name="20% - Accent2 23 2 2" xfId="2294"/>
    <cellStyle name="20% - Accent2 23 2 3" xfId="2295"/>
    <cellStyle name="20% - Accent2 23 3" xfId="2296"/>
    <cellStyle name="20% - Accent2 23 4" xfId="2297"/>
    <cellStyle name="20% - Accent2 24" xfId="183"/>
    <cellStyle name="20% - Accent2 24 2" xfId="2298"/>
    <cellStyle name="20% - Accent2 24 3" xfId="2299"/>
    <cellStyle name="20% - Accent2 25" xfId="184"/>
    <cellStyle name="20% - Accent2 25 2" xfId="2300"/>
    <cellStyle name="20% - Accent2 25 3" xfId="2301"/>
    <cellStyle name="20% - Accent2 26" xfId="2302"/>
    <cellStyle name="20% - Accent2 27" xfId="2303"/>
    <cellStyle name="20% - Accent2 28" xfId="2304"/>
    <cellStyle name="20% - Accent2 29" xfId="2305"/>
    <cellStyle name="20% - Accent2 3" xfId="185"/>
    <cellStyle name="20% - Accent2 3 2" xfId="186"/>
    <cellStyle name="20% - Accent2 3 3" xfId="187"/>
    <cellStyle name="20% - Accent2 3 3 2" xfId="188"/>
    <cellStyle name="20% - Accent2 3 3 2 2" xfId="2306"/>
    <cellStyle name="20% - Accent2 3 3 2 2 2" xfId="2307"/>
    <cellStyle name="20% - Accent2 3 3 2 2 3" xfId="2308"/>
    <cellStyle name="20% - Accent2 3 3 2 3" xfId="2309"/>
    <cellStyle name="20% - Accent2 3 3 2 4" xfId="2310"/>
    <cellStyle name="20% - Accent2 3 3 3" xfId="2311"/>
    <cellStyle name="20% - Accent2 3 3 3 2" xfId="2312"/>
    <cellStyle name="20% - Accent2 3 3 3 3" xfId="2313"/>
    <cellStyle name="20% - Accent2 3 3 4" xfId="2314"/>
    <cellStyle name="20% - Accent2 3 3 4 2" xfId="2315"/>
    <cellStyle name="20% - Accent2 3 3 4 3" xfId="2316"/>
    <cellStyle name="20% - Accent2 3 3 5" xfId="2317"/>
    <cellStyle name="20% - Accent2 3 3 6" xfId="2318"/>
    <cellStyle name="20% - Accent2 4" xfId="189"/>
    <cellStyle name="20% - Accent2 4 2" xfId="190"/>
    <cellStyle name="20% - Accent2 4 2 2" xfId="191"/>
    <cellStyle name="20% - Accent2 4 2 2 2" xfId="2319"/>
    <cellStyle name="20% - Accent2 4 2 2 2 2" xfId="2320"/>
    <cellStyle name="20% - Accent2 4 2 2 2 3" xfId="2321"/>
    <cellStyle name="20% - Accent2 4 2 2 3" xfId="2322"/>
    <cellStyle name="20% - Accent2 4 2 2 4" xfId="2323"/>
    <cellStyle name="20% - Accent2 4 2 3" xfId="2324"/>
    <cellStyle name="20% - Accent2 4 2 3 2" xfId="2325"/>
    <cellStyle name="20% - Accent2 4 2 3 3" xfId="2326"/>
    <cellStyle name="20% - Accent2 4 2 4" xfId="2327"/>
    <cellStyle name="20% - Accent2 4 2 4 2" xfId="2328"/>
    <cellStyle name="20% - Accent2 4 2 4 3" xfId="2329"/>
    <cellStyle name="20% - Accent2 4 2 5" xfId="2330"/>
    <cellStyle name="20% - Accent2 4 2 6" xfId="2331"/>
    <cellStyle name="20% - Accent2 4 3" xfId="192"/>
    <cellStyle name="20% - Accent2 4 3 2" xfId="2332"/>
    <cellStyle name="20% - Accent2 4 3 2 2" xfId="2333"/>
    <cellStyle name="20% - Accent2 4 3 2 3" xfId="2334"/>
    <cellStyle name="20% - Accent2 4 3 3" xfId="2335"/>
    <cellStyle name="20% - Accent2 4 3 4" xfId="2336"/>
    <cellStyle name="20% - Accent2 4 4" xfId="2337"/>
    <cellStyle name="20% - Accent2 4 4 2" xfId="2338"/>
    <cellStyle name="20% - Accent2 4 4 3" xfId="2339"/>
    <cellStyle name="20% - Accent2 4 5" xfId="2340"/>
    <cellStyle name="20% - Accent2 4 5 2" xfId="2341"/>
    <cellStyle name="20% - Accent2 4 5 3" xfId="2342"/>
    <cellStyle name="20% - Accent2 4 6" xfId="2343"/>
    <cellStyle name="20% - Accent2 4 7" xfId="2344"/>
    <cellStyle name="20% - Accent2 5" xfId="193"/>
    <cellStyle name="20% - Accent2 5 2" xfId="194"/>
    <cellStyle name="20% - Accent2 5 2 2" xfId="2345"/>
    <cellStyle name="20% - Accent2 5 2 2 2" xfId="2346"/>
    <cellStyle name="20% - Accent2 5 2 2 3" xfId="2347"/>
    <cellStyle name="20% - Accent2 5 2 3" xfId="2348"/>
    <cellStyle name="20% - Accent2 5 2 4" xfId="2349"/>
    <cellStyle name="20% - Accent2 5 3" xfId="2350"/>
    <cellStyle name="20% - Accent2 5 3 2" xfId="2351"/>
    <cellStyle name="20% - Accent2 5 3 3" xfId="2352"/>
    <cellStyle name="20% - Accent2 5 4" xfId="2353"/>
    <cellStyle name="20% - Accent2 5 4 2" xfId="2354"/>
    <cellStyle name="20% - Accent2 5 4 3" xfId="2355"/>
    <cellStyle name="20% - Accent2 5 5" xfId="2356"/>
    <cellStyle name="20% - Accent2 5 6" xfId="2357"/>
    <cellStyle name="20% - Accent2 6" xfId="195"/>
    <cellStyle name="20% - Accent2 6 2" xfId="196"/>
    <cellStyle name="20% - Accent2 6 2 2" xfId="2358"/>
    <cellStyle name="20% - Accent2 6 2 2 2" xfId="2359"/>
    <cellStyle name="20% - Accent2 6 2 2 3" xfId="2360"/>
    <cellStyle name="20% - Accent2 6 2 3" xfId="2361"/>
    <cellStyle name="20% - Accent2 6 2 4" xfId="2362"/>
    <cellStyle name="20% - Accent2 6 3" xfId="2363"/>
    <cellStyle name="20% - Accent2 6 3 2" xfId="2364"/>
    <cellStyle name="20% - Accent2 6 3 3" xfId="2365"/>
    <cellStyle name="20% - Accent2 6 4" xfId="2366"/>
    <cellStyle name="20% - Accent2 6 4 2" xfId="2367"/>
    <cellStyle name="20% - Accent2 6 4 3" xfId="2368"/>
    <cellStyle name="20% - Accent2 6 5" xfId="2369"/>
    <cellStyle name="20% - Accent2 6 6" xfId="2370"/>
    <cellStyle name="20% - Accent2 7" xfId="197"/>
    <cellStyle name="20% - Accent2 7 2" xfId="198"/>
    <cellStyle name="20% - Accent2 7 2 2" xfId="2371"/>
    <cellStyle name="20% - Accent2 7 2 2 2" xfId="2372"/>
    <cellStyle name="20% - Accent2 7 2 2 3" xfId="2373"/>
    <cellStyle name="20% - Accent2 7 2 3" xfId="2374"/>
    <cellStyle name="20% - Accent2 7 2 4" xfId="2375"/>
    <cellStyle name="20% - Accent2 7 3" xfId="2376"/>
    <cellStyle name="20% - Accent2 7 3 2" xfId="2377"/>
    <cellStyle name="20% - Accent2 7 3 3" xfId="2378"/>
    <cellStyle name="20% - Accent2 7 4" xfId="2379"/>
    <cellStyle name="20% - Accent2 7 4 2" xfId="2380"/>
    <cellStyle name="20% - Accent2 7 4 3" xfId="2381"/>
    <cellStyle name="20% - Accent2 7 5" xfId="2382"/>
    <cellStyle name="20% - Accent2 7 6" xfId="2383"/>
    <cellStyle name="20% - Accent2 8" xfId="199"/>
    <cellStyle name="20% - Accent2 8 2" xfId="200"/>
    <cellStyle name="20% - Accent2 8 2 2" xfId="2384"/>
    <cellStyle name="20% - Accent2 8 2 2 2" xfId="2385"/>
    <cellStyle name="20% - Accent2 8 2 2 3" xfId="2386"/>
    <cellStyle name="20% - Accent2 8 2 3" xfId="2387"/>
    <cellStyle name="20% - Accent2 8 2 4" xfId="2388"/>
    <cellStyle name="20% - Accent2 8 3" xfId="2389"/>
    <cellStyle name="20% - Accent2 8 3 2" xfId="2390"/>
    <cellStyle name="20% - Accent2 8 3 3" xfId="2391"/>
    <cellStyle name="20% - Accent2 8 4" xfId="2392"/>
    <cellStyle name="20% - Accent2 8 4 2" xfId="2393"/>
    <cellStyle name="20% - Accent2 8 4 3" xfId="2394"/>
    <cellStyle name="20% - Accent2 8 5" xfId="2395"/>
    <cellStyle name="20% - Accent2 8 6" xfId="2396"/>
    <cellStyle name="20% - Accent2 9" xfId="201"/>
    <cellStyle name="20% - Accent2 9 2" xfId="202"/>
    <cellStyle name="20% - Accent2 9 2 2" xfId="2397"/>
    <cellStyle name="20% - Accent2 9 2 2 2" xfId="2398"/>
    <cellStyle name="20% - Accent2 9 2 2 3" xfId="2399"/>
    <cellStyle name="20% - Accent2 9 2 3" xfId="2400"/>
    <cellStyle name="20% - Accent2 9 2 4" xfId="2401"/>
    <cellStyle name="20% - Accent2 9 3" xfId="2402"/>
    <cellStyle name="20% - Accent2 9 3 2" xfId="2403"/>
    <cellStyle name="20% - Accent2 9 3 3" xfId="2404"/>
    <cellStyle name="20% - Accent2 9 4" xfId="2405"/>
    <cellStyle name="20% - Accent2 9 4 2" xfId="2406"/>
    <cellStyle name="20% - Accent2 9 4 3" xfId="2407"/>
    <cellStyle name="20% - Accent2 9 5" xfId="2408"/>
    <cellStyle name="20% - Accent2 9 6" xfId="2409"/>
    <cellStyle name="20% - Accent3" xfId="27" builtinId="38" customBuiltin="1"/>
    <cellStyle name="20% - Accent3 10" xfId="203"/>
    <cellStyle name="20% - Accent3 10 2" xfId="204"/>
    <cellStyle name="20% - Accent3 10 2 2" xfId="2410"/>
    <cellStyle name="20% - Accent3 10 2 2 2" xfId="2411"/>
    <cellStyle name="20% - Accent3 10 2 2 3" xfId="2412"/>
    <cellStyle name="20% - Accent3 10 2 3" xfId="2413"/>
    <cellStyle name="20% - Accent3 10 2 4" xfId="2414"/>
    <cellStyle name="20% - Accent3 10 3" xfId="2415"/>
    <cellStyle name="20% - Accent3 10 3 2" xfId="2416"/>
    <cellStyle name="20% - Accent3 10 3 3" xfId="2417"/>
    <cellStyle name="20% - Accent3 10 4" xfId="2418"/>
    <cellStyle name="20% - Accent3 10 4 2" xfId="2419"/>
    <cellStyle name="20% - Accent3 10 4 3" xfId="2420"/>
    <cellStyle name="20% - Accent3 10 5" xfId="2421"/>
    <cellStyle name="20% - Accent3 10 6" xfId="2422"/>
    <cellStyle name="20% - Accent3 11" xfId="205"/>
    <cellStyle name="20% - Accent3 11 2" xfId="206"/>
    <cellStyle name="20% - Accent3 11 2 2" xfId="2423"/>
    <cellStyle name="20% - Accent3 11 2 2 2" xfId="2424"/>
    <cellStyle name="20% - Accent3 11 2 2 3" xfId="2425"/>
    <cellStyle name="20% - Accent3 11 2 3" xfId="2426"/>
    <cellStyle name="20% - Accent3 11 2 4" xfId="2427"/>
    <cellStyle name="20% - Accent3 11 3" xfId="2428"/>
    <cellStyle name="20% - Accent3 11 3 2" xfId="2429"/>
    <cellStyle name="20% - Accent3 11 3 3" xfId="2430"/>
    <cellStyle name="20% - Accent3 11 4" xfId="2431"/>
    <cellStyle name="20% - Accent3 11 4 2" xfId="2432"/>
    <cellStyle name="20% - Accent3 11 4 3" xfId="2433"/>
    <cellStyle name="20% - Accent3 11 5" xfId="2434"/>
    <cellStyle name="20% - Accent3 11 6" xfId="2435"/>
    <cellStyle name="20% - Accent3 12" xfId="207"/>
    <cellStyle name="20% - Accent3 12 2" xfId="208"/>
    <cellStyle name="20% - Accent3 12 2 2" xfId="2436"/>
    <cellStyle name="20% - Accent3 12 2 2 2" xfId="2437"/>
    <cellStyle name="20% - Accent3 12 2 2 3" xfId="2438"/>
    <cellStyle name="20% - Accent3 12 2 3" xfId="2439"/>
    <cellStyle name="20% - Accent3 12 2 4" xfId="2440"/>
    <cellStyle name="20% - Accent3 12 3" xfId="2441"/>
    <cellStyle name="20% - Accent3 12 3 2" xfId="2442"/>
    <cellStyle name="20% - Accent3 12 3 3" xfId="2443"/>
    <cellStyle name="20% - Accent3 12 4" xfId="2444"/>
    <cellStyle name="20% - Accent3 12 4 2" xfId="2445"/>
    <cellStyle name="20% - Accent3 12 4 3" xfId="2446"/>
    <cellStyle name="20% - Accent3 12 5" xfId="2447"/>
    <cellStyle name="20% - Accent3 12 6" xfId="2448"/>
    <cellStyle name="20% - Accent3 13" xfId="209"/>
    <cellStyle name="20% - Accent3 13 2" xfId="210"/>
    <cellStyle name="20% - Accent3 13 2 2" xfId="2449"/>
    <cellStyle name="20% - Accent3 13 2 2 2" xfId="2450"/>
    <cellStyle name="20% - Accent3 13 2 2 3" xfId="2451"/>
    <cellStyle name="20% - Accent3 13 2 3" xfId="2452"/>
    <cellStyle name="20% - Accent3 13 2 4" xfId="2453"/>
    <cellStyle name="20% - Accent3 13 3" xfId="2454"/>
    <cellStyle name="20% - Accent3 13 3 2" xfId="2455"/>
    <cellStyle name="20% - Accent3 13 3 3" xfId="2456"/>
    <cellStyle name="20% - Accent3 13 4" xfId="2457"/>
    <cellStyle name="20% - Accent3 13 4 2" xfId="2458"/>
    <cellStyle name="20% - Accent3 13 4 3" xfId="2459"/>
    <cellStyle name="20% - Accent3 13 5" xfId="2460"/>
    <cellStyle name="20% - Accent3 13 6" xfId="2461"/>
    <cellStyle name="20% - Accent3 14" xfId="211"/>
    <cellStyle name="20% - Accent3 14 2" xfId="212"/>
    <cellStyle name="20% - Accent3 14 2 2" xfId="2462"/>
    <cellStyle name="20% - Accent3 14 2 2 2" xfId="2463"/>
    <cellStyle name="20% - Accent3 14 2 2 3" xfId="2464"/>
    <cellStyle name="20% - Accent3 14 2 3" xfId="2465"/>
    <cellStyle name="20% - Accent3 14 2 4" xfId="2466"/>
    <cellStyle name="20% - Accent3 14 3" xfId="2467"/>
    <cellStyle name="20% - Accent3 14 3 2" xfId="2468"/>
    <cellStyle name="20% - Accent3 14 3 3" xfId="2469"/>
    <cellStyle name="20% - Accent3 14 4" xfId="2470"/>
    <cellStyle name="20% - Accent3 14 4 2" xfId="2471"/>
    <cellStyle name="20% - Accent3 14 4 3" xfId="2472"/>
    <cellStyle name="20% - Accent3 14 5" xfId="2473"/>
    <cellStyle name="20% - Accent3 14 6" xfId="2474"/>
    <cellStyle name="20% - Accent3 15" xfId="213"/>
    <cellStyle name="20% - Accent3 15 2" xfId="214"/>
    <cellStyle name="20% - Accent3 15 2 2" xfId="2475"/>
    <cellStyle name="20% - Accent3 15 2 2 2" xfId="2476"/>
    <cellStyle name="20% - Accent3 15 2 2 3" xfId="2477"/>
    <cellStyle name="20% - Accent3 15 2 3" xfId="2478"/>
    <cellStyle name="20% - Accent3 15 2 4" xfId="2479"/>
    <cellStyle name="20% - Accent3 15 3" xfId="2480"/>
    <cellStyle name="20% - Accent3 15 3 2" xfId="2481"/>
    <cellStyle name="20% - Accent3 15 3 3" xfId="2482"/>
    <cellStyle name="20% - Accent3 15 4" xfId="2483"/>
    <cellStyle name="20% - Accent3 15 4 2" xfId="2484"/>
    <cellStyle name="20% - Accent3 15 4 3" xfId="2485"/>
    <cellStyle name="20% - Accent3 15 5" xfId="2486"/>
    <cellStyle name="20% - Accent3 15 6" xfId="2487"/>
    <cellStyle name="20% - Accent3 16" xfId="215"/>
    <cellStyle name="20% - Accent3 16 2" xfId="216"/>
    <cellStyle name="20% - Accent3 16 2 2" xfId="2488"/>
    <cellStyle name="20% - Accent3 16 2 2 2" xfId="2489"/>
    <cellStyle name="20% - Accent3 16 2 2 3" xfId="2490"/>
    <cellStyle name="20% - Accent3 16 2 3" xfId="2491"/>
    <cellStyle name="20% - Accent3 16 2 4" xfId="2492"/>
    <cellStyle name="20% - Accent3 16 3" xfId="2493"/>
    <cellStyle name="20% - Accent3 16 3 2" xfId="2494"/>
    <cellStyle name="20% - Accent3 16 3 3" xfId="2495"/>
    <cellStyle name="20% - Accent3 16 4" xfId="2496"/>
    <cellStyle name="20% - Accent3 16 4 2" xfId="2497"/>
    <cellStyle name="20% - Accent3 16 4 3" xfId="2498"/>
    <cellStyle name="20% - Accent3 16 5" xfId="2499"/>
    <cellStyle name="20% - Accent3 16 6" xfId="2500"/>
    <cellStyle name="20% - Accent3 17" xfId="217"/>
    <cellStyle name="20% - Accent3 17 2" xfId="218"/>
    <cellStyle name="20% - Accent3 17 2 2" xfId="2501"/>
    <cellStyle name="20% - Accent3 17 2 2 2" xfId="2502"/>
    <cellStyle name="20% - Accent3 17 2 2 3" xfId="2503"/>
    <cellStyle name="20% - Accent3 17 2 3" xfId="2504"/>
    <cellStyle name="20% - Accent3 17 2 4" xfId="2505"/>
    <cellStyle name="20% - Accent3 17 3" xfId="2506"/>
    <cellStyle name="20% - Accent3 17 3 2" xfId="2507"/>
    <cellStyle name="20% - Accent3 17 3 3" xfId="2508"/>
    <cellStyle name="20% - Accent3 17 4" xfId="2509"/>
    <cellStyle name="20% - Accent3 17 4 2" xfId="2510"/>
    <cellStyle name="20% - Accent3 17 4 3" xfId="2511"/>
    <cellStyle name="20% - Accent3 17 5" xfId="2512"/>
    <cellStyle name="20% - Accent3 17 6" xfId="2513"/>
    <cellStyle name="20% - Accent3 18" xfId="219"/>
    <cellStyle name="20% - Accent3 18 2" xfId="220"/>
    <cellStyle name="20% - Accent3 18 2 2" xfId="2514"/>
    <cellStyle name="20% - Accent3 18 2 2 2" xfId="2515"/>
    <cellStyle name="20% - Accent3 18 2 2 3" xfId="2516"/>
    <cellStyle name="20% - Accent3 18 2 3" xfId="2517"/>
    <cellStyle name="20% - Accent3 18 2 4" xfId="2518"/>
    <cellStyle name="20% - Accent3 18 3" xfId="2519"/>
    <cellStyle name="20% - Accent3 18 3 2" xfId="2520"/>
    <cellStyle name="20% - Accent3 18 3 3" xfId="2521"/>
    <cellStyle name="20% - Accent3 18 4" xfId="2522"/>
    <cellStyle name="20% - Accent3 18 4 2" xfId="2523"/>
    <cellStyle name="20% - Accent3 18 4 3" xfId="2524"/>
    <cellStyle name="20% - Accent3 18 5" xfId="2525"/>
    <cellStyle name="20% - Accent3 18 6" xfId="2526"/>
    <cellStyle name="20% - Accent3 19" xfId="221"/>
    <cellStyle name="20% - Accent3 19 2" xfId="222"/>
    <cellStyle name="20% - Accent3 19 2 2" xfId="2527"/>
    <cellStyle name="20% - Accent3 19 2 2 2" xfId="2528"/>
    <cellStyle name="20% - Accent3 19 2 2 3" xfId="2529"/>
    <cellStyle name="20% - Accent3 19 2 3" xfId="2530"/>
    <cellStyle name="20% - Accent3 19 2 4" xfId="2531"/>
    <cellStyle name="20% - Accent3 19 3" xfId="2532"/>
    <cellStyle name="20% - Accent3 19 3 2" xfId="2533"/>
    <cellStyle name="20% - Accent3 19 3 3" xfId="2534"/>
    <cellStyle name="20% - Accent3 19 4" xfId="2535"/>
    <cellStyle name="20% - Accent3 19 4 2" xfId="2536"/>
    <cellStyle name="20% - Accent3 19 4 3" xfId="2537"/>
    <cellStyle name="20% - Accent3 19 5" xfId="2538"/>
    <cellStyle name="20% - Accent3 19 6" xfId="2539"/>
    <cellStyle name="20% - Accent3 2" xfId="223"/>
    <cellStyle name="20% - Accent3 2 2" xfId="224"/>
    <cellStyle name="20% - Accent3 2 3" xfId="225"/>
    <cellStyle name="20% - Accent3 2 3 2" xfId="226"/>
    <cellStyle name="20% - Accent3 2 3 2 2" xfId="2540"/>
    <cellStyle name="20% - Accent3 2 3 2 2 2" xfId="2541"/>
    <cellStyle name="20% - Accent3 2 3 2 2 3" xfId="2542"/>
    <cellStyle name="20% - Accent3 2 3 2 3" xfId="2543"/>
    <cellStyle name="20% - Accent3 2 3 2 4" xfId="2544"/>
    <cellStyle name="20% - Accent3 2 3 3" xfId="2545"/>
    <cellStyle name="20% - Accent3 2 3 3 2" xfId="2546"/>
    <cellStyle name="20% - Accent3 2 3 3 3" xfId="2547"/>
    <cellStyle name="20% - Accent3 2 3 4" xfId="2548"/>
    <cellStyle name="20% - Accent3 2 3 4 2" xfId="2549"/>
    <cellStyle name="20% - Accent3 2 3 4 3" xfId="2550"/>
    <cellStyle name="20% - Accent3 2 3 5" xfId="2551"/>
    <cellStyle name="20% - Accent3 2 3 6" xfId="2552"/>
    <cellStyle name="20% - Accent3 2 4" xfId="6551"/>
    <cellStyle name="20% - Accent3 20" xfId="227"/>
    <cellStyle name="20% - Accent3 20 2" xfId="228"/>
    <cellStyle name="20% - Accent3 20 2 2" xfId="2553"/>
    <cellStyle name="20% - Accent3 20 2 2 2" xfId="2554"/>
    <cellStyle name="20% - Accent3 20 2 2 3" xfId="2555"/>
    <cellStyle name="20% - Accent3 20 2 3" xfId="2556"/>
    <cellStyle name="20% - Accent3 20 2 4" xfId="2557"/>
    <cellStyle name="20% - Accent3 20 3" xfId="2558"/>
    <cellStyle name="20% - Accent3 20 3 2" xfId="2559"/>
    <cellStyle name="20% - Accent3 20 3 3" xfId="2560"/>
    <cellStyle name="20% - Accent3 20 4" xfId="2561"/>
    <cellStyle name="20% - Accent3 20 4 2" xfId="2562"/>
    <cellStyle name="20% - Accent3 20 4 3" xfId="2563"/>
    <cellStyle name="20% - Accent3 20 5" xfId="2564"/>
    <cellStyle name="20% - Accent3 20 6" xfId="2565"/>
    <cellStyle name="20% - Accent3 21" xfId="229"/>
    <cellStyle name="20% - Accent3 22" xfId="230"/>
    <cellStyle name="20% - Accent3 22 2" xfId="231"/>
    <cellStyle name="20% - Accent3 22 2 2" xfId="2566"/>
    <cellStyle name="20% - Accent3 22 2 2 2" xfId="2567"/>
    <cellStyle name="20% - Accent3 22 2 2 3" xfId="2568"/>
    <cellStyle name="20% - Accent3 22 2 3" xfId="2569"/>
    <cellStyle name="20% - Accent3 22 2 4" xfId="2570"/>
    <cellStyle name="20% - Accent3 22 3" xfId="2571"/>
    <cellStyle name="20% - Accent3 22 3 2" xfId="2572"/>
    <cellStyle name="20% - Accent3 22 3 3" xfId="2573"/>
    <cellStyle name="20% - Accent3 22 4" xfId="2574"/>
    <cellStyle name="20% - Accent3 22 4 2" xfId="2575"/>
    <cellStyle name="20% - Accent3 22 4 3" xfId="2576"/>
    <cellStyle name="20% - Accent3 22 5" xfId="2577"/>
    <cellStyle name="20% - Accent3 22 6" xfId="2578"/>
    <cellStyle name="20% - Accent3 23" xfId="232"/>
    <cellStyle name="20% - Accent3 23 2" xfId="2579"/>
    <cellStyle name="20% - Accent3 23 2 2" xfId="2580"/>
    <cellStyle name="20% - Accent3 23 2 3" xfId="2581"/>
    <cellStyle name="20% - Accent3 23 3" xfId="2582"/>
    <cellStyle name="20% - Accent3 23 4" xfId="2583"/>
    <cellStyle name="20% - Accent3 24" xfId="233"/>
    <cellStyle name="20% - Accent3 24 2" xfId="2584"/>
    <cellStyle name="20% - Accent3 24 3" xfId="2585"/>
    <cellStyle name="20% - Accent3 25" xfId="234"/>
    <cellStyle name="20% - Accent3 25 2" xfId="2586"/>
    <cellStyle name="20% - Accent3 25 3" xfId="2587"/>
    <cellStyle name="20% - Accent3 26" xfId="2588"/>
    <cellStyle name="20% - Accent3 27" xfId="2589"/>
    <cellStyle name="20% - Accent3 28" xfId="2590"/>
    <cellStyle name="20% - Accent3 29" xfId="2591"/>
    <cellStyle name="20% - Accent3 3" xfId="235"/>
    <cellStyle name="20% - Accent3 3 2" xfId="236"/>
    <cellStyle name="20% - Accent3 3 3" xfId="237"/>
    <cellStyle name="20% - Accent3 3 3 2" xfId="238"/>
    <cellStyle name="20% - Accent3 3 3 2 2" xfId="2592"/>
    <cellStyle name="20% - Accent3 3 3 2 2 2" xfId="2593"/>
    <cellStyle name="20% - Accent3 3 3 2 2 3" xfId="2594"/>
    <cellStyle name="20% - Accent3 3 3 2 3" xfId="2595"/>
    <cellStyle name="20% - Accent3 3 3 2 4" xfId="2596"/>
    <cellStyle name="20% - Accent3 3 3 3" xfId="2597"/>
    <cellStyle name="20% - Accent3 3 3 3 2" xfId="2598"/>
    <cellStyle name="20% - Accent3 3 3 3 3" xfId="2599"/>
    <cellStyle name="20% - Accent3 3 3 4" xfId="2600"/>
    <cellStyle name="20% - Accent3 3 3 4 2" xfId="2601"/>
    <cellStyle name="20% - Accent3 3 3 4 3" xfId="2602"/>
    <cellStyle name="20% - Accent3 3 3 5" xfId="2603"/>
    <cellStyle name="20% - Accent3 3 3 6" xfId="2604"/>
    <cellStyle name="20% - Accent3 4" xfId="239"/>
    <cellStyle name="20% - Accent3 4 2" xfId="240"/>
    <cellStyle name="20% - Accent3 4 2 2" xfId="241"/>
    <cellStyle name="20% - Accent3 4 2 2 2" xfId="2605"/>
    <cellStyle name="20% - Accent3 4 2 2 2 2" xfId="2606"/>
    <cellStyle name="20% - Accent3 4 2 2 2 3" xfId="2607"/>
    <cellStyle name="20% - Accent3 4 2 2 3" xfId="2608"/>
    <cellStyle name="20% - Accent3 4 2 2 4" xfId="2609"/>
    <cellStyle name="20% - Accent3 4 2 3" xfId="2610"/>
    <cellStyle name="20% - Accent3 4 2 3 2" xfId="2611"/>
    <cellStyle name="20% - Accent3 4 2 3 3" xfId="2612"/>
    <cellStyle name="20% - Accent3 4 2 4" xfId="2613"/>
    <cellStyle name="20% - Accent3 4 2 4 2" xfId="2614"/>
    <cellStyle name="20% - Accent3 4 2 4 3" xfId="2615"/>
    <cellStyle name="20% - Accent3 4 2 5" xfId="2616"/>
    <cellStyle name="20% - Accent3 4 2 6" xfId="2617"/>
    <cellStyle name="20% - Accent3 4 3" xfId="242"/>
    <cellStyle name="20% - Accent3 4 3 2" xfId="2618"/>
    <cellStyle name="20% - Accent3 4 3 2 2" xfId="2619"/>
    <cellStyle name="20% - Accent3 4 3 2 3" xfId="2620"/>
    <cellStyle name="20% - Accent3 4 3 3" xfId="2621"/>
    <cellStyle name="20% - Accent3 4 3 4" xfId="2622"/>
    <cellStyle name="20% - Accent3 4 4" xfId="2623"/>
    <cellStyle name="20% - Accent3 4 4 2" xfId="2624"/>
    <cellStyle name="20% - Accent3 4 4 3" xfId="2625"/>
    <cellStyle name="20% - Accent3 4 5" xfId="2626"/>
    <cellStyle name="20% - Accent3 4 5 2" xfId="2627"/>
    <cellStyle name="20% - Accent3 4 5 3" xfId="2628"/>
    <cellStyle name="20% - Accent3 4 6" xfId="2629"/>
    <cellStyle name="20% - Accent3 4 7" xfId="2630"/>
    <cellStyle name="20% - Accent3 5" xfId="243"/>
    <cellStyle name="20% - Accent3 5 2" xfId="244"/>
    <cellStyle name="20% - Accent3 5 2 2" xfId="2631"/>
    <cellStyle name="20% - Accent3 5 2 2 2" xfId="2632"/>
    <cellStyle name="20% - Accent3 5 2 2 3" xfId="2633"/>
    <cellStyle name="20% - Accent3 5 2 3" xfId="2634"/>
    <cellStyle name="20% - Accent3 5 2 4" xfId="2635"/>
    <cellStyle name="20% - Accent3 5 3" xfId="2636"/>
    <cellStyle name="20% - Accent3 5 3 2" xfId="2637"/>
    <cellStyle name="20% - Accent3 5 3 3" xfId="2638"/>
    <cellStyle name="20% - Accent3 5 4" xfId="2639"/>
    <cellStyle name="20% - Accent3 5 4 2" xfId="2640"/>
    <cellStyle name="20% - Accent3 5 4 3" xfId="2641"/>
    <cellStyle name="20% - Accent3 5 5" xfId="2642"/>
    <cellStyle name="20% - Accent3 5 6" xfId="2643"/>
    <cellStyle name="20% - Accent3 6" xfId="245"/>
    <cellStyle name="20% - Accent3 6 2" xfId="246"/>
    <cellStyle name="20% - Accent3 6 2 2" xfId="2644"/>
    <cellStyle name="20% - Accent3 6 2 2 2" xfId="2645"/>
    <cellStyle name="20% - Accent3 6 2 2 3" xfId="2646"/>
    <cellStyle name="20% - Accent3 6 2 3" xfId="2647"/>
    <cellStyle name="20% - Accent3 6 2 4" xfId="2648"/>
    <cellStyle name="20% - Accent3 6 3" xfId="2649"/>
    <cellStyle name="20% - Accent3 6 3 2" xfId="2650"/>
    <cellStyle name="20% - Accent3 6 3 3" xfId="2651"/>
    <cellStyle name="20% - Accent3 6 4" xfId="2652"/>
    <cellStyle name="20% - Accent3 6 4 2" xfId="2653"/>
    <cellStyle name="20% - Accent3 6 4 3" xfId="2654"/>
    <cellStyle name="20% - Accent3 6 5" xfId="2655"/>
    <cellStyle name="20% - Accent3 6 6" xfId="2656"/>
    <cellStyle name="20% - Accent3 7" xfId="247"/>
    <cellStyle name="20% - Accent3 7 2" xfId="248"/>
    <cellStyle name="20% - Accent3 7 2 2" xfId="2657"/>
    <cellStyle name="20% - Accent3 7 2 2 2" xfId="2658"/>
    <cellStyle name="20% - Accent3 7 2 2 3" xfId="2659"/>
    <cellStyle name="20% - Accent3 7 2 3" xfId="2660"/>
    <cellStyle name="20% - Accent3 7 2 4" xfId="2661"/>
    <cellStyle name="20% - Accent3 7 3" xfId="2662"/>
    <cellStyle name="20% - Accent3 7 3 2" xfId="2663"/>
    <cellStyle name="20% - Accent3 7 3 3" xfId="2664"/>
    <cellStyle name="20% - Accent3 7 4" xfId="2665"/>
    <cellStyle name="20% - Accent3 7 4 2" xfId="2666"/>
    <cellStyle name="20% - Accent3 7 4 3" xfId="2667"/>
    <cellStyle name="20% - Accent3 7 5" xfId="2668"/>
    <cellStyle name="20% - Accent3 7 6" xfId="2669"/>
    <cellStyle name="20% - Accent3 8" xfId="249"/>
    <cellStyle name="20% - Accent3 8 2" xfId="250"/>
    <cellStyle name="20% - Accent3 8 2 2" xfId="2670"/>
    <cellStyle name="20% - Accent3 8 2 2 2" xfId="2671"/>
    <cellStyle name="20% - Accent3 8 2 2 3" xfId="2672"/>
    <cellStyle name="20% - Accent3 8 2 3" xfId="2673"/>
    <cellStyle name="20% - Accent3 8 2 4" xfId="2674"/>
    <cellStyle name="20% - Accent3 8 3" xfId="2675"/>
    <cellStyle name="20% - Accent3 8 3 2" xfId="2676"/>
    <cellStyle name="20% - Accent3 8 3 3" xfId="2677"/>
    <cellStyle name="20% - Accent3 8 4" xfId="2678"/>
    <cellStyle name="20% - Accent3 8 4 2" xfId="2679"/>
    <cellStyle name="20% - Accent3 8 4 3" xfId="2680"/>
    <cellStyle name="20% - Accent3 8 5" xfId="2681"/>
    <cellStyle name="20% - Accent3 8 6" xfId="2682"/>
    <cellStyle name="20% - Accent3 9" xfId="251"/>
    <cellStyle name="20% - Accent3 9 2" xfId="252"/>
    <cellStyle name="20% - Accent3 9 2 2" xfId="2683"/>
    <cellStyle name="20% - Accent3 9 2 2 2" xfId="2684"/>
    <cellStyle name="20% - Accent3 9 2 2 3" xfId="2685"/>
    <cellStyle name="20% - Accent3 9 2 3" xfId="2686"/>
    <cellStyle name="20% - Accent3 9 2 4" xfId="2687"/>
    <cellStyle name="20% - Accent3 9 3" xfId="2688"/>
    <cellStyle name="20% - Accent3 9 3 2" xfId="2689"/>
    <cellStyle name="20% - Accent3 9 3 3" xfId="2690"/>
    <cellStyle name="20% - Accent3 9 4" xfId="2691"/>
    <cellStyle name="20% - Accent3 9 4 2" xfId="2692"/>
    <cellStyle name="20% - Accent3 9 4 3" xfId="2693"/>
    <cellStyle name="20% - Accent3 9 5" xfId="2694"/>
    <cellStyle name="20% - Accent3 9 6" xfId="2695"/>
    <cellStyle name="20% - Accent4" xfId="31" builtinId="42" customBuiltin="1"/>
    <cellStyle name="20% - Accent4 10" xfId="253"/>
    <cellStyle name="20% - Accent4 10 2" xfId="254"/>
    <cellStyle name="20% - Accent4 10 2 2" xfId="2696"/>
    <cellStyle name="20% - Accent4 10 2 2 2" xfId="2697"/>
    <cellStyle name="20% - Accent4 10 2 2 3" xfId="2698"/>
    <cellStyle name="20% - Accent4 10 2 3" xfId="2699"/>
    <cellStyle name="20% - Accent4 10 2 4" xfId="2700"/>
    <cellStyle name="20% - Accent4 10 3" xfId="2701"/>
    <cellStyle name="20% - Accent4 10 3 2" xfId="2702"/>
    <cellStyle name="20% - Accent4 10 3 3" xfId="2703"/>
    <cellStyle name="20% - Accent4 10 4" xfId="2704"/>
    <cellStyle name="20% - Accent4 10 4 2" xfId="2705"/>
    <cellStyle name="20% - Accent4 10 4 3" xfId="2706"/>
    <cellStyle name="20% - Accent4 10 5" xfId="2707"/>
    <cellStyle name="20% - Accent4 10 6" xfId="2708"/>
    <cellStyle name="20% - Accent4 11" xfId="255"/>
    <cellStyle name="20% - Accent4 11 2" xfId="256"/>
    <cellStyle name="20% - Accent4 11 2 2" xfId="2709"/>
    <cellStyle name="20% - Accent4 11 2 2 2" xfId="2710"/>
    <cellStyle name="20% - Accent4 11 2 2 3" xfId="2711"/>
    <cellStyle name="20% - Accent4 11 2 3" xfId="2712"/>
    <cellStyle name="20% - Accent4 11 2 4" xfId="2713"/>
    <cellStyle name="20% - Accent4 11 3" xfId="2714"/>
    <cellStyle name="20% - Accent4 11 3 2" xfId="2715"/>
    <cellStyle name="20% - Accent4 11 3 3" xfId="2716"/>
    <cellStyle name="20% - Accent4 11 4" xfId="2717"/>
    <cellStyle name="20% - Accent4 11 4 2" xfId="2718"/>
    <cellStyle name="20% - Accent4 11 4 3" xfId="2719"/>
    <cellStyle name="20% - Accent4 11 5" xfId="2720"/>
    <cellStyle name="20% - Accent4 11 6" xfId="2721"/>
    <cellStyle name="20% - Accent4 12" xfId="257"/>
    <cellStyle name="20% - Accent4 12 2" xfId="258"/>
    <cellStyle name="20% - Accent4 12 2 2" xfId="2722"/>
    <cellStyle name="20% - Accent4 12 2 2 2" xfId="2723"/>
    <cellStyle name="20% - Accent4 12 2 2 3" xfId="2724"/>
    <cellStyle name="20% - Accent4 12 2 3" xfId="2725"/>
    <cellStyle name="20% - Accent4 12 2 4" xfId="2726"/>
    <cellStyle name="20% - Accent4 12 3" xfId="2727"/>
    <cellStyle name="20% - Accent4 12 3 2" xfId="2728"/>
    <cellStyle name="20% - Accent4 12 3 3" xfId="2729"/>
    <cellStyle name="20% - Accent4 12 4" xfId="2730"/>
    <cellStyle name="20% - Accent4 12 4 2" xfId="2731"/>
    <cellStyle name="20% - Accent4 12 4 3" xfId="2732"/>
    <cellStyle name="20% - Accent4 12 5" xfId="2733"/>
    <cellStyle name="20% - Accent4 12 6" xfId="2734"/>
    <cellStyle name="20% - Accent4 13" xfId="259"/>
    <cellStyle name="20% - Accent4 13 2" xfId="260"/>
    <cellStyle name="20% - Accent4 13 2 2" xfId="2735"/>
    <cellStyle name="20% - Accent4 13 2 2 2" xfId="2736"/>
    <cellStyle name="20% - Accent4 13 2 2 3" xfId="2737"/>
    <cellStyle name="20% - Accent4 13 2 3" xfId="2738"/>
    <cellStyle name="20% - Accent4 13 2 4" xfId="2739"/>
    <cellStyle name="20% - Accent4 13 3" xfId="2740"/>
    <cellStyle name="20% - Accent4 13 3 2" xfId="2741"/>
    <cellStyle name="20% - Accent4 13 3 3" xfId="2742"/>
    <cellStyle name="20% - Accent4 13 4" xfId="2743"/>
    <cellStyle name="20% - Accent4 13 4 2" xfId="2744"/>
    <cellStyle name="20% - Accent4 13 4 3" xfId="2745"/>
    <cellStyle name="20% - Accent4 13 5" xfId="2746"/>
    <cellStyle name="20% - Accent4 13 6" xfId="2747"/>
    <cellStyle name="20% - Accent4 14" xfId="261"/>
    <cellStyle name="20% - Accent4 14 2" xfId="262"/>
    <cellStyle name="20% - Accent4 14 2 2" xfId="2748"/>
    <cellStyle name="20% - Accent4 14 2 2 2" xfId="2749"/>
    <cellStyle name="20% - Accent4 14 2 2 3" xfId="2750"/>
    <cellStyle name="20% - Accent4 14 2 3" xfId="2751"/>
    <cellStyle name="20% - Accent4 14 2 4" xfId="2752"/>
    <cellStyle name="20% - Accent4 14 3" xfId="2753"/>
    <cellStyle name="20% - Accent4 14 3 2" xfId="2754"/>
    <cellStyle name="20% - Accent4 14 3 3" xfId="2755"/>
    <cellStyle name="20% - Accent4 14 4" xfId="2756"/>
    <cellStyle name="20% - Accent4 14 4 2" xfId="2757"/>
    <cellStyle name="20% - Accent4 14 4 3" xfId="2758"/>
    <cellStyle name="20% - Accent4 14 5" xfId="2759"/>
    <cellStyle name="20% - Accent4 14 6" xfId="2760"/>
    <cellStyle name="20% - Accent4 15" xfId="263"/>
    <cellStyle name="20% - Accent4 15 2" xfId="264"/>
    <cellStyle name="20% - Accent4 15 2 2" xfId="2761"/>
    <cellStyle name="20% - Accent4 15 2 2 2" xfId="2762"/>
    <cellStyle name="20% - Accent4 15 2 2 3" xfId="2763"/>
    <cellStyle name="20% - Accent4 15 2 3" xfId="2764"/>
    <cellStyle name="20% - Accent4 15 2 4" xfId="2765"/>
    <cellStyle name="20% - Accent4 15 3" xfId="2766"/>
    <cellStyle name="20% - Accent4 15 3 2" xfId="2767"/>
    <cellStyle name="20% - Accent4 15 3 3" xfId="2768"/>
    <cellStyle name="20% - Accent4 15 4" xfId="2769"/>
    <cellStyle name="20% - Accent4 15 4 2" xfId="2770"/>
    <cellStyle name="20% - Accent4 15 4 3" xfId="2771"/>
    <cellStyle name="20% - Accent4 15 5" xfId="2772"/>
    <cellStyle name="20% - Accent4 15 6" xfId="2773"/>
    <cellStyle name="20% - Accent4 16" xfId="265"/>
    <cellStyle name="20% - Accent4 16 2" xfId="266"/>
    <cellStyle name="20% - Accent4 16 2 2" xfId="2774"/>
    <cellStyle name="20% - Accent4 16 2 2 2" xfId="2775"/>
    <cellStyle name="20% - Accent4 16 2 2 3" xfId="2776"/>
    <cellStyle name="20% - Accent4 16 2 3" xfId="2777"/>
    <cellStyle name="20% - Accent4 16 2 4" xfId="2778"/>
    <cellStyle name="20% - Accent4 16 3" xfId="2779"/>
    <cellStyle name="20% - Accent4 16 3 2" xfId="2780"/>
    <cellStyle name="20% - Accent4 16 3 3" xfId="2781"/>
    <cellStyle name="20% - Accent4 16 4" xfId="2782"/>
    <cellStyle name="20% - Accent4 16 4 2" xfId="2783"/>
    <cellStyle name="20% - Accent4 16 4 3" xfId="2784"/>
    <cellStyle name="20% - Accent4 16 5" xfId="2785"/>
    <cellStyle name="20% - Accent4 16 6" xfId="2786"/>
    <cellStyle name="20% - Accent4 17" xfId="267"/>
    <cellStyle name="20% - Accent4 17 2" xfId="268"/>
    <cellStyle name="20% - Accent4 17 2 2" xfId="2787"/>
    <cellStyle name="20% - Accent4 17 2 2 2" xfId="2788"/>
    <cellStyle name="20% - Accent4 17 2 2 3" xfId="2789"/>
    <cellStyle name="20% - Accent4 17 2 3" xfId="2790"/>
    <cellStyle name="20% - Accent4 17 2 4" xfId="2791"/>
    <cellStyle name="20% - Accent4 17 3" xfId="2792"/>
    <cellStyle name="20% - Accent4 17 3 2" xfId="2793"/>
    <cellStyle name="20% - Accent4 17 3 3" xfId="2794"/>
    <cellStyle name="20% - Accent4 17 4" xfId="2795"/>
    <cellStyle name="20% - Accent4 17 4 2" xfId="2796"/>
    <cellStyle name="20% - Accent4 17 4 3" xfId="2797"/>
    <cellStyle name="20% - Accent4 17 5" xfId="2798"/>
    <cellStyle name="20% - Accent4 17 6" xfId="2799"/>
    <cellStyle name="20% - Accent4 18" xfId="269"/>
    <cellStyle name="20% - Accent4 18 2" xfId="270"/>
    <cellStyle name="20% - Accent4 18 2 2" xfId="2800"/>
    <cellStyle name="20% - Accent4 18 2 2 2" xfId="2801"/>
    <cellStyle name="20% - Accent4 18 2 2 3" xfId="2802"/>
    <cellStyle name="20% - Accent4 18 2 3" xfId="2803"/>
    <cellStyle name="20% - Accent4 18 2 4" xfId="2804"/>
    <cellStyle name="20% - Accent4 18 3" xfId="2805"/>
    <cellStyle name="20% - Accent4 18 3 2" xfId="2806"/>
    <cellStyle name="20% - Accent4 18 3 3" xfId="2807"/>
    <cellStyle name="20% - Accent4 18 4" xfId="2808"/>
    <cellStyle name="20% - Accent4 18 4 2" xfId="2809"/>
    <cellStyle name="20% - Accent4 18 4 3" xfId="2810"/>
    <cellStyle name="20% - Accent4 18 5" xfId="2811"/>
    <cellStyle name="20% - Accent4 18 6" xfId="2812"/>
    <cellStyle name="20% - Accent4 19" xfId="271"/>
    <cellStyle name="20% - Accent4 19 2" xfId="272"/>
    <cellStyle name="20% - Accent4 19 2 2" xfId="2813"/>
    <cellStyle name="20% - Accent4 19 2 2 2" xfId="2814"/>
    <cellStyle name="20% - Accent4 19 2 2 3" xfId="2815"/>
    <cellStyle name="20% - Accent4 19 2 3" xfId="2816"/>
    <cellStyle name="20% - Accent4 19 2 4" xfId="2817"/>
    <cellStyle name="20% - Accent4 19 3" xfId="2818"/>
    <cellStyle name="20% - Accent4 19 3 2" xfId="2819"/>
    <cellStyle name="20% - Accent4 19 3 3" xfId="2820"/>
    <cellStyle name="20% - Accent4 19 4" xfId="2821"/>
    <cellStyle name="20% - Accent4 19 4 2" xfId="2822"/>
    <cellStyle name="20% - Accent4 19 4 3" xfId="2823"/>
    <cellStyle name="20% - Accent4 19 5" xfId="2824"/>
    <cellStyle name="20% - Accent4 19 6" xfId="2825"/>
    <cellStyle name="20% - Accent4 2" xfId="273"/>
    <cellStyle name="20% - Accent4 2 2" xfId="274"/>
    <cellStyle name="20% - Accent4 2 3" xfId="275"/>
    <cellStyle name="20% - Accent4 2 3 2" xfId="276"/>
    <cellStyle name="20% - Accent4 2 3 2 2" xfId="2826"/>
    <cellStyle name="20% - Accent4 2 3 2 2 2" xfId="2827"/>
    <cellStyle name="20% - Accent4 2 3 2 2 3" xfId="2828"/>
    <cellStyle name="20% - Accent4 2 3 2 3" xfId="2829"/>
    <cellStyle name="20% - Accent4 2 3 2 4" xfId="2830"/>
    <cellStyle name="20% - Accent4 2 3 3" xfId="2831"/>
    <cellStyle name="20% - Accent4 2 3 3 2" xfId="2832"/>
    <cellStyle name="20% - Accent4 2 3 3 3" xfId="2833"/>
    <cellStyle name="20% - Accent4 2 3 4" xfId="2834"/>
    <cellStyle name="20% - Accent4 2 3 4 2" xfId="2835"/>
    <cellStyle name="20% - Accent4 2 3 4 3" xfId="2836"/>
    <cellStyle name="20% - Accent4 2 3 5" xfId="2837"/>
    <cellStyle name="20% - Accent4 2 3 6" xfId="2838"/>
    <cellStyle name="20% - Accent4 2 4" xfId="6552"/>
    <cellStyle name="20% - Accent4 20" xfId="277"/>
    <cellStyle name="20% - Accent4 20 2" xfId="278"/>
    <cellStyle name="20% - Accent4 20 2 2" xfId="2839"/>
    <cellStyle name="20% - Accent4 20 2 2 2" xfId="2840"/>
    <cellStyle name="20% - Accent4 20 2 2 3" xfId="2841"/>
    <cellStyle name="20% - Accent4 20 2 3" xfId="2842"/>
    <cellStyle name="20% - Accent4 20 2 4" xfId="2843"/>
    <cellStyle name="20% - Accent4 20 3" xfId="2844"/>
    <cellStyle name="20% - Accent4 20 3 2" xfId="2845"/>
    <cellStyle name="20% - Accent4 20 3 3" xfId="2846"/>
    <cellStyle name="20% - Accent4 20 4" xfId="2847"/>
    <cellStyle name="20% - Accent4 20 4 2" xfId="2848"/>
    <cellStyle name="20% - Accent4 20 4 3" xfId="2849"/>
    <cellStyle name="20% - Accent4 20 5" xfId="2850"/>
    <cellStyle name="20% - Accent4 20 6" xfId="2851"/>
    <cellStyle name="20% - Accent4 21" xfId="279"/>
    <cellStyle name="20% - Accent4 22" xfId="280"/>
    <cellStyle name="20% - Accent4 22 2" xfId="281"/>
    <cellStyle name="20% - Accent4 22 2 2" xfId="2852"/>
    <cellStyle name="20% - Accent4 22 2 2 2" xfId="2853"/>
    <cellStyle name="20% - Accent4 22 2 2 3" xfId="2854"/>
    <cellStyle name="20% - Accent4 22 2 3" xfId="2855"/>
    <cellStyle name="20% - Accent4 22 2 4" xfId="2856"/>
    <cellStyle name="20% - Accent4 22 3" xfId="2857"/>
    <cellStyle name="20% - Accent4 22 3 2" xfId="2858"/>
    <cellStyle name="20% - Accent4 22 3 3" xfId="2859"/>
    <cellStyle name="20% - Accent4 22 4" xfId="2860"/>
    <cellStyle name="20% - Accent4 22 4 2" xfId="2861"/>
    <cellStyle name="20% - Accent4 22 4 3" xfId="2862"/>
    <cellStyle name="20% - Accent4 22 5" xfId="2863"/>
    <cellStyle name="20% - Accent4 22 6" xfId="2864"/>
    <cellStyle name="20% - Accent4 23" xfId="282"/>
    <cellStyle name="20% - Accent4 23 2" xfId="2865"/>
    <cellStyle name="20% - Accent4 23 2 2" xfId="2866"/>
    <cellStyle name="20% - Accent4 23 2 3" xfId="2867"/>
    <cellStyle name="20% - Accent4 23 3" xfId="2868"/>
    <cellStyle name="20% - Accent4 23 4" xfId="2869"/>
    <cellStyle name="20% - Accent4 24" xfId="283"/>
    <cellStyle name="20% - Accent4 24 2" xfId="2870"/>
    <cellStyle name="20% - Accent4 24 3" xfId="2871"/>
    <cellStyle name="20% - Accent4 25" xfId="284"/>
    <cellStyle name="20% - Accent4 25 2" xfId="2872"/>
    <cellStyle name="20% - Accent4 25 3" xfId="2873"/>
    <cellStyle name="20% - Accent4 26" xfId="2874"/>
    <cellStyle name="20% - Accent4 27" xfId="2875"/>
    <cellStyle name="20% - Accent4 28" xfId="2876"/>
    <cellStyle name="20% - Accent4 29" xfId="2877"/>
    <cellStyle name="20% - Accent4 3" xfId="285"/>
    <cellStyle name="20% - Accent4 3 2" xfId="286"/>
    <cellStyle name="20% - Accent4 3 3" xfId="287"/>
    <cellStyle name="20% - Accent4 3 3 2" xfId="288"/>
    <cellStyle name="20% - Accent4 3 3 2 2" xfId="2878"/>
    <cellStyle name="20% - Accent4 3 3 2 2 2" xfId="2879"/>
    <cellStyle name="20% - Accent4 3 3 2 2 3" xfId="2880"/>
    <cellStyle name="20% - Accent4 3 3 2 3" xfId="2881"/>
    <cellStyle name="20% - Accent4 3 3 2 4" xfId="2882"/>
    <cellStyle name="20% - Accent4 3 3 3" xfId="2883"/>
    <cellStyle name="20% - Accent4 3 3 3 2" xfId="2884"/>
    <cellStyle name="20% - Accent4 3 3 3 3" xfId="2885"/>
    <cellStyle name="20% - Accent4 3 3 4" xfId="2886"/>
    <cellStyle name="20% - Accent4 3 3 4 2" xfId="2887"/>
    <cellStyle name="20% - Accent4 3 3 4 3" xfId="2888"/>
    <cellStyle name="20% - Accent4 3 3 5" xfId="2889"/>
    <cellStyle name="20% - Accent4 3 3 6" xfId="2890"/>
    <cellStyle name="20% - Accent4 4" xfId="289"/>
    <cellStyle name="20% - Accent4 4 2" xfId="290"/>
    <cellStyle name="20% - Accent4 4 2 2" xfId="291"/>
    <cellStyle name="20% - Accent4 4 2 2 2" xfId="2891"/>
    <cellStyle name="20% - Accent4 4 2 2 2 2" xfId="2892"/>
    <cellStyle name="20% - Accent4 4 2 2 2 3" xfId="2893"/>
    <cellStyle name="20% - Accent4 4 2 2 3" xfId="2894"/>
    <cellStyle name="20% - Accent4 4 2 2 4" xfId="2895"/>
    <cellStyle name="20% - Accent4 4 2 3" xfId="2896"/>
    <cellStyle name="20% - Accent4 4 2 3 2" xfId="2897"/>
    <cellStyle name="20% - Accent4 4 2 3 3" xfId="2898"/>
    <cellStyle name="20% - Accent4 4 2 4" xfId="2899"/>
    <cellStyle name="20% - Accent4 4 2 4 2" xfId="2900"/>
    <cellStyle name="20% - Accent4 4 2 4 3" xfId="2901"/>
    <cellStyle name="20% - Accent4 4 2 5" xfId="2902"/>
    <cellStyle name="20% - Accent4 4 2 6" xfId="2903"/>
    <cellStyle name="20% - Accent4 4 3" xfId="292"/>
    <cellStyle name="20% - Accent4 4 3 2" xfId="2904"/>
    <cellStyle name="20% - Accent4 4 3 2 2" xfId="2905"/>
    <cellStyle name="20% - Accent4 4 3 2 3" xfId="2906"/>
    <cellStyle name="20% - Accent4 4 3 3" xfId="2907"/>
    <cellStyle name="20% - Accent4 4 3 4" xfId="2908"/>
    <cellStyle name="20% - Accent4 4 4" xfId="2909"/>
    <cellStyle name="20% - Accent4 4 4 2" xfId="2910"/>
    <cellStyle name="20% - Accent4 4 4 3" xfId="2911"/>
    <cellStyle name="20% - Accent4 4 5" xfId="2912"/>
    <cellStyle name="20% - Accent4 4 5 2" xfId="2913"/>
    <cellStyle name="20% - Accent4 4 5 3" xfId="2914"/>
    <cellStyle name="20% - Accent4 4 6" xfId="2915"/>
    <cellStyle name="20% - Accent4 4 7" xfId="2916"/>
    <cellStyle name="20% - Accent4 5" xfId="293"/>
    <cellStyle name="20% - Accent4 5 2" xfId="294"/>
    <cellStyle name="20% - Accent4 5 2 2" xfId="2917"/>
    <cellStyle name="20% - Accent4 5 2 2 2" xfId="2918"/>
    <cellStyle name="20% - Accent4 5 2 2 3" xfId="2919"/>
    <cellStyle name="20% - Accent4 5 2 3" xfId="2920"/>
    <cellStyle name="20% - Accent4 5 2 4" xfId="2921"/>
    <cellStyle name="20% - Accent4 5 3" xfId="2922"/>
    <cellStyle name="20% - Accent4 5 3 2" xfId="2923"/>
    <cellStyle name="20% - Accent4 5 3 3" xfId="2924"/>
    <cellStyle name="20% - Accent4 5 4" xfId="2925"/>
    <cellStyle name="20% - Accent4 5 4 2" xfId="2926"/>
    <cellStyle name="20% - Accent4 5 4 3" xfId="2927"/>
    <cellStyle name="20% - Accent4 5 5" xfId="2928"/>
    <cellStyle name="20% - Accent4 5 6" xfId="2929"/>
    <cellStyle name="20% - Accent4 6" xfId="295"/>
    <cellStyle name="20% - Accent4 6 2" xfId="296"/>
    <cellStyle name="20% - Accent4 6 2 2" xfId="2930"/>
    <cellStyle name="20% - Accent4 6 2 2 2" xfId="2931"/>
    <cellStyle name="20% - Accent4 6 2 2 3" xfId="2932"/>
    <cellStyle name="20% - Accent4 6 2 3" xfId="2933"/>
    <cellStyle name="20% - Accent4 6 2 4" xfId="2934"/>
    <cellStyle name="20% - Accent4 6 3" xfId="2935"/>
    <cellStyle name="20% - Accent4 6 3 2" xfId="2936"/>
    <cellStyle name="20% - Accent4 6 3 3" xfId="2937"/>
    <cellStyle name="20% - Accent4 6 4" xfId="2938"/>
    <cellStyle name="20% - Accent4 6 4 2" xfId="2939"/>
    <cellStyle name="20% - Accent4 6 4 3" xfId="2940"/>
    <cellStyle name="20% - Accent4 6 5" xfId="2941"/>
    <cellStyle name="20% - Accent4 6 6" xfId="2942"/>
    <cellStyle name="20% - Accent4 7" xfId="297"/>
    <cellStyle name="20% - Accent4 7 2" xfId="298"/>
    <cellStyle name="20% - Accent4 7 2 2" xfId="2943"/>
    <cellStyle name="20% - Accent4 7 2 2 2" xfId="2944"/>
    <cellStyle name="20% - Accent4 7 2 2 3" xfId="2945"/>
    <cellStyle name="20% - Accent4 7 2 3" xfId="2946"/>
    <cellStyle name="20% - Accent4 7 2 4" xfId="2947"/>
    <cellStyle name="20% - Accent4 7 3" xfId="2948"/>
    <cellStyle name="20% - Accent4 7 3 2" xfId="2949"/>
    <cellStyle name="20% - Accent4 7 3 3" xfId="2950"/>
    <cellStyle name="20% - Accent4 7 4" xfId="2951"/>
    <cellStyle name="20% - Accent4 7 4 2" xfId="2952"/>
    <cellStyle name="20% - Accent4 7 4 3" xfId="2953"/>
    <cellStyle name="20% - Accent4 7 5" xfId="2954"/>
    <cellStyle name="20% - Accent4 7 6" xfId="2955"/>
    <cellStyle name="20% - Accent4 8" xfId="299"/>
    <cellStyle name="20% - Accent4 8 2" xfId="300"/>
    <cellStyle name="20% - Accent4 8 2 2" xfId="2956"/>
    <cellStyle name="20% - Accent4 8 2 2 2" xfId="2957"/>
    <cellStyle name="20% - Accent4 8 2 2 3" xfId="2958"/>
    <cellStyle name="20% - Accent4 8 2 3" xfId="2959"/>
    <cellStyle name="20% - Accent4 8 2 4" xfId="2960"/>
    <cellStyle name="20% - Accent4 8 3" xfId="2961"/>
    <cellStyle name="20% - Accent4 8 3 2" xfId="2962"/>
    <cellStyle name="20% - Accent4 8 3 3" xfId="2963"/>
    <cellStyle name="20% - Accent4 8 4" xfId="2964"/>
    <cellStyle name="20% - Accent4 8 4 2" xfId="2965"/>
    <cellStyle name="20% - Accent4 8 4 3" xfId="2966"/>
    <cellStyle name="20% - Accent4 8 5" xfId="2967"/>
    <cellStyle name="20% - Accent4 8 6" xfId="2968"/>
    <cellStyle name="20% - Accent4 9" xfId="301"/>
    <cellStyle name="20% - Accent4 9 2" xfId="302"/>
    <cellStyle name="20% - Accent4 9 2 2" xfId="2969"/>
    <cellStyle name="20% - Accent4 9 2 2 2" xfId="2970"/>
    <cellStyle name="20% - Accent4 9 2 2 3" xfId="2971"/>
    <cellStyle name="20% - Accent4 9 2 3" xfId="2972"/>
    <cellStyle name="20% - Accent4 9 2 4" xfId="2973"/>
    <cellStyle name="20% - Accent4 9 3" xfId="2974"/>
    <cellStyle name="20% - Accent4 9 3 2" xfId="2975"/>
    <cellStyle name="20% - Accent4 9 3 3" xfId="2976"/>
    <cellStyle name="20% - Accent4 9 4" xfId="2977"/>
    <cellStyle name="20% - Accent4 9 4 2" xfId="2978"/>
    <cellStyle name="20% - Accent4 9 4 3" xfId="2979"/>
    <cellStyle name="20% - Accent4 9 5" xfId="2980"/>
    <cellStyle name="20% - Accent4 9 6" xfId="2981"/>
    <cellStyle name="20% - Accent5" xfId="35" builtinId="46" customBuiltin="1"/>
    <cellStyle name="20% - Accent5 10" xfId="303"/>
    <cellStyle name="20% - Accent5 10 2" xfId="304"/>
    <cellStyle name="20% - Accent5 10 2 2" xfId="2982"/>
    <cellStyle name="20% - Accent5 10 2 2 2" xfId="2983"/>
    <cellStyle name="20% - Accent5 10 2 2 3" xfId="2984"/>
    <cellStyle name="20% - Accent5 10 2 3" xfId="2985"/>
    <cellStyle name="20% - Accent5 10 2 4" xfId="2986"/>
    <cellStyle name="20% - Accent5 10 3" xfId="2987"/>
    <cellStyle name="20% - Accent5 10 3 2" xfId="2988"/>
    <cellStyle name="20% - Accent5 10 3 3" xfId="2989"/>
    <cellStyle name="20% - Accent5 10 4" xfId="2990"/>
    <cellStyle name="20% - Accent5 10 4 2" xfId="2991"/>
    <cellStyle name="20% - Accent5 10 4 3" xfId="2992"/>
    <cellStyle name="20% - Accent5 10 5" xfId="2993"/>
    <cellStyle name="20% - Accent5 10 6" xfId="2994"/>
    <cellStyle name="20% - Accent5 11" xfId="305"/>
    <cellStyle name="20% - Accent5 11 2" xfId="306"/>
    <cellStyle name="20% - Accent5 11 2 2" xfId="2995"/>
    <cellStyle name="20% - Accent5 11 2 2 2" xfId="2996"/>
    <cellStyle name="20% - Accent5 11 2 2 3" xfId="2997"/>
    <cellStyle name="20% - Accent5 11 2 3" xfId="2998"/>
    <cellStyle name="20% - Accent5 11 2 4" xfId="2999"/>
    <cellStyle name="20% - Accent5 11 3" xfId="3000"/>
    <cellStyle name="20% - Accent5 11 3 2" xfId="3001"/>
    <cellStyle name="20% - Accent5 11 3 3" xfId="3002"/>
    <cellStyle name="20% - Accent5 11 4" xfId="3003"/>
    <cellStyle name="20% - Accent5 11 4 2" xfId="3004"/>
    <cellStyle name="20% - Accent5 11 4 3" xfId="3005"/>
    <cellStyle name="20% - Accent5 11 5" xfId="3006"/>
    <cellStyle name="20% - Accent5 11 6" xfId="3007"/>
    <cellStyle name="20% - Accent5 12" xfId="307"/>
    <cellStyle name="20% - Accent5 12 2" xfId="308"/>
    <cellStyle name="20% - Accent5 12 2 2" xfId="3008"/>
    <cellStyle name="20% - Accent5 12 2 2 2" xfId="3009"/>
    <cellStyle name="20% - Accent5 12 2 2 3" xfId="3010"/>
    <cellStyle name="20% - Accent5 12 2 3" xfId="3011"/>
    <cellStyle name="20% - Accent5 12 2 4" xfId="3012"/>
    <cellStyle name="20% - Accent5 12 3" xfId="3013"/>
    <cellStyle name="20% - Accent5 12 3 2" xfId="3014"/>
    <cellStyle name="20% - Accent5 12 3 3" xfId="3015"/>
    <cellStyle name="20% - Accent5 12 4" xfId="3016"/>
    <cellStyle name="20% - Accent5 12 4 2" xfId="3017"/>
    <cellStyle name="20% - Accent5 12 4 3" xfId="3018"/>
    <cellStyle name="20% - Accent5 12 5" xfId="3019"/>
    <cellStyle name="20% - Accent5 12 6" xfId="3020"/>
    <cellStyle name="20% - Accent5 13" xfId="309"/>
    <cellStyle name="20% - Accent5 13 2" xfId="310"/>
    <cellStyle name="20% - Accent5 13 2 2" xfId="3021"/>
    <cellStyle name="20% - Accent5 13 2 2 2" xfId="3022"/>
    <cellStyle name="20% - Accent5 13 2 2 3" xfId="3023"/>
    <cellStyle name="20% - Accent5 13 2 3" xfId="3024"/>
    <cellStyle name="20% - Accent5 13 2 4" xfId="3025"/>
    <cellStyle name="20% - Accent5 13 3" xfId="3026"/>
    <cellStyle name="20% - Accent5 13 3 2" xfId="3027"/>
    <cellStyle name="20% - Accent5 13 3 3" xfId="3028"/>
    <cellStyle name="20% - Accent5 13 4" xfId="3029"/>
    <cellStyle name="20% - Accent5 13 4 2" xfId="3030"/>
    <cellStyle name="20% - Accent5 13 4 3" xfId="3031"/>
    <cellStyle name="20% - Accent5 13 5" xfId="3032"/>
    <cellStyle name="20% - Accent5 13 6" xfId="3033"/>
    <cellStyle name="20% - Accent5 14" xfId="311"/>
    <cellStyle name="20% - Accent5 14 2" xfId="312"/>
    <cellStyle name="20% - Accent5 14 2 2" xfId="3034"/>
    <cellStyle name="20% - Accent5 14 2 2 2" xfId="3035"/>
    <cellStyle name="20% - Accent5 14 2 2 3" xfId="3036"/>
    <cellStyle name="20% - Accent5 14 2 3" xfId="3037"/>
    <cellStyle name="20% - Accent5 14 2 4" xfId="3038"/>
    <cellStyle name="20% - Accent5 14 3" xfId="3039"/>
    <cellStyle name="20% - Accent5 14 3 2" xfId="3040"/>
    <cellStyle name="20% - Accent5 14 3 3" xfId="3041"/>
    <cellStyle name="20% - Accent5 14 4" xfId="3042"/>
    <cellStyle name="20% - Accent5 14 4 2" xfId="3043"/>
    <cellStyle name="20% - Accent5 14 4 3" xfId="3044"/>
    <cellStyle name="20% - Accent5 14 5" xfId="3045"/>
    <cellStyle name="20% - Accent5 14 6" xfId="3046"/>
    <cellStyle name="20% - Accent5 15" xfId="313"/>
    <cellStyle name="20% - Accent5 15 2" xfId="314"/>
    <cellStyle name="20% - Accent5 15 2 2" xfId="3047"/>
    <cellStyle name="20% - Accent5 15 2 2 2" xfId="3048"/>
    <cellStyle name="20% - Accent5 15 2 2 3" xfId="3049"/>
    <cellStyle name="20% - Accent5 15 2 3" xfId="3050"/>
    <cellStyle name="20% - Accent5 15 2 4" xfId="3051"/>
    <cellStyle name="20% - Accent5 15 3" xfId="3052"/>
    <cellStyle name="20% - Accent5 15 3 2" xfId="3053"/>
    <cellStyle name="20% - Accent5 15 3 3" xfId="3054"/>
    <cellStyle name="20% - Accent5 15 4" xfId="3055"/>
    <cellStyle name="20% - Accent5 15 4 2" xfId="3056"/>
    <cellStyle name="20% - Accent5 15 4 3" xfId="3057"/>
    <cellStyle name="20% - Accent5 15 5" xfId="3058"/>
    <cellStyle name="20% - Accent5 15 6" xfId="3059"/>
    <cellStyle name="20% - Accent5 16" xfId="315"/>
    <cellStyle name="20% - Accent5 16 2" xfId="316"/>
    <cellStyle name="20% - Accent5 16 2 2" xfId="3060"/>
    <cellStyle name="20% - Accent5 16 2 2 2" xfId="3061"/>
    <cellStyle name="20% - Accent5 16 2 2 3" xfId="3062"/>
    <cellStyle name="20% - Accent5 16 2 3" xfId="3063"/>
    <cellStyle name="20% - Accent5 16 2 4" xfId="3064"/>
    <cellStyle name="20% - Accent5 16 3" xfId="3065"/>
    <cellStyle name="20% - Accent5 16 3 2" xfId="3066"/>
    <cellStyle name="20% - Accent5 16 3 3" xfId="3067"/>
    <cellStyle name="20% - Accent5 16 4" xfId="3068"/>
    <cellStyle name="20% - Accent5 16 4 2" xfId="3069"/>
    <cellStyle name="20% - Accent5 16 4 3" xfId="3070"/>
    <cellStyle name="20% - Accent5 16 5" xfId="3071"/>
    <cellStyle name="20% - Accent5 16 6" xfId="3072"/>
    <cellStyle name="20% - Accent5 17" xfId="317"/>
    <cellStyle name="20% - Accent5 17 2" xfId="318"/>
    <cellStyle name="20% - Accent5 17 2 2" xfId="3073"/>
    <cellStyle name="20% - Accent5 17 2 2 2" xfId="3074"/>
    <cellStyle name="20% - Accent5 17 2 2 3" xfId="3075"/>
    <cellStyle name="20% - Accent5 17 2 3" xfId="3076"/>
    <cellStyle name="20% - Accent5 17 2 4" xfId="3077"/>
    <cellStyle name="20% - Accent5 17 3" xfId="3078"/>
    <cellStyle name="20% - Accent5 17 3 2" xfId="3079"/>
    <cellStyle name="20% - Accent5 17 3 3" xfId="3080"/>
    <cellStyle name="20% - Accent5 17 4" xfId="3081"/>
    <cellStyle name="20% - Accent5 17 4 2" xfId="3082"/>
    <cellStyle name="20% - Accent5 17 4 3" xfId="3083"/>
    <cellStyle name="20% - Accent5 17 5" xfId="3084"/>
    <cellStyle name="20% - Accent5 17 6" xfId="3085"/>
    <cellStyle name="20% - Accent5 18" xfId="319"/>
    <cellStyle name="20% - Accent5 18 2" xfId="320"/>
    <cellStyle name="20% - Accent5 18 2 2" xfId="3086"/>
    <cellStyle name="20% - Accent5 18 2 2 2" xfId="3087"/>
    <cellStyle name="20% - Accent5 18 2 2 3" xfId="3088"/>
    <cellStyle name="20% - Accent5 18 2 3" xfId="3089"/>
    <cellStyle name="20% - Accent5 18 2 4" xfId="3090"/>
    <cellStyle name="20% - Accent5 18 3" xfId="3091"/>
    <cellStyle name="20% - Accent5 18 3 2" xfId="3092"/>
    <cellStyle name="20% - Accent5 18 3 3" xfId="3093"/>
    <cellStyle name="20% - Accent5 18 4" xfId="3094"/>
    <cellStyle name="20% - Accent5 18 4 2" xfId="3095"/>
    <cellStyle name="20% - Accent5 18 4 3" xfId="3096"/>
    <cellStyle name="20% - Accent5 18 5" xfId="3097"/>
    <cellStyle name="20% - Accent5 18 6" xfId="3098"/>
    <cellStyle name="20% - Accent5 19" xfId="321"/>
    <cellStyle name="20% - Accent5 19 2" xfId="322"/>
    <cellStyle name="20% - Accent5 19 2 2" xfId="3099"/>
    <cellStyle name="20% - Accent5 19 2 2 2" xfId="3100"/>
    <cellStyle name="20% - Accent5 19 2 2 3" xfId="3101"/>
    <cellStyle name="20% - Accent5 19 2 3" xfId="3102"/>
    <cellStyle name="20% - Accent5 19 2 4" xfId="3103"/>
    <cellStyle name="20% - Accent5 19 3" xfId="3104"/>
    <cellStyle name="20% - Accent5 19 3 2" xfId="3105"/>
    <cellStyle name="20% - Accent5 19 3 3" xfId="3106"/>
    <cellStyle name="20% - Accent5 19 4" xfId="3107"/>
    <cellStyle name="20% - Accent5 19 4 2" xfId="3108"/>
    <cellStyle name="20% - Accent5 19 4 3" xfId="3109"/>
    <cellStyle name="20% - Accent5 19 5" xfId="3110"/>
    <cellStyle name="20% - Accent5 19 6" xfId="3111"/>
    <cellStyle name="20% - Accent5 2" xfId="323"/>
    <cellStyle name="20% - Accent5 2 2" xfId="324"/>
    <cellStyle name="20% - Accent5 2 3" xfId="325"/>
    <cellStyle name="20% - Accent5 2 3 2" xfId="326"/>
    <cellStyle name="20% - Accent5 2 3 2 2" xfId="3112"/>
    <cellStyle name="20% - Accent5 2 3 2 2 2" xfId="3113"/>
    <cellStyle name="20% - Accent5 2 3 2 2 3" xfId="3114"/>
    <cellStyle name="20% - Accent5 2 3 2 3" xfId="3115"/>
    <cellStyle name="20% - Accent5 2 3 2 4" xfId="3116"/>
    <cellStyle name="20% - Accent5 2 3 3" xfId="3117"/>
    <cellStyle name="20% - Accent5 2 3 3 2" xfId="3118"/>
    <cellStyle name="20% - Accent5 2 3 3 3" xfId="3119"/>
    <cellStyle name="20% - Accent5 2 3 4" xfId="3120"/>
    <cellStyle name="20% - Accent5 2 3 4 2" xfId="3121"/>
    <cellStyle name="20% - Accent5 2 3 4 3" xfId="3122"/>
    <cellStyle name="20% - Accent5 2 3 5" xfId="3123"/>
    <cellStyle name="20% - Accent5 2 3 6" xfId="3124"/>
    <cellStyle name="20% - Accent5 2 4" xfId="6553"/>
    <cellStyle name="20% - Accent5 20" xfId="327"/>
    <cellStyle name="20% - Accent5 20 2" xfId="328"/>
    <cellStyle name="20% - Accent5 20 2 2" xfId="3125"/>
    <cellStyle name="20% - Accent5 20 2 2 2" xfId="3126"/>
    <cellStyle name="20% - Accent5 20 2 2 3" xfId="3127"/>
    <cellStyle name="20% - Accent5 20 2 3" xfId="3128"/>
    <cellStyle name="20% - Accent5 20 2 4" xfId="3129"/>
    <cellStyle name="20% - Accent5 20 3" xfId="3130"/>
    <cellStyle name="20% - Accent5 20 3 2" xfId="3131"/>
    <cellStyle name="20% - Accent5 20 3 3" xfId="3132"/>
    <cellStyle name="20% - Accent5 20 4" xfId="3133"/>
    <cellStyle name="20% - Accent5 20 4 2" xfId="3134"/>
    <cellStyle name="20% - Accent5 20 4 3" xfId="3135"/>
    <cellStyle name="20% - Accent5 20 5" xfId="3136"/>
    <cellStyle name="20% - Accent5 20 6" xfId="3137"/>
    <cellStyle name="20% - Accent5 21" xfId="329"/>
    <cellStyle name="20% - Accent5 22" xfId="330"/>
    <cellStyle name="20% - Accent5 22 2" xfId="331"/>
    <cellStyle name="20% - Accent5 22 2 2" xfId="3138"/>
    <cellStyle name="20% - Accent5 22 2 2 2" xfId="3139"/>
    <cellStyle name="20% - Accent5 22 2 2 3" xfId="3140"/>
    <cellStyle name="20% - Accent5 22 2 3" xfId="3141"/>
    <cellStyle name="20% - Accent5 22 2 4" xfId="3142"/>
    <cellStyle name="20% - Accent5 22 3" xfId="3143"/>
    <cellStyle name="20% - Accent5 22 3 2" xfId="3144"/>
    <cellStyle name="20% - Accent5 22 3 3" xfId="3145"/>
    <cellStyle name="20% - Accent5 22 4" xfId="3146"/>
    <cellStyle name="20% - Accent5 22 4 2" xfId="3147"/>
    <cellStyle name="20% - Accent5 22 4 3" xfId="3148"/>
    <cellStyle name="20% - Accent5 22 5" xfId="3149"/>
    <cellStyle name="20% - Accent5 22 6" xfId="3150"/>
    <cellStyle name="20% - Accent5 23" xfId="332"/>
    <cellStyle name="20% - Accent5 23 2" xfId="3151"/>
    <cellStyle name="20% - Accent5 23 2 2" xfId="3152"/>
    <cellStyle name="20% - Accent5 23 2 3" xfId="3153"/>
    <cellStyle name="20% - Accent5 23 3" xfId="3154"/>
    <cellStyle name="20% - Accent5 23 4" xfId="3155"/>
    <cellStyle name="20% - Accent5 24" xfId="333"/>
    <cellStyle name="20% - Accent5 24 2" xfId="3156"/>
    <cellStyle name="20% - Accent5 24 3" xfId="3157"/>
    <cellStyle name="20% - Accent5 25" xfId="334"/>
    <cellStyle name="20% - Accent5 25 2" xfId="3158"/>
    <cellStyle name="20% - Accent5 25 3" xfId="3159"/>
    <cellStyle name="20% - Accent5 26" xfId="3160"/>
    <cellStyle name="20% - Accent5 27" xfId="3161"/>
    <cellStyle name="20% - Accent5 28" xfId="3162"/>
    <cellStyle name="20% - Accent5 3" xfId="335"/>
    <cellStyle name="20% - Accent5 3 2" xfId="336"/>
    <cellStyle name="20% - Accent5 3 3" xfId="337"/>
    <cellStyle name="20% - Accent5 3 3 2" xfId="338"/>
    <cellStyle name="20% - Accent5 3 3 2 2" xfId="3163"/>
    <cellStyle name="20% - Accent5 3 3 2 2 2" xfId="3164"/>
    <cellStyle name="20% - Accent5 3 3 2 2 3" xfId="3165"/>
    <cellStyle name="20% - Accent5 3 3 2 3" xfId="3166"/>
    <cellStyle name="20% - Accent5 3 3 2 4" xfId="3167"/>
    <cellStyle name="20% - Accent5 3 3 3" xfId="3168"/>
    <cellStyle name="20% - Accent5 3 3 3 2" xfId="3169"/>
    <cellStyle name="20% - Accent5 3 3 3 3" xfId="3170"/>
    <cellStyle name="20% - Accent5 3 3 4" xfId="3171"/>
    <cellStyle name="20% - Accent5 3 3 4 2" xfId="3172"/>
    <cellStyle name="20% - Accent5 3 3 4 3" xfId="3173"/>
    <cellStyle name="20% - Accent5 3 3 5" xfId="3174"/>
    <cellStyle name="20% - Accent5 3 3 6" xfId="3175"/>
    <cellStyle name="20% - Accent5 4" xfId="339"/>
    <cellStyle name="20% - Accent5 4 2" xfId="340"/>
    <cellStyle name="20% - Accent5 4 2 2" xfId="341"/>
    <cellStyle name="20% - Accent5 4 2 2 2" xfId="3176"/>
    <cellStyle name="20% - Accent5 4 2 2 2 2" xfId="3177"/>
    <cellStyle name="20% - Accent5 4 2 2 2 3" xfId="3178"/>
    <cellStyle name="20% - Accent5 4 2 2 3" xfId="3179"/>
    <cellStyle name="20% - Accent5 4 2 2 4" xfId="3180"/>
    <cellStyle name="20% - Accent5 4 2 3" xfId="3181"/>
    <cellStyle name="20% - Accent5 4 2 3 2" xfId="3182"/>
    <cellStyle name="20% - Accent5 4 2 3 3" xfId="3183"/>
    <cellStyle name="20% - Accent5 4 2 4" xfId="3184"/>
    <cellStyle name="20% - Accent5 4 2 4 2" xfId="3185"/>
    <cellStyle name="20% - Accent5 4 2 4 3" xfId="3186"/>
    <cellStyle name="20% - Accent5 4 2 5" xfId="3187"/>
    <cellStyle name="20% - Accent5 4 2 6" xfId="3188"/>
    <cellStyle name="20% - Accent5 4 3" xfId="342"/>
    <cellStyle name="20% - Accent5 4 3 2" xfId="3189"/>
    <cellStyle name="20% - Accent5 4 3 2 2" xfId="3190"/>
    <cellStyle name="20% - Accent5 4 3 2 3" xfId="3191"/>
    <cellStyle name="20% - Accent5 4 3 3" xfId="3192"/>
    <cellStyle name="20% - Accent5 4 3 4" xfId="3193"/>
    <cellStyle name="20% - Accent5 4 4" xfId="3194"/>
    <cellStyle name="20% - Accent5 4 4 2" xfId="3195"/>
    <cellStyle name="20% - Accent5 4 4 3" xfId="3196"/>
    <cellStyle name="20% - Accent5 4 5" xfId="3197"/>
    <cellStyle name="20% - Accent5 4 5 2" xfId="3198"/>
    <cellStyle name="20% - Accent5 4 5 3" xfId="3199"/>
    <cellStyle name="20% - Accent5 4 6" xfId="3200"/>
    <cellStyle name="20% - Accent5 4 7" xfId="3201"/>
    <cellStyle name="20% - Accent5 5" xfId="343"/>
    <cellStyle name="20% - Accent5 5 2" xfId="344"/>
    <cellStyle name="20% - Accent5 5 2 2" xfId="3202"/>
    <cellStyle name="20% - Accent5 5 2 2 2" xfId="3203"/>
    <cellStyle name="20% - Accent5 5 2 2 3" xfId="3204"/>
    <cellStyle name="20% - Accent5 5 2 3" xfId="3205"/>
    <cellStyle name="20% - Accent5 5 2 4" xfId="3206"/>
    <cellStyle name="20% - Accent5 5 3" xfId="3207"/>
    <cellStyle name="20% - Accent5 5 3 2" xfId="3208"/>
    <cellStyle name="20% - Accent5 5 3 3" xfId="3209"/>
    <cellStyle name="20% - Accent5 5 4" xfId="3210"/>
    <cellStyle name="20% - Accent5 5 4 2" xfId="3211"/>
    <cellStyle name="20% - Accent5 5 4 3" xfId="3212"/>
    <cellStyle name="20% - Accent5 5 5" xfId="3213"/>
    <cellStyle name="20% - Accent5 5 6" xfId="3214"/>
    <cellStyle name="20% - Accent5 6" xfId="345"/>
    <cellStyle name="20% - Accent5 6 2" xfId="346"/>
    <cellStyle name="20% - Accent5 6 2 2" xfId="3215"/>
    <cellStyle name="20% - Accent5 6 2 2 2" xfId="3216"/>
    <cellStyle name="20% - Accent5 6 2 2 3" xfId="3217"/>
    <cellStyle name="20% - Accent5 6 2 3" xfId="3218"/>
    <cellStyle name="20% - Accent5 6 2 4" xfId="3219"/>
    <cellStyle name="20% - Accent5 6 3" xfId="3220"/>
    <cellStyle name="20% - Accent5 6 3 2" xfId="3221"/>
    <cellStyle name="20% - Accent5 6 3 3" xfId="3222"/>
    <cellStyle name="20% - Accent5 6 4" xfId="3223"/>
    <cellStyle name="20% - Accent5 6 4 2" xfId="3224"/>
    <cellStyle name="20% - Accent5 6 4 3" xfId="3225"/>
    <cellStyle name="20% - Accent5 6 5" xfId="3226"/>
    <cellStyle name="20% - Accent5 6 6" xfId="3227"/>
    <cellStyle name="20% - Accent5 7" xfId="347"/>
    <cellStyle name="20% - Accent5 7 2" xfId="348"/>
    <cellStyle name="20% - Accent5 7 2 2" xfId="3228"/>
    <cellStyle name="20% - Accent5 7 2 2 2" xfId="3229"/>
    <cellStyle name="20% - Accent5 7 2 2 3" xfId="3230"/>
    <cellStyle name="20% - Accent5 7 2 3" xfId="3231"/>
    <cellStyle name="20% - Accent5 7 2 4" xfId="3232"/>
    <cellStyle name="20% - Accent5 7 3" xfId="3233"/>
    <cellStyle name="20% - Accent5 7 3 2" xfId="3234"/>
    <cellStyle name="20% - Accent5 7 3 3" xfId="3235"/>
    <cellStyle name="20% - Accent5 7 4" xfId="3236"/>
    <cellStyle name="20% - Accent5 7 4 2" xfId="3237"/>
    <cellStyle name="20% - Accent5 7 4 3" xfId="3238"/>
    <cellStyle name="20% - Accent5 7 5" xfId="3239"/>
    <cellStyle name="20% - Accent5 7 6" xfId="3240"/>
    <cellStyle name="20% - Accent5 8" xfId="349"/>
    <cellStyle name="20% - Accent5 8 2" xfId="350"/>
    <cellStyle name="20% - Accent5 8 2 2" xfId="3241"/>
    <cellStyle name="20% - Accent5 8 2 2 2" xfId="3242"/>
    <cellStyle name="20% - Accent5 8 2 2 3" xfId="3243"/>
    <cellStyle name="20% - Accent5 8 2 3" xfId="3244"/>
    <cellStyle name="20% - Accent5 8 2 4" xfId="3245"/>
    <cellStyle name="20% - Accent5 8 3" xfId="3246"/>
    <cellStyle name="20% - Accent5 8 3 2" xfId="3247"/>
    <cellStyle name="20% - Accent5 8 3 3" xfId="3248"/>
    <cellStyle name="20% - Accent5 8 4" xfId="3249"/>
    <cellStyle name="20% - Accent5 8 4 2" xfId="3250"/>
    <cellStyle name="20% - Accent5 8 4 3" xfId="3251"/>
    <cellStyle name="20% - Accent5 8 5" xfId="3252"/>
    <cellStyle name="20% - Accent5 8 6" xfId="3253"/>
    <cellStyle name="20% - Accent5 9" xfId="351"/>
    <cellStyle name="20% - Accent5 9 2" xfId="352"/>
    <cellStyle name="20% - Accent5 9 2 2" xfId="3254"/>
    <cellStyle name="20% - Accent5 9 2 2 2" xfId="3255"/>
    <cellStyle name="20% - Accent5 9 2 2 3" xfId="3256"/>
    <cellStyle name="20% - Accent5 9 2 3" xfId="3257"/>
    <cellStyle name="20% - Accent5 9 2 4" xfId="3258"/>
    <cellStyle name="20% - Accent5 9 3" xfId="3259"/>
    <cellStyle name="20% - Accent5 9 3 2" xfId="3260"/>
    <cellStyle name="20% - Accent5 9 3 3" xfId="3261"/>
    <cellStyle name="20% - Accent5 9 4" xfId="3262"/>
    <cellStyle name="20% - Accent5 9 4 2" xfId="3263"/>
    <cellStyle name="20% - Accent5 9 4 3" xfId="3264"/>
    <cellStyle name="20% - Accent5 9 5" xfId="3265"/>
    <cellStyle name="20% - Accent5 9 6" xfId="3266"/>
    <cellStyle name="20% - Accent6" xfId="39" builtinId="50" customBuiltin="1"/>
    <cellStyle name="20% - Accent6 10" xfId="353"/>
    <cellStyle name="20% - Accent6 10 2" xfId="354"/>
    <cellStyle name="20% - Accent6 10 2 2" xfId="3267"/>
    <cellStyle name="20% - Accent6 10 2 2 2" xfId="3268"/>
    <cellStyle name="20% - Accent6 10 2 2 3" xfId="3269"/>
    <cellStyle name="20% - Accent6 10 2 3" xfId="3270"/>
    <cellStyle name="20% - Accent6 10 2 4" xfId="3271"/>
    <cellStyle name="20% - Accent6 10 3" xfId="3272"/>
    <cellStyle name="20% - Accent6 10 3 2" xfId="3273"/>
    <cellStyle name="20% - Accent6 10 3 3" xfId="3274"/>
    <cellStyle name="20% - Accent6 10 4" xfId="3275"/>
    <cellStyle name="20% - Accent6 10 4 2" xfId="3276"/>
    <cellStyle name="20% - Accent6 10 4 3" xfId="3277"/>
    <cellStyle name="20% - Accent6 10 5" xfId="3278"/>
    <cellStyle name="20% - Accent6 10 6" xfId="3279"/>
    <cellStyle name="20% - Accent6 11" xfId="355"/>
    <cellStyle name="20% - Accent6 11 2" xfId="356"/>
    <cellStyle name="20% - Accent6 11 2 2" xfId="3280"/>
    <cellStyle name="20% - Accent6 11 2 2 2" xfId="3281"/>
    <cellStyle name="20% - Accent6 11 2 2 3" xfId="3282"/>
    <cellStyle name="20% - Accent6 11 2 3" xfId="3283"/>
    <cellStyle name="20% - Accent6 11 2 4" xfId="3284"/>
    <cellStyle name="20% - Accent6 11 3" xfId="3285"/>
    <cellStyle name="20% - Accent6 11 3 2" xfId="3286"/>
    <cellStyle name="20% - Accent6 11 3 3" xfId="3287"/>
    <cellStyle name="20% - Accent6 11 4" xfId="3288"/>
    <cellStyle name="20% - Accent6 11 4 2" xfId="3289"/>
    <cellStyle name="20% - Accent6 11 4 3" xfId="3290"/>
    <cellStyle name="20% - Accent6 11 5" xfId="3291"/>
    <cellStyle name="20% - Accent6 11 6" xfId="3292"/>
    <cellStyle name="20% - Accent6 12" xfId="357"/>
    <cellStyle name="20% - Accent6 12 2" xfId="358"/>
    <cellStyle name="20% - Accent6 12 2 2" xfId="3293"/>
    <cellStyle name="20% - Accent6 12 2 2 2" xfId="3294"/>
    <cellStyle name="20% - Accent6 12 2 2 3" xfId="3295"/>
    <cellStyle name="20% - Accent6 12 2 3" xfId="3296"/>
    <cellStyle name="20% - Accent6 12 2 4" xfId="3297"/>
    <cellStyle name="20% - Accent6 12 3" xfId="3298"/>
    <cellStyle name="20% - Accent6 12 3 2" xfId="3299"/>
    <cellStyle name="20% - Accent6 12 3 3" xfId="3300"/>
    <cellStyle name="20% - Accent6 12 4" xfId="3301"/>
    <cellStyle name="20% - Accent6 12 4 2" xfId="3302"/>
    <cellStyle name="20% - Accent6 12 4 3" xfId="3303"/>
    <cellStyle name="20% - Accent6 12 5" xfId="3304"/>
    <cellStyle name="20% - Accent6 12 6" xfId="3305"/>
    <cellStyle name="20% - Accent6 13" xfId="359"/>
    <cellStyle name="20% - Accent6 13 2" xfId="360"/>
    <cellStyle name="20% - Accent6 13 2 2" xfId="3306"/>
    <cellStyle name="20% - Accent6 13 2 2 2" xfId="3307"/>
    <cellStyle name="20% - Accent6 13 2 2 3" xfId="3308"/>
    <cellStyle name="20% - Accent6 13 2 3" xfId="3309"/>
    <cellStyle name="20% - Accent6 13 2 4" xfId="3310"/>
    <cellStyle name="20% - Accent6 13 3" xfId="3311"/>
    <cellStyle name="20% - Accent6 13 3 2" xfId="3312"/>
    <cellStyle name="20% - Accent6 13 3 3" xfId="3313"/>
    <cellStyle name="20% - Accent6 13 4" xfId="3314"/>
    <cellStyle name="20% - Accent6 13 4 2" xfId="3315"/>
    <cellStyle name="20% - Accent6 13 4 3" xfId="3316"/>
    <cellStyle name="20% - Accent6 13 5" xfId="3317"/>
    <cellStyle name="20% - Accent6 13 6" xfId="3318"/>
    <cellStyle name="20% - Accent6 14" xfId="361"/>
    <cellStyle name="20% - Accent6 14 2" xfId="362"/>
    <cellStyle name="20% - Accent6 14 2 2" xfId="3319"/>
    <cellStyle name="20% - Accent6 14 2 2 2" xfId="3320"/>
    <cellStyle name="20% - Accent6 14 2 2 3" xfId="3321"/>
    <cellStyle name="20% - Accent6 14 2 3" xfId="3322"/>
    <cellStyle name="20% - Accent6 14 2 4" xfId="3323"/>
    <cellStyle name="20% - Accent6 14 3" xfId="3324"/>
    <cellStyle name="20% - Accent6 14 3 2" xfId="3325"/>
    <cellStyle name="20% - Accent6 14 3 3" xfId="3326"/>
    <cellStyle name="20% - Accent6 14 4" xfId="3327"/>
    <cellStyle name="20% - Accent6 14 4 2" xfId="3328"/>
    <cellStyle name="20% - Accent6 14 4 3" xfId="3329"/>
    <cellStyle name="20% - Accent6 14 5" xfId="3330"/>
    <cellStyle name="20% - Accent6 14 6" xfId="3331"/>
    <cellStyle name="20% - Accent6 15" xfId="363"/>
    <cellStyle name="20% - Accent6 15 2" xfId="364"/>
    <cellStyle name="20% - Accent6 15 2 2" xfId="3332"/>
    <cellStyle name="20% - Accent6 15 2 2 2" xfId="3333"/>
    <cellStyle name="20% - Accent6 15 2 2 3" xfId="3334"/>
    <cellStyle name="20% - Accent6 15 2 3" xfId="3335"/>
    <cellStyle name="20% - Accent6 15 2 4" xfId="3336"/>
    <cellStyle name="20% - Accent6 15 3" xfId="3337"/>
    <cellStyle name="20% - Accent6 15 3 2" xfId="3338"/>
    <cellStyle name="20% - Accent6 15 3 3" xfId="3339"/>
    <cellStyle name="20% - Accent6 15 4" xfId="3340"/>
    <cellStyle name="20% - Accent6 15 4 2" xfId="3341"/>
    <cellStyle name="20% - Accent6 15 4 3" xfId="3342"/>
    <cellStyle name="20% - Accent6 15 5" xfId="3343"/>
    <cellStyle name="20% - Accent6 15 6" xfId="3344"/>
    <cellStyle name="20% - Accent6 16" xfId="365"/>
    <cellStyle name="20% - Accent6 16 2" xfId="366"/>
    <cellStyle name="20% - Accent6 16 2 2" xfId="3345"/>
    <cellStyle name="20% - Accent6 16 2 2 2" xfId="3346"/>
    <cellStyle name="20% - Accent6 16 2 2 3" xfId="3347"/>
    <cellStyle name="20% - Accent6 16 2 3" xfId="3348"/>
    <cellStyle name="20% - Accent6 16 2 4" xfId="3349"/>
    <cellStyle name="20% - Accent6 16 3" xfId="3350"/>
    <cellStyle name="20% - Accent6 16 3 2" xfId="3351"/>
    <cellStyle name="20% - Accent6 16 3 3" xfId="3352"/>
    <cellStyle name="20% - Accent6 16 4" xfId="3353"/>
    <cellStyle name="20% - Accent6 16 4 2" xfId="3354"/>
    <cellStyle name="20% - Accent6 16 4 3" xfId="3355"/>
    <cellStyle name="20% - Accent6 16 5" xfId="3356"/>
    <cellStyle name="20% - Accent6 16 6" xfId="3357"/>
    <cellStyle name="20% - Accent6 17" xfId="367"/>
    <cellStyle name="20% - Accent6 17 2" xfId="368"/>
    <cellStyle name="20% - Accent6 17 2 2" xfId="3358"/>
    <cellStyle name="20% - Accent6 17 2 2 2" xfId="3359"/>
    <cellStyle name="20% - Accent6 17 2 2 3" xfId="3360"/>
    <cellStyle name="20% - Accent6 17 2 3" xfId="3361"/>
    <cellStyle name="20% - Accent6 17 2 4" xfId="3362"/>
    <cellStyle name="20% - Accent6 17 3" xfId="3363"/>
    <cellStyle name="20% - Accent6 17 3 2" xfId="3364"/>
    <cellStyle name="20% - Accent6 17 3 3" xfId="3365"/>
    <cellStyle name="20% - Accent6 17 4" xfId="3366"/>
    <cellStyle name="20% - Accent6 17 4 2" xfId="3367"/>
    <cellStyle name="20% - Accent6 17 4 3" xfId="3368"/>
    <cellStyle name="20% - Accent6 17 5" xfId="3369"/>
    <cellStyle name="20% - Accent6 17 6" xfId="3370"/>
    <cellStyle name="20% - Accent6 18" xfId="369"/>
    <cellStyle name="20% - Accent6 18 2" xfId="370"/>
    <cellStyle name="20% - Accent6 18 2 2" xfId="3371"/>
    <cellStyle name="20% - Accent6 18 2 2 2" xfId="3372"/>
    <cellStyle name="20% - Accent6 18 2 2 3" xfId="3373"/>
    <cellStyle name="20% - Accent6 18 2 3" xfId="3374"/>
    <cellStyle name="20% - Accent6 18 2 4" xfId="3375"/>
    <cellStyle name="20% - Accent6 18 3" xfId="3376"/>
    <cellStyle name="20% - Accent6 18 3 2" xfId="3377"/>
    <cellStyle name="20% - Accent6 18 3 3" xfId="3378"/>
    <cellStyle name="20% - Accent6 18 4" xfId="3379"/>
    <cellStyle name="20% - Accent6 18 4 2" xfId="3380"/>
    <cellStyle name="20% - Accent6 18 4 3" xfId="3381"/>
    <cellStyle name="20% - Accent6 18 5" xfId="3382"/>
    <cellStyle name="20% - Accent6 18 6" xfId="3383"/>
    <cellStyle name="20% - Accent6 19" xfId="371"/>
    <cellStyle name="20% - Accent6 19 2" xfId="372"/>
    <cellStyle name="20% - Accent6 19 2 2" xfId="3384"/>
    <cellStyle name="20% - Accent6 19 2 2 2" xfId="3385"/>
    <cellStyle name="20% - Accent6 19 2 2 3" xfId="3386"/>
    <cellStyle name="20% - Accent6 19 2 3" xfId="3387"/>
    <cellStyle name="20% - Accent6 19 2 4" xfId="3388"/>
    <cellStyle name="20% - Accent6 19 3" xfId="3389"/>
    <cellStyle name="20% - Accent6 19 3 2" xfId="3390"/>
    <cellStyle name="20% - Accent6 19 3 3" xfId="3391"/>
    <cellStyle name="20% - Accent6 19 4" xfId="3392"/>
    <cellStyle name="20% - Accent6 19 4 2" xfId="3393"/>
    <cellStyle name="20% - Accent6 19 4 3" xfId="3394"/>
    <cellStyle name="20% - Accent6 19 5" xfId="3395"/>
    <cellStyle name="20% - Accent6 19 6" xfId="3396"/>
    <cellStyle name="20% - Accent6 2" xfId="373"/>
    <cellStyle name="20% - Accent6 2 2" xfId="374"/>
    <cellStyle name="20% - Accent6 2 3" xfId="375"/>
    <cellStyle name="20% - Accent6 2 3 2" xfId="376"/>
    <cellStyle name="20% - Accent6 2 3 2 2" xfId="3397"/>
    <cellStyle name="20% - Accent6 2 3 2 2 2" xfId="3398"/>
    <cellStyle name="20% - Accent6 2 3 2 2 3" xfId="3399"/>
    <cellStyle name="20% - Accent6 2 3 2 3" xfId="3400"/>
    <cellStyle name="20% - Accent6 2 3 2 4" xfId="3401"/>
    <cellStyle name="20% - Accent6 2 3 3" xfId="3402"/>
    <cellStyle name="20% - Accent6 2 3 3 2" xfId="3403"/>
    <cellStyle name="20% - Accent6 2 3 3 3" xfId="3404"/>
    <cellStyle name="20% - Accent6 2 3 4" xfId="3405"/>
    <cellStyle name="20% - Accent6 2 3 4 2" xfId="3406"/>
    <cellStyle name="20% - Accent6 2 3 4 3" xfId="3407"/>
    <cellStyle name="20% - Accent6 2 3 5" xfId="3408"/>
    <cellStyle name="20% - Accent6 2 3 6" xfId="3409"/>
    <cellStyle name="20% - Accent6 2 4" xfId="6554"/>
    <cellStyle name="20% - Accent6 20" xfId="377"/>
    <cellStyle name="20% - Accent6 20 2" xfId="378"/>
    <cellStyle name="20% - Accent6 20 2 2" xfId="3410"/>
    <cellStyle name="20% - Accent6 20 2 2 2" xfId="3411"/>
    <cellStyle name="20% - Accent6 20 2 2 3" xfId="3412"/>
    <cellStyle name="20% - Accent6 20 2 3" xfId="3413"/>
    <cellStyle name="20% - Accent6 20 2 4" xfId="3414"/>
    <cellStyle name="20% - Accent6 20 3" xfId="3415"/>
    <cellStyle name="20% - Accent6 20 3 2" xfId="3416"/>
    <cellStyle name="20% - Accent6 20 3 3" xfId="3417"/>
    <cellStyle name="20% - Accent6 20 4" xfId="3418"/>
    <cellStyle name="20% - Accent6 20 4 2" xfId="3419"/>
    <cellStyle name="20% - Accent6 20 4 3" xfId="3420"/>
    <cellStyle name="20% - Accent6 20 5" xfId="3421"/>
    <cellStyle name="20% - Accent6 20 6" xfId="3422"/>
    <cellStyle name="20% - Accent6 21" xfId="379"/>
    <cellStyle name="20% - Accent6 22" xfId="380"/>
    <cellStyle name="20% - Accent6 22 2" xfId="381"/>
    <cellStyle name="20% - Accent6 22 2 2" xfId="3423"/>
    <cellStyle name="20% - Accent6 22 2 2 2" xfId="3424"/>
    <cellStyle name="20% - Accent6 22 2 2 3" xfId="3425"/>
    <cellStyle name="20% - Accent6 22 2 3" xfId="3426"/>
    <cellStyle name="20% - Accent6 22 2 4" xfId="3427"/>
    <cellStyle name="20% - Accent6 22 3" xfId="3428"/>
    <cellStyle name="20% - Accent6 22 3 2" xfId="3429"/>
    <cellStyle name="20% - Accent6 22 3 3" xfId="3430"/>
    <cellStyle name="20% - Accent6 22 4" xfId="3431"/>
    <cellStyle name="20% - Accent6 22 4 2" xfId="3432"/>
    <cellStyle name="20% - Accent6 22 4 3" xfId="3433"/>
    <cellStyle name="20% - Accent6 22 5" xfId="3434"/>
    <cellStyle name="20% - Accent6 22 6" xfId="3435"/>
    <cellStyle name="20% - Accent6 23" xfId="382"/>
    <cellStyle name="20% - Accent6 23 2" xfId="3436"/>
    <cellStyle name="20% - Accent6 23 2 2" xfId="3437"/>
    <cellStyle name="20% - Accent6 23 2 3" xfId="3438"/>
    <cellStyle name="20% - Accent6 23 3" xfId="3439"/>
    <cellStyle name="20% - Accent6 23 4" xfId="3440"/>
    <cellStyle name="20% - Accent6 24" xfId="383"/>
    <cellStyle name="20% - Accent6 24 2" xfId="3441"/>
    <cellStyle name="20% - Accent6 24 3" xfId="3442"/>
    <cellStyle name="20% - Accent6 25" xfId="384"/>
    <cellStyle name="20% - Accent6 25 2" xfId="3443"/>
    <cellStyle name="20% - Accent6 25 3" xfId="3444"/>
    <cellStyle name="20% - Accent6 26" xfId="3445"/>
    <cellStyle name="20% - Accent6 27" xfId="3446"/>
    <cellStyle name="20% - Accent6 28" xfId="3447"/>
    <cellStyle name="20% - Accent6 29" xfId="3448"/>
    <cellStyle name="20% - Accent6 3" xfId="385"/>
    <cellStyle name="20% - Accent6 3 2" xfId="386"/>
    <cellStyle name="20% - Accent6 3 3" xfId="387"/>
    <cellStyle name="20% - Accent6 3 3 2" xfId="388"/>
    <cellStyle name="20% - Accent6 3 3 2 2" xfId="3449"/>
    <cellStyle name="20% - Accent6 3 3 2 2 2" xfId="3450"/>
    <cellStyle name="20% - Accent6 3 3 2 2 3" xfId="3451"/>
    <cellStyle name="20% - Accent6 3 3 2 3" xfId="3452"/>
    <cellStyle name="20% - Accent6 3 3 2 4" xfId="3453"/>
    <cellStyle name="20% - Accent6 3 3 3" xfId="3454"/>
    <cellStyle name="20% - Accent6 3 3 3 2" xfId="3455"/>
    <cellStyle name="20% - Accent6 3 3 3 3" xfId="3456"/>
    <cellStyle name="20% - Accent6 3 3 4" xfId="3457"/>
    <cellStyle name="20% - Accent6 3 3 4 2" xfId="3458"/>
    <cellStyle name="20% - Accent6 3 3 4 3" xfId="3459"/>
    <cellStyle name="20% - Accent6 3 3 5" xfId="3460"/>
    <cellStyle name="20% - Accent6 3 3 6" xfId="3461"/>
    <cellStyle name="20% - Accent6 4" xfId="389"/>
    <cellStyle name="20% - Accent6 4 2" xfId="390"/>
    <cellStyle name="20% - Accent6 4 2 2" xfId="391"/>
    <cellStyle name="20% - Accent6 4 2 2 2" xfId="3462"/>
    <cellStyle name="20% - Accent6 4 2 2 2 2" xfId="3463"/>
    <cellStyle name="20% - Accent6 4 2 2 2 3" xfId="3464"/>
    <cellStyle name="20% - Accent6 4 2 2 3" xfId="3465"/>
    <cellStyle name="20% - Accent6 4 2 2 4" xfId="3466"/>
    <cellStyle name="20% - Accent6 4 2 3" xfId="3467"/>
    <cellStyle name="20% - Accent6 4 2 3 2" xfId="3468"/>
    <cellStyle name="20% - Accent6 4 2 3 3" xfId="3469"/>
    <cellStyle name="20% - Accent6 4 2 4" xfId="3470"/>
    <cellStyle name="20% - Accent6 4 2 4 2" xfId="3471"/>
    <cellStyle name="20% - Accent6 4 2 4 3" xfId="3472"/>
    <cellStyle name="20% - Accent6 4 2 5" xfId="3473"/>
    <cellStyle name="20% - Accent6 4 2 6" xfId="3474"/>
    <cellStyle name="20% - Accent6 4 3" xfId="392"/>
    <cellStyle name="20% - Accent6 4 3 2" xfId="3475"/>
    <cellStyle name="20% - Accent6 4 3 2 2" xfId="3476"/>
    <cellStyle name="20% - Accent6 4 3 2 3" xfId="3477"/>
    <cellStyle name="20% - Accent6 4 3 3" xfId="3478"/>
    <cellStyle name="20% - Accent6 4 3 4" xfId="3479"/>
    <cellStyle name="20% - Accent6 4 4" xfId="3480"/>
    <cellStyle name="20% - Accent6 4 4 2" xfId="3481"/>
    <cellStyle name="20% - Accent6 4 4 3" xfId="3482"/>
    <cellStyle name="20% - Accent6 4 5" xfId="3483"/>
    <cellStyle name="20% - Accent6 4 5 2" xfId="3484"/>
    <cellStyle name="20% - Accent6 4 5 3" xfId="3485"/>
    <cellStyle name="20% - Accent6 4 6" xfId="3486"/>
    <cellStyle name="20% - Accent6 4 7" xfId="3487"/>
    <cellStyle name="20% - Accent6 5" xfId="393"/>
    <cellStyle name="20% - Accent6 5 2" xfId="394"/>
    <cellStyle name="20% - Accent6 5 2 2" xfId="3488"/>
    <cellStyle name="20% - Accent6 5 2 2 2" xfId="3489"/>
    <cellStyle name="20% - Accent6 5 2 2 3" xfId="3490"/>
    <cellStyle name="20% - Accent6 5 2 3" xfId="3491"/>
    <cellStyle name="20% - Accent6 5 2 4" xfId="3492"/>
    <cellStyle name="20% - Accent6 5 3" xfId="3493"/>
    <cellStyle name="20% - Accent6 5 3 2" xfId="3494"/>
    <cellStyle name="20% - Accent6 5 3 3" xfId="3495"/>
    <cellStyle name="20% - Accent6 5 4" xfId="3496"/>
    <cellStyle name="20% - Accent6 5 4 2" xfId="3497"/>
    <cellStyle name="20% - Accent6 5 4 3" xfId="3498"/>
    <cellStyle name="20% - Accent6 5 5" xfId="3499"/>
    <cellStyle name="20% - Accent6 5 6" xfId="3500"/>
    <cellStyle name="20% - Accent6 6" xfId="395"/>
    <cellStyle name="20% - Accent6 6 2" xfId="396"/>
    <cellStyle name="20% - Accent6 6 2 2" xfId="3501"/>
    <cellStyle name="20% - Accent6 6 2 2 2" xfId="3502"/>
    <cellStyle name="20% - Accent6 6 2 2 3" xfId="3503"/>
    <cellStyle name="20% - Accent6 6 2 3" xfId="3504"/>
    <cellStyle name="20% - Accent6 6 2 4" xfId="3505"/>
    <cellStyle name="20% - Accent6 6 3" xfId="3506"/>
    <cellStyle name="20% - Accent6 6 3 2" xfId="3507"/>
    <cellStyle name="20% - Accent6 6 3 3" xfId="3508"/>
    <cellStyle name="20% - Accent6 6 4" xfId="3509"/>
    <cellStyle name="20% - Accent6 6 4 2" xfId="3510"/>
    <cellStyle name="20% - Accent6 6 4 3" xfId="3511"/>
    <cellStyle name="20% - Accent6 6 5" xfId="3512"/>
    <cellStyle name="20% - Accent6 6 6" xfId="3513"/>
    <cellStyle name="20% - Accent6 7" xfId="397"/>
    <cellStyle name="20% - Accent6 7 2" xfId="398"/>
    <cellStyle name="20% - Accent6 7 2 2" xfId="3514"/>
    <cellStyle name="20% - Accent6 7 2 2 2" xfId="3515"/>
    <cellStyle name="20% - Accent6 7 2 2 3" xfId="3516"/>
    <cellStyle name="20% - Accent6 7 2 3" xfId="3517"/>
    <cellStyle name="20% - Accent6 7 2 4" xfId="3518"/>
    <cellStyle name="20% - Accent6 7 3" xfId="3519"/>
    <cellStyle name="20% - Accent6 7 3 2" xfId="3520"/>
    <cellStyle name="20% - Accent6 7 3 3" xfId="3521"/>
    <cellStyle name="20% - Accent6 7 4" xfId="3522"/>
    <cellStyle name="20% - Accent6 7 4 2" xfId="3523"/>
    <cellStyle name="20% - Accent6 7 4 3" xfId="3524"/>
    <cellStyle name="20% - Accent6 7 5" xfId="3525"/>
    <cellStyle name="20% - Accent6 7 6" xfId="3526"/>
    <cellStyle name="20% - Accent6 8" xfId="399"/>
    <cellStyle name="20% - Accent6 8 2" xfId="400"/>
    <cellStyle name="20% - Accent6 8 2 2" xfId="3527"/>
    <cellStyle name="20% - Accent6 8 2 2 2" xfId="3528"/>
    <cellStyle name="20% - Accent6 8 2 2 3" xfId="3529"/>
    <cellStyle name="20% - Accent6 8 2 3" xfId="3530"/>
    <cellStyle name="20% - Accent6 8 2 4" xfId="3531"/>
    <cellStyle name="20% - Accent6 8 3" xfId="3532"/>
    <cellStyle name="20% - Accent6 8 3 2" xfId="3533"/>
    <cellStyle name="20% - Accent6 8 3 3" xfId="3534"/>
    <cellStyle name="20% - Accent6 8 4" xfId="3535"/>
    <cellStyle name="20% - Accent6 8 4 2" xfId="3536"/>
    <cellStyle name="20% - Accent6 8 4 3" xfId="3537"/>
    <cellStyle name="20% - Accent6 8 5" xfId="3538"/>
    <cellStyle name="20% - Accent6 8 6" xfId="3539"/>
    <cellStyle name="20% - Accent6 9" xfId="401"/>
    <cellStyle name="20% - Accent6 9 2" xfId="402"/>
    <cellStyle name="20% - Accent6 9 2 2" xfId="3540"/>
    <cellStyle name="20% - Accent6 9 2 2 2" xfId="3541"/>
    <cellStyle name="20% - Accent6 9 2 2 3" xfId="3542"/>
    <cellStyle name="20% - Accent6 9 2 3" xfId="3543"/>
    <cellStyle name="20% - Accent6 9 2 4" xfId="3544"/>
    <cellStyle name="20% - Accent6 9 3" xfId="3545"/>
    <cellStyle name="20% - Accent6 9 3 2" xfId="3546"/>
    <cellStyle name="20% - Accent6 9 3 3" xfId="3547"/>
    <cellStyle name="20% - Accent6 9 4" xfId="3548"/>
    <cellStyle name="20% - Accent6 9 4 2" xfId="3549"/>
    <cellStyle name="20% - Accent6 9 4 3" xfId="3550"/>
    <cellStyle name="20% - Accent6 9 5" xfId="3551"/>
    <cellStyle name="20% - Accent6 9 6" xfId="3552"/>
    <cellStyle name="40% - Accent1" xfId="20" builtinId="31" customBuiltin="1"/>
    <cellStyle name="40% - Accent1 10" xfId="403"/>
    <cellStyle name="40% - Accent1 10 2" xfId="404"/>
    <cellStyle name="40% - Accent1 10 2 2" xfId="3553"/>
    <cellStyle name="40% - Accent1 10 2 2 2" xfId="3554"/>
    <cellStyle name="40% - Accent1 10 2 2 3" xfId="3555"/>
    <cellStyle name="40% - Accent1 10 2 3" xfId="3556"/>
    <cellStyle name="40% - Accent1 10 2 4" xfId="3557"/>
    <cellStyle name="40% - Accent1 10 3" xfId="3558"/>
    <cellStyle name="40% - Accent1 10 3 2" xfId="3559"/>
    <cellStyle name="40% - Accent1 10 3 3" xfId="3560"/>
    <cellStyle name="40% - Accent1 10 4" xfId="3561"/>
    <cellStyle name="40% - Accent1 10 4 2" xfId="3562"/>
    <cellStyle name="40% - Accent1 10 4 3" xfId="3563"/>
    <cellStyle name="40% - Accent1 10 5" xfId="3564"/>
    <cellStyle name="40% - Accent1 10 6" xfId="3565"/>
    <cellStyle name="40% - Accent1 11" xfId="405"/>
    <cellStyle name="40% - Accent1 11 2" xfId="406"/>
    <cellStyle name="40% - Accent1 11 2 2" xfId="3566"/>
    <cellStyle name="40% - Accent1 11 2 2 2" xfId="3567"/>
    <cellStyle name="40% - Accent1 11 2 2 3" xfId="3568"/>
    <cellStyle name="40% - Accent1 11 2 3" xfId="3569"/>
    <cellStyle name="40% - Accent1 11 2 4" xfId="3570"/>
    <cellStyle name="40% - Accent1 11 3" xfId="3571"/>
    <cellStyle name="40% - Accent1 11 3 2" xfId="3572"/>
    <cellStyle name="40% - Accent1 11 3 3" xfId="3573"/>
    <cellStyle name="40% - Accent1 11 4" xfId="3574"/>
    <cellStyle name="40% - Accent1 11 4 2" xfId="3575"/>
    <cellStyle name="40% - Accent1 11 4 3" xfId="3576"/>
    <cellStyle name="40% - Accent1 11 5" xfId="3577"/>
    <cellStyle name="40% - Accent1 11 6" xfId="3578"/>
    <cellStyle name="40% - Accent1 12" xfId="407"/>
    <cellStyle name="40% - Accent1 12 2" xfId="408"/>
    <cellStyle name="40% - Accent1 12 2 2" xfId="3579"/>
    <cellStyle name="40% - Accent1 12 2 2 2" xfId="3580"/>
    <cellStyle name="40% - Accent1 12 2 2 3" xfId="3581"/>
    <cellStyle name="40% - Accent1 12 2 3" xfId="3582"/>
    <cellStyle name="40% - Accent1 12 2 4" xfId="3583"/>
    <cellStyle name="40% - Accent1 12 3" xfId="3584"/>
    <cellStyle name="40% - Accent1 12 3 2" xfId="3585"/>
    <cellStyle name="40% - Accent1 12 3 3" xfId="3586"/>
    <cellStyle name="40% - Accent1 12 4" xfId="3587"/>
    <cellStyle name="40% - Accent1 12 4 2" xfId="3588"/>
    <cellStyle name="40% - Accent1 12 4 3" xfId="3589"/>
    <cellStyle name="40% - Accent1 12 5" xfId="3590"/>
    <cellStyle name="40% - Accent1 12 6" xfId="3591"/>
    <cellStyle name="40% - Accent1 13" xfId="409"/>
    <cellStyle name="40% - Accent1 13 2" xfId="410"/>
    <cellStyle name="40% - Accent1 13 2 2" xfId="3592"/>
    <cellStyle name="40% - Accent1 13 2 2 2" xfId="3593"/>
    <cellStyle name="40% - Accent1 13 2 2 3" xfId="3594"/>
    <cellStyle name="40% - Accent1 13 2 3" xfId="3595"/>
    <cellStyle name="40% - Accent1 13 2 4" xfId="3596"/>
    <cellStyle name="40% - Accent1 13 3" xfId="3597"/>
    <cellStyle name="40% - Accent1 13 3 2" xfId="3598"/>
    <cellStyle name="40% - Accent1 13 3 3" xfId="3599"/>
    <cellStyle name="40% - Accent1 13 4" xfId="3600"/>
    <cellStyle name="40% - Accent1 13 4 2" xfId="3601"/>
    <cellStyle name="40% - Accent1 13 4 3" xfId="3602"/>
    <cellStyle name="40% - Accent1 13 5" xfId="3603"/>
    <cellStyle name="40% - Accent1 13 6" xfId="3604"/>
    <cellStyle name="40% - Accent1 14" xfId="411"/>
    <cellStyle name="40% - Accent1 14 2" xfId="412"/>
    <cellStyle name="40% - Accent1 14 2 2" xfId="3605"/>
    <cellStyle name="40% - Accent1 14 2 2 2" xfId="3606"/>
    <cellStyle name="40% - Accent1 14 2 2 3" xfId="3607"/>
    <cellStyle name="40% - Accent1 14 2 3" xfId="3608"/>
    <cellStyle name="40% - Accent1 14 2 4" xfId="3609"/>
    <cellStyle name="40% - Accent1 14 3" xfId="3610"/>
    <cellStyle name="40% - Accent1 14 3 2" xfId="3611"/>
    <cellStyle name="40% - Accent1 14 3 3" xfId="3612"/>
    <cellStyle name="40% - Accent1 14 4" xfId="3613"/>
    <cellStyle name="40% - Accent1 14 4 2" xfId="3614"/>
    <cellStyle name="40% - Accent1 14 4 3" xfId="3615"/>
    <cellStyle name="40% - Accent1 14 5" xfId="3616"/>
    <cellStyle name="40% - Accent1 14 6" xfId="3617"/>
    <cellStyle name="40% - Accent1 15" xfId="413"/>
    <cellStyle name="40% - Accent1 15 2" xfId="414"/>
    <cellStyle name="40% - Accent1 15 2 2" xfId="3618"/>
    <cellStyle name="40% - Accent1 15 2 2 2" xfId="3619"/>
    <cellStyle name="40% - Accent1 15 2 2 3" xfId="3620"/>
    <cellStyle name="40% - Accent1 15 2 3" xfId="3621"/>
    <cellStyle name="40% - Accent1 15 2 4" xfId="3622"/>
    <cellStyle name="40% - Accent1 15 3" xfId="3623"/>
    <cellStyle name="40% - Accent1 15 3 2" xfId="3624"/>
    <cellStyle name="40% - Accent1 15 3 3" xfId="3625"/>
    <cellStyle name="40% - Accent1 15 4" xfId="3626"/>
    <cellStyle name="40% - Accent1 15 4 2" xfId="3627"/>
    <cellStyle name="40% - Accent1 15 4 3" xfId="3628"/>
    <cellStyle name="40% - Accent1 15 5" xfId="3629"/>
    <cellStyle name="40% - Accent1 15 6" xfId="3630"/>
    <cellStyle name="40% - Accent1 16" xfId="415"/>
    <cellStyle name="40% - Accent1 16 2" xfId="416"/>
    <cellStyle name="40% - Accent1 16 2 2" xfId="3631"/>
    <cellStyle name="40% - Accent1 16 2 2 2" xfId="3632"/>
    <cellStyle name="40% - Accent1 16 2 2 3" xfId="3633"/>
    <cellStyle name="40% - Accent1 16 2 3" xfId="3634"/>
    <cellStyle name="40% - Accent1 16 2 4" xfId="3635"/>
    <cellStyle name="40% - Accent1 16 3" xfId="3636"/>
    <cellStyle name="40% - Accent1 16 3 2" xfId="3637"/>
    <cellStyle name="40% - Accent1 16 3 3" xfId="3638"/>
    <cellStyle name="40% - Accent1 16 4" xfId="3639"/>
    <cellStyle name="40% - Accent1 16 4 2" xfId="3640"/>
    <cellStyle name="40% - Accent1 16 4 3" xfId="3641"/>
    <cellStyle name="40% - Accent1 16 5" xfId="3642"/>
    <cellStyle name="40% - Accent1 16 6" xfId="3643"/>
    <cellStyle name="40% - Accent1 17" xfId="417"/>
    <cellStyle name="40% - Accent1 17 2" xfId="418"/>
    <cellStyle name="40% - Accent1 17 2 2" xfId="3644"/>
    <cellStyle name="40% - Accent1 17 2 2 2" xfId="3645"/>
    <cellStyle name="40% - Accent1 17 2 2 3" xfId="3646"/>
    <cellStyle name="40% - Accent1 17 2 3" xfId="3647"/>
    <cellStyle name="40% - Accent1 17 2 4" xfId="3648"/>
    <cellStyle name="40% - Accent1 17 3" xfId="3649"/>
    <cellStyle name="40% - Accent1 17 3 2" xfId="3650"/>
    <cellStyle name="40% - Accent1 17 3 3" xfId="3651"/>
    <cellStyle name="40% - Accent1 17 4" xfId="3652"/>
    <cellStyle name="40% - Accent1 17 4 2" xfId="3653"/>
    <cellStyle name="40% - Accent1 17 4 3" xfId="3654"/>
    <cellStyle name="40% - Accent1 17 5" xfId="3655"/>
    <cellStyle name="40% - Accent1 17 6" xfId="3656"/>
    <cellStyle name="40% - Accent1 18" xfId="419"/>
    <cellStyle name="40% - Accent1 18 2" xfId="420"/>
    <cellStyle name="40% - Accent1 18 2 2" xfId="3657"/>
    <cellStyle name="40% - Accent1 18 2 2 2" xfId="3658"/>
    <cellStyle name="40% - Accent1 18 2 2 3" xfId="3659"/>
    <cellStyle name="40% - Accent1 18 2 3" xfId="3660"/>
    <cellStyle name="40% - Accent1 18 2 4" xfId="3661"/>
    <cellStyle name="40% - Accent1 18 3" xfId="3662"/>
    <cellStyle name="40% - Accent1 18 3 2" xfId="3663"/>
    <cellStyle name="40% - Accent1 18 3 3" xfId="3664"/>
    <cellStyle name="40% - Accent1 18 4" xfId="3665"/>
    <cellStyle name="40% - Accent1 18 4 2" xfId="3666"/>
    <cellStyle name="40% - Accent1 18 4 3" xfId="3667"/>
    <cellStyle name="40% - Accent1 18 5" xfId="3668"/>
    <cellStyle name="40% - Accent1 18 6" xfId="3669"/>
    <cellStyle name="40% - Accent1 19" xfId="421"/>
    <cellStyle name="40% - Accent1 19 2" xfId="422"/>
    <cellStyle name="40% - Accent1 19 2 2" xfId="3670"/>
    <cellStyle name="40% - Accent1 19 2 2 2" xfId="3671"/>
    <cellStyle name="40% - Accent1 19 2 2 3" xfId="3672"/>
    <cellStyle name="40% - Accent1 19 2 3" xfId="3673"/>
    <cellStyle name="40% - Accent1 19 2 4" xfId="3674"/>
    <cellStyle name="40% - Accent1 19 3" xfId="3675"/>
    <cellStyle name="40% - Accent1 19 3 2" xfId="3676"/>
    <cellStyle name="40% - Accent1 19 3 3" xfId="3677"/>
    <cellStyle name="40% - Accent1 19 4" xfId="3678"/>
    <cellStyle name="40% - Accent1 19 4 2" xfId="3679"/>
    <cellStyle name="40% - Accent1 19 4 3" xfId="3680"/>
    <cellStyle name="40% - Accent1 19 5" xfId="3681"/>
    <cellStyle name="40% - Accent1 19 6" xfId="3682"/>
    <cellStyle name="40% - Accent1 2" xfId="423"/>
    <cellStyle name="40% - Accent1 2 2" xfId="424"/>
    <cellStyle name="40% - Accent1 2 3" xfId="425"/>
    <cellStyle name="40% - Accent1 2 3 2" xfId="426"/>
    <cellStyle name="40% - Accent1 2 3 2 2" xfId="3683"/>
    <cellStyle name="40% - Accent1 2 3 2 2 2" xfId="3684"/>
    <cellStyle name="40% - Accent1 2 3 2 2 3" xfId="3685"/>
    <cellStyle name="40% - Accent1 2 3 2 3" xfId="3686"/>
    <cellStyle name="40% - Accent1 2 3 2 4" xfId="3687"/>
    <cellStyle name="40% - Accent1 2 3 3" xfId="3688"/>
    <cellStyle name="40% - Accent1 2 3 3 2" xfId="3689"/>
    <cellStyle name="40% - Accent1 2 3 3 3" xfId="3690"/>
    <cellStyle name="40% - Accent1 2 3 4" xfId="3691"/>
    <cellStyle name="40% - Accent1 2 3 4 2" xfId="3692"/>
    <cellStyle name="40% - Accent1 2 3 4 3" xfId="3693"/>
    <cellStyle name="40% - Accent1 2 3 5" xfId="3694"/>
    <cellStyle name="40% - Accent1 2 3 6" xfId="3695"/>
    <cellStyle name="40% - Accent1 2 4" xfId="6555"/>
    <cellStyle name="40% - Accent1 20" xfId="427"/>
    <cellStyle name="40% - Accent1 20 2" xfId="428"/>
    <cellStyle name="40% - Accent1 20 2 2" xfId="3696"/>
    <cellStyle name="40% - Accent1 20 2 2 2" xfId="3697"/>
    <cellStyle name="40% - Accent1 20 2 2 3" xfId="3698"/>
    <cellStyle name="40% - Accent1 20 2 3" xfId="3699"/>
    <cellStyle name="40% - Accent1 20 2 4" xfId="3700"/>
    <cellStyle name="40% - Accent1 20 3" xfId="3701"/>
    <cellStyle name="40% - Accent1 20 3 2" xfId="3702"/>
    <cellStyle name="40% - Accent1 20 3 3" xfId="3703"/>
    <cellStyle name="40% - Accent1 20 4" xfId="3704"/>
    <cellStyle name="40% - Accent1 20 4 2" xfId="3705"/>
    <cellStyle name="40% - Accent1 20 4 3" xfId="3706"/>
    <cellStyle name="40% - Accent1 20 5" xfId="3707"/>
    <cellStyle name="40% - Accent1 20 6" xfId="3708"/>
    <cellStyle name="40% - Accent1 21" xfId="429"/>
    <cellStyle name="40% - Accent1 22" xfId="430"/>
    <cellStyle name="40% - Accent1 22 2" xfId="431"/>
    <cellStyle name="40% - Accent1 22 2 2" xfId="3709"/>
    <cellStyle name="40% - Accent1 22 2 2 2" xfId="3710"/>
    <cellStyle name="40% - Accent1 22 2 2 3" xfId="3711"/>
    <cellStyle name="40% - Accent1 22 2 3" xfId="3712"/>
    <cellStyle name="40% - Accent1 22 2 4" xfId="3713"/>
    <cellStyle name="40% - Accent1 22 3" xfId="3714"/>
    <cellStyle name="40% - Accent1 22 3 2" xfId="3715"/>
    <cellStyle name="40% - Accent1 22 3 3" xfId="3716"/>
    <cellStyle name="40% - Accent1 22 4" xfId="3717"/>
    <cellStyle name="40% - Accent1 22 4 2" xfId="3718"/>
    <cellStyle name="40% - Accent1 22 4 3" xfId="3719"/>
    <cellStyle name="40% - Accent1 22 5" xfId="3720"/>
    <cellStyle name="40% - Accent1 22 6" xfId="3721"/>
    <cellStyle name="40% - Accent1 23" xfId="432"/>
    <cellStyle name="40% - Accent1 23 2" xfId="3722"/>
    <cellStyle name="40% - Accent1 23 2 2" xfId="3723"/>
    <cellStyle name="40% - Accent1 23 2 3" xfId="3724"/>
    <cellStyle name="40% - Accent1 23 3" xfId="3725"/>
    <cellStyle name="40% - Accent1 23 4" xfId="3726"/>
    <cellStyle name="40% - Accent1 24" xfId="433"/>
    <cellStyle name="40% - Accent1 24 2" xfId="3727"/>
    <cellStyle name="40% - Accent1 24 3" xfId="3728"/>
    <cellStyle name="40% - Accent1 25" xfId="434"/>
    <cellStyle name="40% - Accent1 25 2" xfId="3729"/>
    <cellStyle name="40% - Accent1 25 3" xfId="3730"/>
    <cellStyle name="40% - Accent1 26" xfId="3731"/>
    <cellStyle name="40% - Accent1 27" xfId="3732"/>
    <cellStyle name="40% - Accent1 28" xfId="3733"/>
    <cellStyle name="40% - Accent1 29" xfId="3734"/>
    <cellStyle name="40% - Accent1 3" xfId="435"/>
    <cellStyle name="40% - Accent1 3 2" xfId="436"/>
    <cellStyle name="40% - Accent1 3 3" xfId="437"/>
    <cellStyle name="40% - Accent1 3 3 2" xfId="438"/>
    <cellStyle name="40% - Accent1 3 3 2 2" xfId="3735"/>
    <cellStyle name="40% - Accent1 3 3 2 2 2" xfId="3736"/>
    <cellStyle name="40% - Accent1 3 3 2 2 3" xfId="3737"/>
    <cellStyle name="40% - Accent1 3 3 2 3" xfId="3738"/>
    <cellStyle name="40% - Accent1 3 3 2 4" xfId="3739"/>
    <cellStyle name="40% - Accent1 3 3 3" xfId="3740"/>
    <cellStyle name="40% - Accent1 3 3 3 2" xfId="3741"/>
    <cellStyle name="40% - Accent1 3 3 3 3" xfId="3742"/>
    <cellStyle name="40% - Accent1 3 3 4" xfId="3743"/>
    <cellStyle name="40% - Accent1 3 3 4 2" xfId="3744"/>
    <cellStyle name="40% - Accent1 3 3 4 3" xfId="3745"/>
    <cellStyle name="40% - Accent1 3 3 5" xfId="3746"/>
    <cellStyle name="40% - Accent1 3 3 6" xfId="3747"/>
    <cellStyle name="40% - Accent1 4" xfId="439"/>
    <cellStyle name="40% - Accent1 4 2" xfId="440"/>
    <cellStyle name="40% - Accent1 4 2 2" xfId="441"/>
    <cellStyle name="40% - Accent1 4 2 2 2" xfId="3748"/>
    <cellStyle name="40% - Accent1 4 2 2 2 2" xfId="3749"/>
    <cellStyle name="40% - Accent1 4 2 2 2 3" xfId="3750"/>
    <cellStyle name="40% - Accent1 4 2 2 3" xfId="3751"/>
    <cellStyle name="40% - Accent1 4 2 2 4" xfId="3752"/>
    <cellStyle name="40% - Accent1 4 2 3" xfId="3753"/>
    <cellStyle name="40% - Accent1 4 2 3 2" xfId="3754"/>
    <cellStyle name="40% - Accent1 4 2 3 3" xfId="3755"/>
    <cellStyle name="40% - Accent1 4 2 4" xfId="3756"/>
    <cellStyle name="40% - Accent1 4 2 4 2" xfId="3757"/>
    <cellStyle name="40% - Accent1 4 2 4 3" xfId="3758"/>
    <cellStyle name="40% - Accent1 4 2 5" xfId="3759"/>
    <cellStyle name="40% - Accent1 4 2 6" xfId="3760"/>
    <cellStyle name="40% - Accent1 4 3" xfId="442"/>
    <cellStyle name="40% - Accent1 4 3 2" xfId="3761"/>
    <cellStyle name="40% - Accent1 4 3 2 2" xfId="3762"/>
    <cellStyle name="40% - Accent1 4 3 2 3" xfId="3763"/>
    <cellStyle name="40% - Accent1 4 3 3" xfId="3764"/>
    <cellStyle name="40% - Accent1 4 3 4" xfId="3765"/>
    <cellStyle name="40% - Accent1 4 4" xfId="3766"/>
    <cellStyle name="40% - Accent1 4 4 2" xfId="3767"/>
    <cellStyle name="40% - Accent1 4 4 3" xfId="3768"/>
    <cellStyle name="40% - Accent1 4 5" xfId="3769"/>
    <cellStyle name="40% - Accent1 4 5 2" xfId="3770"/>
    <cellStyle name="40% - Accent1 4 5 3" xfId="3771"/>
    <cellStyle name="40% - Accent1 4 6" xfId="3772"/>
    <cellStyle name="40% - Accent1 4 7" xfId="3773"/>
    <cellStyle name="40% - Accent1 5" xfId="443"/>
    <cellStyle name="40% - Accent1 5 2" xfId="444"/>
    <cellStyle name="40% - Accent1 5 2 2" xfId="3774"/>
    <cellStyle name="40% - Accent1 5 2 2 2" xfId="3775"/>
    <cellStyle name="40% - Accent1 5 2 2 3" xfId="3776"/>
    <cellStyle name="40% - Accent1 5 2 3" xfId="3777"/>
    <cellStyle name="40% - Accent1 5 2 4" xfId="3778"/>
    <cellStyle name="40% - Accent1 5 3" xfId="3779"/>
    <cellStyle name="40% - Accent1 5 3 2" xfId="3780"/>
    <cellStyle name="40% - Accent1 5 3 3" xfId="3781"/>
    <cellStyle name="40% - Accent1 5 4" xfId="3782"/>
    <cellStyle name="40% - Accent1 5 4 2" xfId="3783"/>
    <cellStyle name="40% - Accent1 5 4 3" xfId="3784"/>
    <cellStyle name="40% - Accent1 5 5" xfId="3785"/>
    <cellStyle name="40% - Accent1 5 6" xfId="3786"/>
    <cellStyle name="40% - Accent1 6" xfId="445"/>
    <cellStyle name="40% - Accent1 6 2" xfId="446"/>
    <cellStyle name="40% - Accent1 6 2 2" xfId="3787"/>
    <cellStyle name="40% - Accent1 6 2 2 2" xfId="3788"/>
    <cellStyle name="40% - Accent1 6 2 2 3" xfId="3789"/>
    <cellStyle name="40% - Accent1 6 2 3" xfId="3790"/>
    <cellStyle name="40% - Accent1 6 2 4" xfId="3791"/>
    <cellStyle name="40% - Accent1 6 3" xfId="3792"/>
    <cellStyle name="40% - Accent1 6 3 2" xfId="3793"/>
    <cellStyle name="40% - Accent1 6 3 3" xfId="3794"/>
    <cellStyle name="40% - Accent1 6 4" xfId="3795"/>
    <cellStyle name="40% - Accent1 6 4 2" xfId="3796"/>
    <cellStyle name="40% - Accent1 6 4 3" xfId="3797"/>
    <cellStyle name="40% - Accent1 6 5" xfId="3798"/>
    <cellStyle name="40% - Accent1 6 6" xfId="3799"/>
    <cellStyle name="40% - Accent1 7" xfId="447"/>
    <cellStyle name="40% - Accent1 7 2" xfId="448"/>
    <cellStyle name="40% - Accent1 7 2 2" xfId="3800"/>
    <cellStyle name="40% - Accent1 7 2 2 2" xfId="3801"/>
    <cellStyle name="40% - Accent1 7 2 2 3" xfId="3802"/>
    <cellStyle name="40% - Accent1 7 2 3" xfId="3803"/>
    <cellStyle name="40% - Accent1 7 2 4" xfId="3804"/>
    <cellStyle name="40% - Accent1 7 3" xfId="3805"/>
    <cellStyle name="40% - Accent1 7 3 2" xfId="3806"/>
    <cellStyle name="40% - Accent1 7 3 3" xfId="3807"/>
    <cellStyle name="40% - Accent1 7 4" xfId="3808"/>
    <cellStyle name="40% - Accent1 7 4 2" xfId="3809"/>
    <cellStyle name="40% - Accent1 7 4 3" xfId="3810"/>
    <cellStyle name="40% - Accent1 7 5" xfId="3811"/>
    <cellStyle name="40% - Accent1 7 6" xfId="3812"/>
    <cellStyle name="40% - Accent1 8" xfId="449"/>
    <cellStyle name="40% - Accent1 8 2" xfId="450"/>
    <cellStyle name="40% - Accent1 8 2 2" xfId="3813"/>
    <cellStyle name="40% - Accent1 8 2 2 2" xfId="3814"/>
    <cellStyle name="40% - Accent1 8 2 2 3" xfId="3815"/>
    <cellStyle name="40% - Accent1 8 2 3" xfId="3816"/>
    <cellStyle name="40% - Accent1 8 2 4" xfId="3817"/>
    <cellStyle name="40% - Accent1 8 3" xfId="3818"/>
    <cellStyle name="40% - Accent1 8 3 2" xfId="3819"/>
    <cellStyle name="40% - Accent1 8 3 3" xfId="3820"/>
    <cellStyle name="40% - Accent1 8 4" xfId="3821"/>
    <cellStyle name="40% - Accent1 8 4 2" xfId="3822"/>
    <cellStyle name="40% - Accent1 8 4 3" xfId="3823"/>
    <cellStyle name="40% - Accent1 8 5" xfId="3824"/>
    <cellStyle name="40% - Accent1 8 6" xfId="3825"/>
    <cellStyle name="40% - Accent1 9" xfId="451"/>
    <cellStyle name="40% - Accent1 9 2" xfId="452"/>
    <cellStyle name="40% - Accent1 9 2 2" xfId="3826"/>
    <cellStyle name="40% - Accent1 9 2 2 2" xfId="3827"/>
    <cellStyle name="40% - Accent1 9 2 2 3" xfId="3828"/>
    <cellStyle name="40% - Accent1 9 2 3" xfId="3829"/>
    <cellStyle name="40% - Accent1 9 2 4" xfId="3830"/>
    <cellStyle name="40% - Accent1 9 3" xfId="3831"/>
    <cellStyle name="40% - Accent1 9 3 2" xfId="3832"/>
    <cellStyle name="40% - Accent1 9 3 3" xfId="3833"/>
    <cellStyle name="40% - Accent1 9 4" xfId="3834"/>
    <cellStyle name="40% - Accent1 9 4 2" xfId="3835"/>
    <cellStyle name="40% - Accent1 9 4 3" xfId="3836"/>
    <cellStyle name="40% - Accent1 9 5" xfId="3837"/>
    <cellStyle name="40% - Accent1 9 6" xfId="3838"/>
    <cellStyle name="40% - Accent2" xfId="24" builtinId="35" customBuiltin="1"/>
    <cellStyle name="40% - Accent2 10" xfId="453"/>
    <cellStyle name="40% - Accent2 10 2" xfId="454"/>
    <cellStyle name="40% - Accent2 10 2 2" xfId="3839"/>
    <cellStyle name="40% - Accent2 10 2 2 2" xfId="3840"/>
    <cellStyle name="40% - Accent2 10 2 2 3" xfId="3841"/>
    <cellStyle name="40% - Accent2 10 2 3" xfId="3842"/>
    <cellStyle name="40% - Accent2 10 2 4" xfId="3843"/>
    <cellStyle name="40% - Accent2 10 3" xfId="3844"/>
    <cellStyle name="40% - Accent2 10 3 2" xfId="3845"/>
    <cellStyle name="40% - Accent2 10 3 3" xfId="3846"/>
    <cellStyle name="40% - Accent2 10 4" xfId="3847"/>
    <cellStyle name="40% - Accent2 10 4 2" xfId="3848"/>
    <cellStyle name="40% - Accent2 10 4 3" xfId="3849"/>
    <cellStyle name="40% - Accent2 10 5" xfId="3850"/>
    <cellStyle name="40% - Accent2 10 6" xfId="3851"/>
    <cellStyle name="40% - Accent2 11" xfId="455"/>
    <cellStyle name="40% - Accent2 11 2" xfId="456"/>
    <cellStyle name="40% - Accent2 11 2 2" xfId="3852"/>
    <cellStyle name="40% - Accent2 11 2 2 2" xfId="3853"/>
    <cellStyle name="40% - Accent2 11 2 2 3" xfId="3854"/>
    <cellStyle name="40% - Accent2 11 2 3" xfId="3855"/>
    <cellStyle name="40% - Accent2 11 2 4" xfId="3856"/>
    <cellStyle name="40% - Accent2 11 3" xfId="3857"/>
    <cellStyle name="40% - Accent2 11 3 2" xfId="3858"/>
    <cellStyle name="40% - Accent2 11 3 3" xfId="3859"/>
    <cellStyle name="40% - Accent2 11 4" xfId="3860"/>
    <cellStyle name="40% - Accent2 11 4 2" xfId="3861"/>
    <cellStyle name="40% - Accent2 11 4 3" xfId="3862"/>
    <cellStyle name="40% - Accent2 11 5" xfId="3863"/>
    <cellStyle name="40% - Accent2 11 6" xfId="3864"/>
    <cellStyle name="40% - Accent2 12" xfId="457"/>
    <cellStyle name="40% - Accent2 12 2" xfId="458"/>
    <cellStyle name="40% - Accent2 12 2 2" xfId="3865"/>
    <cellStyle name="40% - Accent2 12 2 2 2" xfId="3866"/>
    <cellStyle name="40% - Accent2 12 2 2 3" xfId="3867"/>
    <cellStyle name="40% - Accent2 12 2 3" xfId="3868"/>
    <cellStyle name="40% - Accent2 12 2 4" xfId="3869"/>
    <cellStyle name="40% - Accent2 12 3" xfId="3870"/>
    <cellStyle name="40% - Accent2 12 3 2" xfId="3871"/>
    <cellStyle name="40% - Accent2 12 3 3" xfId="3872"/>
    <cellStyle name="40% - Accent2 12 4" xfId="3873"/>
    <cellStyle name="40% - Accent2 12 4 2" xfId="3874"/>
    <cellStyle name="40% - Accent2 12 4 3" xfId="3875"/>
    <cellStyle name="40% - Accent2 12 5" xfId="3876"/>
    <cellStyle name="40% - Accent2 12 6" xfId="3877"/>
    <cellStyle name="40% - Accent2 13" xfId="459"/>
    <cellStyle name="40% - Accent2 13 2" xfId="460"/>
    <cellStyle name="40% - Accent2 13 2 2" xfId="3878"/>
    <cellStyle name="40% - Accent2 13 2 2 2" xfId="3879"/>
    <cellStyle name="40% - Accent2 13 2 2 3" xfId="3880"/>
    <cellStyle name="40% - Accent2 13 2 3" xfId="3881"/>
    <cellStyle name="40% - Accent2 13 2 4" xfId="3882"/>
    <cellStyle name="40% - Accent2 13 3" xfId="3883"/>
    <cellStyle name="40% - Accent2 13 3 2" xfId="3884"/>
    <cellStyle name="40% - Accent2 13 3 3" xfId="3885"/>
    <cellStyle name="40% - Accent2 13 4" xfId="3886"/>
    <cellStyle name="40% - Accent2 13 4 2" xfId="3887"/>
    <cellStyle name="40% - Accent2 13 4 3" xfId="3888"/>
    <cellStyle name="40% - Accent2 13 5" xfId="3889"/>
    <cellStyle name="40% - Accent2 13 6" xfId="3890"/>
    <cellStyle name="40% - Accent2 14" xfId="461"/>
    <cellStyle name="40% - Accent2 14 2" xfId="462"/>
    <cellStyle name="40% - Accent2 14 2 2" xfId="3891"/>
    <cellStyle name="40% - Accent2 14 2 2 2" xfId="3892"/>
    <cellStyle name="40% - Accent2 14 2 2 3" xfId="3893"/>
    <cellStyle name="40% - Accent2 14 2 3" xfId="3894"/>
    <cellStyle name="40% - Accent2 14 2 4" xfId="3895"/>
    <cellStyle name="40% - Accent2 14 3" xfId="3896"/>
    <cellStyle name="40% - Accent2 14 3 2" xfId="3897"/>
    <cellStyle name="40% - Accent2 14 3 3" xfId="3898"/>
    <cellStyle name="40% - Accent2 14 4" xfId="3899"/>
    <cellStyle name="40% - Accent2 14 4 2" xfId="3900"/>
    <cellStyle name="40% - Accent2 14 4 3" xfId="3901"/>
    <cellStyle name="40% - Accent2 14 5" xfId="3902"/>
    <cellStyle name="40% - Accent2 14 6" xfId="3903"/>
    <cellStyle name="40% - Accent2 15" xfId="463"/>
    <cellStyle name="40% - Accent2 15 2" xfId="464"/>
    <cellStyle name="40% - Accent2 15 2 2" xfId="3904"/>
    <cellStyle name="40% - Accent2 15 2 2 2" xfId="3905"/>
    <cellStyle name="40% - Accent2 15 2 2 3" xfId="3906"/>
    <cellStyle name="40% - Accent2 15 2 3" xfId="3907"/>
    <cellStyle name="40% - Accent2 15 2 4" xfId="3908"/>
    <cellStyle name="40% - Accent2 15 3" xfId="3909"/>
    <cellStyle name="40% - Accent2 15 3 2" xfId="3910"/>
    <cellStyle name="40% - Accent2 15 3 3" xfId="3911"/>
    <cellStyle name="40% - Accent2 15 4" xfId="3912"/>
    <cellStyle name="40% - Accent2 15 4 2" xfId="3913"/>
    <cellStyle name="40% - Accent2 15 4 3" xfId="3914"/>
    <cellStyle name="40% - Accent2 15 5" xfId="3915"/>
    <cellStyle name="40% - Accent2 15 6" xfId="3916"/>
    <cellStyle name="40% - Accent2 16" xfId="465"/>
    <cellStyle name="40% - Accent2 16 2" xfId="466"/>
    <cellStyle name="40% - Accent2 16 2 2" xfId="3917"/>
    <cellStyle name="40% - Accent2 16 2 2 2" xfId="3918"/>
    <cellStyle name="40% - Accent2 16 2 2 3" xfId="3919"/>
    <cellStyle name="40% - Accent2 16 2 3" xfId="3920"/>
    <cellStyle name="40% - Accent2 16 2 4" xfId="3921"/>
    <cellStyle name="40% - Accent2 16 3" xfId="3922"/>
    <cellStyle name="40% - Accent2 16 3 2" xfId="3923"/>
    <cellStyle name="40% - Accent2 16 3 3" xfId="3924"/>
    <cellStyle name="40% - Accent2 16 4" xfId="3925"/>
    <cellStyle name="40% - Accent2 16 4 2" xfId="3926"/>
    <cellStyle name="40% - Accent2 16 4 3" xfId="3927"/>
    <cellStyle name="40% - Accent2 16 5" xfId="3928"/>
    <cellStyle name="40% - Accent2 16 6" xfId="3929"/>
    <cellStyle name="40% - Accent2 17" xfId="467"/>
    <cellStyle name="40% - Accent2 17 2" xfId="468"/>
    <cellStyle name="40% - Accent2 17 2 2" xfId="3930"/>
    <cellStyle name="40% - Accent2 17 2 2 2" xfId="3931"/>
    <cellStyle name="40% - Accent2 17 2 2 3" xfId="3932"/>
    <cellStyle name="40% - Accent2 17 2 3" xfId="3933"/>
    <cellStyle name="40% - Accent2 17 2 4" xfId="3934"/>
    <cellStyle name="40% - Accent2 17 3" xfId="3935"/>
    <cellStyle name="40% - Accent2 17 3 2" xfId="3936"/>
    <cellStyle name="40% - Accent2 17 3 3" xfId="3937"/>
    <cellStyle name="40% - Accent2 17 4" xfId="3938"/>
    <cellStyle name="40% - Accent2 17 4 2" xfId="3939"/>
    <cellStyle name="40% - Accent2 17 4 3" xfId="3940"/>
    <cellStyle name="40% - Accent2 17 5" xfId="3941"/>
    <cellStyle name="40% - Accent2 17 6" xfId="3942"/>
    <cellStyle name="40% - Accent2 18" xfId="469"/>
    <cellStyle name="40% - Accent2 18 2" xfId="470"/>
    <cellStyle name="40% - Accent2 18 2 2" xfId="3943"/>
    <cellStyle name="40% - Accent2 18 2 2 2" xfId="3944"/>
    <cellStyle name="40% - Accent2 18 2 2 3" xfId="3945"/>
    <cellStyle name="40% - Accent2 18 2 3" xfId="3946"/>
    <cellStyle name="40% - Accent2 18 2 4" xfId="3947"/>
    <cellStyle name="40% - Accent2 18 3" xfId="3948"/>
    <cellStyle name="40% - Accent2 18 3 2" xfId="3949"/>
    <cellStyle name="40% - Accent2 18 3 3" xfId="3950"/>
    <cellStyle name="40% - Accent2 18 4" xfId="3951"/>
    <cellStyle name="40% - Accent2 18 4 2" xfId="3952"/>
    <cellStyle name="40% - Accent2 18 4 3" xfId="3953"/>
    <cellStyle name="40% - Accent2 18 5" xfId="3954"/>
    <cellStyle name="40% - Accent2 18 6" xfId="3955"/>
    <cellStyle name="40% - Accent2 19" xfId="471"/>
    <cellStyle name="40% - Accent2 19 2" xfId="472"/>
    <cellStyle name="40% - Accent2 19 2 2" xfId="3956"/>
    <cellStyle name="40% - Accent2 19 2 2 2" xfId="3957"/>
    <cellStyle name="40% - Accent2 19 2 2 3" xfId="3958"/>
    <cellStyle name="40% - Accent2 19 2 3" xfId="3959"/>
    <cellStyle name="40% - Accent2 19 2 4" xfId="3960"/>
    <cellStyle name="40% - Accent2 19 3" xfId="3961"/>
    <cellStyle name="40% - Accent2 19 3 2" xfId="3962"/>
    <cellStyle name="40% - Accent2 19 3 3" xfId="3963"/>
    <cellStyle name="40% - Accent2 19 4" xfId="3964"/>
    <cellStyle name="40% - Accent2 19 4 2" xfId="3965"/>
    <cellStyle name="40% - Accent2 19 4 3" xfId="3966"/>
    <cellStyle name="40% - Accent2 19 5" xfId="3967"/>
    <cellStyle name="40% - Accent2 19 6" xfId="3968"/>
    <cellStyle name="40% - Accent2 2" xfId="473"/>
    <cellStyle name="40% - Accent2 2 2" xfId="474"/>
    <cellStyle name="40% - Accent2 2 3" xfId="475"/>
    <cellStyle name="40% - Accent2 2 3 2" xfId="476"/>
    <cellStyle name="40% - Accent2 2 3 2 2" xfId="3969"/>
    <cellStyle name="40% - Accent2 2 3 2 2 2" xfId="3970"/>
    <cellStyle name="40% - Accent2 2 3 2 2 3" xfId="3971"/>
    <cellStyle name="40% - Accent2 2 3 2 3" xfId="3972"/>
    <cellStyle name="40% - Accent2 2 3 2 4" xfId="3973"/>
    <cellStyle name="40% - Accent2 2 3 3" xfId="3974"/>
    <cellStyle name="40% - Accent2 2 3 3 2" xfId="3975"/>
    <cellStyle name="40% - Accent2 2 3 3 3" xfId="3976"/>
    <cellStyle name="40% - Accent2 2 3 4" xfId="3977"/>
    <cellStyle name="40% - Accent2 2 3 4 2" xfId="3978"/>
    <cellStyle name="40% - Accent2 2 3 4 3" xfId="3979"/>
    <cellStyle name="40% - Accent2 2 3 5" xfId="3980"/>
    <cellStyle name="40% - Accent2 2 3 6" xfId="3981"/>
    <cellStyle name="40% - Accent2 2 4" xfId="6556"/>
    <cellStyle name="40% - Accent2 20" xfId="477"/>
    <cellStyle name="40% - Accent2 20 2" xfId="478"/>
    <cellStyle name="40% - Accent2 20 2 2" xfId="3982"/>
    <cellStyle name="40% - Accent2 20 2 2 2" xfId="3983"/>
    <cellStyle name="40% - Accent2 20 2 2 3" xfId="3984"/>
    <cellStyle name="40% - Accent2 20 2 3" xfId="3985"/>
    <cellStyle name="40% - Accent2 20 2 4" xfId="3986"/>
    <cellStyle name="40% - Accent2 20 3" xfId="3987"/>
    <cellStyle name="40% - Accent2 20 3 2" xfId="3988"/>
    <cellStyle name="40% - Accent2 20 3 3" xfId="3989"/>
    <cellStyle name="40% - Accent2 20 4" xfId="3990"/>
    <cellStyle name="40% - Accent2 20 4 2" xfId="3991"/>
    <cellStyle name="40% - Accent2 20 4 3" xfId="3992"/>
    <cellStyle name="40% - Accent2 20 5" xfId="3993"/>
    <cellStyle name="40% - Accent2 20 6" xfId="3994"/>
    <cellStyle name="40% - Accent2 21" xfId="479"/>
    <cellStyle name="40% - Accent2 22" xfId="480"/>
    <cellStyle name="40% - Accent2 22 2" xfId="481"/>
    <cellStyle name="40% - Accent2 22 2 2" xfId="3995"/>
    <cellStyle name="40% - Accent2 22 2 2 2" xfId="3996"/>
    <cellStyle name="40% - Accent2 22 2 2 3" xfId="3997"/>
    <cellStyle name="40% - Accent2 22 2 3" xfId="3998"/>
    <cellStyle name="40% - Accent2 22 2 4" xfId="3999"/>
    <cellStyle name="40% - Accent2 22 3" xfId="4000"/>
    <cellStyle name="40% - Accent2 22 3 2" xfId="4001"/>
    <cellStyle name="40% - Accent2 22 3 3" xfId="4002"/>
    <cellStyle name="40% - Accent2 22 4" xfId="4003"/>
    <cellStyle name="40% - Accent2 22 4 2" xfId="4004"/>
    <cellStyle name="40% - Accent2 22 4 3" xfId="4005"/>
    <cellStyle name="40% - Accent2 22 5" xfId="4006"/>
    <cellStyle name="40% - Accent2 22 6" xfId="4007"/>
    <cellStyle name="40% - Accent2 23" xfId="482"/>
    <cellStyle name="40% - Accent2 23 2" xfId="4008"/>
    <cellStyle name="40% - Accent2 23 2 2" xfId="4009"/>
    <cellStyle name="40% - Accent2 23 2 3" xfId="4010"/>
    <cellStyle name="40% - Accent2 23 3" xfId="4011"/>
    <cellStyle name="40% - Accent2 23 4" xfId="4012"/>
    <cellStyle name="40% - Accent2 24" xfId="483"/>
    <cellStyle name="40% - Accent2 24 2" xfId="4013"/>
    <cellStyle name="40% - Accent2 24 3" xfId="4014"/>
    <cellStyle name="40% - Accent2 25" xfId="484"/>
    <cellStyle name="40% - Accent2 25 2" xfId="4015"/>
    <cellStyle name="40% - Accent2 25 3" xfId="4016"/>
    <cellStyle name="40% - Accent2 26" xfId="4017"/>
    <cellStyle name="40% - Accent2 27" xfId="4018"/>
    <cellStyle name="40% - Accent2 28" xfId="4019"/>
    <cellStyle name="40% - Accent2 3" xfId="485"/>
    <cellStyle name="40% - Accent2 3 2" xfId="486"/>
    <cellStyle name="40% - Accent2 3 3" xfId="487"/>
    <cellStyle name="40% - Accent2 3 3 2" xfId="488"/>
    <cellStyle name="40% - Accent2 3 3 2 2" xfId="4020"/>
    <cellStyle name="40% - Accent2 3 3 2 2 2" xfId="4021"/>
    <cellStyle name="40% - Accent2 3 3 2 2 3" xfId="4022"/>
    <cellStyle name="40% - Accent2 3 3 2 3" xfId="4023"/>
    <cellStyle name="40% - Accent2 3 3 2 4" xfId="4024"/>
    <cellStyle name="40% - Accent2 3 3 3" xfId="4025"/>
    <cellStyle name="40% - Accent2 3 3 3 2" xfId="4026"/>
    <cellStyle name="40% - Accent2 3 3 3 3" xfId="4027"/>
    <cellStyle name="40% - Accent2 3 3 4" xfId="4028"/>
    <cellStyle name="40% - Accent2 3 3 4 2" xfId="4029"/>
    <cellStyle name="40% - Accent2 3 3 4 3" xfId="4030"/>
    <cellStyle name="40% - Accent2 3 3 5" xfId="4031"/>
    <cellStyle name="40% - Accent2 3 3 6" xfId="4032"/>
    <cellStyle name="40% - Accent2 4" xfId="489"/>
    <cellStyle name="40% - Accent2 4 2" xfId="490"/>
    <cellStyle name="40% - Accent2 4 2 2" xfId="491"/>
    <cellStyle name="40% - Accent2 4 2 2 2" xfId="4033"/>
    <cellStyle name="40% - Accent2 4 2 2 2 2" xfId="4034"/>
    <cellStyle name="40% - Accent2 4 2 2 2 3" xfId="4035"/>
    <cellStyle name="40% - Accent2 4 2 2 3" xfId="4036"/>
    <cellStyle name="40% - Accent2 4 2 2 4" xfId="4037"/>
    <cellStyle name="40% - Accent2 4 2 3" xfId="4038"/>
    <cellStyle name="40% - Accent2 4 2 3 2" xfId="4039"/>
    <cellStyle name="40% - Accent2 4 2 3 3" xfId="4040"/>
    <cellStyle name="40% - Accent2 4 2 4" xfId="4041"/>
    <cellStyle name="40% - Accent2 4 2 4 2" xfId="4042"/>
    <cellStyle name="40% - Accent2 4 2 4 3" xfId="4043"/>
    <cellStyle name="40% - Accent2 4 2 5" xfId="4044"/>
    <cellStyle name="40% - Accent2 4 2 6" xfId="4045"/>
    <cellStyle name="40% - Accent2 4 3" xfId="492"/>
    <cellStyle name="40% - Accent2 4 3 2" xfId="4046"/>
    <cellStyle name="40% - Accent2 4 3 2 2" xfId="4047"/>
    <cellStyle name="40% - Accent2 4 3 2 3" xfId="4048"/>
    <cellStyle name="40% - Accent2 4 3 3" xfId="4049"/>
    <cellStyle name="40% - Accent2 4 3 4" xfId="4050"/>
    <cellStyle name="40% - Accent2 4 4" xfId="4051"/>
    <cellStyle name="40% - Accent2 4 4 2" xfId="4052"/>
    <cellStyle name="40% - Accent2 4 4 3" xfId="4053"/>
    <cellStyle name="40% - Accent2 4 5" xfId="4054"/>
    <cellStyle name="40% - Accent2 4 5 2" xfId="4055"/>
    <cellStyle name="40% - Accent2 4 5 3" xfId="4056"/>
    <cellStyle name="40% - Accent2 4 6" xfId="4057"/>
    <cellStyle name="40% - Accent2 4 7" xfId="4058"/>
    <cellStyle name="40% - Accent2 5" xfId="493"/>
    <cellStyle name="40% - Accent2 5 2" xfId="494"/>
    <cellStyle name="40% - Accent2 5 2 2" xfId="4059"/>
    <cellStyle name="40% - Accent2 5 2 2 2" xfId="4060"/>
    <cellStyle name="40% - Accent2 5 2 2 3" xfId="4061"/>
    <cellStyle name="40% - Accent2 5 2 3" xfId="4062"/>
    <cellStyle name="40% - Accent2 5 2 4" xfId="4063"/>
    <cellStyle name="40% - Accent2 5 3" xfId="4064"/>
    <cellStyle name="40% - Accent2 5 3 2" xfId="4065"/>
    <cellStyle name="40% - Accent2 5 3 3" xfId="4066"/>
    <cellStyle name="40% - Accent2 5 4" xfId="4067"/>
    <cellStyle name="40% - Accent2 5 4 2" xfId="4068"/>
    <cellStyle name="40% - Accent2 5 4 3" xfId="4069"/>
    <cellStyle name="40% - Accent2 5 5" xfId="4070"/>
    <cellStyle name="40% - Accent2 5 6" xfId="4071"/>
    <cellStyle name="40% - Accent2 6" xfId="495"/>
    <cellStyle name="40% - Accent2 6 2" xfId="496"/>
    <cellStyle name="40% - Accent2 6 2 2" xfId="4072"/>
    <cellStyle name="40% - Accent2 6 2 2 2" xfId="4073"/>
    <cellStyle name="40% - Accent2 6 2 2 3" xfId="4074"/>
    <cellStyle name="40% - Accent2 6 2 3" xfId="4075"/>
    <cellStyle name="40% - Accent2 6 2 4" xfId="4076"/>
    <cellStyle name="40% - Accent2 6 3" xfId="4077"/>
    <cellStyle name="40% - Accent2 6 3 2" xfId="4078"/>
    <cellStyle name="40% - Accent2 6 3 3" xfId="4079"/>
    <cellStyle name="40% - Accent2 6 4" xfId="4080"/>
    <cellStyle name="40% - Accent2 6 4 2" xfId="4081"/>
    <cellStyle name="40% - Accent2 6 4 3" xfId="4082"/>
    <cellStyle name="40% - Accent2 6 5" xfId="4083"/>
    <cellStyle name="40% - Accent2 6 6" xfId="4084"/>
    <cellStyle name="40% - Accent2 7" xfId="497"/>
    <cellStyle name="40% - Accent2 7 2" xfId="498"/>
    <cellStyle name="40% - Accent2 7 2 2" xfId="4085"/>
    <cellStyle name="40% - Accent2 7 2 2 2" xfId="4086"/>
    <cellStyle name="40% - Accent2 7 2 2 3" xfId="4087"/>
    <cellStyle name="40% - Accent2 7 2 3" xfId="4088"/>
    <cellStyle name="40% - Accent2 7 2 4" xfId="4089"/>
    <cellStyle name="40% - Accent2 7 3" xfId="4090"/>
    <cellStyle name="40% - Accent2 7 3 2" xfId="4091"/>
    <cellStyle name="40% - Accent2 7 3 3" xfId="4092"/>
    <cellStyle name="40% - Accent2 7 4" xfId="4093"/>
    <cellStyle name="40% - Accent2 7 4 2" xfId="4094"/>
    <cellStyle name="40% - Accent2 7 4 3" xfId="4095"/>
    <cellStyle name="40% - Accent2 7 5" xfId="4096"/>
    <cellStyle name="40% - Accent2 7 6" xfId="4097"/>
    <cellStyle name="40% - Accent2 8" xfId="499"/>
    <cellStyle name="40% - Accent2 8 2" xfId="500"/>
    <cellStyle name="40% - Accent2 8 2 2" xfId="4098"/>
    <cellStyle name="40% - Accent2 8 2 2 2" xfId="4099"/>
    <cellStyle name="40% - Accent2 8 2 2 3" xfId="4100"/>
    <cellStyle name="40% - Accent2 8 2 3" xfId="4101"/>
    <cellStyle name="40% - Accent2 8 2 4" xfId="4102"/>
    <cellStyle name="40% - Accent2 8 3" xfId="4103"/>
    <cellStyle name="40% - Accent2 8 3 2" xfId="4104"/>
    <cellStyle name="40% - Accent2 8 3 3" xfId="4105"/>
    <cellStyle name="40% - Accent2 8 4" xfId="4106"/>
    <cellStyle name="40% - Accent2 8 4 2" xfId="4107"/>
    <cellStyle name="40% - Accent2 8 4 3" xfId="4108"/>
    <cellStyle name="40% - Accent2 8 5" xfId="4109"/>
    <cellStyle name="40% - Accent2 8 6" xfId="4110"/>
    <cellStyle name="40% - Accent2 9" xfId="501"/>
    <cellStyle name="40% - Accent2 9 2" xfId="502"/>
    <cellStyle name="40% - Accent2 9 2 2" xfId="4111"/>
    <cellStyle name="40% - Accent2 9 2 2 2" xfId="4112"/>
    <cellStyle name="40% - Accent2 9 2 2 3" xfId="4113"/>
    <cellStyle name="40% - Accent2 9 2 3" xfId="4114"/>
    <cellStyle name="40% - Accent2 9 2 4" xfId="4115"/>
    <cellStyle name="40% - Accent2 9 3" xfId="4116"/>
    <cellStyle name="40% - Accent2 9 3 2" xfId="4117"/>
    <cellStyle name="40% - Accent2 9 3 3" xfId="4118"/>
    <cellStyle name="40% - Accent2 9 4" xfId="4119"/>
    <cellStyle name="40% - Accent2 9 4 2" xfId="4120"/>
    <cellStyle name="40% - Accent2 9 4 3" xfId="4121"/>
    <cellStyle name="40% - Accent2 9 5" xfId="4122"/>
    <cellStyle name="40% - Accent2 9 6" xfId="4123"/>
    <cellStyle name="40% - Accent3" xfId="28" builtinId="39" customBuiltin="1"/>
    <cellStyle name="40% - Accent3 10" xfId="503"/>
    <cellStyle name="40% - Accent3 10 2" xfId="504"/>
    <cellStyle name="40% - Accent3 10 2 2" xfId="4124"/>
    <cellStyle name="40% - Accent3 10 2 2 2" xfId="4125"/>
    <cellStyle name="40% - Accent3 10 2 2 3" xfId="4126"/>
    <cellStyle name="40% - Accent3 10 2 3" xfId="4127"/>
    <cellStyle name="40% - Accent3 10 2 4" xfId="4128"/>
    <cellStyle name="40% - Accent3 10 3" xfId="4129"/>
    <cellStyle name="40% - Accent3 10 3 2" xfId="4130"/>
    <cellStyle name="40% - Accent3 10 3 3" xfId="4131"/>
    <cellStyle name="40% - Accent3 10 4" xfId="4132"/>
    <cellStyle name="40% - Accent3 10 4 2" xfId="4133"/>
    <cellStyle name="40% - Accent3 10 4 3" xfId="4134"/>
    <cellStyle name="40% - Accent3 10 5" xfId="4135"/>
    <cellStyle name="40% - Accent3 10 6" xfId="4136"/>
    <cellStyle name="40% - Accent3 11" xfId="505"/>
    <cellStyle name="40% - Accent3 11 2" xfId="506"/>
    <cellStyle name="40% - Accent3 11 2 2" xfId="4137"/>
    <cellStyle name="40% - Accent3 11 2 2 2" xfId="4138"/>
    <cellStyle name="40% - Accent3 11 2 2 3" xfId="4139"/>
    <cellStyle name="40% - Accent3 11 2 3" xfId="4140"/>
    <cellStyle name="40% - Accent3 11 2 4" xfId="4141"/>
    <cellStyle name="40% - Accent3 11 3" xfId="4142"/>
    <cellStyle name="40% - Accent3 11 3 2" xfId="4143"/>
    <cellStyle name="40% - Accent3 11 3 3" xfId="4144"/>
    <cellStyle name="40% - Accent3 11 4" xfId="4145"/>
    <cellStyle name="40% - Accent3 11 4 2" xfId="4146"/>
    <cellStyle name="40% - Accent3 11 4 3" xfId="4147"/>
    <cellStyle name="40% - Accent3 11 5" xfId="4148"/>
    <cellStyle name="40% - Accent3 11 6" xfId="4149"/>
    <cellStyle name="40% - Accent3 12" xfId="507"/>
    <cellStyle name="40% - Accent3 12 2" xfId="508"/>
    <cellStyle name="40% - Accent3 12 2 2" xfId="4150"/>
    <cellStyle name="40% - Accent3 12 2 2 2" xfId="4151"/>
    <cellStyle name="40% - Accent3 12 2 2 3" xfId="4152"/>
    <cellStyle name="40% - Accent3 12 2 3" xfId="4153"/>
    <cellStyle name="40% - Accent3 12 2 4" xfId="4154"/>
    <cellStyle name="40% - Accent3 12 3" xfId="4155"/>
    <cellStyle name="40% - Accent3 12 3 2" xfId="4156"/>
    <cellStyle name="40% - Accent3 12 3 3" xfId="4157"/>
    <cellStyle name="40% - Accent3 12 4" xfId="4158"/>
    <cellStyle name="40% - Accent3 12 4 2" xfId="4159"/>
    <cellStyle name="40% - Accent3 12 4 3" xfId="4160"/>
    <cellStyle name="40% - Accent3 12 5" xfId="4161"/>
    <cellStyle name="40% - Accent3 12 6" xfId="4162"/>
    <cellStyle name="40% - Accent3 13" xfId="509"/>
    <cellStyle name="40% - Accent3 13 2" xfId="510"/>
    <cellStyle name="40% - Accent3 13 2 2" xfId="4163"/>
    <cellStyle name="40% - Accent3 13 2 2 2" xfId="4164"/>
    <cellStyle name="40% - Accent3 13 2 2 3" xfId="4165"/>
    <cellStyle name="40% - Accent3 13 2 3" xfId="4166"/>
    <cellStyle name="40% - Accent3 13 2 4" xfId="4167"/>
    <cellStyle name="40% - Accent3 13 3" xfId="4168"/>
    <cellStyle name="40% - Accent3 13 3 2" xfId="4169"/>
    <cellStyle name="40% - Accent3 13 3 3" xfId="4170"/>
    <cellStyle name="40% - Accent3 13 4" xfId="4171"/>
    <cellStyle name="40% - Accent3 13 4 2" xfId="4172"/>
    <cellStyle name="40% - Accent3 13 4 3" xfId="4173"/>
    <cellStyle name="40% - Accent3 13 5" xfId="4174"/>
    <cellStyle name="40% - Accent3 13 6" xfId="4175"/>
    <cellStyle name="40% - Accent3 14" xfId="511"/>
    <cellStyle name="40% - Accent3 14 2" xfId="512"/>
    <cellStyle name="40% - Accent3 14 2 2" xfId="4176"/>
    <cellStyle name="40% - Accent3 14 2 2 2" xfId="4177"/>
    <cellStyle name="40% - Accent3 14 2 2 3" xfId="4178"/>
    <cellStyle name="40% - Accent3 14 2 3" xfId="4179"/>
    <cellStyle name="40% - Accent3 14 2 4" xfId="4180"/>
    <cellStyle name="40% - Accent3 14 3" xfId="4181"/>
    <cellStyle name="40% - Accent3 14 3 2" xfId="4182"/>
    <cellStyle name="40% - Accent3 14 3 3" xfId="4183"/>
    <cellStyle name="40% - Accent3 14 4" xfId="4184"/>
    <cellStyle name="40% - Accent3 14 4 2" xfId="4185"/>
    <cellStyle name="40% - Accent3 14 4 3" xfId="4186"/>
    <cellStyle name="40% - Accent3 14 5" xfId="4187"/>
    <cellStyle name="40% - Accent3 14 6" xfId="4188"/>
    <cellStyle name="40% - Accent3 15" xfId="513"/>
    <cellStyle name="40% - Accent3 15 2" xfId="514"/>
    <cellStyle name="40% - Accent3 15 2 2" xfId="4189"/>
    <cellStyle name="40% - Accent3 15 2 2 2" xfId="4190"/>
    <cellStyle name="40% - Accent3 15 2 2 3" xfId="4191"/>
    <cellStyle name="40% - Accent3 15 2 3" xfId="4192"/>
    <cellStyle name="40% - Accent3 15 2 4" xfId="4193"/>
    <cellStyle name="40% - Accent3 15 3" xfId="4194"/>
    <cellStyle name="40% - Accent3 15 3 2" xfId="4195"/>
    <cellStyle name="40% - Accent3 15 3 3" xfId="4196"/>
    <cellStyle name="40% - Accent3 15 4" xfId="4197"/>
    <cellStyle name="40% - Accent3 15 4 2" xfId="4198"/>
    <cellStyle name="40% - Accent3 15 4 3" xfId="4199"/>
    <cellStyle name="40% - Accent3 15 5" xfId="4200"/>
    <cellStyle name="40% - Accent3 15 6" xfId="4201"/>
    <cellStyle name="40% - Accent3 16" xfId="515"/>
    <cellStyle name="40% - Accent3 16 2" xfId="516"/>
    <cellStyle name="40% - Accent3 16 2 2" xfId="4202"/>
    <cellStyle name="40% - Accent3 16 2 2 2" xfId="4203"/>
    <cellStyle name="40% - Accent3 16 2 2 3" xfId="4204"/>
    <cellStyle name="40% - Accent3 16 2 3" xfId="4205"/>
    <cellStyle name="40% - Accent3 16 2 4" xfId="4206"/>
    <cellStyle name="40% - Accent3 16 3" xfId="4207"/>
    <cellStyle name="40% - Accent3 16 3 2" xfId="4208"/>
    <cellStyle name="40% - Accent3 16 3 3" xfId="4209"/>
    <cellStyle name="40% - Accent3 16 4" xfId="4210"/>
    <cellStyle name="40% - Accent3 16 4 2" xfId="4211"/>
    <cellStyle name="40% - Accent3 16 4 3" xfId="4212"/>
    <cellStyle name="40% - Accent3 16 5" xfId="4213"/>
    <cellStyle name="40% - Accent3 16 6" xfId="4214"/>
    <cellStyle name="40% - Accent3 17" xfId="517"/>
    <cellStyle name="40% - Accent3 17 2" xfId="518"/>
    <cellStyle name="40% - Accent3 17 2 2" xfId="4215"/>
    <cellStyle name="40% - Accent3 17 2 2 2" xfId="4216"/>
    <cellStyle name="40% - Accent3 17 2 2 3" xfId="4217"/>
    <cellStyle name="40% - Accent3 17 2 3" xfId="4218"/>
    <cellStyle name="40% - Accent3 17 2 4" xfId="4219"/>
    <cellStyle name="40% - Accent3 17 3" xfId="4220"/>
    <cellStyle name="40% - Accent3 17 3 2" xfId="4221"/>
    <cellStyle name="40% - Accent3 17 3 3" xfId="4222"/>
    <cellStyle name="40% - Accent3 17 4" xfId="4223"/>
    <cellStyle name="40% - Accent3 17 4 2" xfId="4224"/>
    <cellStyle name="40% - Accent3 17 4 3" xfId="4225"/>
    <cellStyle name="40% - Accent3 17 5" xfId="4226"/>
    <cellStyle name="40% - Accent3 17 6" xfId="4227"/>
    <cellStyle name="40% - Accent3 18" xfId="519"/>
    <cellStyle name="40% - Accent3 18 2" xfId="520"/>
    <cellStyle name="40% - Accent3 18 2 2" xfId="4228"/>
    <cellStyle name="40% - Accent3 18 2 2 2" xfId="4229"/>
    <cellStyle name="40% - Accent3 18 2 2 3" xfId="4230"/>
    <cellStyle name="40% - Accent3 18 2 3" xfId="4231"/>
    <cellStyle name="40% - Accent3 18 2 4" xfId="4232"/>
    <cellStyle name="40% - Accent3 18 3" xfId="4233"/>
    <cellStyle name="40% - Accent3 18 3 2" xfId="4234"/>
    <cellStyle name="40% - Accent3 18 3 3" xfId="4235"/>
    <cellStyle name="40% - Accent3 18 4" xfId="4236"/>
    <cellStyle name="40% - Accent3 18 4 2" xfId="4237"/>
    <cellStyle name="40% - Accent3 18 4 3" xfId="4238"/>
    <cellStyle name="40% - Accent3 18 5" xfId="4239"/>
    <cellStyle name="40% - Accent3 18 6" xfId="4240"/>
    <cellStyle name="40% - Accent3 19" xfId="521"/>
    <cellStyle name="40% - Accent3 19 2" xfId="522"/>
    <cellStyle name="40% - Accent3 19 2 2" xfId="4241"/>
    <cellStyle name="40% - Accent3 19 2 2 2" xfId="4242"/>
    <cellStyle name="40% - Accent3 19 2 2 3" xfId="4243"/>
    <cellStyle name="40% - Accent3 19 2 3" xfId="4244"/>
    <cellStyle name="40% - Accent3 19 2 4" xfId="4245"/>
    <cellStyle name="40% - Accent3 19 3" xfId="4246"/>
    <cellStyle name="40% - Accent3 19 3 2" xfId="4247"/>
    <cellStyle name="40% - Accent3 19 3 3" xfId="4248"/>
    <cellStyle name="40% - Accent3 19 4" xfId="4249"/>
    <cellStyle name="40% - Accent3 19 4 2" xfId="4250"/>
    <cellStyle name="40% - Accent3 19 4 3" xfId="4251"/>
    <cellStyle name="40% - Accent3 19 5" xfId="4252"/>
    <cellStyle name="40% - Accent3 19 6" xfId="4253"/>
    <cellStyle name="40% - Accent3 2" xfId="523"/>
    <cellStyle name="40% - Accent3 2 2" xfId="524"/>
    <cellStyle name="40% - Accent3 2 3" xfId="525"/>
    <cellStyle name="40% - Accent3 2 3 2" xfId="526"/>
    <cellStyle name="40% - Accent3 2 3 2 2" xfId="4254"/>
    <cellStyle name="40% - Accent3 2 3 2 2 2" xfId="4255"/>
    <cellStyle name="40% - Accent3 2 3 2 2 3" xfId="4256"/>
    <cellStyle name="40% - Accent3 2 3 2 3" xfId="4257"/>
    <cellStyle name="40% - Accent3 2 3 2 4" xfId="4258"/>
    <cellStyle name="40% - Accent3 2 3 3" xfId="4259"/>
    <cellStyle name="40% - Accent3 2 3 3 2" xfId="4260"/>
    <cellStyle name="40% - Accent3 2 3 3 3" xfId="4261"/>
    <cellStyle name="40% - Accent3 2 3 4" xfId="4262"/>
    <cellStyle name="40% - Accent3 2 3 4 2" xfId="4263"/>
    <cellStyle name="40% - Accent3 2 3 4 3" xfId="4264"/>
    <cellStyle name="40% - Accent3 2 3 5" xfId="4265"/>
    <cellStyle name="40% - Accent3 2 3 6" xfId="4266"/>
    <cellStyle name="40% - Accent3 2 4" xfId="6557"/>
    <cellStyle name="40% - Accent3 20" xfId="527"/>
    <cellStyle name="40% - Accent3 20 2" xfId="528"/>
    <cellStyle name="40% - Accent3 20 2 2" xfId="4267"/>
    <cellStyle name="40% - Accent3 20 2 2 2" xfId="4268"/>
    <cellStyle name="40% - Accent3 20 2 2 3" xfId="4269"/>
    <cellStyle name="40% - Accent3 20 2 3" xfId="4270"/>
    <cellStyle name="40% - Accent3 20 2 4" xfId="4271"/>
    <cellStyle name="40% - Accent3 20 3" xfId="4272"/>
    <cellStyle name="40% - Accent3 20 3 2" xfId="4273"/>
    <cellStyle name="40% - Accent3 20 3 3" xfId="4274"/>
    <cellStyle name="40% - Accent3 20 4" xfId="4275"/>
    <cellStyle name="40% - Accent3 20 4 2" xfId="4276"/>
    <cellStyle name="40% - Accent3 20 4 3" xfId="4277"/>
    <cellStyle name="40% - Accent3 20 5" xfId="4278"/>
    <cellStyle name="40% - Accent3 20 6" xfId="4279"/>
    <cellStyle name="40% - Accent3 21" xfId="529"/>
    <cellStyle name="40% - Accent3 22" xfId="530"/>
    <cellStyle name="40% - Accent3 22 2" xfId="531"/>
    <cellStyle name="40% - Accent3 22 2 2" xfId="4280"/>
    <cellStyle name="40% - Accent3 22 2 2 2" xfId="4281"/>
    <cellStyle name="40% - Accent3 22 2 2 3" xfId="4282"/>
    <cellStyle name="40% - Accent3 22 2 3" xfId="4283"/>
    <cellStyle name="40% - Accent3 22 2 4" xfId="4284"/>
    <cellStyle name="40% - Accent3 22 3" xfId="4285"/>
    <cellStyle name="40% - Accent3 22 3 2" xfId="4286"/>
    <cellStyle name="40% - Accent3 22 3 3" xfId="4287"/>
    <cellStyle name="40% - Accent3 22 4" xfId="4288"/>
    <cellStyle name="40% - Accent3 22 4 2" xfId="4289"/>
    <cellStyle name="40% - Accent3 22 4 3" xfId="4290"/>
    <cellStyle name="40% - Accent3 22 5" xfId="4291"/>
    <cellStyle name="40% - Accent3 22 6" xfId="4292"/>
    <cellStyle name="40% - Accent3 23" xfId="532"/>
    <cellStyle name="40% - Accent3 23 2" xfId="4293"/>
    <cellStyle name="40% - Accent3 23 2 2" xfId="4294"/>
    <cellStyle name="40% - Accent3 23 2 3" xfId="4295"/>
    <cellStyle name="40% - Accent3 23 3" xfId="4296"/>
    <cellStyle name="40% - Accent3 23 4" xfId="4297"/>
    <cellStyle name="40% - Accent3 24" xfId="533"/>
    <cellStyle name="40% - Accent3 24 2" xfId="4298"/>
    <cellStyle name="40% - Accent3 24 3" xfId="4299"/>
    <cellStyle name="40% - Accent3 25" xfId="534"/>
    <cellStyle name="40% - Accent3 25 2" xfId="4300"/>
    <cellStyle name="40% - Accent3 25 3" xfId="4301"/>
    <cellStyle name="40% - Accent3 26" xfId="4302"/>
    <cellStyle name="40% - Accent3 27" xfId="4303"/>
    <cellStyle name="40% - Accent3 28" xfId="4304"/>
    <cellStyle name="40% - Accent3 29" xfId="4305"/>
    <cellStyle name="40% - Accent3 3" xfId="535"/>
    <cellStyle name="40% - Accent3 3 2" xfId="536"/>
    <cellStyle name="40% - Accent3 3 3" xfId="537"/>
    <cellStyle name="40% - Accent3 3 3 2" xfId="538"/>
    <cellStyle name="40% - Accent3 3 3 2 2" xfId="4306"/>
    <cellStyle name="40% - Accent3 3 3 2 2 2" xfId="4307"/>
    <cellStyle name="40% - Accent3 3 3 2 2 3" xfId="4308"/>
    <cellStyle name="40% - Accent3 3 3 2 3" xfId="4309"/>
    <cellStyle name="40% - Accent3 3 3 2 4" xfId="4310"/>
    <cellStyle name="40% - Accent3 3 3 3" xfId="4311"/>
    <cellStyle name="40% - Accent3 3 3 3 2" xfId="4312"/>
    <cellStyle name="40% - Accent3 3 3 3 3" xfId="4313"/>
    <cellStyle name="40% - Accent3 3 3 4" xfId="4314"/>
    <cellStyle name="40% - Accent3 3 3 4 2" xfId="4315"/>
    <cellStyle name="40% - Accent3 3 3 4 3" xfId="4316"/>
    <cellStyle name="40% - Accent3 3 3 5" xfId="4317"/>
    <cellStyle name="40% - Accent3 3 3 6" xfId="4318"/>
    <cellStyle name="40% - Accent3 4" xfId="539"/>
    <cellStyle name="40% - Accent3 4 2" xfId="540"/>
    <cellStyle name="40% - Accent3 4 2 2" xfId="541"/>
    <cellStyle name="40% - Accent3 4 2 2 2" xfId="4319"/>
    <cellStyle name="40% - Accent3 4 2 2 2 2" xfId="4320"/>
    <cellStyle name="40% - Accent3 4 2 2 2 3" xfId="4321"/>
    <cellStyle name="40% - Accent3 4 2 2 3" xfId="4322"/>
    <cellStyle name="40% - Accent3 4 2 2 4" xfId="4323"/>
    <cellStyle name="40% - Accent3 4 2 3" xfId="4324"/>
    <cellStyle name="40% - Accent3 4 2 3 2" xfId="4325"/>
    <cellStyle name="40% - Accent3 4 2 3 3" xfId="4326"/>
    <cellStyle name="40% - Accent3 4 2 4" xfId="4327"/>
    <cellStyle name="40% - Accent3 4 2 4 2" xfId="4328"/>
    <cellStyle name="40% - Accent3 4 2 4 3" xfId="4329"/>
    <cellStyle name="40% - Accent3 4 2 5" xfId="4330"/>
    <cellStyle name="40% - Accent3 4 2 6" xfId="4331"/>
    <cellStyle name="40% - Accent3 4 3" xfId="542"/>
    <cellStyle name="40% - Accent3 4 3 2" xfId="4332"/>
    <cellStyle name="40% - Accent3 4 3 2 2" xfId="4333"/>
    <cellStyle name="40% - Accent3 4 3 2 3" xfId="4334"/>
    <cellStyle name="40% - Accent3 4 3 3" xfId="4335"/>
    <cellStyle name="40% - Accent3 4 3 4" xfId="4336"/>
    <cellStyle name="40% - Accent3 4 4" xfId="4337"/>
    <cellStyle name="40% - Accent3 4 4 2" xfId="4338"/>
    <cellStyle name="40% - Accent3 4 4 3" xfId="4339"/>
    <cellStyle name="40% - Accent3 4 5" xfId="4340"/>
    <cellStyle name="40% - Accent3 4 5 2" xfId="4341"/>
    <cellStyle name="40% - Accent3 4 5 3" xfId="4342"/>
    <cellStyle name="40% - Accent3 4 6" xfId="4343"/>
    <cellStyle name="40% - Accent3 4 7" xfId="4344"/>
    <cellStyle name="40% - Accent3 5" xfId="543"/>
    <cellStyle name="40% - Accent3 5 2" xfId="544"/>
    <cellStyle name="40% - Accent3 5 2 2" xfId="4345"/>
    <cellStyle name="40% - Accent3 5 2 2 2" xfId="4346"/>
    <cellStyle name="40% - Accent3 5 2 2 3" xfId="4347"/>
    <cellStyle name="40% - Accent3 5 2 3" xfId="4348"/>
    <cellStyle name="40% - Accent3 5 2 4" xfId="4349"/>
    <cellStyle name="40% - Accent3 5 3" xfId="4350"/>
    <cellStyle name="40% - Accent3 5 3 2" xfId="4351"/>
    <cellStyle name="40% - Accent3 5 3 3" xfId="4352"/>
    <cellStyle name="40% - Accent3 5 4" xfId="4353"/>
    <cellStyle name="40% - Accent3 5 4 2" xfId="4354"/>
    <cellStyle name="40% - Accent3 5 4 3" xfId="4355"/>
    <cellStyle name="40% - Accent3 5 5" xfId="4356"/>
    <cellStyle name="40% - Accent3 5 6" xfId="4357"/>
    <cellStyle name="40% - Accent3 6" xfId="545"/>
    <cellStyle name="40% - Accent3 6 2" xfId="546"/>
    <cellStyle name="40% - Accent3 6 2 2" xfId="4358"/>
    <cellStyle name="40% - Accent3 6 2 2 2" xfId="4359"/>
    <cellStyle name="40% - Accent3 6 2 2 3" xfId="4360"/>
    <cellStyle name="40% - Accent3 6 2 3" xfId="4361"/>
    <cellStyle name="40% - Accent3 6 2 4" xfId="4362"/>
    <cellStyle name="40% - Accent3 6 3" xfId="4363"/>
    <cellStyle name="40% - Accent3 6 3 2" xfId="4364"/>
    <cellStyle name="40% - Accent3 6 3 3" xfId="4365"/>
    <cellStyle name="40% - Accent3 6 4" xfId="4366"/>
    <cellStyle name="40% - Accent3 6 4 2" xfId="4367"/>
    <cellStyle name="40% - Accent3 6 4 3" xfId="4368"/>
    <cellStyle name="40% - Accent3 6 5" xfId="4369"/>
    <cellStyle name="40% - Accent3 6 6" xfId="4370"/>
    <cellStyle name="40% - Accent3 7" xfId="547"/>
    <cellStyle name="40% - Accent3 7 2" xfId="548"/>
    <cellStyle name="40% - Accent3 7 2 2" xfId="4371"/>
    <cellStyle name="40% - Accent3 7 2 2 2" xfId="4372"/>
    <cellStyle name="40% - Accent3 7 2 2 3" xfId="4373"/>
    <cellStyle name="40% - Accent3 7 2 3" xfId="4374"/>
    <cellStyle name="40% - Accent3 7 2 4" xfId="4375"/>
    <cellStyle name="40% - Accent3 7 3" xfId="4376"/>
    <cellStyle name="40% - Accent3 7 3 2" xfId="4377"/>
    <cellStyle name="40% - Accent3 7 3 3" xfId="4378"/>
    <cellStyle name="40% - Accent3 7 4" xfId="4379"/>
    <cellStyle name="40% - Accent3 7 4 2" xfId="4380"/>
    <cellStyle name="40% - Accent3 7 4 3" xfId="4381"/>
    <cellStyle name="40% - Accent3 7 5" xfId="4382"/>
    <cellStyle name="40% - Accent3 7 6" xfId="4383"/>
    <cellStyle name="40% - Accent3 8" xfId="549"/>
    <cellStyle name="40% - Accent3 8 2" xfId="550"/>
    <cellStyle name="40% - Accent3 8 2 2" xfId="4384"/>
    <cellStyle name="40% - Accent3 8 2 2 2" xfId="4385"/>
    <cellStyle name="40% - Accent3 8 2 2 3" xfId="4386"/>
    <cellStyle name="40% - Accent3 8 2 3" xfId="4387"/>
    <cellStyle name="40% - Accent3 8 2 4" xfId="4388"/>
    <cellStyle name="40% - Accent3 8 3" xfId="4389"/>
    <cellStyle name="40% - Accent3 8 3 2" xfId="4390"/>
    <cellStyle name="40% - Accent3 8 3 3" xfId="4391"/>
    <cellStyle name="40% - Accent3 8 4" xfId="4392"/>
    <cellStyle name="40% - Accent3 8 4 2" xfId="4393"/>
    <cellStyle name="40% - Accent3 8 4 3" xfId="4394"/>
    <cellStyle name="40% - Accent3 8 5" xfId="4395"/>
    <cellStyle name="40% - Accent3 8 6" xfId="4396"/>
    <cellStyle name="40% - Accent3 9" xfId="551"/>
    <cellStyle name="40% - Accent3 9 2" xfId="552"/>
    <cellStyle name="40% - Accent3 9 2 2" xfId="4397"/>
    <cellStyle name="40% - Accent3 9 2 2 2" xfId="4398"/>
    <cellStyle name="40% - Accent3 9 2 2 3" xfId="4399"/>
    <cellStyle name="40% - Accent3 9 2 3" xfId="4400"/>
    <cellStyle name="40% - Accent3 9 2 4" xfId="4401"/>
    <cellStyle name="40% - Accent3 9 3" xfId="4402"/>
    <cellStyle name="40% - Accent3 9 3 2" xfId="4403"/>
    <cellStyle name="40% - Accent3 9 3 3" xfId="4404"/>
    <cellStyle name="40% - Accent3 9 4" xfId="4405"/>
    <cellStyle name="40% - Accent3 9 4 2" xfId="4406"/>
    <cellStyle name="40% - Accent3 9 4 3" xfId="4407"/>
    <cellStyle name="40% - Accent3 9 5" xfId="4408"/>
    <cellStyle name="40% - Accent3 9 6" xfId="4409"/>
    <cellStyle name="40% - Accent4" xfId="32" builtinId="43" customBuiltin="1"/>
    <cellStyle name="40% - Accent4 10" xfId="553"/>
    <cellStyle name="40% - Accent4 10 2" xfId="554"/>
    <cellStyle name="40% - Accent4 10 2 2" xfId="4410"/>
    <cellStyle name="40% - Accent4 10 2 2 2" xfId="4411"/>
    <cellStyle name="40% - Accent4 10 2 2 3" xfId="4412"/>
    <cellStyle name="40% - Accent4 10 2 3" xfId="4413"/>
    <cellStyle name="40% - Accent4 10 2 4" xfId="4414"/>
    <cellStyle name="40% - Accent4 10 3" xfId="4415"/>
    <cellStyle name="40% - Accent4 10 3 2" xfId="4416"/>
    <cellStyle name="40% - Accent4 10 3 3" xfId="4417"/>
    <cellStyle name="40% - Accent4 10 4" xfId="4418"/>
    <cellStyle name="40% - Accent4 10 4 2" xfId="4419"/>
    <cellStyle name="40% - Accent4 10 4 3" xfId="4420"/>
    <cellStyle name="40% - Accent4 10 5" xfId="4421"/>
    <cellStyle name="40% - Accent4 10 6" xfId="4422"/>
    <cellStyle name="40% - Accent4 11" xfId="555"/>
    <cellStyle name="40% - Accent4 11 2" xfId="556"/>
    <cellStyle name="40% - Accent4 11 2 2" xfId="4423"/>
    <cellStyle name="40% - Accent4 11 2 2 2" xfId="4424"/>
    <cellStyle name="40% - Accent4 11 2 2 3" xfId="4425"/>
    <cellStyle name="40% - Accent4 11 2 3" xfId="4426"/>
    <cellStyle name="40% - Accent4 11 2 4" xfId="4427"/>
    <cellStyle name="40% - Accent4 11 3" xfId="4428"/>
    <cellStyle name="40% - Accent4 11 3 2" xfId="4429"/>
    <cellStyle name="40% - Accent4 11 3 3" xfId="4430"/>
    <cellStyle name="40% - Accent4 11 4" xfId="4431"/>
    <cellStyle name="40% - Accent4 11 4 2" xfId="4432"/>
    <cellStyle name="40% - Accent4 11 4 3" xfId="4433"/>
    <cellStyle name="40% - Accent4 11 5" xfId="4434"/>
    <cellStyle name="40% - Accent4 11 6" xfId="4435"/>
    <cellStyle name="40% - Accent4 12" xfId="557"/>
    <cellStyle name="40% - Accent4 12 2" xfId="558"/>
    <cellStyle name="40% - Accent4 12 2 2" xfId="4436"/>
    <cellStyle name="40% - Accent4 12 2 2 2" xfId="4437"/>
    <cellStyle name="40% - Accent4 12 2 2 3" xfId="4438"/>
    <cellStyle name="40% - Accent4 12 2 3" xfId="4439"/>
    <cellStyle name="40% - Accent4 12 2 4" xfId="4440"/>
    <cellStyle name="40% - Accent4 12 3" xfId="4441"/>
    <cellStyle name="40% - Accent4 12 3 2" xfId="4442"/>
    <cellStyle name="40% - Accent4 12 3 3" xfId="4443"/>
    <cellStyle name="40% - Accent4 12 4" xfId="4444"/>
    <cellStyle name="40% - Accent4 12 4 2" xfId="4445"/>
    <cellStyle name="40% - Accent4 12 4 3" xfId="4446"/>
    <cellStyle name="40% - Accent4 12 5" xfId="4447"/>
    <cellStyle name="40% - Accent4 12 6" xfId="4448"/>
    <cellStyle name="40% - Accent4 13" xfId="559"/>
    <cellStyle name="40% - Accent4 13 2" xfId="560"/>
    <cellStyle name="40% - Accent4 13 2 2" xfId="4449"/>
    <cellStyle name="40% - Accent4 13 2 2 2" xfId="4450"/>
    <cellStyle name="40% - Accent4 13 2 2 3" xfId="4451"/>
    <cellStyle name="40% - Accent4 13 2 3" xfId="4452"/>
    <cellStyle name="40% - Accent4 13 2 4" xfId="4453"/>
    <cellStyle name="40% - Accent4 13 3" xfId="4454"/>
    <cellStyle name="40% - Accent4 13 3 2" xfId="4455"/>
    <cellStyle name="40% - Accent4 13 3 3" xfId="4456"/>
    <cellStyle name="40% - Accent4 13 4" xfId="4457"/>
    <cellStyle name="40% - Accent4 13 4 2" xfId="4458"/>
    <cellStyle name="40% - Accent4 13 4 3" xfId="4459"/>
    <cellStyle name="40% - Accent4 13 5" xfId="4460"/>
    <cellStyle name="40% - Accent4 13 6" xfId="4461"/>
    <cellStyle name="40% - Accent4 14" xfId="561"/>
    <cellStyle name="40% - Accent4 14 2" xfId="562"/>
    <cellStyle name="40% - Accent4 14 2 2" xfId="4462"/>
    <cellStyle name="40% - Accent4 14 2 2 2" xfId="4463"/>
    <cellStyle name="40% - Accent4 14 2 2 3" xfId="4464"/>
    <cellStyle name="40% - Accent4 14 2 3" xfId="4465"/>
    <cellStyle name="40% - Accent4 14 2 4" xfId="4466"/>
    <cellStyle name="40% - Accent4 14 3" xfId="4467"/>
    <cellStyle name="40% - Accent4 14 3 2" xfId="4468"/>
    <cellStyle name="40% - Accent4 14 3 3" xfId="4469"/>
    <cellStyle name="40% - Accent4 14 4" xfId="4470"/>
    <cellStyle name="40% - Accent4 14 4 2" xfId="4471"/>
    <cellStyle name="40% - Accent4 14 4 3" xfId="4472"/>
    <cellStyle name="40% - Accent4 14 5" xfId="4473"/>
    <cellStyle name="40% - Accent4 14 6" xfId="4474"/>
    <cellStyle name="40% - Accent4 15" xfId="563"/>
    <cellStyle name="40% - Accent4 15 2" xfId="564"/>
    <cellStyle name="40% - Accent4 15 2 2" xfId="4475"/>
    <cellStyle name="40% - Accent4 15 2 2 2" xfId="4476"/>
    <cellStyle name="40% - Accent4 15 2 2 3" xfId="4477"/>
    <cellStyle name="40% - Accent4 15 2 3" xfId="4478"/>
    <cellStyle name="40% - Accent4 15 2 4" xfId="4479"/>
    <cellStyle name="40% - Accent4 15 3" xfId="4480"/>
    <cellStyle name="40% - Accent4 15 3 2" xfId="4481"/>
    <cellStyle name="40% - Accent4 15 3 3" xfId="4482"/>
    <cellStyle name="40% - Accent4 15 4" xfId="4483"/>
    <cellStyle name="40% - Accent4 15 4 2" xfId="4484"/>
    <cellStyle name="40% - Accent4 15 4 3" xfId="4485"/>
    <cellStyle name="40% - Accent4 15 5" xfId="4486"/>
    <cellStyle name="40% - Accent4 15 6" xfId="4487"/>
    <cellStyle name="40% - Accent4 16" xfId="565"/>
    <cellStyle name="40% - Accent4 16 2" xfId="566"/>
    <cellStyle name="40% - Accent4 16 2 2" xfId="4488"/>
    <cellStyle name="40% - Accent4 16 2 2 2" xfId="4489"/>
    <cellStyle name="40% - Accent4 16 2 2 3" xfId="4490"/>
    <cellStyle name="40% - Accent4 16 2 3" xfId="4491"/>
    <cellStyle name="40% - Accent4 16 2 4" xfId="4492"/>
    <cellStyle name="40% - Accent4 16 3" xfId="4493"/>
    <cellStyle name="40% - Accent4 16 3 2" xfId="4494"/>
    <cellStyle name="40% - Accent4 16 3 3" xfId="4495"/>
    <cellStyle name="40% - Accent4 16 4" xfId="4496"/>
    <cellStyle name="40% - Accent4 16 4 2" xfId="4497"/>
    <cellStyle name="40% - Accent4 16 4 3" xfId="4498"/>
    <cellStyle name="40% - Accent4 16 5" xfId="4499"/>
    <cellStyle name="40% - Accent4 16 6" xfId="4500"/>
    <cellStyle name="40% - Accent4 17" xfId="567"/>
    <cellStyle name="40% - Accent4 17 2" xfId="568"/>
    <cellStyle name="40% - Accent4 17 2 2" xfId="4501"/>
    <cellStyle name="40% - Accent4 17 2 2 2" xfId="4502"/>
    <cellStyle name="40% - Accent4 17 2 2 3" xfId="4503"/>
    <cellStyle name="40% - Accent4 17 2 3" xfId="4504"/>
    <cellStyle name="40% - Accent4 17 2 4" xfId="4505"/>
    <cellStyle name="40% - Accent4 17 3" xfId="4506"/>
    <cellStyle name="40% - Accent4 17 3 2" xfId="4507"/>
    <cellStyle name="40% - Accent4 17 3 3" xfId="4508"/>
    <cellStyle name="40% - Accent4 17 4" xfId="4509"/>
    <cellStyle name="40% - Accent4 17 4 2" xfId="4510"/>
    <cellStyle name="40% - Accent4 17 4 3" xfId="4511"/>
    <cellStyle name="40% - Accent4 17 5" xfId="4512"/>
    <cellStyle name="40% - Accent4 17 6" xfId="4513"/>
    <cellStyle name="40% - Accent4 18" xfId="569"/>
    <cellStyle name="40% - Accent4 18 2" xfId="570"/>
    <cellStyle name="40% - Accent4 18 2 2" xfId="4514"/>
    <cellStyle name="40% - Accent4 18 2 2 2" xfId="4515"/>
    <cellStyle name="40% - Accent4 18 2 2 3" xfId="4516"/>
    <cellStyle name="40% - Accent4 18 2 3" xfId="4517"/>
    <cellStyle name="40% - Accent4 18 2 4" xfId="4518"/>
    <cellStyle name="40% - Accent4 18 3" xfId="4519"/>
    <cellStyle name="40% - Accent4 18 3 2" xfId="4520"/>
    <cellStyle name="40% - Accent4 18 3 3" xfId="4521"/>
    <cellStyle name="40% - Accent4 18 4" xfId="4522"/>
    <cellStyle name="40% - Accent4 18 4 2" xfId="4523"/>
    <cellStyle name="40% - Accent4 18 4 3" xfId="4524"/>
    <cellStyle name="40% - Accent4 18 5" xfId="4525"/>
    <cellStyle name="40% - Accent4 18 6" xfId="4526"/>
    <cellStyle name="40% - Accent4 19" xfId="571"/>
    <cellStyle name="40% - Accent4 19 2" xfId="572"/>
    <cellStyle name="40% - Accent4 19 2 2" xfId="4527"/>
    <cellStyle name="40% - Accent4 19 2 2 2" xfId="4528"/>
    <cellStyle name="40% - Accent4 19 2 2 3" xfId="4529"/>
    <cellStyle name="40% - Accent4 19 2 3" xfId="4530"/>
    <cellStyle name="40% - Accent4 19 2 4" xfId="4531"/>
    <cellStyle name="40% - Accent4 19 3" xfId="4532"/>
    <cellStyle name="40% - Accent4 19 3 2" xfId="4533"/>
    <cellStyle name="40% - Accent4 19 3 3" xfId="4534"/>
    <cellStyle name="40% - Accent4 19 4" xfId="4535"/>
    <cellStyle name="40% - Accent4 19 4 2" xfId="4536"/>
    <cellStyle name="40% - Accent4 19 4 3" xfId="4537"/>
    <cellStyle name="40% - Accent4 19 5" xfId="4538"/>
    <cellStyle name="40% - Accent4 19 6" xfId="4539"/>
    <cellStyle name="40% - Accent4 2" xfId="573"/>
    <cellStyle name="40% - Accent4 2 2" xfId="574"/>
    <cellStyle name="40% - Accent4 2 3" xfId="575"/>
    <cellStyle name="40% - Accent4 2 3 2" xfId="576"/>
    <cellStyle name="40% - Accent4 2 3 2 2" xfId="4540"/>
    <cellStyle name="40% - Accent4 2 3 2 2 2" xfId="4541"/>
    <cellStyle name="40% - Accent4 2 3 2 2 3" xfId="4542"/>
    <cellStyle name="40% - Accent4 2 3 2 3" xfId="4543"/>
    <cellStyle name="40% - Accent4 2 3 2 4" xfId="4544"/>
    <cellStyle name="40% - Accent4 2 3 3" xfId="4545"/>
    <cellStyle name="40% - Accent4 2 3 3 2" xfId="4546"/>
    <cellStyle name="40% - Accent4 2 3 3 3" xfId="4547"/>
    <cellStyle name="40% - Accent4 2 3 4" xfId="4548"/>
    <cellStyle name="40% - Accent4 2 3 4 2" xfId="4549"/>
    <cellStyle name="40% - Accent4 2 3 4 3" xfId="4550"/>
    <cellStyle name="40% - Accent4 2 3 5" xfId="4551"/>
    <cellStyle name="40% - Accent4 2 3 6" xfId="4552"/>
    <cellStyle name="40% - Accent4 2 4" xfId="6558"/>
    <cellStyle name="40% - Accent4 20" xfId="577"/>
    <cellStyle name="40% - Accent4 20 2" xfId="578"/>
    <cellStyle name="40% - Accent4 20 2 2" xfId="4553"/>
    <cellStyle name="40% - Accent4 20 2 2 2" xfId="4554"/>
    <cellStyle name="40% - Accent4 20 2 2 3" xfId="4555"/>
    <cellStyle name="40% - Accent4 20 2 3" xfId="4556"/>
    <cellStyle name="40% - Accent4 20 2 4" xfId="4557"/>
    <cellStyle name="40% - Accent4 20 3" xfId="4558"/>
    <cellStyle name="40% - Accent4 20 3 2" xfId="4559"/>
    <cellStyle name="40% - Accent4 20 3 3" xfId="4560"/>
    <cellStyle name="40% - Accent4 20 4" xfId="4561"/>
    <cellStyle name="40% - Accent4 20 4 2" xfId="4562"/>
    <cellStyle name="40% - Accent4 20 4 3" xfId="4563"/>
    <cellStyle name="40% - Accent4 20 5" xfId="4564"/>
    <cellStyle name="40% - Accent4 20 6" xfId="4565"/>
    <cellStyle name="40% - Accent4 21" xfId="579"/>
    <cellStyle name="40% - Accent4 22" xfId="580"/>
    <cellStyle name="40% - Accent4 22 2" xfId="581"/>
    <cellStyle name="40% - Accent4 22 2 2" xfId="4566"/>
    <cellStyle name="40% - Accent4 22 2 2 2" xfId="4567"/>
    <cellStyle name="40% - Accent4 22 2 2 3" xfId="4568"/>
    <cellStyle name="40% - Accent4 22 2 3" xfId="4569"/>
    <cellStyle name="40% - Accent4 22 2 4" xfId="4570"/>
    <cellStyle name="40% - Accent4 22 3" xfId="4571"/>
    <cellStyle name="40% - Accent4 22 3 2" xfId="4572"/>
    <cellStyle name="40% - Accent4 22 3 3" xfId="4573"/>
    <cellStyle name="40% - Accent4 22 4" xfId="4574"/>
    <cellStyle name="40% - Accent4 22 4 2" xfId="4575"/>
    <cellStyle name="40% - Accent4 22 4 3" xfId="4576"/>
    <cellStyle name="40% - Accent4 22 5" xfId="4577"/>
    <cellStyle name="40% - Accent4 22 6" xfId="4578"/>
    <cellStyle name="40% - Accent4 23" xfId="582"/>
    <cellStyle name="40% - Accent4 23 2" xfId="4579"/>
    <cellStyle name="40% - Accent4 23 2 2" xfId="4580"/>
    <cellStyle name="40% - Accent4 23 2 3" xfId="4581"/>
    <cellStyle name="40% - Accent4 23 3" xfId="4582"/>
    <cellStyle name="40% - Accent4 23 4" xfId="4583"/>
    <cellStyle name="40% - Accent4 24" xfId="583"/>
    <cellStyle name="40% - Accent4 24 2" xfId="4584"/>
    <cellStyle name="40% - Accent4 24 3" xfId="4585"/>
    <cellStyle name="40% - Accent4 25" xfId="584"/>
    <cellStyle name="40% - Accent4 25 2" xfId="4586"/>
    <cellStyle name="40% - Accent4 25 3" xfId="4587"/>
    <cellStyle name="40% - Accent4 26" xfId="4588"/>
    <cellStyle name="40% - Accent4 27" xfId="4589"/>
    <cellStyle name="40% - Accent4 28" xfId="4590"/>
    <cellStyle name="40% - Accent4 29" xfId="4591"/>
    <cellStyle name="40% - Accent4 3" xfId="585"/>
    <cellStyle name="40% - Accent4 3 2" xfId="586"/>
    <cellStyle name="40% - Accent4 3 3" xfId="587"/>
    <cellStyle name="40% - Accent4 3 3 2" xfId="588"/>
    <cellStyle name="40% - Accent4 3 3 2 2" xfId="4592"/>
    <cellStyle name="40% - Accent4 3 3 2 2 2" xfId="4593"/>
    <cellStyle name="40% - Accent4 3 3 2 2 3" xfId="4594"/>
    <cellStyle name="40% - Accent4 3 3 2 3" xfId="4595"/>
    <cellStyle name="40% - Accent4 3 3 2 4" xfId="4596"/>
    <cellStyle name="40% - Accent4 3 3 3" xfId="4597"/>
    <cellStyle name="40% - Accent4 3 3 3 2" xfId="4598"/>
    <cellStyle name="40% - Accent4 3 3 3 3" xfId="4599"/>
    <cellStyle name="40% - Accent4 3 3 4" xfId="4600"/>
    <cellStyle name="40% - Accent4 3 3 4 2" xfId="4601"/>
    <cellStyle name="40% - Accent4 3 3 4 3" xfId="4602"/>
    <cellStyle name="40% - Accent4 3 3 5" xfId="4603"/>
    <cellStyle name="40% - Accent4 3 3 6" xfId="4604"/>
    <cellStyle name="40% - Accent4 4" xfId="589"/>
    <cellStyle name="40% - Accent4 4 2" xfId="590"/>
    <cellStyle name="40% - Accent4 4 2 2" xfId="591"/>
    <cellStyle name="40% - Accent4 4 2 2 2" xfId="4605"/>
    <cellStyle name="40% - Accent4 4 2 2 2 2" xfId="4606"/>
    <cellStyle name="40% - Accent4 4 2 2 2 3" xfId="4607"/>
    <cellStyle name="40% - Accent4 4 2 2 3" xfId="4608"/>
    <cellStyle name="40% - Accent4 4 2 2 4" xfId="4609"/>
    <cellStyle name="40% - Accent4 4 2 3" xfId="4610"/>
    <cellStyle name="40% - Accent4 4 2 3 2" xfId="4611"/>
    <cellStyle name="40% - Accent4 4 2 3 3" xfId="4612"/>
    <cellStyle name="40% - Accent4 4 2 4" xfId="4613"/>
    <cellStyle name="40% - Accent4 4 2 4 2" xfId="4614"/>
    <cellStyle name="40% - Accent4 4 2 4 3" xfId="4615"/>
    <cellStyle name="40% - Accent4 4 2 5" xfId="4616"/>
    <cellStyle name="40% - Accent4 4 2 6" xfId="4617"/>
    <cellStyle name="40% - Accent4 4 3" xfId="592"/>
    <cellStyle name="40% - Accent4 4 3 2" xfId="4618"/>
    <cellStyle name="40% - Accent4 4 3 2 2" xfId="4619"/>
    <cellStyle name="40% - Accent4 4 3 2 3" xfId="4620"/>
    <cellStyle name="40% - Accent4 4 3 3" xfId="4621"/>
    <cellStyle name="40% - Accent4 4 3 4" xfId="4622"/>
    <cellStyle name="40% - Accent4 4 4" xfId="4623"/>
    <cellStyle name="40% - Accent4 4 4 2" xfId="4624"/>
    <cellStyle name="40% - Accent4 4 4 3" xfId="4625"/>
    <cellStyle name="40% - Accent4 4 5" xfId="4626"/>
    <cellStyle name="40% - Accent4 4 5 2" xfId="4627"/>
    <cellStyle name="40% - Accent4 4 5 3" xfId="4628"/>
    <cellStyle name="40% - Accent4 4 6" xfId="4629"/>
    <cellStyle name="40% - Accent4 4 7" xfId="4630"/>
    <cellStyle name="40% - Accent4 5" xfId="593"/>
    <cellStyle name="40% - Accent4 5 2" xfId="594"/>
    <cellStyle name="40% - Accent4 5 2 2" xfId="4631"/>
    <cellStyle name="40% - Accent4 5 2 2 2" xfId="4632"/>
    <cellStyle name="40% - Accent4 5 2 2 3" xfId="4633"/>
    <cellStyle name="40% - Accent4 5 2 3" xfId="4634"/>
    <cellStyle name="40% - Accent4 5 2 4" xfId="4635"/>
    <cellStyle name="40% - Accent4 5 3" xfId="4636"/>
    <cellStyle name="40% - Accent4 5 3 2" xfId="4637"/>
    <cellStyle name="40% - Accent4 5 3 3" xfId="4638"/>
    <cellStyle name="40% - Accent4 5 4" xfId="4639"/>
    <cellStyle name="40% - Accent4 5 4 2" xfId="4640"/>
    <cellStyle name="40% - Accent4 5 4 3" xfId="4641"/>
    <cellStyle name="40% - Accent4 5 5" xfId="4642"/>
    <cellStyle name="40% - Accent4 5 6" xfId="4643"/>
    <cellStyle name="40% - Accent4 6" xfId="595"/>
    <cellStyle name="40% - Accent4 6 2" xfId="596"/>
    <cellStyle name="40% - Accent4 6 2 2" xfId="4644"/>
    <cellStyle name="40% - Accent4 6 2 2 2" xfId="4645"/>
    <cellStyle name="40% - Accent4 6 2 2 3" xfId="4646"/>
    <cellStyle name="40% - Accent4 6 2 3" xfId="4647"/>
    <cellStyle name="40% - Accent4 6 2 4" xfId="4648"/>
    <cellStyle name="40% - Accent4 6 3" xfId="4649"/>
    <cellStyle name="40% - Accent4 6 3 2" xfId="4650"/>
    <cellStyle name="40% - Accent4 6 3 3" xfId="4651"/>
    <cellStyle name="40% - Accent4 6 4" xfId="4652"/>
    <cellStyle name="40% - Accent4 6 4 2" xfId="4653"/>
    <cellStyle name="40% - Accent4 6 4 3" xfId="4654"/>
    <cellStyle name="40% - Accent4 6 5" xfId="4655"/>
    <cellStyle name="40% - Accent4 6 6" xfId="4656"/>
    <cellStyle name="40% - Accent4 7" xfId="597"/>
    <cellStyle name="40% - Accent4 7 2" xfId="598"/>
    <cellStyle name="40% - Accent4 7 2 2" xfId="4657"/>
    <cellStyle name="40% - Accent4 7 2 2 2" xfId="4658"/>
    <cellStyle name="40% - Accent4 7 2 2 3" xfId="4659"/>
    <cellStyle name="40% - Accent4 7 2 3" xfId="4660"/>
    <cellStyle name="40% - Accent4 7 2 4" xfId="4661"/>
    <cellStyle name="40% - Accent4 7 3" xfId="4662"/>
    <cellStyle name="40% - Accent4 7 3 2" xfId="4663"/>
    <cellStyle name="40% - Accent4 7 3 3" xfId="4664"/>
    <cellStyle name="40% - Accent4 7 4" xfId="4665"/>
    <cellStyle name="40% - Accent4 7 4 2" xfId="4666"/>
    <cellStyle name="40% - Accent4 7 4 3" xfId="4667"/>
    <cellStyle name="40% - Accent4 7 5" xfId="4668"/>
    <cellStyle name="40% - Accent4 7 6" xfId="4669"/>
    <cellStyle name="40% - Accent4 8" xfId="599"/>
    <cellStyle name="40% - Accent4 8 2" xfId="600"/>
    <cellStyle name="40% - Accent4 8 2 2" xfId="4670"/>
    <cellStyle name="40% - Accent4 8 2 2 2" xfId="4671"/>
    <cellStyle name="40% - Accent4 8 2 2 3" xfId="4672"/>
    <cellStyle name="40% - Accent4 8 2 3" xfId="4673"/>
    <cellStyle name="40% - Accent4 8 2 4" xfId="4674"/>
    <cellStyle name="40% - Accent4 8 3" xfId="4675"/>
    <cellStyle name="40% - Accent4 8 3 2" xfId="4676"/>
    <cellStyle name="40% - Accent4 8 3 3" xfId="4677"/>
    <cellStyle name="40% - Accent4 8 4" xfId="4678"/>
    <cellStyle name="40% - Accent4 8 4 2" xfId="4679"/>
    <cellStyle name="40% - Accent4 8 4 3" xfId="4680"/>
    <cellStyle name="40% - Accent4 8 5" xfId="4681"/>
    <cellStyle name="40% - Accent4 8 6" xfId="4682"/>
    <cellStyle name="40% - Accent4 9" xfId="601"/>
    <cellStyle name="40% - Accent4 9 2" xfId="602"/>
    <cellStyle name="40% - Accent4 9 2 2" xfId="4683"/>
    <cellStyle name="40% - Accent4 9 2 2 2" xfId="4684"/>
    <cellStyle name="40% - Accent4 9 2 2 3" xfId="4685"/>
    <cellStyle name="40% - Accent4 9 2 3" xfId="4686"/>
    <cellStyle name="40% - Accent4 9 2 4" xfId="4687"/>
    <cellStyle name="40% - Accent4 9 3" xfId="4688"/>
    <cellStyle name="40% - Accent4 9 3 2" xfId="4689"/>
    <cellStyle name="40% - Accent4 9 3 3" xfId="4690"/>
    <cellStyle name="40% - Accent4 9 4" xfId="4691"/>
    <cellStyle name="40% - Accent4 9 4 2" xfId="4692"/>
    <cellStyle name="40% - Accent4 9 4 3" xfId="4693"/>
    <cellStyle name="40% - Accent4 9 5" xfId="4694"/>
    <cellStyle name="40% - Accent4 9 6" xfId="4695"/>
    <cellStyle name="40% - Accent5" xfId="36" builtinId="47" customBuiltin="1"/>
    <cellStyle name="40% - Accent5 10" xfId="603"/>
    <cellStyle name="40% - Accent5 10 2" xfId="604"/>
    <cellStyle name="40% - Accent5 10 2 2" xfId="4696"/>
    <cellStyle name="40% - Accent5 10 2 2 2" xfId="4697"/>
    <cellStyle name="40% - Accent5 10 2 2 3" xfId="4698"/>
    <cellStyle name="40% - Accent5 10 2 3" xfId="4699"/>
    <cellStyle name="40% - Accent5 10 2 4" xfId="4700"/>
    <cellStyle name="40% - Accent5 10 3" xfId="4701"/>
    <cellStyle name="40% - Accent5 10 3 2" xfId="4702"/>
    <cellStyle name="40% - Accent5 10 3 3" xfId="4703"/>
    <cellStyle name="40% - Accent5 10 4" xfId="4704"/>
    <cellStyle name="40% - Accent5 10 4 2" xfId="4705"/>
    <cellStyle name="40% - Accent5 10 4 3" xfId="4706"/>
    <cellStyle name="40% - Accent5 10 5" xfId="4707"/>
    <cellStyle name="40% - Accent5 10 6" xfId="4708"/>
    <cellStyle name="40% - Accent5 11" xfId="605"/>
    <cellStyle name="40% - Accent5 11 2" xfId="606"/>
    <cellStyle name="40% - Accent5 11 2 2" xfId="4709"/>
    <cellStyle name="40% - Accent5 11 2 2 2" xfId="4710"/>
    <cellStyle name="40% - Accent5 11 2 2 3" xfId="4711"/>
    <cellStyle name="40% - Accent5 11 2 3" xfId="4712"/>
    <cellStyle name="40% - Accent5 11 2 4" xfId="4713"/>
    <cellStyle name="40% - Accent5 11 3" xfId="4714"/>
    <cellStyle name="40% - Accent5 11 3 2" xfId="4715"/>
    <cellStyle name="40% - Accent5 11 3 3" xfId="4716"/>
    <cellStyle name="40% - Accent5 11 4" xfId="4717"/>
    <cellStyle name="40% - Accent5 11 4 2" xfId="4718"/>
    <cellStyle name="40% - Accent5 11 4 3" xfId="4719"/>
    <cellStyle name="40% - Accent5 11 5" xfId="4720"/>
    <cellStyle name="40% - Accent5 11 6" xfId="4721"/>
    <cellStyle name="40% - Accent5 12" xfId="607"/>
    <cellStyle name="40% - Accent5 12 2" xfId="608"/>
    <cellStyle name="40% - Accent5 12 2 2" xfId="4722"/>
    <cellStyle name="40% - Accent5 12 2 2 2" xfId="4723"/>
    <cellStyle name="40% - Accent5 12 2 2 3" xfId="4724"/>
    <cellStyle name="40% - Accent5 12 2 3" xfId="4725"/>
    <cellStyle name="40% - Accent5 12 2 4" xfId="4726"/>
    <cellStyle name="40% - Accent5 12 3" xfId="4727"/>
    <cellStyle name="40% - Accent5 12 3 2" xfId="4728"/>
    <cellStyle name="40% - Accent5 12 3 3" xfId="4729"/>
    <cellStyle name="40% - Accent5 12 4" xfId="4730"/>
    <cellStyle name="40% - Accent5 12 4 2" xfId="4731"/>
    <cellStyle name="40% - Accent5 12 4 3" xfId="4732"/>
    <cellStyle name="40% - Accent5 12 5" xfId="4733"/>
    <cellStyle name="40% - Accent5 12 6" xfId="4734"/>
    <cellStyle name="40% - Accent5 13" xfId="609"/>
    <cellStyle name="40% - Accent5 13 2" xfId="610"/>
    <cellStyle name="40% - Accent5 13 2 2" xfId="4735"/>
    <cellStyle name="40% - Accent5 13 2 2 2" xfId="4736"/>
    <cellStyle name="40% - Accent5 13 2 2 3" xfId="4737"/>
    <cellStyle name="40% - Accent5 13 2 3" xfId="4738"/>
    <cellStyle name="40% - Accent5 13 2 4" xfId="4739"/>
    <cellStyle name="40% - Accent5 13 3" xfId="4740"/>
    <cellStyle name="40% - Accent5 13 3 2" xfId="4741"/>
    <cellStyle name="40% - Accent5 13 3 3" xfId="4742"/>
    <cellStyle name="40% - Accent5 13 4" xfId="4743"/>
    <cellStyle name="40% - Accent5 13 4 2" xfId="4744"/>
    <cellStyle name="40% - Accent5 13 4 3" xfId="4745"/>
    <cellStyle name="40% - Accent5 13 5" xfId="4746"/>
    <cellStyle name="40% - Accent5 13 6" xfId="4747"/>
    <cellStyle name="40% - Accent5 14" xfId="611"/>
    <cellStyle name="40% - Accent5 14 2" xfId="612"/>
    <cellStyle name="40% - Accent5 14 2 2" xfId="4748"/>
    <cellStyle name="40% - Accent5 14 2 2 2" xfId="4749"/>
    <cellStyle name="40% - Accent5 14 2 2 3" xfId="4750"/>
    <cellStyle name="40% - Accent5 14 2 3" xfId="4751"/>
    <cellStyle name="40% - Accent5 14 2 4" xfId="4752"/>
    <cellStyle name="40% - Accent5 14 3" xfId="4753"/>
    <cellStyle name="40% - Accent5 14 3 2" xfId="4754"/>
    <cellStyle name="40% - Accent5 14 3 3" xfId="4755"/>
    <cellStyle name="40% - Accent5 14 4" xfId="4756"/>
    <cellStyle name="40% - Accent5 14 4 2" xfId="4757"/>
    <cellStyle name="40% - Accent5 14 4 3" xfId="4758"/>
    <cellStyle name="40% - Accent5 14 5" xfId="4759"/>
    <cellStyle name="40% - Accent5 14 6" xfId="4760"/>
    <cellStyle name="40% - Accent5 15" xfId="613"/>
    <cellStyle name="40% - Accent5 15 2" xfId="614"/>
    <cellStyle name="40% - Accent5 15 2 2" xfId="4761"/>
    <cellStyle name="40% - Accent5 15 2 2 2" xfId="4762"/>
    <cellStyle name="40% - Accent5 15 2 2 3" xfId="4763"/>
    <cellStyle name="40% - Accent5 15 2 3" xfId="4764"/>
    <cellStyle name="40% - Accent5 15 2 4" xfId="4765"/>
    <cellStyle name="40% - Accent5 15 3" xfId="4766"/>
    <cellStyle name="40% - Accent5 15 3 2" xfId="4767"/>
    <cellStyle name="40% - Accent5 15 3 3" xfId="4768"/>
    <cellStyle name="40% - Accent5 15 4" xfId="4769"/>
    <cellStyle name="40% - Accent5 15 4 2" xfId="4770"/>
    <cellStyle name="40% - Accent5 15 4 3" xfId="4771"/>
    <cellStyle name="40% - Accent5 15 5" xfId="4772"/>
    <cellStyle name="40% - Accent5 15 6" xfId="4773"/>
    <cellStyle name="40% - Accent5 16" xfId="615"/>
    <cellStyle name="40% - Accent5 16 2" xfId="616"/>
    <cellStyle name="40% - Accent5 16 2 2" xfId="4774"/>
    <cellStyle name="40% - Accent5 16 2 2 2" xfId="4775"/>
    <cellStyle name="40% - Accent5 16 2 2 3" xfId="4776"/>
    <cellStyle name="40% - Accent5 16 2 3" xfId="4777"/>
    <cellStyle name="40% - Accent5 16 2 4" xfId="4778"/>
    <cellStyle name="40% - Accent5 16 3" xfId="4779"/>
    <cellStyle name="40% - Accent5 16 3 2" xfId="4780"/>
    <cellStyle name="40% - Accent5 16 3 3" xfId="4781"/>
    <cellStyle name="40% - Accent5 16 4" xfId="4782"/>
    <cellStyle name="40% - Accent5 16 4 2" xfId="4783"/>
    <cellStyle name="40% - Accent5 16 4 3" xfId="4784"/>
    <cellStyle name="40% - Accent5 16 5" xfId="4785"/>
    <cellStyle name="40% - Accent5 16 6" xfId="4786"/>
    <cellStyle name="40% - Accent5 17" xfId="617"/>
    <cellStyle name="40% - Accent5 17 2" xfId="618"/>
    <cellStyle name="40% - Accent5 17 2 2" xfId="4787"/>
    <cellStyle name="40% - Accent5 17 2 2 2" xfId="4788"/>
    <cellStyle name="40% - Accent5 17 2 2 3" xfId="4789"/>
    <cellStyle name="40% - Accent5 17 2 3" xfId="4790"/>
    <cellStyle name="40% - Accent5 17 2 4" xfId="4791"/>
    <cellStyle name="40% - Accent5 17 3" xfId="4792"/>
    <cellStyle name="40% - Accent5 17 3 2" xfId="4793"/>
    <cellStyle name="40% - Accent5 17 3 3" xfId="4794"/>
    <cellStyle name="40% - Accent5 17 4" xfId="4795"/>
    <cellStyle name="40% - Accent5 17 4 2" xfId="4796"/>
    <cellStyle name="40% - Accent5 17 4 3" xfId="4797"/>
    <cellStyle name="40% - Accent5 17 5" xfId="4798"/>
    <cellStyle name="40% - Accent5 17 6" xfId="4799"/>
    <cellStyle name="40% - Accent5 18" xfId="619"/>
    <cellStyle name="40% - Accent5 18 2" xfId="620"/>
    <cellStyle name="40% - Accent5 18 2 2" xfId="4800"/>
    <cellStyle name="40% - Accent5 18 2 2 2" xfId="4801"/>
    <cellStyle name="40% - Accent5 18 2 2 3" xfId="4802"/>
    <cellStyle name="40% - Accent5 18 2 3" xfId="4803"/>
    <cellStyle name="40% - Accent5 18 2 4" xfId="4804"/>
    <cellStyle name="40% - Accent5 18 3" xfId="4805"/>
    <cellStyle name="40% - Accent5 18 3 2" xfId="4806"/>
    <cellStyle name="40% - Accent5 18 3 3" xfId="4807"/>
    <cellStyle name="40% - Accent5 18 4" xfId="4808"/>
    <cellStyle name="40% - Accent5 18 4 2" xfId="4809"/>
    <cellStyle name="40% - Accent5 18 4 3" xfId="4810"/>
    <cellStyle name="40% - Accent5 18 5" xfId="4811"/>
    <cellStyle name="40% - Accent5 18 6" xfId="4812"/>
    <cellStyle name="40% - Accent5 19" xfId="621"/>
    <cellStyle name="40% - Accent5 19 2" xfId="622"/>
    <cellStyle name="40% - Accent5 19 2 2" xfId="4813"/>
    <cellStyle name="40% - Accent5 19 2 2 2" xfId="4814"/>
    <cellStyle name="40% - Accent5 19 2 2 3" xfId="4815"/>
    <cellStyle name="40% - Accent5 19 2 3" xfId="4816"/>
    <cellStyle name="40% - Accent5 19 2 4" xfId="4817"/>
    <cellStyle name="40% - Accent5 19 3" xfId="4818"/>
    <cellStyle name="40% - Accent5 19 3 2" xfId="4819"/>
    <cellStyle name="40% - Accent5 19 3 3" xfId="4820"/>
    <cellStyle name="40% - Accent5 19 4" xfId="4821"/>
    <cellStyle name="40% - Accent5 19 4 2" xfId="4822"/>
    <cellStyle name="40% - Accent5 19 4 3" xfId="4823"/>
    <cellStyle name="40% - Accent5 19 5" xfId="4824"/>
    <cellStyle name="40% - Accent5 19 6" xfId="4825"/>
    <cellStyle name="40% - Accent5 2" xfId="623"/>
    <cellStyle name="40% - Accent5 2 2" xfId="624"/>
    <cellStyle name="40% - Accent5 2 3" xfId="625"/>
    <cellStyle name="40% - Accent5 2 3 2" xfId="626"/>
    <cellStyle name="40% - Accent5 2 3 2 2" xfId="4826"/>
    <cellStyle name="40% - Accent5 2 3 2 2 2" xfId="4827"/>
    <cellStyle name="40% - Accent5 2 3 2 2 3" xfId="4828"/>
    <cellStyle name="40% - Accent5 2 3 2 3" xfId="4829"/>
    <cellStyle name="40% - Accent5 2 3 2 4" xfId="4830"/>
    <cellStyle name="40% - Accent5 2 3 3" xfId="4831"/>
    <cellStyle name="40% - Accent5 2 3 3 2" xfId="4832"/>
    <cellStyle name="40% - Accent5 2 3 3 3" xfId="4833"/>
    <cellStyle name="40% - Accent5 2 3 4" xfId="4834"/>
    <cellStyle name="40% - Accent5 2 3 4 2" xfId="4835"/>
    <cellStyle name="40% - Accent5 2 3 4 3" xfId="4836"/>
    <cellStyle name="40% - Accent5 2 3 5" xfId="4837"/>
    <cellStyle name="40% - Accent5 2 3 6" xfId="4838"/>
    <cellStyle name="40% - Accent5 2 4" xfId="6559"/>
    <cellStyle name="40% - Accent5 20" xfId="627"/>
    <cellStyle name="40% - Accent5 20 2" xfId="628"/>
    <cellStyle name="40% - Accent5 20 2 2" xfId="4839"/>
    <cellStyle name="40% - Accent5 20 2 2 2" xfId="4840"/>
    <cellStyle name="40% - Accent5 20 2 2 3" xfId="4841"/>
    <cellStyle name="40% - Accent5 20 2 3" xfId="4842"/>
    <cellStyle name="40% - Accent5 20 2 4" xfId="4843"/>
    <cellStyle name="40% - Accent5 20 3" xfId="4844"/>
    <cellStyle name="40% - Accent5 20 3 2" xfId="4845"/>
    <cellStyle name="40% - Accent5 20 3 3" xfId="4846"/>
    <cellStyle name="40% - Accent5 20 4" xfId="4847"/>
    <cellStyle name="40% - Accent5 20 4 2" xfId="4848"/>
    <cellStyle name="40% - Accent5 20 4 3" xfId="4849"/>
    <cellStyle name="40% - Accent5 20 5" xfId="4850"/>
    <cellStyle name="40% - Accent5 20 6" xfId="4851"/>
    <cellStyle name="40% - Accent5 21" xfId="629"/>
    <cellStyle name="40% - Accent5 22" xfId="630"/>
    <cellStyle name="40% - Accent5 22 2" xfId="631"/>
    <cellStyle name="40% - Accent5 22 2 2" xfId="4852"/>
    <cellStyle name="40% - Accent5 22 2 2 2" xfId="4853"/>
    <cellStyle name="40% - Accent5 22 2 2 3" xfId="4854"/>
    <cellStyle name="40% - Accent5 22 2 3" xfId="4855"/>
    <cellStyle name="40% - Accent5 22 2 4" xfId="4856"/>
    <cellStyle name="40% - Accent5 22 3" xfId="4857"/>
    <cellStyle name="40% - Accent5 22 3 2" xfId="4858"/>
    <cellStyle name="40% - Accent5 22 3 3" xfId="4859"/>
    <cellStyle name="40% - Accent5 22 4" xfId="4860"/>
    <cellStyle name="40% - Accent5 22 4 2" xfId="4861"/>
    <cellStyle name="40% - Accent5 22 4 3" xfId="4862"/>
    <cellStyle name="40% - Accent5 22 5" xfId="4863"/>
    <cellStyle name="40% - Accent5 22 6" xfId="4864"/>
    <cellStyle name="40% - Accent5 23" xfId="632"/>
    <cellStyle name="40% - Accent5 23 2" xfId="4865"/>
    <cellStyle name="40% - Accent5 23 2 2" xfId="4866"/>
    <cellStyle name="40% - Accent5 23 2 3" xfId="4867"/>
    <cellStyle name="40% - Accent5 23 3" xfId="4868"/>
    <cellStyle name="40% - Accent5 23 4" xfId="4869"/>
    <cellStyle name="40% - Accent5 24" xfId="633"/>
    <cellStyle name="40% - Accent5 24 2" xfId="4870"/>
    <cellStyle name="40% - Accent5 24 3" xfId="4871"/>
    <cellStyle name="40% - Accent5 25" xfId="634"/>
    <cellStyle name="40% - Accent5 25 2" xfId="4872"/>
    <cellStyle name="40% - Accent5 25 3" xfId="4873"/>
    <cellStyle name="40% - Accent5 26" xfId="4874"/>
    <cellStyle name="40% - Accent5 27" xfId="4875"/>
    <cellStyle name="40% - Accent5 28" xfId="4876"/>
    <cellStyle name="40% - Accent5 29" xfId="4877"/>
    <cellStyle name="40% - Accent5 3" xfId="635"/>
    <cellStyle name="40% - Accent5 3 2" xfId="636"/>
    <cellStyle name="40% - Accent5 3 3" xfId="637"/>
    <cellStyle name="40% - Accent5 3 3 2" xfId="638"/>
    <cellStyle name="40% - Accent5 3 3 2 2" xfId="4878"/>
    <cellStyle name="40% - Accent5 3 3 2 2 2" xfId="4879"/>
    <cellStyle name="40% - Accent5 3 3 2 2 3" xfId="4880"/>
    <cellStyle name="40% - Accent5 3 3 2 3" xfId="4881"/>
    <cellStyle name="40% - Accent5 3 3 2 4" xfId="4882"/>
    <cellStyle name="40% - Accent5 3 3 3" xfId="4883"/>
    <cellStyle name="40% - Accent5 3 3 3 2" xfId="4884"/>
    <cellStyle name="40% - Accent5 3 3 3 3" xfId="4885"/>
    <cellStyle name="40% - Accent5 3 3 4" xfId="4886"/>
    <cellStyle name="40% - Accent5 3 3 4 2" xfId="4887"/>
    <cellStyle name="40% - Accent5 3 3 4 3" xfId="4888"/>
    <cellStyle name="40% - Accent5 3 3 5" xfId="4889"/>
    <cellStyle name="40% - Accent5 3 3 6" xfId="4890"/>
    <cellStyle name="40% - Accent5 4" xfId="639"/>
    <cellStyle name="40% - Accent5 4 2" xfId="640"/>
    <cellStyle name="40% - Accent5 4 2 2" xfId="641"/>
    <cellStyle name="40% - Accent5 4 2 2 2" xfId="4891"/>
    <cellStyle name="40% - Accent5 4 2 2 2 2" xfId="4892"/>
    <cellStyle name="40% - Accent5 4 2 2 2 3" xfId="4893"/>
    <cellStyle name="40% - Accent5 4 2 2 3" xfId="4894"/>
    <cellStyle name="40% - Accent5 4 2 2 4" xfId="4895"/>
    <cellStyle name="40% - Accent5 4 2 3" xfId="4896"/>
    <cellStyle name="40% - Accent5 4 2 3 2" xfId="4897"/>
    <cellStyle name="40% - Accent5 4 2 3 3" xfId="4898"/>
    <cellStyle name="40% - Accent5 4 2 4" xfId="4899"/>
    <cellStyle name="40% - Accent5 4 2 4 2" xfId="4900"/>
    <cellStyle name="40% - Accent5 4 2 4 3" xfId="4901"/>
    <cellStyle name="40% - Accent5 4 2 5" xfId="4902"/>
    <cellStyle name="40% - Accent5 4 2 6" xfId="4903"/>
    <cellStyle name="40% - Accent5 4 3" xfId="642"/>
    <cellStyle name="40% - Accent5 4 3 2" xfId="4904"/>
    <cellStyle name="40% - Accent5 4 3 2 2" xfId="4905"/>
    <cellStyle name="40% - Accent5 4 3 2 3" xfId="4906"/>
    <cellStyle name="40% - Accent5 4 3 3" xfId="4907"/>
    <cellStyle name="40% - Accent5 4 3 4" xfId="4908"/>
    <cellStyle name="40% - Accent5 4 4" xfId="4909"/>
    <cellStyle name="40% - Accent5 4 4 2" xfId="4910"/>
    <cellStyle name="40% - Accent5 4 4 3" xfId="4911"/>
    <cellStyle name="40% - Accent5 4 5" xfId="4912"/>
    <cellStyle name="40% - Accent5 4 5 2" xfId="4913"/>
    <cellStyle name="40% - Accent5 4 5 3" xfId="4914"/>
    <cellStyle name="40% - Accent5 4 6" xfId="4915"/>
    <cellStyle name="40% - Accent5 4 7" xfId="4916"/>
    <cellStyle name="40% - Accent5 5" xfId="643"/>
    <cellStyle name="40% - Accent5 5 2" xfId="644"/>
    <cellStyle name="40% - Accent5 5 2 2" xfId="4917"/>
    <cellStyle name="40% - Accent5 5 2 2 2" xfId="4918"/>
    <cellStyle name="40% - Accent5 5 2 2 3" xfId="4919"/>
    <cellStyle name="40% - Accent5 5 2 3" xfId="4920"/>
    <cellStyle name="40% - Accent5 5 2 4" xfId="4921"/>
    <cellStyle name="40% - Accent5 5 3" xfId="4922"/>
    <cellStyle name="40% - Accent5 5 3 2" xfId="4923"/>
    <cellStyle name="40% - Accent5 5 3 3" xfId="4924"/>
    <cellStyle name="40% - Accent5 5 4" xfId="4925"/>
    <cellStyle name="40% - Accent5 5 4 2" xfId="4926"/>
    <cellStyle name="40% - Accent5 5 4 3" xfId="4927"/>
    <cellStyle name="40% - Accent5 5 5" xfId="4928"/>
    <cellStyle name="40% - Accent5 5 6" xfId="4929"/>
    <cellStyle name="40% - Accent5 6" xfId="645"/>
    <cellStyle name="40% - Accent5 6 2" xfId="646"/>
    <cellStyle name="40% - Accent5 6 2 2" xfId="4930"/>
    <cellStyle name="40% - Accent5 6 2 2 2" xfId="4931"/>
    <cellStyle name="40% - Accent5 6 2 2 3" xfId="4932"/>
    <cellStyle name="40% - Accent5 6 2 3" xfId="4933"/>
    <cellStyle name="40% - Accent5 6 2 4" xfId="4934"/>
    <cellStyle name="40% - Accent5 6 3" xfId="4935"/>
    <cellStyle name="40% - Accent5 6 3 2" xfId="4936"/>
    <cellStyle name="40% - Accent5 6 3 3" xfId="4937"/>
    <cellStyle name="40% - Accent5 6 4" xfId="4938"/>
    <cellStyle name="40% - Accent5 6 4 2" xfId="4939"/>
    <cellStyle name="40% - Accent5 6 4 3" xfId="4940"/>
    <cellStyle name="40% - Accent5 6 5" xfId="4941"/>
    <cellStyle name="40% - Accent5 6 6" xfId="4942"/>
    <cellStyle name="40% - Accent5 7" xfId="647"/>
    <cellStyle name="40% - Accent5 7 2" xfId="648"/>
    <cellStyle name="40% - Accent5 7 2 2" xfId="4943"/>
    <cellStyle name="40% - Accent5 7 2 2 2" xfId="4944"/>
    <cellStyle name="40% - Accent5 7 2 2 3" xfId="4945"/>
    <cellStyle name="40% - Accent5 7 2 3" xfId="4946"/>
    <cellStyle name="40% - Accent5 7 2 4" xfId="4947"/>
    <cellStyle name="40% - Accent5 7 3" xfId="4948"/>
    <cellStyle name="40% - Accent5 7 3 2" xfId="4949"/>
    <cellStyle name="40% - Accent5 7 3 3" xfId="4950"/>
    <cellStyle name="40% - Accent5 7 4" xfId="4951"/>
    <cellStyle name="40% - Accent5 7 4 2" xfId="4952"/>
    <cellStyle name="40% - Accent5 7 4 3" xfId="4953"/>
    <cellStyle name="40% - Accent5 7 5" xfId="4954"/>
    <cellStyle name="40% - Accent5 7 6" xfId="4955"/>
    <cellStyle name="40% - Accent5 8" xfId="649"/>
    <cellStyle name="40% - Accent5 8 2" xfId="650"/>
    <cellStyle name="40% - Accent5 8 2 2" xfId="4956"/>
    <cellStyle name="40% - Accent5 8 2 2 2" xfId="4957"/>
    <cellStyle name="40% - Accent5 8 2 2 3" xfId="4958"/>
    <cellStyle name="40% - Accent5 8 2 3" xfId="4959"/>
    <cellStyle name="40% - Accent5 8 2 4" xfId="4960"/>
    <cellStyle name="40% - Accent5 8 3" xfId="4961"/>
    <cellStyle name="40% - Accent5 8 3 2" xfId="4962"/>
    <cellStyle name="40% - Accent5 8 3 3" xfId="4963"/>
    <cellStyle name="40% - Accent5 8 4" xfId="4964"/>
    <cellStyle name="40% - Accent5 8 4 2" xfId="4965"/>
    <cellStyle name="40% - Accent5 8 4 3" xfId="4966"/>
    <cellStyle name="40% - Accent5 8 5" xfId="4967"/>
    <cellStyle name="40% - Accent5 8 6" xfId="4968"/>
    <cellStyle name="40% - Accent5 9" xfId="651"/>
    <cellStyle name="40% - Accent5 9 2" xfId="652"/>
    <cellStyle name="40% - Accent5 9 2 2" xfId="4969"/>
    <cellStyle name="40% - Accent5 9 2 2 2" xfId="4970"/>
    <cellStyle name="40% - Accent5 9 2 2 3" xfId="4971"/>
    <cellStyle name="40% - Accent5 9 2 3" xfId="4972"/>
    <cellStyle name="40% - Accent5 9 2 4" xfId="4973"/>
    <cellStyle name="40% - Accent5 9 3" xfId="4974"/>
    <cellStyle name="40% - Accent5 9 3 2" xfId="4975"/>
    <cellStyle name="40% - Accent5 9 3 3" xfId="4976"/>
    <cellStyle name="40% - Accent5 9 4" xfId="4977"/>
    <cellStyle name="40% - Accent5 9 4 2" xfId="4978"/>
    <cellStyle name="40% - Accent5 9 4 3" xfId="4979"/>
    <cellStyle name="40% - Accent5 9 5" xfId="4980"/>
    <cellStyle name="40% - Accent5 9 6" xfId="4981"/>
    <cellStyle name="40% - Accent6" xfId="40" builtinId="51" customBuiltin="1"/>
    <cellStyle name="40% - Accent6 10" xfId="653"/>
    <cellStyle name="40% - Accent6 10 2" xfId="654"/>
    <cellStyle name="40% - Accent6 10 2 2" xfId="4982"/>
    <cellStyle name="40% - Accent6 10 2 2 2" xfId="4983"/>
    <cellStyle name="40% - Accent6 10 2 2 3" xfId="4984"/>
    <cellStyle name="40% - Accent6 10 2 3" xfId="4985"/>
    <cellStyle name="40% - Accent6 10 2 4" xfId="4986"/>
    <cellStyle name="40% - Accent6 10 3" xfId="4987"/>
    <cellStyle name="40% - Accent6 10 3 2" xfId="4988"/>
    <cellStyle name="40% - Accent6 10 3 3" xfId="4989"/>
    <cellStyle name="40% - Accent6 10 4" xfId="4990"/>
    <cellStyle name="40% - Accent6 10 4 2" xfId="4991"/>
    <cellStyle name="40% - Accent6 10 4 3" xfId="4992"/>
    <cellStyle name="40% - Accent6 10 5" xfId="4993"/>
    <cellStyle name="40% - Accent6 10 6" xfId="4994"/>
    <cellStyle name="40% - Accent6 11" xfId="655"/>
    <cellStyle name="40% - Accent6 11 2" xfId="656"/>
    <cellStyle name="40% - Accent6 11 2 2" xfId="4995"/>
    <cellStyle name="40% - Accent6 11 2 2 2" xfId="4996"/>
    <cellStyle name="40% - Accent6 11 2 2 3" xfId="4997"/>
    <cellStyle name="40% - Accent6 11 2 3" xfId="4998"/>
    <cellStyle name="40% - Accent6 11 2 4" xfId="4999"/>
    <cellStyle name="40% - Accent6 11 3" xfId="5000"/>
    <cellStyle name="40% - Accent6 11 3 2" xfId="5001"/>
    <cellStyle name="40% - Accent6 11 3 3" xfId="5002"/>
    <cellStyle name="40% - Accent6 11 4" xfId="5003"/>
    <cellStyle name="40% - Accent6 11 4 2" xfId="5004"/>
    <cellStyle name="40% - Accent6 11 4 3" xfId="5005"/>
    <cellStyle name="40% - Accent6 11 5" xfId="5006"/>
    <cellStyle name="40% - Accent6 11 6" xfId="5007"/>
    <cellStyle name="40% - Accent6 12" xfId="657"/>
    <cellStyle name="40% - Accent6 12 2" xfId="658"/>
    <cellStyle name="40% - Accent6 12 2 2" xfId="5008"/>
    <cellStyle name="40% - Accent6 12 2 2 2" xfId="5009"/>
    <cellStyle name="40% - Accent6 12 2 2 3" xfId="5010"/>
    <cellStyle name="40% - Accent6 12 2 3" xfId="5011"/>
    <cellStyle name="40% - Accent6 12 2 4" xfId="5012"/>
    <cellStyle name="40% - Accent6 12 3" xfId="5013"/>
    <cellStyle name="40% - Accent6 12 3 2" xfId="5014"/>
    <cellStyle name="40% - Accent6 12 3 3" xfId="5015"/>
    <cellStyle name="40% - Accent6 12 4" xfId="5016"/>
    <cellStyle name="40% - Accent6 12 4 2" xfId="5017"/>
    <cellStyle name="40% - Accent6 12 4 3" xfId="5018"/>
    <cellStyle name="40% - Accent6 12 5" xfId="5019"/>
    <cellStyle name="40% - Accent6 12 6" xfId="5020"/>
    <cellStyle name="40% - Accent6 13" xfId="659"/>
    <cellStyle name="40% - Accent6 13 2" xfId="660"/>
    <cellStyle name="40% - Accent6 13 2 2" xfId="5021"/>
    <cellStyle name="40% - Accent6 13 2 2 2" xfId="5022"/>
    <cellStyle name="40% - Accent6 13 2 2 3" xfId="5023"/>
    <cellStyle name="40% - Accent6 13 2 3" xfId="5024"/>
    <cellStyle name="40% - Accent6 13 2 4" xfId="5025"/>
    <cellStyle name="40% - Accent6 13 3" xfId="5026"/>
    <cellStyle name="40% - Accent6 13 3 2" xfId="5027"/>
    <cellStyle name="40% - Accent6 13 3 3" xfId="5028"/>
    <cellStyle name="40% - Accent6 13 4" xfId="5029"/>
    <cellStyle name="40% - Accent6 13 4 2" xfId="5030"/>
    <cellStyle name="40% - Accent6 13 4 3" xfId="5031"/>
    <cellStyle name="40% - Accent6 13 5" xfId="5032"/>
    <cellStyle name="40% - Accent6 13 6" xfId="5033"/>
    <cellStyle name="40% - Accent6 14" xfId="661"/>
    <cellStyle name="40% - Accent6 14 2" xfId="662"/>
    <cellStyle name="40% - Accent6 14 2 2" xfId="5034"/>
    <cellStyle name="40% - Accent6 14 2 2 2" xfId="5035"/>
    <cellStyle name="40% - Accent6 14 2 2 3" xfId="5036"/>
    <cellStyle name="40% - Accent6 14 2 3" xfId="5037"/>
    <cellStyle name="40% - Accent6 14 2 4" xfId="5038"/>
    <cellStyle name="40% - Accent6 14 3" xfId="5039"/>
    <cellStyle name="40% - Accent6 14 3 2" xfId="5040"/>
    <cellStyle name="40% - Accent6 14 3 3" xfId="5041"/>
    <cellStyle name="40% - Accent6 14 4" xfId="5042"/>
    <cellStyle name="40% - Accent6 14 4 2" xfId="5043"/>
    <cellStyle name="40% - Accent6 14 4 3" xfId="5044"/>
    <cellStyle name="40% - Accent6 14 5" xfId="5045"/>
    <cellStyle name="40% - Accent6 14 6" xfId="5046"/>
    <cellStyle name="40% - Accent6 15" xfId="663"/>
    <cellStyle name="40% - Accent6 15 2" xfId="664"/>
    <cellStyle name="40% - Accent6 15 2 2" xfId="5047"/>
    <cellStyle name="40% - Accent6 15 2 2 2" xfId="5048"/>
    <cellStyle name="40% - Accent6 15 2 2 3" xfId="5049"/>
    <cellStyle name="40% - Accent6 15 2 3" xfId="5050"/>
    <cellStyle name="40% - Accent6 15 2 4" xfId="5051"/>
    <cellStyle name="40% - Accent6 15 3" xfId="5052"/>
    <cellStyle name="40% - Accent6 15 3 2" xfId="5053"/>
    <cellStyle name="40% - Accent6 15 3 3" xfId="5054"/>
    <cellStyle name="40% - Accent6 15 4" xfId="5055"/>
    <cellStyle name="40% - Accent6 15 4 2" xfId="5056"/>
    <cellStyle name="40% - Accent6 15 4 3" xfId="5057"/>
    <cellStyle name="40% - Accent6 15 5" xfId="5058"/>
    <cellStyle name="40% - Accent6 15 6" xfId="5059"/>
    <cellStyle name="40% - Accent6 16" xfId="665"/>
    <cellStyle name="40% - Accent6 16 2" xfId="666"/>
    <cellStyle name="40% - Accent6 16 2 2" xfId="5060"/>
    <cellStyle name="40% - Accent6 16 2 2 2" xfId="5061"/>
    <cellStyle name="40% - Accent6 16 2 2 3" xfId="5062"/>
    <cellStyle name="40% - Accent6 16 2 3" xfId="5063"/>
    <cellStyle name="40% - Accent6 16 2 4" xfId="5064"/>
    <cellStyle name="40% - Accent6 16 3" xfId="5065"/>
    <cellStyle name="40% - Accent6 16 3 2" xfId="5066"/>
    <cellStyle name="40% - Accent6 16 3 3" xfId="5067"/>
    <cellStyle name="40% - Accent6 16 4" xfId="5068"/>
    <cellStyle name="40% - Accent6 16 4 2" xfId="5069"/>
    <cellStyle name="40% - Accent6 16 4 3" xfId="5070"/>
    <cellStyle name="40% - Accent6 16 5" xfId="5071"/>
    <cellStyle name="40% - Accent6 16 6" xfId="5072"/>
    <cellStyle name="40% - Accent6 17" xfId="667"/>
    <cellStyle name="40% - Accent6 17 2" xfId="668"/>
    <cellStyle name="40% - Accent6 17 2 2" xfId="5073"/>
    <cellStyle name="40% - Accent6 17 2 2 2" xfId="5074"/>
    <cellStyle name="40% - Accent6 17 2 2 3" xfId="5075"/>
    <cellStyle name="40% - Accent6 17 2 3" xfId="5076"/>
    <cellStyle name="40% - Accent6 17 2 4" xfId="5077"/>
    <cellStyle name="40% - Accent6 17 3" xfId="5078"/>
    <cellStyle name="40% - Accent6 17 3 2" xfId="5079"/>
    <cellStyle name="40% - Accent6 17 3 3" xfId="5080"/>
    <cellStyle name="40% - Accent6 17 4" xfId="5081"/>
    <cellStyle name="40% - Accent6 17 4 2" xfId="5082"/>
    <cellStyle name="40% - Accent6 17 4 3" xfId="5083"/>
    <cellStyle name="40% - Accent6 17 5" xfId="5084"/>
    <cellStyle name="40% - Accent6 17 6" xfId="5085"/>
    <cellStyle name="40% - Accent6 18" xfId="669"/>
    <cellStyle name="40% - Accent6 18 2" xfId="670"/>
    <cellStyle name="40% - Accent6 18 2 2" xfId="5086"/>
    <cellStyle name="40% - Accent6 18 2 2 2" xfId="5087"/>
    <cellStyle name="40% - Accent6 18 2 2 3" xfId="5088"/>
    <cellStyle name="40% - Accent6 18 2 3" xfId="5089"/>
    <cellStyle name="40% - Accent6 18 2 4" xfId="5090"/>
    <cellStyle name="40% - Accent6 18 3" xfId="5091"/>
    <cellStyle name="40% - Accent6 18 3 2" xfId="5092"/>
    <cellStyle name="40% - Accent6 18 3 3" xfId="5093"/>
    <cellStyle name="40% - Accent6 18 4" xfId="5094"/>
    <cellStyle name="40% - Accent6 18 4 2" xfId="5095"/>
    <cellStyle name="40% - Accent6 18 4 3" xfId="5096"/>
    <cellStyle name="40% - Accent6 18 5" xfId="5097"/>
    <cellStyle name="40% - Accent6 18 6" xfId="5098"/>
    <cellStyle name="40% - Accent6 19" xfId="671"/>
    <cellStyle name="40% - Accent6 19 2" xfId="672"/>
    <cellStyle name="40% - Accent6 19 2 2" xfId="5099"/>
    <cellStyle name="40% - Accent6 19 2 2 2" xfId="5100"/>
    <cellStyle name="40% - Accent6 19 2 2 3" xfId="5101"/>
    <cellStyle name="40% - Accent6 19 2 3" xfId="5102"/>
    <cellStyle name="40% - Accent6 19 2 4" xfId="5103"/>
    <cellStyle name="40% - Accent6 19 3" xfId="5104"/>
    <cellStyle name="40% - Accent6 19 3 2" xfId="5105"/>
    <cellStyle name="40% - Accent6 19 3 3" xfId="5106"/>
    <cellStyle name="40% - Accent6 19 4" xfId="5107"/>
    <cellStyle name="40% - Accent6 19 4 2" xfId="5108"/>
    <cellStyle name="40% - Accent6 19 4 3" xfId="5109"/>
    <cellStyle name="40% - Accent6 19 5" xfId="5110"/>
    <cellStyle name="40% - Accent6 19 6" xfId="5111"/>
    <cellStyle name="40% - Accent6 2" xfId="673"/>
    <cellStyle name="40% - Accent6 2 2" xfId="674"/>
    <cellStyle name="40% - Accent6 2 3" xfId="675"/>
    <cellStyle name="40% - Accent6 2 3 2" xfId="676"/>
    <cellStyle name="40% - Accent6 2 3 2 2" xfId="5112"/>
    <cellStyle name="40% - Accent6 2 3 2 2 2" xfId="5113"/>
    <cellStyle name="40% - Accent6 2 3 2 2 3" xfId="5114"/>
    <cellStyle name="40% - Accent6 2 3 2 3" xfId="5115"/>
    <cellStyle name="40% - Accent6 2 3 2 4" xfId="5116"/>
    <cellStyle name="40% - Accent6 2 3 3" xfId="5117"/>
    <cellStyle name="40% - Accent6 2 3 3 2" xfId="5118"/>
    <cellStyle name="40% - Accent6 2 3 3 3" xfId="5119"/>
    <cellStyle name="40% - Accent6 2 3 4" xfId="5120"/>
    <cellStyle name="40% - Accent6 2 3 4 2" xfId="5121"/>
    <cellStyle name="40% - Accent6 2 3 4 3" xfId="5122"/>
    <cellStyle name="40% - Accent6 2 3 5" xfId="5123"/>
    <cellStyle name="40% - Accent6 2 3 6" xfId="5124"/>
    <cellStyle name="40% - Accent6 2 4" xfId="6560"/>
    <cellStyle name="40% - Accent6 20" xfId="677"/>
    <cellStyle name="40% - Accent6 20 2" xfId="678"/>
    <cellStyle name="40% - Accent6 20 2 2" xfId="5125"/>
    <cellStyle name="40% - Accent6 20 2 2 2" xfId="5126"/>
    <cellStyle name="40% - Accent6 20 2 2 3" xfId="5127"/>
    <cellStyle name="40% - Accent6 20 2 3" xfId="5128"/>
    <cellStyle name="40% - Accent6 20 2 4" xfId="5129"/>
    <cellStyle name="40% - Accent6 20 3" xfId="5130"/>
    <cellStyle name="40% - Accent6 20 3 2" xfId="5131"/>
    <cellStyle name="40% - Accent6 20 3 3" xfId="5132"/>
    <cellStyle name="40% - Accent6 20 4" xfId="5133"/>
    <cellStyle name="40% - Accent6 20 4 2" xfId="5134"/>
    <cellStyle name="40% - Accent6 20 4 3" xfId="5135"/>
    <cellStyle name="40% - Accent6 20 5" xfId="5136"/>
    <cellStyle name="40% - Accent6 20 6" xfId="5137"/>
    <cellStyle name="40% - Accent6 21" xfId="679"/>
    <cellStyle name="40% - Accent6 22" xfId="680"/>
    <cellStyle name="40% - Accent6 22 2" xfId="681"/>
    <cellStyle name="40% - Accent6 22 2 2" xfId="5138"/>
    <cellStyle name="40% - Accent6 22 2 2 2" xfId="5139"/>
    <cellStyle name="40% - Accent6 22 2 2 3" xfId="5140"/>
    <cellStyle name="40% - Accent6 22 2 3" xfId="5141"/>
    <cellStyle name="40% - Accent6 22 2 4" xfId="5142"/>
    <cellStyle name="40% - Accent6 22 3" xfId="5143"/>
    <cellStyle name="40% - Accent6 22 3 2" xfId="5144"/>
    <cellStyle name="40% - Accent6 22 3 3" xfId="5145"/>
    <cellStyle name="40% - Accent6 22 4" xfId="5146"/>
    <cellStyle name="40% - Accent6 22 4 2" xfId="5147"/>
    <cellStyle name="40% - Accent6 22 4 3" xfId="5148"/>
    <cellStyle name="40% - Accent6 22 5" xfId="5149"/>
    <cellStyle name="40% - Accent6 22 6" xfId="5150"/>
    <cellStyle name="40% - Accent6 23" xfId="682"/>
    <cellStyle name="40% - Accent6 23 2" xfId="5151"/>
    <cellStyle name="40% - Accent6 23 2 2" xfId="5152"/>
    <cellStyle name="40% - Accent6 23 2 3" xfId="5153"/>
    <cellStyle name="40% - Accent6 23 3" xfId="5154"/>
    <cellStyle name="40% - Accent6 23 4" xfId="5155"/>
    <cellStyle name="40% - Accent6 24" xfId="683"/>
    <cellStyle name="40% - Accent6 24 2" xfId="5156"/>
    <cellStyle name="40% - Accent6 24 3" xfId="5157"/>
    <cellStyle name="40% - Accent6 25" xfId="684"/>
    <cellStyle name="40% - Accent6 25 2" xfId="5158"/>
    <cellStyle name="40% - Accent6 25 3" xfId="5159"/>
    <cellStyle name="40% - Accent6 26" xfId="5160"/>
    <cellStyle name="40% - Accent6 27" xfId="5161"/>
    <cellStyle name="40% - Accent6 28" xfId="5162"/>
    <cellStyle name="40% - Accent6 29" xfId="5163"/>
    <cellStyle name="40% - Accent6 3" xfId="685"/>
    <cellStyle name="40% - Accent6 3 2" xfId="686"/>
    <cellStyle name="40% - Accent6 3 3" xfId="687"/>
    <cellStyle name="40% - Accent6 3 3 2" xfId="688"/>
    <cellStyle name="40% - Accent6 3 3 2 2" xfId="5164"/>
    <cellStyle name="40% - Accent6 3 3 2 2 2" xfId="5165"/>
    <cellStyle name="40% - Accent6 3 3 2 2 3" xfId="5166"/>
    <cellStyle name="40% - Accent6 3 3 2 3" xfId="5167"/>
    <cellStyle name="40% - Accent6 3 3 2 4" xfId="5168"/>
    <cellStyle name="40% - Accent6 3 3 3" xfId="5169"/>
    <cellStyle name="40% - Accent6 3 3 3 2" xfId="5170"/>
    <cellStyle name="40% - Accent6 3 3 3 3" xfId="5171"/>
    <cellStyle name="40% - Accent6 3 3 4" xfId="5172"/>
    <cellStyle name="40% - Accent6 3 3 4 2" xfId="5173"/>
    <cellStyle name="40% - Accent6 3 3 4 3" xfId="5174"/>
    <cellStyle name="40% - Accent6 3 3 5" xfId="5175"/>
    <cellStyle name="40% - Accent6 3 3 6" xfId="5176"/>
    <cellStyle name="40% - Accent6 4" xfId="689"/>
    <cellStyle name="40% - Accent6 4 2" xfId="690"/>
    <cellStyle name="40% - Accent6 4 2 2" xfId="691"/>
    <cellStyle name="40% - Accent6 4 2 2 2" xfId="5177"/>
    <cellStyle name="40% - Accent6 4 2 2 2 2" xfId="5178"/>
    <cellStyle name="40% - Accent6 4 2 2 2 3" xfId="5179"/>
    <cellStyle name="40% - Accent6 4 2 2 3" xfId="5180"/>
    <cellStyle name="40% - Accent6 4 2 2 4" xfId="5181"/>
    <cellStyle name="40% - Accent6 4 2 3" xfId="5182"/>
    <cellStyle name="40% - Accent6 4 2 3 2" xfId="5183"/>
    <cellStyle name="40% - Accent6 4 2 3 3" xfId="5184"/>
    <cellStyle name="40% - Accent6 4 2 4" xfId="5185"/>
    <cellStyle name="40% - Accent6 4 2 4 2" xfId="5186"/>
    <cellStyle name="40% - Accent6 4 2 4 3" xfId="5187"/>
    <cellStyle name="40% - Accent6 4 2 5" xfId="5188"/>
    <cellStyle name="40% - Accent6 4 2 6" xfId="5189"/>
    <cellStyle name="40% - Accent6 4 3" xfId="692"/>
    <cellStyle name="40% - Accent6 4 3 2" xfId="5190"/>
    <cellStyle name="40% - Accent6 4 3 2 2" xfId="5191"/>
    <cellStyle name="40% - Accent6 4 3 2 3" xfId="5192"/>
    <cellStyle name="40% - Accent6 4 3 3" xfId="5193"/>
    <cellStyle name="40% - Accent6 4 3 4" xfId="5194"/>
    <cellStyle name="40% - Accent6 4 4" xfId="5195"/>
    <cellStyle name="40% - Accent6 4 4 2" xfId="5196"/>
    <cellStyle name="40% - Accent6 4 4 3" xfId="5197"/>
    <cellStyle name="40% - Accent6 4 5" xfId="5198"/>
    <cellStyle name="40% - Accent6 4 5 2" xfId="5199"/>
    <cellStyle name="40% - Accent6 4 5 3" xfId="5200"/>
    <cellStyle name="40% - Accent6 4 6" xfId="5201"/>
    <cellStyle name="40% - Accent6 4 7" xfId="5202"/>
    <cellStyle name="40% - Accent6 5" xfId="693"/>
    <cellStyle name="40% - Accent6 5 2" xfId="694"/>
    <cellStyle name="40% - Accent6 5 2 2" xfId="5203"/>
    <cellStyle name="40% - Accent6 5 2 2 2" xfId="5204"/>
    <cellStyle name="40% - Accent6 5 2 2 3" xfId="5205"/>
    <cellStyle name="40% - Accent6 5 2 3" xfId="5206"/>
    <cellStyle name="40% - Accent6 5 2 4" xfId="5207"/>
    <cellStyle name="40% - Accent6 5 3" xfId="5208"/>
    <cellStyle name="40% - Accent6 5 3 2" xfId="5209"/>
    <cellStyle name="40% - Accent6 5 3 3" xfId="5210"/>
    <cellStyle name="40% - Accent6 5 4" xfId="5211"/>
    <cellStyle name="40% - Accent6 5 4 2" xfId="5212"/>
    <cellStyle name="40% - Accent6 5 4 3" xfId="5213"/>
    <cellStyle name="40% - Accent6 5 5" xfId="5214"/>
    <cellStyle name="40% - Accent6 5 6" xfId="5215"/>
    <cellStyle name="40% - Accent6 6" xfId="695"/>
    <cellStyle name="40% - Accent6 6 2" xfId="696"/>
    <cellStyle name="40% - Accent6 6 2 2" xfId="5216"/>
    <cellStyle name="40% - Accent6 6 2 2 2" xfId="5217"/>
    <cellStyle name="40% - Accent6 6 2 2 3" xfId="5218"/>
    <cellStyle name="40% - Accent6 6 2 3" xfId="5219"/>
    <cellStyle name="40% - Accent6 6 2 4" xfId="5220"/>
    <cellStyle name="40% - Accent6 6 3" xfId="5221"/>
    <cellStyle name="40% - Accent6 6 3 2" xfId="5222"/>
    <cellStyle name="40% - Accent6 6 3 3" xfId="5223"/>
    <cellStyle name="40% - Accent6 6 4" xfId="5224"/>
    <cellStyle name="40% - Accent6 6 4 2" xfId="5225"/>
    <cellStyle name="40% - Accent6 6 4 3" xfId="5226"/>
    <cellStyle name="40% - Accent6 6 5" xfId="5227"/>
    <cellStyle name="40% - Accent6 6 6" xfId="5228"/>
    <cellStyle name="40% - Accent6 7" xfId="697"/>
    <cellStyle name="40% - Accent6 7 2" xfId="698"/>
    <cellStyle name="40% - Accent6 7 2 2" xfId="5229"/>
    <cellStyle name="40% - Accent6 7 2 2 2" xfId="5230"/>
    <cellStyle name="40% - Accent6 7 2 2 3" xfId="5231"/>
    <cellStyle name="40% - Accent6 7 2 3" xfId="5232"/>
    <cellStyle name="40% - Accent6 7 2 4" xfId="5233"/>
    <cellStyle name="40% - Accent6 7 3" xfId="5234"/>
    <cellStyle name="40% - Accent6 7 3 2" xfId="5235"/>
    <cellStyle name="40% - Accent6 7 3 3" xfId="5236"/>
    <cellStyle name="40% - Accent6 7 4" xfId="5237"/>
    <cellStyle name="40% - Accent6 7 4 2" xfId="5238"/>
    <cellStyle name="40% - Accent6 7 4 3" xfId="5239"/>
    <cellStyle name="40% - Accent6 7 5" xfId="5240"/>
    <cellStyle name="40% - Accent6 7 6" xfId="5241"/>
    <cellStyle name="40% - Accent6 8" xfId="699"/>
    <cellStyle name="40% - Accent6 8 2" xfId="700"/>
    <cellStyle name="40% - Accent6 8 2 2" xfId="5242"/>
    <cellStyle name="40% - Accent6 8 2 2 2" xfId="5243"/>
    <cellStyle name="40% - Accent6 8 2 2 3" xfId="5244"/>
    <cellStyle name="40% - Accent6 8 2 3" xfId="5245"/>
    <cellStyle name="40% - Accent6 8 2 4" xfId="5246"/>
    <cellStyle name="40% - Accent6 8 3" xfId="5247"/>
    <cellStyle name="40% - Accent6 8 3 2" xfId="5248"/>
    <cellStyle name="40% - Accent6 8 3 3" xfId="5249"/>
    <cellStyle name="40% - Accent6 8 4" xfId="5250"/>
    <cellStyle name="40% - Accent6 8 4 2" xfId="5251"/>
    <cellStyle name="40% - Accent6 8 4 3" xfId="5252"/>
    <cellStyle name="40% - Accent6 8 5" xfId="5253"/>
    <cellStyle name="40% - Accent6 8 6" xfId="5254"/>
    <cellStyle name="40% - Accent6 9" xfId="701"/>
    <cellStyle name="40% - Accent6 9 2" xfId="702"/>
    <cellStyle name="40% - Accent6 9 2 2" xfId="5255"/>
    <cellStyle name="40% - Accent6 9 2 2 2" xfId="5256"/>
    <cellStyle name="40% - Accent6 9 2 2 3" xfId="5257"/>
    <cellStyle name="40% - Accent6 9 2 3" xfId="5258"/>
    <cellStyle name="40% - Accent6 9 2 4" xfId="5259"/>
    <cellStyle name="40% - Accent6 9 3" xfId="5260"/>
    <cellStyle name="40% - Accent6 9 3 2" xfId="5261"/>
    <cellStyle name="40% - Accent6 9 3 3" xfId="5262"/>
    <cellStyle name="40% - Accent6 9 4" xfId="5263"/>
    <cellStyle name="40% - Accent6 9 4 2" xfId="5264"/>
    <cellStyle name="40% - Accent6 9 4 3" xfId="5265"/>
    <cellStyle name="40% - Accent6 9 5" xfId="5266"/>
    <cellStyle name="40% - Accent6 9 6" xfId="5267"/>
    <cellStyle name="60% - Accent1" xfId="21" builtinId="32" customBuiltin="1"/>
    <cellStyle name="60% - Accent1 10" xfId="703"/>
    <cellStyle name="60% - Accent1 11" xfId="5268"/>
    <cellStyle name="60% - Accent1 12" xfId="6561"/>
    <cellStyle name="60% - Accent1 13" xfId="6562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11" xfId="5269"/>
    <cellStyle name="60% - Accent2 12" xfId="6563"/>
    <cellStyle name="60% - Accent2 13" xfId="6564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11" xfId="5270"/>
    <cellStyle name="60% - Accent3 12" xfId="6565"/>
    <cellStyle name="60% - Accent3 13" xfId="6566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11" xfId="5271"/>
    <cellStyle name="60% - Accent4 12" xfId="6567"/>
    <cellStyle name="60% - Accent4 13" xfId="6568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11" xfId="5272"/>
    <cellStyle name="60% - Accent5 12" xfId="6569"/>
    <cellStyle name="60% - Accent5 13" xfId="6570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11" xfId="5273"/>
    <cellStyle name="60% - Accent6 12" xfId="6571"/>
    <cellStyle name="60% - Accent6 13" xfId="6572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5274"/>
    <cellStyle name="Accent1 45" xfId="5275"/>
    <cellStyle name="Accent1 46" xfId="5276"/>
    <cellStyle name="Accent1 47" xfId="5277"/>
    <cellStyle name="Accent1 48" xfId="6573"/>
    <cellStyle name="Accent1 49" xfId="6574"/>
    <cellStyle name="Accent1 5" xfId="804"/>
    <cellStyle name="Accent1 50" xfId="6575"/>
    <cellStyle name="Accent1 51" xfId="6576"/>
    <cellStyle name="Accent1 52" xfId="6577"/>
    <cellStyle name="Accent1 53" xfId="6578"/>
    <cellStyle name="Accent1 54" xfId="6579"/>
    <cellStyle name="Accent1 55" xfId="6580"/>
    <cellStyle name="Accent1 56" xfId="6581"/>
    <cellStyle name="Accent1 57" xfId="6582"/>
    <cellStyle name="Accent1 58" xfId="6583"/>
    <cellStyle name="Accent1 59" xfId="6584"/>
    <cellStyle name="Accent1 6" xfId="805"/>
    <cellStyle name="Accent1 60" xfId="6585"/>
    <cellStyle name="Accent1 61" xfId="6586"/>
    <cellStyle name="Accent1 62" xfId="6587"/>
    <cellStyle name="Accent1 63" xfId="6588"/>
    <cellStyle name="Accent1 64" xfId="6589"/>
    <cellStyle name="Accent1 65" xfId="6590"/>
    <cellStyle name="Accent1 66" xfId="6591"/>
    <cellStyle name="Accent1 67" xfId="6592"/>
    <cellStyle name="Accent1 68" xfId="6593"/>
    <cellStyle name="Accent1 69" xfId="6594"/>
    <cellStyle name="Accent1 7" xfId="806"/>
    <cellStyle name="Accent1 70" xfId="6595"/>
    <cellStyle name="Accent1 71" xfId="6596"/>
    <cellStyle name="Accent1 72" xfId="6597"/>
    <cellStyle name="Accent1 73" xfId="6598"/>
    <cellStyle name="Accent1 74" xfId="6599"/>
    <cellStyle name="Accent1 75" xfId="6600"/>
    <cellStyle name="Accent1 76" xfId="6601"/>
    <cellStyle name="Accent1 77" xfId="6602"/>
    <cellStyle name="Accent1 78" xfId="6603"/>
    <cellStyle name="Accent1 79" xfId="6604"/>
    <cellStyle name="Accent1 8" xfId="807"/>
    <cellStyle name="Accent1 80" xfId="6605"/>
    <cellStyle name="Accent1 81" xfId="6606"/>
    <cellStyle name="Accent1 82" xfId="6607"/>
    <cellStyle name="Accent1 83" xfId="6608"/>
    <cellStyle name="Accent1 84" xfId="6609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44" xfId="5278"/>
    <cellStyle name="Accent2 45" xfId="5279"/>
    <cellStyle name="Accent2 46" xfId="5280"/>
    <cellStyle name="Accent2 47" xfId="5281"/>
    <cellStyle name="Accent2 48" xfId="6610"/>
    <cellStyle name="Accent2 49" xfId="6611"/>
    <cellStyle name="Accent2 5" xfId="850"/>
    <cellStyle name="Accent2 50" xfId="6612"/>
    <cellStyle name="Accent2 51" xfId="6613"/>
    <cellStyle name="Accent2 52" xfId="6614"/>
    <cellStyle name="Accent2 53" xfId="6615"/>
    <cellStyle name="Accent2 54" xfId="6616"/>
    <cellStyle name="Accent2 55" xfId="6617"/>
    <cellStyle name="Accent2 56" xfId="6618"/>
    <cellStyle name="Accent2 57" xfId="6619"/>
    <cellStyle name="Accent2 58" xfId="6620"/>
    <cellStyle name="Accent2 59" xfId="6621"/>
    <cellStyle name="Accent2 6" xfId="851"/>
    <cellStyle name="Accent2 60" xfId="6622"/>
    <cellStyle name="Accent2 61" xfId="6623"/>
    <cellStyle name="Accent2 62" xfId="6624"/>
    <cellStyle name="Accent2 63" xfId="6625"/>
    <cellStyle name="Accent2 64" xfId="6626"/>
    <cellStyle name="Accent2 65" xfId="6627"/>
    <cellStyle name="Accent2 66" xfId="6628"/>
    <cellStyle name="Accent2 67" xfId="6629"/>
    <cellStyle name="Accent2 68" xfId="6630"/>
    <cellStyle name="Accent2 69" xfId="6631"/>
    <cellStyle name="Accent2 7" xfId="852"/>
    <cellStyle name="Accent2 70" xfId="6632"/>
    <cellStyle name="Accent2 71" xfId="6633"/>
    <cellStyle name="Accent2 72" xfId="6634"/>
    <cellStyle name="Accent2 73" xfId="6635"/>
    <cellStyle name="Accent2 74" xfId="6636"/>
    <cellStyle name="Accent2 75" xfId="6637"/>
    <cellStyle name="Accent2 76" xfId="6638"/>
    <cellStyle name="Accent2 77" xfId="6639"/>
    <cellStyle name="Accent2 78" xfId="6640"/>
    <cellStyle name="Accent2 79" xfId="6641"/>
    <cellStyle name="Accent2 8" xfId="853"/>
    <cellStyle name="Accent2 80" xfId="6642"/>
    <cellStyle name="Accent2 81" xfId="6643"/>
    <cellStyle name="Accent2 82" xfId="6644"/>
    <cellStyle name="Accent2 83" xfId="6645"/>
    <cellStyle name="Accent2 84" xfId="6646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44" xfId="5282"/>
    <cellStyle name="Accent3 45" xfId="5283"/>
    <cellStyle name="Accent3 46" xfId="5284"/>
    <cellStyle name="Accent3 47" xfId="5285"/>
    <cellStyle name="Accent3 48" xfId="6647"/>
    <cellStyle name="Accent3 49" xfId="6648"/>
    <cellStyle name="Accent3 5" xfId="896"/>
    <cellStyle name="Accent3 50" xfId="6649"/>
    <cellStyle name="Accent3 51" xfId="6650"/>
    <cellStyle name="Accent3 52" xfId="6651"/>
    <cellStyle name="Accent3 53" xfId="6652"/>
    <cellStyle name="Accent3 54" xfId="6653"/>
    <cellStyle name="Accent3 55" xfId="6654"/>
    <cellStyle name="Accent3 56" xfId="6655"/>
    <cellStyle name="Accent3 57" xfId="6656"/>
    <cellStyle name="Accent3 58" xfId="6657"/>
    <cellStyle name="Accent3 59" xfId="6658"/>
    <cellStyle name="Accent3 6" xfId="897"/>
    <cellStyle name="Accent3 60" xfId="6659"/>
    <cellStyle name="Accent3 61" xfId="6660"/>
    <cellStyle name="Accent3 62" xfId="6661"/>
    <cellStyle name="Accent3 63" xfId="6662"/>
    <cellStyle name="Accent3 64" xfId="6663"/>
    <cellStyle name="Accent3 65" xfId="6664"/>
    <cellStyle name="Accent3 66" xfId="6665"/>
    <cellStyle name="Accent3 67" xfId="6666"/>
    <cellStyle name="Accent3 68" xfId="6667"/>
    <cellStyle name="Accent3 69" xfId="6668"/>
    <cellStyle name="Accent3 7" xfId="898"/>
    <cellStyle name="Accent3 70" xfId="6669"/>
    <cellStyle name="Accent3 71" xfId="6670"/>
    <cellStyle name="Accent3 72" xfId="6671"/>
    <cellStyle name="Accent3 73" xfId="6672"/>
    <cellStyle name="Accent3 74" xfId="6673"/>
    <cellStyle name="Accent3 75" xfId="6674"/>
    <cellStyle name="Accent3 76" xfId="6675"/>
    <cellStyle name="Accent3 77" xfId="6676"/>
    <cellStyle name="Accent3 78" xfId="6677"/>
    <cellStyle name="Accent3 79" xfId="6678"/>
    <cellStyle name="Accent3 8" xfId="899"/>
    <cellStyle name="Accent3 80" xfId="6679"/>
    <cellStyle name="Accent3 81" xfId="6680"/>
    <cellStyle name="Accent3 82" xfId="6681"/>
    <cellStyle name="Accent3 83" xfId="6682"/>
    <cellStyle name="Accent3 84" xfId="6683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44" xfId="5286"/>
    <cellStyle name="Accent4 45" xfId="5287"/>
    <cellStyle name="Accent4 46" xfId="5288"/>
    <cellStyle name="Accent4 47" xfId="5289"/>
    <cellStyle name="Accent4 48" xfId="6684"/>
    <cellStyle name="Accent4 49" xfId="6685"/>
    <cellStyle name="Accent4 5" xfId="942"/>
    <cellStyle name="Accent4 50" xfId="6686"/>
    <cellStyle name="Accent4 51" xfId="6687"/>
    <cellStyle name="Accent4 52" xfId="6688"/>
    <cellStyle name="Accent4 53" xfId="6689"/>
    <cellStyle name="Accent4 54" xfId="6690"/>
    <cellStyle name="Accent4 55" xfId="6691"/>
    <cellStyle name="Accent4 56" xfId="6692"/>
    <cellStyle name="Accent4 57" xfId="6693"/>
    <cellStyle name="Accent4 58" xfId="6694"/>
    <cellStyle name="Accent4 59" xfId="6695"/>
    <cellStyle name="Accent4 6" xfId="943"/>
    <cellStyle name="Accent4 60" xfId="6696"/>
    <cellStyle name="Accent4 61" xfId="6697"/>
    <cellStyle name="Accent4 62" xfId="6698"/>
    <cellStyle name="Accent4 63" xfId="6699"/>
    <cellStyle name="Accent4 64" xfId="6700"/>
    <cellStyle name="Accent4 65" xfId="6701"/>
    <cellStyle name="Accent4 66" xfId="6702"/>
    <cellStyle name="Accent4 67" xfId="6703"/>
    <cellStyle name="Accent4 68" xfId="6704"/>
    <cellStyle name="Accent4 69" xfId="6705"/>
    <cellStyle name="Accent4 7" xfId="944"/>
    <cellStyle name="Accent4 70" xfId="6706"/>
    <cellStyle name="Accent4 71" xfId="6707"/>
    <cellStyle name="Accent4 72" xfId="6708"/>
    <cellStyle name="Accent4 73" xfId="6709"/>
    <cellStyle name="Accent4 74" xfId="6710"/>
    <cellStyle name="Accent4 75" xfId="6711"/>
    <cellStyle name="Accent4 76" xfId="6712"/>
    <cellStyle name="Accent4 77" xfId="6713"/>
    <cellStyle name="Accent4 78" xfId="6714"/>
    <cellStyle name="Accent4 79" xfId="6715"/>
    <cellStyle name="Accent4 8" xfId="945"/>
    <cellStyle name="Accent4 80" xfId="6716"/>
    <cellStyle name="Accent4 81" xfId="6717"/>
    <cellStyle name="Accent4 82" xfId="6718"/>
    <cellStyle name="Accent4 83" xfId="6719"/>
    <cellStyle name="Accent4 84" xfId="6720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44" xfId="5290"/>
    <cellStyle name="Accent5 45" xfId="5291"/>
    <cellStyle name="Accent5 46" xfId="5292"/>
    <cellStyle name="Accent5 47" xfId="5293"/>
    <cellStyle name="Accent5 48" xfId="6721"/>
    <cellStyle name="Accent5 49" xfId="6722"/>
    <cellStyle name="Accent5 5" xfId="988"/>
    <cellStyle name="Accent5 50" xfId="6723"/>
    <cellStyle name="Accent5 51" xfId="6724"/>
    <cellStyle name="Accent5 52" xfId="6725"/>
    <cellStyle name="Accent5 53" xfId="6726"/>
    <cellStyle name="Accent5 54" xfId="6727"/>
    <cellStyle name="Accent5 55" xfId="6728"/>
    <cellStyle name="Accent5 56" xfId="6729"/>
    <cellStyle name="Accent5 57" xfId="6730"/>
    <cellStyle name="Accent5 58" xfId="6731"/>
    <cellStyle name="Accent5 59" xfId="6732"/>
    <cellStyle name="Accent5 6" xfId="989"/>
    <cellStyle name="Accent5 60" xfId="6733"/>
    <cellStyle name="Accent5 61" xfId="6734"/>
    <cellStyle name="Accent5 62" xfId="6735"/>
    <cellStyle name="Accent5 63" xfId="6736"/>
    <cellStyle name="Accent5 64" xfId="6737"/>
    <cellStyle name="Accent5 65" xfId="6738"/>
    <cellStyle name="Accent5 66" xfId="6739"/>
    <cellStyle name="Accent5 67" xfId="6740"/>
    <cellStyle name="Accent5 68" xfId="6741"/>
    <cellStyle name="Accent5 69" xfId="6742"/>
    <cellStyle name="Accent5 7" xfId="990"/>
    <cellStyle name="Accent5 70" xfId="6743"/>
    <cellStyle name="Accent5 71" xfId="6744"/>
    <cellStyle name="Accent5 72" xfId="6745"/>
    <cellStyle name="Accent5 73" xfId="6746"/>
    <cellStyle name="Accent5 74" xfId="6747"/>
    <cellStyle name="Accent5 75" xfId="6748"/>
    <cellStyle name="Accent5 76" xfId="6749"/>
    <cellStyle name="Accent5 77" xfId="6750"/>
    <cellStyle name="Accent5 78" xfId="6751"/>
    <cellStyle name="Accent5 79" xfId="6752"/>
    <cellStyle name="Accent5 8" xfId="991"/>
    <cellStyle name="Accent5 80" xfId="6753"/>
    <cellStyle name="Accent5 81" xfId="6754"/>
    <cellStyle name="Accent5 82" xfId="6755"/>
    <cellStyle name="Accent5 83" xfId="6756"/>
    <cellStyle name="Accent5 84" xfId="6757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44" xfId="5294"/>
    <cellStyle name="Accent6 45" xfId="5295"/>
    <cellStyle name="Accent6 46" xfId="5296"/>
    <cellStyle name="Accent6 47" xfId="5297"/>
    <cellStyle name="Accent6 48" xfId="6758"/>
    <cellStyle name="Accent6 49" xfId="6759"/>
    <cellStyle name="Accent6 5" xfId="1034"/>
    <cellStyle name="Accent6 50" xfId="6760"/>
    <cellStyle name="Accent6 51" xfId="6761"/>
    <cellStyle name="Accent6 52" xfId="6762"/>
    <cellStyle name="Accent6 53" xfId="6763"/>
    <cellStyle name="Accent6 54" xfId="6764"/>
    <cellStyle name="Accent6 55" xfId="6765"/>
    <cellStyle name="Accent6 56" xfId="6766"/>
    <cellStyle name="Accent6 57" xfId="6767"/>
    <cellStyle name="Accent6 58" xfId="6768"/>
    <cellStyle name="Accent6 59" xfId="6769"/>
    <cellStyle name="Accent6 6" xfId="1035"/>
    <cellStyle name="Accent6 60" xfId="6770"/>
    <cellStyle name="Accent6 61" xfId="6771"/>
    <cellStyle name="Accent6 62" xfId="6772"/>
    <cellStyle name="Accent6 63" xfId="6773"/>
    <cellStyle name="Accent6 64" xfId="6774"/>
    <cellStyle name="Accent6 65" xfId="6775"/>
    <cellStyle name="Accent6 66" xfId="6776"/>
    <cellStyle name="Accent6 67" xfId="6777"/>
    <cellStyle name="Accent6 68" xfId="6778"/>
    <cellStyle name="Accent6 69" xfId="6779"/>
    <cellStyle name="Accent6 7" xfId="1036"/>
    <cellStyle name="Accent6 70" xfId="6780"/>
    <cellStyle name="Accent6 71" xfId="6781"/>
    <cellStyle name="Accent6 72" xfId="6782"/>
    <cellStyle name="Accent6 73" xfId="6783"/>
    <cellStyle name="Accent6 74" xfId="6784"/>
    <cellStyle name="Accent6 75" xfId="6785"/>
    <cellStyle name="Accent6 76" xfId="6786"/>
    <cellStyle name="Accent6 77" xfId="6787"/>
    <cellStyle name="Accent6 78" xfId="6788"/>
    <cellStyle name="Accent6 79" xfId="6789"/>
    <cellStyle name="Accent6 8" xfId="1037"/>
    <cellStyle name="Accent6 80" xfId="6790"/>
    <cellStyle name="Accent6 81" xfId="6791"/>
    <cellStyle name="Accent6 82" xfId="6792"/>
    <cellStyle name="Accent6 83" xfId="6793"/>
    <cellStyle name="Accent6 84" xfId="6794"/>
    <cellStyle name="Accent6 9" xfId="1038"/>
    <cellStyle name="Bad" xfId="7" builtinId="27" customBuiltin="1"/>
    <cellStyle name="Bad 10" xfId="1039"/>
    <cellStyle name="Bad 11" xfId="5298"/>
    <cellStyle name="Bad 12" xfId="6795"/>
    <cellStyle name="Bad 13" xfId="6796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11" xfId="5299"/>
    <cellStyle name="Calculation 12" xfId="6797"/>
    <cellStyle name="Calculation 13" xfId="6798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11" xfId="6799"/>
    <cellStyle name="Check Cell 12" xfId="6800"/>
    <cellStyle name="Check Cell 13" xfId="680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[0] 2" xfId="5300"/>
    <cellStyle name="Comma [0] 2 2" xfId="5301"/>
    <cellStyle name="Comma [0] 3" xfId="5302"/>
    <cellStyle name="Comma 10" xfId="1072"/>
    <cellStyle name="Comma 11" xfId="1073"/>
    <cellStyle name="Comma 12" xfId="1074"/>
    <cellStyle name="Comma 13" xfId="1075"/>
    <cellStyle name="Comma 13 2" xfId="1076"/>
    <cellStyle name="Comma 13 2 2" xfId="5303"/>
    <cellStyle name="Comma 13 2 2 2" xfId="5304"/>
    <cellStyle name="Comma 13 2 2 3" xfId="5305"/>
    <cellStyle name="Comma 13 2 3" xfId="5306"/>
    <cellStyle name="Comma 13 2 4" xfId="5307"/>
    <cellStyle name="Comma 13 3" xfId="5308"/>
    <cellStyle name="Comma 13 3 2" xfId="5309"/>
    <cellStyle name="Comma 13 3 3" xfId="5310"/>
    <cellStyle name="Comma 13 4" xfId="5311"/>
    <cellStyle name="Comma 13 4 2" xfId="5312"/>
    <cellStyle name="Comma 13 4 3" xfId="5313"/>
    <cellStyle name="Comma 13 5" xfId="5314"/>
    <cellStyle name="Comma 13 6" xfId="5315"/>
    <cellStyle name="Comma 14" xfId="1077"/>
    <cellStyle name="Comma 14 2" xfId="1078"/>
    <cellStyle name="Comma 14 2 2" xfId="5316"/>
    <cellStyle name="Comma 14 2 2 2" xfId="5317"/>
    <cellStyle name="Comma 14 2 2 3" xfId="5318"/>
    <cellStyle name="Comma 14 2 3" xfId="5319"/>
    <cellStyle name="Comma 14 2 4" xfId="5320"/>
    <cellStyle name="Comma 14 3" xfId="5321"/>
    <cellStyle name="Comma 14 3 2" xfId="5322"/>
    <cellStyle name="Comma 14 3 3" xfId="5323"/>
    <cellStyle name="Comma 14 4" xfId="5324"/>
    <cellStyle name="Comma 14 4 2" xfId="5325"/>
    <cellStyle name="Comma 14 4 3" xfId="5326"/>
    <cellStyle name="Comma 14 5" xfId="5327"/>
    <cellStyle name="Comma 14 6" xfId="5328"/>
    <cellStyle name="Comma 15" xfId="1079"/>
    <cellStyle name="Comma 16" xfId="1080"/>
    <cellStyle name="Comma 17" xfId="5329"/>
    <cellStyle name="Comma 18" xfId="5330"/>
    <cellStyle name="Comma 19" xfId="5331"/>
    <cellStyle name="Comma 2" xfId="1081"/>
    <cellStyle name="Comma 2 2" xfId="1082"/>
    <cellStyle name="Comma 2 2 2" xfId="5332"/>
    <cellStyle name="Comma 2 3" xfId="1083"/>
    <cellStyle name="Comma 2 4" xfId="1084"/>
    <cellStyle name="Comma 2 5" xfId="1085"/>
    <cellStyle name="Comma 2 5 2" xfId="1086"/>
    <cellStyle name="Comma 2 5 2 2" xfId="5333"/>
    <cellStyle name="Comma 2 5 2 2 2" xfId="5334"/>
    <cellStyle name="Comma 2 5 2 2 3" xfId="5335"/>
    <cellStyle name="Comma 2 5 2 3" xfId="5336"/>
    <cellStyle name="Comma 2 5 2 4" xfId="5337"/>
    <cellStyle name="Comma 2 5 3" xfId="5338"/>
    <cellStyle name="Comma 2 5 3 2" xfId="5339"/>
    <cellStyle name="Comma 2 5 3 3" xfId="5340"/>
    <cellStyle name="Comma 2 5 4" xfId="5341"/>
    <cellStyle name="Comma 2 5 4 2" xfId="5342"/>
    <cellStyle name="Comma 2 5 4 3" xfId="5343"/>
    <cellStyle name="Comma 2 5 5" xfId="5344"/>
    <cellStyle name="Comma 2 5 6" xfId="5345"/>
    <cellStyle name="Comma 20" xfId="5346"/>
    <cellStyle name="Comma 20 2" xfId="5347"/>
    <cellStyle name="Comma 21" xfId="5348"/>
    <cellStyle name="Comma 22" xfId="5349"/>
    <cellStyle name="Comma 23" xfId="5350"/>
    <cellStyle name="Comma 24" xfId="5351"/>
    <cellStyle name="Comma 25" xfId="5352"/>
    <cellStyle name="Comma 26" xfId="5353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3 4 2 2" xfId="5354"/>
    <cellStyle name="Comma 3 4 2 2 2" xfId="5355"/>
    <cellStyle name="Comma 3 4 2 2 3" xfId="5356"/>
    <cellStyle name="Comma 3 4 2 3" xfId="5357"/>
    <cellStyle name="Comma 3 4 2 4" xfId="5358"/>
    <cellStyle name="Comma 3 4 3" xfId="5359"/>
    <cellStyle name="Comma 3 4 3 2" xfId="5360"/>
    <cellStyle name="Comma 3 4 3 3" xfId="5361"/>
    <cellStyle name="Comma 3 4 4" xfId="5362"/>
    <cellStyle name="Comma 3 4 4 2" xfId="5363"/>
    <cellStyle name="Comma 3 4 4 3" xfId="5364"/>
    <cellStyle name="Comma 3 4 5" xfId="5365"/>
    <cellStyle name="Comma 3 4 6" xfId="5366"/>
    <cellStyle name="Comma 4" xfId="1093"/>
    <cellStyle name="Comma 4 2" xfId="1094"/>
    <cellStyle name="Comma 4 3" xfId="1095"/>
    <cellStyle name="Comma 4 3 2" xfId="1096"/>
    <cellStyle name="Comma 4 3 2 2" xfId="5367"/>
    <cellStyle name="Comma 4 3 2 2 2" xfId="5368"/>
    <cellStyle name="Comma 4 3 2 2 3" xfId="5369"/>
    <cellStyle name="Comma 4 3 2 3" xfId="5370"/>
    <cellStyle name="Comma 4 3 2 4" xfId="5371"/>
    <cellStyle name="Comma 4 3 3" xfId="5372"/>
    <cellStyle name="Comma 4 3 3 2" xfId="5373"/>
    <cellStyle name="Comma 4 3 3 3" xfId="5374"/>
    <cellStyle name="Comma 4 3 4" xfId="5375"/>
    <cellStyle name="Comma 4 3 4 2" xfId="5376"/>
    <cellStyle name="Comma 4 3 4 3" xfId="5377"/>
    <cellStyle name="Comma 4 3 5" xfId="5378"/>
    <cellStyle name="Comma 4 3 6" xfId="5379"/>
    <cellStyle name="Comma 5" xfId="1097"/>
    <cellStyle name="Comma 5 2" xfId="1098"/>
    <cellStyle name="Comma 5 3" xfId="1099"/>
    <cellStyle name="Comma 5 3 2" xfId="1100"/>
    <cellStyle name="Comma 5 3 2 2" xfId="5380"/>
    <cellStyle name="Comma 5 3 2 2 2" xfId="5381"/>
    <cellStyle name="Comma 5 3 2 2 3" xfId="5382"/>
    <cellStyle name="Comma 5 3 2 3" xfId="5383"/>
    <cellStyle name="Comma 5 3 2 4" xfId="5384"/>
    <cellStyle name="Comma 5 3 3" xfId="5385"/>
    <cellStyle name="Comma 5 3 3 2" xfId="5386"/>
    <cellStyle name="Comma 5 3 3 3" xfId="5387"/>
    <cellStyle name="Comma 5 3 4" xfId="5388"/>
    <cellStyle name="Comma 5 3 4 2" xfId="5389"/>
    <cellStyle name="Comma 5 3 4 3" xfId="5390"/>
    <cellStyle name="Comma 5 3 5" xfId="5391"/>
    <cellStyle name="Comma 5 3 6" xfId="5392"/>
    <cellStyle name="Comma 6" xfId="1101"/>
    <cellStyle name="Comma 6 2" xfId="1102"/>
    <cellStyle name="Comma 6 3" xfId="1103"/>
    <cellStyle name="Comma 6 3 2" xfId="1104"/>
    <cellStyle name="Comma 6 3 2 2" xfId="5393"/>
    <cellStyle name="Comma 6 3 2 2 2" xfId="5394"/>
    <cellStyle name="Comma 6 3 2 2 3" xfId="5395"/>
    <cellStyle name="Comma 6 3 2 3" xfId="5396"/>
    <cellStyle name="Comma 6 3 2 4" xfId="5397"/>
    <cellStyle name="Comma 6 3 3" xfId="5398"/>
    <cellStyle name="Comma 6 3 3 2" xfId="5399"/>
    <cellStyle name="Comma 6 3 3 3" xfId="5400"/>
    <cellStyle name="Comma 6 3 4" xfId="5401"/>
    <cellStyle name="Comma 6 3 4 2" xfId="5402"/>
    <cellStyle name="Comma 6 3 4 3" xfId="5403"/>
    <cellStyle name="Comma 6 3 5" xfId="5404"/>
    <cellStyle name="Comma 6 3 6" xfId="5405"/>
    <cellStyle name="Comma 7" xfId="1105"/>
    <cellStyle name="Comma 7 2" xfId="5406"/>
    <cellStyle name="Comma 8" xfId="1106"/>
    <cellStyle name="Comma 8 2" xfId="5407"/>
    <cellStyle name="Comma 9" xfId="1107"/>
    <cellStyle name="Comma 9 2" xfId="5408"/>
    <cellStyle name="Comma0" xfId="1108"/>
    <cellStyle name="Comma0 - Style2" xfId="1109"/>
    <cellStyle name="Comma0 - Style4" xfId="1110"/>
    <cellStyle name="Comma0 - Style5" xfId="1111"/>
    <cellStyle name="Comma0 2" xfId="5409"/>
    <cellStyle name="Comma0 3" xfId="5410"/>
    <cellStyle name="Comma0 4" xfId="54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1 2 2" xfId="5412"/>
    <cellStyle name="Currency 11 2 2 2" xfId="5413"/>
    <cellStyle name="Currency 11 2 2 3" xfId="5414"/>
    <cellStyle name="Currency 11 2 3" xfId="5415"/>
    <cellStyle name="Currency 11 2 4" xfId="5416"/>
    <cellStyle name="Currency 11 3" xfId="5417"/>
    <cellStyle name="Currency 11 3 2" xfId="5418"/>
    <cellStyle name="Currency 11 3 3" xfId="5419"/>
    <cellStyle name="Currency 11 4" xfId="5420"/>
    <cellStyle name="Currency 11 4 2" xfId="5421"/>
    <cellStyle name="Currency 11 4 3" xfId="5422"/>
    <cellStyle name="Currency 11 5" xfId="5423"/>
    <cellStyle name="Currency 11 6" xfId="5424"/>
    <cellStyle name="Currency 12" xfId="1123"/>
    <cellStyle name="Currency 13" xfId="5425"/>
    <cellStyle name="Currency 14" xfId="5426"/>
    <cellStyle name="Currency 15" xfId="5427"/>
    <cellStyle name="Currency 16" xfId="5428"/>
    <cellStyle name="Currency 17" xfId="5429"/>
    <cellStyle name="Currency 18" xfId="5430"/>
    <cellStyle name="Currency 2" xfId="1124"/>
    <cellStyle name="Currency 2 2" xfId="1125"/>
    <cellStyle name="Currency 2 3" xfId="1126"/>
    <cellStyle name="Currency 3" xfId="1127"/>
    <cellStyle name="Currency 3 2" xfId="5431"/>
    <cellStyle name="Currency 4" xfId="1128"/>
    <cellStyle name="Currency 4 2" xfId="5432"/>
    <cellStyle name="Currency 5" xfId="1129"/>
    <cellStyle name="Currency 5 2" xfId="5433"/>
    <cellStyle name="Currency 6" xfId="1130"/>
    <cellStyle name="Currency 6 2" xfId="5434"/>
    <cellStyle name="Currency 7" xfId="1131"/>
    <cellStyle name="Currency 7 2" xfId="5435"/>
    <cellStyle name="Currency 8" xfId="1132"/>
    <cellStyle name="Currency 8 2" xfId="5436"/>
    <cellStyle name="Currency 9" xfId="1133"/>
    <cellStyle name="Currency 9 2" xfId="5437"/>
    <cellStyle name="Currency0" xfId="1134"/>
    <cellStyle name="Date" xfId="1135"/>
    <cellStyle name="Date 2" xfId="5438"/>
    <cellStyle name="Date 3" xfId="5439"/>
    <cellStyle name="Date 4" xfId="5440"/>
    <cellStyle name="Emphasis 1" xfId="1136"/>
    <cellStyle name="Emphasis 2" xfId="1137"/>
    <cellStyle name="Emphasis 3" xfId="1138"/>
    <cellStyle name="Entered" xfId="1139"/>
    <cellStyle name="Entered 2" xfId="6802"/>
    <cellStyle name="Euro" xfId="5441"/>
    <cellStyle name="Explanatory Text" xfId="16" builtinId="53" customBuiltin="1"/>
    <cellStyle name="Explanatory Text 10" xfId="1140"/>
    <cellStyle name="Explanatory Text 11" xfId="6803"/>
    <cellStyle name="Explanatory Text 12" xfId="6804"/>
    <cellStyle name="Explanatory Text 13" xfId="6805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11" xfId="5442"/>
    <cellStyle name="Good 12" xfId="6806"/>
    <cellStyle name="Good 13" xfId="6807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Grey 3" xfId="5443"/>
    <cellStyle name="Grey 4" xfId="5444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11" xfId="5445"/>
    <cellStyle name="Heading 1 12" xfId="6808"/>
    <cellStyle name="Heading 1 13" xfId="6809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11" xfId="5446"/>
    <cellStyle name="Heading 2 12" xfId="6810"/>
    <cellStyle name="Heading 2 13" xfId="6811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11" xfId="5447"/>
    <cellStyle name="Heading 3 12" xfId="6812"/>
    <cellStyle name="Heading 3 13" xfId="6813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11" xfId="6814"/>
    <cellStyle name="Heading 4 12" xfId="6815"/>
    <cellStyle name="Heading 4 13" xfId="6816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[yellow] 3" xfId="5448"/>
    <cellStyle name="Input [yellow] 4" xfId="5449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44" xfId="5450"/>
    <cellStyle name="Input 45" xfId="5451"/>
    <cellStyle name="Input 46" xfId="5452"/>
    <cellStyle name="Input 47" xfId="5453"/>
    <cellStyle name="Input 48" xfId="6817"/>
    <cellStyle name="Input 49" xfId="6818"/>
    <cellStyle name="Input 5" xfId="1250"/>
    <cellStyle name="Input 50" xfId="6819"/>
    <cellStyle name="Input 51" xfId="6820"/>
    <cellStyle name="Input 52" xfId="6821"/>
    <cellStyle name="Input 53" xfId="6822"/>
    <cellStyle name="Input 54" xfId="6823"/>
    <cellStyle name="Input 55" xfId="6824"/>
    <cellStyle name="Input 56" xfId="6825"/>
    <cellStyle name="Input 57" xfId="6826"/>
    <cellStyle name="Input 58" xfId="6827"/>
    <cellStyle name="Input 59" xfId="6828"/>
    <cellStyle name="Input 6" xfId="1251"/>
    <cellStyle name="Input 60" xfId="6829"/>
    <cellStyle name="Input 61" xfId="6830"/>
    <cellStyle name="Input 62" xfId="6831"/>
    <cellStyle name="Input 63" xfId="6832"/>
    <cellStyle name="Input 64" xfId="6833"/>
    <cellStyle name="Input 65" xfId="6834"/>
    <cellStyle name="Input 66" xfId="6835"/>
    <cellStyle name="Input 67" xfId="6836"/>
    <cellStyle name="Input 68" xfId="6837"/>
    <cellStyle name="Input 69" xfId="6838"/>
    <cellStyle name="Input 7" xfId="1252"/>
    <cellStyle name="Input 70" xfId="6839"/>
    <cellStyle name="Input 71" xfId="6840"/>
    <cellStyle name="Input 72" xfId="6841"/>
    <cellStyle name="Input 73" xfId="6842"/>
    <cellStyle name="Input 74" xfId="6843"/>
    <cellStyle name="Input 75" xfId="6844"/>
    <cellStyle name="Input 76" xfId="6845"/>
    <cellStyle name="Input 77" xfId="6846"/>
    <cellStyle name="Input 78" xfId="6847"/>
    <cellStyle name="Input 79" xfId="6848"/>
    <cellStyle name="Input 8" xfId="1253"/>
    <cellStyle name="Input 80" xfId="6849"/>
    <cellStyle name="Input 81" xfId="6850"/>
    <cellStyle name="Input 82" xfId="6851"/>
    <cellStyle name="Input 83" xfId="6852"/>
    <cellStyle name="Input 84" xfId="6853"/>
    <cellStyle name="Input 9" xfId="1254"/>
    <cellStyle name="Input Cells" xfId="1255"/>
    <cellStyle name="Input Cells Percent" xfId="1256"/>
    <cellStyle name="Input Cells_Book9" xfId="5454"/>
    <cellStyle name="Lines" xfId="1257"/>
    <cellStyle name="LINKED" xfId="1258"/>
    <cellStyle name="Linked Cell" xfId="12" builtinId="24" customBuiltin="1"/>
    <cellStyle name="Linked Cell 10" xfId="1259"/>
    <cellStyle name="Linked Cell 11" xfId="5455"/>
    <cellStyle name="Linked Cell 12" xfId="6854"/>
    <cellStyle name="Linked Cell 13" xfId="6855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 3" xfId="5456"/>
    <cellStyle name="modified border 4" xfId="5457"/>
    <cellStyle name="modified border1" xfId="1271"/>
    <cellStyle name="modified border1 2" xfId="1272"/>
    <cellStyle name="modified border1 3" xfId="5458"/>
    <cellStyle name="modified border1 4" xfId="5459"/>
    <cellStyle name="Neutral" xfId="8" builtinId="28" customBuiltin="1"/>
    <cellStyle name="Neutral 10" xfId="1273"/>
    <cellStyle name="Neutral 11" xfId="5460"/>
    <cellStyle name="Neutral 12" xfId="6856"/>
    <cellStyle name="Neutral 13" xfId="6857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- Style1 4" xfId="5461"/>
    <cellStyle name="Normal 10" xfId="1287"/>
    <cellStyle name="Normal 10 2" xfId="1288"/>
    <cellStyle name="Normal 10 3" xfId="1289"/>
    <cellStyle name="Normal 10 3 2" xfId="1290"/>
    <cellStyle name="Normal 10 3 2 2" xfId="5462"/>
    <cellStyle name="Normal 10 3 2 2 2" xfId="5463"/>
    <cellStyle name="Normal 10 3 2 2 3" xfId="5464"/>
    <cellStyle name="Normal 10 3 2 3" xfId="5465"/>
    <cellStyle name="Normal 10 3 2 4" xfId="5466"/>
    <cellStyle name="Normal 10 3 3" xfId="5467"/>
    <cellStyle name="Normal 10 3 3 2" xfId="5468"/>
    <cellStyle name="Normal 10 3 3 3" xfId="5469"/>
    <cellStyle name="Normal 10 3 4" xfId="5470"/>
    <cellStyle name="Normal 10 3 4 2" xfId="5471"/>
    <cellStyle name="Normal 10 3 4 3" xfId="5472"/>
    <cellStyle name="Normal 10 3 5" xfId="5473"/>
    <cellStyle name="Normal 10 3 6" xfId="5474"/>
    <cellStyle name="Normal 10 4" xfId="5475"/>
    <cellStyle name="Normal 11" xfId="1291"/>
    <cellStyle name="Normal 11 2" xfId="1292"/>
    <cellStyle name="Normal 11 3" xfId="1293"/>
    <cellStyle name="Normal 11 3 2" xfId="1294"/>
    <cellStyle name="Normal 11 3 2 2" xfId="5476"/>
    <cellStyle name="Normal 11 3 2 2 2" xfId="5477"/>
    <cellStyle name="Normal 11 3 2 2 3" xfId="5478"/>
    <cellStyle name="Normal 11 3 2 3" xfId="5479"/>
    <cellStyle name="Normal 11 3 2 4" xfId="5480"/>
    <cellStyle name="Normal 11 3 3" xfId="5481"/>
    <cellStyle name="Normal 11 3 3 2" xfId="5482"/>
    <cellStyle name="Normal 11 3 3 3" xfId="5483"/>
    <cellStyle name="Normal 11 3 4" xfId="5484"/>
    <cellStyle name="Normal 11 3 4 2" xfId="5485"/>
    <cellStyle name="Normal 11 3 4 3" xfId="5486"/>
    <cellStyle name="Normal 11 3 5" xfId="5487"/>
    <cellStyle name="Normal 11 3 6" xfId="5488"/>
    <cellStyle name="Normal 12" xfId="1295"/>
    <cellStyle name="Normal 12 2" xfId="1296"/>
    <cellStyle name="Normal 12 3" xfId="1297"/>
    <cellStyle name="Normal 12 3 2" xfId="1298"/>
    <cellStyle name="Normal 12 3 2 2" xfId="5489"/>
    <cellStyle name="Normal 12 3 2 2 2" xfId="5490"/>
    <cellStyle name="Normal 12 3 2 2 3" xfId="5491"/>
    <cellStyle name="Normal 12 3 2 3" xfId="5492"/>
    <cellStyle name="Normal 12 3 2 4" xfId="5493"/>
    <cellStyle name="Normal 12 3 3" xfId="5494"/>
    <cellStyle name="Normal 12 3 3 2" xfId="5495"/>
    <cellStyle name="Normal 12 3 3 3" xfId="5496"/>
    <cellStyle name="Normal 12 3 4" xfId="5497"/>
    <cellStyle name="Normal 12 3 4 2" xfId="5498"/>
    <cellStyle name="Normal 12 3 4 3" xfId="5499"/>
    <cellStyle name="Normal 12 3 5" xfId="5500"/>
    <cellStyle name="Normal 12 3 6" xfId="5501"/>
    <cellStyle name="Normal 13" xfId="1299"/>
    <cellStyle name="Normal 13 2" xfId="1300"/>
    <cellStyle name="Normal 13 3" xfId="1301"/>
    <cellStyle name="Normal 13 3 2" xfId="1302"/>
    <cellStyle name="Normal 13 3 2 2" xfId="5502"/>
    <cellStyle name="Normal 13 3 2 2 2" xfId="5503"/>
    <cellStyle name="Normal 13 3 2 2 3" xfId="5504"/>
    <cellStyle name="Normal 13 3 2 3" xfId="5505"/>
    <cellStyle name="Normal 13 3 2 4" xfId="5506"/>
    <cellStyle name="Normal 13 3 3" xfId="5507"/>
    <cellStyle name="Normal 13 3 3 2" xfId="5508"/>
    <cellStyle name="Normal 13 3 3 3" xfId="5509"/>
    <cellStyle name="Normal 13 3 4" xfId="5510"/>
    <cellStyle name="Normal 13 3 4 2" xfId="5511"/>
    <cellStyle name="Normal 13 3 4 3" xfId="5512"/>
    <cellStyle name="Normal 13 3 5" xfId="5513"/>
    <cellStyle name="Normal 13 3 6" xfId="5514"/>
    <cellStyle name="Normal 14" xfId="1303"/>
    <cellStyle name="Normal 14 2" xfId="1304"/>
    <cellStyle name="Normal 14 2 2" xfId="1305"/>
    <cellStyle name="Normal 14 2 2 2" xfId="5515"/>
    <cellStyle name="Normal 14 2 2 2 2" xfId="5516"/>
    <cellStyle name="Normal 14 2 2 2 3" xfId="5517"/>
    <cellStyle name="Normal 14 2 2 3" xfId="5518"/>
    <cellStyle name="Normal 14 2 2 4" xfId="5519"/>
    <cellStyle name="Normal 14 2 3" xfId="5520"/>
    <cellStyle name="Normal 14 2 3 2" xfId="5521"/>
    <cellStyle name="Normal 14 2 3 3" xfId="5522"/>
    <cellStyle name="Normal 14 2 4" xfId="5523"/>
    <cellStyle name="Normal 14 2 4 2" xfId="5524"/>
    <cellStyle name="Normal 14 2 4 3" xfId="5525"/>
    <cellStyle name="Normal 14 2 5" xfId="5526"/>
    <cellStyle name="Normal 14 2 6" xfId="5527"/>
    <cellStyle name="Normal 14 3" xfId="1306"/>
    <cellStyle name="Normal 15" xfId="1307"/>
    <cellStyle name="Normal 15 2" xfId="1308"/>
    <cellStyle name="Normal 15 2 2" xfId="1309"/>
    <cellStyle name="Normal 15 2 2 2" xfId="5528"/>
    <cellStyle name="Normal 15 2 2 2 2" xfId="5529"/>
    <cellStyle name="Normal 15 2 2 2 3" xfId="5530"/>
    <cellStyle name="Normal 15 2 2 3" xfId="5531"/>
    <cellStyle name="Normal 15 2 2 4" xfId="5532"/>
    <cellStyle name="Normal 15 2 3" xfId="5533"/>
    <cellStyle name="Normal 15 2 3 2" xfId="5534"/>
    <cellStyle name="Normal 15 2 3 3" xfId="5535"/>
    <cellStyle name="Normal 15 2 4" xfId="5536"/>
    <cellStyle name="Normal 15 2 4 2" xfId="5537"/>
    <cellStyle name="Normal 15 2 4 3" xfId="5538"/>
    <cellStyle name="Normal 15 2 5" xfId="5539"/>
    <cellStyle name="Normal 15 2 6" xfId="5540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2 2 2" xfId="5541"/>
    <cellStyle name="Normal 17 2 2 2 2" xfId="5542"/>
    <cellStyle name="Normal 17 2 2 2 3" xfId="5543"/>
    <cellStyle name="Normal 17 2 2 3" xfId="5544"/>
    <cellStyle name="Normal 17 2 2 4" xfId="5545"/>
    <cellStyle name="Normal 17 2 3" xfId="5546"/>
    <cellStyle name="Normal 17 2 3 2" xfId="5547"/>
    <cellStyle name="Normal 17 2 3 3" xfId="5548"/>
    <cellStyle name="Normal 17 2 4" xfId="5549"/>
    <cellStyle name="Normal 17 2 4 2" xfId="5550"/>
    <cellStyle name="Normal 17 2 4 3" xfId="5551"/>
    <cellStyle name="Normal 17 2 5" xfId="5552"/>
    <cellStyle name="Normal 17 2 6" xfId="5553"/>
    <cellStyle name="Normal 17 3" xfId="1316"/>
    <cellStyle name="Normal 17 3 2" xfId="5554"/>
    <cellStyle name="Normal 17 3 2 2" xfId="5555"/>
    <cellStyle name="Normal 17 3 2 3" xfId="5556"/>
    <cellStyle name="Normal 17 3 3" xfId="5557"/>
    <cellStyle name="Normal 17 3 4" xfId="5558"/>
    <cellStyle name="Normal 17 4" xfId="5559"/>
    <cellStyle name="Normal 17 4 2" xfId="5560"/>
    <cellStyle name="Normal 17 4 3" xfId="5561"/>
    <cellStyle name="Normal 17 5" xfId="5562"/>
    <cellStyle name="Normal 17 5 2" xfId="5563"/>
    <cellStyle name="Normal 17 5 3" xfId="5564"/>
    <cellStyle name="Normal 17 6" xfId="5565"/>
    <cellStyle name="Normal 17 7" xfId="5566"/>
    <cellStyle name="Normal 18" xfId="1317"/>
    <cellStyle name="Normal 18 2" xfId="1318"/>
    <cellStyle name="Normal 18 2 2" xfId="1319"/>
    <cellStyle name="Normal 18 2 2 2" xfId="5567"/>
    <cellStyle name="Normal 18 2 2 2 2" xfId="5568"/>
    <cellStyle name="Normal 18 2 2 2 3" xfId="5569"/>
    <cellStyle name="Normal 18 2 2 3" xfId="5570"/>
    <cellStyle name="Normal 18 2 2 4" xfId="5571"/>
    <cellStyle name="Normal 18 2 3" xfId="5572"/>
    <cellStyle name="Normal 18 2 3 2" xfId="5573"/>
    <cellStyle name="Normal 18 2 3 3" xfId="5574"/>
    <cellStyle name="Normal 18 2 4" xfId="5575"/>
    <cellStyle name="Normal 18 2 4 2" xfId="5576"/>
    <cellStyle name="Normal 18 2 4 3" xfId="5577"/>
    <cellStyle name="Normal 18 2 5" xfId="5578"/>
    <cellStyle name="Normal 18 2 6" xfId="5579"/>
    <cellStyle name="Normal 18 3" xfId="1320"/>
    <cellStyle name="Normal 18 3 2" xfId="5580"/>
    <cellStyle name="Normal 18 3 2 2" xfId="5581"/>
    <cellStyle name="Normal 18 3 2 3" xfId="5582"/>
    <cellStyle name="Normal 18 3 3" xfId="5583"/>
    <cellStyle name="Normal 18 3 4" xfId="5584"/>
    <cellStyle name="Normal 18 4" xfId="5585"/>
    <cellStyle name="Normal 18 4 2" xfId="5586"/>
    <cellStyle name="Normal 18 4 3" xfId="5587"/>
    <cellStyle name="Normal 18 5" xfId="5588"/>
    <cellStyle name="Normal 18 5 2" xfId="5589"/>
    <cellStyle name="Normal 18 5 3" xfId="5590"/>
    <cellStyle name="Normal 18 6" xfId="5591"/>
    <cellStyle name="Normal 18 7" xfId="5592"/>
    <cellStyle name="Normal 19" xfId="1321"/>
    <cellStyle name="Normal 19 2" xfId="1322"/>
    <cellStyle name="Normal 19 2 2" xfId="5593"/>
    <cellStyle name="Normal 19 2 2 2" xfId="5594"/>
    <cellStyle name="Normal 19 2 2 3" xfId="5595"/>
    <cellStyle name="Normal 19 2 3" xfId="5596"/>
    <cellStyle name="Normal 19 2 4" xfId="5597"/>
    <cellStyle name="Normal 19 3" xfId="5598"/>
    <cellStyle name="Normal 19 3 2" xfId="5599"/>
    <cellStyle name="Normal 19 3 3" xfId="5600"/>
    <cellStyle name="Normal 19 4" xfId="5601"/>
    <cellStyle name="Normal 19 4 2" xfId="5602"/>
    <cellStyle name="Normal 19 4 3" xfId="5603"/>
    <cellStyle name="Normal 19 5" xfId="5604"/>
    <cellStyle name="Normal 19 6" xfId="5605"/>
    <cellStyle name="Normal 2" xfId="1323"/>
    <cellStyle name="Normal 2 10" xfId="1324"/>
    <cellStyle name="Normal 2 10 2" xfId="1325"/>
    <cellStyle name="Normal 2 10 2 2" xfId="5606"/>
    <cellStyle name="Normal 2 10 2 3" xfId="5607"/>
    <cellStyle name="Normal 2 10 3" xfId="5608"/>
    <cellStyle name="Normal 2 10 3 2" xfId="5609"/>
    <cellStyle name="Normal 2 10 3 3" xfId="5610"/>
    <cellStyle name="Normal 2 10 4" xfId="5611"/>
    <cellStyle name="Normal 2 10 5" xfId="5612"/>
    <cellStyle name="Normal 2 11" xfId="1326"/>
    <cellStyle name="Normal 2 11 2" xfId="5613"/>
    <cellStyle name="Normal 2 11 2 2" xfId="5614"/>
    <cellStyle name="Normal 2 11 2 3" xfId="5615"/>
    <cellStyle name="Normal 2 11 3" xfId="5616"/>
    <cellStyle name="Normal 2 11 4" xfId="5617"/>
    <cellStyle name="Normal 2 12" xfId="5618"/>
    <cellStyle name="Normal 2 12 2" xfId="5619"/>
    <cellStyle name="Normal 2 12 3" xfId="5620"/>
    <cellStyle name="Normal 2 13" xfId="5621"/>
    <cellStyle name="Normal 2 13 2" xfId="5622"/>
    <cellStyle name="Normal 2 13 3" xfId="5623"/>
    <cellStyle name="Normal 2 14" xfId="5624"/>
    <cellStyle name="Normal 2 15" xfId="5625"/>
    <cellStyle name="Normal 2 16" xfId="5626"/>
    <cellStyle name="Normal 2 2" xfId="1327"/>
    <cellStyle name="Normal 2 2 2" xfId="1328"/>
    <cellStyle name="Normal 2 2 2 2" xfId="5627"/>
    <cellStyle name="Normal 2 2 2_NOL Analysis(For Ann Kellog and  Pete Winne)" xfId="5628"/>
    <cellStyle name="Normal 2 2 3" xfId="1329"/>
    <cellStyle name="Normal 2 2 3 2" xfId="5629"/>
    <cellStyle name="Normal 2 2 4" xfId="1330"/>
    <cellStyle name="Normal 2 2 4 2" xfId="1331"/>
    <cellStyle name="Normal 2 2 4 2 2" xfId="5630"/>
    <cellStyle name="Normal 2 2 4 2 3" xfId="5631"/>
    <cellStyle name="Normal 2 2 4 3" xfId="5632"/>
    <cellStyle name="Normal 2 2 4 4" xfId="5633"/>
    <cellStyle name="Normal 2 2 5" xfId="5634"/>
    <cellStyle name="Normal 2 2 5 2" xfId="5635"/>
    <cellStyle name="Normal 2 2 5 3" xfId="5636"/>
    <cellStyle name="Normal 2 3" xfId="1332"/>
    <cellStyle name="Normal 2 3 2" xfId="5637"/>
    <cellStyle name="Normal 2 4" xfId="1333"/>
    <cellStyle name="Normal 2 4 2" xfId="5638"/>
    <cellStyle name="Normal 2 5" xfId="1334"/>
    <cellStyle name="Normal 2 5 2" xfId="5639"/>
    <cellStyle name="Normal 2 6" xfId="1335"/>
    <cellStyle name="Normal 2 7" xfId="1336"/>
    <cellStyle name="Normal 2 7 2" xfId="5640"/>
    <cellStyle name="Normal 2 8" xfId="1337"/>
    <cellStyle name="Normal 2 8 2" xfId="1338"/>
    <cellStyle name="Normal 2 8 2 2" xfId="1339"/>
    <cellStyle name="Normal 2 8 2 2 2" xfId="5641"/>
    <cellStyle name="Normal 2 8 2 2 2 2" xfId="5642"/>
    <cellStyle name="Normal 2 8 2 2 2 3" xfId="5643"/>
    <cellStyle name="Normal 2 8 2 2 3" xfId="5644"/>
    <cellStyle name="Normal 2 8 2 2 4" xfId="5645"/>
    <cellStyle name="Normal 2 8 2 3" xfId="5646"/>
    <cellStyle name="Normal 2 8 2 3 2" xfId="5647"/>
    <cellStyle name="Normal 2 8 2 3 3" xfId="5648"/>
    <cellStyle name="Normal 2 8 2 4" xfId="5649"/>
    <cellStyle name="Normal 2 8 2 4 2" xfId="5650"/>
    <cellStyle name="Normal 2 8 2 4 3" xfId="5651"/>
    <cellStyle name="Normal 2 8 2 5" xfId="5652"/>
    <cellStyle name="Normal 2 8 2 6" xfId="5653"/>
    <cellStyle name="Normal 2 8 3" xfId="1340"/>
    <cellStyle name="Normal 2 8 3 2" xfId="5654"/>
    <cellStyle name="Normal 2 8 3 2 2" xfId="5655"/>
    <cellStyle name="Normal 2 8 3 2 3" xfId="5656"/>
    <cellStyle name="Normal 2 8 3 3" xfId="5657"/>
    <cellStyle name="Normal 2 8 3 4" xfId="5658"/>
    <cellStyle name="Normal 2 8 4" xfId="5659"/>
    <cellStyle name="Normal 2 8 4 2" xfId="5660"/>
    <cellStyle name="Normal 2 8 4 3" xfId="5661"/>
    <cellStyle name="Normal 2 8 5" xfId="5662"/>
    <cellStyle name="Normal 2 8 5 2" xfId="5663"/>
    <cellStyle name="Normal 2 8 5 3" xfId="5664"/>
    <cellStyle name="Normal 2 8 6" xfId="5665"/>
    <cellStyle name="Normal 2 8 7" xfId="5666"/>
    <cellStyle name="Normal 2 9" xfId="1341"/>
    <cellStyle name="Normal 2 9 2" xfId="1342"/>
    <cellStyle name="Normal 2 9 2 2" xfId="5667"/>
    <cellStyle name="Normal 2 9 2 2 2" xfId="5668"/>
    <cellStyle name="Normal 2 9 2 2 3" xfId="5669"/>
    <cellStyle name="Normal 2 9 2 3" xfId="5670"/>
    <cellStyle name="Normal 2 9 2 4" xfId="5671"/>
    <cellStyle name="Normal 2 9 3" xfId="5672"/>
    <cellStyle name="Normal 2 9 3 2" xfId="5673"/>
    <cellStyle name="Normal 2 9 3 3" xfId="5674"/>
    <cellStyle name="Normal 2 9 4" xfId="5675"/>
    <cellStyle name="Normal 2 9 4 2" xfId="5676"/>
    <cellStyle name="Normal 2 9 4 3" xfId="5677"/>
    <cellStyle name="Normal 2 9 5" xfId="5678"/>
    <cellStyle name="Normal 2 9 6" xfId="5679"/>
    <cellStyle name="Normal 2_3.05 Allocation Method 2010 GTR WF" xfId="5680"/>
    <cellStyle name="Normal 20" xfId="1343"/>
    <cellStyle name="Normal 20 2" xfId="1344"/>
    <cellStyle name="Normal 20 2 2" xfId="5681"/>
    <cellStyle name="Normal 20 2 2 2" xfId="5682"/>
    <cellStyle name="Normal 20 2 2 3" xfId="5683"/>
    <cellStyle name="Normal 20 2 3" xfId="5684"/>
    <cellStyle name="Normal 20 2 4" xfId="5685"/>
    <cellStyle name="Normal 20 3" xfId="5686"/>
    <cellStyle name="Normal 20 3 2" xfId="5687"/>
    <cellStyle name="Normal 20 3 3" xfId="5688"/>
    <cellStyle name="Normal 20 4" xfId="5689"/>
    <cellStyle name="Normal 20 4 2" xfId="5690"/>
    <cellStyle name="Normal 20 4 3" xfId="5691"/>
    <cellStyle name="Normal 20 5" xfId="5692"/>
    <cellStyle name="Normal 20 6" xfId="5693"/>
    <cellStyle name="Normal 21" xfId="1345"/>
    <cellStyle name="Normal 21 2" xfId="1346"/>
    <cellStyle name="Normal 21 2 2" xfId="5694"/>
    <cellStyle name="Normal 21 2 2 2" xfId="5695"/>
    <cellStyle name="Normal 21 2 2 3" xfId="5696"/>
    <cellStyle name="Normal 21 2 3" xfId="5697"/>
    <cellStyle name="Normal 21 2 4" xfId="5698"/>
    <cellStyle name="Normal 21 3" xfId="5699"/>
    <cellStyle name="Normal 21 3 2" xfId="5700"/>
    <cellStyle name="Normal 21 3 3" xfId="5701"/>
    <cellStyle name="Normal 21 4" xfId="5702"/>
    <cellStyle name="Normal 21 4 2" xfId="5703"/>
    <cellStyle name="Normal 21 4 3" xfId="5704"/>
    <cellStyle name="Normal 21 5" xfId="5705"/>
    <cellStyle name="Normal 21 6" xfId="5706"/>
    <cellStyle name="Normal 22" xfId="1347"/>
    <cellStyle name="Normal 22 2" xfId="1348"/>
    <cellStyle name="Normal 22 2 2" xfId="5707"/>
    <cellStyle name="Normal 22 2 2 2" xfId="5708"/>
    <cellStyle name="Normal 22 2 2 3" xfId="5709"/>
    <cellStyle name="Normal 22 2 3" xfId="5710"/>
    <cellStyle name="Normal 22 2 4" xfId="5711"/>
    <cellStyle name="Normal 22 3" xfId="5712"/>
    <cellStyle name="Normal 22 3 2" xfId="5713"/>
    <cellStyle name="Normal 22 3 3" xfId="5714"/>
    <cellStyle name="Normal 22 4" xfId="5715"/>
    <cellStyle name="Normal 22 4 2" xfId="5716"/>
    <cellStyle name="Normal 22 4 3" xfId="5717"/>
    <cellStyle name="Normal 22 5" xfId="5718"/>
    <cellStyle name="Normal 22 6" xfId="5719"/>
    <cellStyle name="Normal 23" xfId="1349"/>
    <cellStyle name="Normal 23 2" xfId="1350"/>
    <cellStyle name="Normal 23 2 2" xfId="5720"/>
    <cellStyle name="Normal 23 2 2 2" xfId="5721"/>
    <cellStyle name="Normal 23 2 2 3" xfId="5722"/>
    <cellStyle name="Normal 23 2 3" xfId="5723"/>
    <cellStyle name="Normal 23 2 4" xfId="5724"/>
    <cellStyle name="Normal 23 3" xfId="5725"/>
    <cellStyle name="Normal 23 3 2" xfId="5726"/>
    <cellStyle name="Normal 23 3 3" xfId="5727"/>
    <cellStyle name="Normal 23 4" xfId="5728"/>
    <cellStyle name="Normal 23 4 2" xfId="5729"/>
    <cellStyle name="Normal 23 4 3" xfId="5730"/>
    <cellStyle name="Normal 23 5" xfId="5731"/>
    <cellStyle name="Normal 23 6" xfId="5732"/>
    <cellStyle name="Normal 24" xfId="1351"/>
    <cellStyle name="Normal 24 2" xfId="1352"/>
    <cellStyle name="Normal 24 2 2" xfId="5733"/>
    <cellStyle name="Normal 24 2 2 2" xfId="5734"/>
    <cellStyle name="Normal 24 2 2 3" xfId="5735"/>
    <cellStyle name="Normal 24 2 3" xfId="5736"/>
    <cellStyle name="Normal 24 2 4" xfId="5737"/>
    <cellStyle name="Normal 24 3" xfId="5738"/>
    <cellStyle name="Normal 24 3 2" xfId="5739"/>
    <cellStyle name="Normal 24 3 3" xfId="5740"/>
    <cellStyle name="Normal 24 4" xfId="5741"/>
    <cellStyle name="Normal 24 4 2" xfId="5742"/>
    <cellStyle name="Normal 24 4 3" xfId="5743"/>
    <cellStyle name="Normal 24 5" xfId="5744"/>
    <cellStyle name="Normal 24 6" xfId="5745"/>
    <cellStyle name="Normal 25" xfId="1353"/>
    <cellStyle name="Normal 25 2" xfId="1354"/>
    <cellStyle name="Normal 25 2 2" xfId="5746"/>
    <cellStyle name="Normal 25 2 2 2" xfId="5747"/>
    <cellStyle name="Normal 25 2 2 3" xfId="5748"/>
    <cellStyle name="Normal 25 2 3" xfId="5749"/>
    <cellStyle name="Normal 25 2 4" xfId="5750"/>
    <cellStyle name="Normal 25 3" xfId="5751"/>
    <cellStyle name="Normal 25 3 2" xfId="5752"/>
    <cellStyle name="Normal 25 3 3" xfId="5753"/>
    <cellStyle name="Normal 25 4" xfId="5754"/>
    <cellStyle name="Normal 25 4 2" xfId="5755"/>
    <cellStyle name="Normal 25 4 3" xfId="5756"/>
    <cellStyle name="Normal 25 5" xfId="5757"/>
    <cellStyle name="Normal 25 6" xfId="5758"/>
    <cellStyle name="Normal 26" xfId="1355"/>
    <cellStyle name="Normal 26 2" xfId="1356"/>
    <cellStyle name="Normal 26 2 2" xfId="5759"/>
    <cellStyle name="Normal 26 2 2 2" xfId="5760"/>
    <cellStyle name="Normal 26 2 2 3" xfId="5761"/>
    <cellStyle name="Normal 26 2 3" xfId="5762"/>
    <cellStyle name="Normal 26 2 4" xfId="5763"/>
    <cellStyle name="Normal 26 3" xfId="5764"/>
    <cellStyle name="Normal 26 3 2" xfId="5765"/>
    <cellStyle name="Normal 26 3 3" xfId="5766"/>
    <cellStyle name="Normal 26 4" xfId="5767"/>
    <cellStyle name="Normal 26 4 2" xfId="5768"/>
    <cellStyle name="Normal 26 4 3" xfId="5769"/>
    <cellStyle name="Normal 26 5" xfId="5770"/>
    <cellStyle name="Normal 26 6" xfId="5771"/>
    <cellStyle name="Normal 27" xfId="1357"/>
    <cellStyle name="Normal 27 2" xfId="1358"/>
    <cellStyle name="Normal 27 2 2" xfId="5772"/>
    <cellStyle name="Normal 27 2 2 2" xfId="5773"/>
    <cellStyle name="Normal 27 2 2 3" xfId="5774"/>
    <cellStyle name="Normal 27 2 3" xfId="5775"/>
    <cellStyle name="Normal 27 2 4" xfId="5776"/>
    <cellStyle name="Normal 27 3" xfId="5777"/>
    <cellStyle name="Normal 27 3 2" xfId="5778"/>
    <cellStyle name="Normal 27 3 3" xfId="5779"/>
    <cellStyle name="Normal 27 4" xfId="5780"/>
    <cellStyle name="Normal 27 4 2" xfId="5781"/>
    <cellStyle name="Normal 27 4 3" xfId="5782"/>
    <cellStyle name="Normal 27 5" xfId="5783"/>
    <cellStyle name="Normal 27 6" xfId="5784"/>
    <cellStyle name="Normal 28" xfId="1359"/>
    <cellStyle name="Normal 28 2" xfId="1360"/>
    <cellStyle name="Normal 28 2 2" xfId="5785"/>
    <cellStyle name="Normal 28 2 2 2" xfId="5786"/>
    <cellStyle name="Normal 28 2 2 3" xfId="5787"/>
    <cellStyle name="Normal 28 2 3" xfId="5788"/>
    <cellStyle name="Normal 28 2 4" xfId="5789"/>
    <cellStyle name="Normal 28 3" xfId="5790"/>
    <cellStyle name="Normal 28 3 2" xfId="5791"/>
    <cellStyle name="Normal 28 3 3" xfId="5792"/>
    <cellStyle name="Normal 28 4" xfId="5793"/>
    <cellStyle name="Normal 28 4 2" xfId="5794"/>
    <cellStyle name="Normal 28 4 3" xfId="5795"/>
    <cellStyle name="Normal 28 5" xfId="5796"/>
    <cellStyle name="Normal 28 6" xfId="5797"/>
    <cellStyle name="Normal 29" xfId="1361"/>
    <cellStyle name="Normal 29 2" xfId="1362"/>
    <cellStyle name="Normal 29 2 2" xfId="5798"/>
    <cellStyle name="Normal 29 2 2 2" xfId="5799"/>
    <cellStyle name="Normal 29 2 2 3" xfId="5800"/>
    <cellStyle name="Normal 29 2 3" xfId="5801"/>
    <cellStyle name="Normal 29 2 4" xfId="5802"/>
    <cellStyle name="Normal 29 3" xfId="5803"/>
    <cellStyle name="Normal 29 3 2" xfId="5804"/>
    <cellStyle name="Normal 29 3 3" xfId="5805"/>
    <cellStyle name="Normal 29 4" xfId="5806"/>
    <cellStyle name="Normal 29 4 2" xfId="5807"/>
    <cellStyle name="Normal 29 4 3" xfId="5808"/>
    <cellStyle name="Normal 29 5" xfId="5809"/>
    <cellStyle name="Normal 29 6" xfId="5810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6 2" xfId="5811"/>
    <cellStyle name="Normal 3 7" xfId="1369"/>
    <cellStyle name="Normal 3 7 2" xfId="1370"/>
    <cellStyle name="Normal 3 7 2 2" xfId="5812"/>
    <cellStyle name="Normal 3 7 2 2 2" xfId="5813"/>
    <cellStyle name="Normal 3 7 2 2 3" xfId="5814"/>
    <cellStyle name="Normal 3 7 2 3" xfId="5815"/>
    <cellStyle name="Normal 3 7 2 4" xfId="5816"/>
    <cellStyle name="Normal 3 7 3" xfId="5817"/>
    <cellStyle name="Normal 3 7 3 2" xfId="5818"/>
    <cellStyle name="Normal 3 7 3 3" xfId="5819"/>
    <cellStyle name="Normal 3 7 4" xfId="5820"/>
    <cellStyle name="Normal 3 7 4 2" xfId="5821"/>
    <cellStyle name="Normal 3 7 4 3" xfId="5822"/>
    <cellStyle name="Normal 3 7 5" xfId="5823"/>
    <cellStyle name="Normal 3 7 6" xfId="5824"/>
    <cellStyle name="Normal 3_Net Classified Plant" xfId="1371"/>
    <cellStyle name="Normal 30" xfId="1372"/>
    <cellStyle name="Normal 30 2" xfId="1373"/>
    <cellStyle name="Normal 30 2 2" xfId="5825"/>
    <cellStyle name="Normal 30 2 2 2" xfId="5826"/>
    <cellStyle name="Normal 30 2 2 3" xfId="5827"/>
    <cellStyle name="Normal 30 2 3" xfId="5828"/>
    <cellStyle name="Normal 30 2 4" xfId="5829"/>
    <cellStyle name="Normal 30 3" xfId="5830"/>
    <cellStyle name="Normal 30 3 2" xfId="5831"/>
    <cellStyle name="Normal 30 3 3" xfId="5832"/>
    <cellStyle name="Normal 30 4" xfId="5833"/>
    <cellStyle name="Normal 30 4 2" xfId="5834"/>
    <cellStyle name="Normal 30 4 3" xfId="5835"/>
    <cellStyle name="Normal 30 5" xfId="5836"/>
    <cellStyle name="Normal 30 6" xfId="5837"/>
    <cellStyle name="Normal 31" xfId="1374"/>
    <cellStyle name="Normal 31 2" xfId="1375"/>
    <cellStyle name="Normal 31 2 2" xfId="5838"/>
    <cellStyle name="Normal 31 2 2 2" xfId="5839"/>
    <cellStyle name="Normal 31 2 2 3" xfId="5840"/>
    <cellStyle name="Normal 31 2 3" xfId="5841"/>
    <cellStyle name="Normal 31 2 4" xfId="5842"/>
    <cellStyle name="Normal 31 3" xfId="5843"/>
    <cellStyle name="Normal 31 3 2" xfId="5844"/>
    <cellStyle name="Normal 31 3 3" xfId="5845"/>
    <cellStyle name="Normal 31 4" xfId="5846"/>
    <cellStyle name="Normal 31 4 2" xfId="5847"/>
    <cellStyle name="Normal 31 4 3" xfId="5848"/>
    <cellStyle name="Normal 31 5" xfId="5849"/>
    <cellStyle name="Normal 31 6" xfId="5850"/>
    <cellStyle name="Normal 32" xfId="1376"/>
    <cellStyle name="Normal 32 2" xfId="1377"/>
    <cellStyle name="Normal 32 2 2" xfId="1378"/>
    <cellStyle name="Normal 32 2 2 2" xfId="5851"/>
    <cellStyle name="Normal 32 2 2 2 2" xfId="5852"/>
    <cellStyle name="Normal 32 2 2 2 3" xfId="5853"/>
    <cellStyle name="Normal 32 2 2 3" xfId="5854"/>
    <cellStyle name="Normal 32 2 2 4" xfId="5855"/>
    <cellStyle name="Normal 32 2 3" xfId="5856"/>
    <cellStyle name="Normal 32 2 3 2" xfId="5857"/>
    <cellStyle name="Normal 32 2 3 3" xfId="5858"/>
    <cellStyle name="Normal 32 2 4" xfId="5859"/>
    <cellStyle name="Normal 32 2 4 2" xfId="5860"/>
    <cellStyle name="Normal 32 2 4 3" xfId="5861"/>
    <cellStyle name="Normal 32 2 5" xfId="5862"/>
    <cellStyle name="Normal 32 2 6" xfId="5863"/>
    <cellStyle name="Normal 32 3" xfId="1379"/>
    <cellStyle name="Normal 32 3 2" xfId="5864"/>
    <cellStyle name="Normal 32 3 2 2" xfId="5865"/>
    <cellStyle name="Normal 32 3 2 3" xfId="5866"/>
    <cellStyle name="Normal 32 3 3" xfId="5867"/>
    <cellStyle name="Normal 32 3 4" xfId="5868"/>
    <cellStyle name="Normal 32 4" xfId="5869"/>
    <cellStyle name="Normal 32 4 2" xfId="5870"/>
    <cellStyle name="Normal 32 4 3" xfId="5871"/>
    <cellStyle name="Normal 32 5" xfId="5872"/>
    <cellStyle name="Normal 32 5 2" xfId="5873"/>
    <cellStyle name="Normal 32 5 3" xfId="5874"/>
    <cellStyle name="Normal 32 6" xfId="5875"/>
    <cellStyle name="Normal 32 7" xfId="5876"/>
    <cellStyle name="Normal 33" xfId="1380"/>
    <cellStyle name="Normal 33 2" xfId="1381"/>
    <cellStyle name="Normal 33 2 2" xfId="5877"/>
    <cellStyle name="Normal 33 2 2 2" xfId="5878"/>
    <cellStyle name="Normal 33 2 2 3" xfId="5879"/>
    <cellStyle name="Normal 33 2 3" xfId="5880"/>
    <cellStyle name="Normal 33 2 4" xfId="5881"/>
    <cellStyle name="Normal 33 3" xfId="5882"/>
    <cellStyle name="Normal 33 3 2" xfId="5883"/>
    <cellStyle name="Normal 33 3 3" xfId="5884"/>
    <cellStyle name="Normal 33 4" xfId="5885"/>
    <cellStyle name="Normal 33 4 2" xfId="5886"/>
    <cellStyle name="Normal 33 4 3" xfId="5887"/>
    <cellStyle name="Normal 33 5" xfId="5888"/>
    <cellStyle name="Normal 33 6" xfId="5889"/>
    <cellStyle name="Normal 34" xfId="1382"/>
    <cellStyle name="Normal 34 2" xfId="1383"/>
    <cellStyle name="Normal 34 2 2" xfId="5890"/>
    <cellStyle name="Normal 34 2 2 2" xfId="5891"/>
    <cellStyle name="Normal 34 2 2 3" xfId="5892"/>
    <cellStyle name="Normal 34 2 3" xfId="5893"/>
    <cellStyle name="Normal 34 2 4" xfId="5894"/>
    <cellStyle name="Normal 34 3" xfId="5895"/>
    <cellStyle name="Normal 34 3 2" xfId="5896"/>
    <cellStyle name="Normal 34 3 3" xfId="5897"/>
    <cellStyle name="Normal 34 4" xfId="5898"/>
    <cellStyle name="Normal 34 4 2" xfId="5899"/>
    <cellStyle name="Normal 34 4 3" xfId="5900"/>
    <cellStyle name="Normal 34 5" xfId="5901"/>
    <cellStyle name="Normal 34 6" xfId="5902"/>
    <cellStyle name="Normal 35" xfId="1384"/>
    <cellStyle name="Normal 35 2" xfId="1385"/>
    <cellStyle name="Normal 35 2 2" xfId="5903"/>
    <cellStyle name="Normal 35 2 2 2" xfId="5904"/>
    <cellStyle name="Normal 35 2 2 3" xfId="5905"/>
    <cellStyle name="Normal 35 2 3" xfId="5906"/>
    <cellStyle name="Normal 35 2 4" xfId="5907"/>
    <cellStyle name="Normal 35 3" xfId="5908"/>
    <cellStyle name="Normal 35 3 2" xfId="5909"/>
    <cellStyle name="Normal 35 3 3" xfId="5910"/>
    <cellStyle name="Normal 35 4" xfId="5911"/>
    <cellStyle name="Normal 35 4 2" xfId="5912"/>
    <cellStyle name="Normal 35 4 3" xfId="5913"/>
    <cellStyle name="Normal 35 5" xfId="5914"/>
    <cellStyle name="Normal 35 6" xfId="5915"/>
    <cellStyle name="Normal 36" xfId="1386"/>
    <cellStyle name="Normal 36 2" xfId="1387"/>
    <cellStyle name="Normal 36 2 2" xfId="5916"/>
    <cellStyle name="Normal 36 2 2 2" xfId="5917"/>
    <cellStyle name="Normal 36 2 2 3" xfId="5918"/>
    <cellStyle name="Normal 36 2 3" xfId="5919"/>
    <cellStyle name="Normal 36 2 4" xfId="5920"/>
    <cellStyle name="Normal 36 3" xfId="5921"/>
    <cellStyle name="Normal 36 3 2" xfId="5922"/>
    <cellStyle name="Normal 36 3 3" xfId="5923"/>
    <cellStyle name="Normal 36 4" xfId="5924"/>
    <cellStyle name="Normal 36 4 2" xfId="5925"/>
    <cellStyle name="Normal 36 4 3" xfId="5926"/>
    <cellStyle name="Normal 36 5" xfId="5927"/>
    <cellStyle name="Normal 36 6" xfId="5928"/>
    <cellStyle name="Normal 37" xfId="1388"/>
    <cellStyle name="Normal 37 2" xfId="1389"/>
    <cellStyle name="Normal 37 2 2" xfId="5929"/>
    <cellStyle name="Normal 37 2 2 2" xfId="5930"/>
    <cellStyle name="Normal 37 2 2 3" xfId="5931"/>
    <cellStyle name="Normal 37 2 3" xfId="5932"/>
    <cellStyle name="Normal 37 2 4" xfId="5933"/>
    <cellStyle name="Normal 37 3" xfId="5934"/>
    <cellStyle name="Normal 37 3 2" xfId="5935"/>
    <cellStyle name="Normal 37 3 3" xfId="5936"/>
    <cellStyle name="Normal 37 4" xfId="5937"/>
    <cellStyle name="Normal 37 4 2" xfId="5938"/>
    <cellStyle name="Normal 37 4 3" xfId="5939"/>
    <cellStyle name="Normal 37 5" xfId="5940"/>
    <cellStyle name="Normal 37 6" xfId="5941"/>
    <cellStyle name="Normal 38" xfId="1390"/>
    <cellStyle name="Normal 38 2" xfId="1391"/>
    <cellStyle name="Normal 38 2 2" xfId="5942"/>
    <cellStyle name="Normal 38 2 2 2" xfId="5943"/>
    <cellStyle name="Normal 38 2 2 3" xfId="5944"/>
    <cellStyle name="Normal 38 2 3" xfId="5945"/>
    <cellStyle name="Normal 38 2 4" xfId="5946"/>
    <cellStyle name="Normal 38 3" xfId="5947"/>
    <cellStyle name="Normal 38 3 2" xfId="5948"/>
    <cellStyle name="Normal 38 3 3" xfId="5949"/>
    <cellStyle name="Normal 38 4" xfId="5950"/>
    <cellStyle name="Normal 38 4 2" xfId="5951"/>
    <cellStyle name="Normal 38 4 3" xfId="5952"/>
    <cellStyle name="Normal 38 5" xfId="5953"/>
    <cellStyle name="Normal 38 6" xfId="5954"/>
    <cellStyle name="Normal 39" xfId="1392"/>
    <cellStyle name="Normal 39 2" xfId="1393"/>
    <cellStyle name="Normal 39 2 2" xfId="5955"/>
    <cellStyle name="Normal 39 2 2 2" xfId="5956"/>
    <cellStyle name="Normal 39 2 2 3" xfId="5957"/>
    <cellStyle name="Normal 39 2 3" xfId="5958"/>
    <cellStyle name="Normal 39 2 4" xfId="5959"/>
    <cellStyle name="Normal 39 3" xfId="5960"/>
    <cellStyle name="Normal 39 3 2" xfId="5961"/>
    <cellStyle name="Normal 39 3 3" xfId="5962"/>
    <cellStyle name="Normal 39 4" xfId="5963"/>
    <cellStyle name="Normal 39 4 2" xfId="5964"/>
    <cellStyle name="Normal 39 4 3" xfId="5965"/>
    <cellStyle name="Normal 39 5" xfId="5966"/>
    <cellStyle name="Normal 39 6" xfId="5967"/>
    <cellStyle name="Normal 4" xfId="1394"/>
    <cellStyle name="Normal 4 2" xfId="1395"/>
    <cellStyle name="Normal 4 3" xfId="1396"/>
    <cellStyle name="Normal 4 4" xfId="1397"/>
    <cellStyle name="Normal 4 4 2" xfId="1398"/>
    <cellStyle name="Normal 4 4 2 2" xfId="5968"/>
    <cellStyle name="Normal 4 4 2 2 2" xfId="5969"/>
    <cellStyle name="Normal 4 4 2 2 3" xfId="5970"/>
    <cellStyle name="Normal 4 4 2 3" xfId="5971"/>
    <cellStyle name="Normal 4 4 2 4" xfId="5972"/>
    <cellStyle name="Normal 4 4 3" xfId="5973"/>
    <cellStyle name="Normal 4 4 3 2" xfId="5974"/>
    <cellStyle name="Normal 4 4 3 3" xfId="5975"/>
    <cellStyle name="Normal 4 4 4" xfId="5976"/>
    <cellStyle name="Normal 4 4 4 2" xfId="5977"/>
    <cellStyle name="Normal 4 4 4 3" xfId="5978"/>
    <cellStyle name="Normal 4 4 5" xfId="5979"/>
    <cellStyle name="Normal 4 4 6" xfId="5980"/>
    <cellStyle name="Normal 4 5" xfId="1399"/>
    <cellStyle name="Normal 4 5 2" xfId="1400"/>
    <cellStyle name="Normal 4 5 2 2" xfId="5981"/>
    <cellStyle name="Normal 4 5 2 2 2" xfId="5982"/>
    <cellStyle name="Normal 4 5 2 2 3" xfId="5983"/>
    <cellStyle name="Normal 4 5 2 3" xfId="5984"/>
    <cellStyle name="Normal 4 5 2 4" xfId="5985"/>
    <cellStyle name="Normal 4 5 3" xfId="5986"/>
    <cellStyle name="Normal 4 5 3 2" xfId="5987"/>
    <cellStyle name="Normal 4 5 3 3" xfId="5988"/>
    <cellStyle name="Normal 4 5 4" xfId="5989"/>
    <cellStyle name="Normal 4 5 4 2" xfId="5990"/>
    <cellStyle name="Normal 4 5 4 3" xfId="5991"/>
    <cellStyle name="Normal 4 5 5" xfId="5992"/>
    <cellStyle name="Normal 4 5 6" xfId="5993"/>
    <cellStyle name="Normal 4 6" xfId="1401"/>
    <cellStyle name="Normal 4 7" xfId="1402"/>
    <cellStyle name="Normal 4 7 2" xfId="1403"/>
    <cellStyle name="Normal 4 7 2 2" xfId="5994"/>
    <cellStyle name="Normal 4 7 2 2 2" xfId="5995"/>
    <cellStyle name="Normal 4 7 2 2 3" xfId="5996"/>
    <cellStyle name="Normal 4 7 2 3" xfId="5997"/>
    <cellStyle name="Normal 4 7 2 4" xfId="5998"/>
    <cellStyle name="Normal 4 7 3" xfId="5999"/>
    <cellStyle name="Normal 4 7 3 2" xfId="6000"/>
    <cellStyle name="Normal 4 7 3 3" xfId="6001"/>
    <cellStyle name="Normal 4 7 4" xfId="6002"/>
    <cellStyle name="Normal 4 7 4 2" xfId="6003"/>
    <cellStyle name="Normal 4 7 4 3" xfId="6004"/>
    <cellStyle name="Normal 4 7 5" xfId="6005"/>
    <cellStyle name="Normal 4 7 6" xfId="6006"/>
    <cellStyle name="Normal 4_3.05 Allocation Method 2010 GTR WF" xfId="6007"/>
    <cellStyle name="Normal 40" xfId="1404"/>
    <cellStyle name="Normal 40 2" xfId="1405"/>
    <cellStyle name="Normal 40 2 2" xfId="6008"/>
    <cellStyle name="Normal 40 2 2 2" xfId="6009"/>
    <cellStyle name="Normal 40 2 2 3" xfId="6010"/>
    <cellStyle name="Normal 40 2 3" xfId="6011"/>
    <cellStyle name="Normal 40 2 4" xfId="6012"/>
    <cellStyle name="Normal 40 3" xfId="6013"/>
    <cellStyle name="Normal 40 3 2" xfId="6014"/>
    <cellStyle name="Normal 40 3 3" xfId="6015"/>
    <cellStyle name="Normal 40 4" xfId="6016"/>
    <cellStyle name="Normal 40 4 2" xfId="6017"/>
    <cellStyle name="Normal 40 4 3" xfId="6018"/>
    <cellStyle name="Normal 40 5" xfId="6019"/>
    <cellStyle name="Normal 40 6" xfId="6020"/>
    <cellStyle name="Normal 41" xfId="1406"/>
    <cellStyle name="Normal 41 2" xfId="6858"/>
    <cellStyle name="Normal 42" xfId="1407"/>
    <cellStyle name="Normal 42 2" xfId="1408"/>
    <cellStyle name="Normal 42 2 2" xfId="6021"/>
    <cellStyle name="Normal 42 2 2 2" xfId="6022"/>
    <cellStyle name="Normal 42 2 2 3" xfId="6023"/>
    <cellStyle name="Normal 42 2 3" xfId="6024"/>
    <cellStyle name="Normal 42 2 4" xfId="6025"/>
    <cellStyle name="Normal 42 3" xfId="6026"/>
    <cellStyle name="Normal 42 3 2" xfId="6027"/>
    <cellStyle name="Normal 42 3 3" xfId="6028"/>
    <cellStyle name="Normal 42 4" xfId="6029"/>
    <cellStyle name="Normal 42 4 2" xfId="6030"/>
    <cellStyle name="Normal 42 4 3" xfId="6031"/>
    <cellStyle name="Normal 42 5" xfId="6032"/>
    <cellStyle name="Normal 42 6" xfId="6033"/>
    <cellStyle name="Normal 43" xfId="1409"/>
    <cellStyle name="Normal 43 2" xfId="1410"/>
    <cellStyle name="Normal 44" xfId="1411"/>
    <cellStyle name="Normal 44 2" xfId="1412"/>
    <cellStyle name="Normal 44 2 2" xfId="6034"/>
    <cellStyle name="Normal 44 2 2 2" xfId="6035"/>
    <cellStyle name="Normal 44 2 2 3" xfId="6036"/>
    <cellStyle name="Normal 44 2 3" xfId="6037"/>
    <cellStyle name="Normal 44 2 4" xfId="6038"/>
    <cellStyle name="Normal 44 3" xfId="6039"/>
    <cellStyle name="Normal 44 3 2" xfId="6040"/>
    <cellStyle name="Normal 44 3 3" xfId="6041"/>
    <cellStyle name="Normal 44 4" xfId="6042"/>
    <cellStyle name="Normal 44 4 2" xfId="6043"/>
    <cellStyle name="Normal 44 4 3" xfId="6044"/>
    <cellStyle name="Normal 44 5" xfId="6045"/>
    <cellStyle name="Normal 44 6" xfId="6046"/>
    <cellStyle name="Normal 45" xfId="1413"/>
    <cellStyle name="Normal 45 2" xfId="1414"/>
    <cellStyle name="Normal 46" xfId="1415"/>
    <cellStyle name="Normal 46 2" xfId="1416"/>
    <cellStyle name="Normal 46 2 2" xfId="6047"/>
    <cellStyle name="Normal 46 2 2 2" xfId="6048"/>
    <cellStyle name="Normal 46 2 2 3" xfId="6049"/>
    <cellStyle name="Normal 46 2 3" xfId="6050"/>
    <cellStyle name="Normal 46 2 4" xfId="6051"/>
    <cellStyle name="Normal 46 3" xfId="6052"/>
    <cellStyle name="Normal 46 3 2" xfId="6053"/>
    <cellStyle name="Normal 46 3 3" xfId="6054"/>
    <cellStyle name="Normal 46 4" xfId="6055"/>
    <cellStyle name="Normal 46 4 2" xfId="6056"/>
    <cellStyle name="Normal 46 4 3" xfId="6057"/>
    <cellStyle name="Normal 46 5" xfId="6058"/>
    <cellStyle name="Normal 46 6" xfId="6059"/>
    <cellStyle name="Normal 47" xfId="1417"/>
    <cellStyle name="Normal 47 2" xfId="6060"/>
    <cellStyle name="Normal 48" xfId="1418"/>
    <cellStyle name="Normal 48 2" xfId="6061"/>
    <cellStyle name="Normal 48 2 2" xfId="6062"/>
    <cellStyle name="Normal 48 2 3" xfId="6063"/>
    <cellStyle name="Normal 48 3" xfId="6064"/>
    <cellStyle name="Normal 48 4" xfId="6065"/>
    <cellStyle name="Normal 48 5" xfId="6066"/>
    <cellStyle name="Normal 49" xfId="1419"/>
    <cellStyle name="Normal 49 2" xfId="6067"/>
    <cellStyle name="Normal 5" xfId="1420"/>
    <cellStyle name="Normal 5 10" xfId="6068"/>
    <cellStyle name="Normal 5 11" xfId="6069"/>
    <cellStyle name="Normal 5 12" xfId="6070"/>
    <cellStyle name="Normal 5 2" xfId="1421"/>
    <cellStyle name="Normal 5 2 2" xfId="1422"/>
    <cellStyle name="Normal 5 2 2 2" xfId="6071"/>
    <cellStyle name="Normal 5 2 2 2 2" xfId="6072"/>
    <cellStyle name="Normal 5 2 2 2 3" xfId="6073"/>
    <cellStyle name="Normal 5 2 2 3" xfId="6074"/>
    <cellStyle name="Normal 5 2 2 4" xfId="6075"/>
    <cellStyle name="Normal 5 2 3" xfId="6076"/>
    <cellStyle name="Normal 5 2 3 2" xfId="6077"/>
    <cellStyle name="Normal 5 2 3 3" xfId="6078"/>
    <cellStyle name="Normal 5 2 4" xfId="6079"/>
    <cellStyle name="Normal 5 2 4 2" xfId="6080"/>
    <cellStyle name="Normal 5 2 4 3" xfId="6081"/>
    <cellStyle name="Normal 5 2 5" xfId="6082"/>
    <cellStyle name="Normal 5 2 6" xfId="6083"/>
    <cellStyle name="Normal 5 3" xfId="1423"/>
    <cellStyle name="Normal 5 3 2" xfId="1424"/>
    <cellStyle name="Normal 5 3 2 2" xfId="6084"/>
    <cellStyle name="Normal 5 3 2 2 2" xfId="6085"/>
    <cellStyle name="Normal 5 3 2 2 3" xfId="6086"/>
    <cellStyle name="Normal 5 3 2 3" xfId="6087"/>
    <cellStyle name="Normal 5 3 2 4" xfId="6088"/>
    <cellStyle name="Normal 5 3 3" xfId="6089"/>
    <cellStyle name="Normal 5 3 3 2" xfId="6090"/>
    <cellStyle name="Normal 5 3 3 3" xfId="6091"/>
    <cellStyle name="Normal 5 3 4" xfId="6092"/>
    <cellStyle name="Normal 5 3 4 2" xfId="6093"/>
    <cellStyle name="Normal 5 3 4 3" xfId="6094"/>
    <cellStyle name="Normal 5 3 5" xfId="6095"/>
    <cellStyle name="Normal 5 3 6" xfId="6096"/>
    <cellStyle name="Normal 5 4" xfId="1425"/>
    <cellStyle name="Normal 5 4 2" xfId="1426"/>
    <cellStyle name="Normal 5 4 2 2" xfId="6097"/>
    <cellStyle name="Normal 5 4 2 2 2" xfId="6098"/>
    <cellStyle name="Normal 5 4 2 2 3" xfId="6099"/>
    <cellStyle name="Normal 5 4 2 3" xfId="6100"/>
    <cellStyle name="Normal 5 4 2 4" xfId="6101"/>
    <cellStyle name="Normal 5 4 3" xfId="6102"/>
    <cellStyle name="Normal 5 4 3 2" xfId="6103"/>
    <cellStyle name="Normal 5 4 3 3" xfId="6104"/>
    <cellStyle name="Normal 5 4 4" xfId="6105"/>
    <cellStyle name="Normal 5 4 4 2" xfId="6106"/>
    <cellStyle name="Normal 5 4 4 3" xfId="6107"/>
    <cellStyle name="Normal 5 4 5" xfId="6108"/>
    <cellStyle name="Normal 5 4 6" xfId="6109"/>
    <cellStyle name="Normal 5 5" xfId="1427"/>
    <cellStyle name="Normal 5 5 2" xfId="1428"/>
    <cellStyle name="Normal 5 5 2 2" xfId="6110"/>
    <cellStyle name="Normal 5 5 2 2 2" xfId="6111"/>
    <cellStyle name="Normal 5 5 2 2 3" xfId="6112"/>
    <cellStyle name="Normal 5 5 2 3" xfId="6113"/>
    <cellStyle name="Normal 5 5 2 4" xfId="6114"/>
    <cellStyle name="Normal 5 5 3" xfId="6115"/>
    <cellStyle name="Normal 5 5 3 2" xfId="6116"/>
    <cellStyle name="Normal 5 5 3 3" xfId="6117"/>
    <cellStyle name="Normal 5 5 4" xfId="6118"/>
    <cellStyle name="Normal 5 5 4 2" xfId="6119"/>
    <cellStyle name="Normal 5 5 4 3" xfId="6120"/>
    <cellStyle name="Normal 5 5 5" xfId="6121"/>
    <cellStyle name="Normal 5 5 6" xfId="6122"/>
    <cellStyle name="Normal 5 6" xfId="1429"/>
    <cellStyle name="Normal 5 6 2" xfId="1430"/>
    <cellStyle name="Normal 5 6 2 2" xfId="6123"/>
    <cellStyle name="Normal 5 6 2 2 2" xfId="6124"/>
    <cellStyle name="Normal 5 6 2 2 3" xfId="6125"/>
    <cellStyle name="Normal 5 6 2 3" xfId="6126"/>
    <cellStyle name="Normal 5 6 2 4" xfId="6127"/>
    <cellStyle name="Normal 5 6 3" xfId="6128"/>
    <cellStyle name="Normal 5 6 3 2" xfId="6129"/>
    <cellStyle name="Normal 5 6 3 3" xfId="6130"/>
    <cellStyle name="Normal 5 6 4" xfId="6131"/>
    <cellStyle name="Normal 5 6 4 2" xfId="6132"/>
    <cellStyle name="Normal 5 6 4 3" xfId="6133"/>
    <cellStyle name="Normal 5 6 5" xfId="6134"/>
    <cellStyle name="Normal 5 6 6" xfId="6135"/>
    <cellStyle name="Normal 5 7" xfId="1431"/>
    <cellStyle name="Normal 5 7 2" xfId="6136"/>
    <cellStyle name="Normal 5 7 2 2" xfId="6137"/>
    <cellStyle name="Normal 5 7 2 3" xfId="6138"/>
    <cellStyle name="Normal 5 7 3" xfId="6139"/>
    <cellStyle name="Normal 5 7 4" xfId="6140"/>
    <cellStyle name="Normal 5 8" xfId="6141"/>
    <cellStyle name="Normal 5 8 2" xfId="6142"/>
    <cellStyle name="Normal 5 8 3" xfId="6143"/>
    <cellStyle name="Normal 5 9" xfId="6144"/>
    <cellStyle name="Normal 5 9 2" xfId="6145"/>
    <cellStyle name="Normal 5 9 3" xfId="6146"/>
    <cellStyle name="Normal 50" xfId="1432"/>
    <cellStyle name="Normal 50 2" xfId="6147"/>
    <cellStyle name="Normal 50 2 2" xfId="6148"/>
    <cellStyle name="Normal 50 2 3" xfId="6149"/>
    <cellStyle name="Normal 51" xfId="1433"/>
    <cellStyle name="Normal 51 2" xfId="6150"/>
    <cellStyle name="Normal 51 2 2" xfId="6151"/>
    <cellStyle name="Normal 51 2 3" xfId="6152"/>
    <cellStyle name="Normal 52" xfId="1434"/>
    <cellStyle name="Normal 52 2" xfId="6153"/>
    <cellStyle name="Normal 53" xfId="6154"/>
    <cellStyle name="Normal 53 2" xfId="6155"/>
    <cellStyle name="Normal 53 3" xfId="6156"/>
    <cellStyle name="Normal 54" xfId="6157"/>
    <cellStyle name="Normal 54 2" xfId="6158"/>
    <cellStyle name="Normal 54 3" xfId="6159"/>
    <cellStyle name="Normal 55" xfId="6160"/>
    <cellStyle name="Normal 55 2" xfId="6161"/>
    <cellStyle name="Normal 56" xfId="6162"/>
    <cellStyle name="Normal 56 2" xfId="6163"/>
    <cellStyle name="Normal 57" xfId="6164"/>
    <cellStyle name="Normal 57 2" xfId="6165"/>
    <cellStyle name="Normal 58" xfId="6166"/>
    <cellStyle name="Normal 59" xfId="6167"/>
    <cellStyle name="Normal 6" xfId="1435"/>
    <cellStyle name="Normal 6 2" xfId="1436"/>
    <cellStyle name="Normal 6 3" xfId="1437"/>
    <cellStyle name="Normal 6 3 2" xfId="1438"/>
    <cellStyle name="Normal 6 3 2 2" xfId="6168"/>
    <cellStyle name="Normal 6 3 2 2 2" xfId="6169"/>
    <cellStyle name="Normal 6 3 2 2 3" xfId="6170"/>
    <cellStyle name="Normal 6 3 2 3" xfId="6171"/>
    <cellStyle name="Normal 6 3 2 4" xfId="6172"/>
    <cellStyle name="Normal 6 3 3" xfId="6173"/>
    <cellStyle name="Normal 6 3 3 2" xfId="6174"/>
    <cellStyle name="Normal 6 3 3 3" xfId="6175"/>
    <cellStyle name="Normal 6 3 4" xfId="6176"/>
    <cellStyle name="Normal 6 3 4 2" xfId="6177"/>
    <cellStyle name="Normal 6 3 4 3" xfId="6178"/>
    <cellStyle name="Normal 6 3 5" xfId="6179"/>
    <cellStyle name="Normal 6 3 6" xfId="6180"/>
    <cellStyle name="Normal 6 4" xfId="6181"/>
    <cellStyle name="Normal 60" xfId="6182"/>
    <cellStyle name="Normal 61" xfId="6183"/>
    <cellStyle name="Normal 62" xfId="6184"/>
    <cellStyle name="Normal 62 2" xfId="6185"/>
    <cellStyle name="Normal 63" xfId="6186"/>
    <cellStyle name="Normal 63 2" xfId="6187"/>
    <cellStyle name="Normal 64" xfId="6188"/>
    <cellStyle name="Normal 64 2" xfId="6189"/>
    <cellStyle name="Normal 65" xfId="6190"/>
    <cellStyle name="Normal 66" xfId="6191"/>
    <cellStyle name="Normal 67" xfId="6192"/>
    <cellStyle name="Normal 68" xfId="6193"/>
    <cellStyle name="Normal 69" xfId="6194"/>
    <cellStyle name="Normal 7" xfId="1439"/>
    <cellStyle name="Normal 7 2" xfId="1440"/>
    <cellStyle name="Normal 7 3" xfId="1441"/>
    <cellStyle name="Normal 7 3 2" xfId="1442"/>
    <cellStyle name="Normal 7 3 2 2" xfId="6195"/>
    <cellStyle name="Normal 7 3 2 2 2" xfId="6196"/>
    <cellStyle name="Normal 7 3 2 2 3" xfId="6197"/>
    <cellStyle name="Normal 7 3 2 3" xfId="6198"/>
    <cellStyle name="Normal 7 3 2 4" xfId="6199"/>
    <cellStyle name="Normal 7 3 3" xfId="6200"/>
    <cellStyle name="Normal 7 3 3 2" xfId="6201"/>
    <cellStyle name="Normal 7 3 3 3" xfId="6202"/>
    <cellStyle name="Normal 7 3 4" xfId="6203"/>
    <cellStyle name="Normal 7 3 4 2" xfId="6204"/>
    <cellStyle name="Normal 7 3 4 3" xfId="6205"/>
    <cellStyle name="Normal 7 3 5" xfId="6206"/>
    <cellStyle name="Normal 7 3 6" xfId="6207"/>
    <cellStyle name="Normal 70" xfId="6208"/>
    <cellStyle name="Normal 71" xfId="6209"/>
    <cellStyle name="Normal 71 2" xfId="6210"/>
    <cellStyle name="Normal 72" xfId="6859"/>
    <cellStyle name="Normal 73" xfId="6860"/>
    <cellStyle name="Normal 74" xfId="6861"/>
    <cellStyle name="Normal 75" xfId="6862"/>
    <cellStyle name="Normal 76" xfId="6863"/>
    <cellStyle name="Normal 77" xfId="6864"/>
    <cellStyle name="Normal 8" xfId="1443"/>
    <cellStyle name="Normal 8 2" xfId="1444"/>
    <cellStyle name="Normal 8 3" xfId="1445"/>
    <cellStyle name="Normal 8 3 2" xfId="1446"/>
    <cellStyle name="Normal 8 3 2 2" xfId="6211"/>
    <cellStyle name="Normal 8 3 2 2 2" xfId="6212"/>
    <cellStyle name="Normal 8 3 2 2 3" xfId="6213"/>
    <cellStyle name="Normal 8 3 2 3" xfId="6214"/>
    <cellStyle name="Normal 8 3 2 4" xfId="6215"/>
    <cellStyle name="Normal 8 3 3" xfId="6216"/>
    <cellStyle name="Normal 8 3 3 2" xfId="6217"/>
    <cellStyle name="Normal 8 3 3 3" xfId="6218"/>
    <cellStyle name="Normal 8 3 4" xfId="6219"/>
    <cellStyle name="Normal 8 3 4 2" xfId="6220"/>
    <cellStyle name="Normal 8 3 4 3" xfId="6221"/>
    <cellStyle name="Normal 8 3 5" xfId="6222"/>
    <cellStyle name="Normal 8 3 6" xfId="6223"/>
    <cellStyle name="Normal 9" xfId="1447"/>
    <cellStyle name="Normal 9 2" xfId="1448"/>
    <cellStyle name="Normal 9 2 2" xfId="6224"/>
    <cellStyle name="Normal 9 3" xfId="1449"/>
    <cellStyle name="Normal 9 3 2" xfId="1450"/>
    <cellStyle name="Normal 9 3 2 2" xfId="6225"/>
    <cellStyle name="Normal 9 3 2 2 2" xfId="6226"/>
    <cellStyle name="Normal 9 3 2 2 3" xfId="6227"/>
    <cellStyle name="Normal 9 3 2 3" xfId="6228"/>
    <cellStyle name="Normal 9 3 2 4" xfId="6229"/>
    <cellStyle name="Normal 9 3 3" xfId="6230"/>
    <cellStyle name="Normal 9 3 3 2" xfId="6231"/>
    <cellStyle name="Normal 9 3 3 3" xfId="6232"/>
    <cellStyle name="Normal 9 3 4" xfId="6233"/>
    <cellStyle name="Normal 9 3 4 2" xfId="6234"/>
    <cellStyle name="Normal 9 3 4 3" xfId="6235"/>
    <cellStyle name="Normal 9 3 5" xfId="6236"/>
    <cellStyle name="Normal 9 3 6" xfId="6237"/>
    <cellStyle name="Normal 9_NOL Analysis(For Ann Kellog and  Pete Winne)" xfId="6238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0 3 2 2" xfId="6239"/>
    <cellStyle name="Note 10 3 2 2 2" xfId="6240"/>
    <cellStyle name="Note 10 3 2 2 3" xfId="6241"/>
    <cellStyle name="Note 10 3 2 3" xfId="6242"/>
    <cellStyle name="Note 10 3 2 4" xfId="6243"/>
    <cellStyle name="Note 10 3 3" xfId="6244"/>
    <cellStyle name="Note 10 3 3 2" xfId="6245"/>
    <cellStyle name="Note 10 3 3 3" xfId="6246"/>
    <cellStyle name="Note 10 3 4" xfId="6247"/>
    <cellStyle name="Note 10 3 4 2" xfId="6248"/>
    <cellStyle name="Note 10 3 4 3" xfId="6249"/>
    <cellStyle name="Note 10 3 5" xfId="6250"/>
    <cellStyle name="Note 10 3 6" xfId="6251"/>
    <cellStyle name="Note 11" xfId="1455"/>
    <cellStyle name="Note 11 2" xfId="1456"/>
    <cellStyle name="Note 11 3" xfId="1457"/>
    <cellStyle name="Note 11 3 2" xfId="1458"/>
    <cellStyle name="Note 11 3 2 2" xfId="6252"/>
    <cellStyle name="Note 11 3 2 2 2" xfId="6253"/>
    <cellStyle name="Note 11 3 2 2 3" xfId="6254"/>
    <cellStyle name="Note 11 3 2 3" xfId="6255"/>
    <cellStyle name="Note 11 3 2 4" xfId="6256"/>
    <cellStyle name="Note 11 3 3" xfId="6257"/>
    <cellStyle name="Note 11 3 3 2" xfId="6258"/>
    <cellStyle name="Note 11 3 3 3" xfId="6259"/>
    <cellStyle name="Note 11 3 4" xfId="6260"/>
    <cellStyle name="Note 11 3 4 2" xfId="6261"/>
    <cellStyle name="Note 11 3 4 3" xfId="6262"/>
    <cellStyle name="Note 11 3 5" xfId="6263"/>
    <cellStyle name="Note 11 3 6" xfId="6264"/>
    <cellStyle name="Note 12" xfId="1459"/>
    <cellStyle name="Note 12 2" xfId="1460"/>
    <cellStyle name="Note 12 3" xfId="1461"/>
    <cellStyle name="Note 12 3 2" xfId="1462"/>
    <cellStyle name="Note 12 3 2 2" xfId="6265"/>
    <cellStyle name="Note 12 3 2 2 2" xfId="6266"/>
    <cellStyle name="Note 12 3 2 2 3" xfId="6267"/>
    <cellStyle name="Note 12 3 2 3" xfId="6268"/>
    <cellStyle name="Note 12 3 2 4" xfId="6269"/>
    <cellStyle name="Note 12 3 3" xfId="6270"/>
    <cellStyle name="Note 12 3 3 2" xfId="6271"/>
    <cellStyle name="Note 12 3 3 3" xfId="6272"/>
    <cellStyle name="Note 12 3 4" xfId="6273"/>
    <cellStyle name="Note 12 3 4 2" xfId="6274"/>
    <cellStyle name="Note 12 3 4 3" xfId="6275"/>
    <cellStyle name="Note 12 3 5" xfId="6276"/>
    <cellStyle name="Note 12 3 6" xfId="6277"/>
    <cellStyle name="Note 13" xfId="1463"/>
    <cellStyle name="Note 13 2" xfId="1464"/>
    <cellStyle name="Note 13 2 2" xfId="1465"/>
    <cellStyle name="Note 13 2 2 2" xfId="6278"/>
    <cellStyle name="Note 13 2 2 2 2" xfId="6279"/>
    <cellStyle name="Note 13 2 2 2 3" xfId="6280"/>
    <cellStyle name="Note 13 2 2 3" xfId="6281"/>
    <cellStyle name="Note 13 2 2 4" xfId="6282"/>
    <cellStyle name="Note 13 2 3" xfId="6283"/>
    <cellStyle name="Note 13 2 3 2" xfId="6284"/>
    <cellStyle name="Note 13 2 3 3" xfId="6285"/>
    <cellStyle name="Note 13 2 4" xfId="6286"/>
    <cellStyle name="Note 13 2 4 2" xfId="6287"/>
    <cellStyle name="Note 13 2 4 3" xfId="6288"/>
    <cellStyle name="Note 13 2 5" xfId="6289"/>
    <cellStyle name="Note 13 2 6" xfId="6290"/>
    <cellStyle name="Note 13 3" xfId="1466"/>
    <cellStyle name="Note 13 3 2" xfId="6291"/>
    <cellStyle name="Note 13 3 2 2" xfId="6292"/>
    <cellStyle name="Note 13 3 2 3" xfId="6293"/>
    <cellStyle name="Note 13 3 3" xfId="6294"/>
    <cellStyle name="Note 13 3 4" xfId="6295"/>
    <cellStyle name="Note 13 4" xfId="6296"/>
    <cellStyle name="Note 13 4 2" xfId="6297"/>
    <cellStyle name="Note 13 4 3" xfId="6298"/>
    <cellStyle name="Note 13 5" xfId="6299"/>
    <cellStyle name="Note 13 5 2" xfId="6300"/>
    <cellStyle name="Note 13 5 3" xfId="6301"/>
    <cellStyle name="Note 13 6" xfId="6302"/>
    <cellStyle name="Note 13 7" xfId="6303"/>
    <cellStyle name="Note 14" xfId="1467"/>
    <cellStyle name="Note 14 2" xfId="1468"/>
    <cellStyle name="Note 14 2 2" xfId="6304"/>
    <cellStyle name="Note 14 2 2 2" xfId="6305"/>
    <cellStyle name="Note 14 2 2 3" xfId="6306"/>
    <cellStyle name="Note 14 2 3" xfId="6307"/>
    <cellStyle name="Note 14 2 4" xfId="6308"/>
    <cellStyle name="Note 14 3" xfId="6309"/>
    <cellStyle name="Note 14 3 2" xfId="6310"/>
    <cellStyle name="Note 14 3 3" xfId="6311"/>
    <cellStyle name="Note 14 4" xfId="6312"/>
    <cellStyle name="Note 14 4 2" xfId="6313"/>
    <cellStyle name="Note 14 4 3" xfId="6314"/>
    <cellStyle name="Note 14 5" xfId="6315"/>
    <cellStyle name="Note 14 6" xfId="6316"/>
    <cellStyle name="Note 15" xfId="1469"/>
    <cellStyle name="Note 15 2" xfId="1470"/>
    <cellStyle name="Note 15 2 2" xfId="6317"/>
    <cellStyle name="Note 15 2 2 2" xfId="6318"/>
    <cellStyle name="Note 15 2 2 3" xfId="6319"/>
    <cellStyle name="Note 15 2 3" xfId="6320"/>
    <cellStyle name="Note 15 2 4" xfId="6321"/>
    <cellStyle name="Note 15 3" xfId="6322"/>
    <cellStyle name="Note 15 3 2" xfId="6323"/>
    <cellStyle name="Note 15 3 3" xfId="6324"/>
    <cellStyle name="Note 15 4" xfId="6325"/>
    <cellStyle name="Note 15 4 2" xfId="6326"/>
    <cellStyle name="Note 15 4 3" xfId="6327"/>
    <cellStyle name="Note 15 5" xfId="6328"/>
    <cellStyle name="Note 15 6" xfId="6329"/>
    <cellStyle name="Note 16" xfId="1471"/>
    <cellStyle name="Note 16 2" xfId="1472"/>
    <cellStyle name="Note 16 2 2" xfId="6330"/>
    <cellStyle name="Note 16 2 2 2" xfId="6331"/>
    <cellStyle name="Note 16 2 2 3" xfId="6332"/>
    <cellStyle name="Note 16 2 3" xfId="6333"/>
    <cellStyle name="Note 16 2 4" xfId="6334"/>
    <cellStyle name="Note 16 3" xfId="6335"/>
    <cellStyle name="Note 16 3 2" xfId="6336"/>
    <cellStyle name="Note 16 3 3" xfId="6337"/>
    <cellStyle name="Note 16 4" xfId="6338"/>
    <cellStyle name="Note 16 4 2" xfId="6339"/>
    <cellStyle name="Note 16 4 3" xfId="6340"/>
    <cellStyle name="Note 16 5" xfId="6341"/>
    <cellStyle name="Note 16 6" xfId="6342"/>
    <cellStyle name="Note 17" xfId="1473"/>
    <cellStyle name="Note 17 2" xfId="1474"/>
    <cellStyle name="Note 17 2 2" xfId="6343"/>
    <cellStyle name="Note 17 2 2 2" xfId="6344"/>
    <cellStyle name="Note 17 2 2 3" xfId="6345"/>
    <cellStyle name="Note 17 2 3" xfId="6346"/>
    <cellStyle name="Note 17 2 4" xfId="6347"/>
    <cellStyle name="Note 17 3" xfId="6348"/>
    <cellStyle name="Note 17 3 2" xfId="6349"/>
    <cellStyle name="Note 17 3 3" xfId="6350"/>
    <cellStyle name="Note 17 4" xfId="6351"/>
    <cellStyle name="Note 17 4 2" xfId="6352"/>
    <cellStyle name="Note 17 4 3" xfId="6353"/>
    <cellStyle name="Note 17 5" xfId="6354"/>
    <cellStyle name="Note 17 6" xfId="6355"/>
    <cellStyle name="Note 18" xfId="1475"/>
    <cellStyle name="Note 18 2" xfId="1476"/>
    <cellStyle name="Note 18 2 2" xfId="6356"/>
    <cellStyle name="Note 18 2 2 2" xfId="6357"/>
    <cellStyle name="Note 18 2 2 3" xfId="6358"/>
    <cellStyle name="Note 18 2 3" xfId="6359"/>
    <cellStyle name="Note 18 2 4" xfId="6360"/>
    <cellStyle name="Note 18 3" xfId="6361"/>
    <cellStyle name="Note 18 3 2" xfId="6362"/>
    <cellStyle name="Note 18 3 3" xfId="6363"/>
    <cellStyle name="Note 18 4" xfId="6364"/>
    <cellStyle name="Note 18 4 2" xfId="6365"/>
    <cellStyle name="Note 18 4 3" xfId="6366"/>
    <cellStyle name="Note 18 5" xfId="6367"/>
    <cellStyle name="Note 18 6" xfId="6368"/>
    <cellStyle name="Note 19" xfId="1477"/>
    <cellStyle name="Note 19 2" xfId="1478"/>
    <cellStyle name="Note 19 2 2" xfId="6369"/>
    <cellStyle name="Note 19 2 2 2" xfId="6370"/>
    <cellStyle name="Note 19 2 2 3" xfId="6371"/>
    <cellStyle name="Note 19 2 3" xfId="6372"/>
    <cellStyle name="Note 19 2 4" xfId="6373"/>
    <cellStyle name="Note 19 3" xfId="6374"/>
    <cellStyle name="Note 19 3 2" xfId="6375"/>
    <cellStyle name="Note 19 3 3" xfId="6376"/>
    <cellStyle name="Note 19 4" xfId="6377"/>
    <cellStyle name="Note 19 4 2" xfId="6378"/>
    <cellStyle name="Note 19 4 3" xfId="6379"/>
    <cellStyle name="Note 19 5" xfId="6380"/>
    <cellStyle name="Note 19 6" xfId="6381"/>
    <cellStyle name="Note 2" xfId="1479"/>
    <cellStyle name="Note 2 2" xfId="1480"/>
    <cellStyle name="Note 2 2 2" xfId="1481"/>
    <cellStyle name="Note 2 3" xfId="1482"/>
    <cellStyle name="Note 2 3 2" xfId="1483"/>
    <cellStyle name="Note 2 3 2 2" xfId="6382"/>
    <cellStyle name="Note 2 3 2 2 2" xfId="6383"/>
    <cellStyle name="Note 2 3 2 2 3" xfId="6384"/>
    <cellStyle name="Note 2 3 2 3" xfId="6385"/>
    <cellStyle name="Note 2 3 2 4" xfId="6386"/>
    <cellStyle name="Note 2 3 3" xfId="6387"/>
    <cellStyle name="Note 2 3 3 2" xfId="6388"/>
    <cellStyle name="Note 2 3 3 3" xfId="6389"/>
    <cellStyle name="Note 2 3 4" xfId="6390"/>
    <cellStyle name="Note 2 3 4 2" xfId="6391"/>
    <cellStyle name="Note 2 3 4 3" xfId="6392"/>
    <cellStyle name="Note 2 3 5" xfId="6393"/>
    <cellStyle name="Note 2 3 6" xfId="6394"/>
    <cellStyle name="Note 2 4" xfId="6865"/>
    <cellStyle name="Note 20" xfId="1484"/>
    <cellStyle name="Note 20 2" xfId="1485"/>
    <cellStyle name="Note 20 2 2" xfId="6395"/>
    <cellStyle name="Note 20 2 2 2" xfId="6396"/>
    <cellStyle name="Note 20 2 2 3" xfId="6397"/>
    <cellStyle name="Note 20 2 3" xfId="6398"/>
    <cellStyle name="Note 20 2 4" xfId="6399"/>
    <cellStyle name="Note 20 3" xfId="6400"/>
    <cellStyle name="Note 20 3 2" xfId="6401"/>
    <cellStyle name="Note 20 3 3" xfId="6402"/>
    <cellStyle name="Note 20 4" xfId="6403"/>
    <cellStyle name="Note 20 4 2" xfId="6404"/>
    <cellStyle name="Note 20 4 3" xfId="6405"/>
    <cellStyle name="Note 20 5" xfId="6406"/>
    <cellStyle name="Note 20 6" xfId="6407"/>
    <cellStyle name="Note 21" xfId="1486"/>
    <cellStyle name="Note 22" xfId="1487"/>
    <cellStyle name="Note 22 2" xfId="1488"/>
    <cellStyle name="Note 22 2 2" xfId="6408"/>
    <cellStyle name="Note 22 2 2 2" xfId="6409"/>
    <cellStyle name="Note 22 2 2 3" xfId="6410"/>
    <cellStyle name="Note 22 2 3" xfId="6411"/>
    <cellStyle name="Note 22 2 4" xfId="6412"/>
    <cellStyle name="Note 22 3" xfId="6413"/>
    <cellStyle name="Note 22 3 2" xfId="6414"/>
    <cellStyle name="Note 22 3 3" xfId="6415"/>
    <cellStyle name="Note 22 4" xfId="6416"/>
    <cellStyle name="Note 22 4 2" xfId="6417"/>
    <cellStyle name="Note 22 4 3" xfId="6418"/>
    <cellStyle name="Note 22 5" xfId="6419"/>
    <cellStyle name="Note 22 6" xfId="6420"/>
    <cellStyle name="Note 23" xfId="1489"/>
    <cellStyle name="Note 23 2" xfId="6421"/>
    <cellStyle name="Note 23 2 2" xfId="6422"/>
    <cellStyle name="Note 23 2 3" xfId="6423"/>
    <cellStyle name="Note 23 3" xfId="6424"/>
    <cellStyle name="Note 23 4" xfId="6425"/>
    <cellStyle name="Note 24" xfId="1490"/>
    <cellStyle name="Note 25" xfId="6866"/>
    <cellStyle name="Note 26" xfId="6867"/>
    <cellStyle name="Note 27" xfId="6868"/>
    <cellStyle name="Note 28" xfId="6869"/>
    <cellStyle name="Note 3" xfId="1491"/>
    <cellStyle name="Note 3 2" xfId="1492"/>
    <cellStyle name="Note 3 3" xfId="1493"/>
    <cellStyle name="Note 3 3 2" xfId="1494"/>
    <cellStyle name="Note 3 3 2 2" xfId="6426"/>
    <cellStyle name="Note 3 3 2 2 2" xfId="6427"/>
    <cellStyle name="Note 3 3 2 2 3" xfId="6428"/>
    <cellStyle name="Note 3 3 2 3" xfId="6429"/>
    <cellStyle name="Note 3 3 2 4" xfId="6430"/>
    <cellStyle name="Note 3 3 3" xfId="6431"/>
    <cellStyle name="Note 3 3 3 2" xfId="6432"/>
    <cellStyle name="Note 3 3 3 3" xfId="6433"/>
    <cellStyle name="Note 3 3 4" xfId="6434"/>
    <cellStyle name="Note 3 3 4 2" xfId="6435"/>
    <cellStyle name="Note 3 3 4 3" xfId="6436"/>
    <cellStyle name="Note 3 3 5" xfId="6437"/>
    <cellStyle name="Note 3 3 6" xfId="6438"/>
    <cellStyle name="Note 4" xfId="1495"/>
    <cellStyle name="Note 4 2" xfId="1496"/>
    <cellStyle name="Note 4 3" xfId="1497"/>
    <cellStyle name="Note 4 3 2" xfId="1498"/>
    <cellStyle name="Note 4 3 2 2" xfId="6439"/>
    <cellStyle name="Note 4 3 2 2 2" xfId="6440"/>
    <cellStyle name="Note 4 3 2 2 3" xfId="6441"/>
    <cellStyle name="Note 4 3 2 3" xfId="6442"/>
    <cellStyle name="Note 4 3 2 4" xfId="6443"/>
    <cellStyle name="Note 4 3 3" xfId="6444"/>
    <cellStyle name="Note 4 3 3 2" xfId="6445"/>
    <cellStyle name="Note 4 3 3 3" xfId="6446"/>
    <cellStyle name="Note 4 3 4" xfId="6447"/>
    <cellStyle name="Note 4 3 4 2" xfId="6448"/>
    <cellStyle name="Note 4 3 4 3" xfId="6449"/>
    <cellStyle name="Note 4 3 5" xfId="6450"/>
    <cellStyle name="Note 4 3 6" xfId="6451"/>
    <cellStyle name="Note 5" xfId="1499"/>
    <cellStyle name="Note 5 2" xfId="1500"/>
    <cellStyle name="Note 5 3" xfId="1501"/>
    <cellStyle name="Note 5 3 2" xfId="1502"/>
    <cellStyle name="Note 5 3 2 2" xfId="6452"/>
    <cellStyle name="Note 5 3 2 2 2" xfId="6453"/>
    <cellStyle name="Note 5 3 2 2 3" xfId="6454"/>
    <cellStyle name="Note 5 3 2 3" xfId="6455"/>
    <cellStyle name="Note 5 3 2 4" xfId="6456"/>
    <cellStyle name="Note 5 3 3" xfId="6457"/>
    <cellStyle name="Note 5 3 3 2" xfId="6458"/>
    <cellStyle name="Note 5 3 3 3" xfId="6459"/>
    <cellStyle name="Note 5 3 4" xfId="6460"/>
    <cellStyle name="Note 5 3 4 2" xfId="6461"/>
    <cellStyle name="Note 5 3 4 3" xfId="6462"/>
    <cellStyle name="Note 5 3 5" xfId="6463"/>
    <cellStyle name="Note 5 3 6" xfId="6464"/>
    <cellStyle name="Note 6" xfId="1503"/>
    <cellStyle name="Note 6 2" xfId="1504"/>
    <cellStyle name="Note 6 3" xfId="1505"/>
    <cellStyle name="Note 6 3 2" xfId="1506"/>
    <cellStyle name="Note 6 3 2 2" xfId="6465"/>
    <cellStyle name="Note 6 3 2 2 2" xfId="6466"/>
    <cellStyle name="Note 6 3 2 2 3" xfId="6467"/>
    <cellStyle name="Note 6 3 2 3" xfId="6468"/>
    <cellStyle name="Note 6 3 2 4" xfId="6469"/>
    <cellStyle name="Note 6 3 3" xfId="6470"/>
    <cellStyle name="Note 6 3 3 2" xfId="6471"/>
    <cellStyle name="Note 6 3 3 3" xfId="6472"/>
    <cellStyle name="Note 6 3 4" xfId="6473"/>
    <cellStyle name="Note 6 3 4 2" xfId="6474"/>
    <cellStyle name="Note 6 3 4 3" xfId="6475"/>
    <cellStyle name="Note 6 3 5" xfId="6476"/>
    <cellStyle name="Note 6 3 6" xfId="6477"/>
    <cellStyle name="Note 7" xfId="1507"/>
    <cellStyle name="Note 7 2" xfId="1508"/>
    <cellStyle name="Note 7 3" xfId="1509"/>
    <cellStyle name="Note 7 3 2" xfId="1510"/>
    <cellStyle name="Note 7 3 2 2" xfId="6478"/>
    <cellStyle name="Note 7 3 2 2 2" xfId="6479"/>
    <cellStyle name="Note 7 3 2 2 3" xfId="6480"/>
    <cellStyle name="Note 7 3 2 3" xfId="6481"/>
    <cellStyle name="Note 7 3 2 4" xfId="6482"/>
    <cellStyle name="Note 7 3 3" xfId="6483"/>
    <cellStyle name="Note 7 3 3 2" xfId="6484"/>
    <cellStyle name="Note 7 3 3 3" xfId="6485"/>
    <cellStyle name="Note 7 3 4" xfId="6486"/>
    <cellStyle name="Note 7 3 4 2" xfId="6487"/>
    <cellStyle name="Note 7 3 4 3" xfId="6488"/>
    <cellStyle name="Note 7 3 5" xfId="6489"/>
    <cellStyle name="Note 7 3 6" xfId="6490"/>
    <cellStyle name="Note 8" xfId="1511"/>
    <cellStyle name="Note 8 2" xfId="1512"/>
    <cellStyle name="Note 8 3" xfId="1513"/>
    <cellStyle name="Note 8 3 2" xfId="1514"/>
    <cellStyle name="Note 8 3 2 2" xfId="6491"/>
    <cellStyle name="Note 8 3 2 2 2" xfId="6492"/>
    <cellStyle name="Note 8 3 2 2 3" xfId="6493"/>
    <cellStyle name="Note 8 3 2 3" xfId="6494"/>
    <cellStyle name="Note 8 3 2 4" xfId="6495"/>
    <cellStyle name="Note 8 3 3" xfId="6496"/>
    <cellStyle name="Note 8 3 3 2" xfId="6497"/>
    <cellStyle name="Note 8 3 3 3" xfId="6498"/>
    <cellStyle name="Note 8 3 4" xfId="6499"/>
    <cellStyle name="Note 8 3 4 2" xfId="6500"/>
    <cellStyle name="Note 8 3 4 3" xfId="6501"/>
    <cellStyle name="Note 8 3 5" xfId="6502"/>
    <cellStyle name="Note 8 3 6" xfId="6503"/>
    <cellStyle name="Note 9" xfId="1515"/>
    <cellStyle name="Note 9 2" xfId="1516"/>
    <cellStyle name="Note 9 3" xfId="1517"/>
    <cellStyle name="Note 9 3 2" xfId="1518"/>
    <cellStyle name="Note 9 3 2 2" xfId="6504"/>
    <cellStyle name="Note 9 3 2 2 2" xfId="6505"/>
    <cellStyle name="Note 9 3 2 2 3" xfId="6506"/>
    <cellStyle name="Note 9 3 2 3" xfId="6507"/>
    <cellStyle name="Note 9 3 2 4" xfId="6508"/>
    <cellStyle name="Note 9 3 3" xfId="6509"/>
    <cellStyle name="Note 9 3 3 2" xfId="6510"/>
    <cellStyle name="Note 9 3 3 3" xfId="6511"/>
    <cellStyle name="Note 9 3 4" xfId="6512"/>
    <cellStyle name="Note 9 3 4 2" xfId="6513"/>
    <cellStyle name="Note 9 3 4 3" xfId="6514"/>
    <cellStyle name="Note 9 3 5" xfId="6515"/>
    <cellStyle name="Note 9 3 6" xfId="6516"/>
    <cellStyle name="Output" xfId="10" builtinId="21" customBuiltin="1"/>
    <cellStyle name="Output 10" xfId="1519"/>
    <cellStyle name="Output 11" xfId="6517"/>
    <cellStyle name="Output 12" xfId="6870"/>
    <cellStyle name="Output 13" xfId="6871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6872"/>
    <cellStyle name="Percent 10" xfId="1534"/>
    <cellStyle name="Percent 11" xfId="1535"/>
    <cellStyle name="Percent 12" xfId="6518"/>
    <cellStyle name="Percent 13" xfId="6519"/>
    <cellStyle name="Percent 14" xfId="6520"/>
    <cellStyle name="Percent 15" xfId="6521"/>
    <cellStyle name="Percent 16" xfId="6522"/>
    <cellStyle name="Percent 17" xfId="6523"/>
    <cellStyle name="Percent 18" xfId="6524"/>
    <cellStyle name="Percent 19" xfId="6525"/>
    <cellStyle name="Percent 2" xfId="1536"/>
    <cellStyle name="Percent 2 2" xfId="6526"/>
    <cellStyle name="Percent 2 2 2 2" xfId="6527"/>
    <cellStyle name="Percent 2 3" xfId="6528"/>
    <cellStyle name="Percent 2 4" xfId="6529"/>
    <cellStyle name="Percent 20" xfId="6530"/>
    <cellStyle name="Percent 21" xfId="6531"/>
    <cellStyle name="Percent 22" xfId="6532"/>
    <cellStyle name="Percent 22 2" xfId="6533"/>
    <cellStyle name="Percent 3" xfId="1537"/>
    <cellStyle name="Percent 3 2" xfId="1538"/>
    <cellStyle name="Percent 4" xfId="1539"/>
    <cellStyle name="Percent 4 2" xfId="6534"/>
    <cellStyle name="Percent 4 3" xfId="6535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D_04 07E Wild Horse Wind Expansion (C) (2)" xfId="6536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ports_Book9" xfId="6537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ilterText 2" xfId="6873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nputData 2" xfId="6874"/>
    <cellStyle name="SAPBEXItemHeader" xfId="6875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6876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1 3" xfId="6538"/>
    <cellStyle name="StmtTtl1 4" xfId="6539"/>
    <cellStyle name="StmtTtl2" xfId="1683"/>
    <cellStyle name="STYL1 - Style1" xfId="1684"/>
    <cellStyle name="Style 1" xfId="1685"/>
    <cellStyle name="Style 1 2" xfId="1686"/>
    <cellStyle name="Style 1 3" xfId="6540"/>
    <cellStyle name="Style 1 3 2" xfId="6877"/>
    <cellStyle name="Style 1 3 2 2" xfId="6878"/>
    <cellStyle name="Style 1 3 3" xfId="6879"/>
    <cellStyle name="Style 1 3 4" xfId="6880"/>
    <cellStyle name="Style 1 4" xfId="6541"/>
    <cellStyle name="Style 1_3.01 Income Statement" xfId="6542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11" xfId="6881"/>
    <cellStyle name="Title 12" xfId="6882"/>
    <cellStyle name="Title 13" xfId="6883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11" xfId="6543"/>
    <cellStyle name="Total 12" xfId="6884"/>
    <cellStyle name="Total 13" xfId="688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11" xfId="6886"/>
    <cellStyle name="Warning Text 12" xfId="6887"/>
    <cellStyle name="Warning Text 13" xfId="6888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5" sqref="A15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36" t="s">
        <v>350</v>
      </c>
      <c r="B1" s="35"/>
      <c r="C1" s="35"/>
      <c r="D1" s="35"/>
    </row>
    <row r="2" spans="1:4">
      <c r="A2" s="36" t="s">
        <v>349</v>
      </c>
      <c r="B2" s="35"/>
      <c r="C2" s="35"/>
      <c r="D2" s="35"/>
    </row>
    <row r="3" spans="1:4">
      <c r="A3" s="139" t="s">
        <v>410</v>
      </c>
      <c r="B3" s="139"/>
      <c r="C3" s="139"/>
      <c r="D3" s="139"/>
    </row>
    <row r="4" spans="1:4">
      <c r="B4" s="35"/>
      <c r="C4" s="35"/>
      <c r="D4" s="35"/>
    </row>
    <row r="5" spans="1:4">
      <c r="A5" s="140" t="s">
        <v>411</v>
      </c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"/>
      <c r="B7" s="34" t="s">
        <v>34</v>
      </c>
      <c r="C7" s="33" t="s">
        <v>33</v>
      </c>
      <c r="D7" s="32" t="s">
        <v>348</v>
      </c>
    </row>
    <row r="8" spans="1:4">
      <c r="A8" s="30" t="s">
        <v>347</v>
      </c>
      <c r="B8" s="29"/>
      <c r="C8" s="29"/>
      <c r="D8" s="5"/>
    </row>
    <row r="9" spans="1:4">
      <c r="A9" s="22" t="s">
        <v>31</v>
      </c>
      <c r="B9" s="24">
        <f>'Unallocated Detail'!G16</f>
        <v>144434799.06999999</v>
      </c>
      <c r="C9" s="24">
        <f>'Unallocated Detail'!H16</f>
        <v>38732350.019999996</v>
      </c>
      <c r="D9" s="14">
        <f>SUM(B9:C9)</f>
        <v>183167149.08999997</v>
      </c>
    </row>
    <row r="10" spans="1:4">
      <c r="A10" s="22" t="s">
        <v>30</v>
      </c>
      <c r="B10" s="28">
        <f>'Unallocated Detail'!G19</f>
        <v>16601.759999999998</v>
      </c>
      <c r="C10" s="28">
        <f>'Unallocated Detail'!H19</f>
        <v>0</v>
      </c>
      <c r="D10" s="5">
        <f>SUM(B10:C10)</f>
        <v>16601.759999999998</v>
      </c>
    </row>
    <row r="11" spans="1:4">
      <c r="A11" s="22" t="s">
        <v>29</v>
      </c>
      <c r="B11" s="28">
        <f>'Unallocated Detail'!G23</f>
        <v>16882287.530000001</v>
      </c>
      <c r="C11" s="28">
        <f>'Unallocated Detail'!H23</f>
        <v>0</v>
      </c>
      <c r="D11" s="5">
        <f>SUM(B11:C11)</f>
        <v>16882287.530000001</v>
      </c>
    </row>
    <row r="12" spans="1:4">
      <c r="A12" s="22" t="s">
        <v>28</v>
      </c>
      <c r="B12" s="27">
        <f>'Unallocated Detail'!G38</f>
        <v>9017409.870000001</v>
      </c>
      <c r="C12" s="26">
        <f>'Unallocated Detail'!H38</f>
        <v>-53.269999999902211</v>
      </c>
      <c r="D12" s="31">
        <f>SUM(B12:C12)</f>
        <v>9017356.6000000015</v>
      </c>
    </row>
    <row r="13" spans="1:4">
      <c r="A13" s="22" t="s">
        <v>27</v>
      </c>
      <c r="B13" s="15">
        <f>SUM(B9:B12)</f>
        <v>170351098.22999999</v>
      </c>
      <c r="C13" s="15">
        <f>SUM(C9:C12)</f>
        <v>38732296.749999993</v>
      </c>
      <c r="D13" s="14">
        <f>SUM(D9:D12)</f>
        <v>209083394.97999996</v>
      </c>
    </row>
    <row r="14" spans="1:4">
      <c r="A14" s="30" t="s">
        <v>346</v>
      </c>
      <c r="B14" s="29"/>
      <c r="C14" s="29"/>
      <c r="D14" s="5"/>
    </row>
    <row r="15" spans="1:4">
      <c r="A15" s="30" t="s">
        <v>345</v>
      </c>
      <c r="B15" s="29"/>
      <c r="C15" s="29"/>
      <c r="D15" s="5"/>
    </row>
    <row r="16" spans="1:4">
      <c r="A16" s="30" t="s">
        <v>344</v>
      </c>
      <c r="B16" s="29"/>
      <c r="C16" s="29"/>
      <c r="D16" s="5"/>
    </row>
    <row r="17" spans="1:4">
      <c r="A17" s="30" t="s">
        <v>343</v>
      </c>
      <c r="B17" s="29"/>
      <c r="C17" s="29"/>
      <c r="D17" s="5"/>
    </row>
    <row r="18" spans="1:4">
      <c r="A18" s="22" t="s">
        <v>26</v>
      </c>
      <c r="B18" s="24">
        <f>'Unallocated Detail'!G45</f>
        <v>23994573.850000001</v>
      </c>
      <c r="C18" s="24">
        <f>'Unallocated Detail'!H45</f>
        <v>0</v>
      </c>
      <c r="D18" s="14">
        <f>B18+C18</f>
        <v>23994573.850000001</v>
      </c>
    </row>
    <row r="19" spans="1:4">
      <c r="A19" s="22" t="s">
        <v>25</v>
      </c>
      <c r="B19" s="28">
        <f>'Unallocated Detail'!G54</f>
        <v>30612408.239999998</v>
      </c>
      <c r="C19" s="28">
        <f>'Unallocated Detail'!H54</f>
        <v>11417685.83</v>
      </c>
      <c r="D19" s="23">
        <f>B19+C19</f>
        <v>42030094.07</v>
      </c>
    </row>
    <row r="20" spans="1:4">
      <c r="A20" s="22" t="s">
        <v>24</v>
      </c>
      <c r="B20" s="28">
        <f>'Unallocated Detail'!G57</f>
        <v>9766167.1099999994</v>
      </c>
      <c r="C20" s="28">
        <f>'Unallocated Detail'!H57</f>
        <v>0</v>
      </c>
      <c r="D20" s="23">
        <f>B20+C20</f>
        <v>9766167.1099999994</v>
      </c>
    </row>
    <row r="21" spans="1:4">
      <c r="A21" s="22" t="s">
        <v>23</v>
      </c>
      <c r="B21" s="27">
        <f>'Unallocated Detail'!G60</f>
        <v>-4779948.41</v>
      </c>
      <c r="C21" s="26">
        <f>'Unallocated Detail'!H60</f>
        <v>0</v>
      </c>
      <c r="D21" s="25">
        <f>B21+C21</f>
        <v>-4779948.41</v>
      </c>
    </row>
    <row r="22" spans="1:4">
      <c r="A22" s="22" t="s">
        <v>22</v>
      </c>
      <c r="B22" s="15">
        <f>SUM(B18:B21)</f>
        <v>59593200.790000007</v>
      </c>
      <c r="C22" s="15">
        <f>SUM(C18:C21)</f>
        <v>11417685.83</v>
      </c>
      <c r="D22" s="14">
        <f>SUM(D18:D21)</f>
        <v>71010886.620000005</v>
      </c>
    </row>
    <row r="23" spans="1:4">
      <c r="A23" s="16" t="s">
        <v>342</v>
      </c>
      <c r="B23" s="12"/>
      <c r="C23" s="12"/>
      <c r="D23" s="11"/>
    </row>
    <row r="24" spans="1:4">
      <c r="A24" s="22" t="s">
        <v>21</v>
      </c>
      <c r="B24" s="24">
        <f>'Unallocated Detail'!G135</f>
        <v>9847097.5999999996</v>
      </c>
      <c r="C24" s="24">
        <f>'Unallocated Detail'!H135</f>
        <v>436794.86</v>
      </c>
      <c r="D24" s="14">
        <f t="shared" ref="D24:D38" si="0">B24+C24</f>
        <v>10283892.459999999</v>
      </c>
    </row>
    <row r="25" spans="1:4">
      <c r="A25" s="22" t="s">
        <v>20</v>
      </c>
      <c r="B25" s="21">
        <f>'Unallocated Detail'!G165</f>
        <v>1921346.99</v>
      </c>
      <c r="C25" s="21">
        <f>'Unallocated Detail'!H165</f>
        <v>165.27</v>
      </c>
      <c r="D25" s="23">
        <f t="shared" si="0"/>
        <v>1921512.26</v>
      </c>
    </row>
    <row r="26" spans="1:4">
      <c r="A26" s="22" t="s">
        <v>19</v>
      </c>
      <c r="B26" s="21">
        <f>'Unallocated Detail'!G203</f>
        <v>5106713.58</v>
      </c>
      <c r="C26" s="21">
        <f>'Unallocated Detail'!H203</f>
        <v>3103328.3</v>
      </c>
      <c r="D26" s="23">
        <f t="shared" si="0"/>
        <v>8210041.8799999999</v>
      </c>
    </row>
    <row r="27" spans="1:4">
      <c r="A27" s="22" t="s">
        <v>18</v>
      </c>
      <c r="B27" s="21">
        <f>'Unallocated Detail'!G210</f>
        <v>5482950.4500000002</v>
      </c>
      <c r="C27" s="21">
        <f>'Unallocated Detail'!H210</f>
        <v>2601207.7399999998</v>
      </c>
      <c r="D27" s="23">
        <f t="shared" si="0"/>
        <v>8084158.1899999995</v>
      </c>
    </row>
    <row r="28" spans="1:4">
      <c r="A28" s="22" t="s">
        <v>17</v>
      </c>
      <c r="B28" s="21">
        <f>'Unallocated Detail'!G219</f>
        <v>1512735.69</v>
      </c>
      <c r="C28" s="21">
        <f>'Unallocated Detail'!H219</f>
        <v>283925.82999999996</v>
      </c>
      <c r="D28" s="23">
        <f t="shared" si="0"/>
        <v>1796661.52</v>
      </c>
    </row>
    <row r="29" spans="1:4">
      <c r="A29" s="22" t="s">
        <v>16</v>
      </c>
      <c r="B29" s="21">
        <f>'Unallocated Detail'!G222</f>
        <v>6270134.3899999997</v>
      </c>
      <c r="C29" s="21">
        <f>'Unallocated Detail'!H222</f>
        <v>528131.99</v>
      </c>
      <c r="D29" s="23">
        <f t="shared" si="0"/>
        <v>6798266.3799999999</v>
      </c>
    </row>
    <row r="30" spans="1:4">
      <c r="A30" s="22" t="s">
        <v>15</v>
      </c>
      <c r="B30" s="21">
        <f>'Unallocated Detail'!G237</f>
        <v>9831037.2400000002</v>
      </c>
      <c r="C30" s="21">
        <f>'Unallocated Detail'!H237</f>
        <v>2607704.4299999997</v>
      </c>
      <c r="D30" s="23">
        <f t="shared" si="0"/>
        <v>12438741.67</v>
      </c>
    </row>
    <row r="31" spans="1:4">
      <c r="A31" s="22" t="s">
        <v>14</v>
      </c>
      <c r="B31" s="21">
        <f>'Unallocated Detail'!G244</f>
        <v>28502843.75</v>
      </c>
      <c r="C31" s="21">
        <f>'Unallocated Detail'!H244</f>
        <v>10148408.33</v>
      </c>
      <c r="D31" s="23">
        <f t="shared" si="0"/>
        <v>38651252.079999998</v>
      </c>
    </row>
    <row r="32" spans="1:4">
      <c r="A32" s="22" t="s">
        <v>13</v>
      </c>
      <c r="B32" s="21">
        <f>'Unallocated Detail'!G249</f>
        <v>6604020.120000001</v>
      </c>
      <c r="C32" s="21">
        <f>'Unallocated Detail'!H249</f>
        <v>2405850.46</v>
      </c>
      <c r="D32" s="23">
        <f t="shared" si="0"/>
        <v>9009870.5800000019</v>
      </c>
    </row>
    <row r="33" spans="1:4">
      <c r="A33" s="22" t="s">
        <v>12</v>
      </c>
      <c r="B33" s="21">
        <f>'Unallocated Detail'!G252</f>
        <v>3021989.88</v>
      </c>
      <c r="C33" s="21">
        <f>'Unallocated Detail'!H252</f>
        <v>0</v>
      </c>
      <c r="D33" s="23">
        <f t="shared" si="0"/>
        <v>3021989.88</v>
      </c>
    </row>
    <row r="34" spans="1:4">
      <c r="A34" s="13" t="s">
        <v>11</v>
      </c>
      <c r="B34" s="21">
        <f>'Unallocated Detail'!G260</f>
        <v>-1304561.26</v>
      </c>
      <c r="C34" s="21">
        <f>'Unallocated Detail'!H260</f>
        <v>726631.66</v>
      </c>
      <c r="D34" s="20">
        <f t="shared" si="0"/>
        <v>-577929.6</v>
      </c>
    </row>
    <row r="35" spans="1:4">
      <c r="A35" s="22" t="s">
        <v>341</v>
      </c>
      <c r="B35" s="21">
        <f>'Unallocated Detail'!G264</f>
        <v>-8148617.75</v>
      </c>
      <c r="C35" s="21">
        <f>'Unallocated Detail'!H264</f>
        <v>0</v>
      </c>
      <c r="D35" s="20">
        <f t="shared" si="0"/>
        <v>-8148617.75</v>
      </c>
    </row>
    <row r="36" spans="1:4">
      <c r="A36" s="13" t="s">
        <v>10</v>
      </c>
      <c r="B36" s="21">
        <f>'Unallocated Detail'!G269</f>
        <v>16921773.310000002</v>
      </c>
      <c r="C36" s="21">
        <f>'Unallocated Detail'!H269</f>
        <v>3664737.74</v>
      </c>
      <c r="D36" s="20">
        <f t="shared" si="0"/>
        <v>20586511.050000004</v>
      </c>
    </row>
    <row r="37" spans="1:4">
      <c r="A37" s="13" t="s">
        <v>9</v>
      </c>
      <c r="B37" s="21">
        <f>'Unallocated Detail'!G274</f>
        <v>-5255083.91</v>
      </c>
      <c r="C37" s="21">
        <f>'Unallocated Detail'!H274</f>
        <v>4547669.9000000004</v>
      </c>
      <c r="D37" s="20">
        <f t="shared" si="0"/>
        <v>-707414.00999999978</v>
      </c>
    </row>
    <row r="38" spans="1:4">
      <c r="A38" s="13" t="s">
        <v>8</v>
      </c>
      <c r="B38" s="19">
        <f>'Unallocated Detail'!G279</f>
        <v>6493816.0599999996</v>
      </c>
      <c r="C38" s="18">
        <f>'Unallocated Detail'!H279</f>
        <v>-4507442.74</v>
      </c>
      <c r="D38" s="17">
        <f t="shared" si="0"/>
        <v>1986373.3199999994</v>
      </c>
    </row>
    <row r="39" spans="1:4">
      <c r="A39" s="16" t="s">
        <v>7</v>
      </c>
      <c r="B39" s="15">
        <f>SUM(B22:B38)</f>
        <v>146401396.93000001</v>
      </c>
      <c r="C39" s="15">
        <f>SUM(C22:C38)</f>
        <v>37964799.599999987</v>
      </c>
      <c r="D39" s="14">
        <f>SUM(D22:D38)</f>
        <v>184366196.53000003</v>
      </c>
    </row>
    <row r="40" spans="1:4">
      <c r="A40" s="13"/>
      <c r="B40" s="12"/>
      <c r="C40" s="12"/>
      <c r="D40" s="11"/>
    </row>
    <row r="41" spans="1:4" ht="16.5">
      <c r="A41" s="10" t="s">
        <v>6</v>
      </c>
      <c r="B41" s="9">
        <f>B13-B39</f>
        <v>23949701.299999982</v>
      </c>
      <c r="C41" s="9">
        <f>C13-C39</f>
        <v>767497.15000000596</v>
      </c>
      <c r="D41" s="8">
        <f>D13-D39</f>
        <v>24717198.449999928</v>
      </c>
    </row>
    <row r="42" spans="1:4">
      <c r="A42" s="7"/>
      <c r="B42" s="6"/>
      <c r="C42" s="6"/>
      <c r="D42" s="5"/>
    </row>
    <row r="43" spans="1:4">
      <c r="A43" s="37"/>
      <c r="B43" s="38"/>
      <c r="C43" s="38"/>
      <c r="D43" s="4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2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2"/>
  </cols>
  <sheetData>
    <row r="1" spans="1:7" s="2" customFormat="1" ht="18" customHeight="1">
      <c r="A1" s="36" t="s">
        <v>350</v>
      </c>
      <c r="B1" s="57"/>
      <c r="C1" s="57"/>
      <c r="D1" s="57"/>
      <c r="E1" s="57"/>
      <c r="F1" s="57"/>
      <c r="G1" s="39"/>
    </row>
    <row r="2" spans="1:7" s="2" customFormat="1" ht="18" customHeight="1">
      <c r="A2" s="36" t="s">
        <v>352</v>
      </c>
      <c r="B2" s="57"/>
      <c r="C2" s="57"/>
      <c r="D2" s="57"/>
      <c r="E2" s="57"/>
      <c r="F2" s="57"/>
      <c r="G2" s="39"/>
    </row>
    <row r="3" spans="1:7" s="2" customFormat="1" ht="18" customHeight="1">
      <c r="A3" s="36" t="str">
        <f>Allocated!A3</f>
        <v>FOR THE MONTH ENDED SEPTEMBER 30, 2018</v>
      </c>
      <c r="B3" s="57"/>
      <c r="C3" s="57"/>
      <c r="D3" s="57"/>
      <c r="E3" s="57"/>
      <c r="F3" s="57"/>
      <c r="G3" s="39"/>
    </row>
    <row r="4" spans="1:7" s="2" customFormat="1" ht="12" customHeight="1">
      <c r="B4" s="39"/>
      <c r="C4" s="39"/>
      <c r="D4" s="39"/>
      <c r="E4" s="39"/>
      <c r="F4" s="39"/>
      <c r="G4" s="39"/>
    </row>
    <row r="5" spans="1:7" s="2" customFormat="1" ht="18" customHeight="1">
      <c r="A5" s="1"/>
      <c r="B5" s="56" t="s">
        <v>34</v>
      </c>
      <c r="C5" s="56" t="s">
        <v>33</v>
      </c>
      <c r="D5" s="56" t="s">
        <v>35</v>
      </c>
      <c r="E5" s="56" t="s">
        <v>351</v>
      </c>
      <c r="F5" s="55" t="s">
        <v>348</v>
      </c>
      <c r="G5" s="39"/>
    </row>
    <row r="6" spans="1:7" s="2" customFormat="1" ht="18" customHeight="1">
      <c r="A6" s="54" t="s">
        <v>32</v>
      </c>
      <c r="B6" s="53"/>
      <c r="C6" s="53"/>
      <c r="D6" s="53"/>
      <c r="E6" s="53"/>
      <c r="F6" s="52"/>
      <c r="G6" s="39"/>
    </row>
    <row r="7" spans="1:7" s="2" customFormat="1" ht="18" customHeight="1">
      <c r="A7" s="16" t="s">
        <v>347</v>
      </c>
      <c r="B7" s="29"/>
      <c r="C7" s="29"/>
      <c r="D7" s="29"/>
      <c r="E7" s="29"/>
      <c r="F7" s="5"/>
      <c r="G7" s="39"/>
    </row>
    <row r="8" spans="1:7" s="2" customFormat="1" ht="18" customHeight="1">
      <c r="A8" s="13" t="s">
        <v>31</v>
      </c>
      <c r="B8" s="15">
        <f>'Unallocated Detail'!B16</f>
        <v>144434799.06999999</v>
      </c>
      <c r="C8" s="15">
        <f>'Unallocated Detail'!C16</f>
        <v>38732350.019999996</v>
      </c>
      <c r="D8" s="15">
        <f>'Unallocated Detail'!D16</f>
        <v>0</v>
      </c>
      <c r="E8" s="15">
        <v>0</v>
      </c>
      <c r="F8" s="14">
        <f>SUM(B8:E8)</f>
        <v>183167149.08999997</v>
      </c>
      <c r="G8" s="40"/>
    </row>
    <row r="9" spans="1:7" s="2" customFormat="1" ht="18" customHeight="1">
      <c r="A9" s="13" t="s">
        <v>30</v>
      </c>
      <c r="B9" s="48">
        <f>'Unallocated Detail'!B19</f>
        <v>16601.759999999998</v>
      </c>
      <c r="C9" s="48">
        <f>'Unallocated Detail'!C19</f>
        <v>0</v>
      </c>
      <c r="D9" s="48">
        <f>'Unallocated Detail'!D19</f>
        <v>0</v>
      </c>
      <c r="E9" s="48">
        <v>0</v>
      </c>
      <c r="F9" s="23">
        <f>SUM(B9:E9)</f>
        <v>16601.759999999998</v>
      </c>
      <c r="G9" s="40"/>
    </row>
    <row r="10" spans="1:7" s="2" customFormat="1" ht="18" customHeight="1">
      <c r="A10" s="13" t="s">
        <v>29</v>
      </c>
      <c r="B10" s="48">
        <f>'Unallocated Detail'!B23</f>
        <v>16882287.530000001</v>
      </c>
      <c r="C10" s="48">
        <f>'Unallocated Detail'!C23</f>
        <v>0</v>
      </c>
      <c r="D10" s="48">
        <f>'Unallocated Detail'!D23</f>
        <v>0</v>
      </c>
      <c r="E10" s="48">
        <v>0</v>
      </c>
      <c r="F10" s="23">
        <f>SUM(B10:E10)</f>
        <v>16882287.530000001</v>
      </c>
      <c r="G10" s="40"/>
    </row>
    <row r="11" spans="1:7" s="2" customFormat="1" ht="18" customHeight="1">
      <c r="A11" s="13" t="s">
        <v>28</v>
      </c>
      <c r="B11" s="27">
        <f>'Unallocated Detail'!B38</f>
        <v>9017409.870000001</v>
      </c>
      <c r="C11" s="26">
        <f>'Unallocated Detail'!C38</f>
        <v>-53.269999999902211</v>
      </c>
      <c r="D11" s="26">
        <f>'Unallocated Detail'!D38</f>
        <v>0</v>
      </c>
      <c r="E11" s="26">
        <v>0</v>
      </c>
      <c r="F11" s="25">
        <f>SUM(B11:E11)</f>
        <v>9017356.6000000015</v>
      </c>
      <c r="G11" s="40"/>
    </row>
    <row r="12" spans="1:7" s="2" customFormat="1" ht="18" customHeight="1">
      <c r="A12" s="13" t="s">
        <v>27</v>
      </c>
      <c r="B12" s="15">
        <f>SUM(B8:B11)</f>
        <v>170351098.22999999</v>
      </c>
      <c r="C12" s="15">
        <f>SUM(C8:C11)</f>
        <v>38732296.749999993</v>
      </c>
      <c r="D12" s="15">
        <f>SUM(D8:D11)</f>
        <v>0</v>
      </c>
      <c r="E12" s="15">
        <f>SUM(E8:E11)</f>
        <v>0</v>
      </c>
      <c r="F12" s="14">
        <f>SUM(F8:F11)</f>
        <v>209083394.97999996</v>
      </c>
      <c r="G12" s="40"/>
    </row>
    <row r="13" spans="1:7" s="2" customFormat="1" ht="18" customHeight="1">
      <c r="A13" s="16" t="s">
        <v>346</v>
      </c>
      <c r="B13" s="29"/>
      <c r="C13" s="29"/>
      <c r="D13" s="29"/>
      <c r="E13" s="29"/>
      <c r="F13" s="5"/>
      <c r="G13" s="40"/>
    </row>
    <row r="14" spans="1:7" s="2" customFormat="1" ht="18" customHeight="1">
      <c r="A14" s="16" t="s">
        <v>345</v>
      </c>
      <c r="B14" s="29"/>
      <c r="C14" s="29"/>
      <c r="D14" s="29"/>
      <c r="E14" s="29"/>
      <c r="F14" s="5"/>
      <c r="G14" s="40"/>
    </row>
    <row r="15" spans="1:7" s="2" customFormat="1" ht="18" customHeight="1">
      <c r="A15" s="16" t="s">
        <v>344</v>
      </c>
      <c r="B15" s="29"/>
      <c r="C15" s="29"/>
      <c r="D15" s="29"/>
      <c r="E15" s="29"/>
      <c r="F15" s="5"/>
      <c r="G15" s="40"/>
    </row>
    <row r="16" spans="1:7" s="2" customFormat="1" ht="18" customHeight="1">
      <c r="A16" s="16" t="s">
        <v>343</v>
      </c>
      <c r="B16" s="29"/>
      <c r="C16" s="29"/>
      <c r="D16" s="29"/>
      <c r="E16" s="29"/>
      <c r="F16" s="5"/>
      <c r="G16" s="40"/>
    </row>
    <row r="17" spans="1:7" s="2" customFormat="1" ht="18" customHeight="1">
      <c r="A17" s="13" t="s">
        <v>26</v>
      </c>
      <c r="B17" s="15">
        <f>'Unallocated Detail'!B45</f>
        <v>23994573.850000001</v>
      </c>
      <c r="C17" s="15">
        <f>'Unallocated Detail'!C45</f>
        <v>0</v>
      </c>
      <c r="D17" s="15">
        <f>'Unallocated Detail'!D45</f>
        <v>0</v>
      </c>
      <c r="E17" s="15">
        <v>0</v>
      </c>
      <c r="F17" s="14">
        <f>SUM(B17:E17)</f>
        <v>23994573.850000001</v>
      </c>
      <c r="G17" s="40"/>
    </row>
    <row r="18" spans="1:7" s="2" customFormat="1" ht="18" customHeight="1">
      <c r="A18" s="13" t="s">
        <v>25</v>
      </c>
      <c r="B18" s="48">
        <f>'Unallocated Detail'!B54</f>
        <v>30612408.239999998</v>
      </c>
      <c r="C18" s="48">
        <f>'Unallocated Detail'!C54</f>
        <v>11417685.83</v>
      </c>
      <c r="D18" s="48">
        <f>'Unallocated Detail'!D54</f>
        <v>0</v>
      </c>
      <c r="E18" s="48">
        <v>0</v>
      </c>
      <c r="F18" s="23">
        <f>SUM(B18:E18)</f>
        <v>42030094.07</v>
      </c>
      <c r="G18" s="40"/>
    </row>
    <row r="19" spans="1:7" s="2" customFormat="1" ht="18" customHeight="1">
      <c r="A19" s="13" t="s">
        <v>24</v>
      </c>
      <c r="B19" s="48">
        <f>'Unallocated Detail'!B57</f>
        <v>9766167.1099999994</v>
      </c>
      <c r="C19" s="48">
        <f>'Unallocated Detail'!C57</f>
        <v>0</v>
      </c>
      <c r="D19" s="48">
        <f>'Unallocated Detail'!D57</f>
        <v>0</v>
      </c>
      <c r="E19" s="48">
        <v>0</v>
      </c>
      <c r="F19" s="23">
        <f>SUM(B19:E19)</f>
        <v>9766167.1099999994</v>
      </c>
      <c r="G19" s="40"/>
    </row>
    <row r="20" spans="1:7" s="2" customFormat="1" ht="18" customHeight="1">
      <c r="A20" s="13" t="s">
        <v>23</v>
      </c>
      <c r="B20" s="27">
        <f>'Unallocated Detail'!B60</f>
        <v>-4779948.41</v>
      </c>
      <c r="C20" s="26">
        <f>'Unallocated Detail'!C60</f>
        <v>0</v>
      </c>
      <c r="D20" s="26">
        <f>'Unallocated Detail'!D60</f>
        <v>0</v>
      </c>
      <c r="E20" s="26">
        <v>0</v>
      </c>
      <c r="F20" s="25">
        <f>SUM(B20:E20)</f>
        <v>-4779948.41</v>
      </c>
      <c r="G20" s="40"/>
    </row>
    <row r="21" spans="1:7" s="2" customFormat="1" ht="18" customHeight="1">
      <c r="A21" s="13" t="s">
        <v>22</v>
      </c>
      <c r="B21" s="15">
        <f>SUM(B17:B20)</f>
        <v>59593200.790000007</v>
      </c>
      <c r="C21" s="15">
        <f>SUM(C17:C20)</f>
        <v>11417685.83</v>
      </c>
      <c r="D21" s="15">
        <f>SUM(D17:D20)</f>
        <v>0</v>
      </c>
      <c r="E21" s="15">
        <f>SUM(E17:E20)</f>
        <v>0</v>
      </c>
      <c r="F21" s="14">
        <f>SUM(F17:F20)</f>
        <v>71010886.620000005</v>
      </c>
      <c r="G21" s="40"/>
    </row>
    <row r="22" spans="1:7" s="2" customFormat="1" ht="18" customHeight="1">
      <c r="A22" s="16" t="s">
        <v>342</v>
      </c>
      <c r="B22" s="29"/>
      <c r="C22" s="29"/>
      <c r="D22" s="29"/>
      <c r="E22" s="29"/>
      <c r="F22" s="5"/>
      <c r="G22" s="40"/>
    </row>
    <row r="23" spans="1:7" s="2" customFormat="1" ht="18" customHeight="1">
      <c r="A23" s="13" t="s">
        <v>21</v>
      </c>
      <c r="B23" s="15">
        <f>'Unallocated Detail'!B135</f>
        <v>9847097.5999999996</v>
      </c>
      <c r="C23" s="15">
        <f>'Unallocated Detail'!C135</f>
        <v>436794.86</v>
      </c>
      <c r="D23" s="15">
        <f>'Unallocated Detail'!D135</f>
        <v>0</v>
      </c>
      <c r="E23" s="15">
        <v>0</v>
      </c>
      <c r="F23" s="14">
        <f t="shared" ref="F23:F37" si="0">SUM(B23:E23)</f>
        <v>10283892.459999999</v>
      </c>
      <c r="G23" s="40"/>
    </row>
    <row r="24" spans="1:7" s="2" customFormat="1" ht="18" customHeight="1">
      <c r="A24" s="13" t="s">
        <v>20</v>
      </c>
      <c r="B24" s="49">
        <f>'Unallocated Detail'!B165</f>
        <v>1921346.99</v>
      </c>
      <c r="C24" s="48">
        <f>'Unallocated Detail'!C165</f>
        <v>165.27</v>
      </c>
      <c r="D24" s="48">
        <f>'Unallocated Detail'!D165</f>
        <v>0</v>
      </c>
      <c r="E24" s="48">
        <v>0</v>
      </c>
      <c r="F24" s="23">
        <f t="shared" si="0"/>
        <v>1921512.26</v>
      </c>
      <c r="G24" s="40"/>
    </row>
    <row r="25" spans="1:7" s="2" customFormat="1" ht="18" customHeight="1">
      <c r="A25" s="13" t="s">
        <v>19</v>
      </c>
      <c r="B25" s="49">
        <f>'Unallocated Detail'!B203</f>
        <v>5106713.58</v>
      </c>
      <c r="C25" s="29">
        <f>'Unallocated Detail'!C203</f>
        <v>3103328.3</v>
      </c>
      <c r="D25" s="29">
        <f>'Unallocated Detail'!D203</f>
        <v>0</v>
      </c>
      <c r="E25" s="48">
        <v>0</v>
      </c>
      <c r="F25" s="23">
        <f t="shared" si="0"/>
        <v>8210041.8799999999</v>
      </c>
      <c r="G25" s="40"/>
    </row>
    <row r="26" spans="1:7" s="2" customFormat="1" ht="18" customHeight="1">
      <c r="A26" s="22" t="s">
        <v>18</v>
      </c>
      <c r="B26" s="49">
        <f>'Unallocated Detail'!B210</f>
        <v>3972251.69</v>
      </c>
      <c r="C26" s="29">
        <f>'Unallocated Detail'!C210</f>
        <v>1521803.11</v>
      </c>
      <c r="D26" s="29">
        <f>'Unallocated Detail'!D210</f>
        <v>2590103.3899999997</v>
      </c>
      <c r="E26" s="48">
        <v>0</v>
      </c>
      <c r="F26" s="23">
        <f t="shared" si="0"/>
        <v>8084158.1899999995</v>
      </c>
      <c r="G26" s="40"/>
    </row>
    <row r="27" spans="1:7" s="2" customFormat="1" ht="18" customHeight="1">
      <c r="A27" s="13" t="s">
        <v>17</v>
      </c>
      <c r="B27" s="49">
        <f>'Unallocated Detail'!B219</f>
        <v>1373222.8</v>
      </c>
      <c r="C27" s="29">
        <f>'Unallocated Detail'!C219</f>
        <v>183230.63</v>
      </c>
      <c r="D27" s="29">
        <f>'Unallocated Detail'!D219</f>
        <v>240208.08999999997</v>
      </c>
      <c r="E27" s="48">
        <v>0</v>
      </c>
      <c r="F27" s="23">
        <f t="shared" si="0"/>
        <v>1796661.52</v>
      </c>
      <c r="G27" s="40"/>
    </row>
    <row r="28" spans="1:7" s="2" customFormat="1" ht="18" customHeight="1">
      <c r="A28" s="13" t="s">
        <v>16</v>
      </c>
      <c r="B28" s="49">
        <f>'Unallocated Detail'!B222</f>
        <v>6270134.3899999997</v>
      </c>
      <c r="C28" s="29">
        <f>'Unallocated Detail'!C222</f>
        <v>528131.99</v>
      </c>
      <c r="D28" s="29">
        <f>'Unallocated Detail'!D222</f>
        <v>0</v>
      </c>
      <c r="E28" s="48">
        <v>0</v>
      </c>
      <c r="F28" s="23">
        <f t="shared" si="0"/>
        <v>6798266.3799999999</v>
      </c>
      <c r="G28" s="40"/>
    </row>
    <row r="29" spans="1:7" s="2" customFormat="1" ht="18" customHeight="1">
      <c r="A29" s="22" t="s">
        <v>15</v>
      </c>
      <c r="B29" s="49">
        <f>'Unallocated Detail'!B237</f>
        <v>2971818.0999999996</v>
      </c>
      <c r="C29" s="29">
        <f>'Unallocated Detail'!C237</f>
        <v>-1096833.8299999998</v>
      </c>
      <c r="D29" s="29">
        <f>'Unallocated Detail'!D237</f>
        <v>10563757.4</v>
      </c>
      <c r="E29" s="48">
        <v>0</v>
      </c>
      <c r="F29" s="23">
        <f t="shared" si="0"/>
        <v>12438741.67</v>
      </c>
      <c r="G29" s="40"/>
    </row>
    <row r="30" spans="1:7" s="2" customFormat="1" ht="18" customHeight="1">
      <c r="A30" s="13" t="s">
        <v>14</v>
      </c>
      <c r="B30" s="49">
        <f>'Unallocated Detail'!B244</f>
        <v>27081943.27</v>
      </c>
      <c r="C30" s="29">
        <f>'Unallocated Detail'!C244</f>
        <v>9402971.75</v>
      </c>
      <c r="D30" s="29">
        <f>'Unallocated Detail'!D244</f>
        <v>2166337.06</v>
      </c>
      <c r="E30" s="48">
        <v>0</v>
      </c>
      <c r="F30" s="23">
        <f t="shared" si="0"/>
        <v>38651252.079999998</v>
      </c>
      <c r="G30" s="40"/>
    </row>
    <row r="31" spans="1:7" s="2" customFormat="1" ht="18" customHeight="1">
      <c r="A31" s="13" t="s">
        <v>13</v>
      </c>
      <c r="B31" s="49">
        <f>'Unallocated Detail'!B249</f>
        <v>2565214.4499999997</v>
      </c>
      <c r="C31" s="29">
        <f>'Unallocated Detail'!C249</f>
        <v>287001.5</v>
      </c>
      <c r="D31" s="29">
        <f>'Unallocated Detail'!D249</f>
        <v>6157654.6299999999</v>
      </c>
      <c r="E31" s="48">
        <v>0</v>
      </c>
      <c r="F31" s="23">
        <f t="shared" si="0"/>
        <v>9009870.5800000001</v>
      </c>
      <c r="G31" s="40"/>
    </row>
    <row r="32" spans="1:7" s="2" customFormat="1" ht="18" customHeight="1">
      <c r="A32" s="13" t="s">
        <v>12</v>
      </c>
      <c r="B32" s="49">
        <f>'Unallocated Detail'!B252</f>
        <v>3021989.88</v>
      </c>
      <c r="C32" s="48">
        <f>'Unallocated Detail'!C252</f>
        <v>0</v>
      </c>
      <c r="D32" s="48">
        <f>'Unallocated Detail'!D252</f>
        <v>0</v>
      </c>
      <c r="E32" s="48">
        <v>0</v>
      </c>
      <c r="F32" s="23">
        <f t="shared" si="0"/>
        <v>3021989.88</v>
      </c>
      <c r="G32" s="40"/>
    </row>
    <row r="33" spans="1:8" s="2" customFormat="1" ht="18" customHeight="1">
      <c r="A33" s="22" t="s">
        <v>11</v>
      </c>
      <c r="B33" s="49">
        <f>'Unallocated Detail'!B260</f>
        <v>-1304561.26</v>
      </c>
      <c r="C33" s="29">
        <f>'Unallocated Detail'!C260</f>
        <v>726631.66</v>
      </c>
      <c r="D33" s="29">
        <f>'Unallocated Detail'!D260</f>
        <v>0</v>
      </c>
      <c r="E33" s="48">
        <v>0</v>
      </c>
      <c r="F33" s="23">
        <f t="shared" si="0"/>
        <v>-577929.6</v>
      </c>
      <c r="G33" s="40"/>
      <c r="H33" s="39"/>
    </row>
    <row r="34" spans="1:8" s="2" customFormat="1" ht="18" customHeight="1">
      <c r="A34" s="22" t="s">
        <v>341</v>
      </c>
      <c r="B34" s="49">
        <f>'Unallocated Detail'!B264</f>
        <v>-8148617.75</v>
      </c>
      <c r="C34" s="48">
        <f>'Unallocated Detail'!C264</f>
        <v>0</v>
      </c>
      <c r="D34" s="48">
        <f>'Unallocated Detail'!D264</f>
        <v>0</v>
      </c>
      <c r="E34" s="48">
        <v>0</v>
      </c>
      <c r="F34" s="23">
        <f t="shared" si="0"/>
        <v>-8148617.75</v>
      </c>
      <c r="G34" s="40"/>
      <c r="H34" s="39"/>
    </row>
    <row r="35" spans="1:8" s="2" customFormat="1" ht="18" customHeight="1">
      <c r="A35" s="13" t="s">
        <v>10</v>
      </c>
      <c r="B35" s="49">
        <f>'Unallocated Detail'!B269</f>
        <v>16613199.970000001</v>
      </c>
      <c r="C35" s="29">
        <f>'Unallocated Detail'!C269</f>
        <v>3490682.87</v>
      </c>
      <c r="D35" s="29">
        <f>'Unallocated Detail'!D269</f>
        <v>482628.21</v>
      </c>
      <c r="E35" s="48">
        <v>0</v>
      </c>
      <c r="F35" s="23">
        <f t="shared" si="0"/>
        <v>20586511.050000001</v>
      </c>
      <c r="G35" s="40"/>
      <c r="H35" s="39"/>
    </row>
    <row r="36" spans="1:8" s="2" customFormat="1" ht="18" customHeight="1">
      <c r="A36" s="13" t="s">
        <v>9</v>
      </c>
      <c r="B36" s="49">
        <f>'Unallocated Detail'!B274</f>
        <v>-5255083.91</v>
      </c>
      <c r="C36" s="48">
        <f>'Unallocated Detail'!C274</f>
        <v>4547669.9000000004</v>
      </c>
      <c r="D36" s="48">
        <f>'Unallocated Detail'!D274</f>
        <v>0</v>
      </c>
      <c r="E36" s="48">
        <v>0</v>
      </c>
      <c r="F36" s="23">
        <f t="shared" si="0"/>
        <v>-707414.00999999978</v>
      </c>
      <c r="G36" s="40"/>
      <c r="H36" s="39"/>
    </row>
    <row r="37" spans="1:8" s="2" customFormat="1" ht="18" customHeight="1">
      <c r="A37" s="13" t="s">
        <v>8</v>
      </c>
      <c r="B37" s="27">
        <f>'Unallocated Detail'!B279</f>
        <v>6493816.0599999996</v>
      </c>
      <c r="C37" s="51">
        <f>'Unallocated Detail'!C279</f>
        <v>-4507442.74</v>
      </c>
      <c r="D37" s="51">
        <f>'Unallocated Detail'!D279</f>
        <v>0</v>
      </c>
      <c r="E37" s="26">
        <v>0</v>
      </c>
      <c r="F37" s="25">
        <f t="shared" si="0"/>
        <v>1986373.3199999994</v>
      </c>
      <c r="G37" s="40"/>
      <c r="H37" s="39"/>
    </row>
    <row r="38" spans="1:8" s="2" customFormat="1" ht="18" customHeight="1">
      <c r="A38" s="16" t="s">
        <v>7</v>
      </c>
      <c r="B38" s="15">
        <f>SUM(B21:B37)</f>
        <v>132123686.64999998</v>
      </c>
      <c r="C38" s="15">
        <f>SUM(C21:C37)</f>
        <v>30041821.099999994</v>
      </c>
      <c r="D38" s="15">
        <f>SUM(D21:D37)</f>
        <v>22200688.780000001</v>
      </c>
      <c r="E38" s="15">
        <f>SUM(E21:E37)</f>
        <v>0</v>
      </c>
      <c r="F38" s="14">
        <f>SUM(F21:F37)</f>
        <v>184366196.53000003</v>
      </c>
      <c r="G38" s="40"/>
      <c r="H38" s="39"/>
    </row>
    <row r="39" spans="1:8" s="2" customFormat="1" ht="12" customHeight="1">
      <c r="A39" s="13"/>
      <c r="B39" s="29"/>
      <c r="C39" s="29"/>
      <c r="D39" s="29"/>
      <c r="E39" s="29"/>
      <c r="F39" s="5"/>
      <c r="G39" s="40"/>
      <c r="H39" s="39"/>
    </row>
    <row r="40" spans="1:8" s="2" customFormat="1" ht="18" customHeight="1">
      <c r="A40" s="10" t="s">
        <v>6</v>
      </c>
      <c r="B40" s="15">
        <f>B12-B38</f>
        <v>38227411.580000013</v>
      </c>
      <c r="C40" s="15">
        <f>C12-C38</f>
        <v>8690475.6499999985</v>
      </c>
      <c r="D40" s="15">
        <f>D12-D38</f>
        <v>-22200688.780000001</v>
      </c>
      <c r="E40" s="15">
        <f>E12-E38</f>
        <v>0</v>
      </c>
      <c r="F40" s="14">
        <f>F12-F38</f>
        <v>24717198.449999928</v>
      </c>
      <c r="G40" s="40"/>
      <c r="H40" s="50"/>
    </row>
    <row r="41" spans="1:8" s="2" customFormat="1" ht="13.5" customHeight="1">
      <c r="A41" s="13"/>
      <c r="B41" s="29"/>
      <c r="C41" s="29"/>
      <c r="D41" s="29"/>
      <c r="E41" s="29"/>
      <c r="F41" s="5"/>
      <c r="G41" s="40"/>
      <c r="H41" s="39"/>
    </row>
    <row r="42" spans="1:8" s="2" customFormat="1" ht="18" customHeight="1">
      <c r="A42" s="10" t="s">
        <v>5</v>
      </c>
      <c r="B42" s="29"/>
      <c r="C42" s="29"/>
      <c r="D42" s="29"/>
      <c r="E42" s="29"/>
      <c r="F42" s="5"/>
      <c r="G42" s="40"/>
      <c r="H42" s="39"/>
    </row>
    <row r="43" spans="1:8" s="2" customFormat="1" ht="18" customHeight="1">
      <c r="A43" s="13" t="s">
        <v>4</v>
      </c>
      <c r="B43" s="15">
        <v>0</v>
      </c>
      <c r="C43" s="15">
        <v>0</v>
      </c>
      <c r="D43" s="15">
        <v>0</v>
      </c>
      <c r="E43" s="15">
        <f>'Unallocated Detail'!I309</f>
        <v>-217799.00999999943</v>
      </c>
      <c r="F43" s="14">
        <f>SUM(B43:E43)</f>
        <v>-217799.00999999943</v>
      </c>
      <c r="G43" s="40"/>
      <c r="H43" s="39"/>
    </row>
    <row r="44" spans="1:8" s="2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'Unallocated Detail'!I320</f>
        <v>18332557.530000001</v>
      </c>
      <c r="F44" s="23">
        <f>SUM(B44:E44)</f>
        <v>18332557.530000001</v>
      </c>
      <c r="G44" s="40"/>
      <c r="H44" s="39"/>
    </row>
    <row r="45" spans="1:8" s="2" customFormat="1" ht="18" customHeight="1">
      <c r="A45" s="47" t="s">
        <v>2</v>
      </c>
      <c r="B45" s="27">
        <v>0</v>
      </c>
      <c r="C45" s="26">
        <v>0</v>
      </c>
      <c r="D45" s="26">
        <v>0</v>
      </c>
      <c r="E45" s="26">
        <f>'Unallocated Detail'!H324</f>
        <v>0</v>
      </c>
      <c r="F45" s="25">
        <v>0</v>
      </c>
      <c r="G45" s="40"/>
      <c r="H45" s="39"/>
    </row>
    <row r="46" spans="1:8" s="2" customFormat="1" ht="18" customHeight="1">
      <c r="A46" s="10" t="s">
        <v>1</v>
      </c>
      <c r="B46" s="15">
        <f>SUM(B43:B45)</f>
        <v>0</v>
      </c>
      <c r="C46" s="15">
        <f>SUM(C43:C45)</f>
        <v>0</v>
      </c>
      <c r="D46" s="15">
        <f>SUM(D43:D45)</f>
        <v>0</v>
      </c>
      <c r="E46" s="15">
        <f>SUM(E43:E45)</f>
        <v>18114758.520000003</v>
      </c>
      <c r="F46" s="14">
        <f>SUM(F43:F45)</f>
        <v>18114758.520000003</v>
      </c>
      <c r="G46" s="40"/>
      <c r="H46" s="39"/>
    </row>
    <row r="47" spans="1:8" s="2" customFormat="1" ht="18" customHeight="1">
      <c r="A47" s="13"/>
      <c r="B47" s="29"/>
      <c r="C47" s="29"/>
      <c r="D47" s="29"/>
      <c r="E47" s="29"/>
      <c r="F47" s="5"/>
      <c r="G47" s="40"/>
      <c r="H47" s="39"/>
    </row>
    <row r="48" spans="1:8" s="2" customFormat="1" ht="18" customHeight="1">
      <c r="A48" s="46" t="s">
        <v>0</v>
      </c>
      <c r="B48" s="45">
        <f>B40-B46</f>
        <v>38227411.580000013</v>
      </c>
      <c r="C48" s="45">
        <f>C40-C46</f>
        <v>8690475.6499999985</v>
      </c>
      <c r="D48" s="45">
        <f>D40-D46</f>
        <v>-22200688.780000001</v>
      </c>
      <c r="E48" s="45">
        <f>E40-E46</f>
        <v>-18114758.520000003</v>
      </c>
      <c r="F48" s="44">
        <f>F40-F46</f>
        <v>6602439.9299999252</v>
      </c>
      <c r="G48" s="40"/>
      <c r="H48" s="39"/>
    </row>
    <row r="49" spans="1:10" ht="9.9499999999999993" customHeight="1">
      <c r="A49" s="43"/>
      <c r="B49" s="42"/>
      <c r="C49" s="42"/>
      <c r="D49" s="42"/>
      <c r="E49" s="42"/>
      <c r="F49" s="41"/>
      <c r="G49" s="40"/>
      <c r="H49" s="2"/>
      <c r="I49" s="2"/>
      <c r="J49" s="2"/>
    </row>
    <row r="50" spans="1:10" ht="18" customHeight="1">
      <c r="G50" s="40"/>
      <c r="H50" s="2"/>
      <c r="I50" s="2"/>
      <c r="J50" s="2"/>
    </row>
    <row r="51" spans="1:10" ht="18" customHeight="1">
      <c r="G51" s="40"/>
      <c r="H51" s="2"/>
      <c r="I51" s="2"/>
      <c r="J51" s="2"/>
    </row>
    <row r="52" spans="1:10" ht="18" customHeight="1">
      <c r="G52" s="40"/>
      <c r="H52" s="2"/>
      <c r="I52" s="2"/>
      <c r="J52" s="2"/>
    </row>
    <row r="53" spans="1:10" ht="18" customHeight="1">
      <c r="G53" s="40"/>
      <c r="H53" s="2"/>
      <c r="I53" s="2"/>
      <c r="J53" s="2"/>
    </row>
    <row r="54" spans="1:10" ht="18" customHeight="1">
      <c r="G54" s="40"/>
      <c r="H54" s="2"/>
      <c r="I54" s="2"/>
      <c r="J54" s="2"/>
    </row>
    <row r="55" spans="1:10" ht="18" customHeight="1">
      <c r="G55" s="40"/>
      <c r="H55" s="2"/>
      <c r="I55" s="2"/>
      <c r="J55" s="2"/>
    </row>
    <row r="56" spans="1:10" ht="18" customHeight="1">
      <c r="G56" s="40"/>
      <c r="H56" s="2"/>
      <c r="I56" s="2"/>
      <c r="J56" s="2"/>
    </row>
    <row r="57" spans="1:10" ht="18" customHeight="1">
      <c r="G57" s="40"/>
      <c r="H57" s="2"/>
      <c r="I57" s="2"/>
      <c r="J57" s="2"/>
    </row>
    <row r="58" spans="1:10" ht="18" customHeight="1">
      <c r="G58" s="40"/>
      <c r="H58" s="2"/>
      <c r="I58" s="2"/>
      <c r="J58" s="2"/>
    </row>
    <row r="59" spans="1:10" ht="18" customHeight="1">
      <c r="G59" s="40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40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40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40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40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40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1.25" outlineLevelCol="1"/>
  <cols>
    <col min="1" max="1" width="59.140625" style="72" customWidth="1"/>
    <col min="2" max="2" width="13.5703125" style="71" customWidth="1"/>
    <col min="3" max="3" width="13.7109375" style="71" customWidth="1"/>
    <col min="4" max="4" width="12.85546875" style="71" customWidth="1"/>
    <col min="5" max="5" width="14.85546875" style="71" hidden="1" customWidth="1" outlineLevel="1"/>
    <col min="6" max="6" width="12.85546875" style="71" hidden="1" customWidth="1" outlineLevel="1"/>
    <col min="7" max="7" width="13.7109375" style="71" hidden="1" customWidth="1" outlineLevel="1"/>
    <col min="8" max="8" width="12.28515625" style="71" hidden="1" customWidth="1" outlineLevel="1"/>
    <col min="9" max="9" width="13.7109375" style="71" customWidth="1" collapsed="1"/>
    <col min="10" max="16384" width="8.85546875" style="71"/>
  </cols>
  <sheetData>
    <row r="1" spans="1:9" ht="12.75">
      <c r="A1" s="141" t="s">
        <v>350</v>
      </c>
      <c r="B1" s="141"/>
      <c r="C1" s="141"/>
      <c r="D1" s="141"/>
      <c r="E1" s="141"/>
      <c r="F1" s="141"/>
      <c r="G1" s="141"/>
      <c r="H1" s="141"/>
      <c r="I1" s="141"/>
    </row>
    <row r="2" spans="1:9" ht="12.75">
      <c r="A2" s="141" t="s">
        <v>358</v>
      </c>
      <c r="B2" s="141"/>
      <c r="C2" s="141"/>
      <c r="D2" s="141"/>
      <c r="E2" s="141"/>
      <c r="F2" s="141"/>
      <c r="G2" s="141"/>
      <c r="H2" s="141"/>
      <c r="I2" s="141"/>
    </row>
    <row r="3" spans="1:9" ht="12.75">
      <c r="A3" s="141" t="s">
        <v>410</v>
      </c>
      <c r="B3" s="141"/>
      <c r="C3" s="141"/>
      <c r="D3" s="141"/>
      <c r="E3" s="141"/>
      <c r="F3" s="141"/>
      <c r="G3" s="141"/>
      <c r="H3" s="141"/>
      <c r="I3" s="141"/>
    </row>
    <row r="4" spans="1:9" s="74" customFormat="1" ht="12">
      <c r="A4" s="62" t="s">
        <v>357</v>
      </c>
      <c r="B4" s="61" t="s">
        <v>34</v>
      </c>
      <c r="C4" s="61" t="s">
        <v>356</v>
      </c>
      <c r="D4" s="61" t="s">
        <v>35</v>
      </c>
      <c r="E4" s="61" t="s">
        <v>355</v>
      </c>
      <c r="F4" s="61" t="s">
        <v>354</v>
      </c>
      <c r="G4" s="61" t="s">
        <v>418</v>
      </c>
      <c r="H4" s="61" t="s">
        <v>353</v>
      </c>
      <c r="I4" s="61" t="s">
        <v>339</v>
      </c>
    </row>
    <row r="5" spans="1:9" s="74" customFormat="1">
      <c r="A5" s="75"/>
    </row>
    <row r="6" spans="1:9">
      <c r="A6" s="73"/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7" spans="1:9">
      <c r="B7" s="85"/>
      <c r="C7" s="85"/>
      <c r="D7" s="85"/>
      <c r="E7" s="85"/>
      <c r="F7" s="85"/>
      <c r="G7" s="85"/>
      <c r="H7" s="85"/>
      <c r="I7" s="85"/>
    </row>
    <row r="8" spans="1:9" ht="12">
      <c r="A8" s="58" t="s">
        <v>36</v>
      </c>
      <c r="B8" s="85"/>
      <c r="C8" s="85"/>
      <c r="D8" s="85"/>
      <c r="E8" s="85"/>
      <c r="F8" s="85"/>
      <c r="G8" s="85"/>
      <c r="H8" s="85"/>
      <c r="I8" s="85"/>
    </row>
    <row r="9" spans="1:9" ht="12">
      <c r="A9" s="60" t="s">
        <v>37</v>
      </c>
      <c r="B9" s="85"/>
      <c r="C9" s="85"/>
      <c r="D9" s="85"/>
      <c r="E9" s="85"/>
      <c r="F9" s="85"/>
      <c r="G9" s="85"/>
      <c r="H9" s="85"/>
      <c r="I9" s="85"/>
    </row>
    <row r="10" spans="1:9" ht="12">
      <c r="A10" s="59" t="s">
        <v>38</v>
      </c>
      <c r="B10" s="79">
        <v>68824692.599999994</v>
      </c>
      <c r="C10" s="79">
        <v>0</v>
      </c>
      <c r="D10" s="79">
        <v>0</v>
      </c>
      <c r="E10" s="79">
        <v>0</v>
      </c>
      <c r="F10" s="79">
        <v>0</v>
      </c>
      <c r="G10" s="79">
        <f t="shared" ref="G10:H15" si="0">B10+E10</f>
        <v>68824692.599999994</v>
      </c>
      <c r="H10" s="79">
        <f t="shared" si="0"/>
        <v>0</v>
      </c>
      <c r="I10" s="79">
        <f t="shared" ref="I10:I15" si="1">SUM(G10:H10)</f>
        <v>68824692.599999994</v>
      </c>
    </row>
    <row r="11" spans="1:9" ht="12">
      <c r="A11" s="59" t="s">
        <v>39</v>
      </c>
      <c r="B11" s="79">
        <v>74117323.099999994</v>
      </c>
      <c r="C11" s="79">
        <v>0</v>
      </c>
      <c r="D11" s="79">
        <v>0</v>
      </c>
      <c r="E11" s="79">
        <v>0</v>
      </c>
      <c r="F11" s="79">
        <v>0</v>
      </c>
      <c r="G11" s="79">
        <f t="shared" si="0"/>
        <v>74117323.099999994</v>
      </c>
      <c r="H11" s="79">
        <f t="shared" si="0"/>
        <v>0</v>
      </c>
      <c r="I11" s="79">
        <f t="shared" si="1"/>
        <v>74117323.099999994</v>
      </c>
    </row>
    <row r="12" spans="1:9" ht="12">
      <c r="A12" s="59" t="s">
        <v>40</v>
      </c>
      <c r="B12" s="79">
        <v>1492783.37</v>
      </c>
      <c r="C12" s="79">
        <v>0</v>
      </c>
      <c r="D12" s="79">
        <v>0</v>
      </c>
      <c r="E12" s="79">
        <v>0</v>
      </c>
      <c r="F12" s="79">
        <v>0</v>
      </c>
      <c r="G12" s="79">
        <f t="shared" si="0"/>
        <v>1492783.37</v>
      </c>
      <c r="H12" s="79">
        <f t="shared" si="0"/>
        <v>0</v>
      </c>
      <c r="I12" s="79">
        <f t="shared" si="1"/>
        <v>1492783.37</v>
      </c>
    </row>
    <row r="13" spans="1:9" ht="12">
      <c r="A13" s="59" t="s">
        <v>41</v>
      </c>
      <c r="B13" s="79">
        <v>0</v>
      </c>
      <c r="C13" s="79">
        <v>24661075.18</v>
      </c>
      <c r="D13" s="79">
        <v>0</v>
      </c>
      <c r="E13" s="79">
        <v>0</v>
      </c>
      <c r="F13" s="79">
        <v>0</v>
      </c>
      <c r="G13" s="79">
        <f t="shared" si="0"/>
        <v>0</v>
      </c>
      <c r="H13" s="79">
        <f t="shared" si="0"/>
        <v>24661075.18</v>
      </c>
      <c r="I13" s="79">
        <f t="shared" si="1"/>
        <v>24661075.18</v>
      </c>
    </row>
    <row r="14" spans="1:9" ht="12">
      <c r="A14" s="59" t="s">
        <v>42</v>
      </c>
      <c r="B14" s="79">
        <v>0</v>
      </c>
      <c r="C14" s="79">
        <v>12531288.039999999</v>
      </c>
      <c r="D14" s="79">
        <v>0</v>
      </c>
      <c r="E14" s="79">
        <v>0</v>
      </c>
      <c r="F14" s="79">
        <v>0</v>
      </c>
      <c r="G14" s="79">
        <f t="shared" si="0"/>
        <v>0</v>
      </c>
      <c r="H14" s="79">
        <f t="shared" si="0"/>
        <v>12531288.039999999</v>
      </c>
      <c r="I14" s="79">
        <f t="shared" si="1"/>
        <v>12531288.039999999</v>
      </c>
    </row>
    <row r="15" spans="1:9" ht="12">
      <c r="A15" s="59" t="s">
        <v>43</v>
      </c>
      <c r="B15" s="79">
        <v>0</v>
      </c>
      <c r="C15" s="79">
        <v>1539986.8</v>
      </c>
      <c r="D15" s="79">
        <v>0</v>
      </c>
      <c r="E15" s="79">
        <v>0</v>
      </c>
      <c r="F15" s="79">
        <v>0</v>
      </c>
      <c r="G15" s="79">
        <f t="shared" si="0"/>
        <v>0</v>
      </c>
      <c r="H15" s="79">
        <f t="shared" si="0"/>
        <v>1539986.8</v>
      </c>
      <c r="I15" s="79">
        <f t="shared" si="1"/>
        <v>1539986.8</v>
      </c>
    </row>
    <row r="16" spans="1:9" ht="12">
      <c r="A16" s="59" t="s">
        <v>44</v>
      </c>
      <c r="B16" s="78">
        <f t="shared" ref="B16:I16" si="2">SUM(B10:B15)</f>
        <v>144434799.06999999</v>
      </c>
      <c r="C16" s="78">
        <f t="shared" si="2"/>
        <v>38732350.019999996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144434799.06999999</v>
      </c>
      <c r="H16" s="78">
        <f t="shared" si="2"/>
        <v>38732350.019999996</v>
      </c>
      <c r="I16" s="78">
        <f t="shared" si="2"/>
        <v>183167149.09</v>
      </c>
    </row>
    <row r="17" spans="1:9" ht="12">
      <c r="A17" s="60" t="s">
        <v>45</v>
      </c>
      <c r="B17" s="79"/>
      <c r="C17" s="79"/>
      <c r="D17" s="79"/>
      <c r="E17" s="79"/>
      <c r="F17" s="79"/>
      <c r="G17" s="79"/>
      <c r="H17" s="79"/>
      <c r="I17" s="79"/>
    </row>
    <row r="18" spans="1:9" ht="12">
      <c r="A18" s="59" t="s">
        <v>46</v>
      </c>
      <c r="B18" s="79">
        <v>16601.759999999998</v>
      </c>
      <c r="C18" s="79">
        <v>0</v>
      </c>
      <c r="D18" s="79">
        <v>0</v>
      </c>
      <c r="E18" s="79">
        <v>0</v>
      </c>
      <c r="F18" s="79">
        <v>0</v>
      </c>
      <c r="G18" s="79">
        <f>B18+E18</f>
        <v>16601.759999999998</v>
      </c>
      <c r="H18" s="79">
        <f>C18+F18</f>
        <v>0</v>
      </c>
      <c r="I18" s="79">
        <f>SUM(G18:H18)</f>
        <v>16601.759999999998</v>
      </c>
    </row>
    <row r="19" spans="1:9" ht="12">
      <c r="A19" s="59" t="s">
        <v>47</v>
      </c>
      <c r="B19" s="78">
        <f t="shared" ref="B19:I19" si="3">SUM(B18)</f>
        <v>16601.759999999998</v>
      </c>
      <c r="C19" s="78">
        <f t="shared" si="3"/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16601.759999999998</v>
      </c>
      <c r="H19" s="78">
        <f t="shared" si="3"/>
        <v>0</v>
      </c>
      <c r="I19" s="78">
        <f t="shared" si="3"/>
        <v>16601.759999999998</v>
      </c>
    </row>
    <row r="20" spans="1:9" ht="12">
      <c r="A20" s="60" t="s">
        <v>48</v>
      </c>
      <c r="B20" s="79"/>
      <c r="C20" s="79"/>
      <c r="D20" s="79"/>
      <c r="E20" s="79"/>
      <c r="F20" s="79"/>
      <c r="G20" s="79"/>
      <c r="H20" s="79"/>
      <c r="I20" s="79"/>
    </row>
    <row r="21" spans="1:9" ht="12">
      <c r="A21" s="59" t="s">
        <v>49</v>
      </c>
      <c r="B21" s="79">
        <v>15504104.66</v>
      </c>
      <c r="C21" s="79">
        <v>0</v>
      </c>
      <c r="D21" s="79">
        <v>0</v>
      </c>
      <c r="E21" s="79">
        <v>0</v>
      </c>
      <c r="F21" s="79">
        <v>0</v>
      </c>
      <c r="G21" s="79">
        <f>B21+E21</f>
        <v>15504104.66</v>
      </c>
      <c r="H21" s="79">
        <f>C21+F21</f>
        <v>0</v>
      </c>
      <c r="I21" s="79">
        <f>SUM(G21:H21)</f>
        <v>15504104.66</v>
      </c>
    </row>
    <row r="22" spans="1:9" ht="12">
      <c r="A22" s="59" t="s">
        <v>50</v>
      </c>
      <c r="B22" s="79">
        <v>1378182.87</v>
      </c>
      <c r="C22" s="79">
        <v>0</v>
      </c>
      <c r="D22" s="79">
        <v>0</v>
      </c>
      <c r="E22" s="79">
        <v>0</v>
      </c>
      <c r="F22" s="79">
        <v>0</v>
      </c>
      <c r="G22" s="79">
        <f>B22+E22</f>
        <v>1378182.87</v>
      </c>
      <c r="H22" s="79">
        <f>C22+F22</f>
        <v>0</v>
      </c>
      <c r="I22" s="79">
        <f>SUM(G22:H22)</f>
        <v>1378182.87</v>
      </c>
    </row>
    <row r="23" spans="1:9" ht="12">
      <c r="A23" s="59" t="s">
        <v>51</v>
      </c>
      <c r="B23" s="78">
        <f t="shared" ref="B23:I23" si="4">SUM(B21:B22)</f>
        <v>16882287.530000001</v>
      </c>
      <c r="C23" s="78">
        <f t="shared" si="4"/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16882287.530000001</v>
      </c>
      <c r="H23" s="78">
        <f t="shared" si="4"/>
        <v>0</v>
      </c>
      <c r="I23" s="78">
        <f t="shared" si="4"/>
        <v>16882287.530000001</v>
      </c>
    </row>
    <row r="24" spans="1:9" ht="12">
      <c r="A24" s="60" t="s">
        <v>52</v>
      </c>
      <c r="B24" s="79"/>
      <c r="C24" s="79"/>
      <c r="D24" s="79"/>
      <c r="E24" s="79"/>
      <c r="F24" s="79"/>
      <c r="G24" s="79"/>
      <c r="H24" s="79"/>
      <c r="I24" s="79"/>
    </row>
    <row r="25" spans="1:9" ht="12">
      <c r="A25" s="59" t="s">
        <v>53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f t="shared" ref="G25:G37" si="5">B25+E25</f>
        <v>0</v>
      </c>
      <c r="H25" s="79">
        <f t="shared" ref="H25:H37" si="6">C25+F25</f>
        <v>0</v>
      </c>
      <c r="I25" s="79">
        <f t="shared" ref="I25:I37" si="7">SUM(G25:H25)</f>
        <v>0</v>
      </c>
    </row>
    <row r="26" spans="1:9" ht="12">
      <c r="A26" s="59" t="s">
        <v>409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f t="shared" si="5"/>
        <v>0</v>
      </c>
      <c r="H26" s="79">
        <f t="shared" si="6"/>
        <v>0</v>
      </c>
      <c r="I26" s="79">
        <f t="shared" si="7"/>
        <v>0</v>
      </c>
    </row>
    <row r="27" spans="1:9" ht="12">
      <c r="A27" s="59" t="s">
        <v>54</v>
      </c>
      <c r="B27" s="79">
        <v>169183.85</v>
      </c>
      <c r="C27" s="79">
        <v>0</v>
      </c>
      <c r="D27" s="79">
        <v>0</v>
      </c>
      <c r="E27" s="79">
        <v>0</v>
      </c>
      <c r="F27" s="79">
        <v>0</v>
      </c>
      <c r="G27" s="79">
        <f t="shared" si="5"/>
        <v>169183.85</v>
      </c>
      <c r="H27" s="79">
        <f t="shared" si="6"/>
        <v>0</v>
      </c>
      <c r="I27" s="79">
        <f t="shared" si="7"/>
        <v>169183.85</v>
      </c>
    </row>
    <row r="28" spans="1:9" ht="12">
      <c r="A28" s="59" t="s">
        <v>55</v>
      </c>
      <c r="B28" s="79">
        <v>791724.64</v>
      </c>
      <c r="C28" s="79">
        <v>0</v>
      </c>
      <c r="D28" s="79">
        <v>0</v>
      </c>
      <c r="E28" s="79">
        <v>0</v>
      </c>
      <c r="F28" s="79">
        <v>0</v>
      </c>
      <c r="G28" s="79">
        <f t="shared" si="5"/>
        <v>791724.64</v>
      </c>
      <c r="H28" s="79">
        <f t="shared" si="6"/>
        <v>0</v>
      </c>
      <c r="I28" s="79">
        <f t="shared" si="7"/>
        <v>791724.64</v>
      </c>
    </row>
    <row r="29" spans="1:9" ht="12">
      <c r="A29" s="59" t="s">
        <v>56</v>
      </c>
      <c r="B29" s="79">
        <v>1955399.99</v>
      </c>
      <c r="C29" s="79">
        <v>0</v>
      </c>
      <c r="D29" s="79">
        <v>0</v>
      </c>
      <c r="E29" s="79">
        <v>0</v>
      </c>
      <c r="F29" s="79">
        <v>0</v>
      </c>
      <c r="G29" s="79">
        <f t="shared" si="5"/>
        <v>1955399.99</v>
      </c>
      <c r="H29" s="79">
        <f t="shared" si="6"/>
        <v>0</v>
      </c>
      <c r="I29" s="79">
        <f t="shared" si="7"/>
        <v>1955399.99</v>
      </c>
    </row>
    <row r="30" spans="1:9" ht="12">
      <c r="A30" s="59" t="s">
        <v>416</v>
      </c>
      <c r="B30" s="79">
        <v>4121553.76</v>
      </c>
      <c r="C30" s="79">
        <v>0</v>
      </c>
      <c r="D30" s="79">
        <v>0</v>
      </c>
      <c r="E30" s="79">
        <v>0</v>
      </c>
      <c r="F30" s="79">
        <v>0</v>
      </c>
      <c r="G30" s="79">
        <f t="shared" si="5"/>
        <v>4121553.76</v>
      </c>
      <c r="H30" s="79">
        <f t="shared" si="6"/>
        <v>0</v>
      </c>
      <c r="I30" s="79">
        <f t="shared" si="7"/>
        <v>4121553.76</v>
      </c>
    </row>
    <row r="31" spans="1:9" ht="12">
      <c r="A31" s="59" t="s">
        <v>417</v>
      </c>
      <c r="B31" s="79">
        <v>1979547.63</v>
      </c>
      <c r="C31" s="79">
        <v>0</v>
      </c>
      <c r="D31" s="79">
        <v>0</v>
      </c>
      <c r="E31" s="79">
        <v>0</v>
      </c>
      <c r="F31" s="79">
        <v>0</v>
      </c>
      <c r="G31" s="79">
        <f t="shared" si="5"/>
        <v>1979547.63</v>
      </c>
      <c r="H31" s="79">
        <f t="shared" si="6"/>
        <v>0</v>
      </c>
      <c r="I31" s="79">
        <f t="shared" si="7"/>
        <v>1979547.63</v>
      </c>
    </row>
    <row r="32" spans="1:9" ht="12">
      <c r="A32" s="59" t="s">
        <v>57</v>
      </c>
      <c r="B32" s="79">
        <v>0</v>
      </c>
      <c r="C32" s="79">
        <v>49031.89</v>
      </c>
      <c r="D32" s="79">
        <v>0</v>
      </c>
      <c r="E32" s="79">
        <v>0</v>
      </c>
      <c r="F32" s="79">
        <v>0</v>
      </c>
      <c r="G32" s="79">
        <f t="shared" si="5"/>
        <v>0</v>
      </c>
      <c r="H32" s="79">
        <f t="shared" si="6"/>
        <v>49031.89</v>
      </c>
      <c r="I32" s="79">
        <f t="shared" si="7"/>
        <v>49031.89</v>
      </c>
    </row>
    <row r="33" spans="1:9" ht="12">
      <c r="A33" s="59" t="s">
        <v>58</v>
      </c>
      <c r="B33" s="79">
        <v>0</v>
      </c>
      <c r="C33" s="79">
        <v>238592.63</v>
      </c>
      <c r="D33" s="79">
        <v>0</v>
      </c>
      <c r="E33" s="79">
        <v>0</v>
      </c>
      <c r="F33" s="79">
        <v>0</v>
      </c>
      <c r="G33" s="79">
        <f t="shared" si="5"/>
        <v>0</v>
      </c>
      <c r="H33" s="79">
        <f t="shared" si="6"/>
        <v>238592.63</v>
      </c>
      <c r="I33" s="79">
        <f t="shared" si="7"/>
        <v>238592.63</v>
      </c>
    </row>
    <row r="34" spans="1:9" ht="12">
      <c r="A34" s="59" t="s">
        <v>59</v>
      </c>
      <c r="B34" s="79">
        <v>0</v>
      </c>
      <c r="C34" s="79">
        <v>81668.75</v>
      </c>
      <c r="D34" s="79">
        <v>0</v>
      </c>
      <c r="E34" s="79">
        <v>0</v>
      </c>
      <c r="F34" s="79">
        <v>0</v>
      </c>
      <c r="G34" s="79">
        <f t="shared" si="5"/>
        <v>0</v>
      </c>
      <c r="H34" s="79">
        <f t="shared" si="6"/>
        <v>81668.75</v>
      </c>
      <c r="I34" s="79">
        <f t="shared" si="7"/>
        <v>81668.75</v>
      </c>
    </row>
    <row r="35" spans="1:9" ht="12">
      <c r="A35" s="59" t="s">
        <v>60</v>
      </c>
      <c r="B35" s="79">
        <v>0</v>
      </c>
      <c r="C35" s="79">
        <v>465662.83</v>
      </c>
      <c r="D35" s="79">
        <v>0</v>
      </c>
      <c r="E35" s="79">
        <v>0</v>
      </c>
      <c r="F35" s="79">
        <v>0</v>
      </c>
      <c r="G35" s="79">
        <f t="shared" si="5"/>
        <v>0</v>
      </c>
      <c r="H35" s="79">
        <f t="shared" si="6"/>
        <v>465662.83</v>
      </c>
      <c r="I35" s="79">
        <f t="shared" si="7"/>
        <v>465662.83</v>
      </c>
    </row>
    <row r="36" spans="1:9" ht="12">
      <c r="A36" s="59" t="s">
        <v>61</v>
      </c>
      <c r="B36" s="79">
        <v>0</v>
      </c>
      <c r="C36" s="79">
        <v>-835009.37</v>
      </c>
      <c r="D36" s="79">
        <v>0</v>
      </c>
      <c r="E36" s="79">
        <v>0</v>
      </c>
      <c r="F36" s="79">
        <v>0</v>
      </c>
      <c r="G36" s="79">
        <f t="shared" si="5"/>
        <v>0</v>
      </c>
      <c r="H36" s="79">
        <f t="shared" si="6"/>
        <v>-835009.37</v>
      </c>
      <c r="I36" s="79">
        <f t="shared" si="7"/>
        <v>-835009.37</v>
      </c>
    </row>
    <row r="37" spans="1:9" ht="12">
      <c r="A37" s="59" t="s">
        <v>408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f t="shared" si="5"/>
        <v>0</v>
      </c>
      <c r="H37" s="79">
        <f t="shared" si="6"/>
        <v>0</v>
      </c>
      <c r="I37" s="79">
        <f t="shared" si="7"/>
        <v>0</v>
      </c>
    </row>
    <row r="38" spans="1:9" ht="12">
      <c r="A38" s="59" t="s">
        <v>62</v>
      </c>
      <c r="B38" s="78">
        <f t="shared" ref="B38:I38" si="8">SUM(B25:B37)</f>
        <v>9017409.870000001</v>
      </c>
      <c r="C38" s="78">
        <f t="shared" si="8"/>
        <v>-53.269999999902211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9017409.870000001</v>
      </c>
      <c r="H38" s="78">
        <f t="shared" si="8"/>
        <v>-53.269999999902211</v>
      </c>
      <c r="I38" s="78">
        <f t="shared" si="8"/>
        <v>9017356.6000000034</v>
      </c>
    </row>
    <row r="39" spans="1:9" ht="12">
      <c r="A39" s="58" t="s">
        <v>63</v>
      </c>
      <c r="B39" s="84">
        <f t="shared" ref="B39:I39" si="9">B16+B19+B23+B38</f>
        <v>170351098.22999999</v>
      </c>
      <c r="C39" s="84">
        <f t="shared" si="9"/>
        <v>38732296.749999993</v>
      </c>
      <c r="D39" s="84">
        <f t="shared" si="9"/>
        <v>0</v>
      </c>
      <c r="E39" s="84">
        <f t="shared" si="9"/>
        <v>0</v>
      </c>
      <c r="F39" s="84">
        <f t="shared" si="9"/>
        <v>0</v>
      </c>
      <c r="G39" s="84">
        <f t="shared" si="9"/>
        <v>170351098.22999999</v>
      </c>
      <c r="H39" s="84">
        <f t="shared" si="9"/>
        <v>38732296.749999993</v>
      </c>
      <c r="I39" s="84">
        <f t="shared" si="9"/>
        <v>209083394.97999999</v>
      </c>
    </row>
    <row r="40" spans="1:9" ht="12">
      <c r="A40" s="59"/>
      <c r="B40" s="79"/>
      <c r="C40" s="79"/>
      <c r="D40" s="79"/>
      <c r="E40" s="79"/>
      <c r="F40" s="79"/>
      <c r="G40" s="79"/>
      <c r="H40" s="79"/>
      <c r="I40" s="79"/>
    </row>
    <row r="41" spans="1:9" ht="12">
      <c r="A41" s="58" t="s">
        <v>64</v>
      </c>
      <c r="B41" s="79"/>
      <c r="C41" s="79"/>
      <c r="D41" s="79"/>
      <c r="E41" s="79"/>
      <c r="F41" s="79"/>
      <c r="G41" s="79"/>
      <c r="H41" s="79"/>
      <c r="I41" s="79"/>
    </row>
    <row r="42" spans="1:9" ht="12">
      <c r="A42" s="60" t="s">
        <v>65</v>
      </c>
      <c r="B42" s="79"/>
      <c r="C42" s="79"/>
      <c r="D42" s="79"/>
      <c r="E42" s="79"/>
      <c r="F42" s="79"/>
      <c r="G42" s="79"/>
      <c r="H42" s="79"/>
      <c r="I42" s="79"/>
    </row>
    <row r="43" spans="1:9" ht="12">
      <c r="A43" s="59" t="s">
        <v>66</v>
      </c>
      <c r="B43" s="79">
        <v>7814446.7599999998</v>
      </c>
      <c r="C43" s="79">
        <v>0</v>
      </c>
      <c r="D43" s="79">
        <v>0</v>
      </c>
      <c r="E43" s="79">
        <v>0</v>
      </c>
      <c r="F43" s="79">
        <v>0</v>
      </c>
      <c r="G43" s="79">
        <f>B43+E43</f>
        <v>7814446.7599999998</v>
      </c>
      <c r="H43" s="79">
        <f>C43+F43</f>
        <v>0</v>
      </c>
      <c r="I43" s="79">
        <f>SUM(G43:H43)</f>
        <v>7814446.7599999998</v>
      </c>
    </row>
    <row r="44" spans="1:9" ht="12">
      <c r="A44" s="59" t="s">
        <v>67</v>
      </c>
      <c r="B44" s="79">
        <v>16180127.09</v>
      </c>
      <c r="C44" s="79">
        <v>0</v>
      </c>
      <c r="D44" s="79">
        <v>0</v>
      </c>
      <c r="E44" s="79">
        <v>0</v>
      </c>
      <c r="F44" s="79">
        <v>0</v>
      </c>
      <c r="G44" s="79">
        <f>B44+E44</f>
        <v>16180127.09</v>
      </c>
      <c r="H44" s="79">
        <f>C44+F44</f>
        <v>0</v>
      </c>
      <c r="I44" s="79">
        <f>SUM(G44:H44)</f>
        <v>16180127.09</v>
      </c>
    </row>
    <row r="45" spans="1:9" ht="12">
      <c r="A45" s="59" t="s">
        <v>68</v>
      </c>
      <c r="B45" s="78">
        <f t="shared" ref="B45:I45" si="10">SUM(B43:B44)</f>
        <v>23994573.850000001</v>
      </c>
      <c r="C45" s="78">
        <f t="shared" si="10"/>
        <v>0</v>
      </c>
      <c r="D45" s="78">
        <f t="shared" si="10"/>
        <v>0</v>
      </c>
      <c r="E45" s="78">
        <f t="shared" si="10"/>
        <v>0</v>
      </c>
      <c r="F45" s="78">
        <f t="shared" si="10"/>
        <v>0</v>
      </c>
      <c r="G45" s="78">
        <f t="shared" si="10"/>
        <v>23994573.850000001</v>
      </c>
      <c r="H45" s="78">
        <f t="shared" si="10"/>
        <v>0</v>
      </c>
      <c r="I45" s="78">
        <f t="shared" si="10"/>
        <v>23994573.850000001</v>
      </c>
    </row>
    <row r="46" spans="1:9" ht="12">
      <c r="A46" s="60" t="s">
        <v>69</v>
      </c>
      <c r="B46" s="79"/>
      <c r="C46" s="79"/>
      <c r="D46" s="79"/>
      <c r="E46" s="79"/>
      <c r="F46" s="79"/>
      <c r="G46" s="79"/>
      <c r="H46" s="79"/>
      <c r="I46" s="79"/>
    </row>
    <row r="47" spans="1:9" ht="12">
      <c r="A47" s="59" t="s">
        <v>70</v>
      </c>
      <c r="B47" s="79">
        <v>29285194.699999999</v>
      </c>
      <c r="C47" s="79">
        <v>0</v>
      </c>
      <c r="D47" s="79">
        <v>0</v>
      </c>
      <c r="E47" s="79">
        <v>0</v>
      </c>
      <c r="F47" s="79">
        <v>0</v>
      </c>
      <c r="G47" s="79">
        <f t="shared" ref="G47:H53" si="11">B47+E47</f>
        <v>29285194.699999999</v>
      </c>
      <c r="H47" s="79">
        <f t="shared" si="11"/>
        <v>0</v>
      </c>
      <c r="I47" s="79">
        <f t="shared" ref="I47:I53" si="12">SUM(G47:H47)</f>
        <v>29285194.699999999</v>
      </c>
    </row>
    <row r="48" spans="1:9" ht="12">
      <c r="A48" s="59" t="s">
        <v>71</v>
      </c>
      <c r="B48" s="79">
        <v>1327213.54</v>
      </c>
      <c r="C48" s="79">
        <v>0</v>
      </c>
      <c r="D48" s="79">
        <v>0</v>
      </c>
      <c r="E48" s="79">
        <v>0</v>
      </c>
      <c r="F48" s="79">
        <v>0</v>
      </c>
      <c r="G48" s="79">
        <f t="shared" si="11"/>
        <v>1327213.54</v>
      </c>
      <c r="H48" s="79">
        <f t="shared" si="11"/>
        <v>0</v>
      </c>
      <c r="I48" s="79">
        <f t="shared" si="12"/>
        <v>1327213.54</v>
      </c>
    </row>
    <row r="49" spans="1:9" ht="12">
      <c r="A49" s="59" t="s">
        <v>72</v>
      </c>
      <c r="B49" s="79">
        <v>0</v>
      </c>
      <c r="C49" s="79">
        <v>17503890.789999999</v>
      </c>
      <c r="D49" s="79">
        <v>0</v>
      </c>
      <c r="E49" s="79">
        <v>0</v>
      </c>
      <c r="F49" s="79">
        <v>0</v>
      </c>
      <c r="G49" s="79">
        <f t="shared" si="11"/>
        <v>0</v>
      </c>
      <c r="H49" s="79">
        <f t="shared" si="11"/>
        <v>17503890.789999999</v>
      </c>
      <c r="I49" s="79">
        <f t="shared" si="12"/>
        <v>17503890.789999999</v>
      </c>
    </row>
    <row r="50" spans="1:9" ht="12">
      <c r="A50" s="59" t="s">
        <v>73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1"/>
        <v>0</v>
      </c>
      <c r="H50" s="79">
        <f t="shared" si="11"/>
        <v>0</v>
      </c>
      <c r="I50" s="79">
        <f t="shared" si="12"/>
        <v>0</v>
      </c>
    </row>
    <row r="51" spans="1:9" ht="12">
      <c r="A51" s="59" t="s">
        <v>74</v>
      </c>
      <c r="B51" s="79">
        <v>0</v>
      </c>
      <c r="C51" s="79">
        <v>-1857834.28</v>
      </c>
      <c r="D51" s="79">
        <v>0</v>
      </c>
      <c r="E51" s="79">
        <v>0</v>
      </c>
      <c r="F51" s="79">
        <v>0</v>
      </c>
      <c r="G51" s="79">
        <f t="shared" si="11"/>
        <v>0</v>
      </c>
      <c r="H51" s="79">
        <f t="shared" si="11"/>
        <v>-1857834.28</v>
      </c>
      <c r="I51" s="79">
        <f t="shared" si="12"/>
        <v>-1857834.28</v>
      </c>
    </row>
    <row r="52" spans="1:9" ht="12">
      <c r="A52" s="59" t="s">
        <v>75</v>
      </c>
      <c r="B52" s="79">
        <v>0</v>
      </c>
      <c r="C52" s="79">
        <v>27398.65</v>
      </c>
      <c r="D52" s="79">
        <v>0</v>
      </c>
      <c r="E52" s="79">
        <v>0</v>
      </c>
      <c r="F52" s="79">
        <v>0</v>
      </c>
      <c r="G52" s="79">
        <f t="shared" si="11"/>
        <v>0</v>
      </c>
      <c r="H52" s="79">
        <f t="shared" si="11"/>
        <v>27398.65</v>
      </c>
      <c r="I52" s="79">
        <f t="shared" si="12"/>
        <v>27398.65</v>
      </c>
    </row>
    <row r="53" spans="1:9" ht="12">
      <c r="A53" s="59" t="s">
        <v>76</v>
      </c>
      <c r="B53" s="79">
        <v>0</v>
      </c>
      <c r="C53" s="79">
        <v>-4255769.33</v>
      </c>
      <c r="D53" s="79">
        <v>0</v>
      </c>
      <c r="E53" s="79">
        <v>0</v>
      </c>
      <c r="F53" s="79">
        <v>0</v>
      </c>
      <c r="G53" s="79">
        <f t="shared" si="11"/>
        <v>0</v>
      </c>
      <c r="H53" s="79">
        <f t="shared" si="11"/>
        <v>-4255769.33</v>
      </c>
      <c r="I53" s="79">
        <f t="shared" si="12"/>
        <v>-4255769.33</v>
      </c>
    </row>
    <row r="54" spans="1:9" ht="12">
      <c r="A54" s="59" t="s">
        <v>77</v>
      </c>
      <c r="B54" s="78">
        <f t="shared" ref="B54:I54" si="13">SUM(B47:B53)</f>
        <v>30612408.239999998</v>
      </c>
      <c r="C54" s="78">
        <f t="shared" si="13"/>
        <v>11417685.83</v>
      </c>
      <c r="D54" s="78">
        <f t="shared" si="13"/>
        <v>0</v>
      </c>
      <c r="E54" s="78">
        <f t="shared" si="13"/>
        <v>0</v>
      </c>
      <c r="F54" s="78">
        <f t="shared" si="13"/>
        <v>0</v>
      </c>
      <c r="G54" s="78">
        <f t="shared" si="13"/>
        <v>30612408.239999998</v>
      </c>
      <c r="H54" s="78">
        <f t="shared" si="13"/>
        <v>11417685.83</v>
      </c>
      <c r="I54" s="78">
        <f t="shared" si="13"/>
        <v>42030094.07</v>
      </c>
    </row>
    <row r="55" spans="1:9" ht="12">
      <c r="A55" s="60" t="s">
        <v>78</v>
      </c>
      <c r="B55" s="79"/>
      <c r="C55" s="79"/>
      <c r="D55" s="79"/>
      <c r="E55" s="79"/>
      <c r="F55" s="79"/>
      <c r="G55" s="79"/>
      <c r="H55" s="79"/>
      <c r="I55" s="79"/>
    </row>
    <row r="56" spans="1:9" ht="12">
      <c r="A56" s="59" t="s">
        <v>79</v>
      </c>
      <c r="B56" s="79">
        <v>9766167.1099999994</v>
      </c>
      <c r="C56" s="79">
        <v>0</v>
      </c>
      <c r="D56" s="79">
        <v>0</v>
      </c>
      <c r="E56" s="79">
        <v>0</v>
      </c>
      <c r="F56" s="79">
        <v>0</v>
      </c>
      <c r="G56" s="79">
        <f>B56+E56</f>
        <v>9766167.1099999994</v>
      </c>
      <c r="H56" s="79">
        <f>C56+F56</f>
        <v>0</v>
      </c>
      <c r="I56" s="79">
        <f>SUM(G56:H56)</f>
        <v>9766167.1099999994</v>
      </c>
    </row>
    <row r="57" spans="1:9" ht="12">
      <c r="A57" s="59" t="s">
        <v>80</v>
      </c>
      <c r="B57" s="78">
        <f t="shared" ref="B57:I57" si="14">SUM(B56)</f>
        <v>9766167.1099999994</v>
      </c>
      <c r="C57" s="78">
        <f t="shared" si="14"/>
        <v>0</v>
      </c>
      <c r="D57" s="78">
        <f t="shared" si="14"/>
        <v>0</v>
      </c>
      <c r="E57" s="78">
        <f t="shared" si="14"/>
        <v>0</v>
      </c>
      <c r="F57" s="78">
        <f t="shared" si="14"/>
        <v>0</v>
      </c>
      <c r="G57" s="78">
        <f t="shared" si="14"/>
        <v>9766167.1099999994</v>
      </c>
      <c r="H57" s="78">
        <f t="shared" si="14"/>
        <v>0</v>
      </c>
      <c r="I57" s="78">
        <f t="shared" si="14"/>
        <v>9766167.1099999994</v>
      </c>
    </row>
    <row r="58" spans="1:9" ht="12">
      <c r="A58" s="60" t="s">
        <v>81</v>
      </c>
      <c r="B58" s="79"/>
      <c r="C58" s="79"/>
      <c r="D58" s="79"/>
      <c r="E58" s="79"/>
      <c r="F58" s="79"/>
      <c r="G58" s="79"/>
      <c r="H58" s="79"/>
      <c r="I58" s="79"/>
    </row>
    <row r="59" spans="1:9" ht="12">
      <c r="A59" s="59" t="s">
        <v>82</v>
      </c>
      <c r="B59" s="77">
        <v>-4779948.41</v>
      </c>
      <c r="C59" s="77">
        <v>0</v>
      </c>
      <c r="D59" s="77">
        <v>0</v>
      </c>
      <c r="E59" s="77">
        <v>0</v>
      </c>
      <c r="F59" s="77">
        <v>0</v>
      </c>
      <c r="G59" s="77">
        <f>B59+E59</f>
        <v>-4779948.41</v>
      </c>
      <c r="H59" s="77">
        <f>C59+F59</f>
        <v>0</v>
      </c>
      <c r="I59" s="77">
        <f>SUM(G59:H59)</f>
        <v>-4779948.41</v>
      </c>
    </row>
    <row r="60" spans="1:9" ht="12">
      <c r="A60" s="59" t="s">
        <v>83</v>
      </c>
      <c r="B60" s="79">
        <f t="shared" ref="B60:I60" si="15">SUM(B59)</f>
        <v>-4779948.41</v>
      </c>
      <c r="C60" s="79">
        <f t="shared" si="15"/>
        <v>0</v>
      </c>
      <c r="D60" s="79">
        <f t="shared" si="15"/>
        <v>0</v>
      </c>
      <c r="E60" s="79">
        <f t="shared" si="15"/>
        <v>0</v>
      </c>
      <c r="F60" s="79">
        <f t="shared" si="15"/>
        <v>0</v>
      </c>
      <c r="G60" s="79">
        <f t="shared" si="15"/>
        <v>-4779948.41</v>
      </c>
      <c r="H60" s="79">
        <f t="shared" si="15"/>
        <v>0</v>
      </c>
      <c r="I60" s="79">
        <f t="shared" si="15"/>
        <v>-4779948.41</v>
      </c>
    </row>
    <row r="61" spans="1:9" ht="12">
      <c r="A61" s="58" t="s">
        <v>84</v>
      </c>
      <c r="B61" s="84">
        <f t="shared" ref="B61:I61" si="16">B45+B54+B57+B60</f>
        <v>59593200.790000007</v>
      </c>
      <c r="C61" s="84">
        <f t="shared" si="16"/>
        <v>11417685.83</v>
      </c>
      <c r="D61" s="84">
        <f t="shared" si="16"/>
        <v>0</v>
      </c>
      <c r="E61" s="84">
        <f t="shared" si="16"/>
        <v>0</v>
      </c>
      <c r="F61" s="84">
        <f t="shared" si="16"/>
        <v>0</v>
      </c>
      <c r="G61" s="84">
        <f t="shared" si="16"/>
        <v>59593200.790000007</v>
      </c>
      <c r="H61" s="84">
        <f t="shared" si="16"/>
        <v>11417685.83</v>
      </c>
      <c r="I61" s="84">
        <f t="shared" si="16"/>
        <v>71010886.620000005</v>
      </c>
    </row>
    <row r="62" spans="1:9" ht="12">
      <c r="A62" s="59"/>
      <c r="B62" s="77"/>
      <c r="C62" s="77"/>
      <c r="D62" s="77"/>
      <c r="E62" s="77"/>
      <c r="F62" s="77"/>
      <c r="G62" s="77"/>
      <c r="H62" s="77"/>
      <c r="I62" s="77"/>
    </row>
    <row r="63" spans="1:9" ht="12.75" thickBot="1">
      <c r="A63" s="58" t="s">
        <v>85</v>
      </c>
      <c r="B63" s="81">
        <f t="shared" ref="B63:I63" si="17">B39-B61</f>
        <v>110757897.43999998</v>
      </c>
      <c r="C63" s="81">
        <f t="shared" si="17"/>
        <v>27314610.919999994</v>
      </c>
      <c r="D63" s="81">
        <f t="shared" si="17"/>
        <v>0</v>
      </c>
      <c r="E63" s="81">
        <f t="shared" si="17"/>
        <v>0</v>
      </c>
      <c r="F63" s="81">
        <f t="shared" si="17"/>
        <v>0</v>
      </c>
      <c r="G63" s="81">
        <f t="shared" si="17"/>
        <v>110757897.43999998</v>
      </c>
      <c r="H63" s="81">
        <f t="shared" si="17"/>
        <v>27314610.919999994</v>
      </c>
      <c r="I63" s="81">
        <f t="shared" si="17"/>
        <v>138072508.35999998</v>
      </c>
    </row>
    <row r="64" spans="1:9" ht="12.75" thickTop="1">
      <c r="A64" s="59"/>
      <c r="B64" s="79"/>
      <c r="C64" s="79"/>
      <c r="D64" s="79"/>
      <c r="E64" s="79"/>
      <c r="F64" s="79"/>
      <c r="G64" s="79"/>
      <c r="H64" s="79"/>
      <c r="I64" s="79"/>
    </row>
    <row r="65" spans="1:9" ht="12">
      <c r="A65" s="58" t="s">
        <v>86</v>
      </c>
      <c r="B65" s="79"/>
      <c r="C65" s="79"/>
      <c r="D65" s="79"/>
      <c r="E65" s="79"/>
      <c r="F65" s="79"/>
      <c r="G65" s="79"/>
      <c r="H65" s="79"/>
      <c r="I65" s="79"/>
    </row>
    <row r="66" spans="1:9" ht="12">
      <c r="A66" s="59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9" ht="12">
      <c r="A67" s="60" t="s">
        <v>88</v>
      </c>
      <c r="B67" s="79"/>
      <c r="C67" s="79"/>
      <c r="D67" s="79"/>
      <c r="E67" s="79"/>
      <c r="F67" s="79"/>
      <c r="G67" s="79"/>
      <c r="H67" s="79"/>
      <c r="I67" s="79"/>
    </row>
    <row r="68" spans="1:9" ht="12">
      <c r="A68" s="59" t="s">
        <v>89</v>
      </c>
      <c r="B68" s="79">
        <v>126804.48</v>
      </c>
      <c r="C68" s="79">
        <v>0</v>
      </c>
      <c r="D68" s="79">
        <v>0</v>
      </c>
      <c r="E68" s="79">
        <v>0</v>
      </c>
      <c r="F68" s="79">
        <v>0</v>
      </c>
      <c r="G68" s="79">
        <f t="shared" ref="G68:G99" si="18">B68+E68</f>
        <v>126804.48</v>
      </c>
      <c r="H68" s="79">
        <f t="shared" ref="H68:H99" si="19">C68+F68</f>
        <v>0</v>
      </c>
      <c r="I68" s="79">
        <f t="shared" ref="I68:I99" si="20">SUM(G68:H68)</f>
        <v>126804.48</v>
      </c>
    </row>
    <row r="69" spans="1:9" ht="12">
      <c r="A69" s="59" t="s">
        <v>90</v>
      </c>
      <c r="B69" s="79">
        <v>864922.91</v>
      </c>
      <c r="C69" s="79">
        <v>0</v>
      </c>
      <c r="D69" s="79">
        <v>0</v>
      </c>
      <c r="E69" s="79">
        <v>0</v>
      </c>
      <c r="F69" s="79">
        <v>0</v>
      </c>
      <c r="G69" s="79">
        <f t="shared" si="18"/>
        <v>864922.91</v>
      </c>
      <c r="H69" s="79">
        <f t="shared" si="19"/>
        <v>0</v>
      </c>
      <c r="I69" s="79">
        <f t="shared" si="20"/>
        <v>864922.91</v>
      </c>
    </row>
    <row r="70" spans="1:9" ht="12">
      <c r="A70" s="59" t="s">
        <v>91</v>
      </c>
      <c r="B70" s="79">
        <v>246563.41</v>
      </c>
      <c r="C70" s="79">
        <v>0</v>
      </c>
      <c r="D70" s="79">
        <v>0</v>
      </c>
      <c r="E70" s="79">
        <v>0</v>
      </c>
      <c r="F70" s="79">
        <v>0</v>
      </c>
      <c r="G70" s="79">
        <f t="shared" si="18"/>
        <v>246563.41</v>
      </c>
      <c r="H70" s="79">
        <f t="shared" si="19"/>
        <v>0</v>
      </c>
      <c r="I70" s="79">
        <f t="shared" si="20"/>
        <v>246563.41</v>
      </c>
    </row>
    <row r="71" spans="1:9" ht="12">
      <c r="A71" s="59" t="s">
        <v>92</v>
      </c>
      <c r="B71" s="79">
        <v>947758.97</v>
      </c>
      <c r="C71" s="79">
        <v>0</v>
      </c>
      <c r="D71" s="79">
        <v>0</v>
      </c>
      <c r="E71" s="79">
        <v>0</v>
      </c>
      <c r="F71" s="79">
        <v>0</v>
      </c>
      <c r="G71" s="79">
        <f t="shared" si="18"/>
        <v>947758.97</v>
      </c>
      <c r="H71" s="79">
        <f t="shared" si="19"/>
        <v>0</v>
      </c>
      <c r="I71" s="79">
        <f t="shared" si="20"/>
        <v>947758.97</v>
      </c>
    </row>
    <row r="72" spans="1:9" ht="12">
      <c r="A72" s="59" t="s">
        <v>93</v>
      </c>
      <c r="B72" s="79">
        <v>6065.44</v>
      </c>
      <c r="C72" s="79">
        <v>0</v>
      </c>
      <c r="D72" s="79">
        <v>0</v>
      </c>
      <c r="E72" s="79">
        <v>0</v>
      </c>
      <c r="F72" s="79">
        <v>0</v>
      </c>
      <c r="G72" s="79">
        <f t="shared" si="18"/>
        <v>6065.44</v>
      </c>
      <c r="H72" s="79">
        <f t="shared" si="19"/>
        <v>0</v>
      </c>
      <c r="I72" s="79">
        <f t="shared" si="20"/>
        <v>6065.44</v>
      </c>
    </row>
    <row r="73" spans="1:9" ht="12">
      <c r="A73" s="59" t="s">
        <v>94</v>
      </c>
      <c r="B73" s="79">
        <v>142737.54</v>
      </c>
      <c r="C73" s="79">
        <v>0</v>
      </c>
      <c r="D73" s="79">
        <v>0</v>
      </c>
      <c r="E73" s="79">
        <v>0</v>
      </c>
      <c r="F73" s="79">
        <v>0</v>
      </c>
      <c r="G73" s="79">
        <f t="shared" si="18"/>
        <v>142737.54</v>
      </c>
      <c r="H73" s="79">
        <f t="shared" si="19"/>
        <v>0</v>
      </c>
      <c r="I73" s="79">
        <f t="shared" si="20"/>
        <v>142737.54</v>
      </c>
    </row>
    <row r="74" spans="1:9" ht="12">
      <c r="A74" s="59" t="s">
        <v>95</v>
      </c>
      <c r="B74" s="79">
        <v>121535.39</v>
      </c>
      <c r="C74" s="79">
        <v>0</v>
      </c>
      <c r="D74" s="79">
        <v>0</v>
      </c>
      <c r="E74" s="79">
        <v>0</v>
      </c>
      <c r="F74" s="79">
        <v>0</v>
      </c>
      <c r="G74" s="79">
        <f t="shared" si="18"/>
        <v>121535.39</v>
      </c>
      <c r="H74" s="79">
        <f t="shared" si="19"/>
        <v>0</v>
      </c>
      <c r="I74" s="79">
        <f t="shared" si="20"/>
        <v>121535.39</v>
      </c>
    </row>
    <row r="75" spans="1:9" ht="12">
      <c r="A75" s="59" t="s">
        <v>96</v>
      </c>
      <c r="B75" s="79">
        <v>826360.19</v>
      </c>
      <c r="C75" s="79">
        <v>0</v>
      </c>
      <c r="D75" s="79">
        <v>0</v>
      </c>
      <c r="E75" s="79">
        <v>0</v>
      </c>
      <c r="F75" s="79">
        <v>0</v>
      </c>
      <c r="G75" s="79">
        <f t="shared" si="18"/>
        <v>826360.19</v>
      </c>
      <c r="H75" s="79">
        <f t="shared" si="19"/>
        <v>0</v>
      </c>
      <c r="I75" s="79">
        <f t="shared" si="20"/>
        <v>826360.19</v>
      </c>
    </row>
    <row r="76" spans="1:9" ht="12">
      <c r="A76" s="59" t="s">
        <v>97</v>
      </c>
      <c r="B76" s="79">
        <v>568839.30000000005</v>
      </c>
      <c r="C76" s="79">
        <v>0</v>
      </c>
      <c r="D76" s="79">
        <v>0</v>
      </c>
      <c r="E76" s="79">
        <v>0</v>
      </c>
      <c r="F76" s="79">
        <v>0</v>
      </c>
      <c r="G76" s="79">
        <f t="shared" si="18"/>
        <v>568839.30000000005</v>
      </c>
      <c r="H76" s="79">
        <f t="shared" si="19"/>
        <v>0</v>
      </c>
      <c r="I76" s="79">
        <f t="shared" si="20"/>
        <v>568839.30000000005</v>
      </c>
    </row>
    <row r="77" spans="1:9" ht="12">
      <c r="A77" s="59" t="s">
        <v>98</v>
      </c>
      <c r="B77" s="79">
        <v>367665.65</v>
      </c>
      <c r="C77" s="79">
        <v>0</v>
      </c>
      <c r="D77" s="79">
        <v>0</v>
      </c>
      <c r="E77" s="79">
        <v>0</v>
      </c>
      <c r="F77" s="79">
        <v>0</v>
      </c>
      <c r="G77" s="79">
        <f t="shared" si="18"/>
        <v>367665.65</v>
      </c>
      <c r="H77" s="79">
        <f t="shared" si="19"/>
        <v>0</v>
      </c>
      <c r="I77" s="79">
        <f t="shared" si="20"/>
        <v>367665.65</v>
      </c>
    </row>
    <row r="78" spans="1:9" ht="12">
      <c r="A78" s="59" t="s">
        <v>99</v>
      </c>
      <c r="B78" s="79">
        <v>152792.49</v>
      </c>
      <c r="C78" s="79">
        <v>0</v>
      </c>
      <c r="D78" s="79">
        <v>0</v>
      </c>
      <c r="E78" s="79">
        <v>0</v>
      </c>
      <c r="F78" s="79">
        <v>0</v>
      </c>
      <c r="G78" s="79">
        <f t="shared" si="18"/>
        <v>152792.49</v>
      </c>
      <c r="H78" s="79">
        <f t="shared" si="19"/>
        <v>0</v>
      </c>
      <c r="I78" s="79">
        <f t="shared" si="20"/>
        <v>152792.49</v>
      </c>
    </row>
    <row r="79" spans="1:9" ht="12">
      <c r="A79" s="59" t="s">
        <v>100</v>
      </c>
      <c r="B79" s="79">
        <v>0</v>
      </c>
      <c r="C79" s="79">
        <v>0</v>
      </c>
      <c r="D79" s="79">
        <v>0</v>
      </c>
      <c r="E79" s="79">
        <v>0</v>
      </c>
      <c r="F79" s="79">
        <v>0</v>
      </c>
      <c r="G79" s="79">
        <f t="shared" si="18"/>
        <v>0</v>
      </c>
      <c r="H79" s="79">
        <f t="shared" si="19"/>
        <v>0</v>
      </c>
      <c r="I79" s="79">
        <f t="shared" si="20"/>
        <v>0</v>
      </c>
    </row>
    <row r="80" spans="1:9" ht="12">
      <c r="A80" s="59" t="s">
        <v>101</v>
      </c>
      <c r="B80" s="79">
        <v>239612.51</v>
      </c>
      <c r="C80" s="79">
        <v>0</v>
      </c>
      <c r="D80" s="79">
        <v>0</v>
      </c>
      <c r="E80" s="79">
        <v>0</v>
      </c>
      <c r="F80" s="79">
        <v>0</v>
      </c>
      <c r="G80" s="79">
        <f t="shared" si="18"/>
        <v>239612.51</v>
      </c>
      <c r="H80" s="79">
        <f t="shared" si="19"/>
        <v>0</v>
      </c>
      <c r="I80" s="79">
        <f t="shared" si="20"/>
        <v>239612.51</v>
      </c>
    </row>
    <row r="81" spans="1:9" ht="12">
      <c r="A81" s="59" t="s">
        <v>102</v>
      </c>
      <c r="B81" s="79">
        <v>16975.05</v>
      </c>
      <c r="C81" s="79">
        <v>0</v>
      </c>
      <c r="D81" s="79">
        <v>0</v>
      </c>
      <c r="E81" s="79">
        <v>0</v>
      </c>
      <c r="F81" s="79">
        <v>0</v>
      </c>
      <c r="G81" s="79">
        <f t="shared" si="18"/>
        <v>16975.05</v>
      </c>
      <c r="H81" s="79">
        <f t="shared" si="19"/>
        <v>0</v>
      </c>
      <c r="I81" s="79">
        <f t="shared" si="20"/>
        <v>16975.05</v>
      </c>
    </row>
    <row r="82" spans="1:9" ht="12">
      <c r="A82" s="59" t="s">
        <v>103</v>
      </c>
      <c r="B82" s="79">
        <v>267311.7</v>
      </c>
      <c r="C82" s="79">
        <v>0</v>
      </c>
      <c r="D82" s="79">
        <v>0</v>
      </c>
      <c r="E82" s="79">
        <v>0</v>
      </c>
      <c r="F82" s="79">
        <v>0</v>
      </c>
      <c r="G82" s="79">
        <f t="shared" si="18"/>
        <v>267311.7</v>
      </c>
      <c r="H82" s="79">
        <f t="shared" si="19"/>
        <v>0</v>
      </c>
      <c r="I82" s="79">
        <f t="shared" si="20"/>
        <v>267311.7</v>
      </c>
    </row>
    <row r="83" spans="1:9" ht="12">
      <c r="A83" s="59" t="s">
        <v>104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f t="shared" si="18"/>
        <v>0</v>
      </c>
      <c r="H83" s="79">
        <f t="shared" si="19"/>
        <v>0</v>
      </c>
      <c r="I83" s="79">
        <f t="shared" si="20"/>
        <v>0</v>
      </c>
    </row>
    <row r="84" spans="1:9" ht="12">
      <c r="A84" s="59" t="s">
        <v>105</v>
      </c>
      <c r="B84" s="79">
        <v>11275.04</v>
      </c>
      <c r="C84" s="79">
        <v>0</v>
      </c>
      <c r="D84" s="79">
        <v>0</v>
      </c>
      <c r="E84" s="79">
        <v>0</v>
      </c>
      <c r="F84" s="79">
        <v>0</v>
      </c>
      <c r="G84" s="79">
        <f t="shared" si="18"/>
        <v>11275.04</v>
      </c>
      <c r="H84" s="79">
        <f t="shared" si="19"/>
        <v>0</v>
      </c>
      <c r="I84" s="79">
        <f t="shared" si="20"/>
        <v>11275.04</v>
      </c>
    </row>
    <row r="85" spans="1:9" ht="12">
      <c r="A85" s="59" t="s">
        <v>106</v>
      </c>
      <c r="B85" s="79">
        <v>17736.93</v>
      </c>
      <c r="C85" s="79">
        <v>0</v>
      </c>
      <c r="D85" s="79">
        <v>0</v>
      </c>
      <c r="E85" s="79">
        <v>0</v>
      </c>
      <c r="F85" s="79">
        <v>0</v>
      </c>
      <c r="G85" s="79">
        <f t="shared" si="18"/>
        <v>17736.93</v>
      </c>
      <c r="H85" s="79">
        <f t="shared" si="19"/>
        <v>0</v>
      </c>
      <c r="I85" s="79">
        <f t="shared" si="20"/>
        <v>17736.93</v>
      </c>
    </row>
    <row r="86" spans="1:9" ht="12">
      <c r="A86" s="59" t="s">
        <v>107</v>
      </c>
      <c r="B86" s="79">
        <v>34036.36</v>
      </c>
      <c r="C86" s="79">
        <v>0</v>
      </c>
      <c r="D86" s="79">
        <v>0</v>
      </c>
      <c r="E86" s="79">
        <v>0</v>
      </c>
      <c r="F86" s="79">
        <v>0</v>
      </c>
      <c r="G86" s="79">
        <f t="shared" si="18"/>
        <v>34036.36</v>
      </c>
      <c r="H86" s="79">
        <f t="shared" si="19"/>
        <v>0</v>
      </c>
      <c r="I86" s="79">
        <f t="shared" si="20"/>
        <v>34036.36</v>
      </c>
    </row>
    <row r="87" spans="1:9" ht="12">
      <c r="A87" s="59" t="s">
        <v>108</v>
      </c>
      <c r="B87" s="79">
        <v>89134.87</v>
      </c>
      <c r="C87" s="79">
        <v>0</v>
      </c>
      <c r="D87" s="79">
        <v>0</v>
      </c>
      <c r="E87" s="79">
        <v>0</v>
      </c>
      <c r="F87" s="79">
        <v>0</v>
      </c>
      <c r="G87" s="79">
        <f t="shared" si="18"/>
        <v>89134.87</v>
      </c>
      <c r="H87" s="79">
        <f t="shared" si="19"/>
        <v>0</v>
      </c>
      <c r="I87" s="79">
        <f t="shared" si="20"/>
        <v>89134.87</v>
      </c>
    </row>
    <row r="88" spans="1:9" ht="12">
      <c r="A88" s="59" t="s">
        <v>109</v>
      </c>
      <c r="B88" s="79">
        <v>223142.7</v>
      </c>
      <c r="C88" s="79">
        <v>0</v>
      </c>
      <c r="D88" s="79">
        <v>0</v>
      </c>
      <c r="E88" s="79">
        <v>0</v>
      </c>
      <c r="F88" s="79">
        <v>0</v>
      </c>
      <c r="G88" s="79">
        <f t="shared" si="18"/>
        <v>223142.7</v>
      </c>
      <c r="H88" s="79">
        <f t="shared" si="19"/>
        <v>0</v>
      </c>
      <c r="I88" s="79">
        <f t="shared" si="20"/>
        <v>223142.7</v>
      </c>
    </row>
    <row r="89" spans="1:9" ht="12">
      <c r="A89" s="59" t="s">
        <v>110</v>
      </c>
      <c r="B89" s="79">
        <v>154423.16</v>
      </c>
      <c r="C89" s="79">
        <v>0</v>
      </c>
      <c r="D89" s="79">
        <v>0</v>
      </c>
      <c r="E89" s="79">
        <v>0</v>
      </c>
      <c r="F89" s="79">
        <v>0</v>
      </c>
      <c r="G89" s="79">
        <f t="shared" si="18"/>
        <v>154423.16</v>
      </c>
      <c r="H89" s="79">
        <f t="shared" si="19"/>
        <v>0</v>
      </c>
      <c r="I89" s="79">
        <f t="shared" si="20"/>
        <v>154423.16</v>
      </c>
    </row>
    <row r="90" spans="1:9" ht="12">
      <c r="A90" s="59" t="s">
        <v>111</v>
      </c>
      <c r="B90" s="79">
        <v>944543.94</v>
      </c>
      <c r="C90" s="79">
        <v>0</v>
      </c>
      <c r="D90" s="79">
        <v>0</v>
      </c>
      <c r="E90" s="79">
        <v>0</v>
      </c>
      <c r="F90" s="79">
        <v>0</v>
      </c>
      <c r="G90" s="79">
        <f t="shared" si="18"/>
        <v>944543.94</v>
      </c>
      <c r="H90" s="79">
        <f t="shared" si="19"/>
        <v>0</v>
      </c>
      <c r="I90" s="79">
        <f t="shared" si="20"/>
        <v>944543.94</v>
      </c>
    </row>
    <row r="91" spans="1:9" ht="12">
      <c r="A91" s="59" t="s">
        <v>112</v>
      </c>
      <c r="B91" s="79">
        <v>509236.72</v>
      </c>
      <c r="C91" s="79">
        <v>0</v>
      </c>
      <c r="D91" s="79">
        <v>0</v>
      </c>
      <c r="E91" s="79">
        <v>0</v>
      </c>
      <c r="F91" s="79">
        <v>0</v>
      </c>
      <c r="G91" s="79">
        <f t="shared" si="18"/>
        <v>509236.72</v>
      </c>
      <c r="H91" s="79">
        <f t="shared" si="19"/>
        <v>0</v>
      </c>
      <c r="I91" s="79">
        <f t="shared" si="20"/>
        <v>509236.72</v>
      </c>
    </row>
    <row r="92" spans="1:9" ht="12">
      <c r="A92" s="59" t="s">
        <v>113</v>
      </c>
      <c r="B92" s="79">
        <v>468221.81</v>
      </c>
      <c r="C92" s="79">
        <v>0</v>
      </c>
      <c r="D92" s="79">
        <v>0</v>
      </c>
      <c r="E92" s="79">
        <v>0</v>
      </c>
      <c r="F92" s="79">
        <v>0</v>
      </c>
      <c r="G92" s="79">
        <f t="shared" si="18"/>
        <v>468221.81</v>
      </c>
      <c r="H92" s="79">
        <f t="shared" si="19"/>
        <v>0</v>
      </c>
      <c r="I92" s="79">
        <f t="shared" si="20"/>
        <v>468221.81</v>
      </c>
    </row>
    <row r="93" spans="1:9" ht="12">
      <c r="A93" s="59" t="s">
        <v>114</v>
      </c>
      <c r="B93" s="79">
        <v>49786.85</v>
      </c>
      <c r="C93" s="79">
        <v>0</v>
      </c>
      <c r="D93" s="79">
        <v>0</v>
      </c>
      <c r="E93" s="79">
        <v>0</v>
      </c>
      <c r="F93" s="79">
        <v>0</v>
      </c>
      <c r="G93" s="79">
        <f t="shared" si="18"/>
        <v>49786.85</v>
      </c>
      <c r="H93" s="79">
        <f t="shared" si="19"/>
        <v>0</v>
      </c>
      <c r="I93" s="79">
        <f t="shared" si="20"/>
        <v>49786.85</v>
      </c>
    </row>
    <row r="94" spans="1:9" ht="12">
      <c r="A94" s="59" t="s">
        <v>115</v>
      </c>
      <c r="B94" s="79">
        <v>74649.16</v>
      </c>
      <c r="C94" s="79">
        <v>0</v>
      </c>
      <c r="D94" s="79">
        <v>0</v>
      </c>
      <c r="E94" s="79">
        <v>0</v>
      </c>
      <c r="F94" s="79">
        <v>0</v>
      </c>
      <c r="G94" s="79">
        <f t="shared" si="18"/>
        <v>74649.16</v>
      </c>
      <c r="H94" s="79">
        <f t="shared" si="19"/>
        <v>0</v>
      </c>
      <c r="I94" s="79">
        <f t="shared" si="20"/>
        <v>74649.16</v>
      </c>
    </row>
    <row r="95" spans="1:9" ht="12">
      <c r="A95" s="59" t="s">
        <v>116</v>
      </c>
      <c r="B95" s="79">
        <v>2304652.85</v>
      </c>
      <c r="C95" s="79">
        <v>0</v>
      </c>
      <c r="D95" s="79">
        <v>0</v>
      </c>
      <c r="E95" s="79">
        <v>0</v>
      </c>
      <c r="F95" s="79">
        <v>0</v>
      </c>
      <c r="G95" s="79">
        <f t="shared" si="18"/>
        <v>2304652.85</v>
      </c>
      <c r="H95" s="79">
        <f t="shared" si="19"/>
        <v>0</v>
      </c>
      <c r="I95" s="79">
        <f t="shared" si="20"/>
        <v>2304652.85</v>
      </c>
    </row>
    <row r="96" spans="1:9" ht="12">
      <c r="A96" s="59" t="s">
        <v>117</v>
      </c>
      <c r="B96" s="79">
        <v>62415.73</v>
      </c>
      <c r="C96" s="79">
        <v>0</v>
      </c>
      <c r="D96" s="79">
        <v>0</v>
      </c>
      <c r="E96" s="79">
        <v>0</v>
      </c>
      <c r="F96" s="79">
        <v>0</v>
      </c>
      <c r="G96" s="79">
        <f t="shared" si="18"/>
        <v>62415.73</v>
      </c>
      <c r="H96" s="79">
        <f t="shared" si="19"/>
        <v>0</v>
      </c>
      <c r="I96" s="79">
        <f t="shared" si="20"/>
        <v>62415.73</v>
      </c>
    </row>
    <row r="97" spans="1:9" ht="12">
      <c r="A97" s="59" t="s">
        <v>118</v>
      </c>
      <c r="B97" s="79">
        <v>7896.45</v>
      </c>
      <c r="C97" s="79">
        <v>0</v>
      </c>
      <c r="D97" s="79">
        <v>0</v>
      </c>
      <c r="E97" s="79">
        <v>0</v>
      </c>
      <c r="F97" s="79">
        <v>0</v>
      </c>
      <c r="G97" s="79">
        <f t="shared" si="18"/>
        <v>7896.45</v>
      </c>
      <c r="H97" s="79">
        <f t="shared" si="19"/>
        <v>0</v>
      </c>
      <c r="I97" s="79">
        <f t="shared" si="20"/>
        <v>7896.45</v>
      </c>
    </row>
    <row r="98" spans="1:9" ht="12">
      <c r="A98" s="59" t="s">
        <v>119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f t="shared" si="18"/>
        <v>0</v>
      </c>
      <c r="H98" s="79">
        <f t="shared" si="19"/>
        <v>0</v>
      </c>
      <c r="I98" s="79">
        <f t="shared" si="20"/>
        <v>0</v>
      </c>
    </row>
    <row r="99" spans="1:9" ht="12">
      <c r="A99" s="59" t="s">
        <v>120</v>
      </c>
      <c r="B99" s="79">
        <v>0</v>
      </c>
      <c r="C99" s="79">
        <v>7597.38</v>
      </c>
      <c r="D99" s="79">
        <v>0</v>
      </c>
      <c r="E99" s="79">
        <v>0</v>
      </c>
      <c r="F99" s="79">
        <v>0</v>
      </c>
      <c r="G99" s="79">
        <f t="shared" si="18"/>
        <v>0</v>
      </c>
      <c r="H99" s="79">
        <f t="shared" si="19"/>
        <v>7597.38</v>
      </c>
      <c r="I99" s="79">
        <f t="shared" si="20"/>
        <v>7597.38</v>
      </c>
    </row>
    <row r="100" spans="1:9" ht="12">
      <c r="A100" s="59" t="s">
        <v>121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f t="shared" ref="G100:G134" si="21">B100+E100</f>
        <v>0</v>
      </c>
      <c r="H100" s="79">
        <f t="shared" ref="H100:H134" si="22">C100+F100</f>
        <v>0</v>
      </c>
      <c r="I100" s="79">
        <f t="shared" ref="I100:I131" si="23">SUM(G100:H100)</f>
        <v>0</v>
      </c>
    </row>
    <row r="101" spans="1:9" ht="12">
      <c r="A101" s="59" t="s">
        <v>122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f t="shared" si="21"/>
        <v>0</v>
      </c>
      <c r="H101" s="79">
        <f t="shared" si="22"/>
        <v>0</v>
      </c>
      <c r="I101" s="79">
        <f t="shared" si="23"/>
        <v>0</v>
      </c>
    </row>
    <row r="102" spans="1:9" ht="12">
      <c r="A102" s="59" t="s">
        <v>123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f t="shared" si="21"/>
        <v>0</v>
      </c>
      <c r="H102" s="79">
        <f t="shared" si="22"/>
        <v>0</v>
      </c>
      <c r="I102" s="79">
        <f t="shared" si="23"/>
        <v>0</v>
      </c>
    </row>
    <row r="103" spans="1:9" ht="12">
      <c r="A103" s="59" t="s">
        <v>124</v>
      </c>
      <c r="B103" s="79"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f t="shared" si="21"/>
        <v>0</v>
      </c>
      <c r="H103" s="79">
        <f t="shared" si="22"/>
        <v>0</v>
      </c>
      <c r="I103" s="79">
        <f t="shared" si="23"/>
        <v>0</v>
      </c>
    </row>
    <row r="104" spans="1:9" ht="12">
      <c r="A104" s="59" t="s">
        <v>125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f t="shared" si="21"/>
        <v>0</v>
      </c>
      <c r="H104" s="79">
        <f t="shared" si="22"/>
        <v>0</v>
      </c>
      <c r="I104" s="79">
        <f t="shared" si="23"/>
        <v>0</v>
      </c>
    </row>
    <row r="105" spans="1:9" ht="12">
      <c r="A105" s="59" t="s">
        <v>126</v>
      </c>
      <c r="B105" s="79">
        <v>0</v>
      </c>
      <c r="C105" s="79">
        <v>171302.97</v>
      </c>
      <c r="D105" s="79">
        <v>0</v>
      </c>
      <c r="E105" s="79">
        <v>0</v>
      </c>
      <c r="F105" s="79">
        <v>0</v>
      </c>
      <c r="G105" s="79">
        <f t="shared" si="21"/>
        <v>0</v>
      </c>
      <c r="H105" s="79">
        <f t="shared" si="22"/>
        <v>171302.97</v>
      </c>
      <c r="I105" s="79">
        <f t="shared" si="23"/>
        <v>171302.97</v>
      </c>
    </row>
    <row r="106" spans="1:9" ht="12">
      <c r="A106" s="59" t="s">
        <v>127</v>
      </c>
      <c r="B106" s="79">
        <v>0</v>
      </c>
      <c r="C106" s="79">
        <v>-2404.5700000000002</v>
      </c>
      <c r="D106" s="79">
        <v>0</v>
      </c>
      <c r="E106" s="79">
        <v>0</v>
      </c>
      <c r="F106" s="79">
        <v>0</v>
      </c>
      <c r="G106" s="79">
        <f t="shared" si="21"/>
        <v>0</v>
      </c>
      <c r="H106" s="79">
        <f t="shared" si="22"/>
        <v>-2404.5700000000002</v>
      </c>
      <c r="I106" s="79">
        <f t="shared" si="23"/>
        <v>-2404.5700000000002</v>
      </c>
    </row>
    <row r="107" spans="1:9" ht="12">
      <c r="A107" s="59" t="s">
        <v>128</v>
      </c>
      <c r="B107" s="79">
        <v>0</v>
      </c>
      <c r="C107" s="79">
        <v>30052.959999999999</v>
      </c>
      <c r="D107" s="79">
        <v>0</v>
      </c>
      <c r="E107" s="79">
        <v>0</v>
      </c>
      <c r="F107" s="79">
        <v>0</v>
      </c>
      <c r="G107" s="79">
        <f t="shared" si="21"/>
        <v>0</v>
      </c>
      <c r="H107" s="79">
        <f t="shared" si="22"/>
        <v>30052.959999999999</v>
      </c>
      <c r="I107" s="79">
        <f t="shared" si="23"/>
        <v>30052.959999999999</v>
      </c>
    </row>
    <row r="108" spans="1:9" ht="12">
      <c r="A108" s="59" t="s">
        <v>129</v>
      </c>
      <c r="B108" s="79">
        <v>0</v>
      </c>
      <c r="C108" s="79">
        <v>12718.96</v>
      </c>
      <c r="D108" s="79">
        <v>0</v>
      </c>
      <c r="E108" s="79">
        <v>0</v>
      </c>
      <c r="F108" s="79">
        <v>0</v>
      </c>
      <c r="G108" s="79">
        <f t="shared" si="21"/>
        <v>0</v>
      </c>
      <c r="H108" s="79">
        <f t="shared" si="22"/>
        <v>12718.96</v>
      </c>
      <c r="I108" s="79">
        <f t="shared" si="23"/>
        <v>12718.96</v>
      </c>
    </row>
    <row r="109" spans="1:9" ht="12">
      <c r="A109" s="59" t="s">
        <v>130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f t="shared" si="21"/>
        <v>0</v>
      </c>
      <c r="H109" s="79">
        <f t="shared" si="22"/>
        <v>0</v>
      </c>
      <c r="I109" s="79">
        <f t="shared" si="23"/>
        <v>0</v>
      </c>
    </row>
    <row r="110" spans="1:9" ht="12">
      <c r="A110" s="59" t="s">
        <v>131</v>
      </c>
      <c r="B110" s="79">
        <v>0</v>
      </c>
      <c r="C110" s="79">
        <v>2589.9899999999998</v>
      </c>
      <c r="D110" s="79">
        <v>0</v>
      </c>
      <c r="E110" s="79">
        <v>0</v>
      </c>
      <c r="F110" s="79">
        <v>0</v>
      </c>
      <c r="G110" s="79">
        <f t="shared" si="21"/>
        <v>0</v>
      </c>
      <c r="H110" s="79">
        <f t="shared" si="22"/>
        <v>2589.9899999999998</v>
      </c>
      <c r="I110" s="79">
        <f t="shared" si="23"/>
        <v>2589.9899999999998</v>
      </c>
    </row>
    <row r="111" spans="1:9" ht="12">
      <c r="A111" s="59" t="s">
        <v>132</v>
      </c>
      <c r="B111" s="79">
        <v>0</v>
      </c>
      <c r="C111" s="79">
        <v>5.16</v>
      </c>
      <c r="D111" s="79">
        <v>0</v>
      </c>
      <c r="E111" s="79">
        <v>0</v>
      </c>
      <c r="F111" s="79">
        <v>0</v>
      </c>
      <c r="G111" s="79">
        <f t="shared" si="21"/>
        <v>0</v>
      </c>
      <c r="H111" s="79">
        <f t="shared" si="22"/>
        <v>5.16</v>
      </c>
      <c r="I111" s="79">
        <f t="shared" si="23"/>
        <v>5.16</v>
      </c>
    </row>
    <row r="112" spans="1:9" ht="12">
      <c r="A112" s="59" t="s">
        <v>133</v>
      </c>
      <c r="B112" s="79">
        <v>0</v>
      </c>
      <c r="C112" s="79">
        <v>36605.050000000003</v>
      </c>
      <c r="D112" s="79">
        <v>0</v>
      </c>
      <c r="E112" s="79">
        <v>0</v>
      </c>
      <c r="F112" s="79">
        <v>0</v>
      </c>
      <c r="G112" s="79">
        <f t="shared" si="21"/>
        <v>0</v>
      </c>
      <c r="H112" s="79">
        <f t="shared" si="22"/>
        <v>36605.050000000003</v>
      </c>
      <c r="I112" s="79">
        <f t="shared" si="23"/>
        <v>36605.050000000003</v>
      </c>
    </row>
    <row r="113" spans="1:9" ht="12">
      <c r="A113" s="59" t="s">
        <v>134</v>
      </c>
      <c r="B113" s="79">
        <v>0</v>
      </c>
      <c r="C113" s="79">
        <v>3063.07</v>
      </c>
      <c r="D113" s="79">
        <v>0</v>
      </c>
      <c r="E113" s="79">
        <v>0</v>
      </c>
      <c r="F113" s="79">
        <v>0</v>
      </c>
      <c r="G113" s="79">
        <f t="shared" si="21"/>
        <v>0</v>
      </c>
      <c r="H113" s="79">
        <f t="shared" si="22"/>
        <v>3063.07</v>
      </c>
      <c r="I113" s="79">
        <f t="shared" si="23"/>
        <v>3063.07</v>
      </c>
    </row>
    <row r="114" spans="1:9" ht="12">
      <c r="A114" s="59" t="s">
        <v>135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f t="shared" si="21"/>
        <v>0</v>
      </c>
      <c r="H114" s="79">
        <f t="shared" si="22"/>
        <v>0</v>
      </c>
      <c r="I114" s="79">
        <f t="shared" si="23"/>
        <v>0</v>
      </c>
    </row>
    <row r="115" spans="1:9" ht="12">
      <c r="A115" s="59" t="s">
        <v>136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f t="shared" si="21"/>
        <v>0</v>
      </c>
      <c r="H115" s="79">
        <f t="shared" si="22"/>
        <v>0</v>
      </c>
      <c r="I115" s="79">
        <f t="shared" si="23"/>
        <v>0</v>
      </c>
    </row>
    <row r="116" spans="1:9" ht="12">
      <c r="A116" s="59" t="s">
        <v>137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f t="shared" si="21"/>
        <v>0</v>
      </c>
      <c r="H116" s="79">
        <f t="shared" si="22"/>
        <v>0</v>
      </c>
      <c r="I116" s="79">
        <f t="shared" si="23"/>
        <v>0</v>
      </c>
    </row>
    <row r="117" spans="1:9" ht="12">
      <c r="A117" s="59" t="s">
        <v>138</v>
      </c>
      <c r="B117" s="79">
        <v>0</v>
      </c>
      <c r="C117" s="79">
        <v>4299.97</v>
      </c>
      <c r="D117" s="79">
        <v>0</v>
      </c>
      <c r="E117" s="79">
        <v>0</v>
      </c>
      <c r="F117" s="79">
        <v>0</v>
      </c>
      <c r="G117" s="79">
        <f t="shared" si="21"/>
        <v>0</v>
      </c>
      <c r="H117" s="79">
        <f t="shared" si="22"/>
        <v>4299.97</v>
      </c>
      <c r="I117" s="79">
        <f t="shared" si="23"/>
        <v>4299.97</v>
      </c>
    </row>
    <row r="118" spans="1:9" ht="12">
      <c r="A118" s="59" t="s">
        <v>139</v>
      </c>
      <c r="B118" s="79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f t="shared" si="21"/>
        <v>0</v>
      </c>
      <c r="H118" s="79">
        <f t="shared" si="22"/>
        <v>0</v>
      </c>
      <c r="I118" s="79">
        <f t="shared" si="23"/>
        <v>0</v>
      </c>
    </row>
    <row r="119" spans="1:9" ht="12">
      <c r="A119" s="59" t="s">
        <v>140</v>
      </c>
      <c r="B119" s="79">
        <v>0</v>
      </c>
      <c r="C119" s="79">
        <v>0</v>
      </c>
      <c r="D119" s="79">
        <v>0</v>
      </c>
      <c r="E119" s="79">
        <v>0</v>
      </c>
      <c r="F119" s="79">
        <v>0</v>
      </c>
      <c r="G119" s="79">
        <f t="shared" si="21"/>
        <v>0</v>
      </c>
      <c r="H119" s="79">
        <f t="shared" si="22"/>
        <v>0</v>
      </c>
      <c r="I119" s="79">
        <f t="shared" si="23"/>
        <v>0</v>
      </c>
    </row>
    <row r="120" spans="1:9" ht="12">
      <c r="A120" s="59" t="s">
        <v>141</v>
      </c>
      <c r="B120" s="79">
        <v>0</v>
      </c>
      <c r="C120" s="79">
        <v>10954.19</v>
      </c>
      <c r="D120" s="79">
        <v>0</v>
      </c>
      <c r="E120" s="79">
        <v>0</v>
      </c>
      <c r="F120" s="79">
        <v>0</v>
      </c>
      <c r="G120" s="79">
        <f t="shared" si="21"/>
        <v>0</v>
      </c>
      <c r="H120" s="79">
        <f t="shared" si="22"/>
        <v>10954.19</v>
      </c>
      <c r="I120" s="79">
        <f t="shared" si="23"/>
        <v>10954.19</v>
      </c>
    </row>
    <row r="121" spans="1:9" ht="12">
      <c r="A121" s="59" t="s">
        <v>142</v>
      </c>
      <c r="B121" s="79">
        <v>0</v>
      </c>
      <c r="C121" s="79">
        <v>8063.47</v>
      </c>
      <c r="D121" s="79">
        <v>0</v>
      </c>
      <c r="E121" s="79">
        <v>0</v>
      </c>
      <c r="F121" s="79">
        <v>0</v>
      </c>
      <c r="G121" s="79">
        <f t="shared" si="21"/>
        <v>0</v>
      </c>
      <c r="H121" s="79">
        <f t="shared" si="22"/>
        <v>8063.47</v>
      </c>
      <c r="I121" s="79">
        <f t="shared" si="23"/>
        <v>8063.47</v>
      </c>
    </row>
    <row r="122" spans="1:9" ht="12">
      <c r="A122" s="59" t="s">
        <v>143</v>
      </c>
      <c r="B122" s="79">
        <v>0</v>
      </c>
      <c r="C122" s="79">
        <v>7096.52</v>
      </c>
      <c r="D122" s="79">
        <v>0</v>
      </c>
      <c r="E122" s="79">
        <v>0</v>
      </c>
      <c r="F122" s="79">
        <v>0</v>
      </c>
      <c r="G122" s="79">
        <f t="shared" si="21"/>
        <v>0</v>
      </c>
      <c r="H122" s="79">
        <f t="shared" si="22"/>
        <v>7096.52</v>
      </c>
      <c r="I122" s="79">
        <f t="shared" si="23"/>
        <v>7096.52</v>
      </c>
    </row>
    <row r="123" spans="1:9" ht="12">
      <c r="A123" s="59" t="s">
        <v>144</v>
      </c>
      <c r="B123" s="79">
        <v>0</v>
      </c>
      <c r="C123" s="79">
        <v>5750.48</v>
      </c>
      <c r="D123" s="79">
        <v>0</v>
      </c>
      <c r="E123" s="79">
        <v>0</v>
      </c>
      <c r="F123" s="79">
        <v>0</v>
      </c>
      <c r="G123" s="79">
        <f t="shared" si="21"/>
        <v>0</v>
      </c>
      <c r="H123" s="79">
        <f t="shared" si="22"/>
        <v>5750.48</v>
      </c>
      <c r="I123" s="79">
        <f t="shared" si="23"/>
        <v>5750.48</v>
      </c>
    </row>
    <row r="124" spans="1:9" ht="12">
      <c r="A124" s="59" t="s">
        <v>145</v>
      </c>
      <c r="B124" s="79">
        <v>0</v>
      </c>
      <c r="C124" s="79">
        <v>46976.23</v>
      </c>
      <c r="D124" s="79">
        <v>0</v>
      </c>
      <c r="E124" s="79">
        <v>0</v>
      </c>
      <c r="F124" s="79">
        <v>0</v>
      </c>
      <c r="G124" s="79">
        <f t="shared" si="21"/>
        <v>0</v>
      </c>
      <c r="H124" s="79">
        <f t="shared" si="22"/>
        <v>46976.23</v>
      </c>
      <c r="I124" s="79">
        <f t="shared" si="23"/>
        <v>46976.23</v>
      </c>
    </row>
    <row r="125" spans="1:9" ht="12">
      <c r="A125" s="59" t="s">
        <v>146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f t="shared" si="21"/>
        <v>0</v>
      </c>
      <c r="H125" s="79">
        <f t="shared" si="22"/>
        <v>0</v>
      </c>
      <c r="I125" s="79">
        <f t="shared" si="23"/>
        <v>0</v>
      </c>
    </row>
    <row r="126" spans="1:9" ht="12">
      <c r="A126" s="59" t="s">
        <v>147</v>
      </c>
      <c r="B126" s="79">
        <v>0</v>
      </c>
      <c r="C126" s="79">
        <v>24560.9</v>
      </c>
      <c r="D126" s="79">
        <v>0</v>
      </c>
      <c r="E126" s="79">
        <v>0</v>
      </c>
      <c r="F126" s="79">
        <v>0</v>
      </c>
      <c r="G126" s="79">
        <f t="shared" si="21"/>
        <v>0</v>
      </c>
      <c r="H126" s="79">
        <f t="shared" si="22"/>
        <v>24560.9</v>
      </c>
      <c r="I126" s="79">
        <f t="shared" si="23"/>
        <v>24560.9</v>
      </c>
    </row>
    <row r="127" spans="1:9" ht="12">
      <c r="A127" s="59" t="s">
        <v>148</v>
      </c>
      <c r="B127" s="79">
        <v>0</v>
      </c>
      <c r="C127" s="79">
        <v>470.28</v>
      </c>
      <c r="D127" s="79">
        <v>0</v>
      </c>
      <c r="E127" s="79">
        <v>0</v>
      </c>
      <c r="F127" s="79">
        <v>0</v>
      </c>
      <c r="G127" s="79">
        <f t="shared" si="21"/>
        <v>0</v>
      </c>
      <c r="H127" s="79">
        <f t="shared" si="22"/>
        <v>470.28</v>
      </c>
      <c r="I127" s="79">
        <f t="shared" si="23"/>
        <v>470.28</v>
      </c>
    </row>
    <row r="128" spans="1:9" ht="12">
      <c r="A128" s="59" t="s">
        <v>149</v>
      </c>
      <c r="B128" s="79">
        <v>0</v>
      </c>
      <c r="C128" s="79">
        <v>67091.850000000006</v>
      </c>
      <c r="D128" s="79">
        <v>0</v>
      </c>
      <c r="E128" s="79">
        <v>0</v>
      </c>
      <c r="F128" s="79">
        <v>0</v>
      </c>
      <c r="G128" s="79">
        <f t="shared" si="21"/>
        <v>0</v>
      </c>
      <c r="H128" s="79">
        <f t="shared" si="22"/>
        <v>67091.850000000006</v>
      </c>
      <c r="I128" s="79">
        <f t="shared" si="23"/>
        <v>67091.850000000006</v>
      </c>
    </row>
    <row r="129" spans="1:9" ht="12">
      <c r="A129" s="59" t="s">
        <v>150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f t="shared" si="21"/>
        <v>0</v>
      </c>
      <c r="H129" s="79">
        <f t="shared" si="22"/>
        <v>0</v>
      </c>
      <c r="I129" s="79">
        <f t="shared" si="23"/>
        <v>0</v>
      </c>
    </row>
    <row r="130" spans="1:9" ht="12">
      <c r="A130" s="59" t="s">
        <v>151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f t="shared" si="21"/>
        <v>0</v>
      </c>
      <c r="H130" s="79">
        <f t="shared" si="22"/>
        <v>0</v>
      </c>
      <c r="I130" s="79">
        <f t="shared" si="23"/>
        <v>0</v>
      </c>
    </row>
    <row r="131" spans="1:9" ht="12">
      <c r="A131" s="59" t="s">
        <v>152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f t="shared" si="21"/>
        <v>0</v>
      </c>
      <c r="H131" s="79">
        <f t="shared" si="22"/>
        <v>0</v>
      </c>
      <c r="I131" s="79">
        <f t="shared" si="23"/>
        <v>0</v>
      </c>
    </row>
    <row r="132" spans="1:9" ht="12">
      <c r="A132" s="59" t="s">
        <v>153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si="21"/>
        <v>0</v>
      </c>
      <c r="H132" s="79">
        <f t="shared" si="22"/>
        <v>0</v>
      </c>
      <c r="I132" s="79">
        <f t="shared" ref="I132:I134" si="24">SUM(G132:H132)</f>
        <v>0</v>
      </c>
    </row>
    <row r="133" spans="1:9" ht="12">
      <c r="A133" s="59" t="s">
        <v>154</v>
      </c>
      <c r="B133" s="79">
        <v>0</v>
      </c>
      <c r="C133" s="79">
        <v>0</v>
      </c>
      <c r="D133" s="79">
        <v>0</v>
      </c>
      <c r="E133" s="79">
        <v>0</v>
      </c>
      <c r="F133" s="79">
        <v>0</v>
      </c>
      <c r="G133" s="79">
        <f t="shared" si="21"/>
        <v>0</v>
      </c>
      <c r="H133" s="79">
        <f t="shared" si="22"/>
        <v>0</v>
      </c>
      <c r="I133" s="79">
        <f t="shared" si="24"/>
        <v>0</v>
      </c>
    </row>
    <row r="134" spans="1:9" ht="12">
      <c r="A134" s="59" t="s">
        <v>155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 t="shared" si="21"/>
        <v>0</v>
      </c>
      <c r="H134" s="79">
        <f t="shared" si="22"/>
        <v>0</v>
      </c>
      <c r="I134" s="79">
        <f t="shared" si="24"/>
        <v>0</v>
      </c>
    </row>
    <row r="135" spans="1:9" ht="12">
      <c r="A135" s="59" t="s">
        <v>156</v>
      </c>
      <c r="B135" s="78">
        <f t="shared" ref="B135:I135" si="25">SUM(B68:B134)</f>
        <v>9847097.5999999996</v>
      </c>
      <c r="C135" s="78">
        <f t="shared" si="25"/>
        <v>436794.86</v>
      </c>
      <c r="D135" s="78">
        <f t="shared" si="25"/>
        <v>0</v>
      </c>
      <c r="E135" s="78">
        <f t="shared" si="25"/>
        <v>0</v>
      </c>
      <c r="F135" s="78">
        <f t="shared" si="25"/>
        <v>0</v>
      </c>
      <c r="G135" s="78">
        <f t="shared" si="25"/>
        <v>9847097.5999999996</v>
      </c>
      <c r="H135" s="78">
        <f t="shared" si="25"/>
        <v>436794.86</v>
      </c>
      <c r="I135" s="78">
        <f t="shared" si="25"/>
        <v>10283892.460000005</v>
      </c>
    </row>
    <row r="136" spans="1:9" ht="12">
      <c r="A136" s="60" t="s">
        <v>157</v>
      </c>
      <c r="B136" s="79"/>
      <c r="C136" s="79"/>
      <c r="D136" s="79"/>
      <c r="E136" s="79"/>
      <c r="F136" s="79"/>
      <c r="G136" s="79"/>
      <c r="H136" s="79"/>
      <c r="I136" s="79"/>
    </row>
    <row r="137" spans="1:9" ht="12">
      <c r="A137" s="59" t="s">
        <v>158</v>
      </c>
      <c r="B137" s="79">
        <v>99326.25</v>
      </c>
      <c r="C137" s="79">
        <v>0</v>
      </c>
      <c r="D137" s="79">
        <v>0</v>
      </c>
      <c r="E137" s="79">
        <v>0</v>
      </c>
      <c r="F137" s="79">
        <v>0</v>
      </c>
      <c r="G137" s="79">
        <f t="shared" ref="G137:G164" si="26">B137+E137</f>
        <v>99326.25</v>
      </c>
      <c r="H137" s="79">
        <f t="shared" ref="H137:H164" si="27">C137+F137</f>
        <v>0</v>
      </c>
      <c r="I137" s="79">
        <f t="shared" ref="I137:I164" si="28">SUM(G137:H137)</f>
        <v>99326.25</v>
      </c>
    </row>
    <row r="138" spans="1:9" ht="12">
      <c r="A138" s="59" t="s">
        <v>159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 t="shared" si="26"/>
        <v>0</v>
      </c>
      <c r="H138" s="79">
        <f t="shared" si="27"/>
        <v>0</v>
      </c>
      <c r="I138" s="79">
        <f t="shared" si="28"/>
        <v>0</v>
      </c>
    </row>
    <row r="139" spans="1:9" ht="12">
      <c r="A139" s="59" t="s">
        <v>160</v>
      </c>
      <c r="B139" s="79">
        <v>14986.52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si="26"/>
        <v>14986.52</v>
      </c>
      <c r="H139" s="79">
        <f t="shared" si="27"/>
        <v>0</v>
      </c>
      <c r="I139" s="79">
        <f t="shared" si="28"/>
        <v>14986.52</v>
      </c>
    </row>
    <row r="140" spans="1:9" ht="12">
      <c r="A140" s="59" t="s">
        <v>161</v>
      </c>
      <c r="B140" s="79">
        <v>114172.73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6"/>
        <v>114172.73</v>
      </c>
      <c r="H140" s="79">
        <f t="shared" si="27"/>
        <v>0</v>
      </c>
      <c r="I140" s="79">
        <f t="shared" si="28"/>
        <v>114172.73</v>
      </c>
    </row>
    <row r="141" spans="1:9" ht="12">
      <c r="A141" s="59" t="s">
        <v>162</v>
      </c>
      <c r="B141" s="79">
        <v>44489.99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6"/>
        <v>44489.99</v>
      </c>
      <c r="H141" s="79">
        <f t="shared" si="27"/>
        <v>0</v>
      </c>
      <c r="I141" s="79">
        <f t="shared" si="28"/>
        <v>44489.99</v>
      </c>
    </row>
    <row r="142" spans="1:9" ht="12">
      <c r="A142" s="59" t="s">
        <v>163</v>
      </c>
      <c r="B142" s="79">
        <v>201421.16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6"/>
        <v>201421.16</v>
      </c>
      <c r="H142" s="79">
        <f t="shared" si="27"/>
        <v>0</v>
      </c>
      <c r="I142" s="79">
        <f t="shared" si="28"/>
        <v>201421.16</v>
      </c>
    </row>
    <row r="143" spans="1:9" ht="12">
      <c r="A143" s="59" t="s">
        <v>164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6"/>
        <v>0</v>
      </c>
      <c r="H143" s="79">
        <f t="shared" si="27"/>
        <v>0</v>
      </c>
      <c r="I143" s="79">
        <f t="shared" si="28"/>
        <v>0</v>
      </c>
    </row>
    <row r="144" spans="1:9" ht="12">
      <c r="A144" s="59" t="s">
        <v>165</v>
      </c>
      <c r="B144" s="79">
        <v>270315.63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6"/>
        <v>270315.63</v>
      </c>
      <c r="H144" s="79">
        <f t="shared" si="27"/>
        <v>0</v>
      </c>
      <c r="I144" s="79">
        <f t="shared" si="28"/>
        <v>270315.63</v>
      </c>
    </row>
    <row r="145" spans="1:9" ht="12">
      <c r="A145" s="59" t="s">
        <v>166</v>
      </c>
      <c r="B145" s="79">
        <v>8962.2900000000009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6"/>
        <v>8962.2900000000009</v>
      </c>
      <c r="H145" s="79">
        <f t="shared" si="27"/>
        <v>0</v>
      </c>
      <c r="I145" s="79">
        <f t="shared" si="28"/>
        <v>8962.2900000000009</v>
      </c>
    </row>
    <row r="146" spans="1:9" ht="12">
      <c r="A146" s="59" t="s">
        <v>167</v>
      </c>
      <c r="B146" s="79">
        <v>107988.81</v>
      </c>
      <c r="C146" s="79">
        <v>0</v>
      </c>
      <c r="D146" s="79">
        <v>0</v>
      </c>
      <c r="E146" s="79">
        <v>0</v>
      </c>
      <c r="F146" s="79">
        <v>0</v>
      </c>
      <c r="G146" s="79">
        <f t="shared" si="26"/>
        <v>107988.81</v>
      </c>
      <c r="H146" s="79">
        <f t="shared" si="27"/>
        <v>0</v>
      </c>
      <c r="I146" s="79">
        <f t="shared" si="28"/>
        <v>107988.81</v>
      </c>
    </row>
    <row r="147" spans="1:9" ht="12">
      <c r="A147" s="59" t="s">
        <v>168</v>
      </c>
      <c r="B147" s="79">
        <v>-50740.7</v>
      </c>
      <c r="C147" s="79">
        <v>0</v>
      </c>
      <c r="D147" s="79">
        <v>0</v>
      </c>
      <c r="E147" s="79">
        <v>0</v>
      </c>
      <c r="F147" s="79">
        <v>0</v>
      </c>
      <c r="G147" s="79">
        <f t="shared" si="26"/>
        <v>-50740.7</v>
      </c>
      <c r="H147" s="79">
        <f t="shared" si="27"/>
        <v>0</v>
      </c>
      <c r="I147" s="79">
        <f t="shared" si="28"/>
        <v>-50740.7</v>
      </c>
    </row>
    <row r="148" spans="1:9" ht="12">
      <c r="A148" s="59" t="s">
        <v>169</v>
      </c>
      <c r="B148" s="79">
        <v>228544.49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si="26"/>
        <v>228544.49</v>
      </c>
      <c r="H148" s="79">
        <f t="shared" si="27"/>
        <v>0</v>
      </c>
      <c r="I148" s="79">
        <f t="shared" si="28"/>
        <v>228544.49</v>
      </c>
    </row>
    <row r="149" spans="1:9" ht="12">
      <c r="A149" s="59" t="s">
        <v>170</v>
      </c>
      <c r="B149" s="79">
        <v>29199.01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6"/>
        <v>29199.01</v>
      </c>
      <c r="H149" s="79">
        <f t="shared" si="27"/>
        <v>0</v>
      </c>
      <c r="I149" s="79">
        <f t="shared" si="28"/>
        <v>29199.01</v>
      </c>
    </row>
    <row r="150" spans="1:9" ht="12">
      <c r="A150" s="59" t="s">
        <v>171</v>
      </c>
      <c r="B150" s="79">
        <v>3931.14</v>
      </c>
      <c r="C150" s="79">
        <v>0</v>
      </c>
      <c r="D150" s="79">
        <v>0</v>
      </c>
      <c r="E150" s="79">
        <v>0</v>
      </c>
      <c r="F150" s="79">
        <v>0</v>
      </c>
      <c r="G150" s="79">
        <f t="shared" si="26"/>
        <v>3931.14</v>
      </c>
      <c r="H150" s="79">
        <f t="shared" si="27"/>
        <v>0</v>
      </c>
      <c r="I150" s="79">
        <f t="shared" si="28"/>
        <v>3931.14</v>
      </c>
    </row>
    <row r="151" spans="1:9" ht="12">
      <c r="A151" s="59" t="s">
        <v>172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 t="shared" si="26"/>
        <v>0</v>
      </c>
      <c r="H151" s="79">
        <f t="shared" si="27"/>
        <v>0</v>
      </c>
      <c r="I151" s="79">
        <f t="shared" si="28"/>
        <v>0</v>
      </c>
    </row>
    <row r="152" spans="1:9" ht="12">
      <c r="A152" s="59" t="s">
        <v>173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si="26"/>
        <v>0</v>
      </c>
      <c r="H152" s="79">
        <f t="shared" si="27"/>
        <v>0</v>
      </c>
      <c r="I152" s="79">
        <f t="shared" si="28"/>
        <v>0</v>
      </c>
    </row>
    <row r="153" spans="1:9" ht="12">
      <c r="A153" s="59" t="s">
        <v>174</v>
      </c>
      <c r="B153" s="79">
        <v>8833.75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6"/>
        <v>8833.75</v>
      </c>
      <c r="H153" s="79">
        <f t="shared" si="27"/>
        <v>0</v>
      </c>
      <c r="I153" s="79">
        <f t="shared" si="28"/>
        <v>8833.75</v>
      </c>
    </row>
    <row r="154" spans="1:9" ht="12">
      <c r="A154" s="59" t="s">
        <v>175</v>
      </c>
      <c r="B154" s="79">
        <v>210642.75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6"/>
        <v>210642.75</v>
      </c>
      <c r="H154" s="79">
        <f t="shared" si="27"/>
        <v>0</v>
      </c>
      <c r="I154" s="79">
        <f t="shared" si="28"/>
        <v>210642.75</v>
      </c>
    </row>
    <row r="155" spans="1:9" ht="12">
      <c r="A155" s="59" t="s">
        <v>176</v>
      </c>
      <c r="B155" s="79">
        <v>607464.93000000005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6"/>
        <v>607464.93000000005</v>
      </c>
      <c r="H155" s="79">
        <f t="shared" si="27"/>
        <v>0</v>
      </c>
      <c r="I155" s="79">
        <f t="shared" si="28"/>
        <v>607464.93000000005</v>
      </c>
    </row>
    <row r="156" spans="1:9" ht="12">
      <c r="A156" s="59" t="s">
        <v>177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6"/>
        <v>0</v>
      </c>
      <c r="H156" s="79">
        <f t="shared" si="27"/>
        <v>0</v>
      </c>
      <c r="I156" s="79">
        <f t="shared" si="28"/>
        <v>0</v>
      </c>
    </row>
    <row r="157" spans="1:9" ht="12">
      <c r="A157" s="59" t="s">
        <v>178</v>
      </c>
      <c r="B157" s="79">
        <v>21808.240000000002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6"/>
        <v>21808.240000000002</v>
      </c>
      <c r="H157" s="79">
        <f t="shared" si="27"/>
        <v>0</v>
      </c>
      <c r="I157" s="79">
        <f t="shared" si="28"/>
        <v>21808.240000000002</v>
      </c>
    </row>
    <row r="158" spans="1:9" ht="12">
      <c r="A158" s="59" t="s">
        <v>179</v>
      </c>
      <c r="B158" s="79">
        <v>0</v>
      </c>
      <c r="C158" s="79">
        <v>0</v>
      </c>
      <c r="D158" s="79">
        <v>0</v>
      </c>
      <c r="E158" s="79">
        <v>0</v>
      </c>
      <c r="F158" s="79">
        <v>0</v>
      </c>
      <c r="G158" s="79">
        <f t="shared" si="26"/>
        <v>0</v>
      </c>
      <c r="H158" s="79">
        <f t="shared" si="27"/>
        <v>0</v>
      </c>
      <c r="I158" s="79">
        <f t="shared" si="28"/>
        <v>0</v>
      </c>
    </row>
    <row r="159" spans="1:9" ht="12">
      <c r="A159" s="59" t="s">
        <v>180</v>
      </c>
      <c r="B159" s="79">
        <v>0</v>
      </c>
      <c r="C159" s="79">
        <v>0</v>
      </c>
      <c r="D159" s="79">
        <v>0</v>
      </c>
      <c r="E159" s="79">
        <v>0</v>
      </c>
      <c r="F159" s="79">
        <v>0</v>
      </c>
      <c r="G159" s="79">
        <f t="shared" si="26"/>
        <v>0</v>
      </c>
      <c r="H159" s="79">
        <f t="shared" si="27"/>
        <v>0</v>
      </c>
      <c r="I159" s="79">
        <f t="shared" si="28"/>
        <v>0</v>
      </c>
    </row>
    <row r="160" spans="1:9" ht="12">
      <c r="A160" s="59" t="s">
        <v>181</v>
      </c>
      <c r="B160" s="79">
        <v>0</v>
      </c>
      <c r="C160" s="79">
        <v>0</v>
      </c>
      <c r="D160" s="79">
        <v>0</v>
      </c>
      <c r="E160" s="79">
        <v>0</v>
      </c>
      <c r="F160" s="79">
        <v>0</v>
      </c>
      <c r="G160" s="79">
        <f t="shared" si="26"/>
        <v>0</v>
      </c>
      <c r="H160" s="79">
        <f t="shared" si="27"/>
        <v>0</v>
      </c>
      <c r="I160" s="79">
        <f t="shared" si="28"/>
        <v>0</v>
      </c>
    </row>
    <row r="161" spans="1:9" ht="12">
      <c r="A161" s="59" t="s">
        <v>182</v>
      </c>
      <c r="B161" s="79">
        <v>0</v>
      </c>
      <c r="C161" s="79">
        <v>165.27</v>
      </c>
      <c r="D161" s="79">
        <v>0</v>
      </c>
      <c r="E161" s="79">
        <v>0</v>
      </c>
      <c r="F161" s="79">
        <v>0</v>
      </c>
      <c r="G161" s="79">
        <f t="shared" si="26"/>
        <v>0</v>
      </c>
      <c r="H161" s="79">
        <f t="shared" si="27"/>
        <v>165.27</v>
      </c>
      <c r="I161" s="79">
        <f t="shared" si="28"/>
        <v>165.27</v>
      </c>
    </row>
    <row r="162" spans="1:9" ht="12">
      <c r="A162" s="59" t="s">
        <v>183</v>
      </c>
      <c r="B162" s="79">
        <v>0</v>
      </c>
      <c r="C162" s="79">
        <v>0</v>
      </c>
      <c r="D162" s="79">
        <v>0</v>
      </c>
      <c r="E162" s="79">
        <v>0</v>
      </c>
      <c r="F162" s="79">
        <v>0</v>
      </c>
      <c r="G162" s="79">
        <f t="shared" si="26"/>
        <v>0</v>
      </c>
      <c r="H162" s="79">
        <f t="shared" si="27"/>
        <v>0</v>
      </c>
      <c r="I162" s="79">
        <f t="shared" si="28"/>
        <v>0</v>
      </c>
    </row>
    <row r="163" spans="1:9" ht="12">
      <c r="A163" s="59" t="s">
        <v>184</v>
      </c>
      <c r="B163" s="79">
        <v>0</v>
      </c>
      <c r="C163" s="79">
        <v>0</v>
      </c>
      <c r="D163" s="79">
        <v>0</v>
      </c>
      <c r="E163" s="79">
        <v>0</v>
      </c>
      <c r="F163" s="79">
        <v>0</v>
      </c>
      <c r="G163" s="79">
        <f t="shared" si="26"/>
        <v>0</v>
      </c>
      <c r="H163" s="79">
        <f t="shared" si="27"/>
        <v>0</v>
      </c>
      <c r="I163" s="79">
        <f t="shared" si="28"/>
        <v>0</v>
      </c>
    </row>
    <row r="164" spans="1:9" ht="12">
      <c r="A164" s="59" t="s">
        <v>185</v>
      </c>
      <c r="B164" s="79">
        <v>0</v>
      </c>
      <c r="C164" s="79">
        <v>0</v>
      </c>
      <c r="D164" s="79">
        <v>0</v>
      </c>
      <c r="E164" s="79">
        <v>0</v>
      </c>
      <c r="F164" s="79">
        <v>0</v>
      </c>
      <c r="G164" s="79">
        <f t="shared" si="26"/>
        <v>0</v>
      </c>
      <c r="H164" s="79">
        <f t="shared" si="27"/>
        <v>0</v>
      </c>
      <c r="I164" s="79">
        <f t="shared" si="28"/>
        <v>0</v>
      </c>
    </row>
    <row r="165" spans="1:9" ht="12">
      <c r="A165" s="59" t="s">
        <v>186</v>
      </c>
      <c r="B165" s="78">
        <f t="shared" ref="B165:I165" si="29">SUM(B137:B164)</f>
        <v>1921346.99</v>
      </c>
      <c r="C165" s="78">
        <f t="shared" si="29"/>
        <v>165.27</v>
      </c>
      <c r="D165" s="78">
        <f t="shared" si="29"/>
        <v>0</v>
      </c>
      <c r="E165" s="78">
        <f t="shared" si="29"/>
        <v>0</v>
      </c>
      <c r="F165" s="78">
        <f t="shared" si="29"/>
        <v>0</v>
      </c>
      <c r="G165" s="78">
        <f t="shared" si="29"/>
        <v>1921346.99</v>
      </c>
      <c r="H165" s="78">
        <f t="shared" si="29"/>
        <v>165.27</v>
      </c>
      <c r="I165" s="78">
        <f t="shared" si="29"/>
        <v>1921512.26</v>
      </c>
    </row>
    <row r="166" spans="1:9" ht="12">
      <c r="A166" s="60" t="s">
        <v>187</v>
      </c>
      <c r="B166" s="79"/>
      <c r="C166" s="79"/>
      <c r="D166" s="79"/>
      <c r="E166" s="79"/>
      <c r="F166" s="79"/>
      <c r="G166" s="79"/>
      <c r="H166" s="79"/>
      <c r="I166" s="79"/>
    </row>
    <row r="167" spans="1:9" ht="12">
      <c r="A167" s="59" t="s">
        <v>188</v>
      </c>
      <c r="B167" s="79">
        <v>88223.6</v>
      </c>
      <c r="C167" s="79">
        <v>0</v>
      </c>
      <c r="D167" s="79">
        <v>0</v>
      </c>
      <c r="E167" s="79">
        <v>0</v>
      </c>
      <c r="F167" s="79">
        <v>0</v>
      </c>
      <c r="G167" s="79">
        <f t="shared" ref="G167:G202" si="30">B167+E167</f>
        <v>88223.6</v>
      </c>
      <c r="H167" s="79">
        <f t="shared" ref="H167:H202" si="31">C167+F167</f>
        <v>0</v>
      </c>
      <c r="I167" s="79">
        <f t="shared" ref="I167:I202" si="32">SUM(G167:H167)</f>
        <v>88223.6</v>
      </c>
    </row>
    <row r="168" spans="1:9" ht="12">
      <c r="A168" s="59" t="s">
        <v>189</v>
      </c>
      <c r="B168" s="79">
        <v>128409.4</v>
      </c>
      <c r="C168" s="79">
        <v>0</v>
      </c>
      <c r="D168" s="79">
        <v>0</v>
      </c>
      <c r="E168" s="79">
        <v>0</v>
      </c>
      <c r="F168" s="79">
        <v>0</v>
      </c>
      <c r="G168" s="79">
        <f t="shared" si="30"/>
        <v>128409.4</v>
      </c>
      <c r="H168" s="79">
        <f t="shared" si="31"/>
        <v>0</v>
      </c>
      <c r="I168" s="79">
        <f t="shared" si="32"/>
        <v>128409.4</v>
      </c>
    </row>
    <row r="169" spans="1:9" ht="12">
      <c r="A169" s="59" t="s">
        <v>190</v>
      </c>
      <c r="B169" s="79">
        <v>148564.15</v>
      </c>
      <c r="C169" s="79">
        <v>0</v>
      </c>
      <c r="D169" s="79">
        <v>0</v>
      </c>
      <c r="E169" s="79">
        <v>0</v>
      </c>
      <c r="F169" s="79">
        <v>0</v>
      </c>
      <c r="G169" s="79">
        <f t="shared" si="30"/>
        <v>148564.15</v>
      </c>
      <c r="H169" s="79">
        <f t="shared" si="31"/>
        <v>0</v>
      </c>
      <c r="I169" s="79">
        <f t="shared" si="32"/>
        <v>148564.15</v>
      </c>
    </row>
    <row r="170" spans="1:9" ht="12">
      <c r="A170" s="59" t="s">
        <v>191</v>
      </c>
      <c r="B170" s="79">
        <v>228742.09</v>
      </c>
      <c r="C170" s="79">
        <v>0</v>
      </c>
      <c r="D170" s="79">
        <v>0</v>
      </c>
      <c r="E170" s="79">
        <v>0</v>
      </c>
      <c r="F170" s="79">
        <v>0</v>
      </c>
      <c r="G170" s="79">
        <f t="shared" si="30"/>
        <v>228742.09</v>
      </c>
      <c r="H170" s="79">
        <f t="shared" si="31"/>
        <v>0</v>
      </c>
      <c r="I170" s="79">
        <f t="shared" si="32"/>
        <v>228742.09</v>
      </c>
    </row>
    <row r="171" spans="1:9" ht="12">
      <c r="A171" s="59" t="s">
        <v>192</v>
      </c>
      <c r="B171" s="79">
        <v>439892.71</v>
      </c>
      <c r="C171" s="79">
        <v>0</v>
      </c>
      <c r="D171" s="79">
        <v>0</v>
      </c>
      <c r="E171" s="79">
        <v>0</v>
      </c>
      <c r="F171" s="79">
        <v>0</v>
      </c>
      <c r="G171" s="79">
        <f t="shared" si="30"/>
        <v>439892.71</v>
      </c>
      <c r="H171" s="79">
        <f t="shared" si="31"/>
        <v>0</v>
      </c>
      <c r="I171" s="79">
        <f t="shared" si="32"/>
        <v>439892.71</v>
      </c>
    </row>
    <row r="172" spans="1:9" ht="12">
      <c r="A172" s="59" t="s">
        <v>193</v>
      </c>
      <c r="B172" s="79">
        <v>2748.32</v>
      </c>
      <c r="C172" s="79">
        <v>0</v>
      </c>
      <c r="D172" s="79">
        <v>0</v>
      </c>
      <c r="E172" s="79">
        <v>0</v>
      </c>
      <c r="F172" s="79">
        <v>0</v>
      </c>
      <c r="G172" s="79">
        <f t="shared" si="30"/>
        <v>2748.32</v>
      </c>
      <c r="H172" s="79">
        <f t="shared" si="31"/>
        <v>0</v>
      </c>
      <c r="I172" s="79">
        <f t="shared" si="32"/>
        <v>2748.32</v>
      </c>
    </row>
    <row r="173" spans="1:9" ht="12">
      <c r="A173" s="59" t="s">
        <v>194</v>
      </c>
      <c r="B173" s="79">
        <v>49964.08</v>
      </c>
      <c r="C173" s="79">
        <v>0</v>
      </c>
      <c r="D173" s="79">
        <v>0</v>
      </c>
      <c r="E173" s="79">
        <v>0</v>
      </c>
      <c r="F173" s="79">
        <v>0</v>
      </c>
      <c r="G173" s="79">
        <f t="shared" si="30"/>
        <v>49964.08</v>
      </c>
      <c r="H173" s="79">
        <f t="shared" si="31"/>
        <v>0</v>
      </c>
      <c r="I173" s="79">
        <f t="shared" si="32"/>
        <v>49964.08</v>
      </c>
    </row>
    <row r="174" spans="1:9" ht="12">
      <c r="A174" s="59" t="s">
        <v>195</v>
      </c>
      <c r="B174" s="79">
        <v>234793.29</v>
      </c>
      <c r="C174" s="79">
        <v>0</v>
      </c>
      <c r="D174" s="79">
        <v>0</v>
      </c>
      <c r="E174" s="79">
        <v>0</v>
      </c>
      <c r="F174" s="79">
        <v>0</v>
      </c>
      <c r="G174" s="79">
        <f t="shared" si="30"/>
        <v>234793.29</v>
      </c>
      <c r="H174" s="79">
        <f t="shared" si="31"/>
        <v>0</v>
      </c>
      <c r="I174" s="79">
        <f t="shared" si="32"/>
        <v>234793.29</v>
      </c>
    </row>
    <row r="175" spans="1:9" ht="12">
      <c r="A175" s="59" t="s">
        <v>196</v>
      </c>
      <c r="B175" s="79">
        <v>480424.96000000002</v>
      </c>
      <c r="C175" s="79">
        <v>0</v>
      </c>
      <c r="D175" s="79">
        <v>0</v>
      </c>
      <c r="E175" s="79">
        <v>0</v>
      </c>
      <c r="F175" s="79">
        <v>0</v>
      </c>
      <c r="G175" s="79">
        <f t="shared" si="30"/>
        <v>480424.96000000002</v>
      </c>
      <c r="H175" s="79">
        <f t="shared" si="31"/>
        <v>0</v>
      </c>
      <c r="I175" s="79">
        <f t="shared" si="32"/>
        <v>480424.96000000002</v>
      </c>
    </row>
    <row r="176" spans="1:9" ht="12">
      <c r="A176" s="59" t="s">
        <v>197</v>
      </c>
      <c r="B176" s="79">
        <v>74845.94</v>
      </c>
      <c r="C176" s="79">
        <v>0</v>
      </c>
      <c r="D176" s="79">
        <v>0</v>
      </c>
      <c r="E176" s="79">
        <v>0</v>
      </c>
      <c r="F176" s="79">
        <v>0</v>
      </c>
      <c r="G176" s="79">
        <f t="shared" si="30"/>
        <v>74845.94</v>
      </c>
      <c r="H176" s="79">
        <f t="shared" si="31"/>
        <v>0</v>
      </c>
      <c r="I176" s="79">
        <f t="shared" si="32"/>
        <v>74845.94</v>
      </c>
    </row>
    <row r="177" spans="1:9" ht="12">
      <c r="A177" s="59" t="s">
        <v>198</v>
      </c>
      <c r="B177" s="79">
        <v>109232.81</v>
      </c>
      <c r="C177" s="79">
        <v>0</v>
      </c>
      <c r="D177" s="79">
        <v>0</v>
      </c>
      <c r="E177" s="79">
        <v>0</v>
      </c>
      <c r="F177" s="79">
        <v>0</v>
      </c>
      <c r="G177" s="79">
        <f t="shared" si="30"/>
        <v>109232.81</v>
      </c>
      <c r="H177" s="79">
        <f t="shared" si="31"/>
        <v>0</v>
      </c>
      <c r="I177" s="79">
        <f t="shared" si="32"/>
        <v>109232.81</v>
      </c>
    </row>
    <row r="178" spans="1:9" ht="12">
      <c r="A178" s="59" t="s">
        <v>199</v>
      </c>
      <c r="B178" s="79">
        <v>0</v>
      </c>
      <c r="C178" s="79">
        <v>0</v>
      </c>
      <c r="D178" s="79">
        <v>0</v>
      </c>
      <c r="E178" s="79">
        <v>0</v>
      </c>
      <c r="F178" s="79">
        <v>0</v>
      </c>
      <c r="G178" s="79">
        <f t="shared" si="30"/>
        <v>0</v>
      </c>
      <c r="H178" s="79">
        <f t="shared" si="31"/>
        <v>0</v>
      </c>
      <c r="I178" s="79">
        <f t="shared" si="32"/>
        <v>0</v>
      </c>
    </row>
    <row r="179" spans="1:9" ht="12">
      <c r="A179" s="59" t="s">
        <v>200</v>
      </c>
      <c r="B179" s="79">
        <v>77388.23</v>
      </c>
      <c r="C179" s="79">
        <v>0</v>
      </c>
      <c r="D179" s="79">
        <v>0</v>
      </c>
      <c r="E179" s="79">
        <v>0</v>
      </c>
      <c r="F179" s="79">
        <v>0</v>
      </c>
      <c r="G179" s="79">
        <f t="shared" si="30"/>
        <v>77388.23</v>
      </c>
      <c r="H179" s="79">
        <f t="shared" si="31"/>
        <v>0</v>
      </c>
      <c r="I179" s="79">
        <f t="shared" si="32"/>
        <v>77388.23</v>
      </c>
    </row>
    <row r="180" spans="1:9" ht="12">
      <c r="A180" s="59" t="s">
        <v>201</v>
      </c>
      <c r="B180" s="79">
        <v>1724147.46</v>
      </c>
      <c r="C180" s="79">
        <v>0</v>
      </c>
      <c r="D180" s="79">
        <v>0</v>
      </c>
      <c r="E180" s="79">
        <v>0</v>
      </c>
      <c r="F180" s="79">
        <v>0</v>
      </c>
      <c r="G180" s="79">
        <f t="shared" si="30"/>
        <v>1724147.46</v>
      </c>
      <c r="H180" s="79">
        <f t="shared" si="31"/>
        <v>0</v>
      </c>
      <c r="I180" s="79">
        <f t="shared" si="32"/>
        <v>1724147.46</v>
      </c>
    </row>
    <row r="181" spans="1:9" ht="12">
      <c r="A181" s="59" t="s">
        <v>202</v>
      </c>
      <c r="B181" s="79">
        <v>1149647.3700000001</v>
      </c>
      <c r="C181" s="79">
        <v>0</v>
      </c>
      <c r="D181" s="79">
        <v>0</v>
      </c>
      <c r="E181" s="79">
        <v>0</v>
      </c>
      <c r="F181" s="79">
        <v>0</v>
      </c>
      <c r="G181" s="79">
        <f t="shared" si="30"/>
        <v>1149647.3700000001</v>
      </c>
      <c r="H181" s="79">
        <f t="shared" si="31"/>
        <v>0</v>
      </c>
      <c r="I181" s="79">
        <f t="shared" si="32"/>
        <v>1149647.3700000001</v>
      </c>
    </row>
    <row r="182" spans="1:9" ht="12">
      <c r="A182" s="59" t="s">
        <v>203</v>
      </c>
      <c r="B182" s="79">
        <v>8392.7999999999993</v>
      </c>
      <c r="C182" s="79">
        <v>0</v>
      </c>
      <c r="D182" s="79">
        <v>0</v>
      </c>
      <c r="E182" s="79">
        <v>0</v>
      </c>
      <c r="F182" s="79">
        <v>0</v>
      </c>
      <c r="G182" s="79">
        <f t="shared" si="30"/>
        <v>8392.7999999999993</v>
      </c>
      <c r="H182" s="79">
        <f t="shared" si="31"/>
        <v>0</v>
      </c>
      <c r="I182" s="79">
        <f t="shared" si="32"/>
        <v>8392.7999999999993</v>
      </c>
    </row>
    <row r="183" spans="1:9" ht="12">
      <c r="A183" s="59" t="s">
        <v>204</v>
      </c>
      <c r="B183" s="79">
        <v>137029</v>
      </c>
      <c r="C183" s="79">
        <v>0</v>
      </c>
      <c r="D183" s="79">
        <v>0</v>
      </c>
      <c r="E183" s="79">
        <v>0</v>
      </c>
      <c r="F183" s="79">
        <v>0</v>
      </c>
      <c r="G183" s="79">
        <f t="shared" si="30"/>
        <v>137029</v>
      </c>
      <c r="H183" s="79">
        <f t="shared" si="31"/>
        <v>0</v>
      </c>
      <c r="I183" s="79">
        <f t="shared" si="32"/>
        <v>137029</v>
      </c>
    </row>
    <row r="184" spans="1:9" ht="12">
      <c r="A184" s="59" t="s">
        <v>205</v>
      </c>
      <c r="B184" s="79">
        <v>24267.37</v>
      </c>
      <c r="C184" s="79">
        <v>0</v>
      </c>
      <c r="D184" s="79">
        <v>0</v>
      </c>
      <c r="E184" s="79">
        <v>0</v>
      </c>
      <c r="F184" s="79">
        <v>0</v>
      </c>
      <c r="G184" s="79">
        <f t="shared" si="30"/>
        <v>24267.37</v>
      </c>
      <c r="H184" s="79">
        <f t="shared" si="31"/>
        <v>0</v>
      </c>
      <c r="I184" s="79">
        <f t="shared" si="32"/>
        <v>24267.37</v>
      </c>
    </row>
    <row r="185" spans="1:9" ht="12">
      <c r="A185" s="59" t="s">
        <v>206</v>
      </c>
      <c r="B185" s="79">
        <v>0</v>
      </c>
      <c r="C185" s="79">
        <v>0</v>
      </c>
      <c r="D185" s="79">
        <v>0</v>
      </c>
      <c r="E185" s="79">
        <v>0</v>
      </c>
      <c r="F185" s="79">
        <v>0</v>
      </c>
      <c r="G185" s="79">
        <f t="shared" si="30"/>
        <v>0</v>
      </c>
      <c r="H185" s="79">
        <f t="shared" si="31"/>
        <v>0</v>
      </c>
      <c r="I185" s="79">
        <f t="shared" si="32"/>
        <v>0</v>
      </c>
    </row>
    <row r="186" spans="1:9" ht="12">
      <c r="A186" s="59" t="s">
        <v>207</v>
      </c>
      <c r="B186" s="79">
        <v>0</v>
      </c>
      <c r="C186" s="79">
        <v>193205.93</v>
      </c>
      <c r="D186" s="79">
        <v>0</v>
      </c>
      <c r="E186" s="79">
        <v>0</v>
      </c>
      <c r="F186" s="79">
        <v>0</v>
      </c>
      <c r="G186" s="79">
        <f t="shared" si="30"/>
        <v>0</v>
      </c>
      <c r="H186" s="79">
        <f t="shared" si="31"/>
        <v>193205.93</v>
      </c>
      <c r="I186" s="79">
        <f t="shared" si="32"/>
        <v>193205.93</v>
      </c>
    </row>
    <row r="187" spans="1:9" ht="12">
      <c r="A187" s="59" t="s">
        <v>208</v>
      </c>
      <c r="B187" s="79">
        <v>0</v>
      </c>
      <c r="C187" s="79">
        <v>19638.060000000001</v>
      </c>
      <c r="D187" s="79">
        <v>0</v>
      </c>
      <c r="E187" s="79">
        <v>0</v>
      </c>
      <c r="F187" s="79">
        <v>0</v>
      </c>
      <c r="G187" s="79">
        <f t="shared" si="30"/>
        <v>0</v>
      </c>
      <c r="H187" s="79">
        <f t="shared" si="31"/>
        <v>19638.060000000001</v>
      </c>
      <c r="I187" s="79">
        <f t="shared" si="32"/>
        <v>19638.060000000001</v>
      </c>
    </row>
    <row r="188" spans="1:9" ht="12">
      <c r="A188" s="59" t="s">
        <v>209</v>
      </c>
      <c r="B188" s="79">
        <v>0</v>
      </c>
      <c r="C188" s="79">
        <v>1009569.08</v>
      </c>
      <c r="D188" s="79">
        <v>0</v>
      </c>
      <c r="E188" s="79">
        <v>0</v>
      </c>
      <c r="F188" s="79">
        <v>0</v>
      </c>
      <c r="G188" s="79">
        <f t="shared" si="30"/>
        <v>0</v>
      </c>
      <c r="H188" s="79">
        <f t="shared" si="31"/>
        <v>1009569.08</v>
      </c>
      <c r="I188" s="79">
        <f t="shared" si="32"/>
        <v>1009569.08</v>
      </c>
    </row>
    <row r="189" spans="1:9" ht="12">
      <c r="A189" s="59" t="s">
        <v>210</v>
      </c>
      <c r="B189" s="79">
        <v>0</v>
      </c>
      <c r="C189" s="79">
        <v>273296.15999999997</v>
      </c>
      <c r="D189" s="79">
        <v>0</v>
      </c>
      <c r="E189" s="79">
        <v>0</v>
      </c>
      <c r="F189" s="79">
        <v>0</v>
      </c>
      <c r="G189" s="79">
        <f t="shared" si="30"/>
        <v>0</v>
      </c>
      <c r="H189" s="79">
        <f t="shared" si="31"/>
        <v>273296.15999999997</v>
      </c>
      <c r="I189" s="79">
        <f t="shared" si="32"/>
        <v>273296.15999999997</v>
      </c>
    </row>
    <row r="190" spans="1:9" ht="12">
      <c r="A190" s="59" t="s">
        <v>211</v>
      </c>
      <c r="B190" s="79">
        <v>0</v>
      </c>
      <c r="C190" s="79">
        <v>33101.31</v>
      </c>
      <c r="D190" s="79">
        <v>0</v>
      </c>
      <c r="E190" s="79">
        <v>0</v>
      </c>
      <c r="F190" s="79">
        <v>0</v>
      </c>
      <c r="G190" s="79">
        <f t="shared" si="30"/>
        <v>0</v>
      </c>
      <c r="H190" s="79">
        <f t="shared" si="31"/>
        <v>33101.31</v>
      </c>
      <c r="I190" s="79">
        <f t="shared" si="32"/>
        <v>33101.31</v>
      </c>
    </row>
    <row r="191" spans="1:9" ht="12">
      <c r="A191" s="59" t="s">
        <v>212</v>
      </c>
      <c r="B191" s="79">
        <v>0</v>
      </c>
      <c r="C191" s="79">
        <v>-62084.45</v>
      </c>
      <c r="D191" s="79">
        <v>0</v>
      </c>
      <c r="E191" s="79">
        <v>0</v>
      </c>
      <c r="F191" s="79">
        <v>0</v>
      </c>
      <c r="G191" s="79">
        <f t="shared" si="30"/>
        <v>0</v>
      </c>
      <c r="H191" s="79">
        <f t="shared" si="31"/>
        <v>-62084.45</v>
      </c>
      <c r="I191" s="79">
        <f t="shared" si="32"/>
        <v>-62084.45</v>
      </c>
    </row>
    <row r="192" spans="1:9" ht="12">
      <c r="A192" s="59" t="s">
        <v>213</v>
      </c>
      <c r="B192" s="79">
        <v>0</v>
      </c>
      <c r="C192" s="79">
        <v>296834.28999999998</v>
      </c>
      <c r="D192" s="79">
        <v>0</v>
      </c>
      <c r="E192" s="79">
        <v>0</v>
      </c>
      <c r="F192" s="79">
        <v>0</v>
      </c>
      <c r="G192" s="79">
        <f t="shared" si="30"/>
        <v>0</v>
      </c>
      <c r="H192" s="79">
        <f t="shared" si="31"/>
        <v>296834.28999999998</v>
      </c>
      <c r="I192" s="79">
        <f t="shared" si="32"/>
        <v>296834.28999999998</v>
      </c>
    </row>
    <row r="193" spans="1:12" ht="12">
      <c r="A193" s="59" t="s">
        <v>214</v>
      </c>
      <c r="B193" s="79">
        <v>0</v>
      </c>
      <c r="C193" s="79">
        <v>879057.54</v>
      </c>
      <c r="D193" s="79">
        <v>0</v>
      </c>
      <c r="E193" s="79">
        <v>0</v>
      </c>
      <c r="F193" s="79">
        <v>0</v>
      </c>
      <c r="G193" s="79">
        <f t="shared" si="30"/>
        <v>0</v>
      </c>
      <c r="H193" s="79">
        <f t="shared" si="31"/>
        <v>879057.54</v>
      </c>
      <c r="I193" s="79">
        <f t="shared" si="32"/>
        <v>879057.54</v>
      </c>
    </row>
    <row r="194" spans="1:12" ht="12">
      <c r="A194" s="59" t="s">
        <v>215</v>
      </c>
      <c r="B194" s="79">
        <v>0</v>
      </c>
      <c r="C194" s="79">
        <v>-129333.45</v>
      </c>
      <c r="D194" s="79">
        <v>0</v>
      </c>
      <c r="E194" s="79">
        <v>0</v>
      </c>
      <c r="F194" s="79">
        <v>0</v>
      </c>
      <c r="G194" s="79">
        <f t="shared" si="30"/>
        <v>0</v>
      </c>
      <c r="H194" s="79">
        <f t="shared" si="31"/>
        <v>-129333.45</v>
      </c>
      <c r="I194" s="79">
        <f t="shared" si="32"/>
        <v>-129333.45</v>
      </c>
    </row>
    <row r="195" spans="1:12" ht="12">
      <c r="A195" s="59" t="s">
        <v>216</v>
      </c>
      <c r="B195" s="79">
        <v>0</v>
      </c>
      <c r="C195" s="79">
        <v>511.73</v>
      </c>
      <c r="D195" s="79">
        <v>0</v>
      </c>
      <c r="E195" s="79">
        <v>0</v>
      </c>
      <c r="F195" s="79">
        <v>0</v>
      </c>
      <c r="G195" s="79">
        <f t="shared" si="30"/>
        <v>0</v>
      </c>
      <c r="H195" s="79">
        <f t="shared" si="31"/>
        <v>511.73</v>
      </c>
      <c r="I195" s="79">
        <f t="shared" si="32"/>
        <v>511.73</v>
      </c>
    </row>
    <row r="196" spans="1:12" ht="12">
      <c r="A196" s="59" t="s">
        <v>217</v>
      </c>
      <c r="B196" s="79">
        <v>0</v>
      </c>
      <c r="C196" s="79">
        <v>2362.1999999999998</v>
      </c>
      <c r="D196" s="79">
        <v>0</v>
      </c>
      <c r="E196" s="79">
        <v>0</v>
      </c>
      <c r="F196" s="79">
        <v>0</v>
      </c>
      <c r="G196" s="79">
        <f t="shared" si="30"/>
        <v>0</v>
      </c>
      <c r="H196" s="79">
        <f t="shared" si="31"/>
        <v>2362.1999999999998</v>
      </c>
      <c r="I196" s="79">
        <f t="shared" si="32"/>
        <v>2362.1999999999998</v>
      </c>
    </row>
    <row r="197" spans="1:12" ht="12">
      <c r="A197" s="59" t="s">
        <v>218</v>
      </c>
      <c r="B197" s="79">
        <v>0</v>
      </c>
      <c r="C197" s="79">
        <v>562583.18999999994</v>
      </c>
      <c r="D197" s="79">
        <v>0</v>
      </c>
      <c r="E197" s="79">
        <v>0</v>
      </c>
      <c r="F197" s="79">
        <v>0</v>
      </c>
      <c r="G197" s="79">
        <f t="shared" si="30"/>
        <v>0</v>
      </c>
      <c r="H197" s="79">
        <f t="shared" si="31"/>
        <v>562583.18999999994</v>
      </c>
      <c r="I197" s="79">
        <f t="shared" si="32"/>
        <v>562583.18999999994</v>
      </c>
    </row>
    <row r="198" spans="1:12" ht="12">
      <c r="A198" s="59" t="s">
        <v>219</v>
      </c>
      <c r="B198" s="79">
        <v>0</v>
      </c>
      <c r="C198" s="79">
        <v>68652.539999999994</v>
      </c>
      <c r="D198" s="79">
        <v>0</v>
      </c>
      <c r="E198" s="79">
        <v>0</v>
      </c>
      <c r="F198" s="79">
        <v>0</v>
      </c>
      <c r="G198" s="79">
        <f t="shared" si="30"/>
        <v>0</v>
      </c>
      <c r="H198" s="79">
        <f t="shared" si="31"/>
        <v>68652.539999999994</v>
      </c>
      <c r="I198" s="79">
        <f t="shared" si="32"/>
        <v>68652.539999999994</v>
      </c>
    </row>
    <row r="199" spans="1:12" ht="12">
      <c r="A199" s="59" t="s">
        <v>220</v>
      </c>
      <c r="B199" s="79">
        <v>0</v>
      </c>
      <c r="C199" s="79">
        <v>23555.89</v>
      </c>
      <c r="D199" s="79">
        <v>0</v>
      </c>
      <c r="E199" s="79">
        <v>0</v>
      </c>
      <c r="F199" s="79">
        <v>0</v>
      </c>
      <c r="G199" s="79">
        <f t="shared" si="30"/>
        <v>0</v>
      </c>
      <c r="H199" s="79">
        <f t="shared" si="31"/>
        <v>23555.89</v>
      </c>
      <c r="I199" s="79">
        <f t="shared" si="32"/>
        <v>23555.89</v>
      </c>
    </row>
    <row r="200" spans="1:12" ht="12">
      <c r="A200" s="59" t="s">
        <v>221</v>
      </c>
      <c r="B200" s="79">
        <v>0</v>
      </c>
      <c r="C200" s="79">
        <v>-211863.5</v>
      </c>
      <c r="D200" s="79">
        <v>0</v>
      </c>
      <c r="E200" s="79">
        <v>0</v>
      </c>
      <c r="F200" s="79">
        <v>0</v>
      </c>
      <c r="G200" s="79">
        <f t="shared" si="30"/>
        <v>0</v>
      </c>
      <c r="H200" s="79">
        <f t="shared" si="31"/>
        <v>-211863.5</v>
      </c>
      <c r="I200" s="79">
        <f t="shared" si="32"/>
        <v>-211863.5</v>
      </c>
    </row>
    <row r="201" spans="1:12" ht="12">
      <c r="A201" s="59" t="s">
        <v>222</v>
      </c>
      <c r="B201" s="79">
        <v>0</v>
      </c>
      <c r="C201" s="79">
        <v>96453.52</v>
      </c>
      <c r="D201" s="79">
        <v>0</v>
      </c>
      <c r="E201" s="79">
        <v>0</v>
      </c>
      <c r="F201" s="79">
        <v>0</v>
      </c>
      <c r="G201" s="79">
        <f t="shared" si="30"/>
        <v>0</v>
      </c>
      <c r="H201" s="79">
        <f t="shared" si="31"/>
        <v>96453.52</v>
      </c>
      <c r="I201" s="79">
        <f t="shared" si="32"/>
        <v>96453.52</v>
      </c>
    </row>
    <row r="202" spans="1:12" ht="12">
      <c r="A202" s="59" t="s">
        <v>223</v>
      </c>
      <c r="B202" s="79">
        <v>0</v>
      </c>
      <c r="C202" s="79">
        <v>47788.26</v>
      </c>
      <c r="D202" s="79">
        <v>0</v>
      </c>
      <c r="E202" s="79">
        <v>0</v>
      </c>
      <c r="F202" s="79">
        <v>0</v>
      </c>
      <c r="G202" s="79">
        <f t="shared" si="30"/>
        <v>0</v>
      </c>
      <c r="H202" s="79">
        <f t="shared" si="31"/>
        <v>47788.26</v>
      </c>
      <c r="I202" s="79">
        <f t="shared" si="32"/>
        <v>47788.26</v>
      </c>
    </row>
    <row r="203" spans="1:12" ht="12">
      <c r="A203" s="59" t="s">
        <v>224</v>
      </c>
      <c r="B203" s="78">
        <f t="shared" ref="B203:I203" si="33">SUM(B167:B202)</f>
        <v>5106713.58</v>
      </c>
      <c r="C203" s="78">
        <f t="shared" si="33"/>
        <v>3103328.3</v>
      </c>
      <c r="D203" s="78">
        <f t="shared" si="33"/>
        <v>0</v>
      </c>
      <c r="E203" s="78">
        <f t="shared" si="33"/>
        <v>0</v>
      </c>
      <c r="F203" s="78">
        <f t="shared" si="33"/>
        <v>0</v>
      </c>
      <c r="G203" s="78">
        <f t="shared" si="33"/>
        <v>5106713.58</v>
      </c>
      <c r="H203" s="78">
        <f t="shared" si="33"/>
        <v>3103328.3</v>
      </c>
      <c r="I203" s="78">
        <f t="shared" si="33"/>
        <v>8210041.879999999</v>
      </c>
    </row>
    <row r="204" spans="1:12" ht="12">
      <c r="A204" s="60" t="s">
        <v>225</v>
      </c>
      <c r="B204" s="79"/>
      <c r="C204" s="79"/>
      <c r="D204" s="79"/>
      <c r="E204" s="79"/>
      <c r="F204" s="79"/>
      <c r="G204" s="79"/>
      <c r="H204" s="79"/>
      <c r="I204" s="79"/>
    </row>
    <row r="205" spans="1:12" ht="12">
      <c r="A205" s="59" t="s">
        <v>226</v>
      </c>
      <c r="B205" s="79">
        <v>0</v>
      </c>
      <c r="C205" s="79">
        <v>0</v>
      </c>
      <c r="D205" s="79">
        <v>18576.150000000001</v>
      </c>
      <c r="E205" s="79">
        <v>10789.01</v>
      </c>
      <c r="F205" s="79">
        <v>7787.14</v>
      </c>
      <c r="G205" s="79">
        <f t="shared" ref="G205:H209" si="34">B205+E205</f>
        <v>10789.01</v>
      </c>
      <c r="H205" s="79">
        <f t="shared" si="34"/>
        <v>7787.14</v>
      </c>
      <c r="I205" s="79">
        <f>SUM(G205:H205)</f>
        <v>18576.150000000001</v>
      </c>
      <c r="J205" s="76"/>
      <c r="K205" s="76"/>
      <c r="L205" s="76"/>
    </row>
    <row r="206" spans="1:12" ht="12">
      <c r="A206" s="59" t="s">
        <v>227</v>
      </c>
      <c r="B206" s="79">
        <v>861265.98</v>
      </c>
      <c r="C206" s="79">
        <v>630330.81000000006</v>
      </c>
      <c r="D206" s="79">
        <v>141172.73000000001</v>
      </c>
      <c r="E206" s="79">
        <v>88359.99</v>
      </c>
      <c r="F206" s="79">
        <v>52812.74</v>
      </c>
      <c r="G206" s="79">
        <f t="shared" si="34"/>
        <v>949625.97</v>
      </c>
      <c r="H206" s="79">
        <f t="shared" si="34"/>
        <v>683143.55</v>
      </c>
      <c r="I206" s="79">
        <f>SUM(G206:H206)</f>
        <v>1632769.52</v>
      </c>
      <c r="J206" s="76"/>
      <c r="K206" s="76"/>
      <c r="L206" s="76"/>
    </row>
    <row r="207" spans="1:12" ht="12">
      <c r="A207" s="59" t="s">
        <v>228</v>
      </c>
      <c r="B207" s="79">
        <v>88678.71</v>
      </c>
      <c r="C207" s="79">
        <v>103143.15</v>
      </c>
      <c r="D207" s="79">
        <v>2430354.5099999998</v>
      </c>
      <c r="E207" s="79">
        <v>1411549.76</v>
      </c>
      <c r="F207" s="79">
        <v>1018804.75</v>
      </c>
      <c r="G207" s="79">
        <f t="shared" si="34"/>
        <v>1500228.47</v>
      </c>
      <c r="H207" s="79">
        <f t="shared" si="34"/>
        <v>1121947.8999999999</v>
      </c>
      <c r="I207" s="79">
        <f>SUM(G207:H207)</f>
        <v>2622176.37</v>
      </c>
      <c r="J207" s="76"/>
      <c r="K207" s="76"/>
      <c r="L207" s="76"/>
    </row>
    <row r="208" spans="1:12" ht="12">
      <c r="A208" s="59" t="s">
        <v>229</v>
      </c>
      <c r="B208" s="79">
        <v>3022307</v>
      </c>
      <c r="C208" s="79">
        <v>788329.15</v>
      </c>
      <c r="D208" s="79">
        <v>0</v>
      </c>
      <c r="E208" s="79">
        <v>0</v>
      </c>
      <c r="F208" s="79">
        <v>0</v>
      </c>
      <c r="G208" s="79">
        <f t="shared" si="34"/>
        <v>3022307</v>
      </c>
      <c r="H208" s="79">
        <f t="shared" si="34"/>
        <v>788329.15</v>
      </c>
      <c r="I208" s="79">
        <f>SUM(G208:H208)</f>
        <v>3810636.15</v>
      </c>
      <c r="J208" s="76"/>
      <c r="K208" s="76"/>
      <c r="L208" s="76"/>
    </row>
    <row r="209" spans="1:12" ht="12">
      <c r="A209" s="59" t="s">
        <v>230</v>
      </c>
      <c r="B209" s="79">
        <v>0</v>
      </c>
      <c r="C209" s="79">
        <v>0</v>
      </c>
      <c r="D209" s="79">
        <v>0</v>
      </c>
      <c r="E209" s="79">
        <v>0</v>
      </c>
      <c r="F209" s="79">
        <v>0</v>
      </c>
      <c r="G209" s="79">
        <f t="shared" si="34"/>
        <v>0</v>
      </c>
      <c r="H209" s="79">
        <f t="shared" si="34"/>
        <v>0</v>
      </c>
      <c r="I209" s="79">
        <f>SUM(G209:H209)</f>
        <v>0</v>
      </c>
    </row>
    <row r="210" spans="1:12" ht="12">
      <c r="A210" s="59" t="s">
        <v>231</v>
      </c>
      <c r="B210" s="78">
        <f t="shared" ref="B210:I210" si="35">SUM(B205:B209)</f>
        <v>3972251.69</v>
      </c>
      <c r="C210" s="78">
        <f t="shared" si="35"/>
        <v>1521803.11</v>
      </c>
      <c r="D210" s="78">
        <f t="shared" si="35"/>
        <v>2590103.3899999997</v>
      </c>
      <c r="E210" s="78">
        <f t="shared" si="35"/>
        <v>1510698.76</v>
      </c>
      <c r="F210" s="78">
        <f t="shared" si="35"/>
        <v>1079404.6299999999</v>
      </c>
      <c r="G210" s="78">
        <f t="shared" si="35"/>
        <v>5482950.4500000002</v>
      </c>
      <c r="H210" s="78">
        <f t="shared" si="35"/>
        <v>2601207.7399999998</v>
      </c>
      <c r="I210" s="78">
        <f t="shared" si="35"/>
        <v>8084158.1899999995</v>
      </c>
    </row>
    <row r="211" spans="1:12" ht="12">
      <c r="A211" s="60" t="s">
        <v>232</v>
      </c>
      <c r="B211" s="79"/>
      <c r="C211" s="79"/>
      <c r="D211" s="79"/>
      <c r="E211" s="79"/>
      <c r="F211" s="79"/>
      <c r="G211" s="79"/>
      <c r="H211" s="79"/>
      <c r="I211" s="79"/>
    </row>
    <row r="212" spans="1:12" ht="12">
      <c r="A212" s="59" t="s">
        <v>233</v>
      </c>
      <c r="B212" s="79">
        <v>1221437.27</v>
      </c>
      <c r="C212" s="79">
        <v>182689.67</v>
      </c>
      <c r="D212" s="79">
        <v>86926.18</v>
      </c>
      <c r="E212" s="79">
        <v>50486.69</v>
      </c>
      <c r="F212" s="79">
        <v>36439.49</v>
      </c>
      <c r="G212" s="79">
        <f t="shared" ref="G212:H218" si="36">B212+E212</f>
        <v>1271923.96</v>
      </c>
      <c r="H212" s="79">
        <f t="shared" si="36"/>
        <v>219129.16</v>
      </c>
      <c r="I212" s="79">
        <f t="shared" ref="I212:I218" si="37">SUM(G212:H212)</f>
        <v>1491053.1199999999</v>
      </c>
      <c r="J212" s="76"/>
      <c r="K212" s="76"/>
      <c r="L212" s="76"/>
    </row>
    <row r="213" spans="1:12" ht="12">
      <c r="A213" s="59" t="s">
        <v>234</v>
      </c>
      <c r="B213" s="79">
        <v>64905.23</v>
      </c>
      <c r="C213" s="79">
        <v>540.96</v>
      </c>
      <c r="D213" s="79">
        <v>183464.87</v>
      </c>
      <c r="E213" s="79">
        <v>106556.44</v>
      </c>
      <c r="F213" s="79">
        <v>76908.429999999993</v>
      </c>
      <c r="G213" s="79">
        <f t="shared" si="36"/>
        <v>171461.67</v>
      </c>
      <c r="H213" s="79">
        <f t="shared" si="36"/>
        <v>77449.39</v>
      </c>
      <c r="I213" s="79">
        <f t="shared" si="37"/>
        <v>248911.06</v>
      </c>
      <c r="J213" s="76"/>
      <c r="K213" s="76"/>
      <c r="L213" s="76"/>
    </row>
    <row r="214" spans="1:12" ht="12">
      <c r="A214" s="59" t="s">
        <v>235</v>
      </c>
      <c r="B214" s="79">
        <v>0</v>
      </c>
      <c r="C214" s="79">
        <v>0</v>
      </c>
      <c r="D214" s="79">
        <v>135.91</v>
      </c>
      <c r="E214" s="79">
        <v>78.94</v>
      </c>
      <c r="F214" s="79">
        <v>56.97</v>
      </c>
      <c r="G214" s="79">
        <f t="shared" si="36"/>
        <v>78.94</v>
      </c>
      <c r="H214" s="79">
        <f t="shared" si="36"/>
        <v>56.97</v>
      </c>
      <c r="I214" s="79">
        <f t="shared" si="37"/>
        <v>135.91</v>
      </c>
      <c r="J214" s="76"/>
      <c r="K214" s="76"/>
      <c r="L214" s="76"/>
    </row>
    <row r="215" spans="1:12" ht="12">
      <c r="A215" s="59" t="s">
        <v>236</v>
      </c>
      <c r="B215" s="79">
        <v>0</v>
      </c>
      <c r="C215" s="79">
        <v>0</v>
      </c>
      <c r="D215" s="79">
        <v>0</v>
      </c>
      <c r="E215" s="79">
        <v>0</v>
      </c>
      <c r="F215" s="79">
        <v>0</v>
      </c>
      <c r="G215" s="79">
        <f t="shared" si="36"/>
        <v>0</v>
      </c>
      <c r="H215" s="79">
        <f t="shared" si="36"/>
        <v>0</v>
      </c>
      <c r="I215" s="79">
        <f t="shared" si="37"/>
        <v>0</v>
      </c>
      <c r="J215" s="76"/>
      <c r="K215" s="76"/>
      <c r="L215" s="76"/>
    </row>
    <row r="216" spans="1:12" ht="12">
      <c r="A216" s="59" t="s">
        <v>237</v>
      </c>
      <c r="B216" s="79">
        <v>86880.3</v>
      </c>
      <c r="C216" s="79">
        <v>0</v>
      </c>
      <c r="D216" s="79">
        <v>-30318.87</v>
      </c>
      <c r="E216" s="79">
        <v>-17609.18</v>
      </c>
      <c r="F216" s="79">
        <v>-12709.69</v>
      </c>
      <c r="G216" s="79">
        <f t="shared" si="36"/>
        <v>69271.12</v>
      </c>
      <c r="H216" s="79">
        <f t="shared" si="36"/>
        <v>-12709.69</v>
      </c>
      <c r="I216" s="79">
        <f t="shared" si="37"/>
        <v>56561.429999999993</v>
      </c>
      <c r="J216" s="76"/>
      <c r="K216" s="76"/>
      <c r="L216" s="76"/>
    </row>
    <row r="217" spans="1:12" ht="12">
      <c r="A217" s="59" t="s">
        <v>238</v>
      </c>
      <c r="B217" s="79">
        <v>0</v>
      </c>
      <c r="C217" s="79">
        <v>0</v>
      </c>
      <c r="D217" s="79">
        <v>0</v>
      </c>
      <c r="E217" s="79">
        <v>0</v>
      </c>
      <c r="F217" s="79">
        <v>0</v>
      </c>
      <c r="G217" s="79">
        <f t="shared" si="36"/>
        <v>0</v>
      </c>
      <c r="H217" s="79">
        <f t="shared" si="36"/>
        <v>0</v>
      </c>
      <c r="I217" s="79">
        <f t="shared" si="37"/>
        <v>0</v>
      </c>
      <c r="J217" s="76"/>
      <c r="K217" s="76"/>
      <c r="L217" s="76"/>
    </row>
    <row r="218" spans="1:12" ht="12">
      <c r="A218" s="59" t="s">
        <v>239</v>
      </c>
      <c r="B218" s="79">
        <v>0</v>
      </c>
      <c r="C218" s="79">
        <v>0</v>
      </c>
      <c r="D218" s="79">
        <v>0</v>
      </c>
      <c r="E218" s="79">
        <v>0</v>
      </c>
      <c r="F218" s="79">
        <v>0</v>
      </c>
      <c r="G218" s="79">
        <f t="shared" si="36"/>
        <v>0</v>
      </c>
      <c r="H218" s="79">
        <f t="shared" si="36"/>
        <v>0</v>
      </c>
      <c r="I218" s="79">
        <f t="shared" si="37"/>
        <v>0</v>
      </c>
      <c r="J218" s="76"/>
      <c r="K218" s="76"/>
      <c r="L218" s="76"/>
    </row>
    <row r="219" spans="1:12" ht="12">
      <c r="A219" s="59" t="s">
        <v>240</v>
      </c>
      <c r="B219" s="78">
        <f t="shared" ref="B219:I219" si="38">SUM(B212:B218)</f>
        <v>1373222.8</v>
      </c>
      <c r="C219" s="78">
        <f t="shared" si="38"/>
        <v>183230.63</v>
      </c>
      <c r="D219" s="78">
        <f t="shared" si="38"/>
        <v>240208.08999999997</v>
      </c>
      <c r="E219" s="78">
        <f t="shared" si="38"/>
        <v>139512.89000000001</v>
      </c>
      <c r="F219" s="78">
        <f t="shared" si="38"/>
        <v>100695.19999999998</v>
      </c>
      <c r="G219" s="78">
        <f t="shared" si="38"/>
        <v>1512735.69</v>
      </c>
      <c r="H219" s="78">
        <f t="shared" si="38"/>
        <v>283925.82999999996</v>
      </c>
      <c r="I219" s="78">
        <f t="shared" si="38"/>
        <v>1796661.5199999998</v>
      </c>
    </row>
    <row r="220" spans="1:12" ht="12">
      <c r="A220" s="60" t="s">
        <v>241</v>
      </c>
      <c r="B220" s="79"/>
      <c r="C220" s="79"/>
      <c r="D220" s="79"/>
      <c r="E220" s="79"/>
      <c r="F220" s="79"/>
      <c r="G220" s="79"/>
      <c r="H220" s="79"/>
      <c r="I220" s="79"/>
    </row>
    <row r="221" spans="1:12" ht="12">
      <c r="A221" s="59" t="s">
        <v>242</v>
      </c>
      <c r="B221" s="79">
        <v>6270134.3899999997</v>
      </c>
      <c r="C221" s="79">
        <v>528131.99</v>
      </c>
      <c r="D221" s="79">
        <v>0</v>
      </c>
      <c r="E221" s="79">
        <v>0</v>
      </c>
      <c r="F221" s="79">
        <v>0</v>
      </c>
      <c r="G221" s="79">
        <f>B221+E221</f>
        <v>6270134.3899999997</v>
      </c>
      <c r="H221" s="79">
        <f>C221+F221</f>
        <v>528131.99</v>
      </c>
      <c r="I221" s="79">
        <f>SUM(G221:H221)</f>
        <v>6798266.3799999999</v>
      </c>
    </row>
    <row r="222" spans="1:12" ht="12">
      <c r="A222" s="59" t="s">
        <v>243</v>
      </c>
      <c r="B222" s="78">
        <f t="shared" ref="B222:I222" si="39">SUM(B221)</f>
        <v>6270134.3899999997</v>
      </c>
      <c r="C222" s="78">
        <f t="shared" si="39"/>
        <v>528131.99</v>
      </c>
      <c r="D222" s="78">
        <f t="shared" si="39"/>
        <v>0</v>
      </c>
      <c r="E222" s="78">
        <f t="shared" si="39"/>
        <v>0</v>
      </c>
      <c r="F222" s="78">
        <f t="shared" si="39"/>
        <v>0</v>
      </c>
      <c r="G222" s="78">
        <f t="shared" si="39"/>
        <v>6270134.3899999997</v>
      </c>
      <c r="H222" s="78">
        <f t="shared" si="39"/>
        <v>528131.99</v>
      </c>
      <c r="I222" s="78">
        <f t="shared" si="39"/>
        <v>6798266.3799999999</v>
      </c>
    </row>
    <row r="223" spans="1:12" ht="12">
      <c r="A223" s="60" t="s">
        <v>244</v>
      </c>
      <c r="B223" s="79"/>
      <c r="C223" s="79"/>
      <c r="D223" s="79"/>
      <c r="E223" s="79"/>
      <c r="F223" s="79"/>
      <c r="G223" s="79"/>
      <c r="H223" s="79"/>
      <c r="I223" s="79"/>
    </row>
    <row r="224" spans="1:12" ht="12">
      <c r="A224" s="59" t="s">
        <v>245</v>
      </c>
      <c r="B224" s="79">
        <v>145001.29999999999</v>
      </c>
      <c r="C224" s="79">
        <v>93967.43</v>
      </c>
      <c r="D224" s="79">
        <v>4973092.26</v>
      </c>
      <c r="E224" s="79">
        <v>3261851.26</v>
      </c>
      <c r="F224" s="79">
        <v>1711241</v>
      </c>
      <c r="G224" s="79">
        <f t="shared" ref="G224:G236" si="40">B224+E224</f>
        <v>3406852.5599999996</v>
      </c>
      <c r="H224" s="79">
        <f t="shared" ref="H224:H236" si="41">C224+F224</f>
        <v>1805208.43</v>
      </c>
      <c r="I224" s="79">
        <f t="shared" ref="I224:I236" si="42">SUM(G224:H224)</f>
        <v>5212060.9899999993</v>
      </c>
      <c r="J224" s="76"/>
      <c r="K224" s="76"/>
      <c r="L224" s="76"/>
    </row>
    <row r="225" spans="1:14" ht="12">
      <c r="A225" s="59" t="s">
        <v>246</v>
      </c>
      <c r="B225" s="79">
        <v>66117.98</v>
      </c>
      <c r="C225" s="79">
        <v>51294.14</v>
      </c>
      <c r="D225" s="79">
        <v>710611.47</v>
      </c>
      <c r="E225" s="79">
        <v>466089.86</v>
      </c>
      <c r="F225" s="79">
        <v>244521.61</v>
      </c>
      <c r="G225" s="79">
        <f t="shared" si="40"/>
        <v>532207.84</v>
      </c>
      <c r="H225" s="79">
        <f t="shared" si="41"/>
        <v>295815.75</v>
      </c>
      <c r="I225" s="79">
        <f t="shared" si="42"/>
        <v>828023.59</v>
      </c>
      <c r="J225" s="76"/>
      <c r="K225" s="76"/>
      <c r="L225" s="76"/>
    </row>
    <row r="226" spans="1:14" ht="12">
      <c r="A226" s="59" t="s">
        <v>247</v>
      </c>
      <c r="B226" s="79">
        <v>-12768.38</v>
      </c>
      <c r="C226" s="79">
        <v>-6698.58</v>
      </c>
      <c r="D226" s="79">
        <v>-2151858.2200000002</v>
      </c>
      <c r="E226" s="79">
        <v>-1411403.8</v>
      </c>
      <c r="F226" s="79">
        <v>-740454.42</v>
      </c>
      <c r="G226" s="79">
        <f t="shared" si="40"/>
        <v>-1424172.18</v>
      </c>
      <c r="H226" s="79">
        <f t="shared" si="41"/>
        <v>-747153</v>
      </c>
      <c r="I226" s="79">
        <f t="shared" si="42"/>
        <v>-2171325.1799999997</v>
      </c>
      <c r="J226" s="76"/>
      <c r="K226" s="76"/>
      <c r="L226" s="76"/>
    </row>
    <row r="227" spans="1:14" ht="12">
      <c r="A227" s="59" t="s">
        <v>248</v>
      </c>
      <c r="B227" s="79">
        <v>56288.71</v>
      </c>
      <c r="C227" s="79">
        <v>257394.85</v>
      </c>
      <c r="D227" s="79">
        <v>1177591.7</v>
      </c>
      <c r="E227" s="79">
        <v>772382.4</v>
      </c>
      <c r="F227" s="79">
        <v>405209.3</v>
      </c>
      <c r="G227" s="79">
        <f t="shared" si="40"/>
        <v>828671.11</v>
      </c>
      <c r="H227" s="79">
        <f t="shared" si="41"/>
        <v>662604.15</v>
      </c>
      <c r="I227" s="79">
        <f t="shared" si="42"/>
        <v>1491275.26</v>
      </c>
      <c r="J227" s="76"/>
      <c r="K227" s="76"/>
      <c r="L227" s="76"/>
    </row>
    <row r="228" spans="1:14" ht="12">
      <c r="A228" s="59" t="s">
        <v>249</v>
      </c>
      <c r="B228" s="79">
        <v>356098.3</v>
      </c>
      <c r="C228" s="79">
        <v>9108.86</v>
      </c>
      <c r="D228" s="79">
        <v>124273.83</v>
      </c>
      <c r="E228" s="79">
        <v>75309.929999999993</v>
      </c>
      <c r="F228" s="79">
        <v>48963.9</v>
      </c>
      <c r="G228" s="79">
        <f t="shared" si="40"/>
        <v>431408.23</v>
      </c>
      <c r="H228" s="79">
        <f t="shared" si="41"/>
        <v>58072.76</v>
      </c>
      <c r="I228" s="79">
        <f t="shared" si="42"/>
        <v>489480.99</v>
      </c>
      <c r="J228" s="76"/>
      <c r="K228" s="138"/>
      <c r="L228" s="138"/>
      <c r="N228" s="76"/>
    </row>
    <row r="229" spans="1:14" ht="12">
      <c r="A229" s="59" t="s">
        <v>250</v>
      </c>
      <c r="B229" s="79">
        <v>-192683.78</v>
      </c>
      <c r="C229" s="79">
        <v>-2687397.5</v>
      </c>
      <c r="D229" s="79">
        <v>440713.77</v>
      </c>
      <c r="E229" s="79">
        <v>255966.59</v>
      </c>
      <c r="F229" s="79">
        <v>184747.18</v>
      </c>
      <c r="G229" s="79">
        <f t="shared" si="40"/>
        <v>63282.81</v>
      </c>
      <c r="H229" s="79">
        <f t="shared" si="41"/>
        <v>-2502650.3199999998</v>
      </c>
      <c r="I229" s="79">
        <f t="shared" si="42"/>
        <v>-2439367.5099999998</v>
      </c>
      <c r="J229" s="76"/>
      <c r="K229" s="76"/>
      <c r="L229" s="76"/>
    </row>
    <row r="230" spans="1:14" ht="12">
      <c r="A230" s="59" t="s">
        <v>251</v>
      </c>
      <c r="B230" s="79">
        <v>1949207.68</v>
      </c>
      <c r="C230" s="79">
        <v>948343.97</v>
      </c>
      <c r="D230" s="79">
        <v>1758235.02</v>
      </c>
      <c r="E230" s="79">
        <v>1122975.97</v>
      </c>
      <c r="F230" s="79">
        <v>635259.05000000005</v>
      </c>
      <c r="G230" s="79">
        <f t="shared" si="40"/>
        <v>3072183.65</v>
      </c>
      <c r="H230" s="79">
        <f t="shared" si="41"/>
        <v>1583603.02</v>
      </c>
      <c r="I230" s="79">
        <f t="shared" si="42"/>
        <v>4655786.67</v>
      </c>
      <c r="J230" s="76"/>
      <c r="K230" s="76"/>
      <c r="L230" s="76"/>
    </row>
    <row r="231" spans="1:14" ht="12">
      <c r="A231" s="59" t="s">
        <v>252</v>
      </c>
      <c r="B231" s="79">
        <v>476854.62</v>
      </c>
      <c r="C231" s="79">
        <v>99178.78</v>
      </c>
      <c r="D231" s="79">
        <v>12242.44</v>
      </c>
      <c r="E231" s="79">
        <v>8029.8</v>
      </c>
      <c r="F231" s="79">
        <v>4212.6400000000003</v>
      </c>
      <c r="G231" s="79">
        <f t="shared" si="40"/>
        <v>484884.42</v>
      </c>
      <c r="H231" s="79">
        <f t="shared" si="41"/>
        <v>103391.42</v>
      </c>
      <c r="I231" s="79">
        <f t="shared" si="42"/>
        <v>588275.84</v>
      </c>
      <c r="J231" s="76"/>
      <c r="K231" s="76"/>
      <c r="L231" s="76"/>
    </row>
    <row r="232" spans="1:14" ht="12">
      <c r="A232" s="59" t="s">
        <v>253</v>
      </c>
      <c r="B232" s="79">
        <v>0</v>
      </c>
      <c r="C232" s="79">
        <v>0</v>
      </c>
      <c r="D232" s="79">
        <v>0</v>
      </c>
      <c r="E232" s="79">
        <v>0</v>
      </c>
      <c r="F232" s="79">
        <v>0</v>
      </c>
      <c r="G232" s="79">
        <f t="shared" si="40"/>
        <v>0</v>
      </c>
      <c r="H232" s="79">
        <f t="shared" si="41"/>
        <v>0</v>
      </c>
      <c r="I232" s="79">
        <f t="shared" si="42"/>
        <v>0</v>
      </c>
      <c r="J232" s="76"/>
      <c r="K232" s="76"/>
      <c r="L232" s="76"/>
    </row>
    <row r="233" spans="1:14" ht="12">
      <c r="A233" s="59" t="s">
        <v>254</v>
      </c>
      <c r="B233" s="79">
        <v>54306.28</v>
      </c>
      <c r="C233" s="79">
        <v>45055.67</v>
      </c>
      <c r="D233" s="79">
        <v>771441.27</v>
      </c>
      <c r="E233" s="79">
        <v>505988.34</v>
      </c>
      <c r="F233" s="79">
        <v>265452.93</v>
      </c>
      <c r="G233" s="79">
        <f t="shared" si="40"/>
        <v>560294.62</v>
      </c>
      <c r="H233" s="79">
        <f t="shared" si="41"/>
        <v>310508.59999999998</v>
      </c>
      <c r="I233" s="79">
        <f t="shared" si="42"/>
        <v>870803.22</v>
      </c>
      <c r="J233" s="76"/>
      <c r="K233" s="76"/>
      <c r="L233" s="76"/>
    </row>
    <row r="234" spans="1:14" ht="12">
      <c r="A234" s="59" t="s">
        <v>255</v>
      </c>
      <c r="B234" s="79">
        <v>19306.919999999998</v>
      </c>
      <c r="C234" s="79">
        <v>0</v>
      </c>
      <c r="D234" s="79">
        <v>911737.88</v>
      </c>
      <c r="E234" s="79">
        <v>598008.87</v>
      </c>
      <c r="F234" s="79">
        <v>313729.01</v>
      </c>
      <c r="G234" s="79">
        <f t="shared" si="40"/>
        <v>617315.79</v>
      </c>
      <c r="H234" s="79">
        <f t="shared" si="41"/>
        <v>313729.01</v>
      </c>
      <c r="I234" s="79">
        <f t="shared" si="42"/>
        <v>931044.8</v>
      </c>
      <c r="J234" s="76"/>
      <c r="K234" s="76"/>
      <c r="L234" s="76"/>
    </row>
    <row r="235" spans="1:14" ht="12">
      <c r="A235" s="59" t="s">
        <v>256</v>
      </c>
      <c r="B235" s="79">
        <v>0</v>
      </c>
      <c r="C235" s="79">
        <v>92918.55</v>
      </c>
      <c r="D235" s="79">
        <v>0</v>
      </c>
      <c r="E235" s="79">
        <v>0</v>
      </c>
      <c r="F235" s="79">
        <v>0</v>
      </c>
      <c r="G235" s="79">
        <f t="shared" si="40"/>
        <v>0</v>
      </c>
      <c r="H235" s="79">
        <f t="shared" si="41"/>
        <v>92918.55</v>
      </c>
      <c r="I235" s="79">
        <f t="shared" si="42"/>
        <v>92918.55</v>
      </c>
      <c r="J235" s="76"/>
      <c r="K235" s="76"/>
      <c r="L235" s="76"/>
    </row>
    <row r="236" spans="1:14" ht="12">
      <c r="A236" s="59" t="s">
        <v>257</v>
      </c>
      <c r="B236" s="79">
        <v>54088.47</v>
      </c>
      <c r="C236" s="79">
        <v>0</v>
      </c>
      <c r="D236" s="79">
        <v>1835675.98</v>
      </c>
      <c r="E236" s="79">
        <v>1204019.92</v>
      </c>
      <c r="F236" s="79">
        <v>631656.06000000006</v>
      </c>
      <c r="G236" s="79">
        <f t="shared" si="40"/>
        <v>1258108.3899999999</v>
      </c>
      <c r="H236" s="79">
        <f t="shared" si="41"/>
        <v>631656.06000000006</v>
      </c>
      <c r="I236" s="79">
        <f t="shared" si="42"/>
        <v>1889764.45</v>
      </c>
      <c r="J236" s="76"/>
      <c r="K236" s="76"/>
      <c r="L236" s="76"/>
      <c r="N236" s="76"/>
    </row>
    <row r="237" spans="1:14" ht="12">
      <c r="A237" s="59" t="s">
        <v>258</v>
      </c>
      <c r="B237" s="78">
        <f t="shared" ref="B237:I237" si="43">SUM(B224:B236)</f>
        <v>2971818.0999999996</v>
      </c>
      <c r="C237" s="78">
        <f t="shared" si="43"/>
        <v>-1096833.8299999998</v>
      </c>
      <c r="D237" s="78">
        <f t="shared" si="43"/>
        <v>10563757.4</v>
      </c>
      <c r="E237" s="78">
        <f t="shared" si="43"/>
        <v>6859219.1399999987</v>
      </c>
      <c r="F237" s="78">
        <f t="shared" si="43"/>
        <v>3704538.2600000002</v>
      </c>
      <c r="G237" s="78">
        <f t="shared" si="43"/>
        <v>9831037.2400000002</v>
      </c>
      <c r="H237" s="78">
        <f t="shared" si="43"/>
        <v>2607704.4299999997</v>
      </c>
      <c r="I237" s="78">
        <f t="shared" si="43"/>
        <v>12438741.670000002</v>
      </c>
    </row>
    <row r="238" spans="1:14" ht="12.75" thickBot="1">
      <c r="A238" s="59" t="s">
        <v>259</v>
      </c>
      <c r="B238" s="78">
        <f t="shared" ref="B238:I238" si="44">B135+B165+B203+B210+B219+B222+B237</f>
        <v>31462585.150000006</v>
      </c>
      <c r="C238" s="78">
        <f t="shared" si="44"/>
        <v>4676620.33</v>
      </c>
      <c r="D238" s="78">
        <f t="shared" si="44"/>
        <v>13394068.879999999</v>
      </c>
      <c r="E238" s="78">
        <f t="shared" si="44"/>
        <v>8509430.7899999991</v>
      </c>
      <c r="F238" s="78">
        <f t="shared" si="44"/>
        <v>4884638.09</v>
      </c>
      <c r="G238" s="78">
        <f t="shared" si="44"/>
        <v>39972015.940000005</v>
      </c>
      <c r="H238" s="78">
        <f t="shared" si="44"/>
        <v>9561258.4199999999</v>
      </c>
      <c r="I238" s="78">
        <f t="shared" si="44"/>
        <v>49533274.359999999</v>
      </c>
    </row>
    <row r="239" spans="1:14" ht="12.75" thickTop="1">
      <c r="A239" s="59"/>
      <c r="B239" s="78"/>
      <c r="C239" s="83"/>
      <c r="D239" s="83"/>
      <c r="E239" s="83"/>
      <c r="F239" s="83"/>
      <c r="G239" s="83"/>
      <c r="H239" s="83"/>
      <c r="I239" s="83"/>
    </row>
    <row r="240" spans="1:14" ht="12">
      <c r="A240" s="59" t="s">
        <v>260</v>
      </c>
      <c r="B240" s="79"/>
      <c r="C240" s="79"/>
      <c r="D240" s="79"/>
      <c r="E240" s="79"/>
      <c r="F240" s="79"/>
      <c r="G240" s="79"/>
      <c r="H240" s="79"/>
      <c r="I240" s="79"/>
    </row>
    <row r="241" spans="1:12" ht="12">
      <c r="A241" s="60" t="s">
        <v>261</v>
      </c>
      <c r="B241" s="79"/>
      <c r="C241" s="79"/>
      <c r="D241" s="79"/>
      <c r="E241" s="79"/>
      <c r="F241" s="79"/>
      <c r="G241" s="79"/>
      <c r="H241" s="79"/>
      <c r="I241" s="79"/>
    </row>
    <row r="242" spans="1:12" ht="12">
      <c r="A242" s="59" t="s">
        <v>262</v>
      </c>
      <c r="B242" s="79">
        <v>26474799.43</v>
      </c>
      <c r="C242" s="79">
        <v>9391002.0700000003</v>
      </c>
      <c r="D242" s="79">
        <v>2166337.06</v>
      </c>
      <c r="E242" s="79">
        <v>1420900.48</v>
      </c>
      <c r="F242" s="79">
        <v>745436.58</v>
      </c>
      <c r="G242" s="79">
        <f>B242+E242</f>
        <v>27895699.91</v>
      </c>
      <c r="H242" s="79">
        <f>C242+F242</f>
        <v>10136438.65</v>
      </c>
      <c r="I242" s="79">
        <f>SUM(G242:H242)</f>
        <v>38032138.560000002</v>
      </c>
      <c r="J242" s="76"/>
      <c r="K242" s="76"/>
      <c r="L242" s="76"/>
    </row>
    <row r="243" spans="1:12" ht="12">
      <c r="A243" s="59" t="s">
        <v>263</v>
      </c>
      <c r="B243" s="79">
        <v>607143.84</v>
      </c>
      <c r="C243" s="79">
        <v>11969.68</v>
      </c>
      <c r="D243" s="79">
        <v>0</v>
      </c>
      <c r="E243" s="79">
        <v>0</v>
      </c>
      <c r="F243" s="79">
        <v>0</v>
      </c>
      <c r="G243" s="79">
        <f>B243+E243</f>
        <v>607143.84</v>
      </c>
      <c r="H243" s="79">
        <f>C243+F243</f>
        <v>11969.68</v>
      </c>
      <c r="I243" s="79">
        <f>SUM(G243:H243)</f>
        <v>619113.52</v>
      </c>
      <c r="J243" s="76"/>
      <c r="K243" s="76"/>
      <c r="L243" s="76"/>
    </row>
    <row r="244" spans="1:12" ht="12">
      <c r="A244" s="59" t="s">
        <v>264</v>
      </c>
      <c r="B244" s="78">
        <f t="shared" ref="B244:I244" si="45">SUM(B242:B243)</f>
        <v>27081943.27</v>
      </c>
      <c r="C244" s="78">
        <f t="shared" si="45"/>
        <v>9402971.75</v>
      </c>
      <c r="D244" s="78">
        <f t="shared" si="45"/>
        <v>2166337.06</v>
      </c>
      <c r="E244" s="78">
        <f t="shared" si="45"/>
        <v>1420900.48</v>
      </c>
      <c r="F244" s="78">
        <f t="shared" si="45"/>
        <v>745436.58</v>
      </c>
      <c r="G244" s="78">
        <f t="shared" si="45"/>
        <v>28502843.75</v>
      </c>
      <c r="H244" s="78">
        <f t="shared" si="45"/>
        <v>10148408.33</v>
      </c>
      <c r="I244" s="78">
        <f t="shared" si="45"/>
        <v>38651252.080000006</v>
      </c>
    </row>
    <row r="245" spans="1:12" ht="12">
      <c r="A245" s="60" t="s">
        <v>265</v>
      </c>
      <c r="B245" s="79"/>
      <c r="C245" s="79"/>
      <c r="D245" s="79"/>
      <c r="E245" s="79"/>
      <c r="F245" s="79"/>
      <c r="G245" s="79"/>
      <c r="H245" s="79"/>
      <c r="I245" s="79"/>
    </row>
    <row r="246" spans="1:12" ht="12">
      <c r="A246" s="59" t="s">
        <v>266</v>
      </c>
      <c r="B246" s="79">
        <v>1297756.81</v>
      </c>
      <c r="C246" s="79">
        <v>273252.89</v>
      </c>
      <c r="D246" s="79">
        <v>6157654.6299999999</v>
      </c>
      <c r="E246" s="79">
        <v>4038805.67</v>
      </c>
      <c r="F246" s="79">
        <v>2118848.96</v>
      </c>
      <c r="G246" s="79">
        <f t="shared" ref="G246:H248" si="46">B246+E246</f>
        <v>5336562.4800000004</v>
      </c>
      <c r="H246" s="79">
        <f t="shared" si="46"/>
        <v>2392101.85</v>
      </c>
      <c r="I246" s="79">
        <f>SUM(G246:H246)</f>
        <v>7728664.3300000001</v>
      </c>
      <c r="J246" s="76"/>
      <c r="K246" s="76"/>
      <c r="L246" s="76"/>
    </row>
    <row r="247" spans="1:12" ht="12">
      <c r="A247" s="59" t="s">
        <v>267</v>
      </c>
      <c r="B247" s="79">
        <v>971366.74</v>
      </c>
      <c r="C247" s="79">
        <v>0</v>
      </c>
      <c r="D247" s="79">
        <v>0</v>
      </c>
      <c r="E247" s="79">
        <v>0</v>
      </c>
      <c r="F247" s="79">
        <v>0</v>
      </c>
      <c r="G247" s="79">
        <f t="shared" si="46"/>
        <v>971366.74</v>
      </c>
      <c r="H247" s="79">
        <f t="shared" si="46"/>
        <v>0</v>
      </c>
      <c r="I247" s="79">
        <f>SUM(G247:H247)</f>
        <v>971366.74</v>
      </c>
      <c r="J247" s="76"/>
      <c r="K247" s="76"/>
      <c r="L247" s="76"/>
    </row>
    <row r="248" spans="1:12" ht="12">
      <c r="A248" s="59" t="s">
        <v>268</v>
      </c>
      <c r="B248" s="79">
        <v>296090.90000000002</v>
      </c>
      <c r="C248" s="79">
        <v>13748.61</v>
      </c>
      <c r="D248" s="79">
        <v>0</v>
      </c>
      <c r="E248" s="79">
        <v>0</v>
      </c>
      <c r="F248" s="79">
        <v>0</v>
      </c>
      <c r="G248" s="79">
        <f t="shared" si="46"/>
        <v>296090.90000000002</v>
      </c>
      <c r="H248" s="79">
        <f t="shared" si="46"/>
        <v>13748.61</v>
      </c>
      <c r="I248" s="79">
        <f>SUM(G248:H248)</f>
        <v>309839.51</v>
      </c>
      <c r="J248" s="76"/>
      <c r="K248" s="76"/>
      <c r="L248" s="76"/>
    </row>
    <row r="249" spans="1:12" ht="12">
      <c r="A249" s="59" t="s">
        <v>269</v>
      </c>
      <c r="B249" s="78">
        <f t="shared" ref="B249:I249" si="47">SUM(B246:B248)</f>
        <v>2565214.4499999997</v>
      </c>
      <c r="C249" s="78">
        <f t="shared" si="47"/>
        <v>287001.5</v>
      </c>
      <c r="D249" s="78">
        <f t="shared" si="47"/>
        <v>6157654.6299999999</v>
      </c>
      <c r="E249" s="78">
        <f t="shared" si="47"/>
        <v>4038805.67</v>
      </c>
      <c r="F249" s="78">
        <f t="shared" si="47"/>
        <v>2118848.96</v>
      </c>
      <c r="G249" s="78">
        <f t="shared" si="47"/>
        <v>6604020.120000001</v>
      </c>
      <c r="H249" s="78">
        <f t="shared" si="47"/>
        <v>2405850.46</v>
      </c>
      <c r="I249" s="78">
        <f t="shared" si="47"/>
        <v>9009870.5800000001</v>
      </c>
    </row>
    <row r="250" spans="1:12" ht="12">
      <c r="A250" s="60" t="s">
        <v>270</v>
      </c>
      <c r="B250" s="79"/>
      <c r="C250" s="79"/>
      <c r="D250" s="79"/>
      <c r="E250" s="79"/>
      <c r="F250" s="79"/>
      <c r="G250" s="79"/>
      <c r="H250" s="79"/>
      <c r="I250" s="79"/>
    </row>
    <row r="251" spans="1:12" ht="12">
      <c r="A251" s="59" t="s">
        <v>271</v>
      </c>
      <c r="B251" s="79">
        <v>3021989.88</v>
      </c>
      <c r="C251" s="79">
        <v>0</v>
      </c>
      <c r="D251" s="79">
        <v>0</v>
      </c>
      <c r="E251" s="79">
        <v>0</v>
      </c>
      <c r="F251" s="79">
        <v>0</v>
      </c>
      <c r="G251" s="79">
        <f>B251+E251</f>
        <v>3021989.88</v>
      </c>
      <c r="H251" s="79">
        <f>C251+F251</f>
        <v>0</v>
      </c>
      <c r="I251" s="79">
        <f>SUM(G251:H251)</f>
        <v>3021989.88</v>
      </c>
    </row>
    <row r="252" spans="1:12" ht="12">
      <c r="A252" s="59" t="s">
        <v>272</v>
      </c>
      <c r="B252" s="78">
        <f t="shared" ref="B252:I252" si="48">SUM(B251)</f>
        <v>3021989.88</v>
      </c>
      <c r="C252" s="78">
        <f t="shared" si="48"/>
        <v>0</v>
      </c>
      <c r="D252" s="78">
        <f t="shared" si="48"/>
        <v>0</v>
      </c>
      <c r="E252" s="78">
        <f t="shared" si="48"/>
        <v>0</v>
      </c>
      <c r="F252" s="78">
        <f t="shared" si="48"/>
        <v>0</v>
      </c>
      <c r="G252" s="78">
        <f t="shared" si="48"/>
        <v>3021989.88</v>
      </c>
      <c r="H252" s="78">
        <f t="shared" si="48"/>
        <v>0</v>
      </c>
      <c r="I252" s="78">
        <f t="shared" si="48"/>
        <v>3021989.88</v>
      </c>
    </row>
    <row r="253" spans="1:12" ht="12">
      <c r="A253" s="60" t="s">
        <v>273</v>
      </c>
      <c r="B253" s="79"/>
      <c r="C253" s="79"/>
      <c r="D253" s="79"/>
      <c r="E253" s="79"/>
      <c r="F253" s="79"/>
      <c r="G253" s="79"/>
      <c r="H253" s="79"/>
      <c r="I253" s="79"/>
    </row>
    <row r="254" spans="1:12" ht="12">
      <c r="A254" s="59" t="s">
        <v>274</v>
      </c>
      <c r="B254" s="79">
        <v>1069513.75</v>
      </c>
      <c r="C254" s="79">
        <v>716939.46</v>
      </c>
      <c r="D254" s="79">
        <v>0</v>
      </c>
      <c r="E254" s="79">
        <v>0</v>
      </c>
      <c r="F254" s="79">
        <v>0</v>
      </c>
      <c r="G254" s="79">
        <f t="shared" ref="G254:H259" si="49">B254+E254</f>
        <v>1069513.75</v>
      </c>
      <c r="H254" s="79">
        <f t="shared" si="49"/>
        <v>716939.46</v>
      </c>
      <c r="I254" s="79">
        <f t="shared" ref="I254:I259" si="50">SUM(G254:H254)</f>
        <v>1786453.21</v>
      </c>
    </row>
    <row r="255" spans="1:12" ht="12">
      <c r="A255" s="59" t="s">
        <v>275</v>
      </c>
      <c r="B255" s="79">
        <v>-2310300.44</v>
      </c>
      <c r="C255" s="79">
        <v>0</v>
      </c>
      <c r="D255" s="79">
        <v>0</v>
      </c>
      <c r="E255" s="79">
        <v>0</v>
      </c>
      <c r="F255" s="79">
        <v>0</v>
      </c>
      <c r="G255" s="79">
        <f t="shared" si="49"/>
        <v>-2310300.44</v>
      </c>
      <c r="H255" s="79">
        <f t="shared" si="49"/>
        <v>0</v>
      </c>
      <c r="I255" s="79">
        <f t="shared" si="50"/>
        <v>-2310300.44</v>
      </c>
    </row>
    <row r="256" spans="1:12" ht="12">
      <c r="A256" s="59" t="s">
        <v>276</v>
      </c>
      <c r="B256" s="79">
        <v>-62949.08</v>
      </c>
      <c r="C256" s="79">
        <v>2165.42</v>
      </c>
      <c r="D256" s="79">
        <v>0</v>
      </c>
      <c r="E256" s="79">
        <v>0</v>
      </c>
      <c r="F256" s="79">
        <v>0</v>
      </c>
      <c r="G256" s="79">
        <f t="shared" si="49"/>
        <v>-62949.08</v>
      </c>
      <c r="H256" s="79">
        <f t="shared" si="49"/>
        <v>2165.42</v>
      </c>
      <c r="I256" s="79">
        <f t="shared" si="50"/>
        <v>-60783.66</v>
      </c>
    </row>
    <row r="257" spans="1:12" ht="12">
      <c r="A257" s="59" t="s">
        <v>277</v>
      </c>
      <c r="B257" s="79">
        <v>-696.2</v>
      </c>
      <c r="C257" s="79">
        <v>7526.78</v>
      </c>
      <c r="D257" s="79">
        <v>0</v>
      </c>
      <c r="E257" s="79">
        <v>0</v>
      </c>
      <c r="F257" s="79">
        <v>0</v>
      </c>
      <c r="G257" s="79">
        <f t="shared" si="49"/>
        <v>-696.2</v>
      </c>
      <c r="H257" s="79">
        <f t="shared" si="49"/>
        <v>7526.78</v>
      </c>
      <c r="I257" s="79">
        <f t="shared" si="50"/>
        <v>6830.58</v>
      </c>
    </row>
    <row r="258" spans="1:12" ht="12">
      <c r="A258" s="59" t="s">
        <v>278</v>
      </c>
      <c r="B258" s="79">
        <v>-129.29</v>
      </c>
      <c r="C258" s="79">
        <v>0</v>
      </c>
      <c r="D258" s="79">
        <v>0</v>
      </c>
      <c r="E258" s="79">
        <v>0</v>
      </c>
      <c r="F258" s="79">
        <v>0</v>
      </c>
      <c r="G258" s="79">
        <f t="shared" si="49"/>
        <v>-129.29</v>
      </c>
      <c r="H258" s="79">
        <f t="shared" si="49"/>
        <v>0</v>
      </c>
      <c r="I258" s="79">
        <f t="shared" si="50"/>
        <v>-129.29</v>
      </c>
    </row>
    <row r="259" spans="1:12" ht="12">
      <c r="A259" s="59" t="s">
        <v>279</v>
      </c>
      <c r="B259" s="79">
        <v>0</v>
      </c>
      <c r="C259" s="79">
        <v>0</v>
      </c>
      <c r="D259" s="79">
        <v>0</v>
      </c>
      <c r="E259" s="79">
        <v>0</v>
      </c>
      <c r="F259" s="79">
        <v>0</v>
      </c>
      <c r="G259" s="79">
        <f t="shared" si="49"/>
        <v>0</v>
      </c>
      <c r="H259" s="79">
        <f t="shared" si="49"/>
        <v>0</v>
      </c>
      <c r="I259" s="79">
        <f t="shared" si="50"/>
        <v>0</v>
      </c>
    </row>
    <row r="260" spans="1:12" ht="12">
      <c r="A260" s="59" t="s">
        <v>280</v>
      </c>
      <c r="B260" s="78">
        <f t="shared" ref="B260:I260" si="51">SUM(B254:B259)</f>
        <v>-1304561.26</v>
      </c>
      <c r="C260" s="78">
        <f t="shared" si="51"/>
        <v>726631.66</v>
      </c>
      <c r="D260" s="78">
        <f t="shared" si="51"/>
        <v>0</v>
      </c>
      <c r="E260" s="78">
        <f t="shared" si="51"/>
        <v>0</v>
      </c>
      <c r="F260" s="78">
        <f t="shared" si="51"/>
        <v>0</v>
      </c>
      <c r="G260" s="78">
        <f t="shared" si="51"/>
        <v>-1304561.26</v>
      </c>
      <c r="H260" s="78">
        <f t="shared" si="51"/>
        <v>726631.66</v>
      </c>
      <c r="I260" s="78">
        <f t="shared" si="51"/>
        <v>-577929.60000000009</v>
      </c>
    </row>
    <row r="261" spans="1:12" ht="12">
      <c r="A261" s="60" t="s">
        <v>281</v>
      </c>
      <c r="B261" s="79"/>
      <c r="C261" s="79"/>
      <c r="D261" s="79"/>
      <c r="E261" s="79"/>
      <c r="F261" s="79"/>
      <c r="G261" s="79"/>
      <c r="H261" s="79"/>
      <c r="I261" s="79"/>
    </row>
    <row r="262" spans="1:12" ht="12">
      <c r="A262" s="59" t="s">
        <v>282</v>
      </c>
      <c r="B262" s="79">
        <v>-1044214.41</v>
      </c>
      <c r="C262" s="79">
        <v>0</v>
      </c>
      <c r="D262" s="79">
        <v>0</v>
      </c>
      <c r="E262" s="79">
        <v>0</v>
      </c>
      <c r="F262" s="79">
        <v>0</v>
      </c>
      <c r="G262" s="79">
        <f>B262+E262</f>
        <v>-1044214.41</v>
      </c>
      <c r="H262" s="79">
        <f>C262+F262</f>
        <v>0</v>
      </c>
      <c r="I262" s="79">
        <f>SUM(G262:H262)</f>
        <v>-1044214.41</v>
      </c>
    </row>
    <row r="263" spans="1:12" ht="12">
      <c r="A263" s="59" t="s">
        <v>283</v>
      </c>
      <c r="B263" s="79">
        <v>-7104403.3399999999</v>
      </c>
      <c r="C263" s="79">
        <v>0</v>
      </c>
      <c r="D263" s="79">
        <v>0</v>
      </c>
      <c r="E263" s="79">
        <v>0</v>
      </c>
      <c r="F263" s="79">
        <v>0</v>
      </c>
      <c r="G263" s="79">
        <f>B263+E263</f>
        <v>-7104403.3399999999</v>
      </c>
      <c r="H263" s="79">
        <f>C263+F263</f>
        <v>0</v>
      </c>
      <c r="I263" s="79">
        <f>SUM(G263:H263)</f>
        <v>-7104403.3399999999</v>
      </c>
    </row>
    <row r="264" spans="1:12" ht="12">
      <c r="A264" s="59" t="s">
        <v>284</v>
      </c>
      <c r="B264" s="78">
        <f t="shared" ref="B264:I264" si="52">SUM(B262:B263)</f>
        <v>-8148617.75</v>
      </c>
      <c r="C264" s="78">
        <f t="shared" si="52"/>
        <v>0</v>
      </c>
      <c r="D264" s="78">
        <f t="shared" si="52"/>
        <v>0</v>
      </c>
      <c r="E264" s="78">
        <f t="shared" si="52"/>
        <v>0</v>
      </c>
      <c r="F264" s="78">
        <f t="shared" si="52"/>
        <v>0</v>
      </c>
      <c r="G264" s="78">
        <f t="shared" si="52"/>
        <v>-8148617.75</v>
      </c>
      <c r="H264" s="78">
        <f t="shared" si="52"/>
        <v>0</v>
      </c>
      <c r="I264" s="78">
        <f t="shared" si="52"/>
        <v>-8148617.75</v>
      </c>
    </row>
    <row r="265" spans="1:12" ht="12.75" thickBot="1">
      <c r="A265" s="59" t="s">
        <v>285</v>
      </c>
      <c r="B265" s="78">
        <f t="shared" ref="B265:I265" si="53">B244+B249+B252+B260+B264</f>
        <v>23215968.589999996</v>
      </c>
      <c r="C265" s="78">
        <f t="shared" si="53"/>
        <v>10416604.91</v>
      </c>
      <c r="D265" s="78">
        <f t="shared" si="53"/>
        <v>8323991.6899999995</v>
      </c>
      <c r="E265" s="78">
        <f t="shared" si="53"/>
        <v>5459706.1500000004</v>
      </c>
      <c r="F265" s="78">
        <f t="shared" si="53"/>
        <v>2864285.54</v>
      </c>
      <c r="G265" s="78">
        <f t="shared" si="53"/>
        <v>28675674.74000001</v>
      </c>
      <c r="H265" s="78">
        <f t="shared" si="53"/>
        <v>13280890.449999999</v>
      </c>
      <c r="I265" s="78">
        <f t="shared" si="53"/>
        <v>41956565.190000005</v>
      </c>
    </row>
    <row r="266" spans="1:12" ht="12.75" thickTop="1">
      <c r="A266" s="59" t="s">
        <v>286</v>
      </c>
      <c r="B266" s="83"/>
      <c r="C266" s="83"/>
      <c r="D266" s="83"/>
      <c r="E266" s="83"/>
      <c r="F266" s="83"/>
      <c r="G266" s="83"/>
      <c r="H266" s="83"/>
      <c r="I266" s="83"/>
    </row>
    <row r="267" spans="1:12" ht="12">
      <c r="A267" s="60" t="s">
        <v>287</v>
      </c>
      <c r="B267" s="79"/>
      <c r="C267" s="79"/>
      <c r="D267" s="79"/>
      <c r="E267" s="79"/>
      <c r="F267" s="79"/>
      <c r="G267" s="79"/>
      <c r="H267" s="79"/>
      <c r="I267" s="79"/>
    </row>
    <row r="268" spans="1:12" ht="12">
      <c r="A268" s="59" t="s">
        <v>288</v>
      </c>
      <c r="B268" s="79">
        <v>16613199.970000001</v>
      </c>
      <c r="C268" s="79">
        <v>3490682.87</v>
      </c>
      <c r="D268" s="79">
        <v>482628.21</v>
      </c>
      <c r="E268" s="79">
        <v>308573.34000000003</v>
      </c>
      <c r="F268" s="79">
        <v>174054.87</v>
      </c>
      <c r="G268" s="79">
        <f>B268+E268</f>
        <v>16921773.310000002</v>
      </c>
      <c r="H268" s="79">
        <f>C268+F268</f>
        <v>3664737.74</v>
      </c>
      <c r="I268" s="79">
        <f>SUM(G268:H268)</f>
        <v>20586511.050000004</v>
      </c>
      <c r="J268" s="76"/>
      <c r="K268" s="76">
        <f>E268/D268</f>
        <v>0.63936034737795377</v>
      </c>
      <c r="L268" s="76">
        <f>F268/D268</f>
        <v>0.36063965262204623</v>
      </c>
    </row>
    <row r="269" spans="1:12" ht="12">
      <c r="A269" s="59" t="s">
        <v>289</v>
      </c>
      <c r="B269" s="78">
        <f t="shared" ref="B269:I269" si="54">SUM(B268)</f>
        <v>16613199.970000001</v>
      </c>
      <c r="C269" s="78">
        <f t="shared" si="54"/>
        <v>3490682.87</v>
      </c>
      <c r="D269" s="78">
        <f t="shared" si="54"/>
        <v>482628.21</v>
      </c>
      <c r="E269" s="78">
        <f t="shared" si="54"/>
        <v>308573.34000000003</v>
      </c>
      <c r="F269" s="78">
        <f t="shared" si="54"/>
        <v>174054.87</v>
      </c>
      <c r="G269" s="78">
        <f t="shared" si="54"/>
        <v>16921773.310000002</v>
      </c>
      <c r="H269" s="78">
        <f t="shared" si="54"/>
        <v>3664737.74</v>
      </c>
      <c r="I269" s="78">
        <f t="shared" si="54"/>
        <v>20586511.050000004</v>
      </c>
    </row>
    <row r="270" spans="1:12" ht="12">
      <c r="B270" s="79"/>
      <c r="C270" s="79"/>
      <c r="D270" s="79"/>
      <c r="E270" s="79"/>
      <c r="F270" s="79"/>
      <c r="G270" s="79"/>
      <c r="H270" s="79"/>
      <c r="I270" s="79"/>
    </row>
    <row r="271" spans="1:12" ht="12">
      <c r="A271" s="60" t="s">
        <v>290</v>
      </c>
      <c r="B271" s="79"/>
      <c r="C271" s="79"/>
      <c r="D271" s="79"/>
      <c r="E271" s="79"/>
      <c r="F271" s="79"/>
      <c r="G271" s="79"/>
      <c r="H271" s="79"/>
      <c r="I271" s="79"/>
    </row>
    <row r="272" spans="1:12" ht="12">
      <c r="A272" s="59"/>
      <c r="B272" s="79"/>
      <c r="C272" s="79"/>
      <c r="D272" s="79"/>
      <c r="E272" s="79"/>
      <c r="F272" s="79"/>
      <c r="G272" s="79"/>
      <c r="H272" s="79"/>
      <c r="I272" s="79"/>
    </row>
    <row r="273" spans="1:12" ht="12">
      <c r="A273" s="59" t="s">
        <v>291</v>
      </c>
      <c r="B273" s="79">
        <v>-5255083.91</v>
      </c>
      <c r="C273" s="79">
        <v>4547669.9000000004</v>
      </c>
      <c r="D273" s="79">
        <v>0</v>
      </c>
      <c r="E273" s="79">
        <v>0</v>
      </c>
      <c r="F273" s="79">
        <v>0</v>
      </c>
      <c r="G273" s="79">
        <f t="shared" ref="G273:H273" si="55">B273+E273</f>
        <v>-5255083.91</v>
      </c>
      <c r="H273" s="79">
        <f t="shared" si="55"/>
        <v>4547669.9000000004</v>
      </c>
      <c r="I273" s="79">
        <f>SUM(G273:H273)</f>
        <v>-707414.00999999978</v>
      </c>
    </row>
    <row r="274" spans="1:12" ht="12">
      <c r="A274" s="59" t="s">
        <v>292</v>
      </c>
      <c r="B274" s="78">
        <f t="shared" ref="B274:I274" si="56">SUM(B271:B273)</f>
        <v>-5255083.91</v>
      </c>
      <c r="C274" s="78">
        <f t="shared" si="56"/>
        <v>4547669.9000000004</v>
      </c>
      <c r="D274" s="78">
        <f t="shared" si="56"/>
        <v>0</v>
      </c>
      <c r="E274" s="78">
        <f t="shared" si="56"/>
        <v>0</v>
      </c>
      <c r="F274" s="78">
        <f t="shared" si="56"/>
        <v>0</v>
      </c>
      <c r="G274" s="78">
        <f t="shared" si="56"/>
        <v>-5255083.91</v>
      </c>
      <c r="H274" s="78">
        <f t="shared" si="56"/>
        <v>4547669.9000000004</v>
      </c>
      <c r="I274" s="78">
        <f t="shared" si="56"/>
        <v>-707414.00999999978</v>
      </c>
    </row>
    <row r="275" spans="1:12" ht="12">
      <c r="A275" s="60" t="s">
        <v>293</v>
      </c>
      <c r="B275" s="79"/>
      <c r="C275" s="79"/>
      <c r="D275" s="79"/>
      <c r="E275" s="79"/>
      <c r="F275" s="79"/>
      <c r="G275" s="79"/>
      <c r="H275" s="79"/>
      <c r="I275" s="79"/>
    </row>
    <row r="276" spans="1:12" ht="12">
      <c r="A276" s="59" t="s">
        <v>294</v>
      </c>
      <c r="B276" s="79">
        <v>10935988.52</v>
      </c>
      <c r="C276" s="79">
        <v>2202942.9300000002</v>
      </c>
      <c r="D276" s="79">
        <v>0</v>
      </c>
      <c r="E276" s="79">
        <v>0</v>
      </c>
      <c r="F276" s="79">
        <v>0</v>
      </c>
      <c r="G276" s="79">
        <f t="shared" ref="G276:H278" si="57">B276+E276</f>
        <v>10935988.52</v>
      </c>
      <c r="H276" s="79">
        <f t="shared" si="57"/>
        <v>2202942.9300000002</v>
      </c>
      <c r="I276" s="79">
        <f>SUM(G276:H276)</f>
        <v>13138931.449999999</v>
      </c>
      <c r="J276" s="76"/>
      <c r="K276" s="76"/>
      <c r="L276" s="76"/>
    </row>
    <row r="277" spans="1:12" ht="12">
      <c r="A277" s="59" t="s">
        <v>295</v>
      </c>
      <c r="B277" s="79">
        <v>-4442172.46</v>
      </c>
      <c r="C277" s="79">
        <v>-6710385.6699999999</v>
      </c>
      <c r="D277" s="79">
        <v>0</v>
      </c>
      <c r="E277" s="79">
        <v>0</v>
      </c>
      <c r="F277" s="79">
        <v>0</v>
      </c>
      <c r="G277" s="79">
        <f t="shared" si="57"/>
        <v>-4442172.46</v>
      </c>
      <c r="H277" s="79">
        <f t="shared" si="57"/>
        <v>-6710385.6699999999</v>
      </c>
      <c r="I277" s="79">
        <f>SUM(G277:H277)</f>
        <v>-11152558.129999999</v>
      </c>
      <c r="J277" s="76"/>
      <c r="K277" s="76"/>
      <c r="L277" s="76"/>
    </row>
    <row r="278" spans="1:12" ht="12">
      <c r="A278" s="59" t="s">
        <v>296</v>
      </c>
      <c r="B278" s="79">
        <v>0</v>
      </c>
      <c r="C278" s="79">
        <v>0</v>
      </c>
      <c r="D278" s="79">
        <v>0</v>
      </c>
      <c r="E278" s="79">
        <v>0</v>
      </c>
      <c r="F278" s="79">
        <v>0</v>
      </c>
      <c r="G278" s="79">
        <f t="shared" si="57"/>
        <v>0</v>
      </c>
      <c r="H278" s="79">
        <f t="shared" si="57"/>
        <v>0</v>
      </c>
      <c r="I278" s="79">
        <f>SUM(G278:H278)</f>
        <v>0</v>
      </c>
    </row>
    <row r="279" spans="1:12" ht="12">
      <c r="A279" s="59" t="s">
        <v>297</v>
      </c>
      <c r="B279" s="78">
        <f t="shared" ref="B279:I279" si="58">SUM(B276:B278)</f>
        <v>6493816.0599999996</v>
      </c>
      <c r="C279" s="78">
        <f t="shared" si="58"/>
        <v>-4507442.74</v>
      </c>
      <c r="D279" s="78">
        <f t="shared" si="58"/>
        <v>0</v>
      </c>
      <c r="E279" s="82">
        <f t="shared" si="58"/>
        <v>0</v>
      </c>
      <c r="F279" s="82">
        <f t="shared" si="58"/>
        <v>0</v>
      </c>
      <c r="G279" s="82">
        <f t="shared" si="58"/>
        <v>6493816.0599999996</v>
      </c>
      <c r="H279" s="82">
        <f t="shared" si="58"/>
        <v>-4507442.74</v>
      </c>
      <c r="I279" s="82">
        <f t="shared" si="58"/>
        <v>1986373.3200000003</v>
      </c>
    </row>
    <row r="280" spans="1:12" ht="12">
      <c r="A280" s="59"/>
      <c r="B280" s="77"/>
      <c r="C280" s="77"/>
      <c r="D280" s="77"/>
      <c r="E280" s="77"/>
      <c r="F280" s="77"/>
      <c r="G280" s="77"/>
      <c r="H280" s="77"/>
      <c r="I280" s="77"/>
    </row>
    <row r="281" spans="1:12" ht="12.75" thickBot="1">
      <c r="A281" s="58" t="s">
        <v>6</v>
      </c>
      <c r="B281" s="81">
        <f t="shared" ref="B281:I281" si="59">B63-B238-B265-B269-B274-B279</f>
        <v>38227411.579999983</v>
      </c>
      <c r="C281" s="81">
        <f t="shared" si="59"/>
        <v>8690475.6499999948</v>
      </c>
      <c r="D281" s="81">
        <f t="shared" si="59"/>
        <v>-22200688.780000001</v>
      </c>
      <c r="E281" s="81">
        <f t="shared" si="59"/>
        <v>-14277710.279999999</v>
      </c>
      <c r="F281" s="81">
        <f t="shared" si="59"/>
        <v>-7922978.5</v>
      </c>
      <c r="G281" s="81">
        <f t="shared" si="59"/>
        <v>23949701.29999996</v>
      </c>
      <c r="H281" s="81">
        <f t="shared" si="59"/>
        <v>767497.14999999292</v>
      </c>
      <c r="I281" s="81">
        <f t="shared" si="59"/>
        <v>24717198.449999973</v>
      </c>
    </row>
    <row r="282" spans="1:12" ht="12.75" thickTop="1">
      <c r="A282" s="59"/>
      <c r="B282" s="79"/>
      <c r="C282" s="79"/>
      <c r="D282" s="79"/>
      <c r="E282" s="79"/>
      <c r="F282" s="79"/>
      <c r="G282" s="79"/>
      <c r="H282" s="79"/>
      <c r="I282" s="79"/>
    </row>
    <row r="283" spans="1:12" ht="12">
      <c r="A283" s="58" t="s">
        <v>5</v>
      </c>
      <c r="B283" s="79"/>
      <c r="C283" s="79"/>
      <c r="D283" s="79"/>
      <c r="E283" s="79"/>
      <c r="F283" s="79"/>
      <c r="G283" s="79"/>
      <c r="H283" s="79"/>
      <c r="I283" s="79"/>
    </row>
    <row r="284" spans="1:12" ht="12">
      <c r="A284" s="60" t="s">
        <v>298</v>
      </c>
      <c r="B284" s="79"/>
      <c r="C284" s="79"/>
      <c r="D284" s="79"/>
      <c r="E284" s="79"/>
      <c r="F284" s="79"/>
      <c r="G284" s="79"/>
      <c r="H284" s="79"/>
      <c r="I284" s="79"/>
    </row>
    <row r="285" spans="1:12" ht="12">
      <c r="A285" s="59" t="s">
        <v>299</v>
      </c>
      <c r="B285" s="79">
        <v>31818.34</v>
      </c>
      <c r="C285" s="79">
        <v>0</v>
      </c>
      <c r="D285" s="79">
        <v>0</v>
      </c>
      <c r="E285" s="79">
        <v>-638.23</v>
      </c>
      <c r="F285" s="79">
        <v>638.23</v>
      </c>
      <c r="G285" s="79">
        <f t="shared" ref="G285:G308" si="60">B285+E285</f>
        <v>31180.11</v>
      </c>
      <c r="H285" s="79">
        <f t="shared" ref="H285:H308" si="61">C285+F285</f>
        <v>638.23</v>
      </c>
      <c r="I285" s="79">
        <f t="shared" ref="I285:I308" si="62">SUM(G285:H285)</f>
        <v>31818.34</v>
      </c>
    </row>
    <row r="286" spans="1:12" ht="12">
      <c r="A286" s="59" t="s">
        <v>300</v>
      </c>
      <c r="B286" s="79">
        <v>0</v>
      </c>
      <c r="C286" s="79">
        <v>0</v>
      </c>
      <c r="D286" s="79">
        <f>2063944.33-1573751</f>
        <v>490193.33000000007</v>
      </c>
      <c r="E286" s="79">
        <v>321517.80608585011</v>
      </c>
      <c r="F286" s="79">
        <v>168675.52391414996</v>
      </c>
      <c r="G286" s="79">
        <f t="shared" si="60"/>
        <v>321517.80608585011</v>
      </c>
      <c r="H286" s="79">
        <f t="shared" si="61"/>
        <v>168675.52391414996</v>
      </c>
      <c r="I286" s="79">
        <f t="shared" si="62"/>
        <v>490193.33000000007</v>
      </c>
      <c r="J286" s="76"/>
      <c r="K286" s="76"/>
      <c r="L286" s="76"/>
    </row>
    <row r="287" spans="1:12" ht="12">
      <c r="A287" s="59" t="s">
        <v>301</v>
      </c>
      <c r="B287" s="79">
        <v>0</v>
      </c>
      <c r="C287" s="79">
        <v>0</v>
      </c>
      <c r="D287" s="79">
        <v>-260500.49</v>
      </c>
      <c r="E287" s="79">
        <v>-170862.27</v>
      </c>
      <c r="F287" s="79">
        <v>-89638.22</v>
      </c>
      <c r="G287" s="79">
        <f t="shared" si="60"/>
        <v>-170862.27</v>
      </c>
      <c r="H287" s="79">
        <f t="shared" si="61"/>
        <v>-89638.22</v>
      </c>
      <c r="I287" s="79">
        <f t="shared" si="62"/>
        <v>-260500.49</v>
      </c>
      <c r="J287" s="76"/>
      <c r="K287" s="76"/>
      <c r="L287" s="76"/>
    </row>
    <row r="288" spans="1:12" ht="12">
      <c r="A288" s="59" t="s">
        <v>302</v>
      </c>
      <c r="B288" s="79">
        <v>0</v>
      </c>
      <c r="C288" s="79">
        <v>0</v>
      </c>
      <c r="D288" s="79">
        <v>0</v>
      </c>
      <c r="E288" s="79">
        <v>0</v>
      </c>
      <c r="F288" s="79">
        <v>0</v>
      </c>
      <c r="G288" s="79">
        <f t="shared" si="60"/>
        <v>0</v>
      </c>
      <c r="H288" s="79">
        <f t="shared" si="61"/>
        <v>0</v>
      </c>
      <c r="I288" s="79">
        <f t="shared" si="62"/>
        <v>0</v>
      </c>
      <c r="J288" s="76"/>
      <c r="K288" s="76"/>
      <c r="L288" s="76"/>
    </row>
    <row r="289" spans="1:12" ht="12">
      <c r="A289" s="59" t="s">
        <v>303</v>
      </c>
      <c r="B289" s="79">
        <v>0</v>
      </c>
      <c r="C289" s="79">
        <v>0</v>
      </c>
      <c r="D289" s="79">
        <v>85339.11</v>
      </c>
      <c r="E289" s="79">
        <v>55973.93</v>
      </c>
      <c r="F289" s="79">
        <v>29365.18</v>
      </c>
      <c r="G289" s="79">
        <f t="shared" si="60"/>
        <v>55973.93</v>
      </c>
      <c r="H289" s="79">
        <f t="shared" si="61"/>
        <v>29365.18</v>
      </c>
      <c r="I289" s="79">
        <f t="shared" si="62"/>
        <v>85339.11</v>
      </c>
      <c r="J289" s="76"/>
      <c r="K289" s="76"/>
      <c r="L289" s="76"/>
    </row>
    <row r="290" spans="1:12" ht="12">
      <c r="A290" s="59" t="s">
        <v>304</v>
      </c>
      <c r="B290" s="79">
        <v>0</v>
      </c>
      <c r="C290" s="79">
        <v>0</v>
      </c>
      <c r="D290" s="79">
        <v>20749.490000000002</v>
      </c>
      <c r="E290" s="79">
        <v>13609.58</v>
      </c>
      <c r="F290" s="79">
        <v>7139.91</v>
      </c>
      <c r="G290" s="79">
        <f t="shared" si="60"/>
        <v>13609.58</v>
      </c>
      <c r="H290" s="79">
        <f t="shared" si="61"/>
        <v>7139.91</v>
      </c>
      <c r="I290" s="79">
        <f t="shared" si="62"/>
        <v>20749.489999999998</v>
      </c>
      <c r="J290" s="76"/>
      <c r="K290" s="76"/>
      <c r="L290" s="76"/>
    </row>
    <row r="291" spans="1:12" ht="12">
      <c r="A291" s="59" t="s">
        <v>305</v>
      </c>
      <c r="B291" s="79">
        <v>0</v>
      </c>
      <c r="C291" s="79">
        <v>0</v>
      </c>
      <c r="D291" s="79">
        <v>-4155745.55</v>
      </c>
      <c r="E291" s="79">
        <v>-2714897.15</v>
      </c>
      <c r="F291" s="79">
        <v>-1440848.4</v>
      </c>
      <c r="G291" s="79">
        <f t="shared" si="60"/>
        <v>-2714897.15</v>
      </c>
      <c r="H291" s="79">
        <f t="shared" si="61"/>
        <v>-1440848.4</v>
      </c>
      <c r="I291" s="79">
        <f t="shared" si="62"/>
        <v>-4155745.55</v>
      </c>
      <c r="J291" s="76"/>
      <c r="K291" s="76"/>
      <c r="L291" s="76"/>
    </row>
    <row r="292" spans="1:12" ht="12">
      <c r="A292" s="59" t="s">
        <v>306</v>
      </c>
      <c r="B292" s="79">
        <v>0</v>
      </c>
      <c r="C292" s="79">
        <v>0</v>
      </c>
      <c r="D292" s="79">
        <v>0</v>
      </c>
      <c r="E292" s="79">
        <v>0</v>
      </c>
      <c r="F292" s="79">
        <v>0</v>
      </c>
      <c r="G292" s="79">
        <f t="shared" si="60"/>
        <v>0</v>
      </c>
      <c r="H292" s="79">
        <f t="shared" si="61"/>
        <v>0</v>
      </c>
      <c r="I292" s="79">
        <f t="shared" si="62"/>
        <v>0</v>
      </c>
      <c r="J292" s="76"/>
      <c r="K292" s="76"/>
      <c r="L292" s="76"/>
    </row>
    <row r="293" spans="1:12" ht="12">
      <c r="A293" s="59" t="s">
        <v>307</v>
      </c>
      <c r="B293" s="79">
        <v>0</v>
      </c>
      <c r="C293" s="79">
        <v>0</v>
      </c>
      <c r="D293" s="79">
        <v>4243086.84</v>
      </c>
      <c r="E293" s="79">
        <v>2765617.98</v>
      </c>
      <c r="F293" s="79">
        <v>1477468.86</v>
      </c>
      <c r="G293" s="79">
        <f t="shared" si="60"/>
        <v>2765617.98</v>
      </c>
      <c r="H293" s="79">
        <f t="shared" si="61"/>
        <v>1477468.86</v>
      </c>
      <c r="I293" s="79">
        <f t="shared" si="62"/>
        <v>4243086.84</v>
      </c>
      <c r="J293" s="76"/>
      <c r="K293" s="76"/>
      <c r="L293" s="76"/>
    </row>
    <row r="294" spans="1:12" ht="12">
      <c r="A294" s="59" t="s">
        <v>308</v>
      </c>
      <c r="B294" s="79">
        <v>0</v>
      </c>
      <c r="C294" s="79">
        <v>0</v>
      </c>
      <c r="D294" s="79">
        <v>-32350</v>
      </c>
      <c r="E294" s="79">
        <v>-21218.37</v>
      </c>
      <c r="F294" s="79">
        <v>-11131.63</v>
      </c>
      <c r="G294" s="79">
        <f t="shared" si="60"/>
        <v>-21218.37</v>
      </c>
      <c r="H294" s="79">
        <f t="shared" si="61"/>
        <v>-11131.63</v>
      </c>
      <c r="I294" s="79">
        <f t="shared" si="62"/>
        <v>-32350</v>
      </c>
      <c r="J294" s="76"/>
      <c r="K294" s="76"/>
      <c r="L294" s="76"/>
    </row>
    <row r="295" spans="1:12" ht="12">
      <c r="A295" s="59" t="s">
        <v>309</v>
      </c>
      <c r="B295" s="79">
        <v>0</v>
      </c>
      <c r="C295" s="79">
        <v>0</v>
      </c>
      <c r="D295" s="79">
        <v>135025</v>
      </c>
      <c r="E295" s="79">
        <v>88562.9</v>
      </c>
      <c r="F295" s="79">
        <v>46462.1</v>
      </c>
      <c r="G295" s="79">
        <f t="shared" si="60"/>
        <v>88562.9</v>
      </c>
      <c r="H295" s="79">
        <f t="shared" si="61"/>
        <v>46462.1</v>
      </c>
      <c r="I295" s="79">
        <f t="shared" si="62"/>
        <v>135025</v>
      </c>
      <c r="J295" s="76"/>
      <c r="K295" s="76"/>
      <c r="L295" s="76"/>
    </row>
    <row r="296" spans="1:12" ht="12">
      <c r="A296" s="59" t="s">
        <v>310</v>
      </c>
      <c r="B296" s="79">
        <v>0</v>
      </c>
      <c r="C296" s="79">
        <v>0</v>
      </c>
      <c r="D296" s="79">
        <v>-170206.31</v>
      </c>
      <c r="E296" s="79">
        <v>-111638.29</v>
      </c>
      <c r="F296" s="79">
        <v>-58568.02</v>
      </c>
      <c r="G296" s="79">
        <f t="shared" si="60"/>
        <v>-111638.29</v>
      </c>
      <c r="H296" s="79">
        <f t="shared" si="61"/>
        <v>-58568.02</v>
      </c>
      <c r="I296" s="79">
        <f t="shared" si="62"/>
        <v>-170206.31</v>
      </c>
      <c r="J296" s="76"/>
      <c r="K296" s="76"/>
      <c r="L296" s="76"/>
    </row>
    <row r="297" spans="1:12" ht="12">
      <c r="A297" s="59" t="s">
        <v>311</v>
      </c>
      <c r="B297" s="79">
        <v>-894200.2</v>
      </c>
      <c r="C297" s="79">
        <v>-550482.03</v>
      </c>
      <c r="D297" s="79">
        <v>-451516.8</v>
      </c>
      <c r="E297" s="79">
        <v>-296149.87</v>
      </c>
      <c r="F297" s="79">
        <v>-155366.93</v>
      </c>
      <c r="G297" s="79">
        <f t="shared" si="60"/>
        <v>-1190350.0699999998</v>
      </c>
      <c r="H297" s="79">
        <f t="shared" si="61"/>
        <v>-705848.96</v>
      </c>
      <c r="I297" s="79">
        <f t="shared" si="62"/>
        <v>-1896199.0299999998</v>
      </c>
      <c r="J297" s="76"/>
      <c r="K297" s="76"/>
      <c r="L297" s="76"/>
    </row>
    <row r="298" spans="1:12" ht="12">
      <c r="A298" s="59" t="s">
        <v>312</v>
      </c>
      <c r="B298" s="79">
        <v>-550</v>
      </c>
      <c r="C298" s="79">
        <v>-1250</v>
      </c>
      <c r="D298" s="79">
        <v>-890.38</v>
      </c>
      <c r="E298" s="79">
        <v>-584</v>
      </c>
      <c r="F298" s="79">
        <v>-306.38</v>
      </c>
      <c r="G298" s="79">
        <f t="shared" si="60"/>
        <v>-1134</v>
      </c>
      <c r="H298" s="79">
        <f t="shared" si="61"/>
        <v>-1556.38</v>
      </c>
      <c r="I298" s="79">
        <f t="shared" si="62"/>
        <v>-2690.38</v>
      </c>
      <c r="J298" s="76"/>
      <c r="K298" s="76"/>
      <c r="L298" s="76"/>
    </row>
    <row r="299" spans="1:12" ht="12">
      <c r="A299" s="59" t="s">
        <v>313</v>
      </c>
      <c r="B299" s="79">
        <v>0</v>
      </c>
      <c r="C299" s="79">
        <v>0</v>
      </c>
      <c r="D299" s="79">
        <v>0</v>
      </c>
      <c r="E299" s="79">
        <v>0</v>
      </c>
      <c r="F299" s="79">
        <v>0</v>
      </c>
      <c r="G299" s="79">
        <f t="shared" si="60"/>
        <v>0</v>
      </c>
      <c r="H299" s="79">
        <f t="shared" si="61"/>
        <v>0</v>
      </c>
      <c r="I299" s="79">
        <f t="shared" si="62"/>
        <v>0</v>
      </c>
      <c r="J299" s="76"/>
      <c r="K299" s="76"/>
      <c r="L299" s="76"/>
    </row>
    <row r="300" spans="1:12" ht="12">
      <c r="A300" s="59" t="s">
        <v>314</v>
      </c>
      <c r="B300" s="79">
        <v>0</v>
      </c>
      <c r="C300" s="79">
        <v>0</v>
      </c>
      <c r="D300" s="79">
        <v>0</v>
      </c>
      <c r="E300" s="79">
        <v>0</v>
      </c>
      <c r="F300" s="79">
        <v>0</v>
      </c>
      <c r="G300" s="79">
        <f t="shared" si="60"/>
        <v>0</v>
      </c>
      <c r="H300" s="79">
        <f t="shared" si="61"/>
        <v>0</v>
      </c>
      <c r="I300" s="79">
        <f t="shared" si="62"/>
        <v>0</v>
      </c>
      <c r="J300" s="76"/>
      <c r="K300" s="76"/>
      <c r="L300" s="76"/>
    </row>
    <row r="301" spans="1:12" ht="12">
      <c r="A301" s="59" t="s">
        <v>315</v>
      </c>
      <c r="B301" s="79">
        <v>-200543.92</v>
      </c>
      <c r="C301" s="79">
        <v>0</v>
      </c>
      <c r="D301" s="79">
        <v>0</v>
      </c>
      <c r="E301" s="79">
        <v>0</v>
      </c>
      <c r="F301" s="79">
        <v>0</v>
      </c>
      <c r="G301" s="79">
        <f t="shared" si="60"/>
        <v>-200543.92</v>
      </c>
      <c r="H301" s="79">
        <f t="shared" si="61"/>
        <v>0</v>
      </c>
      <c r="I301" s="79">
        <f t="shared" si="62"/>
        <v>-200543.92</v>
      </c>
      <c r="J301" s="76"/>
      <c r="K301" s="76"/>
      <c r="L301" s="76"/>
    </row>
    <row r="302" spans="1:12" ht="12">
      <c r="A302" s="59" t="s">
        <v>316</v>
      </c>
      <c r="B302" s="79">
        <v>0</v>
      </c>
      <c r="C302" s="79">
        <v>0</v>
      </c>
      <c r="D302" s="79">
        <v>0</v>
      </c>
      <c r="E302" s="79">
        <v>0</v>
      </c>
      <c r="F302" s="79">
        <v>0</v>
      </c>
      <c r="G302" s="79">
        <f t="shared" si="60"/>
        <v>0</v>
      </c>
      <c r="H302" s="79">
        <f t="shared" si="61"/>
        <v>0</v>
      </c>
      <c r="I302" s="79">
        <f t="shared" si="62"/>
        <v>0</v>
      </c>
      <c r="J302" s="76"/>
      <c r="K302" s="76"/>
      <c r="L302" s="76"/>
    </row>
    <row r="303" spans="1:12" ht="12">
      <c r="A303" s="59" t="s">
        <v>317</v>
      </c>
      <c r="B303" s="79">
        <v>0</v>
      </c>
      <c r="C303" s="79">
        <v>0</v>
      </c>
      <c r="D303" s="79">
        <v>0</v>
      </c>
      <c r="E303" s="79">
        <v>0</v>
      </c>
      <c r="F303" s="79">
        <v>0</v>
      </c>
      <c r="G303" s="79">
        <f t="shared" si="60"/>
        <v>0</v>
      </c>
      <c r="H303" s="79">
        <f t="shared" si="61"/>
        <v>0</v>
      </c>
      <c r="I303" s="79">
        <f t="shared" si="62"/>
        <v>0</v>
      </c>
      <c r="J303" s="76"/>
      <c r="K303" s="76"/>
      <c r="L303" s="76"/>
    </row>
    <row r="304" spans="1:12" ht="12">
      <c r="A304" s="59" t="s">
        <v>318</v>
      </c>
      <c r="B304" s="79">
        <v>0</v>
      </c>
      <c r="C304" s="79">
        <v>0</v>
      </c>
      <c r="D304" s="79">
        <v>5881.31</v>
      </c>
      <c r="E304" s="79">
        <v>3857.55</v>
      </c>
      <c r="F304" s="79">
        <v>2023.76</v>
      </c>
      <c r="G304" s="79">
        <f t="shared" si="60"/>
        <v>3857.55</v>
      </c>
      <c r="H304" s="79">
        <f t="shared" si="61"/>
        <v>2023.76</v>
      </c>
      <c r="I304" s="79">
        <f t="shared" si="62"/>
        <v>5881.31</v>
      </c>
      <c r="J304" s="76"/>
      <c r="K304" s="76"/>
      <c r="L304" s="76"/>
    </row>
    <row r="305" spans="1:12" ht="12">
      <c r="A305" s="59" t="s">
        <v>319</v>
      </c>
      <c r="B305" s="79">
        <v>0</v>
      </c>
      <c r="C305" s="79">
        <v>0</v>
      </c>
      <c r="D305" s="79">
        <v>-160261.76999999999</v>
      </c>
      <c r="E305" s="79">
        <v>-105115.69</v>
      </c>
      <c r="F305" s="79">
        <v>-55146.080000000002</v>
      </c>
      <c r="G305" s="79">
        <f t="shared" si="60"/>
        <v>-105115.69</v>
      </c>
      <c r="H305" s="79">
        <f t="shared" si="61"/>
        <v>-55146.080000000002</v>
      </c>
      <c r="I305" s="79">
        <f t="shared" si="62"/>
        <v>-160261.77000000002</v>
      </c>
      <c r="J305" s="76"/>
      <c r="K305" s="76"/>
      <c r="L305" s="76"/>
    </row>
    <row r="306" spans="1:12" ht="12">
      <c r="A306" s="59" t="s">
        <v>320</v>
      </c>
      <c r="B306" s="79">
        <v>0</v>
      </c>
      <c r="C306" s="79">
        <v>0</v>
      </c>
      <c r="D306" s="79">
        <v>583429.15</v>
      </c>
      <c r="E306" s="79">
        <v>382671.18</v>
      </c>
      <c r="F306" s="79">
        <v>200757.97</v>
      </c>
      <c r="G306" s="79">
        <f t="shared" si="60"/>
        <v>382671.18</v>
      </c>
      <c r="H306" s="79">
        <f t="shared" si="61"/>
        <v>200757.97</v>
      </c>
      <c r="I306" s="79">
        <f t="shared" si="62"/>
        <v>583429.15</v>
      </c>
      <c r="J306" s="76"/>
      <c r="K306" s="76"/>
      <c r="L306" s="76"/>
    </row>
    <row r="307" spans="1:12" ht="12">
      <c r="A307" s="59" t="s">
        <v>321</v>
      </c>
      <c r="B307" s="79">
        <v>78509.98</v>
      </c>
      <c r="C307" s="79">
        <v>41188.1</v>
      </c>
      <c r="D307" s="79">
        <v>331879.89</v>
      </c>
      <c r="E307" s="79">
        <v>217679.99</v>
      </c>
      <c r="F307" s="79">
        <v>114199.9</v>
      </c>
      <c r="G307" s="79">
        <f t="shared" si="60"/>
        <v>296189.96999999997</v>
      </c>
      <c r="H307" s="79">
        <f t="shared" si="61"/>
        <v>155388</v>
      </c>
      <c r="I307" s="79">
        <f t="shared" si="62"/>
        <v>451577.97</v>
      </c>
      <c r="J307" s="76"/>
      <c r="K307" s="76"/>
      <c r="L307" s="76"/>
    </row>
    <row r="308" spans="1:12" ht="12">
      <c r="A308" s="59" t="s">
        <v>322</v>
      </c>
      <c r="B308" s="79">
        <v>0</v>
      </c>
      <c r="C308" s="79">
        <v>0</v>
      </c>
      <c r="D308" s="79">
        <v>613597.9</v>
      </c>
      <c r="E308" s="79">
        <v>402458.86</v>
      </c>
      <c r="F308" s="79">
        <v>211139.04</v>
      </c>
      <c r="G308" s="79">
        <f t="shared" si="60"/>
        <v>402458.86</v>
      </c>
      <c r="H308" s="79">
        <f t="shared" si="61"/>
        <v>211139.04</v>
      </c>
      <c r="I308" s="79">
        <f t="shared" si="62"/>
        <v>613597.9</v>
      </c>
      <c r="J308" s="76"/>
      <c r="K308" s="76"/>
      <c r="L308" s="76"/>
    </row>
    <row r="309" spans="1:12" ht="12">
      <c r="A309" s="59" t="s">
        <v>323</v>
      </c>
      <c r="B309" s="78">
        <f t="shared" ref="B309:I309" si="63">SUM(B285:B308)</f>
        <v>-984965.8</v>
      </c>
      <c r="C309" s="78">
        <f t="shared" si="63"/>
        <v>-510543.93000000005</v>
      </c>
      <c r="D309" s="78">
        <f t="shared" si="63"/>
        <v>1277710.7200000002</v>
      </c>
      <c r="E309" s="78">
        <f t="shared" si="63"/>
        <v>830845.90608585044</v>
      </c>
      <c r="F309" s="78">
        <f t="shared" si="63"/>
        <v>446864.81391415023</v>
      </c>
      <c r="G309" s="78">
        <f t="shared" si="63"/>
        <v>-154119.89391414949</v>
      </c>
      <c r="H309" s="78">
        <f t="shared" si="63"/>
        <v>-63679.116085849731</v>
      </c>
      <c r="I309" s="78">
        <f t="shared" si="63"/>
        <v>-217799.00999999943</v>
      </c>
    </row>
    <row r="310" spans="1:12" ht="12">
      <c r="A310" s="60" t="s">
        <v>324</v>
      </c>
      <c r="B310" s="79"/>
      <c r="C310" s="79"/>
      <c r="D310" s="79"/>
      <c r="E310" s="79"/>
      <c r="F310" s="79"/>
      <c r="G310" s="79"/>
      <c r="H310" s="79"/>
      <c r="I310" s="79"/>
    </row>
    <row r="311" spans="1:12" ht="12">
      <c r="A311" s="59" t="s">
        <v>325</v>
      </c>
      <c r="B311" s="79">
        <v>0</v>
      </c>
      <c r="C311" s="79">
        <v>0</v>
      </c>
      <c r="D311" s="79">
        <v>17713319.5</v>
      </c>
      <c r="E311" s="79">
        <v>11618166.27</v>
      </c>
      <c r="F311" s="79">
        <v>6095153.2300000004</v>
      </c>
      <c r="G311" s="80">
        <f t="shared" ref="G311:G319" si="64">B311+E311</f>
        <v>11618166.27</v>
      </c>
      <c r="H311" s="80">
        <f t="shared" ref="H311:H319" si="65">C311+F311</f>
        <v>6095153.2300000004</v>
      </c>
      <c r="I311" s="80">
        <f t="shared" ref="I311:I319" si="66">SUM(G311:H311)</f>
        <v>17713319.5</v>
      </c>
      <c r="J311" s="76"/>
      <c r="K311" s="76"/>
      <c r="L311" s="76"/>
    </row>
    <row r="312" spans="1:12" ht="12">
      <c r="A312" s="59" t="s">
        <v>326</v>
      </c>
      <c r="B312" s="79">
        <v>0</v>
      </c>
      <c r="C312" s="79">
        <v>0</v>
      </c>
      <c r="D312" s="79">
        <v>0</v>
      </c>
      <c r="E312" s="79">
        <v>0</v>
      </c>
      <c r="F312" s="79">
        <v>0</v>
      </c>
      <c r="G312" s="79">
        <f t="shared" si="64"/>
        <v>0</v>
      </c>
      <c r="H312" s="79">
        <f t="shared" si="65"/>
        <v>0</v>
      </c>
      <c r="I312" s="79">
        <f t="shared" si="66"/>
        <v>0</v>
      </c>
      <c r="J312" s="76"/>
      <c r="K312" s="76"/>
      <c r="L312" s="76"/>
    </row>
    <row r="313" spans="1:12" ht="12">
      <c r="A313" s="59" t="s">
        <v>327</v>
      </c>
      <c r="B313" s="79">
        <v>0</v>
      </c>
      <c r="C313" s="79">
        <v>0</v>
      </c>
      <c r="D313" s="79">
        <v>183670.02</v>
      </c>
      <c r="E313" s="79">
        <v>120469.15</v>
      </c>
      <c r="F313" s="79">
        <v>63200.87</v>
      </c>
      <c r="G313" s="79">
        <f t="shared" si="64"/>
        <v>120469.15</v>
      </c>
      <c r="H313" s="79">
        <f t="shared" si="65"/>
        <v>63200.87</v>
      </c>
      <c r="I313" s="79">
        <f t="shared" si="66"/>
        <v>183670.02</v>
      </c>
      <c r="J313" s="76"/>
      <c r="K313" s="76"/>
      <c r="L313" s="76"/>
    </row>
    <row r="314" spans="1:12" ht="12">
      <c r="A314" s="59" t="s">
        <v>328</v>
      </c>
      <c r="B314" s="79">
        <v>1280.28</v>
      </c>
      <c r="C314" s="79">
        <v>771.76</v>
      </c>
      <c r="D314" s="79">
        <v>183620.27</v>
      </c>
      <c r="E314" s="79">
        <v>120436.53</v>
      </c>
      <c r="F314" s="79">
        <v>63183.74</v>
      </c>
      <c r="G314" s="79">
        <f t="shared" si="64"/>
        <v>121716.81</v>
      </c>
      <c r="H314" s="79">
        <f t="shared" si="65"/>
        <v>63955.5</v>
      </c>
      <c r="I314" s="79">
        <f t="shared" si="66"/>
        <v>185672.31</v>
      </c>
      <c r="J314" s="76"/>
      <c r="K314" s="76"/>
      <c r="L314" s="76"/>
    </row>
    <row r="315" spans="1:12" ht="12">
      <c r="A315" s="59" t="s">
        <v>329</v>
      </c>
      <c r="B315" s="79">
        <v>0</v>
      </c>
      <c r="C315" s="79">
        <v>0</v>
      </c>
      <c r="D315" s="79">
        <v>0</v>
      </c>
      <c r="E315" s="79">
        <v>0</v>
      </c>
      <c r="F315" s="79">
        <v>0</v>
      </c>
      <c r="G315" s="79">
        <f t="shared" si="64"/>
        <v>0</v>
      </c>
      <c r="H315" s="79">
        <f t="shared" si="65"/>
        <v>0</v>
      </c>
      <c r="I315" s="79">
        <f t="shared" si="66"/>
        <v>0</v>
      </c>
      <c r="J315" s="76"/>
      <c r="K315" s="76"/>
      <c r="L315" s="76"/>
    </row>
    <row r="316" spans="1:12" ht="12">
      <c r="A316" s="59" t="s">
        <v>330</v>
      </c>
      <c r="B316" s="79">
        <v>0</v>
      </c>
      <c r="C316" s="79">
        <v>0</v>
      </c>
      <c r="D316" s="79">
        <v>0</v>
      </c>
      <c r="E316" s="79">
        <v>0</v>
      </c>
      <c r="F316" s="79">
        <v>0</v>
      </c>
      <c r="G316" s="79">
        <f t="shared" si="64"/>
        <v>0</v>
      </c>
      <c r="H316" s="79">
        <f t="shared" si="65"/>
        <v>0</v>
      </c>
      <c r="I316" s="79">
        <f t="shared" si="66"/>
        <v>0</v>
      </c>
      <c r="J316" s="76"/>
      <c r="K316" s="76"/>
      <c r="L316" s="76"/>
    </row>
    <row r="317" spans="1:12" ht="12">
      <c r="A317" s="59" t="s">
        <v>331</v>
      </c>
      <c r="B317" s="79">
        <v>0</v>
      </c>
      <c r="C317" s="79">
        <v>0</v>
      </c>
      <c r="D317" s="79">
        <v>0</v>
      </c>
      <c r="E317" s="79">
        <v>0</v>
      </c>
      <c r="F317" s="79">
        <v>0</v>
      </c>
      <c r="G317" s="79">
        <f t="shared" si="64"/>
        <v>0</v>
      </c>
      <c r="H317" s="79">
        <f t="shared" si="65"/>
        <v>0</v>
      </c>
      <c r="I317" s="79">
        <f t="shared" si="66"/>
        <v>0</v>
      </c>
      <c r="J317" s="76"/>
      <c r="K317" s="76"/>
      <c r="L317" s="76"/>
    </row>
    <row r="318" spans="1:12" ht="12">
      <c r="A318" s="59" t="s">
        <v>332</v>
      </c>
      <c r="B318" s="79">
        <v>824993.65</v>
      </c>
      <c r="C318" s="79">
        <v>90512.68</v>
      </c>
      <c r="D318" s="79">
        <v>671052.52</v>
      </c>
      <c r="E318" s="79">
        <v>440143.35</v>
      </c>
      <c r="F318" s="79">
        <v>230909.17</v>
      </c>
      <c r="G318" s="79">
        <f t="shared" si="64"/>
        <v>1265137</v>
      </c>
      <c r="H318" s="79">
        <f t="shared" si="65"/>
        <v>321421.84999999998</v>
      </c>
      <c r="I318" s="79">
        <f t="shared" si="66"/>
        <v>1586558.85</v>
      </c>
      <c r="J318" s="76"/>
      <c r="K318" s="76"/>
      <c r="L318" s="76"/>
    </row>
    <row r="319" spans="1:12" ht="12">
      <c r="A319" s="59" t="s">
        <v>333</v>
      </c>
      <c r="B319" s="79">
        <v>-661560.54</v>
      </c>
      <c r="C319" s="79">
        <v>-357146.6</v>
      </c>
      <c r="D319" s="79">
        <v>-317956.01</v>
      </c>
      <c r="E319" s="79">
        <v>-208547.35</v>
      </c>
      <c r="F319" s="79">
        <v>-109408.66</v>
      </c>
      <c r="G319" s="79">
        <f t="shared" si="64"/>
        <v>-870107.89</v>
      </c>
      <c r="H319" s="79">
        <f t="shared" si="65"/>
        <v>-466555.26</v>
      </c>
      <c r="I319" s="79">
        <f t="shared" si="66"/>
        <v>-1336663.1499999999</v>
      </c>
      <c r="J319" s="76"/>
      <c r="K319" s="76"/>
      <c r="L319" s="76"/>
    </row>
    <row r="320" spans="1:12" ht="12">
      <c r="A320" s="59" t="s">
        <v>334</v>
      </c>
      <c r="B320" s="78">
        <f t="shared" ref="B320:I320" si="67">SUM(B311:B319)</f>
        <v>164713.39000000001</v>
      </c>
      <c r="C320" s="78">
        <f t="shared" si="67"/>
        <v>-265862.15999999997</v>
      </c>
      <c r="D320" s="78">
        <f t="shared" si="67"/>
        <v>18433706.299999997</v>
      </c>
      <c r="E320" s="78">
        <f t="shared" si="67"/>
        <v>12090667.949999999</v>
      </c>
      <c r="F320" s="78">
        <f t="shared" si="67"/>
        <v>6343038.3500000006</v>
      </c>
      <c r="G320" s="78">
        <f t="shared" si="67"/>
        <v>12255381.34</v>
      </c>
      <c r="H320" s="78">
        <f t="shared" si="67"/>
        <v>6077176.1900000004</v>
      </c>
      <c r="I320" s="78">
        <f t="shared" si="67"/>
        <v>18332557.530000001</v>
      </c>
    </row>
    <row r="321" spans="1:9" ht="12">
      <c r="A321" s="60" t="s">
        <v>335</v>
      </c>
      <c r="B321" s="79"/>
      <c r="C321" s="79"/>
      <c r="D321" s="79"/>
      <c r="E321" s="79"/>
      <c r="F321" s="79"/>
      <c r="G321" s="79"/>
      <c r="H321" s="79"/>
      <c r="I321" s="79"/>
    </row>
    <row r="322" spans="1:9" ht="12">
      <c r="A322" s="59" t="s">
        <v>336</v>
      </c>
      <c r="B322" s="79">
        <v>0</v>
      </c>
      <c r="C322" s="79">
        <v>0</v>
      </c>
      <c r="D322" s="79">
        <v>0</v>
      </c>
      <c r="E322" s="79">
        <v>0</v>
      </c>
      <c r="F322" s="79">
        <v>0</v>
      </c>
      <c r="G322" s="79">
        <f>B322+E322</f>
        <v>0</v>
      </c>
      <c r="H322" s="79">
        <f>C322+F322</f>
        <v>0</v>
      </c>
      <c r="I322" s="79">
        <f>SUM(G322:H322)</f>
        <v>0</v>
      </c>
    </row>
    <row r="323" spans="1:9" ht="12">
      <c r="A323" s="59" t="s">
        <v>337</v>
      </c>
      <c r="B323" s="79">
        <v>0</v>
      </c>
      <c r="C323" s="79">
        <v>0</v>
      </c>
      <c r="D323" s="79">
        <v>0</v>
      </c>
      <c r="E323" s="79">
        <v>0</v>
      </c>
      <c r="F323" s="79">
        <v>0</v>
      </c>
      <c r="G323" s="79">
        <f>B323+E323</f>
        <v>0</v>
      </c>
      <c r="H323" s="79">
        <f>C323+F323</f>
        <v>0</v>
      </c>
      <c r="I323" s="79">
        <f>SUM(G323:H323)</f>
        <v>0</v>
      </c>
    </row>
    <row r="324" spans="1:9" ht="12">
      <c r="A324" s="59" t="s">
        <v>338</v>
      </c>
      <c r="B324" s="78">
        <f t="shared" ref="B324:I324" si="68">SUM(B322:B323)</f>
        <v>0</v>
      </c>
      <c r="C324" s="78">
        <f t="shared" si="68"/>
        <v>0</v>
      </c>
      <c r="D324" s="78">
        <f t="shared" si="68"/>
        <v>0</v>
      </c>
      <c r="E324" s="78">
        <f t="shared" si="68"/>
        <v>0</v>
      </c>
      <c r="F324" s="78">
        <f t="shared" si="68"/>
        <v>0</v>
      </c>
      <c r="G324" s="78">
        <f t="shared" si="68"/>
        <v>0</v>
      </c>
      <c r="H324" s="78">
        <f t="shared" si="68"/>
        <v>0</v>
      </c>
      <c r="I324" s="78">
        <f t="shared" si="68"/>
        <v>0</v>
      </c>
    </row>
    <row r="325" spans="1:9" ht="12">
      <c r="A325" s="59"/>
      <c r="B325" s="77"/>
      <c r="C325" s="77"/>
      <c r="D325" s="77"/>
      <c r="E325" s="77"/>
      <c r="F325" s="77"/>
      <c r="G325" s="77"/>
      <c r="H325" s="77"/>
      <c r="I325" s="77"/>
    </row>
    <row r="326" spans="1:9" ht="12.75" thickBot="1">
      <c r="A326" s="58" t="s">
        <v>1</v>
      </c>
      <c r="B326" s="81">
        <f t="shared" ref="B326:I326" si="69">B309+B320+B324</f>
        <v>-820252.41</v>
      </c>
      <c r="C326" s="81">
        <f t="shared" si="69"/>
        <v>-776406.09000000008</v>
      </c>
      <c r="D326" s="81">
        <f t="shared" si="69"/>
        <v>19711417.019999996</v>
      </c>
      <c r="E326" s="81">
        <f t="shared" si="69"/>
        <v>12921513.85608585</v>
      </c>
      <c r="F326" s="81">
        <f t="shared" si="69"/>
        <v>6789903.1639141506</v>
      </c>
      <c r="G326" s="81">
        <f t="shared" si="69"/>
        <v>12101261.44608585</v>
      </c>
      <c r="H326" s="81">
        <f t="shared" si="69"/>
        <v>6013497.0739141507</v>
      </c>
      <c r="I326" s="81">
        <f t="shared" si="69"/>
        <v>18114758.520000003</v>
      </c>
    </row>
    <row r="327" spans="1:9" ht="13.5" thickTop="1" thickBot="1">
      <c r="A327" s="59"/>
      <c r="B327" s="81"/>
      <c r="C327" s="77"/>
      <c r="D327" s="77"/>
      <c r="E327" s="77"/>
      <c r="F327" s="77"/>
      <c r="G327" s="77"/>
      <c r="H327" s="77"/>
      <c r="I327" s="77"/>
    </row>
    <row r="328" spans="1:9" ht="12.75" thickTop="1">
      <c r="A328" s="58" t="s">
        <v>0</v>
      </c>
      <c r="B328" s="86">
        <f t="shared" ref="B328:I328" si="70">B281-B326</f>
        <v>39047663.98999998</v>
      </c>
      <c r="C328" s="86">
        <f t="shared" si="70"/>
        <v>9466881.7399999946</v>
      </c>
      <c r="D328" s="86">
        <f t="shared" si="70"/>
        <v>-41912105.799999997</v>
      </c>
      <c r="E328" s="86">
        <f t="shared" si="70"/>
        <v>-27199224.136085849</v>
      </c>
      <c r="F328" s="86">
        <f t="shared" si="70"/>
        <v>-14712881.663914151</v>
      </c>
      <c r="G328" s="86">
        <f t="shared" si="70"/>
        <v>11848439.85391411</v>
      </c>
      <c r="H328" s="86">
        <f t="shared" si="70"/>
        <v>-5245999.9239141578</v>
      </c>
      <c r="I328" s="86">
        <f t="shared" si="70"/>
        <v>6602439.9299999699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5" max="8" man="1"/>
    <brk id="2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5546875" defaultRowHeight="12.75" outlineLevelCol="1"/>
  <cols>
    <col min="1" max="1" width="3.28515625" style="87" customWidth="1"/>
    <col min="2" max="2" width="51.85546875" style="87" customWidth="1"/>
    <col min="3" max="3" width="15.140625" style="87" customWidth="1"/>
    <col min="4" max="4" width="13.85546875" style="87" customWidth="1"/>
    <col min="5" max="5" width="11" style="87" customWidth="1"/>
    <col min="6" max="6" width="13.7109375" style="87" customWidth="1"/>
    <col min="7" max="7" width="12.28515625" style="87" customWidth="1"/>
    <col min="8" max="8" width="17.85546875" style="87" customWidth="1"/>
    <col min="9" max="9" width="5" style="87" hidden="1" customWidth="1" outlineLevel="1"/>
    <col min="10" max="10" width="4.5703125" style="87" hidden="1" customWidth="1" outlineLevel="1"/>
    <col min="11" max="11" width="12.5703125" style="87" customWidth="1" collapsed="1"/>
    <col min="12" max="16384" width="8.85546875" style="87"/>
  </cols>
  <sheetData>
    <row r="1" spans="1:10" ht="15.95" customHeight="1">
      <c r="A1" s="137"/>
      <c r="B1" s="142" t="s">
        <v>350</v>
      </c>
      <c r="C1" s="142"/>
      <c r="D1" s="142"/>
      <c r="E1" s="142"/>
      <c r="F1" s="142"/>
      <c r="G1" s="142"/>
      <c r="H1" s="142"/>
    </row>
    <row r="2" spans="1:10" ht="15.95" customHeight="1">
      <c r="A2" s="136"/>
      <c r="B2" s="141" t="s">
        <v>359</v>
      </c>
      <c r="C2" s="141"/>
      <c r="D2" s="141"/>
      <c r="E2" s="141"/>
      <c r="F2" s="141"/>
      <c r="G2" s="141"/>
      <c r="H2" s="141"/>
    </row>
    <row r="3" spans="1:10" ht="15.95" customHeight="1">
      <c r="A3" s="141" t="s">
        <v>410</v>
      </c>
      <c r="B3" s="141"/>
      <c r="C3" s="141"/>
      <c r="D3" s="141"/>
      <c r="E3" s="141"/>
      <c r="F3" s="141"/>
      <c r="G3" s="141"/>
      <c r="H3" s="141"/>
    </row>
    <row r="4" spans="1:10" ht="15.95" customHeight="1">
      <c r="A4" s="119"/>
      <c r="B4" s="143" t="str">
        <f>Allocated!A5</f>
        <v>(Based on allocation factors developed using 12 ME 12/31/2017 information)</v>
      </c>
      <c r="C4" s="143"/>
      <c r="D4" s="143"/>
      <c r="E4" s="143"/>
      <c r="F4" s="143"/>
      <c r="G4" s="143"/>
      <c r="H4" s="143"/>
      <c r="J4" s="87" t="s">
        <v>360</v>
      </c>
    </row>
    <row r="5" spans="1:10" ht="51">
      <c r="A5" s="135"/>
      <c r="B5" s="134" t="s">
        <v>361</v>
      </c>
      <c r="C5" s="131" t="s">
        <v>362</v>
      </c>
      <c r="D5" s="131" t="s">
        <v>363</v>
      </c>
      <c r="E5" s="133" t="s">
        <v>415</v>
      </c>
      <c r="F5" s="132" t="s">
        <v>414</v>
      </c>
      <c r="G5" s="132" t="s">
        <v>413</v>
      </c>
      <c r="H5" s="131" t="s">
        <v>35</v>
      </c>
    </row>
    <row r="6" spans="1:10" ht="15.95" customHeight="1">
      <c r="A6" s="96" t="s">
        <v>18</v>
      </c>
      <c r="B6" s="108"/>
      <c r="C6" s="130"/>
      <c r="D6" s="130"/>
      <c r="E6" s="129"/>
      <c r="F6" s="128"/>
      <c r="G6" s="128"/>
      <c r="H6" s="23"/>
    </row>
    <row r="7" spans="1:10" ht="15.95" customHeight="1">
      <c r="A7" s="96"/>
      <c r="B7" s="124" t="s">
        <v>364</v>
      </c>
      <c r="C7" s="125">
        <f t="shared" ref="C7:D10" si="0">$H7*F7</f>
        <v>10789.02792</v>
      </c>
      <c r="D7" s="125">
        <f t="shared" si="0"/>
        <v>7787.122080000001</v>
      </c>
      <c r="E7" s="118">
        <v>1</v>
      </c>
      <c r="F7" s="117">
        <f>VLOOKUP($E7,$B$60:$G$66,5,FALSE)</f>
        <v>0.58079999999999998</v>
      </c>
      <c r="G7" s="117">
        <f>VLOOKUP($E7,$B$60:$G$66,6,FALSE)</f>
        <v>0.41920000000000002</v>
      </c>
      <c r="H7" s="14">
        <f>'Unallocated Detail'!D205</f>
        <v>18576.150000000001</v>
      </c>
    </row>
    <row r="8" spans="1:10" ht="15.95" customHeight="1">
      <c r="A8" s="96" t="s">
        <v>365</v>
      </c>
      <c r="B8" s="124" t="s">
        <v>366</v>
      </c>
      <c r="C8" s="127">
        <f t="shared" si="0"/>
        <v>88360.011707000012</v>
      </c>
      <c r="D8" s="127">
        <f t="shared" si="0"/>
        <v>52812.718293000005</v>
      </c>
      <c r="E8" s="118">
        <v>2</v>
      </c>
      <c r="F8" s="117">
        <f>VLOOKUP($E8,$B$60:$G$66,5,FALSE)</f>
        <v>0.62590000000000001</v>
      </c>
      <c r="G8" s="117">
        <f>VLOOKUP($E8,$B$60:$G$66,6,FALSE)</f>
        <v>0.37409999999999999</v>
      </c>
      <c r="H8" s="63">
        <f>'Unallocated Detail'!D206</f>
        <v>141172.73000000001</v>
      </c>
    </row>
    <row r="9" spans="1:10" ht="15.95" customHeight="1">
      <c r="A9" s="96" t="s">
        <v>365</v>
      </c>
      <c r="B9" s="124" t="s">
        <v>367</v>
      </c>
      <c r="C9" s="127">
        <f t="shared" si="0"/>
        <v>1411549.8994079998</v>
      </c>
      <c r="D9" s="127">
        <f t="shared" si="0"/>
        <v>1018804.610592</v>
      </c>
      <c r="E9" s="118">
        <v>1</v>
      </c>
      <c r="F9" s="117">
        <f>VLOOKUP($E9,$B$60:$G$66,5,FALSE)</f>
        <v>0.58079999999999998</v>
      </c>
      <c r="G9" s="117">
        <f>VLOOKUP($E9,$B$60:$G$66,6,FALSE)</f>
        <v>0.41920000000000002</v>
      </c>
      <c r="H9" s="63">
        <f>'Unallocated Detail'!D207</f>
        <v>2430354.5099999998</v>
      </c>
    </row>
    <row r="10" spans="1:10" ht="15.95" customHeight="1">
      <c r="A10" s="96" t="s">
        <v>365</v>
      </c>
      <c r="B10" s="124" t="s">
        <v>368</v>
      </c>
      <c r="C10" s="126">
        <f t="shared" si="0"/>
        <v>0</v>
      </c>
      <c r="D10" s="126">
        <f t="shared" si="0"/>
        <v>0</v>
      </c>
      <c r="E10" s="111">
        <v>1</v>
      </c>
      <c r="F10" s="113">
        <f>VLOOKUP($E10,$B$60:$G$66,5,FALSE)</f>
        <v>0.58079999999999998</v>
      </c>
      <c r="G10" s="113">
        <f>VLOOKUP($E10,$B$60:$G$66,6,FALSE)</f>
        <v>0.41920000000000002</v>
      </c>
      <c r="H10" s="112">
        <v>0</v>
      </c>
      <c r="J10" s="24">
        <f>+C11+D11-H11</f>
        <v>0</v>
      </c>
    </row>
    <row r="11" spans="1:10" ht="15.95" customHeight="1">
      <c r="A11" s="96" t="s">
        <v>365</v>
      </c>
      <c r="B11" s="108" t="s">
        <v>369</v>
      </c>
      <c r="C11" s="64">
        <f>SUM(C7:C10)</f>
        <v>1510698.9390349998</v>
      </c>
      <c r="D11" s="64">
        <f>SUM(D7:D10)</f>
        <v>1079404.4509649999</v>
      </c>
      <c r="E11" s="118"/>
      <c r="F11" s="125"/>
      <c r="G11" s="106"/>
      <c r="H11" s="63">
        <f>SUM(H7:H10)</f>
        <v>2590103.3899999997</v>
      </c>
      <c r="J11" s="24" t="e">
        <f>H11-#REF!</f>
        <v>#REF!</v>
      </c>
    </row>
    <row r="12" spans="1:10" ht="15.95" customHeight="1">
      <c r="A12" s="96" t="s">
        <v>17</v>
      </c>
      <c r="B12" s="108"/>
      <c r="C12" s="64"/>
      <c r="D12" s="64"/>
      <c r="E12" s="118"/>
      <c r="F12" s="106"/>
      <c r="G12" s="106"/>
      <c r="H12" s="23"/>
    </row>
    <row r="13" spans="1:10" ht="15.95" customHeight="1">
      <c r="A13" s="96"/>
      <c r="B13" s="124" t="s">
        <v>370</v>
      </c>
      <c r="C13" s="64">
        <f t="shared" ref="C13:D19" si="1">$H13*F13</f>
        <v>50486.725343999991</v>
      </c>
      <c r="D13" s="64">
        <f t="shared" si="1"/>
        <v>36439.454656000002</v>
      </c>
      <c r="E13" s="118">
        <v>1</v>
      </c>
      <c r="F13" s="117">
        <f t="shared" ref="F13:F19" si="2">VLOOKUP($E13,$B$60:$G$66,5,FALSE)</f>
        <v>0.58079999999999998</v>
      </c>
      <c r="G13" s="117">
        <f t="shared" ref="G13:G19" si="3">VLOOKUP($E13,$B$60:$G$66,6,FALSE)</f>
        <v>0.41920000000000002</v>
      </c>
      <c r="H13" s="63">
        <f>'Unallocated Detail'!D212</f>
        <v>86926.18</v>
      </c>
    </row>
    <row r="14" spans="1:10" ht="15.95" customHeight="1">
      <c r="A14" s="96" t="s">
        <v>365</v>
      </c>
      <c r="B14" s="124" t="s">
        <v>371</v>
      </c>
      <c r="C14" s="64">
        <f t="shared" si="1"/>
        <v>106556.396496</v>
      </c>
      <c r="D14" s="64">
        <f t="shared" si="1"/>
        <v>76908.473503999994</v>
      </c>
      <c r="E14" s="118">
        <v>1</v>
      </c>
      <c r="F14" s="117">
        <f t="shared" si="2"/>
        <v>0.58079999999999998</v>
      </c>
      <c r="G14" s="117">
        <f t="shared" si="3"/>
        <v>0.41920000000000002</v>
      </c>
      <c r="H14" s="63">
        <f>'Unallocated Detail'!D213</f>
        <v>183464.87</v>
      </c>
    </row>
    <row r="15" spans="1:10" ht="15.95" customHeight="1">
      <c r="A15" s="96" t="s">
        <v>365</v>
      </c>
      <c r="B15" s="124" t="s">
        <v>372</v>
      </c>
      <c r="C15" s="64">
        <f t="shared" si="1"/>
        <v>78.936527999999996</v>
      </c>
      <c r="D15" s="64">
        <f t="shared" si="1"/>
        <v>56.973472000000001</v>
      </c>
      <c r="E15" s="118">
        <v>1</v>
      </c>
      <c r="F15" s="117">
        <f t="shared" si="2"/>
        <v>0.58079999999999998</v>
      </c>
      <c r="G15" s="117">
        <f t="shared" si="3"/>
        <v>0.41920000000000002</v>
      </c>
      <c r="H15" s="63">
        <f>'Unallocated Detail'!D214</f>
        <v>135.91</v>
      </c>
    </row>
    <row r="16" spans="1:10" ht="15.95" customHeight="1">
      <c r="A16" s="96"/>
      <c r="B16" s="124" t="s">
        <v>373</v>
      </c>
      <c r="C16" s="64">
        <f t="shared" si="1"/>
        <v>0</v>
      </c>
      <c r="D16" s="64">
        <f t="shared" si="1"/>
        <v>0</v>
      </c>
      <c r="E16" s="118">
        <v>1</v>
      </c>
      <c r="F16" s="117">
        <f t="shared" si="2"/>
        <v>0.58079999999999998</v>
      </c>
      <c r="G16" s="117">
        <f t="shared" si="3"/>
        <v>0.41920000000000002</v>
      </c>
      <c r="H16" s="63">
        <f>'Unallocated Detail'!D215</f>
        <v>0</v>
      </c>
    </row>
    <row r="17" spans="1:11" ht="15.95" customHeight="1">
      <c r="A17" s="96" t="s">
        <v>365</v>
      </c>
      <c r="B17" s="124" t="s">
        <v>374</v>
      </c>
      <c r="C17" s="64">
        <f t="shared" si="1"/>
        <v>-17609.199696</v>
      </c>
      <c r="D17" s="64">
        <f t="shared" si="1"/>
        <v>-12709.670303999999</v>
      </c>
      <c r="E17" s="118">
        <v>1</v>
      </c>
      <c r="F17" s="117">
        <f t="shared" si="2"/>
        <v>0.58079999999999998</v>
      </c>
      <c r="G17" s="117">
        <f t="shared" si="3"/>
        <v>0.41920000000000002</v>
      </c>
      <c r="H17" s="63">
        <f>'Unallocated Detail'!D216</f>
        <v>-30318.87</v>
      </c>
    </row>
    <row r="18" spans="1:11" ht="15.95" customHeight="1">
      <c r="A18" s="96"/>
      <c r="B18" s="124" t="s">
        <v>375</v>
      </c>
      <c r="C18" s="64">
        <f t="shared" si="1"/>
        <v>0</v>
      </c>
      <c r="D18" s="64">
        <f t="shared" si="1"/>
        <v>0</v>
      </c>
      <c r="E18" s="118">
        <v>1</v>
      </c>
      <c r="F18" s="117">
        <f t="shared" si="2"/>
        <v>0.58079999999999998</v>
      </c>
      <c r="G18" s="117">
        <f t="shared" si="3"/>
        <v>0.41920000000000002</v>
      </c>
      <c r="H18" s="63">
        <f>'Unallocated Detail'!D217</f>
        <v>0</v>
      </c>
    </row>
    <row r="19" spans="1:11" ht="15.95" customHeight="1">
      <c r="A19" s="96"/>
      <c r="B19" s="124" t="s">
        <v>376</v>
      </c>
      <c r="C19" s="112">
        <f t="shared" si="1"/>
        <v>0</v>
      </c>
      <c r="D19" s="112">
        <f t="shared" si="1"/>
        <v>0</v>
      </c>
      <c r="E19" s="111">
        <v>1</v>
      </c>
      <c r="F19" s="113">
        <f t="shared" si="2"/>
        <v>0.58079999999999998</v>
      </c>
      <c r="G19" s="113">
        <f t="shared" si="3"/>
        <v>0.41920000000000002</v>
      </c>
      <c r="H19" s="112">
        <f>'Unallocated Detail'!D218</f>
        <v>0</v>
      </c>
      <c r="J19" s="24">
        <f>+C20+D20-H20</f>
        <v>0</v>
      </c>
    </row>
    <row r="20" spans="1:11" ht="15.95" customHeight="1">
      <c r="A20" s="96" t="s">
        <v>365</v>
      </c>
      <c r="B20" s="108" t="s">
        <v>369</v>
      </c>
      <c r="C20" s="64">
        <f>SUM(C13:C18)</f>
        <v>139512.85867199997</v>
      </c>
      <c r="D20" s="64">
        <f>SUM(D13:D18)</f>
        <v>100695.23132799999</v>
      </c>
      <c r="E20" s="118"/>
      <c r="F20" s="125"/>
      <c r="G20" s="106"/>
      <c r="H20" s="63">
        <f>SUM(H13:H18)</f>
        <v>240208.08999999997</v>
      </c>
      <c r="J20" s="24" t="e">
        <f>H20-#REF!</f>
        <v>#REF!</v>
      </c>
    </row>
    <row r="21" spans="1:11" ht="15.95" customHeight="1">
      <c r="A21" s="96" t="s">
        <v>15</v>
      </c>
      <c r="B21" s="108"/>
      <c r="C21" s="64"/>
      <c r="D21" s="64"/>
      <c r="E21" s="118"/>
      <c r="F21" s="106"/>
      <c r="G21" s="106"/>
      <c r="H21" s="63"/>
    </row>
    <row r="22" spans="1:11" ht="15.95" customHeight="1">
      <c r="A22" s="96"/>
      <c r="B22" s="124" t="s">
        <v>377</v>
      </c>
      <c r="C22" s="64">
        <f t="shared" ref="C22:D27" si="4">$H22*F22</f>
        <v>3261851.2133340002</v>
      </c>
      <c r="D22" s="64">
        <f t="shared" si="4"/>
        <v>1711241.046666</v>
      </c>
      <c r="E22" s="118">
        <v>4</v>
      </c>
      <c r="F22" s="117">
        <f t="shared" ref="F22:F27" si="5">VLOOKUP($E22,$B$60:$G$66,5,FALSE)</f>
        <v>0.65590000000000004</v>
      </c>
      <c r="G22" s="117">
        <f t="shared" ref="G22:G27" si="6">VLOOKUP($E22,$B$60:$G$66,6,FALSE)</f>
        <v>0.34410000000000002</v>
      </c>
      <c r="H22" s="63">
        <f>'Unallocated Detail'!D224</f>
        <v>4973092.26</v>
      </c>
      <c r="K22" s="3"/>
    </row>
    <row r="23" spans="1:11" ht="15.95" customHeight="1">
      <c r="A23" s="96"/>
      <c r="B23" s="124" t="s">
        <v>378</v>
      </c>
      <c r="C23" s="64">
        <f t="shared" si="4"/>
        <v>466090.063173</v>
      </c>
      <c r="D23" s="64">
        <f t="shared" si="4"/>
        <v>244521.406827</v>
      </c>
      <c r="E23" s="118">
        <v>4</v>
      </c>
      <c r="F23" s="117">
        <f t="shared" si="5"/>
        <v>0.65590000000000004</v>
      </c>
      <c r="G23" s="117">
        <f t="shared" si="6"/>
        <v>0.34410000000000002</v>
      </c>
      <c r="H23" s="63">
        <f>'Unallocated Detail'!D225</f>
        <v>710611.47</v>
      </c>
      <c r="K23" s="3"/>
    </row>
    <row r="24" spans="1:11" ht="15.95" customHeight="1">
      <c r="A24" s="96" t="s">
        <v>365</v>
      </c>
      <c r="B24" s="124" t="s">
        <v>379</v>
      </c>
      <c r="C24" s="64">
        <f t="shared" si="4"/>
        <v>-1411403.8064980002</v>
      </c>
      <c r="D24" s="64">
        <f t="shared" si="4"/>
        <v>-740454.41350200016</v>
      </c>
      <c r="E24" s="118">
        <v>4</v>
      </c>
      <c r="F24" s="117">
        <f t="shared" si="5"/>
        <v>0.65590000000000004</v>
      </c>
      <c r="G24" s="117">
        <f t="shared" si="6"/>
        <v>0.34410000000000002</v>
      </c>
      <c r="H24" s="63">
        <f>'Unallocated Detail'!D226</f>
        <v>-2151858.2200000002</v>
      </c>
      <c r="K24" s="3"/>
    </row>
    <row r="25" spans="1:11" ht="15.95" customHeight="1">
      <c r="A25" s="96" t="s">
        <v>365</v>
      </c>
      <c r="B25" s="124" t="s">
        <v>380</v>
      </c>
      <c r="C25" s="64">
        <f t="shared" si="4"/>
        <v>772382.39603000006</v>
      </c>
      <c r="D25" s="64">
        <f t="shared" si="4"/>
        <v>405209.30397000001</v>
      </c>
      <c r="E25" s="118">
        <v>4</v>
      </c>
      <c r="F25" s="117">
        <f t="shared" si="5"/>
        <v>0.65590000000000004</v>
      </c>
      <c r="G25" s="117">
        <f t="shared" si="6"/>
        <v>0.34410000000000002</v>
      </c>
      <c r="H25" s="63">
        <f>'Unallocated Detail'!D227</f>
        <v>1177591.7</v>
      </c>
      <c r="K25" s="3"/>
    </row>
    <row r="26" spans="1:11" ht="15.95" customHeight="1">
      <c r="A26" s="96" t="s">
        <v>365</v>
      </c>
      <c r="B26" s="124" t="s">
        <v>381</v>
      </c>
      <c r="C26" s="64">
        <f t="shared" si="4"/>
        <v>75309.940979999999</v>
      </c>
      <c r="D26" s="64">
        <f t="shared" si="4"/>
        <v>48963.889020000002</v>
      </c>
      <c r="E26" s="118">
        <v>3</v>
      </c>
      <c r="F26" s="117">
        <f t="shared" si="5"/>
        <v>0.60599999999999998</v>
      </c>
      <c r="G26" s="117">
        <f t="shared" si="6"/>
        <v>0.39400000000000002</v>
      </c>
      <c r="H26" s="63">
        <f>'Unallocated Detail'!D228</f>
        <v>124273.83</v>
      </c>
      <c r="K26" s="3"/>
    </row>
    <row r="27" spans="1:11" ht="15.95" customHeight="1">
      <c r="A27" s="96" t="s">
        <v>365</v>
      </c>
      <c r="B27" s="124" t="s">
        <v>382</v>
      </c>
      <c r="C27" s="64">
        <f t="shared" si="4"/>
        <v>255966.55761600001</v>
      </c>
      <c r="D27" s="64">
        <f t="shared" si="4"/>
        <v>184747.21238400001</v>
      </c>
      <c r="E27" s="118">
        <v>1</v>
      </c>
      <c r="F27" s="117">
        <f t="shared" si="5"/>
        <v>0.58079999999999998</v>
      </c>
      <c r="G27" s="117">
        <f t="shared" si="6"/>
        <v>0.41920000000000002</v>
      </c>
      <c r="H27" s="63">
        <f>'Unallocated Detail'!D229</f>
        <v>440713.77</v>
      </c>
      <c r="K27" s="3"/>
    </row>
    <row r="28" spans="1:11" ht="15.95" customHeight="1">
      <c r="A28" s="96" t="s">
        <v>365</v>
      </c>
      <c r="B28" s="124" t="s">
        <v>383</v>
      </c>
      <c r="C28" s="64">
        <f>'Unallocated Detail'!E230</f>
        <v>1122975.97</v>
      </c>
      <c r="D28" s="64">
        <f>'Unallocated Detail'!F230</f>
        <v>635259.05000000005</v>
      </c>
      <c r="E28" s="118"/>
      <c r="F28" s="117">
        <f>C28/H28</f>
        <v>0.63869503065636812</v>
      </c>
      <c r="G28" s="117">
        <f>D28/H28</f>
        <v>0.36130496934363193</v>
      </c>
      <c r="H28" s="63">
        <f>C28+D28</f>
        <v>1758235.02</v>
      </c>
      <c r="K28" s="3"/>
    </row>
    <row r="29" spans="1:11" ht="15.95" customHeight="1">
      <c r="A29" s="96"/>
      <c r="B29" s="124" t="s">
        <v>384</v>
      </c>
      <c r="C29" s="64">
        <f t="shared" ref="C29:D34" si="7">$H29*F29</f>
        <v>8029.8163960000011</v>
      </c>
      <c r="D29" s="64">
        <f t="shared" si="7"/>
        <v>4212.6236040000003</v>
      </c>
      <c r="E29" s="118">
        <v>4</v>
      </c>
      <c r="F29" s="117">
        <f t="shared" ref="F29:F34" si="8">VLOOKUP($E29,$B$60:$G$66,5,FALSE)</f>
        <v>0.65590000000000004</v>
      </c>
      <c r="G29" s="117">
        <f t="shared" ref="G29:G34" si="9">VLOOKUP($E29,$B$60:$G$66,6,FALSE)</f>
        <v>0.34410000000000002</v>
      </c>
      <c r="H29" s="63">
        <f>'Unallocated Detail'!D231</f>
        <v>12242.44</v>
      </c>
      <c r="K29" s="3"/>
    </row>
    <row r="30" spans="1:11" ht="15.95" customHeight="1">
      <c r="A30" s="96" t="s">
        <v>365</v>
      </c>
      <c r="B30" s="124" t="s">
        <v>385</v>
      </c>
      <c r="C30" s="64">
        <f t="shared" si="7"/>
        <v>0</v>
      </c>
      <c r="D30" s="64">
        <f t="shared" si="7"/>
        <v>0</v>
      </c>
      <c r="E30" s="118">
        <v>4</v>
      </c>
      <c r="F30" s="117">
        <f t="shared" si="8"/>
        <v>0.65590000000000004</v>
      </c>
      <c r="G30" s="117">
        <f t="shared" si="9"/>
        <v>0.34410000000000002</v>
      </c>
      <c r="H30" s="63">
        <f>'Unallocated Detail'!D232</f>
        <v>0</v>
      </c>
      <c r="K30" s="3"/>
    </row>
    <row r="31" spans="1:11" ht="15.95" customHeight="1">
      <c r="A31" s="96" t="s">
        <v>365</v>
      </c>
      <c r="B31" s="124" t="s">
        <v>386</v>
      </c>
      <c r="C31" s="64">
        <f t="shared" si="7"/>
        <v>505988.32899300003</v>
      </c>
      <c r="D31" s="64">
        <f t="shared" si="7"/>
        <v>265452.94100700004</v>
      </c>
      <c r="E31" s="118">
        <v>4</v>
      </c>
      <c r="F31" s="117">
        <f t="shared" si="8"/>
        <v>0.65590000000000004</v>
      </c>
      <c r="G31" s="117">
        <f t="shared" si="9"/>
        <v>0.34410000000000002</v>
      </c>
      <c r="H31" s="63">
        <f>'Unallocated Detail'!D233</f>
        <v>771441.27</v>
      </c>
      <c r="K31" s="3"/>
    </row>
    <row r="32" spans="1:11" ht="15.95" customHeight="1">
      <c r="A32" s="96" t="s">
        <v>365</v>
      </c>
      <c r="B32" s="124" t="s">
        <v>387</v>
      </c>
      <c r="C32" s="64">
        <f t="shared" si="7"/>
        <v>598008.87549200002</v>
      </c>
      <c r="D32" s="64">
        <f t="shared" si="7"/>
        <v>313729.00450800004</v>
      </c>
      <c r="E32" s="118">
        <v>4</v>
      </c>
      <c r="F32" s="117">
        <f t="shared" si="8"/>
        <v>0.65590000000000004</v>
      </c>
      <c r="G32" s="117">
        <f t="shared" si="9"/>
        <v>0.34410000000000002</v>
      </c>
      <c r="H32" s="63">
        <f>'Unallocated Detail'!D234</f>
        <v>911737.88</v>
      </c>
      <c r="K32" s="3"/>
    </row>
    <row r="33" spans="1:11" ht="15.95" customHeight="1">
      <c r="A33" s="96"/>
      <c r="B33" s="124" t="s">
        <v>388</v>
      </c>
      <c r="C33" s="64">
        <f t="shared" si="7"/>
        <v>0</v>
      </c>
      <c r="D33" s="64">
        <f t="shared" si="7"/>
        <v>0</v>
      </c>
      <c r="E33" s="118">
        <v>4</v>
      </c>
      <c r="F33" s="117">
        <f t="shared" si="8"/>
        <v>0.65590000000000004</v>
      </c>
      <c r="G33" s="117">
        <f t="shared" si="9"/>
        <v>0.34410000000000002</v>
      </c>
      <c r="H33" s="63">
        <f>'Unallocated Detail'!D235</f>
        <v>0</v>
      </c>
      <c r="K33" s="3">
        <v>0</v>
      </c>
    </row>
    <row r="34" spans="1:11" ht="15.95" customHeight="1">
      <c r="A34" s="96"/>
      <c r="B34" s="124" t="s">
        <v>389</v>
      </c>
      <c r="C34" s="112">
        <f t="shared" si="7"/>
        <v>1204019.8752820001</v>
      </c>
      <c r="D34" s="112">
        <f t="shared" si="7"/>
        <v>631656.10471800005</v>
      </c>
      <c r="E34" s="111">
        <v>4</v>
      </c>
      <c r="F34" s="113">
        <f t="shared" si="8"/>
        <v>0.65590000000000004</v>
      </c>
      <c r="G34" s="113">
        <f t="shared" si="9"/>
        <v>0.34410000000000002</v>
      </c>
      <c r="H34" s="112">
        <f>'Unallocated Detail'!D236</f>
        <v>1835675.98</v>
      </c>
      <c r="J34" s="24">
        <f>+C35+D35-H35</f>
        <v>0</v>
      </c>
      <c r="K34" s="3"/>
    </row>
    <row r="35" spans="1:11" ht="15.95" customHeight="1">
      <c r="A35" s="96" t="s">
        <v>365</v>
      </c>
      <c r="B35" s="108" t="s">
        <v>369</v>
      </c>
      <c r="C35" s="64">
        <f>SUM(C22:C34)</f>
        <v>6859219.2307979995</v>
      </c>
      <c r="D35" s="64">
        <f>SUM(D22:D34)</f>
        <v>3704538.1692019994</v>
      </c>
      <c r="E35" s="118"/>
      <c r="F35" s="125"/>
      <c r="G35" s="106"/>
      <c r="H35" s="63">
        <f>SUM(H22:H34)</f>
        <v>10563757.4</v>
      </c>
      <c r="J35" s="24" t="e">
        <f>H35-#REF!</f>
        <v>#REF!</v>
      </c>
    </row>
    <row r="36" spans="1:11" ht="15.95" customHeight="1">
      <c r="A36" s="96" t="s">
        <v>390</v>
      </c>
      <c r="B36" s="108"/>
      <c r="C36" s="64"/>
      <c r="D36" s="64"/>
      <c r="E36" s="118"/>
      <c r="F36" s="106"/>
      <c r="G36" s="106"/>
      <c r="H36" s="23"/>
    </row>
    <row r="37" spans="1:11" ht="15.95" customHeight="1">
      <c r="A37" s="96"/>
      <c r="B37" s="124" t="s">
        <v>391</v>
      </c>
      <c r="C37" s="64">
        <f>$H37*F37</f>
        <v>1420900.477654</v>
      </c>
      <c r="D37" s="64">
        <f>$H37*G37</f>
        <v>745436.58234600001</v>
      </c>
      <c r="E37" s="118">
        <v>4</v>
      </c>
      <c r="F37" s="117">
        <f>VLOOKUP($E37,$B$60:$G$66,5,FALSE)</f>
        <v>0.65590000000000004</v>
      </c>
      <c r="G37" s="117">
        <f>VLOOKUP($E37,$B$60:$G$66,6,FALSE)</f>
        <v>0.34410000000000002</v>
      </c>
      <c r="H37" s="64">
        <f>'Unallocated Detail'!D242</f>
        <v>2166337.06</v>
      </c>
    </row>
    <row r="38" spans="1:11" ht="15.95" customHeight="1">
      <c r="A38" s="96"/>
      <c r="B38" s="115" t="s">
        <v>412</v>
      </c>
      <c r="C38" s="112">
        <f>$H38*F38</f>
        <v>0</v>
      </c>
      <c r="D38" s="112">
        <f>$H38*G38</f>
        <v>0</v>
      </c>
      <c r="E38" s="111">
        <v>4</v>
      </c>
      <c r="F38" s="113">
        <f>VLOOKUP($E38,$B$60:$G$66,5,FALSE)</f>
        <v>0.65590000000000004</v>
      </c>
      <c r="G38" s="113">
        <f>VLOOKUP($E38,$B$60:$G$66,6,FALSE)</f>
        <v>0.34410000000000002</v>
      </c>
      <c r="H38" s="112">
        <f>'Unallocated Detail'!D243</f>
        <v>0</v>
      </c>
      <c r="J38" s="24">
        <f>+C39+D39-H39</f>
        <v>0</v>
      </c>
    </row>
    <row r="39" spans="1:11" ht="15.95" customHeight="1">
      <c r="A39" s="96"/>
      <c r="B39" s="108" t="s">
        <v>369</v>
      </c>
      <c r="C39" s="64">
        <f>SUM(C37:C38)</f>
        <v>1420900.477654</v>
      </c>
      <c r="D39" s="64">
        <f>SUM(D37:D38)</f>
        <v>745436.58234600001</v>
      </c>
      <c r="E39" s="118"/>
      <c r="F39" s="106"/>
      <c r="G39" s="106"/>
      <c r="H39" s="123">
        <f>SUM(H37:H38)</f>
        <v>2166337.06</v>
      </c>
      <c r="J39" s="24" t="e">
        <f>H39-#REF!</f>
        <v>#REF!</v>
      </c>
    </row>
    <row r="40" spans="1:11" ht="15.95" customHeight="1">
      <c r="A40" s="96" t="s">
        <v>13</v>
      </c>
      <c r="B40" s="124"/>
      <c r="C40" s="64"/>
      <c r="D40" s="64"/>
      <c r="E40" s="118"/>
      <c r="F40" s="106"/>
      <c r="G40" s="106"/>
      <c r="H40" s="63"/>
    </row>
    <row r="41" spans="1:11" ht="15.95" customHeight="1">
      <c r="A41" s="96"/>
      <c r="B41" s="124" t="s">
        <v>392</v>
      </c>
      <c r="C41" s="64">
        <f t="shared" ref="C41:D43" si="10">$H41*F41</f>
        <v>4038805.671817</v>
      </c>
      <c r="D41" s="64">
        <f t="shared" si="10"/>
        <v>2118848.9581829999</v>
      </c>
      <c r="E41" s="118">
        <v>4</v>
      </c>
      <c r="F41" s="117">
        <f>VLOOKUP($E41,$B$60:$G$66,5,FALSE)</f>
        <v>0.65590000000000004</v>
      </c>
      <c r="G41" s="117">
        <f>VLOOKUP($E41,$B$60:$G$66,6,FALSE)</f>
        <v>0.34410000000000002</v>
      </c>
      <c r="H41" s="64">
        <f>'Unallocated Detail'!D246</f>
        <v>6157654.6299999999</v>
      </c>
    </row>
    <row r="42" spans="1:11" ht="15.95" customHeight="1">
      <c r="A42" s="96"/>
      <c r="B42" s="124" t="s">
        <v>393</v>
      </c>
      <c r="C42" s="64">
        <f t="shared" si="10"/>
        <v>0</v>
      </c>
      <c r="D42" s="64">
        <f t="shared" si="10"/>
        <v>0</v>
      </c>
      <c r="E42" s="118">
        <v>4</v>
      </c>
      <c r="F42" s="117">
        <f>VLOOKUP($E42,$B$60:$G$66,5,FALSE)</f>
        <v>0.65590000000000004</v>
      </c>
      <c r="G42" s="117">
        <f>VLOOKUP($E42,$B$60:$G$66,6,FALSE)</f>
        <v>0.34410000000000002</v>
      </c>
      <c r="H42" s="64">
        <f>'Unallocated Detail'!D247</f>
        <v>0</v>
      </c>
    </row>
    <row r="43" spans="1:11" ht="15.95" customHeight="1">
      <c r="A43" s="96"/>
      <c r="B43" s="115" t="s">
        <v>394</v>
      </c>
      <c r="C43" s="112">
        <f t="shared" si="10"/>
        <v>0</v>
      </c>
      <c r="D43" s="112">
        <f t="shared" si="10"/>
        <v>0</v>
      </c>
      <c r="E43" s="111">
        <v>4</v>
      </c>
      <c r="F43" s="113">
        <f>VLOOKUP($E43,$B$60:$G$66,5,FALSE)</f>
        <v>0.65590000000000004</v>
      </c>
      <c r="G43" s="113">
        <f>VLOOKUP($E43,$B$60:$G$66,6,FALSE)</f>
        <v>0.34410000000000002</v>
      </c>
      <c r="H43" s="64">
        <f>'Unallocated Detail'!D248</f>
        <v>0</v>
      </c>
      <c r="J43" s="24">
        <f>+C44+D44-H44</f>
        <v>0</v>
      </c>
    </row>
    <row r="44" spans="1:11" ht="15.95" customHeight="1">
      <c r="A44" s="96" t="s">
        <v>365</v>
      </c>
      <c r="B44" s="108" t="s">
        <v>369</v>
      </c>
      <c r="C44" s="64">
        <f>SUM(C41:C43)</f>
        <v>4038805.671817</v>
      </c>
      <c r="D44" s="64">
        <f>SUM(D41:D43)</f>
        <v>2118848.9581829999</v>
      </c>
      <c r="E44" s="118"/>
      <c r="F44" s="106"/>
      <c r="G44" s="106"/>
      <c r="H44" s="123">
        <f>SUM(H41:H43)</f>
        <v>6157654.6299999999</v>
      </c>
      <c r="J44" s="24" t="e">
        <f>H44-#REF!</f>
        <v>#REF!</v>
      </c>
    </row>
    <row r="45" spans="1:11" ht="15.95" customHeight="1">
      <c r="A45" s="96" t="s">
        <v>395</v>
      </c>
      <c r="B45" s="108"/>
      <c r="C45" s="64"/>
      <c r="D45" s="64"/>
      <c r="E45" s="118"/>
      <c r="F45" s="106"/>
      <c r="G45" s="106"/>
      <c r="H45" s="63"/>
    </row>
    <row r="46" spans="1:11" ht="15.95" customHeight="1">
      <c r="A46" s="96"/>
      <c r="B46" s="115" t="s">
        <v>340</v>
      </c>
      <c r="C46" s="112">
        <f>'Unallocated Detail'!E268</f>
        <v>308573.34000000003</v>
      </c>
      <c r="D46" s="112">
        <f>'Unallocated Detail'!F268</f>
        <v>174054.87</v>
      </c>
      <c r="E46" s="111"/>
      <c r="F46" s="113">
        <f>C46/H46</f>
        <v>0.63936034737795377</v>
      </c>
      <c r="G46" s="113">
        <f>D46/H46</f>
        <v>0.36063965262204623</v>
      </c>
      <c r="H46" s="109">
        <f>C46+D46</f>
        <v>482628.21</v>
      </c>
      <c r="J46" s="24">
        <f>+C47+D47-H47</f>
        <v>0</v>
      </c>
    </row>
    <row r="47" spans="1:11" ht="15.95" customHeight="1">
      <c r="A47" s="96" t="s">
        <v>365</v>
      </c>
      <c r="B47" s="108" t="s">
        <v>369</v>
      </c>
      <c r="C47" s="64">
        <f>C46</f>
        <v>308573.34000000003</v>
      </c>
      <c r="D47" s="64">
        <f>D46</f>
        <v>174054.87</v>
      </c>
      <c r="E47" s="118"/>
      <c r="F47" s="106"/>
      <c r="G47" s="106"/>
      <c r="H47" s="63">
        <f>H46</f>
        <v>482628.21</v>
      </c>
      <c r="J47" s="24" t="e">
        <f>H47-#REF!</f>
        <v>#REF!</v>
      </c>
    </row>
    <row r="48" spans="1:11" ht="15.95" customHeight="1">
      <c r="A48" s="96"/>
      <c r="B48" s="108"/>
      <c r="C48" s="64"/>
      <c r="D48" s="64"/>
      <c r="E48" s="118"/>
      <c r="F48" s="106"/>
      <c r="G48" s="106"/>
      <c r="H48" s="63"/>
    </row>
    <row r="49" spans="1:10" ht="15.95" customHeight="1">
      <c r="A49" s="120" t="s">
        <v>396</v>
      </c>
      <c r="B49" s="119"/>
      <c r="C49" s="64"/>
      <c r="D49" s="64"/>
      <c r="E49" s="122"/>
      <c r="F49" s="122"/>
      <c r="G49" s="122"/>
      <c r="H49" s="63"/>
    </row>
    <row r="50" spans="1:10" ht="15.95" customHeight="1">
      <c r="A50" s="120"/>
      <c r="B50" s="115" t="s">
        <v>397</v>
      </c>
      <c r="C50" s="112"/>
      <c r="D50" s="112"/>
      <c r="E50" s="111">
        <v>4</v>
      </c>
      <c r="F50" s="113">
        <f>VLOOKUP($E50,$B$60:$G$66,5,FALSE)</f>
        <v>0.65590000000000004</v>
      </c>
      <c r="G50" s="113">
        <f>VLOOKUP($E50,$B$60:$G$66,6,FALSE)</f>
        <v>0.34410000000000002</v>
      </c>
      <c r="H50" s="109">
        <f>'Unallocated Detail'!D274</f>
        <v>0</v>
      </c>
      <c r="J50" s="24">
        <f>+C51+D51-H51</f>
        <v>0</v>
      </c>
    </row>
    <row r="51" spans="1:10" ht="15.95" customHeight="1">
      <c r="A51" s="120"/>
      <c r="B51" s="108" t="s">
        <v>369</v>
      </c>
      <c r="C51" s="64">
        <f>SUM(C50)</f>
        <v>0</v>
      </c>
      <c r="D51" s="64">
        <f>SUM(D50)</f>
        <v>0</v>
      </c>
      <c r="E51" s="118"/>
      <c r="F51" s="121"/>
      <c r="G51" s="121"/>
      <c r="H51" s="63">
        <f>SUM(H50)</f>
        <v>0</v>
      </c>
    </row>
    <row r="52" spans="1:10" ht="15.95" customHeight="1">
      <c r="A52" s="120"/>
      <c r="B52" s="119"/>
      <c r="C52" s="64"/>
      <c r="D52" s="64"/>
      <c r="E52" s="118"/>
      <c r="F52" s="106"/>
      <c r="G52" s="106"/>
      <c r="H52" s="63"/>
    </row>
    <row r="53" spans="1:10" ht="15.95" customHeight="1">
      <c r="A53" s="96" t="s">
        <v>398</v>
      </c>
      <c r="B53" s="108"/>
      <c r="C53" s="64"/>
      <c r="D53" s="64"/>
      <c r="E53" s="118"/>
      <c r="F53" s="106"/>
      <c r="G53" s="106"/>
      <c r="H53" s="63"/>
    </row>
    <row r="54" spans="1:10" ht="15.95" customHeight="1">
      <c r="A54" s="96"/>
      <c r="B54" s="115" t="s">
        <v>399</v>
      </c>
      <c r="C54" s="64">
        <f>$H54*F54</f>
        <v>0</v>
      </c>
      <c r="D54" s="64">
        <f>$H54*G54</f>
        <v>0</v>
      </c>
      <c r="E54" s="118">
        <v>4</v>
      </c>
      <c r="F54" s="117">
        <f>VLOOKUP($E54,$B$60:$G$66,5,FALSE)</f>
        <v>0.65590000000000004</v>
      </c>
      <c r="G54" s="116">
        <f>VLOOKUP($E54,$B$60:$G$66,6,FALSE)</f>
        <v>0.34410000000000002</v>
      </c>
      <c r="H54" s="64">
        <v>0</v>
      </c>
    </row>
    <row r="55" spans="1:10" ht="15.95" customHeight="1">
      <c r="A55" s="96"/>
      <c r="B55" s="115" t="s">
        <v>400</v>
      </c>
      <c r="C55" s="112">
        <f>$H55*F55</f>
        <v>0</v>
      </c>
      <c r="D55" s="112">
        <f>$H55*G55</f>
        <v>0</v>
      </c>
      <c r="E55" s="114">
        <v>4</v>
      </c>
      <c r="F55" s="113">
        <f>VLOOKUP($E55,$B$60:$G$66,5,FALSE)</f>
        <v>0.65590000000000004</v>
      </c>
      <c r="G55" s="113">
        <f>VLOOKUP($E55,$B$60:$G$66,6,FALSE)</f>
        <v>0.34410000000000002</v>
      </c>
      <c r="H55" s="112">
        <v>0</v>
      </c>
      <c r="J55" s="24">
        <f>+C56+D56-H56</f>
        <v>0</v>
      </c>
    </row>
    <row r="56" spans="1:10" ht="15.95" customHeight="1">
      <c r="A56" s="93" t="s">
        <v>365</v>
      </c>
      <c r="B56" s="105" t="s">
        <v>369</v>
      </c>
      <c r="C56" s="112">
        <f>SUM(C54:C55)</f>
        <v>0</v>
      </c>
      <c r="D56" s="112">
        <f>SUM(D54:D55)</f>
        <v>0</v>
      </c>
      <c r="E56" s="111"/>
      <c r="F56" s="110"/>
      <c r="G56" s="110"/>
      <c r="H56" s="109">
        <f>SUM(H54:H55)</f>
        <v>0</v>
      </c>
      <c r="J56" s="24">
        <v>0</v>
      </c>
    </row>
    <row r="57" spans="1:10" ht="15.95" customHeight="1">
      <c r="A57" s="96"/>
      <c r="B57" s="108"/>
      <c r="C57" s="107"/>
      <c r="D57" s="107"/>
      <c r="E57" s="107"/>
      <c r="F57" s="106"/>
      <c r="G57" s="106"/>
      <c r="H57" s="23"/>
    </row>
    <row r="58" spans="1:10" ht="15.95" customHeight="1">
      <c r="A58" s="93" t="s">
        <v>401</v>
      </c>
      <c r="B58" s="105"/>
      <c r="C58" s="103">
        <f>C11+C20+C35+C39+C44+C47+C51+C56</f>
        <v>14277710.517976001</v>
      </c>
      <c r="D58" s="103">
        <f>D11+D20+D35+D39+D44+D47+D51+D56</f>
        <v>7922978.2620239994</v>
      </c>
      <c r="E58" s="103"/>
      <c r="F58" s="103"/>
      <c r="G58" s="104"/>
      <c r="H58" s="103">
        <f>H11+H20+H35+H39+H44+H47+H51+H56</f>
        <v>22200688.780000001</v>
      </c>
    </row>
    <row r="59" spans="1:10" ht="15.95" customHeight="1">
      <c r="C59" s="102"/>
      <c r="D59" s="102"/>
      <c r="E59" s="102"/>
      <c r="F59" s="102"/>
      <c r="G59" s="102"/>
      <c r="H59" s="102"/>
    </row>
    <row r="60" spans="1:10" ht="15.95" customHeight="1">
      <c r="A60" s="101"/>
      <c r="B60" s="100" t="s">
        <v>402</v>
      </c>
      <c r="C60" s="99"/>
      <c r="D60" s="99"/>
      <c r="E60" s="99"/>
      <c r="F60" s="98" t="s">
        <v>34</v>
      </c>
      <c r="G60" s="98" t="s">
        <v>33</v>
      </c>
      <c r="H60" s="97"/>
    </row>
    <row r="61" spans="1:10" ht="15.95" customHeight="1">
      <c r="A61" s="96"/>
      <c r="B61" s="95">
        <v>1</v>
      </c>
      <c r="C61" s="94" t="s">
        <v>403</v>
      </c>
      <c r="D61" s="48"/>
      <c r="E61" s="48"/>
      <c r="F61" s="65">
        <v>0.58079999999999998</v>
      </c>
      <c r="G61" s="66">
        <v>0.41920000000000002</v>
      </c>
      <c r="H61" s="68">
        <f>SUM(F61:G61)</f>
        <v>1</v>
      </c>
    </row>
    <row r="62" spans="1:10" ht="15.95" customHeight="1">
      <c r="A62" s="96"/>
      <c r="B62" s="95">
        <v>2</v>
      </c>
      <c r="C62" s="94" t="s">
        <v>404</v>
      </c>
      <c r="D62" s="48"/>
      <c r="E62" s="48"/>
      <c r="F62" s="67">
        <v>0.62590000000000001</v>
      </c>
      <c r="G62" s="68">
        <v>0.37409999999999999</v>
      </c>
      <c r="H62" s="68">
        <f>SUM(F62:G62)</f>
        <v>1</v>
      </c>
    </row>
    <row r="63" spans="1:10" ht="15.95" customHeight="1">
      <c r="A63" s="96"/>
      <c r="B63" s="95">
        <v>3</v>
      </c>
      <c r="C63" s="48" t="s">
        <v>405</v>
      </c>
      <c r="D63" s="48"/>
      <c r="E63" s="48"/>
      <c r="F63" s="67">
        <v>0.60599999999999998</v>
      </c>
      <c r="G63" s="68">
        <v>0.39400000000000002</v>
      </c>
      <c r="H63" s="68">
        <f>SUM(F63:G63)</f>
        <v>1</v>
      </c>
    </row>
    <row r="64" spans="1:10" ht="15.95" customHeight="1">
      <c r="A64" s="96"/>
      <c r="B64" s="95">
        <v>4</v>
      </c>
      <c r="C64" s="94" t="s">
        <v>406</v>
      </c>
      <c r="D64" s="48"/>
      <c r="E64" s="48"/>
      <c r="F64" s="67">
        <v>0.65590000000000004</v>
      </c>
      <c r="G64" s="68">
        <v>0.34410000000000002</v>
      </c>
      <c r="H64" s="68">
        <f>SUM(F64:G64)</f>
        <v>1</v>
      </c>
    </row>
    <row r="65" spans="1:8" ht="15.95" customHeight="1">
      <c r="A65" s="93"/>
      <c r="B65" s="92">
        <v>5</v>
      </c>
      <c r="C65" s="91" t="s">
        <v>407</v>
      </c>
      <c r="D65" s="26"/>
      <c r="E65" s="26"/>
      <c r="F65" s="69">
        <v>0.64359999999999995</v>
      </c>
      <c r="G65" s="70">
        <v>0.35639999999999999</v>
      </c>
      <c r="H65" s="70">
        <f>SUM(F65:G65)</f>
        <v>1</v>
      </c>
    </row>
    <row r="66" spans="1:8" ht="12" customHeight="1"/>
    <row r="67" spans="1:8">
      <c r="H67" s="89"/>
    </row>
    <row r="68" spans="1:8" ht="15.95" customHeight="1">
      <c r="A68" s="90"/>
      <c r="C68" s="88"/>
      <c r="D68" s="88"/>
      <c r="E68" s="88"/>
      <c r="F68" s="88"/>
      <c r="G68" s="88"/>
      <c r="H68" s="89"/>
    </row>
    <row r="69" spans="1:8" ht="15.95" customHeight="1">
      <c r="C69" s="88"/>
      <c r="D69" s="88"/>
      <c r="E69" s="88"/>
      <c r="F69" s="88"/>
      <c r="G69" s="88"/>
      <c r="H69" s="88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F449C3-24A1-4E89-964F-79F008E853A1}"/>
</file>

<file path=customXml/itemProps2.xml><?xml version="1.0" encoding="utf-8"?>
<ds:datastoreItem xmlns:ds="http://schemas.openxmlformats.org/officeDocument/2006/customXml" ds:itemID="{693EEB8A-3E26-41FB-8DB9-89C543B4087E}"/>
</file>

<file path=customXml/itemProps3.xml><?xml version="1.0" encoding="utf-8"?>
<ds:datastoreItem xmlns:ds="http://schemas.openxmlformats.org/officeDocument/2006/customXml" ds:itemID="{C8253D31-C2FA-4702-BD82-BFB1AF5FDDB5}"/>
</file>

<file path=customXml/itemProps4.xml><?xml version="1.0" encoding="utf-8"?>
<ds:datastoreItem xmlns:ds="http://schemas.openxmlformats.org/officeDocument/2006/customXml" ds:itemID="{3CE9AE29-6D2E-4593-91F0-82A27C917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2018-11-14T16:19:58Z</cp:lastPrinted>
  <dcterms:created xsi:type="dcterms:W3CDTF">2017-10-30T16:51:04Z</dcterms:created>
  <dcterms:modified xsi:type="dcterms:W3CDTF">2018-11-14T23:35:52Z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0x0101006E56B4D1795A2E4DB2F0B01679ED314A005CF75431CCA82C4BA7F8460246FCB5DE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