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WEAF Advisory Committee\2018-2019\Funding Tariff Change 2018-2019\Supplemental\"/>
    </mc:Choice>
  </mc:AlternateContent>
  <bookViews>
    <workbookView xWindow="0" yWindow="0" windowWidth="19200" windowHeight="119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24" i="1" l="1"/>
  <c r="B30" i="1"/>
  <c r="B29" i="1"/>
  <c r="C24" i="1" l="1"/>
  <c r="D10" i="1"/>
  <c r="D9" i="1"/>
  <c r="D8" i="1"/>
  <c r="D7" i="1"/>
  <c r="D6" i="1"/>
  <c r="D5" i="1"/>
  <c r="D11" i="1" l="1"/>
  <c r="E17" i="1" l="1"/>
  <c r="E5" i="1" s="1"/>
  <c r="E22" i="1"/>
  <c r="E10" i="1" s="1"/>
  <c r="E21" i="1"/>
  <c r="E9" i="1" s="1"/>
  <c r="E20" i="1"/>
  <c r="E8" i="1" s="1"/>
  <c r="E19" i="1"/>
  <c r="E7" i="1" s="1"/>
  <c r="E18" i="1"/>
  <c r="E6" i="1" s="1"/>
  <c r="E24" i="1"/>
  <c r="E11" i="1" s="1"/>
</calcChain>
</file>

<file path=xl/sharedStrings.xml><?xml version="1.0" encoding="utf-8"?>
<sst xmlns="http://schemas.openxmlformats.org/spreadsheetml/2006/main" count="35" uniqueCount="28">
  <si>
    <t>Residential</t>
  </si>
  <si>
    <t>Commercial</t>
  </si>
  <si>
    <t>Industrial Firm</t>
  </si>
  <si>
    <t>Industrial Interruptible</t>
  </si>
  <si>
    <t>Revenue</t>
  </si>
  <si>
    <t>Impact</t>
  </si>
  <si>
    <t>Percent</t>
  </si>
  <si>
    <t>Large Volume</t>
  </si>
  <si>
    <t>Total</t>
  </si>
  <si>
    <t>9xx</t>
  </si>
  <si>
    <t>Actual</t>
  </si>
  <si>
    <t>WEAF</t>
  </si>
  <si>
    <t>Transportation</t>
  </si>
  <si>
    <t>Revenue per PGA</t>
  </si>
  <si>
    <t>Total WEAF Change</t>
  </si>
  <si>
    <t>Change*</t>
  </si>
  <si>
    <t>Rate</t>
  </si>
  <si>
    <t>Sch</t>
  </si>
  <si>
    <t>Select Bill Impact @ Ave Therms</t>
  </si>
  <si>
    <t>Ave. Monthly Therms</t>
  </si>
  <si>
    <t>Special Contract</t>
  </si>
  <si>
    <t>Revenue Impact</t>
  </si>
  <si>
    <t>Bill Impact</t>
  </si>
  <si>
    <t>Ratio</t>
  </si>
  <si>
    <t>UG-180823/W18-09-06 WEAF Bill &amp; Revenue Impacts</t>
  </si>
  <si>
    <t>* W18-09-06, Attch B, Pg 2</t>
  </si>
  <si>
    <t>Impact*</t>
  </si>
  <si>
    <t>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</si>
</sst>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6" formatCode="_(&quot;$&quot;* #,##0.00000_);_(&quot;$&quot;* \(#,##0.0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2" xfId="0" applyFill="1" applyBorder="1"/>
    <xf numFmtId="10" fontId="0" fillId="0" borderId="0" xfId="0" applyNumberFormat="1" applyFill="1"/>
    <xf numFmtId="10" fontId="0" fillId="0" borderId="1" xfId="0" applyNumberFormat="1" applyFill="1" applyBorder="1"/>
    <xf numFmtId="3" fontId="0" fillId="0" borderId="0" xfId="0" applyNumberFormat="1" applyFill="1"/>
    <xf numFmtId="5" fontId="0" fillId="0" borderId="0" xfId="0" applyNumberFormat="1" applyFill="1"/>
    <xf numFmtId="5" fontId="0" fillId="0" borderId="1" xfId="0" applyNumberFormat="1" applyFill="1" applyBorder="1"/>
    <xf numFmtId="3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4" fontId="0" fillId="0" borderId="0" xfId="1" applyFont="1" applyFill="1"/>
    <xf numFmtId="0" fontId="0" fillId="0" borderId="0" xfId="0" applyFill="1" applyBorder="1"/>
    <xf numFmtId="4" fontId="0" fillId="0" borderId="0" xfId="0" applyNumberFormat="1" applyFill="1"/>
    <xf numFmtId="10" fontId="0" fillId="0" borderId="0" xfId="2" applyNumberFormat="1" applyFont="1" applyFill="1"/>
    <xf numFmtId="164" fontId="0" fillId="0" borderId="0" xfId="0" applyNumberForma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right"/>
    </xf>
    <xf numFmtId="3" fontId="0" fillId="0" borderId="2" xfId="0" applyNumberFormat="1" applyFill="1" applyBorder="1"/>
    <xf numFmtId="43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44" fontId="0" fillId="0" borderId="0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35"/>
  <sheetViews>
    <sheetView tabSelected="1" workbookViewId="0">
      <selection activeCell="G28" sqref="G28"/>
    </sheetView>
  </sheetViews>
  <sheetFormatPr defaultRowHeight="15" x14ac:dyDescent="0.25"/>
  <cols>
    <col min="1" max="1" width="21.7109375" style="1" bestFit="1" customWidth="1"/>
    <col min="2" max="2" width="8.7109375" style="1" customWidth="1"/>
    <col min="3" max="3" width="16.5703125" style="1" bestFit="1" customWidth="1"/>
    <col min="4" max="4" width="18.7109375" style="1" customWidth="1"/>
    <col min="5" max="5" width="12.85546875" style="1" bestFit="1" customWidth="1"/>
    <col min="6" max="6" width="10.85546875" style="1" bestFit="1" customWidth="1"/>
    <col min="7" max="7" width="33" style="1" customWidth="1"/>
    <col min="8" max="8" width="29.5703125" style="1" customWidth="1"/>
    <col min="9" max="9" width="10.85546875" style="1" customWidth="1"/>
    <col min="10" max="10" width="12.5703125" style="1" bestFit="1" customWidth="1"/>
    <col min="11" max="11" width="9.28515625" style="1" bestFit="1" customWidth="1"/>
    <col min="12" max="12" width="11" style="1" bestFit="1" customWidth="1"/>
    <col min="13" max="13" width="32" style="1" bestFit="1" customWidth="1"/>
    <col min="14" max="16384" width="9.140625" style="1"/>
  </cols>
  <sheetData>
    <row r="1" spans="1:16" x14ac:dyDescent="0.25">
      <c r="A1" s="1" t="s">
        <v>24</v>
      </c>
    </row>
    <row r="3" spans="1:16" x14ac:dyDescent="0.25">
      <c r="B3" s="21" t="s">
        <v>16</v>
      </c>
      <c r="C3" s="18" t="s">
        <v>11</v>
      </c>
      <c r="D3" s="18" t="s">
        <v>4</v>
      </c>
      <c r="E3" s="18"/>
    </row>
    <row r="4" spans="1:16" ht="18.75" customHeight="1" thickBot="1" x14ac:dyDescent="0.3">
      <c r="A4" s="2" t="s">
        <v>22</v>
      </c>
      <c r="B4" s="19" t="s">
        <v>17</v>
      </c>
      <c r="C4" s="19" t="s">
        <v>15</v>
      </c>
      <c r="D4" s="19" t="s">
        <v>26</v>
      </c>
      <c r="E4" s="19" t="s">
        <v>6</v>
      </c>
      <c r="F4" s="14"/>
      <c r="N4" s="14"/>
      <c r="O4" s="14"/>
      <c r="P4" s="14"/>
    </row>
    <row r="5" spans="1:16" x14ac:dyDescent="0.25">
      <c r="A5" s="1" t="s">
        <v>0</v>
      </c>
      <c r="B5" s="1">
        <v>503</v>
      </c>
      <c r="C5" s="9">
        <v>4.7379160302929218E-4</v>
      </c>
      <c r="D5" s="6">
        <f t="shared" ref="D5:D10" si="0">D17</f>
        <v>57215.982054608001</v>
      </c>
      <c r="E5" s="3">
        <f>+E17</f>
        <v>4.9446876890346333E-4</v>
      </c>
      <c r="F5" s="14"/>
      <c r="N5" s="14"/>
      <c r="O5" s="14"/>
      <c r="P5" s="14"/>
    </row>
    <row r="6" spans="1:16" x14ac:dyDescent="0.25">
      <c r="A6" s="1" t="s">
        <v>1</v>
      </c>
      <c r="B6" s="1">
        <v>504</v>
      </c>
      <c r="C6" s="9">
        <v>3.8292745998257886E-4</v>
      </c>
      <c r="D6" s="6">
        <f t="shared" si="0"/>
        <v>32851.08075999713</v>
      </c>
      <c r="E6" s="3">
        <f>+E18</f>
        <v>4.4196928090313876E-4</v>
      </c>
      <c r="F6" s="14"/>
      <c r="N6" s="14"/>
      <c r="O6" s="14"/>
      <c r="P6" s="14"/>
    </row>
    <row r="7" spans="1:16" x14ac:dyDescent="0.25">
      <c r="A7" s="1" t="s">
        <v>2</v>
      </c>
      <c r="B7" s="1">
        <v>505</v>
      </c>
      <c r="C7" s="9">
        <v>2.3689580151464609E-4</v>
      </c>
      <c r="D7" s="6">
        <f t="shared" si="0"/>
        <v>2943.2784192575564</v>
      </c>
      <c r="E7" s="3">
        <f>+E19</f>
        <v>3.4269646674797103E-4</v>
      </c>
      <c r="F7" s="17"/>
      <c r="N7" s="14"/>
      <c r="O7" s="14"/>
      <c r="P7" s="14"/>
    </row>
    <row r="8" spans="1:16" x14ac:dyDescent="0.25">
      <c r="A8" s="1" t="s">
        <v>7</v>
      </c>
      <c r="B8" s="1">
        <v>511</v>
      </c>
      <c r="C8" s="9">
        <v>2.0119917388915155E-4</v>
      </c>
      <c r="D8" s="6">
        <f t="shared" si="0"/>
        <v>2831.4217961768954</v>
      </c>
      <c r="E8" s="3">
        <f>+E20</f>
        <v>3.1140991653531646E-4</v>
      </c>
      <c r="F8" s="14"/>
      <c r="G8" s="14"/>
      <c r="H8" s="14"/>
      <c r="N8" s="14"/>
      <c r="O8" s="14"/>
      <c r="P8" s="14"/>
    </row>
    <row r="9" spans="1:16" x14ac:dyDescent="0.25">
      <c r="A9" s="1" t="s">
        <v>3</v>
      </c>
      <c r="B9" s="1">
        <v>570</v>
      </c>
      <c r="C9" s="9">
        <v>7.1393255250989235E-5</v>
      </c>
      <c r="D9" s="6">
        <f t="shared" si="0"/>
        <v>155.43066086188537</v>
      </c>
      <c r="E9" s="3">
        <f>+E21</f>
        <v>1.24160572385462E-4</v>
      </c>
      <c r="F9" s="14"/>
      <c r="G9" s="14"/>
      <c r="H9" s="14"/>
      <c r="N9" s="14"/>
      <c r="O9" s="14"/>
      <c r="P9" s="14"/>
    </row>
    <row r="10" spans="1:16" ht="15.75" thickBot="1" x14ac:dyDescent="0.3">
      <c r="A10" s="1" t="s">
        <v>12</v>
      </c>
      <c r="B10" s="2">
        <v>663</v>
      </c>
      <c r="C10" s="22">
        <v>4.3809497540379786E-5</v>
      </c>
      <c r="D10" s="7">
        <f t="shared" si="0"/>
        <v>23083.319364445284</v>
      </c>
      <c r="E10" s="4">
        <f>+E22</f>
        <v>1.320676384549535E-3</v>
      </c>
      <c r="F10" s="14"/>
      <c r="G10" s="14"/>
      <c r="H10" s="14"/>
      <c r="N10" s="14"/>
      <c r="O10" s="14"/>
      <c r="P10" s="14"/>
    </row>
    <row r="11" spans="1:16" x14ac:dyDescent="0.25">
      <c r="A11" s="1" t="s">
        <v>8</v>
      </c>
      <c r="D11" s="6">
        <f>SUM(D5:D10)</f>
        <v>119080.51305534675</v>
      </c>
      <c r="E11" s="3">
        <f>+E24</f>
        <v>5.1201782770349594E-4</v>
      </c>
      <c r="M11" s="13"/>
      <c r="N11" s="14"/>
      <c r="O11" s="14"/>
      <c r="P11" s="14"/>
    </row>
    <row r="12" spans="1:16" x14ac:dyDescent="0.25">
      <c r="N12" s="14"/>
      <c r="O12" s="14"/>
      <c r="P12" s="14"/>
    </row>
    <row r="13" spans="1:16" x14ac:dyDescent="0.25">
      <c r="A13" s="20" t="s">
        <v>25</v>
      </c>
    </row>
    <row r="15" spans="1:16" x14ac:dyDescent="0.25">
      <c r="C15" s="18" t="s">
        <v>10</v>
      </c>
      <c r="D15" s="18" t="s">
        <v>14</v>
      </c>
      <c r="E15" s="18"/>
    </row>
    <row r="16" spans="1:16" ht="15.75" thickBot="1" x14ac:dyDescent="0.3">
      <c r="A16" s="2" t="s">
        <v>21</v>
      </c>
      <c r="B16" s="2"/>
      <c r="C16" s="19" t="s">
        <v>13</v>
      </c>
      <c r="D16" s="19" t="s">
        <v>5</v>
      </c>
      <c r="E16" s="19" t="s">
        <v>23</v>
      </c>
    </row>
    <row r="17" spans="1:11" x14ac:dyDescent="0.25">
      <c r="A17" s="1" t="s">
        <v>0</v>
      </c>
      <c r="B17" s="1">
        <v>503</v>
      </c>
      <c r="C17" s="5">
        <v>115712024</v>
      </c>
      <c r="D17" s="15">
        <v>57215.982054608001</v>
      </c>
      <c r="E17" s="1">
        <f t="shared" ref="E17:E22" si="1">+D17/C17</f>
        <v>4.9446876890346333E-4</v>
      </c>
      <c r="K17" s="5"/>
    </row>
    <row r="18" spans="1:11" x14ac:dyDescent="0.25">
      <c r="A18" s="1" t="s">
        <v>1</v>
      </c>
      <c r="B18" s="1">
        <v>504</v>
      </c>
      <c r="C18" s="5">
        <v>74328878</v>
      </c>
      <c r="D18" s="15">
        <v>32851.08075999713</v>
      </c>
      <c r="E18" s="1">
        <f t="shared" si="1"/>
        <v>4.4196928090313876E-4</v>
      </c>
      <c r="K18" s="5"/>
    </row>
    <row r="19" spans="1:11" x14ac:dyDescent="0.25">
      <c r="A19" s="1" t="s">
        <v>2</v>
      </c>
      <c r="B19" s="1">
        <v>505</v>
      </c>
      <c r="C19" s="5">
        <v>8588587</v>
      </c>
      <c r="D19" s="15">
        <v>2943.2784192575564</v>
      </c>
      <c r="E19" s="1">
        <f t="shared" si="1"/>
        <v>3.4269646674797103E-4</v>
      </c>
      <c r="K19" s="5"/>
    </row>
    <row r="20" spans="1:11" x14ac:dyDescent="0.25">
      <c r="A20" s="1" t="s">
        <v>7</v>
      </c>
      <c r="B20" s="1">
        <v>511</v>
      </c>
      <c r="C20" s="5">
        <v>9092266</v>
      </c>
      <c r="D20" s="15">
        <v>2831.4217961768954</v>
      </c>
      <c r="E20" s="1">
        <f t="shared" si="1"/>
        <v>3.1140991653531646E-4</v>
      </c>
      <c r="K20" s="5"/>
    </row>
    <row r="21" spans="1:11" x14ac:dyDescent="0.25">
      <c r="A21" s="1" t="s">
        <v>3</v>
      </c>
      <c r="B21" s="1">
        <v>570</v>
      </c>
      <c r="C21" s="5">
        <v>1251852</v>
      </c>
      <c r="D21" s="15">
        <v>155.43066086188537</v>
      </c>
      <c r="E21" s="1">
        <f t="shared" si="1"/>
        <v>1.24160572385462E-4</v>
      </c>
      <c r="K21" s="5"/>
    </row>
    <row r="22" spans="1:11" x14ac:dyDescent="0.25">
      <c r="A22" s="1" t="s">
        <v>12</v>
      </c>
      <c r="B22" s="1">
        <v>663</v>
      </c>
      <c r="C22" s="5">
        <v>17478407</v>
      </c>
      <c r="D22" s="15">
        <v>23083.319364445284</v>
      </c>
      <c r="E22" s="1">
        <f t="shared" si="1"/>
        <v>1.320676384549535E-3</v>
      </c>
      <c r="K22" s="5"/>
    </row>
    <row r="23" spans="1:11" ht="15.75" thickBot="1" x14ac:dyDescent="0.3">
      <c r="A23" s="1" t="s">
        <v>20</v>
      </c>
      <c r="B23" s="24" t="s">
        <v>9</v>
      </c>
      <c r="C23" s="25">
        <v>6119015</v>
      </c>
      <c r="D23" s="2">
        <v>0</v>
      </c>
      <c r="E23" s="2">
        <v>0</v>
      </c>
      <c r="K23" s="5"/>
    </row>
    <row r="24" spans="1:11" x14ac:dyDescent="0.25">
      <c r="A24" s="1" t="s">
        <v>8</v>
      </c>
      <c r="C24" s="5">
        <f>SUM(C17:C23)</f>
        <v>232571029</v>
      </c>
      <c r="D24" s="5">
        <f>SUM(D17:D23)</f>
        <v>119080.51305534675</v>
      </c>
      <c r="E24" s="1">
        <f>+D24/C24</f>
        <v>5.1201782770349594E-4</v>
      </c>
      <c r="K24" s="5"/>
    </row>
    <row r="25" spans="1:11" ht="15.75" customHeight="1" x14ac:dyDescent="0.25">
      <c r="D25" s="16"/>
      <c r="K25" s="5"/>
    </row>
    <row r="26" spans="1:11" ht="15.75" customHeight="1" x14ac:dyDescent="0.25">
      <c r="D26" s="5"/>
      <c r="E26" s="15"/>
      <c r="K26" s="5"/>
    </row>
    <row r="27" spans="1:11" x14ac:dyDescent="0.25">
      <c r="K27" s="5"/>
    </row>
    <row r="28" spans="1:11" ht="42.75" customHeight="1" x14ac:dyDescent="0.25">
      <c r="A28" s="1" t="s">
        <v>27</v>
      </c>
      <c r="B28" s="23" t="s">
        <v>18</v>
      </c>
      <c r="C28" s="23" t="s">
        <v>19</v>
      </c>
      <c r="D28" s="26"/>
      <c r="E28" s="10"/>
      <c r="K28" s="8"/>
    </row>
    <row r="29" spans="1:11" x14ac:dyDescent="0.25">
      <c r="A29" s="1">
        <v>503</v>
      </c>
      <c r="B29" s="29">
        <f>C5*C29</f>
        <v>2.5584746563581777E-2</v>
      </c>
      <c r="C29" s="14">
        <v>54</v>
      </c>
      <c r="D29" s="28"/>
      <c r="E29" s="12"/>
      <c r="K29" s="8"/>
    </row>
    <row r="30" spans="1:11" x14ac:dyDescent="0.25">
      <c r="A30" s="1">
        <v>504</v>
      </c>
      <c r="B30" s="29">
        <f>C6*C30</f>
        <v>0.10530505149520919</v>
      </c>
      <c r="C30" s="14">
        <v>275</v>
      </c>
      <c r="D30" s="28"/>
      <c r="E30" s="12"/>
      <c r="K30" s="5"/>
    </row>
    <row r="31" spans="1:11" x14ac:dyDescent="0.25">
      <c r="A31" s="17"/>
      <c r="B31" s="14"/>
      <c r="D31" s="28"/>
      <c r="E31" s="12"/>
      <c r="K31" s="3"/>
    </row>
    <row r="32" spans="1:11" x14ac:dyDescent="0.25">
      <c r="A32" s="27"/>
      <c r="B32" s="11"/>
      <c r="C32" s="28"/>
      <c r="D32" s="28"/>
      <c r="E32" s="12"/>
    </row>
    <row r="33" spans="1:5" x14ac:dyDescent="0.25">
      <c r="A33" s="27"/>
      <c r="B33" s="11"/>
      <c r="C33" s="28"/>
      <c r="D33" s="28"/>
      <c r="E33" s="12"/>
    </row>
    <row r="34" spans="1:5" x14ac:dyDescent="0.25">
      <c r="A34" s="27"/>
      <c r="B34" s="11"/>
      <c r="C34" s="28"/>
      <c r="D34" s="28"/>
      <c r="E34" s="12"/>
    </row>
    <row r="35" spans="1:5" x14ac:dyDescent="0.25">
      <c r="A35" s="14"/>
      <c r="B35" s="14"/>
      <c r="C35" s="14"/>
      <c r="D35" s="14"/>
    </row>
  </sheetData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BA595A178E684797050ACE5C1FEEA6" ma:contentTypeVersion="76" ma:contentTypeDescription="" ma:contentTypeScope="" ma:versionID="f72a0fa733d397f844859c01245267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2018-09-28T07:00:00+00:00</OpenedDate>
    <SignificantOrder xmlns="dc463f71-b30c-4ab2-9473-d307f9d35888">false</SignificantOrder>
    <Date1 xmlns="dc463f71-b30c-4ab2-9473-d307f9d35888">2018-10-18T07:00:00+00:00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180823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F91E8C1-C498-4308-8512-63F79F1CB24D}"/>
</file>

<file path=customXml/itemProps2.xml><?xml version="1.0" encoding="utf-8"?>
<ds:datastoreItem xmlns:ds="http://schemas.openxmlformats.org/officeDocument/2006/customXml" ds:itemID="{B9413350-7044-44EB-ABC7-8AFFC5280E3B}"/>
</file>

<file path=customXml/itemProps3.xml><?xml version="1.0" encoding="utf-8"?>
<ds:datastoreItem xmlns:ds="http://schemas.openxmlformats.org/officeDocument/2006/customXml" ds:itemID="{E98DAE13-2648-498C-B6F2-8DCC1C52046E}"/>
</file>

<file path=customXml/itemProps4.xml><?xml version="1.0" encoding="utf-8"?>
<ds:datastoreItem xmlns:ds="http://schemas.openxmlformats.org/officeDocument/2006/customXml" ds:itemID="{4365C75E-AC05-428B-AB3A-2BBF6E020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Cascade Natural Gas</cp:lastModifiedBy>
  <cp:lastPrinted>2018-09-27T17:46:36Z</cp:lastPrinted>
  <dcterms:created xsi:type="dcterms:W3CDTF">2013-10-17T23:39:08Z</dcterms:created>
  <dcterms:modified xsi:type="dcterms:W3CDTF">2018-10-17T23:30:17Z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0x0101006E56B4D1795A2E4DB2F0B01679ED314A0070BA595A178E684797050ACE5C1FEEA6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